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gwendoline.felker\Downloads\"/>
    </mc:Choice>
  </mc:AlternateContent>
  <xr:revisionPtr revIDLastSave="0" documentId="8_{EB70396D-3CEF-44A2-BDC7-68E85694F3F7}" xr6:coauthVersionLast="47" xr6:coauthVersionMax="47" xr10:uidLastSave="{00000000-0000-0000-0000-000000000000}"/>
  <bookViews>
    <workbookView xWindow="-120" yWindow="-120" windowWidth="29040" windowHeight="15840" tabRatio="945" firstSheet="3" activeTab="3" xr2:uid="{00000000-000D-0000-FFFF-FFFF00000000}"/>
  </bookViews>
  <sheets>
    <sheet name="Graphique Data" sheetId="8" state="veryHidden" r:id="rId1"/>
    <sheet name="Connexion BAL" sheetId="11" state="veryHidden" r:id="rId2"/>
    <sheet name="Config" sheetId="9" state="veryHidden" r:id="rId3"/>
    <sheet name="Définitions" sheetId="1212" r:id="rId4"/>
    <sheet name="Suivi Général" sheetId="2" r:id="rId5"/>
    <sheet name="ES - Analyse" sheetId="22" r:id="rId6"/>
    <sheet name="ES - Détail" sheetId="122" r:id="rId7"/>
    <sheet name="PSL - Analyse" sheetId="35" r:id="rId8"/>
    <sheet name="PSL - Détail" sheetId="4122" r:id="rId9"/>
    <sheet name="LBM - Analyse" sheetId="24" r:id="rId10"/>
    <sheet name="LBM - Détail" sheetId="123" r:id="rId11"/>
    <sheet name="LBM Description Laboratoires" sheetId="4121" r:id="rId12"/>
    <sheet name="Activité par opérateur" sheetId="12" r:id="rId13"/>
    <sheet name="PACA - Synthèse régionale" sheetId="4184" r:id="rId14"/>
    <sheet name="PACA - Détail régional" sheetId="4185" r:id="rId15"/>
    <sheet name="Solutions régionales - Détail" sheetId="4123" r:id="rId16"/>
    <sheet name="Data" sheetId="4" r:id="rId17"/>
    <sheet name="Data Régions" sheetId="116" r:id="rId18"/>
  </sheets>
  <definedNames>
    <definedName name="_xlnm._FilterDatabase" localSheetId="12" hidden="1">'Activité par opérateur'!$A$8:$I$8</definedName>
    <definedName name="_xlnm._FilterDatabase" localSheetId="16" hidden="1">Data!$A$1:$CG$132</definedName>
    <definedName name="_xlnm._FilterDatabase" localSheetId="17" hidden="1">'Data Régions'!$A$1:$CC$2001</definedName>
    <definedName name="_xlnm._FilterDatabase" localSheetId="6" hidden="1">'ES - Détail'!$A$7:$P$3350</definedName>
    <definedName name="_xlnm._FilterDatabase" localSheetId="10" hidden="1">'LBM - Détail'!$A$7:$S$403</definedName>
    <definedName name="Activite_BAL">'Connexion BAL'!$B$21:$F$40</definedName>
    <definedName name="activite_BAL_compil">'Connexion BAL'!$C$2:$C$17</definedName>
    <definedName name="_xlnm.Criteria" localSheetId="6">'ES - Détail'!$A$7:$P$7</definedName>
    <definedName name="_xlnm.Print_Titles" localSheetId="3">Définitions!$1:$4</definedName>
    <definedName name="_xlnm.Print_Titles" localSheetId="13">'PACA - Synthèse régionale'!$1:$4</definedName>
    <definedName name="_xlnm.Print_Titles" localSheetId="4">'Suivi Général'!$1:$4</definedName>
    <definedName name="_xlnm.Print_Area" localSheetId="12">'Activité par opérateur'!$A$1:$R$44</definedName>
    <definedName name="_xlnm.Print_Area" localSheetId="3">Définitions!$A$1:$R$75</definedName>
    <definedName name="_xlnm.Print_Area" localSheetId="5">'ES - Analyse'!$A$1:$S$79</definedName>
    <definedName name="_xlnm.Print_Area" localSheetId="6">'ES - Détail'!$A$1:$Q$7</definedName>
    <definedName name="_xlnm.Print_Area" localSheetId="9">'LBM - Analyse'!$A$1:$N$259</definedName>
    <definedName name="_xlnm.Print_Area" localSheetId="10">'LBM - Détail'!$A$1:$Q$52</definedName>
    <definedName name="_xlnm.Print_Area" localSheetId="14">'PACA - Détail régional'!$A$1:$H$49</definedName>
    <definedName name="_xlnm.Print_Area" localSheetId="13">'PACA - Synthèse régionale'!$A$1:$N$103</definedName>
    <definedName name="_xlnm.Print_Area" localSheetId="7">'PSL - Analyse'!$A$1:$N$93</definedName>
    <definedName name="_xlnm.Print_Area" localSheetId="4">'Suivi Général'!$A$1:$R$75</definedName>
  </definedNames>
  <calcPr calcId="191029"/>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28" i="4123" l="1"/>
  <c r="E1228" i="4123"/>
  <c r="D1228" i="4123"/>
  <c r="C1228" i="4123"/>
  <c r="F1173" i="4123"/>
  <c r="E1173" i="4123"/>
  <c r="D1173" i="4123"/>
  <c r="C1173" i="4123"/>
  <c r="F1067" i="4123"/>
  <c r="E1067" i="4123"/>
  <c r="D1067" i="4123"/>
  <c r="C1067" i="4123"/>
  <c r="F914" i="4123"/>
  <c r="E914" i="4123"/>
  <c r="D914" i="4123"/>
  <c r="C914" i="4123"/>
  <c r="F900" i="4123"/>
  <c r="E900" i="4123"/>
  <c r="D900" i="4123"/>
  <c r="C900" i="4123"/>
  <c r="F824" i="4123"/>
  <c r="E824" i="4123"/>
  <c r="D824" i="4123"/>
  <c r="C824" i="4123"/>
  <c r="F538" i="4123"/>
  <c r="E538" i="4123"/>
  <c r="D538" i="4123"/>
  <c r="C538" i="4123"/>
  <c r="F511" i="4123"/>
  <c r="E511" i="4123"/>
  <c r="D511" i="4123"/>
  <c r="C511" i="4123"/>
  <c r="F474" i="4123"/>
  <c r="E474" i="4123"/>
  <c r="D474" i="4123"/>
  <c r="C474" i="4123"/>
  <c r="F464" i="4123"/>
  <c r="E464" i="4123"/>
  <c r="D464" i="4123"/>
  <c r="C464" i="4123"/>
  <c r="F449" i="4123"/>
  <c r="E449" i="4123"/>
  <c r="D449" i="4123"/>
  <c r="C449" i="4123"/>
  <c r="F376" i="4123"/>
  <c r="E376" i="4123"/>
  <c r="D376" i="4123"/>
  <c r="C376" i="4123"/>
  <c r="F150" i="4123"/>
  <c r="E150" i="4123"/>
  <c r="D150" i="4123"/>
  <c r="C150" i="4123"/>
  <c r="F91" i="4123"/>
  <c r="E91" i="4123"/>
  <c r="D91" i="4123"/>
  <c r="C91" i="4123"/>
  <c r="F77" i="4123"/>
  <c r="E77" i="4123"/>
  <c r="D77" i="4123"/>
  <c r="C77" i="4123"/>
  <c r="F66" i="4123"/>
  <c r="E66" i="4123"/>
  <c r="D66" i="4123"/>
  <c r="C66" i="4123"/>
  <c r="F54" i="4123"/>
  <c r="E54" i="4123"/>
  <c r="D54" i="4123"/>
  <c r="C54" i="4123"/>
  <c r="F33" i="4123"/>
  <c r="E33" i="4123"/>
  <c r="D33" i="4123"/>
  <c r="C33" i="4123"/>
  <c r="F31" i="4123"/>
  <c r="E31" i="4123"/>
  <c r="D31" i="4123"/>
  <c r="C31" i="4123"/>
  <c r="F29" i="4123"/>
  <c r="E29" i="4123"/>
  <c r="D29" i="4123"/>
  <c r="C29" i="4123"/>
  <c r="F13" i="4123"/>
  <c r="E13" i="4123"/>
  <c r="D13" i="4123"/>
  <c r="C13" i="4123"/>
  <c r="F3" i="4123"/>
  <c r="E3" i="4123"/>
  <c r="D3" i="4123"/>
  <c r="C3" i="4123"/>
  <c r="C85" i="8" a="1"/>
  <c r="C85" i="8" s="1"/>
  <c r="C84" i="8" a="1"/>
  <c r="C84" i="8" s="1"/>
  <c r="C83" i="8" a="1"/>
  <c r="C83" i="8" s="1"/>
  <c r="C82" i="8" a="1"/>
  <c r="C82" i="8" s="1"/>
  <c r="C81" i="8" a="1"/>
  <c r="C81" i="8" s="1"/>
  <c r="C24" i="8" a="1"/>
  <c r="C24" i="8" s="1"/>
  <c r="C23" i="8" a="1"/>
  <c r="C23" i="8" s="1"/>
  <c r="C22" i="8" a="1"/>
  <c r="C22" i="8" s="1"/>
  <c r="C21" i="8" a="1"/>
  <c r="C21" i="8" s="1"/>
  <c r="C20" i="8" a="1"/>
  <c r="C20" i="8" s="1"/>
  <c r="CX64" i="4"/>
  <c r="CY64" i="4"/>
  <c r="A36" i="11" l="1"/>
  <c r="D24" i="8" l="1"/>
  <c r="D20" i="8"/>
  <c r="D21" i="8"/>
  <c r="D22" i="8"/>
  <c r="D85" i="8"/>
  <c r="D84" i="8"/>
  <c r="D83" i="8"/>
  <c r="D82" i="8"/>
  <c r="D81" i="8"/>
  <c r="D23" i="8"/>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B2001" i="116"/>
  <c r="B2000" i="116"/>
  <c r="B1999" i="116"/>
  <c r="B1998" i="116"/>
  <c r="B1997" i="116"/>
  <c r="B1996" i="116"/>
  <c r="B1995" i="116"/>
  <c r="B1994" i="116"/>
  <c r="B1993" i="116"/>
  <c r="B1992" i="116"/>
  <c r="B1991" i="116"/>
  <c r="B1990" i="116"/>
  <c r="B1989" i="116"/>
  <c r="B1988" i="116"/>
  <c r="B1987" i="116"/>
  <c r="B1986" i="116"/>
  <c r="B1985" i="116"/>
  <c r="B1984" i="116"/>
  <c r="B1983" i="116"/>
  <c r="B1982" i="116"/>
  <c r="B1981" i="116"/>
  <c r="B1980" i="116"/>
  <c r="B1979" i="116"/>
  <c r="B1978" i="116"/>
  <c r="B1977" i="116"/>
  <c r="B1976" i="116"/>
  <c r="B1975" i="116"/>
  <c r="B1974" i="116"/>
  <c r="B1973" i="116"/>
  <c r="B1972" i="116"/>
  <c r="B1971" i="116"/>
  <c r="B1970" i="116"/>
  <c r="B1969" i="116"/>
  <c r="B1968" i="116"/>
  <c r="B1967" i="116"/>
  <c r="B1966" i="116"/>
  <c r="B1965" i="116"/>
  <c r="B1964" i="116"/>
  <c r="B1963" i="116"/>
  <c r="B1962" i="116"/>
  <c r="B1961" i="116"/>
  <c r="B1960" i="116"/>
  <c r="B1959" i="116"/>
  <c r="B1958" i="116"/>
  <c r="B1957" i="116"/>
  <c r="B1956" i="116"/>
  <c r="B1955" i="116"/>
  <c r="B1954" i="116"/>
  <c r="B1953" i="116"/>
  <c r="B1952" i="116"/>
  <c r="B1951" i="116"/>
  <c r="B1950" i="116"/>
  <c r="B1949" i="116"/>
  <c r="B1948" i="116"/>
  <c r="B1947" i="116"/>
  <c r="B1946" i="116"/>
  <c r="B1945" i="116"/>
  <c r="B1944" i="116"/>
  <c r="B1943" i="116"/>
  <c r="B1942" i="116"/>
  <c r="B1941" i="116"/>
  <c r="B1940" i="116"/>
  <c r="B1939" i="116"/>
  <c r="B1938" i="116"/>
  <c r="B1937" i="116"/>
  <c r="B1936" i="116"/>
  <c r="B1935" i="116"/>
  <c r="B1934" i="116"/>
  <c r="B1933" i="116"/>
  <c r="B1932" i="116"/>
  <c r="B1931" i="116"/>
  <c r="B1930" i="116"/>
  <c r="B1929" i="116"/>
  <c r="B1928" i="116"/>
  <c r="B1927" i="116"/>
  <c r="B1926" i="116"/>
  <c r="B1925" i="116"/>
  <c r="B1924" i="116"/>
  <c r="B1923" i="116"/>
  <c r="B1922" i="116"/>
  <c r="B1921" i="116"/>
  <c r="B1920" i="116"/>
  <c r="B1919" i="116"/>
  <c r="B1918" i="116"/>
  <c r="B1917" i="116"/>
  <c r="B1916" i="116"/>
  <c r="B1915" i="116"/>
  <c r="B1914" i="116"/>
  <c r="B1913" i="116"/>
  <c r="B1912" i="116"/>
  <c r="B1911" i="116"/>
  <c r="B1910" i="116"/>
  <c r="B1909" i="116"/>
  <c r="B1908" i="116"/>
  <c r="B1907" i="116"/>
  <c r="B1906" i="116"/>
  <c r="B1905" i="116"/>
  <c r="B1904" i="116"/>
  <c r="B1903" i="116"/>
  <c r="B1902" i="116"/>
  <c r="B1901" i="116"/>
  <c r="B1900" i="116"/>
  <c r="B1899" i="116"/>
  <c r="B1898" i="116"/>
  <c r="B1897" i="116"/>
  <c r="B1896" i="116"/>
  <c r="B1895" i="116"/>
  <c r="B1894" i="116"/>
  <c r="B1893" i="116"/>
  <c r="B1892" i="116"/>
  <c r="B1891" i="116"/>
  <c r="B1890" i="116"/>
  <c r="B1889" i="116"/>
  <c r="B1888" i="116"/>
  <c r="B1887" i="116"/>
  <c r="B1886" i="116"/>
  <c r="B1885" i="116"/>
  <c r="B1884" i="116"/>
  <c r="B1883" i="116"/>
  <c r="B1882" i="116"/>
  <c r="B1881" i="116"/>
  <c r="B1880" i="116"/>
  <c r="B1879" i="116"/>
  <c r="B1878" i="116"/>
  <c r="B1877" i="116"/>
  <c r="B1876" i="116"/>
  <c r="B1875" i="116"/>
  <c r="B1874" i="116"/>
  <c r="B1873" i="116"/>
  <c r="B1872" i="116"/>
  <c r="B1871" i="116"/>
  <c r="B1870" i="116"/>
  <c r="B1869" i="116"/>
  <c r="B1868" i="116"/>
  <c r="B1867" i="116"/>
  <c r="B1866" i="116"/>
  <c r="B1865" i="116"/>
  <c r="B1864" i="116"/>
  <c r="B1863" i="116"/>
  <c r="B1862" i="116"/>
  <c r="B1861" i="116"/>
  <c r="B1860" i="116"/>
  <c r="B1859" i="116"/>
  <c r="B1858" i="116"/>
  <c r="B1857" i="116"/>
  <c r="B1856" i="116"/>
  <c r="B1855" i="116"/>
  <c r="B1854" i="116"/>
  <c r="B1853" i="116"/>
  <c r="B1852" i="116"/>
  <c r="B1851" i="116"/>
  <c r="B1850" i="116"/>
  <c r="B1849" i="116"/>
  <c r="B1848" i="116"/>
  <c r="B1847" i="116"/>
  <c r="B1846" i="116"/>
  <c r="B1845" i="116"/>
  <c r="B1844" i="116"/>
  <c r="B1843" i="116"/>
  <c r="B1842" i="116"/>
  <c r="B1841" i="116"/>
  <c r="B1840" i="116"/>
  <c r="B1839" i="116"/>
  <c r="B1838" i="116"/>
  <c r="B1837" i="116"/>
  <c r="B1836" i="116"/>
  <c r="B1835" i="116"/>
  <c r="B1834" i="116"/>
  <c r="B1833" i="116"/>
  <c r="B1832" i="116"/>
  <c r="B1831" i="116"/>
  <c r="B1830" i="116"/>
  <c r="B1829" i="116"/>
  <c r="B1828" i="116"/>
  <c r="B1827" i="116"/>
  <c r="B1826" i="116"/>
  <c r="B1825" i="116"/>
  <c r="B1824" i="116"/>
  <c r="B1823" i="116"/>
  <c r="B1822" i="116"/>
  <c r="B1821" i="116"/>
  <c r="B1820" i="116"/>
  <c r="B1819" i="116"/>
  <c r="B1818" i="116"/>
  <c r="B1817" i="116"/>
  <c r="B1816" i="116"/>
  <c r="B1815" i="116"/>
  <c r="B1814" i="116"/>
  <c r="B1813" i="116"/>
  <c r="B1812" i="116"/>
  <c r="B1811" i="116"/>
  <c r="B1810" i="116"/>
  <c r="B1809" i="116"/>
  <c r="B1808" i="116"/>
  <c r="B1807" i="116"/>
  <c r="B1806" i="116"/>
  <c r="B1805" i="116"/>
  <c r="B1804" i="116"/>
  <c r="B1803" i="116"/>
  <c r="B1802" i="116"/>
  <c r="B1801" i="116"/>
  <c r="B1800" i="116"/>
  <c r="B1799" i="116"/>
  <c r="B1798" i="116"/>
  <c r="B1797" i="116"/>
  <c r="B1796" i="116"/>
  <c r="B1795" i="116"/>
  <c r="B1794" i="116"/>
  <c r="B1793" i="116"/>
  <c r="B1792" i="116"/>
  <c r="B1791" i="116"/>
  <c r="B1790" i="116"/>
  <c r="B1789" i="116"/>
  <c r="B1788" i="116"/>
  <c r="B1787" i="116"/>
  <c r="B1786" i="116"/>
  <c r="B1785" i="116"/>
  <c r="B1784" i="116"/>
  <c r="B1783" i="116"/>
  <c r="B1782" i="116"/>
  <c r="B1781" i="116"/>
  <c r="B1780" i="116"/>
  <c r="B1779" i="116"/>
  <c r="B1778" i="116"/>
  <c r="B1777" i="116"/>
  <c r="B1776" i="116"/>
  <c r="B1775" i="116"/>
  <c r="B1774" i="116"/>
  <c r="B1773" i="116"/>
  <c r="B1772" i="116"/>
  <c r="B1771" i="116"/>
  <c r="B1770" i="116"/>
  <c r="B1769" i="116"/>
  <c r="B1768" i="116"/>
  <c r="B1767" i="116"/>
  <c r="B1766" i="116"/>
  <c r="B1765" i="116"/>
  <c r="B1764" i="116"/>
  <c r="B1763" i="116"/>
  <c r="B1762" i="116"/>
  <c r="B1761" i="116"/>
  <c r="B1760" i="116"/>
  <c r="B1759" i="116"/>
  <c r="B1758" i="116"/>
  <c r="B1757" i="116"/>
  <c r="B1756" i="116"/>
  <c r="B1755" i="116"/>
  <c r="B1754" i="116"/>
  <c r="B1753" i="116"/>
  <c r="B1752" i="116"/>
  <c r="B1751" i="116"/>
  <c r="B1750" i="116"/>
  <c r="B1749" i="116"/>
  <c r="B1748" i="116"/>
  <c r="B1747" i="116"/>
  <c r="B1746" i="116"/>
  <c r="B1745" i="116"/>
  <c r="B1744" i="116"/>
  <c r="B1743" i="116"/>
  <c r="B1742" i="116"/>
  <c r="B1741" i="116"/>
  <c r="B1740" i="116"/>
  <c r="B1739" i="116"/>
  <c r="B1738" i="116"/>
  <c r="B1737" i="116"/>
  <c r="B1736" i="116"/>
  <c r="B1735" i="116"/>
  <c r="B1734" i="116"/>
  <c r="B1733" i="116"/>
  <c r="B1732" i="116"/>
  <c r="B1731" i="116"/>
  <c r="B1730" i="116"/>
  <c r="B1729" i="116"/>
  <c r="B1728" i="116"/>
  <c r="B1727" i="116"/>
  <c r="B1726" i="116"/>
  <c r="B1725" i="116"/>
  <c r="B1724" i="116"/>
  <c r="B1723" i="116"/>
  <c r="B1722" i="116"/>
  <c r="B1721" i="116"/>
  <c r="B1720" i="116"/>
  <c r="B1719" i="116"/>
  <c r="B1718" i="116"/>
  <c r="B1717" i="116"/>
  <c r="B1716" i="116"/>
  <c r="B1715" i="116"/>
  <c r="B1714" i="116"/>
  <c r="B1713" i="116"/>
  <c r="B1712" i="116"/>
  <c r="B1711" i="116"/>
  <c r="B1710" i="116"/>
  <c r="B1709" i="116"/>
  <c r="B1708" i="116"/>
  <c r="B1707" i="116"/>
  <c r="B1706" i="116"/>
  <c r="B1705" i="116"/>
  <c r="B1704" i="116"/>
  <c r="B1703" i="116"/>
  <c r="B1702" i="116"/>
  <c r="B1701" i="116"/>
  <c r="B1700" i="116"/>
  <c r="B1699" i="116"/>
  <c r="B1698" i="116"/>
  <c r="B1697" i="116"/>
  <c r="B1696" i="116"/>
  <c r="B1695" i="116"/>
  <c r="B1694" i="116"/>
  <c r="B1693" i="116"/>
  <c r="B1692" i="116"/>
  <c r="B1691" i="116"/>
  <c r="B1690" i="116"/>
  <c r="B1689" i="116"/>
  <c r="B1688" i="116"/>
  <c r="B1687" i="116"/>
  <c r="B1686" i="116"/>
  <c r="B1685" i="116"/>
  <c r="B1684" i="116"/>
  <c r="B1683" i="116"/>
  <c r="B1682" i="116"/>
  <c r="B1681" i="116"/>
  <c r="B1680" i="116"/>
  <c r="B1679" i="116"/>
  <c r="B1678" i="116"/>
  <c r="B1677" i="116"/>
  <c r="B1676" i="116"/>
  <c r="B1675" i="116"/>
  <c r="B1674" i="116"/>
  <c r="B1673" i="116"/>
  <c r="B1672" i="116"/>
  <c r="B1671" i="116"/>
  <c r="B1670" i="116"/>
  <c r="B1669" i="116"/>
  <c r="B1668" i="116"/>
  <c r="B1667" i="116"/>
  <c r="B1666" i="116"/>
  <c r="B1665" i="116"/>
  <c r="B1664" i="116"/>
  <c r="B1663" i="116"/>
  <c r="B1662" i="116"/>
  <c r="B1661" i="116"/>
  <c r="B1660" i="116"/>
  <c r="B1659" i="116"/>
  <c r="B1658" i="116"/>
  <c r="B1657" i="116"/>
  <c r="B1656" i="116"/>
  <c r="B1655" i="116"/>
  <c r="B1654" i="116"/>
  <c r="B1653" i="116"/>
  <c r="B1652" i="116"/>
  <c r="B1651" i="116"/>
  <c r="B1650" i="116"/>
  <c r="B1649" i="116"/>
  <c r="B1648" i="116"/>
  <c r="B1647" i="116"/>
  <c r="B1646" i="116"/>
  <c r="B1645" i="116"/>
  <c r="B1644" i="116"/>
  <c r="B1643" i="116"/>
  <c r="B1642" i="116"/>
  <c r="B1641" i="116"/>
  <c r="B1640" i="116"/>
  <c r="B1639" i="116"/>
  <c r="B1638" i="116"/>
  <c r="B1637" i="116"/>
  <c r="B1636" i="116"/>
  <c r="B1635" i="116"/>
  <c r="B1634" i="116"/>
  <c r="B1633" i="116"/>
  <c r="B1632" i="116"/>
  <c r="B1631" i="116"/>
  <c r="B1630" i="116"/>
  <c r="B1629" i="116"/>
  <c r="B1628" i="116"/>
  <c r="B1627" i="116"/>
  <c r="B1626" i="116"/>
  <c r="B1625" i="116"/>
  <c r="B1624" i="116"/>
  <c r="B1623" i="116"/>
  <c r="B1622" i="116"/>
  <c r="B1621" i="116"/>
  <c r="B1620" i="116"/>
  <c r="B1619" i="116"/>
  <c r="B1618" i="116"/>
  <c r="B1617" i="116"/>
  <c r="B1616" i="116"/>
  <c r="B1615" i="116"/>
  <c r="B1614" i="116"/>
  <c r="B1613" i="116"/>
  <c r="B1612" i="116"/>
  <c r="B1611" i="116"/>
  <c r="B1610" i="116"/>
  <c r="B1609" i="116"/>
  <c r="B1608" i="116"/>
  <c r="B1607" i="116"/>
  <c r="B1606" i="116"/>
  <c r="B1605" i="116"/>
  <c r="B1604" i="116"/>
  <c r="B1603" i="116"/>
  <c r="B1602" i="116"/>
  <c r="B1601" i="116"/>
  <c r="B1600" i="116"/>
  <c r="B1599" i="116"/>
  <c r="B1598" i="116"/>
  <c r="B1597" i="116"/>
  <c r="B1596" i="116"/>
  <c r="B1595" i="116"/>
  <c r="B1594" i="116"/>
  <c r="B1593" i="116"/>
  <c r="B1592" i="116"/>
  <c r="B1591" i="116"/>
  <c r="B1590" i="116"/>
  <c r="B1589" i="116"/>
  <c r="B1588" i="116"/>
  <c r="B1587" i="116"/>
  <c r="B1586" i="116"/>
  <c r="B1585" i="116"/>
  <c r="B1584" i="116"/>
  <c r="B1583" i="116"/>
  <c r="B1582" i="116"/>
  <c r="B1581" i="116"/>
  <c r="B1580" i="116"/>
  <c r="B1579" i="116"/>
  <c r="B1578" i="116"/>
  <c r="B1577" i="116"/>
  <c r="B1576" i="116"/>
  <c r="B1575" i="116"/>
  <c r="B1574" i="116"/>
  <c r="B1573" i="116"/>
  <c r="B1572" i="116"/>
  <c r="B1571" i="116"/>
  <c r="B1570" i="116"/>
  <c r="B1569" i="116"/>
  <c r="B1568" i="116"/>
  <c r="B1567" i="116"/>
  <c r="B1566" i="116"/>
  <c r="B1565" i="116"/>
  <c r="B1564" i="116"/>
  <c r="B1563" i="116"/>
  <c r="B1562" i="116"/>
  <c r="B1561" i="116"/>
  <c r="B1560" i="116"/>
  <c r="B1559" i="116"/>
  <c r="B1558" i="116"/>
  <c r="B1557" i="116"/>
  <c r="B1556" i="116"/>
  <c r="B1555" i="116"/>
  <c r="B1554" i="116"/>
  <c r="B1553" i="116"/>
  <c r="B1552" i="116"/>
  <c r="B1551" i="116"/>
  <c r="B1550" i="116"/>
  <c r="B1549" i="116"/>
  <c r="B1548" i="116"/>
  <c r="B1547" i="116"/>
  <c r="B1546" i="116"/>
  <c r="B1545" i="116"/>
  <c r="B1544" i="116"/>
  <c r="B1543" i="116"/>
  <c r="B1542" i="116"/>
  <c r="B1541" i="116"/>
  <c r="B1540" i="116"/>
  <c r="B1539" i="116"/>
  <c r="B1538" i="116"/>
  <c r="B1537" i="116"/>
  <c r="B1536" i="116"/>
  <c r="B1535" i="116"/>
  <c r="B1534" i="116"/>
  <c r="B1533" i="116"/>
  <c r="B1532" i="116"/>
  <c r="B1531" i="116"/>
  <c r="B1530" i="116"/>
  <c r="B1529" i="116"/>
  <c r="B1528" i="116"/>
  <c r="B1527" i="116"/>
  <c r="B1526" i="116"/>
  <c r="B1525" i="116"/>
  <c r="B1524" i="116"/>
  <c r="B1523" i="116"/>
  <c r="B1522" i="116"/>
  <c r="B1521" i="116"/>
  <c r="B1520" i="116"/>
  <c r="B1519" i="116"/>
  <c r="B1518" i="116"/>
  <c r="B1517" i="116"/>
  <c r="B1516" i="116"/>
  <c r="B1515" i="116"/>
  <c r="B1514" i="116"/>
  <c r="B1513" i="116"/>
  <c r="B1512" i="116"/>
  <c r="B1511" i="116"/>
  <c r="B1510" i="116"/>
  <c r="B1509" i="116"/>
  <c r="B1508" i="116"/>
  <c r="B1507" i="116"/>
  <c r="B1506" i="116"/>
  <c r="B1505" i="116"/>
  <c r="B1504" i="116"/>
  <c r="B1503" i="116"/>
  <c r="B1502" i="116"/>
  <c r="B1501" i="116"/>
  <c r="B1500" i="116"/>
  <c r="B1499" i="116"/>
  <c r="B1498" i="116"/>
  <c r="B1497" i="116"/>
  <c r="B1496" i="116"/>
  <c r="B1495" i="116"/>
  <c r="B1494" i="116"/>
  <c r="B1493" i="116"/>
  <c r="B1492" i="116"/>
  <c r="B1491" i="116"/>
  <c r="B1490" i="116"/>
  <c r="B1489" i="116"/>
  <c r="B1488" i="116"/>
  <c r="B1487" i="116"/>
  <c r="B1486" i="116"/>
  <c r="B1485" i="116"/>
  <c r="B1484" i="116"/>
  <c r="B1483" i="116"/>
  <c r="B1482" i="116"/>
  <c r="B1481" i="116"/>
  <c r="B1480" i="116"/>
  <c r="B1479" i="116"/>
  <c r="B1478" i="116"/>
  <c r="B1477" i="116"/>
  <c r="B1476" i="116"/>
  <c r="B1475" i="116"/>
  <c r="B1474" i="116"/>
  <c r="B1473" i="116"/>
  <c r="B1472" i="116"/>
  <c r="B1471" i="116"/>
  <c r="B1470" i="116"/>
  <c r="B1469" i="116"/>
  <c r="B1468" i="116"/>
  <c r="B1467" i="116"/>
  <c r="B1466" i="116"/>
  <c r="B1465" i="116"/>
  <c r="B1464" i="116"/>
  <c r="B1463" i="116"/>
  <c r="B1462" i="116"/>
  <c r="B1461" i="116"/>
  <c r="B1460" i="116"/>
  <c r="B1459" i="116"/>
  <c r="B1458" i="116"/>
  <c r="B1457" i="116"/>
  <c r="B1456" i="116"/>
  <c r="B1455" i="116"/>
  <c r="B1454" i="116"/>
  <c r="B1453" i="116"/>
  <c r="B1452" i="116"/>
  <c r="B1451" i="116"/>
  <c r="B1450" i="116"/>
  <c r="B1449" i="116"/>
  <c r="B1448" i="116"/>
  <c r="B1447" i="116"/>
  <c r="B1446" i="116"/>
  <c r="B1445" i="116"/>
  <c r="B1444" i="116"/>
  <c r="B1443" i="116"/>
  <c r="B1442" i="116"/>
  <c r="B1441" i="116"/>
  <c r="B1440" i="116"/>
  <c r="B1439" i="116"/>
  <c r="B1438" i="116"/>
  <c r="B1437" i="116"/>
  <c r="B1436" i="116"/>
  <c r="B1435" i="116"/>
  <c r="B1434" i="116"/>
  <c r="B1433" i="116"/>
  <c r="B1432" i="116"/>
  <c r="B1431" i="116"/>
  <c r="B1430" i="116"/>
  <c r="B1429" i="116"/>
  <c r="B1428" i="116"/>
  <c r="B1427" i="116"/>
  <c r="B1426" i="116"/>
  <c r="B1425" i="116"/>
  <c r="B1424" i="116"/>
  <c r="B1423" i="116"/>
  <c r="B1422" i="116"/>
  <c r="B1421" i="116"/>
  <c r="B1420" i="116"/>
  <c r="B1419" i="116"/>
  <c r="B1418" i="116"/>
  <c r="B1417" i="116"/>
  <c r="B1416" i="116"/>
  <c r="B1415" i="116"/>
  <c r="B1414" i="116"/>
  <c r="B1413" i="116"/>
  <c r="B1412" i="116"/>
  <c r="B1411" i="116"/>
  <c r="B1410" i="116"/>
  <c r="B1409" i="116"/>
  <c r="B1408" i="116"/>
  <c r="B1407" i="116"/>
  <c r="B1406" i="116"/>
  <c r="B1405" i="116"/>
  <c r="B1404" i="116"/>
  <c r="B1403" i="116"/>
  <c r="B1402" i="116"/>
  <c r="B1401" i="116"/>
  <c r="B1400" i="116"/>
  <c r="B1399" i="116"/>
  <c r="B1398" i="116"/>
  <c r="B1397" i="116"/>
  <c r="B1396" i="116"/>
  <c r="B1395" i="116"/>
  <c r="B1394" i="116"/>
  <c r="B1393" i="116"/>
  <c r="B1392" i="116"/>
  <c r="B1391" i="116"/>
  <c r="B1390" i="116"/>
  <c r="B1389" i="116"/>
  <c r="B1388" i="116"/>
  <c r="B1387" i="116"/>
  <c r="B1386" i="116"/>
  <c r="B1385" i="116"/>
  <c r="B1384" i="116"/>
  <c r="B1383" i="116"/>
  <c r="B1382" i="116"/>
  <c r="B1381" i="116"/>
  <c r="B1380" i="116"/>
  <c r="B1379" i="116"/>
  <c r="B1378" i="116"/>
  <c r="B1377" i="116"/>
  <c r="B1376" i="116"/>
  <c r="B1375" i="116"/>
  <c r="B1374" i="116"/>
  <c r="B1373" i="116"/>
  <c r="B1372" i="116"/>
  <c r="B1371" i="116"/>
  <c r="B1370" i="116"/>
  <c r="B1369" i="116"/>
  <c r="B1368" i="116"/>
  <c r="B1367" i="116"/>
  <c r="B1366" i="116"/>
  <c r="B1365" i="116"/>
  <c r="B1364" i="116"/>
  <c r="B1363" i="116"/>
  <c r="B1362" i="116"/>
  <c r="B1361" i="116"/>
  <c r="B1360" i="116"/>
  <c r="B1359" i="116"/>
  <c r="B1358" i="116"/>
  <c r="B1357" i="116"/>
  <c r="B1356" i="116"/>
  <c r="B1355" i="116"/>
  <c r="B1354" i="116"/>
  <c r="B1353" i="116"/>
  <c r="B1352" i="116"/>
  <c r="B1351" i="116"/>
  <c r="B1350" i="116"/>
  <c r="B1349" i="116"/>
  <c r="B1348" i="116"/>
  <c r="B1347" i="116"/>
  <c r="B1346" i="116"/>
  <c r="B1345" i="116"/>
  <c r="B1344" i="116"/>
  <c r="B1343" i="116"/>
  <c r="B1342" i="116"/>
  <c r="B1341" i="116"/>
  <c r="B1340" i="116"/>
  <c r="B1339" i="116"/>
  <c r="B1338" i="116"/>
  <c r="B1337" i="116"/>
  <c r="B1336" i="116"/>
  <c r="B1335" i="116"/>
  <c r="B1334" i="116"/>
  <c r="B1333" i="116"/>
  <c r="B1332" i="116"/>
  <c r="B1331" i="116"/>
  <c r="B1330" i="116"/>
  <c r="B1329" i="116"/>
  <c r="B1328" i="116"/>
  <c r="B1327" i="116"/>
  <c r="B1326" i="116"/>
  <c r="B1325" i="116"/>
  <c r="B1324" i="116"/>
  <c r="B1323" i="116"/>
  <c r="B1322" i="116"/>
  <c r="B1321" i="116"/>
  <c r="B1320" i="116"/>
  <c r="B1319" i="116"/>
  <c r="B1318" i="116"/>
  <c r="B1317" i="116"/>
  <c r="B1316" i="116"/>
  <c r="B1315" i="116"/>
  <c r="B1314" i="116"/>
  <c r="B1313" i="116"/>
  <c r="B1312" i="116"/>
  <c r="B1311" i="116"/>
  <c r="B1310" i="116"/>
  <c r="B1309" i="116"/>
  <c r="B1308" i="116"/>
  <c r="B1307" i="116"/>
  <c r="B1306" i="116"/>
  <c r="B1305" i="116"/>
  <c r="B1304" i="116"/>
  <c r="B1303" i="116"/>
  <c r="B1302" i="116"/>
  <c r="B1301" i="116"/>
  <c r="B1300" i="116"/>
  <c r="B1299" i="116"/>
  <c r="B1298" i="116"/>
  <c r="B1297" i="116"/>
  <c r="B1296" i="116"/>
  <c r="B1295" i="116"/>
  <c r="B1294" i="116"/>
  <c r="B1293" i="116"/>
  <c r="B1292" i="116"/>
  <c r="B1291" i="116"/>
  <c r="B1290" i="116"/>
  <c r="B1289" i="116"/>
  <c r="B1288" i="116"/>
  <c r="B1287" i="116"/>
  <c r="B1286" i="116"/>
  <c r="B1285" i="116"/>
  <c r="B1284" i="116"/>
  <c r="B1283" i="116"/>
  <c r="B1282" i="116"/>
  <c r="B1281" i="116"/>
  <c r="B1280" i="116"/>
  <c r="B1279" i="116"/>
  <c r="B1278" i="116"/>
  <c r="B1277" i="116"/>
  <c r="B1276" i="116"/>
  <c r="B1275" i="116"/>
  <c r="B1274" i="116"/>
  <c r="B1273" i="116"/>
  <c r="B1272" i="116"/>
  <c r="B1271" i="116"/>
  <c r="B1270" i="116"/>
  <c r="B1269" i="116"/>
  <c r="B1268" i="116"/>
  <c r="B1267" i="116"/>
  <c r="B1266" i="116"/>
  <c r="B1265" i="116"/>
  <c r="B1264" i="116"/>
  <c r="B1263" i="116"/>
  <c r="B1262" i="116"/>
  <c r="B1261" i="116"/>
  <c r="B1260" i="116"/>
  <c r="B1259" i="116"/>
  <c r="B1258" i="116"/>
  <c r="B1257" i="116"/>
  <c r="B1256" i="116"/>
  <c r="B1255" i="116"/>
  <c r="B1254" i="116"/>
  <c r="B1253" i="116"/>
  <c r="B1252" i="116"/>
  <c r="B1251" i="116"/>
  <c r="B1250" i="116"/>
  <c r="B1249" i="116"/>
  <c r="B1248" i="116"/>
  <c r="B1247" i="116"/>
  <c r="B1246" i="116"/>
  <c r="B1245" i="116"/>
  <c r="B1244" i="116"/>
  <c r="B1243" i="116"/>
  <c r="B1242" i="116"/>
  <c r="B1241" i="116"/>
  <c r="B1240" i="116"/>
  <c r="B1239" i="116"/>
  <c r="B1238" i="116"/>
  <c r="B1237" i="116"/>
  <c r="B1236" i="116"/>
  <c r="B1235" i="116"/>
  <c r="B1234" i="116"/>
  <c r="B1233" i="116"/>
  <c r="B1232" i="116"/>
  <c r="B1231" i="116"/>
  <c r="B1230" i="116"/>
  <c r="B1229" i="116"/>
  <c r="B1228" i="116"/>
  <c r="B1227" i="116"/>
  <c r="B1226" i="116"/>
  <c r="B1225" i="116"/>
  <c r="B1224" i="116"/>
  <c r="B1223" i="116"/>
  <c r="B1222" i="116"/>
  <c r="B1221" i="116"/>
  <c r="B1220" i="116"/>
  <c r="B1219" i="116"/>
  <c r="B1218" i="116"/>
  <c r="B1217" i="116"/>
  <c r="B1216" i="116"/>
  <c r="B1215" i="116"/>
  <c r="B1214" i="116"/>
  <c r="B1213" i="116"/>
  <c r="B1212" i="116"/>
  <c r="B1211" i="116"/>
  <c r="B1210" i="116"/>
  <c r="B1209" i="116"/>
  <c r="B1208" i="116"/>
  <c r="B1207" i="116"/>
  <c r="B1206" i="116"/>
  <c r="B1205" i="116"/>
  <c r="B1204" i="116"/>
  <c r="B1203" i="116"/>
  <c r="B1202" i="116"/>
  <c r="B1201" i="116"/>
  <c r="B1200" i="116"/>
  <c r="B1199" i="116"/>
  <c r="B1198" i="116"/>
  <c r="B1197" i="116"/>
  <c r="B1196" i="116"/>
  <c r="B1195" i="116"/>
  <c r="B1194" i="116"/>
  <c r="B1193" i="116"/>
  <c r="B1192" i="116"/>
  <c r="B1191" i="116"/>
  <c r="B1190" i="116"/>
  <c r="B1189" i="116"/>
  <c r="B1188" i="116"/>
  <c r="B1187" i="116"/>
  <c r="B1186" i="116"/>
  <c r="B1185" i="116"/>
  <c r="B1184" i="116"/>
  <c r="B1183" i="116"/>
  <c r="B1182" i="116"/>
  <c r="B1181" i="116"/>
  <c r="B1180" i="116"/>
  <c r="B1179" i="116"/>
  <c r="B1178" i="116"/>
  <c r="B1177" i="116"/>
  <c r="B1176" i="116"/>
  <c r="B1175" i="116"/>
  <c r="B1174" i="116"/>
  <c r="B1173" i="116"/>
  <c r="B1172" i="116"/>
  <c r="B1171" i="116"/>
  <c r="B1170" i="116"/>
  <c r="B1169" i="116"/>
  <c r="B1168" i="116"/>
  <c r="B1167" i="116"/>
  <c r="B1166" i="116"/>
  <c r="B1165" i="116"/>
  <c r="B1164" i="116"/>
  <c r="B1163" i="116"/>
  <c r="B1162" i="116"/>
  <c r="B1161" i="116"/>
  <c r="B1160" i="116"/>
  <c r="B1159" i="116"/>
  <c r="B1158" i="116"/>
  <c r="B1157" i="116"/>
  <c r="B1156" i="116"/>
  <c r="B1155" i="116"/>
  <c r="B1154" i="116"/>
  <c r="B1153" i="116"/>
  <c r="B1152" i="116"/>
  <c r="B1151" i="116"/>
  <c r="B1150" i="116"/>
  <c r="B1149" i="116"/>
  <c r="B1148" i="116"/>
  <c r="B1147" i="116"/>
  <c r="B1146" i="116"/>
  <c r="B1145" i="116"/>
  <c r="B1144" i="116"/>
  <c r="B1143" i="116"/>
  <c r="B1142" i="116"/>
  <c r="B1141" i="116"/>
  <c r="B1140" i="116"/>
  <c r="B1139" i="116"/>
  <c r="B1138" i="116"/>
  <c r="B1137" i="116"/>
  <c r="B1136" i="116"/>
  <c r="B1135" i="116"/>
  <c r="B1134" i="116"/>
  <c r="B1133" i="116"/>
  <c r="B1132" i="116"/>
  <c r="B1131" i="116"/>
  <c r="B1130" i="116"/>
  <c r="B1129" i="116"/>
  <c r="B1128" i="116"/>
  <c r="B1127" i="116"/>
  <c r="B1126" i="116"/>
  <c r="B1125" i="116"/>
  <c r="B1124" i="116"/>
  <c r="B1123" i="116"/>
  <c r="B1122" i="116"/>
  <c r="B1121" i="116"/>
  <c r="B1120" i="116"/>
  <c r="B1119" i="116"/>
  <c r="B1118" i="116"/>
  <c r="B1117" i="116"/>
  <c r="B1116" i="116"/>
  <c r="B1115" i="116"/>
  <c r="B1114" i="116"/>
  <c r="B1113" i="116"/>
  <c r="B1112" i="116"/>
  <c r="B1111" i="116"/>
  <c r="B1110" i="116"/>
  <c r="B1109" i="116"/>
  <c r="B1108" i="116"/>
  <c r="B1107" i="116"/>
  <c r="B1106" i="116"/>
  <c r="B1105" i="116"/>
  <c r="B1104" i="116"/>
  <c r="B1103" i="116"/>
  <c r="B1102" i="116"/>
  <c r="B1101" i="116"/>
  <c r="B1100" i="116"/>
  <c r="B1099" i="116"/>
  <c r="B1098" i="116"/>
  <c r="B1097" i="116"/>
  <c r="B1096" i="116"/>
  <c r="B1095" i="116"/>
  <c r="B1094" i="116"/>
  <c r="B1093" i="116"/>
  <c r="B1092" i="116"/>
  <c r="B1091" i="116"/>
  <c r="B1090" i="116"/>
  <c r="B1089" i="116"/>
  <c r="B1088" i="116"/>
  <c r="B1087" i="116"/>
  <c r="B1086" i="116"/>
  <c r="B1085" i="116"/>
  <c r="B1084" i="116"/>
  <c r="B1083" i="116"/>
  <c r="B1082" i="116"/>
  <c r="B1081" i="116"/>
  <c r="B1080" i="116"/>
  <c r="B1079" i="116"/>
  <c r="B1078" i="116"/>
  <c r="B1077" i="116"/>
  <c r="B1076" i="116"/>
  <c r="B1075" i="116"/>
  <c r="B1074" i="116"/>
  <c r="B1073" i="116"/>
  <c r="B1072" i="116"/>
  <c r="B1071" i="116"/>
  <c r="B1070" i="116"/>
  <c r="B1069" i="116"/>
  <c r="B1068" i="116"/>
  <c r="B1067" i="116"/>
  <c r="B1066" i="116"/>
  <c r="B1065" i="116"/>
  <c r="B1064" i="116"/>
  <c r="B1063" i="116"/>
  <c r="B1062" i="116"/>
  <c r="B1061" i="116"/>
  <c r="B1060" i="116"/>
  <c r="B1059" i="116"/>
  <c r="B1058" i="116"/>
  <c r="B1057" i="116"/>
  <c r="B1056" i="116"/>
  <c r="B1055" i="116"/>
  <c r="B1054" i="116"/>
  <c r="B1053" i="116"/>
  <c r="B1052" i="116"/>
  <c r="B1051" i="116"/>
  <c r="B1050" i="116"/>
  <c r="B1049" i="116"/>
  <c r="B1048" i="116"/>
  <c r="B1047" i="116"/>
  <c r="B1046" i="116"/>
  <c r="B1045" i="116"/>
  <c r="B1044" i="116"/>
  <c r="B1043" i="116"/>
  <c r="B1042" i="116"/>
  <c r="B1041" i="116"/>
  <c r="B1040" i="116"/>
  <c r="B1039" i="116"/>
  <c r="B1038" i="116"/>
  <c r="B1037" i="116"/>
  <c r="B1036" i="116"/>
  <c r="B1035" i="116"/>
  <c r="B1034" i="116"/>
  <c r="B1033" i="116"/>
  <c r="B1032" i="116"/>
  <c r="B1031" i="116"/>
  <c r="B1030" i="116"/>
  <c r="B1029" i="116"/>
  <c r="B1028" i="116"/>
  <c r="B1027" i="116"/>
  <c r="B1026" i="116"/>
  <c r="B1025" i="116"/>
  <c r="B1024" i="116"/>
  <c r="B1023" i="116"/>
  <c r="B1022" i="116"/>
  <c r="B1021" i="116"/>
  <c r="B1020" i="116"/>
  <c r="B1019" i="116"/>
  <c r="B1018" i="116"/>
  <c r="B1017" i="116"/>
  <c r="B1016" i="116"/>
  <c r="B1015" i="116"/>
  <c r="B1014" i="116"/>
  <c r="B1013" i="116"/>
  <c r="B1012" i="116"/>
  <c r="B1011" i="116"/>
  <c r="B1010" i="116"/>
  <c r="B1009" i="116"/>
  <c r="B1008" i="116"/>
  <c r="B1007" i="116"/>
  <c r="B1006" i="116"/>
  <c r="B1005" i="116"/>
  <c r="B1004" i="116"/>
  <c r="B1003" i="116"/>
  <c r="B1002" i="116"/>
  <c r="B1001" i="116"/>
  <c r="B1000" i="116"/>
  <c r="B999" i="116"/>
  <c r="B998" i="116"/>
  <c r="B997" i="116"/>
  <c r="B996" i="116"/>
  <c r="B995" i="116"/>
  <c r="B994" i="116"/>
  <c r="B993" i="116"/>
  <c r="B992" i="116"/>
  <c r="B991" i="116"/>
  <c r="B990" i="116"/>
  <c r="B989" i="116"/>
  <c r="B988" i="116"/>
  <c r="B987" i="116"/>
  <c r="B986" i="116"/>
  <c r="B985" i="116"/>
  <c r="B984" i="116"/>
  <c r="B983" i="116"/>
  <c r="B982" i="116"/>
  <c r="B981" i="116"/>
  <c r="B980" i="116"/>
  <c r="B979" i="116"/>
  <c r="B978" i="116"/>
  <c r="B977" i="116"/>
  <c r="B976" i="116"/>
  <c r="B975" i="116"/>
  <c r="B974" i="116"/>
  <c r="B973" i="116"/>
  <c r="B972" i="116"/>
  <c r="B971" i="116"/>
  <c r="B970" i="116"/>
  <c r="B969" i="116"/>
  <c r="B968" i="116"/>
  <c r="B967" i="116"/>
  <c r="B966" i="116"/>
  <c r="B965" i="116"/>
  <c r="B964" i="116"/>
  <c r="B963" i="116"/>
  <c r="B962" i="116"/>
  <c r="B961" i="116"/>
  <c r="B960" i="116"/>
  <c r="B959" i="116"/>
  <c r="B958" i="116"/>
  <c r="B957" i="116"/>
  <c r="B956" i="116"/>
  <c r="B955" i="116"/>
  <c r="B954" i="116"/>
  <c r="B953" i="116"/>
  <c r="B952" i="116"/>
  <c r="B951" i="116"/>
  <c r="B950" i="116"/>
  <c r="B949" i="116"/>
  <c r="B948" i="116"/>
  <c r="B947" i="116"/>
  <c r="B946" i="116"/>
  <c r="B945" i="116"/>
  <c r="B944" i="116"/>
  <c r="B943" i="116"/>
  <c r="B942" i="116"/>
  <c r="B941" i="116"/>
  <c r="B940" i="116"/>
  <c r="B939" i="116"/>
  <c r="B938" i="116"/>
  <c r="B937" i="116"/>
  <c r="B936" i="116"/>
  <c r="B935" i="116"/>
  <c r="B934" i="116"/>
  <c r="B933" i="116"/>
  <c r="B932" i="116"/>
  <c r="B931" i="116"/>
  <c r="B930" i="116"/>
  <c r="B929" i="116"/>
  <c r="B928" i="116"/>
  <c r="B927" i="116"/>
  <c r="B926" i="116"/>
  <c r="B925" i="116"/>
  <c r="B924" i="116"/>
  <c r="B923" i="116"/>
  <c r="B922" i="116"/>
  <c r="B921" i="116"/>
  <c r="B920" i="116"/>
  <c r="B919" i="116"/>
  <c r="B918" i="116"/>
  <c r="B917" i="116"/>
  <c r="B916" i="116"/>
  <c r="B915" i="116"/>
  <c r="B914" i="116"/>
  <c r="B913" i="116"/>
  <c r="B912" i="116"/>
  <c r="B911" i="116"/>
  <c r="B910" i="116"/>
  <c r="B909" i="116"/>
  <c r="B908" i="116"/>
  <c r="B907" i="116"/>
  <c r="B906" i="116"/>
  <c r="B905" i="116"/>
  <c r="B904" i="116"/>
  <c r="B903" i="116"/>
  <c r="B902" i="116"/>
  <c r="B901" i="116"/>
  <c r="B900" i="116"/>
  <c r="B899" i="116"/>
  <c r="B898" i="116"/>
  <c r="B897" i="116"/>
  <c r="B896" i="116"/>
  <c r="B895" i="116"/>
  <c r="B894" i="116"/>
  <c r="B893" i="116"/>
  <c r="B892" i="116"/>
  <c r="B891" i="116"/>
  <c r="B890" i="116"/>
  <c r="B889" i="116"/>
  <c r="B888" i="116"/>
  <c r="B887" i="116"/>
  <c r="B886" i="116"/>
  <c r="B885" i="116"/>
  <c r="B884" i="116"/>
  <c r="B883" i="116"/>
  <c r="B882" i="116"/>
  <c r="B881" i="116"/>
  <c r="B880" i="116"/>
  <c r="B879" i="116"/>
  <c r="B878" i="116"/>
  <c r="B877" i="116"/>
  <c r="B876" i="116"/>
  <c r="B875" i="116"/>
  <c r="B874" i="116"/>
  <c r="B873" i="116"/>
  <c r="B872" i="116"/>
  <c r="B871" i="116"/>
  <c r="B870" i="116"/>
  <c r="B869" i="116"/>
  <c r="B868" i="116"/>
  <c r="B867" i="116"/>
  <c r="B866" i="116"/>
  <c r="B865" i="116"/>
  <c r="B864" i="116"/>
  <c r="B863" i="116"/>
  <c r="B862" i="116"/>
  <c r="B861" i="116"/>
  <c r="B860" i="116"/>
  <c r="B859" i="116"/>
  <c r="B858" i="116"/>
  <c r="B857" i="116"/>
  <c r="B856" i="116"/>
  <c r="B855" i="116"/>
  <c r="B854" i="116"/>
  <c r="B853" i="116"/>
  <c r="B852" i="116"/>
  <c r="B851" i="116"/>
  <c r="B850" i="116"/>
  <c r="B849" i="116"/>
  <c r="B848" i="116"/>
  <c r="B847" i="116"/>
  <c r="B846" i="116"/>
  <c r="B845" i="116"/>
  <c r="B844" i="116"/>
  <c r="B843" i="116"/>
  <c r="B842" i="116"/>
  <c r="B841" i="116"/>
  <c r="B840" i="116"/>
  <c r="B839" i="116"/>
  <c r="B838" i="116"/>
  <c r="B837" i="116"/>
  <c r="B836" i="116"/>
  <c r="B835" i="116"/>
  <c r="B834" i="116"/>
  <c r="B833" i="116"/>
  <c r="B832" i="116"/>
  <c r="B831" i="116"/>
  <c r="B830" i="116"/>
  <c r="B829" i="116"/>
  <c r="B828" i="116"/>
  <c r="B827" i="116"/>
  <c r="B826" i="116"/>
  <c r="B825" i="116"/>
  <c r="B824" i="116"/>
  <c r="B823" i="116"/>
  <c r="B822" i="116"/>
  <c r="B821" i="116"/>
  <c r="B820" i="116"/>
  <c r="B819" i="116"/>
  <c r="B818" i="116"/>
  <c r="B817" i="116"/>
  <c r="B816" i="116"/>
  <c r="B815" i="116"/>
  <c r="B814" i="116"/>
  <c r="B813" i="116"/>
  <c r="B812" i="116"/>
  <c r="B811" i="116"/>
  <c r="B810" i="116"/>
  <c r="B809" i="116"/>
  <c r="B808" i="116"/>
  <c r="B807" i="116"/>
  <c r="B806" i="116"/>
  <c r="B805" i="116"/>
  <c r="B804" i="116"/>
  <c r="B803" i="116"/>
  <c r="B802" i="116"/>
  <c r="B801" i="116"/>
  <c r="B800" i="116"/>
  <c r="B799" i="116"/>
  <c r="B798" i="116"/>
  <c r="B797" i="116"/>
  <c r="B796" i="116"/>
  <c r="B795" i="116"/>
  <c r="B794" i="116"/>
  <c r="B793" i="116"/>
  <c r="B792" i="116"/>
  <c r="B791" i="116"/>
  <c r="B790" i="116"/>
  <c r="B789" i="116"/>
  <c r="B788" i="116"/>
  <c r="B787" i="116"/>
  <c r="B786" i="116"/>
  <c r="B785" i="116"/>
  <c r="B784" i="116"/>
  <c r="B783" i="116"/>
  <c r="B782" i="116"/>
  <c r="B781" i="116"/>
  <c r="B780" i="116"/>
  <c r="B779" i="116"/>
  <c r="B778" i="116"/>
  <c r="B777" i="116"/>
  <c r="B776" i="116"/>
  <c r="B775" i="116"/>
  <c r="B774" i="116"/>
  <c r="B773" i="116"/>
  <c r="B772" i="116"/>
  <c r="B771" i="116"/>
  <c r="B770" i="116"/>
  <c r="B769" i="116"/>
  <c r="B768" i="116"/>
  <c r="B767" i="116"/>
  <c r="B766" i="116"/>
  <c r="B765" i="116"/>
  <c r="B764" i="116"/>
  <c r="B763" i="116"/>
  <c r="B762" i="116"/>
  <c r="B761" i="116"/>
  <c r="B760" i="116"/>
  <c r="B759" i="116"/>
  <c r="B758" i="116"/>
  <c r="B757" i="116"/>
  <c r="B756" i="116"/>
  <c r="B755" i="116"/>
  <c r="B754" i="116"/>
  <c r="B753" i="116"/>
  <c r="B752" i="116"/>
  <c r="B751" i="116"/>
  <c r="B750" i="116"/>
  <c r="B749" i="116"/>
  <c r="B748" i="116"/>
  <c r="B747" i="116"/>
  <c r="B746" i="116"/>
  <c r="B745" i="116"/>
  <c r="B744" i="116"/>
  <c r="B743" i="116"/>
  <c r="B742" i="116"/>
  <c r="B741" i="116"/>
  <c r="B740" i="116"/>
  <c r="B739" i="116"/>
  <c r="B738" i="116"/>
  <c r="B737" i="116"/>
  <c r="B736" i="116"/>
  <c r="B735" i="116"/>
  <c r="B734" i="116"/>
  <c r="B733" i="116"/>
  <c r="B732" i="116"/>
  <c r="B731" i="116"/>
  <c r="B730" i="116"/>
  <c r="B729" i="116"/>
  <c r="B728" i="116"/>
  <c r="B727" i="116"/>
  <c r="B726" i="116"/>
  <c r="B725" i="116"/>
  <c r="B724" i="116"/>
  <c r="B723" i="116"/>
  <c r="B722" i="116"/>
  <c r="B721" i="116"/>
  <c r="B720" i="116"/>
  <c r="B719" i="116"/>
  <c r="B718" i="116"/>
  <c r="B717" i="116"/>
  <c r="B716" i="116"/>
  <c r="B715" i="116"/>
  <c r="B714" i="116"/>
  <c r="B713" i="116"/>
  <c r="B712" i="116"/>
  <c r="B711" i="116"/>
  <c r="B710" i="116"/>
  <c r="B709" i="116"/>
  <c r="B708" i="116"/>
  <c r="B707" i="116"/>
  <c r="B706" i="116"/>
  <c r="B705" i="116"/>
  <c r="B704" i="116"/>
  <c r="B703" i="116"/>
  <c r="B702" i="116"/>
  <c r="B701" i="116"/>
  <c r="B700" i="116"/>
  <c r="B699" i="116"/>
  <c r="B698" i="116"/>
  <c r="B697" i="116"/>
  <c r="B696" i="116"/>
  <c r="B695" i="116"/>
  <c r="B694" i="116"/>
  <c r="B693" i="116"/>
  <c r="B692" i="116"/>
  <c r="B691" i="116"/>
  <c r="B690" i="116"/>
  <c r="B689" i="116"/>
  <c r="B688" i="116"/>
  <c r="B687" i="116"/>
  <c r="B686" i="116"/>
  <c r="B685" i="116"/>
  <c r="B684" i="116"/>
  <c r="B683" i="116"/>
  <c r="B682" i="116"/>
  <c r="B681" i="116"/>
  <c r="B680" i="116"/>
  <c r="B679" i="116"/>
  <c r="B678" i="116"/>
  <c r="B677" i="116"/>
  <c r="B676" i="116"/>
  <c r="B675" i="116"/>
  <c r="B674" i="116"/>
  <c r="B673" i="116"/>
  <c r="B672" i="116"/>
  <c r="B671" i="116"/>
  <c r="B670" i="116"/>
  <c r="B669" i="116"/>
  <c r="B668" i="116"/>
  <c r="B667" i="116"/>
  <c r="B666" i="116"/>
  <c r="B665" i="116"/>
  <c r="B664" i="116"/>
  <c r="B663" i="116"/>
  <c r="B662" i="116"/>
  <c r="B661" i="116"/>
  <c r="B660" i="116"/>
  <c r="B659" i="116"/>
  <c r="B658" i="116"/>
  <c r="B657" i="116"/>
  <c r="B656" i="116"/>
  <c r="B655" i="116"/>
  <c r="B654" i="116"/>
  <c r="B653" i="116"/>
  <c r="B652" i="116"/>
  <c r="B651" i="116"/>
  <c r="B650" i="116"/>
  <c r="B649" i="116"/>
  <c r="B648" i="116"/>
  <c r="B647" i="116"/>
  <c r="B646" i="116"/>
  <c r="B645" i="116"/>
  <c r="B644" i="116"/>
  <c r="B643" i="116"/>
  <c r="B642" i="116"/>
  <c r="B641" i="116"/>
  <c r="B640" i="116"/>
  <c r="B639" i="116"/>
  <c r="B638" i="116"/>
  <c r="B637" i="116"/>
  <c r="B636" i="116"/>
  <c r="B635" i="116"/>
  <c r="B634" i="116"/>
  <c r="B633" i="116"/>
  <c r="B632" i="116"/>
  <c r="B631" i="116"/>
  <c r="B630" i="116"/>
  <c r="B629" i="116"/>
  <c r="B628" i="116"/>
  <c r="B627" i="116"/>
  <c r="B626" i="116"/>
  <c r="B625" i="116"/>
  <c r="B624" i="116"/>
  <c r="B623" i="116"/>
  <c r="B622" i="116"/>
  <c r="B621" i="116"/>
  <c r="B620" i="116"/>
  <c r="B619" i="116"/>
  <c r="B618" i="116"/>
  <c r="B617" i="116"/>
  <c r="B616" i="116"/>
  <c r="B615" i="116"/>
  <c r="B614" i="116"/>
  <c r="B613" i="116"/>
  <c r="B612" i="116"/>
  <c r="B611" i="116"/>
  <c r="B610" i="116"/>
  <c r="B609" i="116"/>
  <c r="B608" i="116"/>
  <c r="B607" i="116"/>
  <c r="B606" i="116"/>
  <c r="B605" i="116"/>
  <c r="B604" i="116"/>
  <c r="B603" i="116"/>
  <c r="B602" i="116"/>
  <c r="B601" i="116"/>
  <c r="B600" i="116"/>
  <c r="B599" i="116"/>
  <c r="B598" i="116"/>
  <c r="B597" i="116"/>
  <c r="B596" i="116"/>
  <c r="B595" i="116"/>
  <c r="B594" i="116"/>
  <c r="B593" i="116"/>
  <c r="B592" i="116"/>
  <c r="B591" i="116"/>
  <c r="B590" i="116"/>
  <c r="B589" i="116"/>
  <c r="B588" i="116"/>
  <c r="B587" i="116"/>
  <c r="B586" i="116"/>
  <c r="B585" i="116"/>
  <c r="B584" i="116"/>
  <c r="B583" i="116"/>
  <c r="B582" i="116"/>
  <c r="B581" i="116"/>
  <c r="B580" i="116"/>
  <c r="B579" i="116"/>
  <c r="B578" i="116"/>
  <c r="B577" i="116"/>
  <c r="B576" i="116"/>
  <c r="B575" i="116"/>
  <c r="B574" i="116"/>
  <c r="B573" i="116"/>
  <c r="B572" i="116"/>
  <c r="B571" i="116"/>
  <c r="B570" i="116"/>
  <c r="B569" i="116"/>
  <c r="B568" i="116"/>
  <c r="B567" i="116"/>
  <c r="B566" i="116"/>
  <c r="B565" i="116"/>
  <c r="B564" i="116"/>
  <c r="B563" i="116"/>
  <c r="B562" i="116"/>
  <c r="B561" i="116"/>
  <c r="B560" i="116"/>
  <c r="B559" i="116"/>
  <c r="B558" i="116"/>
  <c r="B557" i="116"/>
  <c r="B556" i="116"/>
  <c r="B555" i="116"/>
  <c r="B554" i="116"/>
  <c r="B553" i="116"/>
  <c r="B552" i="116"/>
  <c r="B551" i="116"/>
  <c r="B550" i="116"/>
  <c r="B549" i="116"/>
  <c r="B548" i="116"/>
  <c r="B547" i="116"/>
  <c r="B546" i="116"/>
  <c r="B545" i="116"/>
  <c r="B544" i="116"/>
  <c r="B543" i="116"/>
  <c r="B542" i="116"/>
  <c r="B541" i="116"/>
  <c r="B540" i="116"/>
  <c r="B539" i="116"/>
  <c r="B538" i="116"/>
  <c r="B537" i="116"/>
  <c r="B536" i="116"/>
  <c r="B535" i="116"/>
  <c r="B534" i="116"/>
  <c r="B533" i="116"/>
  <c r="B532" i="116"/>
  <c r="B531" i="116"/>
  <c r="B530" i="116"/>
  <c r="B529" i="116"/>
  <c r="B528" i="116"/>
  <c r="B527" i="116"/>
  <c r="B526" i="116"/>
  <c r="B525" i="116"/>
  <c r="B524" i="116"/>
  <c r="B523" i="116"/>
  <c r="B522" i="116"/>
  <c r="B521" i="116"/>
  <c r="B520" i="116"/>
  <c r="B519" i="116"/>
  <c r="B518" i="116"/>
  <c r="B517" i="116"/>
  <c r="B516" i="116"/>
  <c r="B515" i="116"/>
  <c r="B514" i="116"/>
  <c r="B513" i="116"/>
  <c r="B512" i="116"/>
  <c r="B511" i="116"/>
  <c r="B510" i="116"/>
  <c r="B509" i="116"/>
  <c r="B508" i="116"/>
  <c r="B507" i="116"/>
  <c r="B506" i="116"/>
  <c r="B505" i="116"/>
  <c r="B504" i="116"/>
  <c r="B503" i="116"/>
  <c r="B502" i="116"/>
  <c r="B501" i="116"/>
  <c r="B500" i="116"/>
  <c r="B499" i="116"/>
  <c r="B498" i="116"/>
  <c r="B497" i="116"/>
  <c r="B496" i="116"/>
  <c r="B495" i="116"/>
  <c r="B494" i="116"/>
  <c r="B493" i="116"/>
  <c r="B492" i="116"/>
  <c r="B491" i="116"/>
  <c r="B490" i="116"/>
  <c r="B489" i="116"/>
  <c r="B488" i="116"/>
  <c r="B487" i="116"/>
  <c r="B486" i="116"/>
  <c r="B485" i="116"/>
  <c r="B484" i="116"/>
  <c r="B483" i="116"/>
  <c r="B482" i="116"/>
  <c r="B481" i="116"/>
  <c r="B480" i="116"/>
  <c r="B479" i="116"/>
  <c r="B478" i="116"/>
  <c r="B477" i="116"/>
  <c r="B476" i="116"/>
  <c r="B475" i="116"/>
  <c r="B474" i="116"/>
  <c r="B473" i="116"/>
  <c r="B472" i="116"/>
  <c r="B471" i="116"/>
  <c r="B470" i="116"/>
  <c r="B469" i="116"/>
  <c r="B468" i="116"/>
  <c r="B467" i="116"/>
  <c r="B466" i="116"/>
  <c r="B465" i="116"/>
  <c r="B464" i="116"/>
  <c r="B463" i="116"/>
  <c r="B462" i="116"/>
  <c r="B461" i="116"/>
  <c r="B460" i="116"/>
  <c r="B459" i="116"/>
  <c r="B458" i="116"/>
  <c r="B457" i="116"/>
  <c r="B456" i="116"/>
  <c r="B455" i="116"/>
  <c r="B454" i="116"/>
  <c r="B453" i="116"/>
  <c r="B452" i="116"/>
  <c r="B451" i="116"/>
  <c r="B450" i="116"/>
  <c r="B449" i="116"/>
  <c r="B448" i="116"/>
  <c r="B447" i="116"/>
  <c r="B446" i="116"/>
  <c r="B445" i="116"/>
  <c r="B444" i="116"/>
  <c r="B443" i="116"/>
  <c r="B442" i="116"/>
  <c r="B441" i="116"/>
  <c r="B440" i="116"/>
  <c r="B439" i="116"/>
  <c r="B438" i="116"/>
  <c r="B437" i="116"/>
  <c r="B436" i="116"/>
  <c r="B435" i="116"/>
  <c r="B434" i="116"/>
  <c r="B433" i="116"/>
  <c r="B432" i="116"/>
  <c r="B431" i="116"/>
  <c r="B430" i="116"/>
  <c r="B429" i="116"/>
  <c r="B428" i="116"/>
  <c r="B427" i="116"/>
  <c r="B426" i="116"/>
  <c r="B425" i="116"/>
  <c r="B424" i="116"/>
  <c r="B423" i="116"/>
  <c r="B422" i="116"/>
  <c r="B421" i="116"/>
  <c r="B420" i="116"/>
  <c r="B419" i="116"/>
  <c r="B418" i="116"/>
  <c r="B417" i="116"/>
  <c r="B416" i="116"/>
  <c r="B415" i="116"/>
  <c r="B414" i="116"/>
  <c r="B413" i="116"/>
  <c r="B412" i="116"/>
  <c r="B411" i="116"/>
  <c r="B410" i="116"/>
  <c r="B409" i="116"/>
  <c r="B408" i="116"/>
  <c r="B407" i="116"/>
  <c r="B406" i="116"/>
  <c r="B405" i="116"/>
  <c r="B404" i="116"/>
  <c r="B403" i="116"/>
  <c r="B402" i="116"/>
  <c r="B401" i="116"/>
  <c r="B400" i="116"/>
  <c r="B399" i="116"/>
  <c r="B398" i="116"/>
  <c r="B397" i="116"/>
  <c r="B396" i="116"/>
  <c r="B395" i="116"/>
  <c r="B394" i="116"/>
  <c r="B393" i="116"/>
  <c r="B392" i="116"/>
  <c r="B391" i="116"/>
  <c r="B390" i="116"/>
  <c r="B389" i="116"/>
  <c r="B388" i="116"/>
  <c r="B387" i="116"/>
  <c r="B386" i="116"/>
  <c r="B385" i="116"/>
  <c r="B384" i="116"/>
  <c r="B383" i="116"/>
  <c r="B382" i="116"/>
  <c r="B381" i="116"/>
  <c r="B380" i="116"/>
  <c r="B379" i="116"/>
  <c r="B378" i="116"/>
  <c r="B377" i="116"/>
  <c r="B376" i="116"/>
  <c r="B375" i="116"/>
  <c r="B374" i="116"/>
  <c r="B373" i="116"/>
  <c r="B372" i="116"/>
  <c r="B371" i="116"/>
  <c r="B370" i="116"/>
  <c r="B369" i="116"/>
  <c r="B368" i="116"/>
  <c r="B367" i="116"/>
  <c r="B366" i="116"/>
  <c r="B365" i="116"/>
  <c r="B364" i="116"/>
  <c r="B363" i="116"/>
  <c r="B362" i="116"/>
  <c r="B361" i="116"/>
  <c r="B360" i="116"/>
  <c r="B359" i="116"/>
  <c r="B358" i="116"/>
  <c r="B357" i="116"/>
  <c r="B356" i="116"/>
  <c r="B355" i="116"/>
  <c r="B354" i="116"/>
  <c r="B353" i="116"/>
  <c r="B352" i="116"/>
  <c r="B351" i="116"/>
  <c r="B350" i="116"/>
  <c r="B349" i="116"/>
  <c r="B348" i="116"/>
  <c r="B347" i="116"/>
  <c r="B346" i="116"/>
  <c r="B345" i="116"/>
  <c r="B344" i="116"/>
  <c r="B343" i="116"/>
  <c r="B342" i="116"/>
  <c r="B341" i="116"/>
  <c r="B340" i="116"/>
  <c r="B339" i="116"/>
  <c r="B338" i="116"/>
  <c r="B337" i="116"/>
  <c r="B336" i="116"/>
  <c r="B335" i="116"/>
  <c r="B334" i="116"/>
  <c r="B333" i="116"/>
  <c r="B332" i="116"/>
  <c r="B331" i="116"/>
  <c r="B330" i="116"/>
  <c r="B329" i="116"/>
  <c r="B328" i="116"/>
  <c r="B327" i="116"/>
  <c r="B326" i="116"/>
  <c r="B325" i="116"/>
  <c r="B324" i="116"/>
  <c r="B323" i="116"/>
  <c r="B322" i="116"/>
  <c r="B321" i="116"/>
  <c r="B320" i="116"/>
  <c r="B319" i="116"/>
  <c r="B318" i="116"/>
  <c r="B317" i="116"/>
  <c r="B316" i="116"/>
  <c r="B315" i="116"/>
  <c r="B314" i="116"/>
  <c r="B313" i="116"/>
  <c r="B312" i="116"/>
  <c r="B311" i="116"/>
  <c r="B310" i="116"/>
  <c r="B309" i="116"/>
  <c r="B308" i="116"/>
  <c r="B307" i="116"/>
  <c r="B306" i="116"/>
  <c r="B305" i="116"/>
  <c r="B304" i="116"/>
  <c r="B303" i="116"/>
  <c r="B302" i="116"/>
  <c r="B301" i="116"/>
  <c r="B300" i="116"/>
  <c r="B299" i="116"/>
  <c r="B298" i="116"/>
  <c r="B297" i="116"/>
  <c r="B296" i="116"/>
  <c r="B295" i="116"/>
  <c r="B294" i="116"/>
  <c r="B293" i="116"/>
  <c r="B292" i="116"/>
  <c r="B291" i="116"/>
  <c r="B290" i="116"/>
  <c r="B289" i="116"/>
  <c r="B288" i="116"/>
  <c r="B287" i="116"/>
  <c r="B286" i="116"/>
  <c r="B285" i="116"/>
  <c r="B284" i="116"/>
  <c r="B283" i="116"/>
  <c r="B282" i="116"/>
  <c r="B281" i="116"/>
  <c r="B280" i="116"/>
  <c r="B279" i="116"/>
  <c r="B278" i="116"/>
  <c r="B277" i="116"/>
  <c r="B276" i="116"/>
  <c r="B275" i="116"/>
  <c r="B274" i="116"/>
  <c r="B273" i="116"/>
  <c r="B272" i="116"/>
  <c r="B271" i="116"/>
  <c r="B270" i="116"/>
  <c r="B269" i="116"/>
  <c r="B268" i="116"/>
  <c r="B267" i="116"/>
  <c r="B266" i="116"/>
  <c r="B265" i="116"/>
  <c r="B264" i="116"/>
  <c r="B263" i="116"/>
  <c r="B262" i="116"/>
  <c r="B261" i="116"/>
  <c r="B260" i="116"/>
  <c r="B259" i="116"/>
  <c r="B258" i="116"/>
  <c r="B257" i="116"/>
  <c r="B256" i="116"/>
  <c r="B255" i="116"/>
  <c r="B254" i="116"/>
  <c r="B253" i="116"/>
  <c r="B252" i="116"/>
  <c r="B251" i="116"/>
  <c r="B250" i="116"/>
  <c r="B249" i="116"/>
  <c r="B248" i="116"/>
  <c r="B247" i="116"/>
  <c r="B246" i="116"/>
  <c r="B245" i="116"/>
  <c r="B244" i="116"/>
  <c r="B243" i="116"/>
  <c r="B242" i="116"/>
  <c r="B241" i="116"/>
  <c r="B240" i="116"/>
  <c r="B239" i="116"/>
  <c r="B238" i="116"/>
  <c r="B237" i="116"/>
  <c r="B236" i="116"/>
  <c r="B235" i="116"/>
  <c r="B234" i="116"/>
  <c r="B233" i="116"/>
  <c r="B232" i="116"/>
  <c r="B231" i="116"/>
  <c r="B230" i="116"/>
  <c r="B229" i="116"/>
  <c r="B228" i="116"/>
  <c r="B227" i="116"/>
  <c r="B226" i="116"/>
  <c r="B225" i="116"/>
  <c r="B224" i="116"/>
  <c r="B223" i="116"/>
  <c r="B222" i="116"/>
  <c r="B221" i="116"/>
  <c r="B220" i="116"/>
  <c r="B219" i="116"/>
  <c r="B218" i="116"/>
  <c r="B217" i="116"/>
  <c r="B216" i="116"/>
  <c r="B215" i="116"/>
  <c r="B214" i="116"/>
  <c r="B213" i="116"/>
  <c r="B212" i="116"/>
  <c r="B211" i="116"/>
  <c r="B210" i="116"/>
  <c r="B209" i="116"/>
  <c r="B208" i="116"/>
  <c r="B207" i="116"/>
  <c r="B206" i="116"/>
  <c r="B205" i="116"/>
  <c r="B204" i="116"/>
  <c r="B203" i="116"/>
  <c r="B202" i="116"/>
  <c r="B201" i="116"/>
  <c r="B200" i="116"/>
  <c r="B199" i="116"/>
  <c r="B198" i="116"/>
  <c r="B197" i="116"/>
  <c r="B196" i="116"/>
  <c r="B195" i="116"/>
  <c r="B194" i="116"/>
  <c r="B193" i="116"/>
  <c r="B192" i="116"/>
  <c r="B191" i="116"/>
  <c r="B190" i="116"/>
  <c r="B189" i="116"/>
  <c r="B188" i="116"/>
  <c r="B187" i="116"/>
  <c r="B186" i="116"/>
  <c r="B185" i="116"/>
  <c r="B184" i="116"/>
  <c r="B183" i="116"/>
  <c r="B182" i="116"/>
  <c r="B181" i="116"/>
  <c r="B180" i="116"/>
  <c r="B179" i="116"/>
  <c r="B178" i="116"/>
  <c r="B177" i="116"/>
  <c r="B176" i="116"/>
  <c r="B175" i="116"/>
  <c r="B174" i="116"/>
  <c r="B173" i="116"/>
  <c r="B172" i="116"/>
  <c r="B171" i="116"/>
  <c r="B170" i="116"/>
  <c r="B169" i="116"/>
  <c r="B168" i="116"/>
  <c r="B167" i="116"/>
  <c r="B166" i="116"/>
  <c r="B165" i="116"/>
  <c r="B164" i="116"/>
  <c r="B163" i="116"/>
  <c r="B162" i="116"/>
  <c r="B161" i="116"/>
  <c r="B160" i="116"/>
  <c r="B159" i="116"/>
  <c r="B158" i="116"/>
  <c r="B157" i="116"/>
  <c r="B156" i="116"/>
  <c r="B155" i="116"/>
  <c r="B154" i="116"/>
  <c r="B153" i="116"/>
  <c r="B152" i="116"/>
  <c r="B151" i="116"/>
  <c r="B150" i="116"/>
  <c r="B149" i="116"/>
  <c r="B148" i="116"/>
  <c r="B147" i="116"/>
  <c r="B146" i="116"/>
  <c r="B145" i="116"/>
  <c r="B144" i="116"/>
  <c r="B143" i="116"/>
  <c r="B142" i="116"/>
  <c r="B141" i="116"/>
  <c r="B140" i="116"/>
  <c r="B139" i="116"/>
  <c r="B138" i="116"/>
  <c r="B137" i="116"/>
  <c r="B136" i="116"/>
  <c r="B135" i="116"/>
  <c r="B134" i="116"/>
  <c r="B133" i="116"/>
  <c r="B132" i="116"/>
  <c r="B131" i="116"/>
  <c r="B130" i="116"/>
  <c r="B129" i="116"/>
  <c r="B128" i="116"/>
  <c r="B127" i="116"/>
  <c r="B126" i="116"/>
  <c r="B125" i="116"/>
  <c r="B124" i="116"/>
  <c r="B123" i="116"/>
  <c r="B122" i="116"/>
  <c r="B121" i="116"/>
  <c r="B120" i="116"/>
  <c r="B119" i="116"/>
  <c r="B118" i="116"/>
  <c r="B117" i="116"/>
  <c r="B116" i="116"/>
  <c r="B115" i="116"/>
  <c r="B114" i="116"/>
  <c r="B113" i="116"/>
  <c r="B112" i="116"/>
  <c r="B111" i="116"/>
  <c r="B110" i="116"/>
  <c r="B109" i="116"/>
  <c r="B108" i="116"/>
  <c r="B107" i="116"/>
  <c r="B106" i="116"/>
  <c r="B105" i="116"/>
  <c r="B104" i="116"/>
  <c r="B103" i="116"/>
  <c r="B102" i="116"/>
  <c r="B101" i="116"/>
  <c r="B100" i="116"/>
  <c r="B99" i="116"/>
  <c r="B98" i="116"/>
  <c r="B97" i="116"/>
  <c r="B96" i="116"/>
  <c r="B95" i="116"/>
  <c r="B94" i="116"/>
  <c r="B93" i="116"/>
  <c r="B92" i="116"/>
  <c r="B91" i="116"/>
  <c r="B90" i="116"/>
  <c r="B89" i="116"/>
  <c r="B88" i="116"/>
  <c r="B87" i="116"/>
  <c r="B86" i="116"/>
  <c r="B85" i="116"/>
  <c r="B84" i="116"/>
  <c r="B83" i="116"/>
  <c r="B82" i="116"/>
  <c r="B81" i="116"/>
  <c r="B80" i="116"/>
  <c r="B79" i="116"/>
  <c r="B78" i="116"/>
  <c r="B77" i="116"/>
  <c r="B76" i="116"/>
  <c r="B75" i="116"/>
  <c r="B74" i="116"/>
  <c r="B73" i="116"/>
  <c r="B72" i="116"/>
  <c r="B71" i="116"/>
  <c r="B70" i="116"/>
  <c r="B69" i="116"/>
  <c r="B68" i="116"/>
  <c r="B67" i="116"/>
  <c r="B66" i="116"/>
  <c r="B65" i="116"/>
  <c r="B64" i="116"/>
  <c r="B63" i="116"/>
  <c r="B62" i="116"/>
  <c r="B61" i="116"/>
  <c r="B60" i="116"/>
  <c r="B59" i="116"/>
  <c r="B58" i="116"/>
  <c r="B57" i="116"/>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7" i="116"/>
  <c r="B6" i="116"/>
  <c r="B5" i="116"/>
  <c r="B4" i="116"/>
  <c r="B3" i="116"/>
  <c r="B2" i="116"/>
  <c r="BGO89" i="4"/>
  <c r="BGN89" i="4"/>
  <c r="BGM89" i="4"/>
  <c r="BGL89" i="4"/>
  <c r="BGK89" i="4"/>
  <c r="BGJ89" i="4"/>
  <c r="BGI89" i="4"/>
  <c r="BGH89" i="4"/>
  <c r="BGG89" i="4"/>
  <c r="BGF89" i="4"/>
  <c r="BGE89" i="4"/>
  <c r="BGD89" i="4"/>
  <c r="BGC89" i="4"/>
  <c r="BGB89" i="4"/>
  <c r="BGA89" i="4"/>
  <c r="BFZ89" i="4"/>
  <c r="BFY89" i="4"/>
  <c r="BFX89" i="4"/>
  <c r="BFW89" i="4"/>
  <c r="BFV89" i="4"/>
  <c r="BFU89" i="4"/>
  <c r="BFT89" i="4"/>
  <c r="BFS89" i="4"/>
  <c r="BFR89" i="4"/>
  <c r="BFQ89" i="4"/>
  <c r="BFP89" i="4"/>
  <c r="BFO89" i="4"/>
  <c r="BFN89" i="4"/>
  <c r="BFM89" i="4"/>
  <c r="BFL89" i="4"/>
  <c r="BFK89" i="4"/>
  <c r="BFJ89" i="4"/>
  <c r="BFI89" i="4"/>
  <c r="BFH89" i="4"/>
  <c r="BFG89" i="4"/>
  <c r="BFF89" i="4"/>
  <c r="BFE89" i="4"/>
  <c r="BFD89" i="4"/>
  <c r="BFC89" i="4"/>
  <c r="BFB89" i="4"/>
  <c r="BFA89" i="4"/>
  <c r="BEZ89" i="4"/>
  <c r="BEY89" i="4"/>
  <c r="BEX89" i="4"/>
  <c r="BEW89" i="4"/>
  <c r="BEV89" i="4"/>
  <c r="BEU89" i="4"/>
  <c r="BET89" i="4"/>
  <c r="BES89" i="4"/>
  <c r="BER89" i="4"/>
  <c r="BEQ89" i="4"/>
  <c r="BEP89" i="4"/>
  <c r="BEO89" i="4"/>
  <c r="BEN89" i="4"/>
  <c r="BEM89" i="4"/>
  <c r="BEL89" i="4"/>
  <c r="BEK89" i="4"/>
  <c r="BEJ89" i="4"/>
  <c r="BEI89" i="4"/>
  <c r="BEH89" i="4"/>
  <c r="BEG89" i="4"/>
  <c r="BEF89" i="4"/>
  <c r="BEE89" i="4"/>
  <c r="BED89" i="4"/>
  <c r="BEC89" i="4"/>
  <c r="BEB89" i="4"/>
  <c r="BEA89" i="4"/>
  <c r="BDZ89" i="4"/>
  <c r="BDY89" i="4"/>
  <c r="BDX89" i="4"/>
  <c r="BDW89" i="4"/>
  <c r="BDV89" i="4"/>
  <c r="BDU89" i="4"/>
  <c r="BDT89" i="4"/>
  <c r="BDS89" i="4"/>
  <c r="BDR89" i="4"/>
  <c r="BDQ89" i="4"/>
  <c r="BDP89" i="4"/>
  <c r="BDO89" i="4"/>
  <c r="BDN89" i="4"/>
  <c r="BDM89" i="4"/>
  <c r="BDL89" i="4"/>
  <c r="BDK89" i="4"/>
  <c r="BDJ89" i="4"/>
  <c r="BDI89" i="4"/>
  <c r="BDH89" i="4"/>
  <c r="BDG89" i="4"/>
  <c r="BDF89" i="4"/>
  <c r="BDE89" i="4"/>
  <c r="BDD89" i="4"/>
  <c r="BDC89" i="4"/>
  <c r="BDB89" i="4"/>
  <c r="BDA89" i="4"/>
  <c r="BCZ89" i="4"/>
  <c r="BCY89" i="4"/>
  <c r="BCX89" i="4"/>
  <c r="BCW89" i="4"/>
  <c r="BCV89" i="4"/>
  <c r="BCU89" i="4"/>
  <c r="BCT89" i="4"/>
  <c r="BCS89" i="4"/>
  <c r="BCR89" i="4"/>
  <c r="BCQ89" i="4"/>
  <c r="BCP89" i="4"/>
  <c r="BCO89" i="4"/>
  <c r="BCN89" i="4"/>
  <c r="BCM89" i="4"/>
  <c r="BCL89" i="4"/>
  <c r="BCK89" i="4"/>
  <c r="BCJ89" i="4"/>
  <c r="BCI89" i="4"/>
  <c r="BCH89" i="4"/>
  <c r="BCG89" i="4"/>
  <c r="BCF89" i="4"/>
  <c r="BCE89" i="4"/>
  <c r="BCD89" i="4"/>
  <c r="BCC89" i="4"/>
  <c r="BCB89" i="4"/>
  <c r="BCA89" i="4"/>
  <c r="BBZ89" i="4"/>
  <c r="BBY89" i="4"/>
  <c r="BBX89" i="4"/>
  <c r="BBW89" i="4"/>
  <c r="BBV89" i="4"/>
  <c r="BBU89" i="4"/>
  <c r="BBT89" i="4"/>
  <c r="BBS89" i="4"/>
  <c r="BBR89" i="4"/>
  <c r="BBQ89" i="4"/>
  <c r="BBP89" i="4"/>
  <c r="BBO89" i="4"/>
  <c r="BBN89" i="4"/>
  <c r="BBM89" i="4"/>
  <c r="BBL89" i="4"/>
  <c r="BBK89" i="4"/>
  <c r="BBJ89" i="4"/>
  <c r="BBI89" i="4"/>
  <c r="BBH89" i="4"/>
  <c r="BBG89" i="4"/>
  <c r="BBF89" i="4"/>
  <c r="BBE89" i="4"/>
  <c r="BBD89" i="4"/>
  <c r="BBC89" i="4"/>
  <c r="BBB89" i="4"/>
  <c r="BBA89" i="4"/>
  <c r="BAZ89" i="4"/>
  <c r="BAY89" i="4"/>
  <c r="BAX89" i="4"/>
  <c r="BAW89" i="4"/>
  <c r="BAV89" i="4"/>
  <c r="BAU89" i="4"/>
  <c r="BAT89" i="4"/>
  <c r="BAS89" i="4"/>
  <c r="BAR89" i="4"/>
  <c r="BAQ89" i="4"/>
  <c r="BAP89" i="4"/>
  <c r="BAO89" i="4"/>
  <c r="BAN89" i="4"/>
  <c r="BAM89" i="4"/>
  <c r="BAL89" i="4"/>
  <c r="BAK89" i="4"/>
  <c r="BAJ89" i="4"/>
  <c r="BAI89" i="4"/>
  <c r="BAH89" i="4"/>
  <c r="BAG89" i="4"/>
  <c r="BAF89" i="4"/>
  <c r="BAE89" i="4"/>
  <c r="BAD89" i="4"/>
  <c r="BAC89" i="4"/>
  <c r="BAB89" i="4"/>
  <c r="BAA89" i="4"/>
  <c r="AZZ89" i="4"/>
  <c r="AZY89" i="4"/>
  <c r="AZX89" i="4"/>
  <c r="AZW89" i="4"/>
  <c r="AZV89" i="4"/>
  <c r="AZU89" i="4"/>
  <c r="AZT89" i="4"/>
  <c r="AZS89" i="4"/>
  <c r="AZR89" i="4"/>
  <c r="AZQ89" i="4"/>
  <c r="AZP89" i="4"/>
  <c r="AZO89" i="4"/>
  <c r="AZN89" i="4"/>
  <c r="AZM89" i="4"/>
  <c r="AZL89" i="4"/>
  <c r="AZK89" i="4"/>
  <c r="AZJ89" i="4"/>
  <c r="AZI89" i="4"/>
  <c r="AZH89" i="4"/>
  <c r="AZG89" i="4"/>
  <c r="AZF89" i="4"/>
  <c r="AZE89" i="4"/>
  <c r="AZD89" i="4"/>
  <c r="AZC89" i="4"/>
  <c r="AZB89" i="4"/>
  <c r="AZA89" i="4"/>
  <c r="AYZ89" i="4"/>
  <c r="AYY89" i="4"/>
  <c r="AYX89" i="4"/>
  <c r="AYW89" i="4"/>
  <c r="AYV89" i="4"/>
  <c r="AYU89" i="4"/>
  <c r="AYT89" i="4"/>
  <c r="AYS89" i="4"/>
  <c r="AYR89" i="4"/>
  <c r="AYQ89" i="4"/>
  <c r="AYP89" i="4"/>
  <c r="AYO89" i="4"/>
  <c r="AYN89" i="4"/>
  <c r="AYM89" i="4"/>
  <c r="AYL89" i="4"/>
  <c r="AYK89" i="4"/>
  <c r="AYJ89" i="4"/>
  <c r="AYI89" i="4"/>
  <c r="AYH89" i="4"/>
  <c r="AYG89" i="4"/>
  <c r="AYF89" i="4"/>
  <c r="AYE89" i="4"/>
  <c r="AYD89" i="4"/>
  <c r="AYC89" i="4"/>
  <c r="AYB89" i="4"/>
  <c r="AYA89" i="4"/>
  <c r="AXZ89" i="4"/>
  <c r="AXY89" i="4"/>
  <c r="AXX89" i="4"/>
  <c r="AXW89" i="4"/>
  <c r="AXV89" i="4"/>
  <c r="AXU89" i="4"/>
  <c r="AXT89" i="4"/>
  <c r="AXS89" i="4"/>
  <c r="AXR89" i="4"/>
  <c r="AXQ89" i="4"/>
  <c r="AXP89" i="4"/>
  <c r="AXO89" i="4"/>
  <c r="AXN89" i="4"/>
  <c r="AXM89" i="4"/>
  <c r="AXL89" i="4"/>
  <c r="AXK89" i="4"/>
  <c r="AXJ89" i="4"/>
  <c r="AXI89" i="4"/>
  <c r="AXH89" i="4"/>
  <c r="AXG89" i="4"/>
  <c r="AXF89" i="4"/>
  <c r="AXE89" i="4"/>
  <c r="AXD89" i="4"/>
  <c r="AXC89" i="4"/>
  <c r="AXB89" i="4"/>
  <c r="AXA89" i="4"/>
  <c r="AWZ89" i="4"/>
  <c r="AWY89" i="4"/>
  <c r="AWX89" i="4"/>
  <c r="AWW89" i="4"/>
  <c r="AWV89" i="4"/>
  <c r="AWU89" i="4"/>
  <c r="AWT89" i="4"/>
  <c r="AWS89" i="4"/>
  <c r="AWR89" i="4"/>
  <c r="AWQ89" i="4"/>
  <c r="AWP89" i="4"/>
  <c r="AWO89" i="4"/>
  <c r="AWN89" i="4"/>
  <c r="AWM89" i="4"/>
  <c r="AWL89" i="4"/>
  <c r="AWK89" i="4"/>
  <c r="AWJ89" i="4"/>
  <c r="AWI89" i="4"/>
  <c r="AWH89" i="4"/>
  <c r="AWG89" i="4"/>
  <c r="AWF89" i="4"/>
  <c r="AWE89" i="4"/>
  <c r="AWD89" i="4"/>
  <c r="AWC89" i="4"/>
  <c r="AWB89" i="4"/>
  <c r="AWA89" i="4"/>
  <c r="AVZ89" i="4"/>
  <c r="AVY89" i="4"/>
  <c r="AVX89" i="4"/>
  <c r="AVW89" i="4"/>
  <c r="AVV89" i="4"/>
  <c r="AVU89" i="4"/>
  <c r="AVT89" i="4"/>
  <c r="AVS89" i="4"/>
  <c r="AVR89" i="4"/>
  <c r="AVQ89" i="4"/>
  <c r="AVP89" i="4"/>
  <c r="AVO89" i="4"/>
  <c r="AVN89" i="4"/>
  <c r="AVM89" i="4"/>
  <c r="AVL89" i="4"/>
  <c r="AVK89" i="4"/>
  <c r="AVJ89" i="4"/>
  <c r="AVI89" i="4"/>
  <c r="AVH89" i="4"/>
  <c r="AVG89" i="4"/>
  <c r="AVF89" i="4"/>
  <c r="AVE89" i="4"/>
  <c r="AVD89" i="4"/>
  <c r="AVC89" i="4"/>
  <c r="AVB89" i="4"/>
  <c r="AVA89" i="4"/>
  <c r="AUZ89" i="4"/>
  <c r="AUY89" i="4"/>
  <c r="AUX89" i="4"/>
  <c r="AUW89" i="4"/>
  <c r="AUV89" i="4"/>
  <c r="AUU89" i="4"/>
  <c r="AUT89" i="4"/>
  <c r="AUS89" i="4"/>
  <c r="AUR89" i="4"/>
  <c r="AUQ89" i="4"/>
  <c r="AUP89" i="4"/>
  <c r="AUO89" i="4"/>
  <c r="AUN89" i="4"/>
  <c r="AUM89" i="4"/>
  <c r="AUL89" i="4"/>
  <c r="AUK89" i="4"/>
  <c r="AUJ89" i="4"/>
  <c r="AUI89" i="4"/>
  <c r="AUH89" i="4"/>
  <c r="AUG89" i="4"/>
  <c r="AUF89" i="4"/>
  <c r="AUE89" i="4"/>
  <c r="AUD89" i="4"/>
  <c r="AUC89" i="4"/>
  <c r="AUB89" i="4"/>
  <c r="AUA89" i="4"/>
  <c r="ATZ89" i="4"/>
  <c r="ATY89" i="4"/>
  <c r="ATX89" i="4"/>
  <c r="ATW89" i="4"/>
  <c r="ATV89" i="4"/>
  <c r="ATU89" i="4"/>
  <c r="ATT89" i="4"/>
  <c r="ATS89" i="4"/>
  <c r="ATR89" i="4"/>
  <c r="ATQ89" i="4"/>
  <c r="ATP89" i="4"/>
  <c r="ATO89" i="4"/>
  <c r="ATN89" i="4"/>
  <c r="ATM89" i="4"/>
  <c r="ATL89" i="4"/>
  <c r="ATK89" i="4"/>
  <c r="ATJ89" i="4"/>
  <c r="ATI89" i="4"/>
  <c r="ATH89" i="4"/>
  <c r="ATG89" i="4"/>
  <c r="ATF89" i="4"/>
  <c r="ATE89" i="4"/>
  <c r="ATD89" i="4"/>
  <c r="ATC89" i="4"/>
  <c r="ATB89" i="4"/>
  <c r="ATA89" i="4"/>
  <c r="ASZ89" i="4"/>
  <c r="ASY89" i="4"/>
  <c r="ASX89" i="4"/>
  <c r="ASW89" i="4"/>
  <c r="ASV89" i="4"/>
  <c r="ASU89" i="4"/>
  <c r="AST89" i="4"/>
  <c r="ASS89" i="4"/>
  <c r="ASR89" i="4"/>
  <c r="ASQ89" i="4"/>
  <c r="ASP89" i="4"/>
  <c r="ASO89" i="4"/>
  <c r="ASN89" i="4"/>
  <c r="ASM89" i="4"/>
  <c r="ASL89" i="4"/>
  <c r="ASK89" i="4"/>
  <c r="ASJ89" i="4"/>
  <c r="ASI89" i="4"/>
  <c r="ASH89" i="4"/>
  <c r="ASG89" i="4"/>
  <c r="ASF89" i="4"/>
  <c r="ASE89" i="4"/>
  <c r="ASD89" i="4"/>
  <c r="ASC89" i="4"/>
  <c r="ASB89" i="4"/>
  <c r="ASA89" i="4"/>
  <c r="ARZ89" i="4"/>
  <c r="ARY89" i="4"/>
  <c r="ARX89" i="4"/>
  <c r="ARW89" i="4"/>
  <c r="ARV89" i="4"/>
  <c r="ARU89" i="4"/>
  <c r="ART89" i="4"/>
  <c r="ARS89" i="4"/>
  <c r="ARR89" i="4"/>
  <c r="ARQ89" i="4"/>
  <c r="ARP89" i="4"/>
  <c r="ARO89" i="4"/>
  <c r="ARN89" i="4"/>
  <c r="ARM89" i="4"/>
  <c r="ARL89" i="4"/>
  <c r="ARK89" i="4"/>
  <c r="ARJ89" i="4"/>
  <c r="ARI89" i="4"/>
  <c r="ARH89" i="4"/>
  <c r="ARG89" i="4"/>
  <c r="ARF89" i="4"/>
  <c r="ARE89" i="4"/>
  <c r="ARD89" i="4"/>
  <c r="ARC89" i="4"/>
  <c r="ARB89" i="4"/>
  <c r="ARA89" i="4"/>
  <c r="AQZ89" i="4"/>
  <c r="AQY89" i="4"/>
  <c r="AQX89" i="4"/>
  <c r="AQW89" i="4"/>
  <c r="AQV89" i="4"/>
  <c r="AQU89" i="4"/>
  <c r="AQT89" i="4"/>
  <c r="AQS89" i="4"/>
  <c r="AQR89" i="4"/>
  <c r="AQQ89" i="4"/>
  <c r="AQP89" i="4"/>
  <c r="AQO89" i="4"/>
  <c r="AQN89" i="4"/>
  <c r="AQM89" i="4"/>
  <c r="AQL89" i="4"/>
  <c r="AQK89" i="4"/>
  <c r="AQJ89" i="4"/>
  <c r="AQI89" i="4"/>
  <c r="AQH89" i="4"/>
  <c r="AQG89" i="4"/>
  <c r="AQF89" i="4"/>
  <c r="AQE89" i="4"/>
  <c r="AQD89" i="4"/>
  <c r="AQC89" i="4"/>
  <c r="AQB89" i="4"/>
  <c r="AQA89" i="4"/>
  <c r="APZ89" i="4"/>
  <c r="APY89" i="4"/>
  <c r="APX89" i="4"/>
  <c r="APW89" i="4"/>
  <c r="APV89" i="4"/>
  <c r="APU89" i="4"/>
  <c r="APT89" i="4"/>
  <c r="APS89" i="4"/>
  <c r="APR89" i="4"/>
  <c r="APQ89" i="4"/>
  <c r="APP89" i="4"/>
  <c r="APO89" i="4"/>
  <c r="APN89" i="4"/>
  <c r="APM89" i="4"/>
  <c r="APL89" i="4"/>
  <c r="APK89" i="4"/>
  <c r="APJ89" i="4"/>
  <c r="API89" i="4"/>
  <c r="APH89" i="4"/>
  <c r="APG89" i="4"/>
  <c r="APF89" i="4"/>
  <c r="APE89" i="4"/>
  <c r="APD89" i="4"/>
  <c r="APC89" i="4"/>
  <c r="APB89" i="4"/>
  <c r="APA89" i="4"/>
  <c r="AOZ89" i="4"/>
  <c r="AOY89" i="4"/>
  <c r="AOX89" i="4"/>
  <c r="AOW89" i="4"/>
  <c r="AOV89" i="4"/>
  <c r="AOU89" i="4"/>
  <c r="AOT89" i="4"/>
  <c r="AOS89" i="4"/>
  <c r="AOR89" i="4"/>
  <c r="AOQ89" i="4"/>
  <c r="AOP89" i="4"/>
  <c r="AOO89" i="4"/>
  <c r="AON89" i="4"/>
  <c r="AOM89" i="4"/>
  <c r="AOL89" i="4"/>
  <c r="AOK89" i="4"/>
  <c r="AOJ89" i="4"/>
  <c r="AOI89" i="4"/>
  <c r="AOH89" i="4"/>
  <c r="AOG89" i="4"/>
  <c r="AOF89" i="4"/>
  <c r="AOE89" i="4"/>
  <c r="AOD89" i="4"/>
  <c r="AOC89" i="4"/>
  <c r="AOB89" i="4"/>
  <c r="AOA89" i="4"/>
  <c r="ANZ89" i="4"/>
  <c r="ANY89" i="4"/>
  <c r="ANX89" i="4"/>
  <c r="ANW89" i="4"/>
  <c r="ANV89" i="4"/>
  <c r="ANU89" i="4"/>
  <c r="ANT89" i="4"/>
  <c r="ANS89" i="4"/>
  <c r="ANR89" i="4"/>
  <c r="ANQ89" i="4"/>
  <c r="ANP89" i="4"/>
  <c r="ANO89" i="4"/>
  <c r="ANN89" i="4"/>
  <c r="ANM89" i="4"/>
  <c r="ANL89" i="4"/>
  <c r="ANK89" i="4"/>
  <c r="ANJ89" i="4"/>
  <c r="ANI89" i="4"/>
  <c r="ANH89" i="4"/>
  <c r="ANG89" i="4"/>
  <c r="ANF89" i="4"/>
  <c r="ANE89" i="4"/>
  <c r="AND89" i="4"/>
  <c r="ANC89" i="4"/>
  <c r="ANB89" i="4"/>
  <c r="ANA89" i="4"/>
  <c r="AMZ89" i="4"/>
  <c r="AMY89" i="4"/>
  <c r="AMX89" i="4"/>
  <c r="AMW89" i="4"/>
  <c r="AMV89" i="4"/>
  <c r="AMU89" i="4"/>
  <c r="AMT89" i="4"/>
  <c r="AMS89" i="4"/>
  <c r="AMR89" i="4"/>
  <c r="AMQ89" i="4"/>
  <c r="AMP89" i="4"/>
  <c r="AMO89" i="4"/>
  <c r="AMN89" i="4"/>
  <c r="AMM89" i="4"/>
  <c r="AML89" i="4"/>
  <c r="AMK89" i="4"/>
  <c r="AMJ89" i="4"/>
  <c r="AMI89" i="4"/>
  <c r="AMH89" i="4"/>
  <c r="AMG89" i="4"/>
  <c r="AMF89" i="4"/>
  <c r="AME89" i="4"/>
  <c r="AMD89" i="4"/>
  <c r="AMC89" i="4"/>
  <c r="AMB89" i="4"/>
  <c r="AMA89" i="4"/>
  <c r="ALZ89" i="4"/>
  <c r="ALY89" i="4"/>
  <c r="ALX89" i="4"/>
  <c r="ALW89" i="4"/>
  <c r="ALV89" i="4"/>
  <c r="ALU89" i="4"/>
  <c r="ALT89" i="4"/>
  <c r="ALS89" i="4"/>
  <c r="ALR89" i="4"/>
  <c r="ALQ89" i="4"/>
  <c r="ALP89" i="4"/>
  <c r="ALO89" i="4"/>
  <c r="ALN89" i="4"/>
  <c r="ALM89" i="4"/>
  <c r="ALL89" i="4"/>
  <c r="ALK89" i="4"/>
  <c r="ALJ89" i="4"/>
  <c r="ALI89" i="4"/>
  <c r="ALH89" i="4"/>
  <c r="ALG89" i="4"/>
  <c r="ALF89" i="4"/>
  <c r="ALE89" i="4"/>
  <c r="ALD89" i="4"/>
  <c r="ALC89" i="4"/>
  <c r="ALB89" i="4"/>
  <c r="ALA89" i="4"/>
  <c r="AKZ89" i="4"/>
  <c r="AKY89" i="4"/>
  <c r="AKX89" i="4"/>
  <c r="AKW89" i="4"/>
  <c r="AKV89" i="4"/>
  <c r="AKU89" i="4"/>
  <c r="AKT89" i="4"/>
  <c r="AKS89" i="4"/>
  <c r="AKR89" i="4"/>
  <c r="AKQ89" i="4"/>
  <c r="AKP89" i="4"/>
  <c r="AKO89" i="4"/>
  <c r="AKN89" i="4"/>
  <c r="AKM89" i="4"/>
  <c r="AKL89" i="4"/>
  <c r="AKK89" i="4"/>
  <c r="AKJ89" i="4"/>
  <c r="AKI89" i="4"/>
  <c r="AKH89" i="4"/>
  <c r="AKG89" i="4"/>
  <c r="AKF89" i="4"/>
  <c r="AKE89" i="4"/>
  <c r="AKD89" i="4"/>
  <c r="AKC89" i="4"/>
  <c r="AKB89" i="4"/>
  <c r="AKA89" i="4"/>
  <c r="AJZ89" i="4"/>
  <c r="AJY89" i="4"/>
  <c r="AJX89" i="4"/>
  <c r="AJW89" i="4"/>
  <c r="AJV89" i="4"/>
  <c r="AJU89" i="4"/>
  <c r="AJT89" i="4"/>
  <c r="AJS89" i="4"/>
  <c r="AJR89" i="4"/>
  <c r="AJQ89" i="4"/>
  <c r="AJP89" i="4"/>
  <c r="AJO89" i="4"/>
  <c r="AJN89" i="4"/>
  <c r="AJM89" i="4"/>
  <c r="AJL89" i="4"/>
  <c r="AJK89" i="4"/>
  <c r="AJJ89" i="4"/>
  <c r="AJI89" i="4"/>
  <c r="AJH89" i="4"/>
  <c r="AJG89" i="4"/>
  <c r="AJF89" i="4"/>
  <c r="AJE89" i="4"/>
  <c r="AJD89" i="4"/>
  <c r="AJC89" i="4"/>
  <c r="AJB89" i="4"/>
  <c r="AJA89" i="4"/>
  <c r="AIZ89" i="4"/>
  <c r="AIY89" i="4"/>
  <c r="AIX89" i="4"/>
  <c r="AIW89" i="4"/>
  <c r="AIV89" i="4"/>
  <c r="AIU89" i="4"/>
  <c r="AIT89" i="4"/>
  <c r="AIS89" i="4"/>
  <c r="AIR89" i="4"/>
  <c r="AIQ89" i="4"/>
  <c r="AIP89" i="4"/>
  <c r="AIO89" i="4"/>
  <c r="AIN89" i="4"/>
  <c r="AIM89" i="4"/>
  <c r="AIL89" i="4"/>
  <c r="AIK89" i="4"/>
  <c r="AIJ89" i="4"/>
  <c r="AII89" i="4"/>
  <c r="AIH89" i="4"/>
  <c r="AIG89" i="4"/>
  <c r="AIF89" i="4"/>
  <c r="AIE89" i="4"/>
  <c r="AID89" i="4"/>
  <c r="AIC89" i="4"/>
  <c r="AIB89" i="4"/>
  <c r="AIA89" i="4"/>
  <c r="AHZ89" i="4"/>
  <c r="AHY89" i="4"/>
  <c r="AHX89" i="4"/>
  <c r="AHW89" i="4"/>
  <c r="AHV89" i="4"/>
  <c r="AHU89" i="4"/>
  <c r="AHT89" i="4"/>
  <c r="AHS89" i="4"/>
  <c r="AHR89" i="4"/>
  <c r="AHQ89" i="4"/>
  <c r="AHP89" i="4"/>
  <c r="AHO89" i="4"/>
  <c r="AHN89" i="4"/>
  <c r="AHM89" i="4"/>
  <c r="AHL89" i="4"/>
  <c r="AHK89" i="4"/>
  <c r="AHJ89" i="4"/>
  <c r="AHI89" i="4"/>
  <c r="AHH89" i="4"/>
  <c r="AHG89" i="4"/>
  <c r="AHF89" i="4"/>
  <c r="AHE89" i="4"/>
  <c r="AHD89" i="4"/>
  <c r="AHC89" i="4"/>
  <c r="AHB89" i="4"/>
  <c r="AHA89" i="4"/>
  <c r="AGZ89" i="4"/>
  <c r="AGY89" i="4"/>
  <c r="AGX89" i="4"/>
  <c r="AGW89" i="4"/>
  <c r="AGV89" i="4"/>
  <c r="AGU89" i="4"/>
  <c r="AGT89" i="4"/>
  <c r="AGS89" i="4"/>
  <c r="AGR89" i="4"/>
  <c r="AGQ89" i="4"/>
  <c r="AGP89" i="4"/>
  <c r="AGO89" i="4"/>
  <c r="AGN89" i="4"/>
  <c r="AGM89" i="4"/>
  <c r="AGL89" i="4"/>
  <c r="AGK89" i="4"/>
  <c r="AGJ89" i="4"/>
  <c r="AGI89" i="4"/>
  <c r="AGH89" i="4"/>
  <c r="AGG89" i="4"/>
  <c r="AGF89" i="4"/>
  <c r="AGE89" i="4"/>
  <c r="AGD89" i="4"/>
  <c r="AGC89" i="4"/>
  <c r="AGB89" i="4"/>
  <c r="AGA89" i="4"/>
  <c r="AFZ89" i="4"/>
  <c r="AFY89" i="4"/>
  <c r="AFX89" i="4"/>
  <c r="AFW89" i="4"/>
  <c r="AFV89" i="4"/>
  <c r="AFU89" i="4"/>
  <c r="AFT89" i="4"/>
  <c r="AFS89" i="4"/>
  <c r="AFR89" i="4"/>
  <c r="AFQ89" i="4"/>
  <c r="AFP89" i="4"/>
  <c r="AFO89" i="4"/>
  <c r="AFN89" i="4"/>
  <c r="AFM89" i="4"/>
  <c r="AFL89" i="4"/>
  <c r="AFK89" i="4"/>
  <c r="AFJ89" i="4"/>
  <c r="AFI89" i="4"/>
  <c r="AFH89" i="4"/>
  <c r="AFG89" i="4"/>
  <c r="AFF89" i="4"/>
  <c r="AFE89" i="4"/>
  <c r="AFD89" i="4"/>
  <c r="AFC89" i="4"/>
  <c r="AFB89" i="4"/>
  <c r="AFA89" i="4"/>
  <c r="AEZ89" i="4"/>
  <c r="AEY89" i="4"/>
  <c r="AEX89" i="4"/>
  <c r="AEW89" i="4"/>
  <c r="AEV89" i="4"/>
  <c r="AEU89" i="4"/>
  <c r="AET89" i="4"/>
  <c r="AES89" i="4"/>
  <c r="AER89" i="4"/>
  <c r="AEQ89" i="4"/>
  <c r="AEP89" i="4"/>
  <c r="AEO89" i="4"/>
  <c r="AEN89" i="4"/>
  <c r="AEM89" i="4"/>
  <c r="AEL89" i="4"/>
  <c r="AEK89" i="4"/>
  <c r="AEJ89" i="4"/>
  <c r="AEI89" i="4"/>
  <c r="AEH89" i="4"/>
  <c r="AEG89" i="4"/>
  <c r="AEF89" i="4"/>
  <c r="AEE89" i="4"/>
  <c r="AED89" i="4"/>
  <c r="AEC89" i="4"/>
  <c r="AEB89" i="4"/>
  <c r="AEA89" i="4"/>
  <c r="ADZ89" i="4"/>
  <c r="ADY89" i="4"/>
  <c r="ADX89" i="4"/>
  <c r="ADW89" i="4"/>
  <c r="ADV89" i="4"/>
  <c r="ADU89" i="4"/>
  <c r="ADT89" i="4"/>
  <c r="ADS89" i="4"/>
  <c r="ADR89" i="4"/>
  <c r="ADQ89" i="4"/>
  <c r="ADP89" i="4"/>
  <c r="ADO89" i="4"/>
  <c r="ADN89" i="4"/>
  <c r="ADM89" i="4"/>
  <c r="ADL89" i="4"/>
  <c r="ADK89" i="4"/>
  <c r="ADJ89" i="4"/>
  <c r="ADI89" i="4"/>
  <c r="ADH89" i="4"/>
  <c r="ADG89" i="4"/>
  <c r="ADF89" i="4"/>
  <c r="ADE89" i="4"/>
  <c r="ADD89" i="4"/>
  <c r="ADC89" i="4"/>
  <c r="ADB89" i="4"/>
  <c r="ADA89" i="4"/>
  <c r="ACZ89" i="4"/>
  <c r="ACY89" i="4"/>
  <c r="ACX89" i="4"/>
  <c r="ACW89" i="4"/>
  <c r="ACV89" i="4"/>
  <c r="ACU89" i="4"/>
  <c r="ACT89" i="4"/>
  <c r="ACS89" i="4"/>
  <c r="ACR89" i="4"/>
  <c r="ACQ89" i="4"/>
  <c r="ACP89" i="4"/>
  <c r="ACO89" i="4"/>
  <c r="ACN89" i="4"/>
  <c r="ACM89" i="4"/>
  <c r="ACL89" i="4"/>
  <c r="ACK89" i="4"/>
  <c r="ACJ89" i="4"/>
  <c r="ACI89" i="4"/>
  <c r="ACH89" i="4"/>
  <c r="ACG89" i="4"/>
  <c r="ACF89" i="4"/>
  <c r="ACE89" i="4"/>
  <c r="ACD89" i="4"/>
  <c r="ACC89" i="4"/>
  <c r="ACB89" i="4"/>
  <c r="ACA89" i="4"/>
  <c r="ABZ89" i="4"/>
  <c r="ABY89" i="4"/>
  <c r="ABX89" i="4"/>
  <c r="ABW89" i="4"/>
  <c r="ABV89" i="4"/>
  <c r="ABU89" i="4"/>
  <c r="ABT89" i="4"/>
  <c r="ABS89" i="4"/>
  <c r="ABR89" i="4"/>
  <c r="ABQ89" i="4"/>
  <c r="ABP89" i="4"/>
  <c r="ABO89" i="4"/>
  <c r="ABN89" i="4"/>
  <c r="ABM89" i="4"/>
  <c r="ABL89" i="4"/>
  <c r="ABK89" i="4"/>
  <c r="ABJ89" i="4"/>
  <c r="ABI89" i="4"/>
  <c r="ABH89" i="4"/>
  <c r="ABG89" i="4"/>
  <c r="ABF89" i="4"/>
  <c r="ABE89" i="4"/>
  <c r="ABD89" i="4"/>
  <c r="ABC89" i="4"/>
  <c r="ABB89" i="4"/>
  <c r="ABA89" i="4"/>
  <c r="AAZ89" i="4"/>
  <c r="AAY89" i="4"/>
  <c r="AAX89" i="4"/>
  <c r="AAW89" i="4"/>
  <c r="AAV89" i="4"/>
  <c r="AAU89" i="4"/>
  <c r="AAT89" i="4"/>
  <c r="AAS89" i="4"/>
  <c r="AAR89" i="4"/>
  <c r="AAQ89" i="4"/>
  <c r="AAP89" i="4"/>
  <c r="AAO89" i="4"/>
  <c r="AAN89" i="4"/>
  <c r="AAM89" i="4"/>
  <c r="AAL89" i="4"/>
  <c r="AAK89" i="4"/>
  <c r="AAJ89" i="4"/>
  <c r="AAI89" i="4"/>
  <c r="AAH89" i="4"/>
  <c r="AAG89" i="4"/>
  <c r="AAF89" i="4"/>
  <c r="AAE89" i="4"/>
  <c r="AAD89" i="4"/>
  <c r="AAC89" i="4"/>
  <c r="AAB89" i="4"/>
  <c r="AAA89" i="4"/>
  <c r="ZZ89" i="4"/>
  <c r="ZY89" i="4"/>
  <c r="ZX89" i="4"/>
  <c r="ZW89" i="4"/>
  <c r="ZV89" i="4"/>
  <c r="ZU89" i="4"/>
  <c r="ZT89" i="4"/>
  <c r="ZS89" i="4"/>
  <c r="ZR89" i="4"/>
  <c r="ZQ89" i="4"/>
  <c r="ZP89" i="4"/>
  <c r="ZO89" i="4"/>
  <c r="ZN89" i="4"/>
  <c r="ZM89" i="4"/>
  <c r="ZL89" i="4"/>
  <c r="ZK89" i="4"/>
  <c r="ZJ89" i="4"/>
  <c r="ZI89" i="4"/>
  <c r="ZH89" i="4"/>
  <c r="ZG89" i="4"/>
  <c r="ZF89" i="4"/>
  <c r="ZE89" i="4"/>
  <c r="ZD89" i="4"/>
  <c r="ZC89" i="4"/>
  <c r="ZB89" i="4"/>
  <c r="ZA89" i="4"/>
  <c r="YZ89" i="4"/>
  <c r="YY89" i="4"/>
  <c r="YX89" i="4"/>
  <c r="YW89" i="4"/>
  <c r="YV89" i="4"/>
  <c r="YU89" i="4"/>
  <c r="YT89" i="4"/>
  <c r="YS89" i="4"/>
  <c r="YR89" i="4"/>
  <c r="YQ89" i="4"/>
  <c r="YP89" i="4"/>
  <c r="YO89" i="4"/>
  <c r="YN89" i="4"/>
  <c r="YM89" i="4"/>
  <c r="YL89" i="4"/>
  <c r="YK89" i="4"/>
  <c r="YJ89" i="4"/>
  <c r="YI89" i="4"/>
  <c r="YH89" i="4"/>
  <c r="YG89" i="4"/>
  <c r="YF89" i="4"/>
  <c r="YE89" i="4"/>
  <c r="YD89" i="4"/>
  <c r="YC89" i="4"/>
  <c r="YB89" i="4"/>
  <c r="YA89" i="4"/>
  <c r="XZ89" i="4"/>
  <c r="XY89" i="4"/>
  <c r="XX89" i="4"/>
  <c r="XW89" i="4"/>
  <c r="XV89" i="4"/>
  <c r="XU89" i="4"/>
  <c r="XT89" i="4"/>
  <c r="XS89" i="4"/>
  <c r="XR89" i="4"/>
  <c r="XQ89" i="4"/>
  <c r="XP89" i="4"/>
  <c r="XO89" i="4"/>
  <c r="XN89" i="4"/>
  <c r="XM89" i="4"/>
  <c r="XL89" i="4"/>
  <c r="XK89" i="4"/>
  <c r="XJ89" i="4"/>
  <c r="XI89" i="4"/>
  <c r="XH89" i="4"/>
  <c r="XG89" i="4"/>
  <c r="XF89" i="4"/>
  <c r="XE89" i="4"/>
  <c r="XD89" i="4"/>
  <c r="XC89" i="4"/>
  <c r="XB89" i="4"/>
  <c r="XA89" i="4"/>
  <c r="WZ89" i="4"/>
  <c r="WY89" i="4"/>
  <c r="WX89" i="4"/>
  <c r="WW89" i="4"/>
  <c r="WV89" i="4"/>
  <c r="WU89" i="4"/>
  <c r="WT89" i="4"/>
  <c r="WS89" i="4"/>
  <c r="WR89" i="4"/>
  <c r="WQ89" i="4"/>
  <c r="WP89" i="4"/>
  <c r="WO89" i="4"/>
  <c r="WN89" i="4"/>
  <c r="WM89" i="4"/>
  <c r="WL89" i="4"/>
  <c r="WK89" i="4"/>
  <c r="WJ89" i="4"/>
  <c r="WI89" i="4"/>
  <c r="WH89" i="4"/>
  <c r="WG89" i="4"/>
  <c r="WF89" i="4"/>
  <c r="WE89" i="4"/>
  <c r="WD89" i="4"/>
  <c r="WC89" i="4"/>
  <c r="WB89" i="4"/>
  <c r="WA89" i="4"/>
  <c r="VZ89" i="4"/>
  <c r="VY89" i="4"/>
  <c r="VX89" i="4"/>
  <c r="VW89" i="4"/>
  <c r="VV89" i="4"/>
  <c r="VU89" i="4"/>
  <c r="VT89" i="4"/>
  <c r="VS89" i="4"/>
  <c r="VR89" i="4"/>
  <c r="VQ89" i="4"/>
  <c r="VP89" i="4"/>
  <c r="VO89" i="4"/>
  <c r="VN89" i="4"/>
  <c r="VM89" i="4"/>
  <c r="VL89" i="4"/>
  <c r="VK89" i="4"/>
  <c r="VJ89" i="4"/>
  <c r="VI89" i="4"/>
  <c r="VH89" i="4"/>
  <c r="VG89" i="4"/>
  <c r="VF89" i="4"/>
  <c r="VE89" i="4"/>
  <c r="VD89" i="4"/>
  <c r="VC89" i="4"/>
  <c r="VB89" i="4"/>
  <c r="VA89" i="4"/>
  <c r="UZ89" i="4"/>
  <c r="UY89" i="4"/>
  <c r="UX89" i="4"/>
  <c r="UW89" i="4"/>
  <c r="UV89" i="4"/>
  <c r="UU89" i="4"/>
  <c r="UT89" i="4"/>
  <c r="US89" i="4"/>
  <c r="UR89" i="4"/>
  <c r="UQ89" i="4"/>
  <c r="UP89" i="4"/>
  <c r="UO89" i="4"/>
  <c r="UN89" i="4"/>
  <c r="UM89" i="4"/>
  <c r="UL89" i="4"/>
  <c r="UK89" i="4"/>
  <c r="UJ89" i="4"/>
  <c r="UI89" i="4"/>
  <c r="UH89" i="4"/>
  <c r="UG89" i="4"/>
  <c r="UF89" i="4"/>
  <c r="UE89" i="4"/>
  <c r="UD89" i="4"/>
  <c r="UC89" i="4"/>
  <c r="UB89" i="4"/>
  <c r="UA89" i="4"/>
  <c r="TZ89" i="4"/>
  <c r="TY89" i="4"/>
  <c r="TX89" i="4"/>
  <c r="TW89" i="4"/>
  <c r="TV89" i="4"/>
  <c r="TU89" i="4"/>
  <c r="TT89" i="4"/>
  <c r="TS89" i="4"/>
  <c r="TR89" i="4"/>
  <c r="TQ89" i="4"/>
  <c r="TP89" i="4"/>
  <c r="TO89" i="4"/>
  <c r="TN89" i="4"/>
  <c r="TM89" i="4"/>
  <c r="TL89" i="4"/>
  <c r="TK89" i="4"/>
  <c r="TJ89" i="4"/>
  <c r="TI89" i="4"/>
  <c r="TH89" i="4"/>
  <c r="TG89" i="4"/>
  <c r="TF89" i="4"/>
  <c r="TE89" i="4"/>
  <c r="TD89" i="4"/>
  <c r="TC89" i="4"/>
  <c r="TB89" i="4"/>
  <c r="TA89" i="4"/>
  <c r="SZ89" i="4"/>
  <c r="SY89" i="4"/>
  <c r="SX89" i="4"/>
  <c r="SW89" i="4"/>
  <c r="SV89" i="4"/>
  <c r="SU89" i="4"/>
  <c r="ST89" i="4"/>
  <c r="SS89" i="4"/>
  <c r="SR89" i="4"/>
  <c r="SQ89" i="4"/>
  <c r="SP89" i="4"/>
  <c r="SO89" i="4"/>
  <c r="SN89" i="4"/>
  <c r="SM89" i="4"/>
  <c r="SL89" i="4"/>
  <c r="SK89" i="4"/>
  <c r="SJ89" i="4"/>
  <c r="SI89" i="4"/>
  <c r="SH89" i="4"/>
  <c r="SG89" i="4"/>
  <c r="SF89" i="4"/>
  <c r="SE89" i="4"/>
  <c r="SD89" i="4"/>
  <c r="SC89" i="4"/>
  <c r="SB89" i="4"/>
  <c r="SA89" i="4"/>
  <c r="RZ89" i="4"/>
  <c r="RY89" i="4"/>
  <c r="RX89" i="4"/>
  <c r="RW89" i="4"/>
  <c r="RV89" i="4"/>
  <c r="RU89" i="4"/>
  <c r="RT89" i="4"/>
  <c r="RS89" i="4"/>
  <c r="RR89" i="4"/>
  <c r="RQ89" i="4"/>
  <c r="RP89" i="4"/>
  <c r="RO89" i="4"/>
  <c r="RN89" i="4"/>
  <c r="RM89" i="4"/>
  <c r="RL89" i="4"/>
  <c r="RK89" i="4"/>
  <c r="RJ89" i="4"/>
  <c r="RI89" i="4"/>
  <c r="RH89" i="4"/>
  <c r="RG89" i="4"/>
  <c r="RF89" i="4"/>
  <c r="RE89" i="4"/>
  <c r="RD89" i="4"/>
  <c r="RC89" i="4"/>
  <c r="RB89" i="4"/>
  <c r="RA89" i="4"/>
  <c r="QZ89" i="4"/>
  <c r="QY89" i="4"/>
  <c r="QX89" i="4"/>
  <c r="QW89" i="4"/>
  <c r="QV89" i="4"/>
  <c r="QU89" i="4"/>
  <c r="QT89" i="4"/>
  <c r="QS89" i="4"/>
  <c r="QR89" i="4"/>
  <c r="QQ89" i="4"/>
  <c r="QP89" i="4"/>
  <c r="QO89" i="4"/>
  <c r="QN89" i="4"/>
  <c r="QM89" i="4"/>
  <c r="QL89" i="4"/>
  <c r="QK89" i="4"/>
  <c r="QJ89" i="4"/>
  <c r="QI89" i="4"/>
  <c r="QH89" i="4"/>
  <c r="QG89" i="4"/>
  <c r="QF89" i="4"/>
  <c r="QE89" i="4"/>
  <c r="QD89" i="4"/>
  <c r="QC89" i="4"/>
  <c r="QB89" i="4"/>
  <c r="QA89" i="4"/>
  <c r="PZ89" i="4"/>
  <c r="PY89" i="4"/>
  <c r="PX89" i="4"/>
  <c r="PW89" i="4"/>
  <c r="PV89" i="4"/>
  <c r="PU89" i="4"/>
  <c r="PT89" i="4"/>
  <c r="PS89" i="4"/>
  <c r="PR89" i="4"/>
  <c r="PQ89" i="4"/>
  <c r="PP89" i="4"/>
  <c r="PO89" i="4"/>
  <c r="PN89" i="4"/>
  <c r="PM89" i="4"/>
  <c r="PL89" i="4"/>
  <c r="PK89" i="4"/>
  <c r="PJ89" i="4"/>
  <c r="PI89" i="4"/>
  <c r="PH89" i="4"/>
  <c r="PG89" i="4"/>
  <c r="PF89" i="4"/>
  <c r="PE89" i="4"/>
  <c r="PD89" i="4"/>
  <c r="PC89" i="4"/>
  <c r="PB89" i="4"/>
  <c r="PA89" i="4"/>
  <c r="OZ89" i="4"/>
  <c r="OY89" i="4"/>
  <c r="OX89" i="4"/>
  <c r="OW89" i="4"/>
  <c r="OV89" i="4"/>
  <c r="OU89" i="4"/>
  <c r="OT89" i="4"/>
  <c r="OS89" i="4"/>
  <c r="OR89" i="4"/>
  <c r="OQ89" i="4"/>
  <c r="OP89" i="4"/>
  <c r="OO89" i="4"/>
  <c r="ON89" i="4"/>
  <c r="OM89" i="4"/>
  <c r="OL89" i="4"/>
  <c r="OK89" i="4"/>
  <c r="OJ89" i="4"/>
  <c r="OI89" i="4"/>
  <c r="OH89" i="4"/>
  <c r="OG89" i="4"/>
  <c r="OF89" i="4"/>
  <c r="OE89" i="4"/>
  <c r="OD89" i="4"/>
  <c r="OC89" i="4"/>
  <c r="OB89" i="4"/>
  <c r="OA89" i="4"/>
  <c r="NZ89" i="4"/>
  <c r="NY89" i="4"/>
  <c r="NX89" i="4"/>
  <c r="NW89" i="4"/>
  <c r="NV89" i="4"/>
  <c r="NU89" i="4"/>
  <c r="NT89" i="4"/>
  <c r="NS89" i="4"/>
  <c r="NR89" i="4"/>
  <c r="NQ89" i="4"/>
  <c r="NP89" i="4"/>
  <c r="NO89" i="4"/>
  <c r="NN89" i="4"/>
  <c r="NM89" i="4"/>
  <c r="NL89" i="4"/>
  <c r="NK89" i="4"/>
  <c r="NJ89" i="4"/>
  <c r="NI89" i="4"/>
  <c r="NH89" i="4"/>
  <c r="NG89" i="4"/>
  <c r="NF89" i="4"/>
  <c r="NE89" i="4"/>
  <c r="ND89" i="4"/>
  <c r="NC89" i="4"/>
  <c r="NB89" i="4"/>
  <c r="NA89" i="4"/>
  <c r="MZ89" i="4"/>
  <c r="MY89" i="4"/>
  <c r="MX89" i="4"/>
  <c r="MW89" i="4"/>
  <c r="MV89" i="4"/>
  <c r="MU89" i="4"/>
  <c r="MT89" i="4"/>
  <c r="MS89" i="4"/>
  <c r="MR89" i="4"/>
  <c r="MQ89" i="4"/>
  <c r="MP89" i="4"/>
  <c r="MO89" i="4"/>
  <c r="MN89" i="4"/>
  <c r="MM89" i="4"/>
  <c r="ML89" i="4"/>
  <c r="MK89" i="4"/>
  <c r="MJ89" i="4"/>
  <c r="MI89" i="4"/>
  <c r="MH89" i="4"/>
  <c r="MG89" i="4"/>
  <c r="MF89" i="4"/>
  <c r="ME89" i="4"/>
  <c r="MD89" i="4"/>
  <c r="MC89" i="4"/>
  <c r="MB89" i="4"/>
  <c r="MA89" i="4"/>
  <c r="LZ89" i="4"/>
  <c r="LY89" i="4"/>
  <c r="LX89" i="4"/>
  <c r="LW89" i="4"/>
  <c r="LV89" i="4"/>
  <c r="LU89" i="4"/>
  <c r="LT89" i="4"/>
  <c r="LS89" i="4"/>
  <c r="LR89" i="4"/>
  <c r="LQ89" i="4"/>
  <c r="LP89" i="4"/>
  <c r="LO89" i="4"/>
  <c r="LN89" i="4"/>
  <c r="LM89" i="4"/>
  <c r="LL89" i="4"/>
  <c r="LK89" i="4"/>
  <c r="LJ89" i="4"/>
  <c r="LI89" i="4"/>
  <c r="LH89" i="4"/>
  <c r="LG89" i="4"/>
  <c r="LF89" i="4"/>
  <c r="LE89" i="4"/>
  <c r="LD89" i="4"/>
  <c r="LC89" i="4"/>
  <c r="LB89" i="4"/>
  <c r="LA89" i="4"/>
  <c r="KZ89" i="4"/>
  <c r="KY89" i="4"/>
  <c r="KX89" i="4"/>
  <c r="KW89" i="4"/>
  <c r="KV89" i="4"/>
  <c r="KU89" i="4"/>
  <c r="KT89" i="4"/>
  <c r="KS89" i="4"/>
  <c r="KR89" i="4"/>
  <c r="KQ89" i="4"/>
  <c r="KP89" i="4"/>
  <c r="KO89"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JI89" i="4"/>
  <c r="JH89" i="4"/>
  <c r="JG89" i="4"/>
  <c r="JF89" i="4"/>
  <c r="JE89" i="4"/>
  <c r="JD89" i="4"/>
  <c r="JC89" i="4"/>
  <c r="JB89" i="4"/>
  <c r="JA89" i="4"/>
  <c r="IZ89" i="4"/>
  <c r="IY89" i="4"/>
  <c r="IX89" i="4"/>
  <c r="IW89" i="4"/>
  <c r="IV89" i="4"/>
  <c r="IU89" i="4"/>
  <c r="IT89" i="4"/>
  <c r="IS89" i="4"/>
  <c r="IR89" i="4"/>
  <c r="IQ89" i="4"/>
  <c r="IP89" i="4"/>
  <c r="IO89" i="4"/>
  <c r="IN89" i="4"/>
  <c r="IM89" i="4"/>
  <c r="IL89" i="4"/>
  <c r="IK89" i="4"/>
  <c r="IJ89" i="4"/>
  <c r="II89" i="4"/>
  <c r="IH89" i="4"/>
  <c r="IG89" i="4"/>
  <c r="IF89" i="4"/>
  <c r="IE89" i="4"/>
  <c r="ID89" i="4"/>
  <c r="IC89" i="4"/>
  <c r="IB89" i="4"/>
  <c r="IA89" i="4"/>
  <c r="HZ89" i="4"/>
  <c r="HY89" i="4"/>
  <c r="HX89" i="4"/>
  <c r="HW89" i="4"/>
  <c r="HV89" i="4"/>
  <c r="HU89" i="4"/>
  <c r="HT89" i="4"/>
  <c r="HS89" i="4"/>
  <c r="HR89" i="4"/>
  <c r="HQ89" i="4"/>
  <c r="HP89" i="4"/>
  <c r="HO89" i="4"/>
  <c r="HN89" i="4"/>
  <c r="HM89" i="4"/>
  <c r="HL89" i="4"/>
  <c r="HK89" i="4"/>
  <c r="HJ89" i="4"/>
  <c r="HI89" i="4"/>
  <c r="HH89" i="4"/>
  <c r="HG89" i="4"/>
  <c r="HF89" i="4"/>
  <c r="HE89" i="4"/>
  <c r="HD89" i="4"/>
  <c r="HC89" i="4"/>
  <c r="HB89" i="4"/>
  <c r="HA89" i="4"/>
  <c r="GZ89" i="4"/>
  <c r="GY89" i="4"/>
  <c r="GX89" i="4"/>
  <c r="GW89" i="4"/>
  <c r="GV89" i="4"/>
  <c r="GU89" i="4"/>
  <c r="GT89" i="4"/>
  <c r="GS89" i="4"/>
  <c r="GR89" i="4"/>
  <c r="GQ89" i="4"/>
  <c r="GP89" i="4"/>
  <c r="GO89" i="4"/>
  <c r="GN89" i="4"/>
  <c r="GM89" i="4"/>
  <c r="GL89" i="4"/>
  <c r="GK89" i="4"/>
  <c r="GJ89" i="4"/>
  <c r="GI89" i="4"/>
  <c r="GH89" i="4"/>
  <c r="GG89" i="4"/>
  <c r="GF89" i="4"/>
  <c r="GE89" i="4"/>
  <c r="GD89" i="4"/>
  <c r="GC89" i="4"/>
  <c r="GB89" i="4"/>
  <c r="GA89" i="4"/>
  <c r="FZ89" i="4"/>
  <c r="FY89" i="4"/>
  <c r="FX89" i="4"/>
  <c r="FW89" i="4"/>
  <c r="FV89" i="4"/>
  <c r="FU89" i="4"/>
  <c r="FT89" i="4"/>
  <c r="FS89" i="4"/>
  <c r="FR89" i="4"/>
  <c r="FQ89" i="4"/>
  <c r="FP89" i="4"/>
  <c r="FO89" i="4"/>
  <c r="FN89" i="4"/>
  <c r="FM89" i="4"/>
  <c r="FL89" i="4"/>
  <c r="FK89" i="4"/>
  <c r="FJ89" i="4"/>
  <c r="FI89" i="4"/>
  <c r="FH89" i="4"/>
  <c r="FG89" i="4"/>
  <c r="FF89" i="4"/>
  <c r="FE89" i="4"/>
  <c r="FD89" i="4"/>
  <c r="FC89" i="4"/>
  <c r="FB89" i="4"/>
  <c r="FA89" i="4"/>
  <c r="EZ89" i="4"/>
  <c r="EY89" i="4"/>
  <c r="EX89" i="4"/>
  <c r="EW89" i="4"/>
  <c r="EV89" i="4"/>
  <c r="EU89" i="4"/>
  <c r="ET89" i="4"/>
  <c r="ES89" i="4"/>
  <c r="ER89" i="4"/>
  <c r="EQ89" i="4"/>
  <c r="EP89" i="4"/>
  <c r="EO89" i="4"/>
  <c r="EN89" i="4"/>
  <c r="EM89" i="4"/>
  <c r="EL89" i="4"/>
  <c r="EK89" i="4"/>
  <c r="EJ89" i="4"/>
  <c r="EI89" i="4"/>
  <c r="EH89" i="4"/>
  <c r="EG89" i="4"/>
  <c r="EF89" i="4"/>
  <c r="EE89" i="4"/>
  <c r="ED89" i="4"/>
  <c r="EC89" i="4"/>
  <c r="EB89" i="4"/>
  <c r="EA89" i="4"/>
  <c r="DZ89" i="4"/>
  <c r="DY89" i="4"/>
  <c r="DX89" i="4"/>
  <c r="DW89" i="4"/>
  <c r="DV89" i="4"/>
  <c r="DU89" i="4"/>
  <c r="DT89" i="4"/>
  <c r="DS89" i="4"/>
  <c r="DR89" i="4"/>
  <c r="DQ89"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C89" i="4"/>
  <c r="AB89" i="4"/>
  <c r="AA89" i="4"/>
  <c r="Z89" i="4"/>
  <c r="Y89" i="4"/>
  <c r="X89" i="4"/>
  <c r="W89" i="4"/>
  <c r="V89" i="4"/>
  <c r="U89" i="4"/>
  <c r="T89" i="4"/>
  <c r="S89" i="4"/>
  <c r="R89" i="4"/>
  <c r="Q89" i="4"/>
  <c r="P89" i="4"/>
  <c r="O89" i="4"/>
  <c r="N89" i="4"/>
  <c r="M89" i="4"/>
  <c r="L89" i="4"/>
  <c r="K89" i="4"/>
  <c r="J89" i="4"/>
  <c r="I89" i="4"/>
  <c r="H89"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BP77" i="4"/>
  <c r="AMV76" i="4"/>
  <c r="AMU76" i="4"/>
  <c r="AMT76" i="4"/>
  <c r="AMS76" i="4"/>
  <c r="AMR76" i="4"/>
  <c r="AMQ76" i="4"/>
  <c r="AMP76" i="4"/>
  <c r="AMO76" i="4"/>
  <c r="AMN76" i="4"/>
  <c r="AMM76" i="4"/>
  <c r="AML76" i="4"/>
  <c r="AMK76" i="4"/>
  <c r="AMJ76" i="4"/>
  <c r="AMI76" i="4"/>
  <c r="AMH76" i="4"/>
  <c r="AMG76" i="4"/>
  <c r="AMF76" i="4"/>
  <c r="AME76" i="4"/>
  <c r="AMD76" i="4"/>
  <c r="AMC76" i="4"/>
  <c r="AMB76" i="4"/>
  <c r="AMA76" i="4"/>
  <c r="ALZ76" i="4"/>
  <c r="ALY76" i="4"/>
  <c r="ALX76" i="4"/>
  <c r="ALW76" i="4"/>
  <c r="ALV76" i="4"/>
  <c r="ALU76" i="4"/>
  <c r="ALT76" i="4"/>
  <c r="ALS76" i="4"/>
  <c r="ALR76" i="4"/>
  <c r="ALQ76" i="4"/>
  <c r="ALP76" i="4"/>
  <c r="ALO76" i="4"/>
  <c r="ALN76" i="4"/>
  <c r="ALM76" i="4"/>
  <c r="ALL76" i="4"/>
  <c r="ALK76" i="4"/>
  <c r="ALJ76" i="4"/>
  <c r="ALI76" i="4"/>
  <c r="ALH76" i="4"/>
  <c r="ALG76" i="4"/>
  <c r="ALF76" i="4"/>
  <c r="ALE76" i="4"/>
  <c r="ALD76" i="4"/>
  <c r="ALC76" i="4"/>
  <c r="ALB76" i="4"/>
  <c r="ALA76" i="4"/>
  <c r="AKZ76" i="4"/>
  <c r="AKY76" i="4"/>
  <c r="AKX76" i="4"/>
  <c r="AKW76" i="4"/>
  <c r="AKV76" i="4"/>
  <c r="AKU76" i="4"/>
  <c r="AKT76" i="4"/>
  <c r="AKS76" i="4"/>
  <c r="AKR76" i="4"/>
  <c r="AKQ76" i="4"/>
  <c r="AKP76" i="4"/>
  <c r="AKO76" i="4"/>
  <c r="AKN76" i="4"/>
  <c r="AKM76" i="4"/>
  <c r="AKL76" i="4"/>
  <c r="AKK76" i="4"/>
  <c r="AKJ76" i="4"/>
  <c r="AKI76" i="4"/>
  <c r="AKH76" i="4"/>
  <c r="AKG76" i="4"/>
  <c r="AKF76" i="4"/>
  <c r="AKE76" i="4"/>
  <c r="AKD76" i="4"/>
  <c r="AKC76" i="4"/>
  <c r="AKB76" i="4"/>
  <c r="AKA76" i="4"/>
  <c r="AJZ76" i="4"/>
  <c r="AJY76" i="4"/>
  <c r="AJX76" i="4"/>
  <c r="AJW76" i="4"/>
  <c r="AJV76" i="4"/>
  <c r="AJU76" i="4"/>
  <c r="AJT76" i="4"/>
  <c r="AJS76" i="4"/>
  <c r="AJR76" i="4"/>
  <c r="AJQ76" i="4"/>
  <c r="AJP76" i="4"/>
  <c r="AJO76" i="4"/>
  <c r="AJN76" i="4"/>
  <c r="AJM76" i="4"/>
  <c r="AJL76" i="4"/>
  <c r="AJK76" i="4"/>
  <c r="AJJ76" i="4"/>
  <c r="AJI76" i="4"/>
  <c r="AJH76" i="4"/>
  <c r="AJG76" i="4"/>
  <c r="AJF76" i="4"/>
  <c r="AJE76" i="4"/>
  <c r="AJD76" i="4"/>
  <c r="AJC76" i="4"/>
  <c r="AJB76" i="4"/>
  <c r="AJA76" i="4"/>
  <c r="AIZ76" i="4"/>
  <c r="AIY76" i="4"/>
  <c r="AIX76" i="4"/>
  <c r="AIW76" i="4"/>
  <c r="AIV76" i="4"/>
  <c r="AIU76" i="4"/>
  <c r="AIT76" i="4"/>
  <c r="AIS76" i="4"/>
  <c r="AIR76" i="4"/>
  <c r="AIQ76" i="4"/>
  <c r="AIP76" i="4"/>
  <c r="AIO76" i="4"/>
  <c r="AIN76" i="4"/>
  <c r="AIM76" i="4"/>
  <c r="AIL76" i="4"/>
  <c r="AIK76" i="4"/>
  <c r="AIJ76" i="4"/>
  <c r="AII76" i="4"/>
  <c r="AIH76" i="4"/>
  <c r="AIG76" i="4"/>
  <c r="AIF76" i="4"/>
  <c r="AIE76" i="4"/>
  <c r="AID76" i="4"/>
  <c r="AIC76" i="4"/>
  <c r="AIB76" i="4"/>
  <c r="AIA76" i="4"/>
  <c r="AHZ76" i="4"/>
  <c r="AHY76" i="4"/>
  <c r="AHX76" i="4"/>
  <c r="AHW76" i="4"/>
  <c r="AHV76" i="4"/>
  <c r="AHU76" i="4"/>
  <c r="AHT76" i="4"/>
  <c r="AHS76" i="4"/>
  <c r="AHR76" i="4"/>
  <c r="AHQ76" i="4"/>
  <c r="AHP76" i="4"/>
  <c r="AHO76" i="4"/>
  <c r="AHN76" i="4"/>
  <c r="AHM76" i="4"/>
  <c r="AHL76" i="4"/>
  <c r="AHK76" i="4"/>
  <c r="AHJ76" i="4"/>
  <c r="AHI76" i="4"/>
  <c r="AHH76" i="4"/>
  <c r="AHG76" i="4"/>
  <c r="AHF76" i="4"/>
  <c r="AHE76" i="4"/>
  <c r="AHD76" i="4"/>
  <c r="AHC76" i="4"/>
  <c r="AHB76" i="4"/>
  <c r="AHA76" i="4"/>
  <c r="AGZ76" i="4"/>
  <c r="AGY76" i="4"/>
  <c r="AGX76" i="4"/>
  <c r="AGW76" i="4"/>
  <c r="AGV76" i="4"/>
  <c r="AGU76" i="4"/>
  <c r="AGT76" i="4"/>
  <c r="AGS76" i="4"/>
  <c r="AGR76" i="4"/>
  <c r="AGQ76" i="4"/>
  <c r="AGP76" i="4"/>
  <c r="AGO76" i="4"/>
  <c r="AGN76" i="4"/>
  <c r="AGM76" i="4"/>
  <c r="AGL76" i="4"/>
  <c r="AGK76" i="4"/>
  <c r="AGJ76" i="4"/>
  <c r="AGI76" i="4"/>
  <c r="AGH76" i="4"/>
  <c r="AGG76" i="4"/>
  <c r="AGF76" i="4"/>
  <c r="AGE76" i="4"/>
  <c r="AGD76" i="4"/>
  <c r="AGC76" i="4"/>
  <c r="AGB76" i="4"/>
  <c r="AGA76" i="4"/>
  <c r="AFZ76" i="4"/>
  <c r="AFY76" i="4"/>
  <c r="AFX76" i="4"/>
  <c r="AFW76" i="4"/>
  <c r="AFV76" i="4"/>
  <c r="AFU76" i="4"/>
  <c r="AFT76" i="4"/>
  <c r="AFS76" i="4"/>
  <c r="AFR76" i="4"/>
  <c r="AFQ76" i="4"/>
  <c r="AFP76" i="4"/>
  <c r="AFO76" i="4"/>
  <c r="AFN76" i="4"/>
  <c r="AFM76" i="4"/>
  <c r="AFL76" i="4"/>
  <c r="AFK76" i="4"/>
  <c r="AFJ76" i="4"/>
  <c r="AFI76" i="4"/>
  <c r="AFH76" i="4"/>
  <c r="AFG76" i="4"/>
  <c r="AFF76" i="4"/>
  <c r="AFE76" i="4"/>
  <c r="AFD76" i="4"/>
  <c r="AFC76" i="4"/>
  <c r="AFB76" i="4"/>
  <c r="AFA76" i="4"/>
  <c r="AEZ76" i="4"/>
  <c r="AEY76" i="4"/>
  <c r="AEX76" i="4"/>
  <c r="AEW76" i="4"/>
  <c r="AEV76" i="4"/>
  <c r="AEU76" i="4"/>
  <c r="AET76" i="4"/>
  <c r="AES76" i="4"/>
  <c r="AER76" i="4"/>
  <c r="AEQ76" i="4"/>
  <c r="AEP76" i="4"/>
  <c r="AEO76" i="4"/>
  <c r="AEN76" i="4"/>
  <c r="AEM76" i="4"/>
  <c r="AEL76" i="4"/>
  <c r="AEK76" i="4"/>
  <c r="AEJ76" i="4"/>
  <c r="AEI76" i="4"/>
  <c r="AEH76" i="4"/>
  <c r="AEG76" i="4"/>
  <c r="AEF76" i="4"/>
  <c r="AEE76" i="4"/>
  <c r="AED76" i="4"/>
  <c r="AEC76" i="4"/>
  <c r="AEB76" i="4"/>
  <c r="AEA76" i="4"/>
  <c r="ADZ76" i="4"/>
  <c r="ADY76" i="4"/>
  <c r="ADX76" i="4"/>
  <c r="ADW76" i="4"/>
  <c r="ADV76" i="4"/>
  <c r="ADU76" i="4"/>
  <c r="ADT76" i="4"/>
  <c r="ADS76" i="4"/>
  <c r="ADR76" i="4"/>
  <c r="ADQ76" i="4"/>
  <c r="ADP76" i="4"/>
  <c r="ADO76" i="4"/>
  <c r="ADN76" i="4"/>
  <c r="ADM76" i="4"/>
  <c r="ADL76" i="4"/>
  <c r="ADK76" i="4"/>
  <c r="ADJ76" i="4"/>
  <c r="ADI76" i="4"/>
  <c r="ADH76" i="4"/>
  <c r="ADG76" i="4"/>
  <c r="ADF76" i="4"/>
  <c r="ADE76" i="4"/>
  <c r="ADD76" i="4"/>
  <c r="ADC76" i="4"/>
  <c r="ADB76" i="4"/>
  <c r="ADA76" i="4"/>
  <c r="ACZ76" i="4"/>
  <c r="ACY76" i="4"/>
  <c r="ACX76" i="4"/>
  <c r="ACW76" i="4"/>
  <c r="ACV76" i="4"/>
  <c r="ACU76" i="4"/>
  <c r="ACT76" i="4"/>
  <c r="ACS76" i="4"/>
  <c r="ACR76" i="4"/>
  <c r="ACQ76" i="4"/>
  <c r="ACP76" i="4"/>
  <c r="ACO76" i="4"/>
  <c r="ACN76" i="4"/>
  <c r="ACM76" i="4"/>
  <c r="ACL76" i="4"/>
  <c r="ACK76" i="4"/>
  <c r="ACJ76" i="4"/>
  <c r="ACI76" i="4"/>
  <c r="ACH76" i="4"/>
  <c r="ACG76" i="4"/>
  <c r="ACF76" i="4"/>
  <c r="ACE76" i="4"/>
  <c r="ACD76" i="4"/>
  <c r="ACC76" i="4"/>
  <c r="ACB76" i="4"/>
  <c r="ACA76" i="4"/>
  <c r="ABZ76" i="4"/>
  <c r="ABY76" i="4"/>
  <c r="ABX76" i="4"/>
  <c r="ABW76" i="4"/>
  <c r="ABV76" i="4"/>
  <c r="ABU76" i="4"/>
  <c r="ABT76" i="4"/>
  <c r="ABS76" i="4"/>
  <c r="ABR76" i="4"/>
  <c r="ABQ76" i="4"/>
  <c r="ABP76" i="4"/>
  <c r="ABO76" i="4"/>
  <c r="ABN76" i="4"/>
  <c r="ABM76" i="4"/>
  <c r="ABL76" i="4"/>
  <c r="ABK76" i="4"/>
  <c r="ABJ76" i="4"/>
  <c r="ABI76" i="4"/>
  <c r="ABH76" i="4"/>
  <c r="ABG76" i="4"/>
  <c r="ABF76" i="4"/>
  <c r="ABE76" i="4"/>
  <c r="ABD76" i="4"/>
  <c r="ABC76" i="4"/>
  <c r="ABB76" i="4"/>
  <c r="ABA76" i="4"/>
  <c r="AAZ76" i="4"/>
  <c r="AAY76" i="4"/>
  <c r="AAX76" i="4"/>
  <c r="AAW76" i="4"/>
  <c r="AAV76" i="4"/>
  <c r="AAU76" i="4"/>
  <c r="AAT76" i="4"/>
  <c r="AAS76" i="4"/>
  <c r="AAR76" i="4"/>
  <c r="AAQ76" i="4"/>
  <c r="AAP76" i="4"/>
  <c r="AAO76" i="4"/>
  <c r="AAN76" i="4"/>
  <c r="AAM76" i="4"/>
  <c r="AAL76" i="4"/>
  <c r="AAK76" i="4"/>
  <c r="AAJ76" i="4"/>
  <c r="AAI76" i="4"/>
  <c r="AAH76" i="4"/>
  <c r="AAG76" i="4"/>
  <c r="AAF76" i="4"/>
  <c r="AAE76" i="4"/>
  <c r="AAD76" i="4"/>
  <c r="AAC76" i="4"/>
  <c r="AAB76" i="4"/>
  <c r="AAA76" i="4"/>
  <c r="ZZ76" i="4"/>
  <c r="ZY76" i="4"/>
  <c r="ZX76" i="4"/>
  <c r="ZW76" i="4"/>
  <c r="ZV76" i="4"/>
  <c r="ZU76" i="4"/>
  <c r="ZT76" i="4"/>
  <c r="ZS76" i="4"/>
  <c r="ZR76" i="4"/>
  <c r="ZQ76" i="4"/>
  <c r="ZP76" i="4"/>
  <c r="ZO76" i="4"/>
  <c r="ZN76" i="4"/>
  <c r="ZM76" i="4"/>
  <c r="ZL76" i="4"/>
  <c r="ZK76" i="4"/>
  <c r="ZJ76" i="4"/>
  <c r="ZI76" i="4"/>
  <c r="ZH76" i="4"/>
  <c r="ZG76" i="4"/>
  <c r="ZF76" i="4"/>
  <c r="ZE76" i="4"/>
  <c r="ZD76" i="4"/>
  <c r="ZC76" i="4"/>
  <c r="ZB76" i="4"/>
  <c r="ZA76" i="4"/>
  <c r="YZ76" i="4"/>
  <c r="YY76" i="4"/>
  <c r="YX76" i="4"/>
  <c r="YW76" i="4"/>
  <c r="YV76" i="4"/>
  <c r="YU76" i="4"/>
  <c r="YT76" i="4"/>
  <c r="YS76" i="4"/>
  <c r="YR76" i="4"/>
  <c r="YQ76" i="4"/>
  <c r="YP76" i="4"/>
  <c r="YO76" i="4"/>
  <c r="YN76" i="4"/>
  <c r="YM76" i="4"/>
  <c r="YL76" i="4"/>
  <c r="YK76" i="4"/>
  <c r="YJ76" i="4"/>
  <c r="YI76" i="4"/>
  <c r="YH76" i="4"/>
  <c r="YG76" i="4"/>
  <c r="YF76" i="4"/>
  <c r="YE76" i="4"/>
  <c r="YD76" i="4"/>
  <c r="YC76" i="4"/>
  <c r="YB76" i="4"/>
  <c r="YA76" i="4"/>
  <c r="XZ76" i="4"/>
  <c r="XY76" i="4"/>
  <c r="XX76" i="4"/>
  <c r="XW76" i="4"/>
  <c r="XV76" i="4"/>
  <c r="XU76" i="4"/>
  <c r="XT76" i="4"/>
  <c r="XS76" i="4"/>
  <c r="XR76" i="4"/>
  <c r="XQ76" i="4"/>
  <c r="XP76" i="4"/>
  <c r="XO76" i="4"/>
  <c r="XN76" i="4"/>
  <c r="XM76" i="4"/>
  <c r="XL76" i="4"/>
  <c r="XK76" i="4"/>
  <c r="XJ76" i="4"/>
  <c r="XI76" i="4"/>
  <c r="XH76" i="4"/>
  <c r="XG76" i="4"/>
  <c r="XF76" i="4"/>
  <c r="XE76" i="4"/>
  <c r="XD76" i="4"/>
  <c r="XC76" i="4"/>
  <c r="XB76" i="4"/>
  <c r="XA76" i="4"/>
  <c r="WZ76" i="4"/>
  <c r="WY76" i="4"/>
  <c r="WX76" i="4"/>
  <c r="WW76" i="4"/>
  <c r="WV76" i="4"/>
  <c r="WU76" i="4"/>
  <c r="WT76" i="4"/>
  <c r="WS76" i="4"/>
  <c r="WR76" i="4"/>
  <c r="WQ76" i="4"/>
  <c r="WP76" i="4"/>
  <c r="WO76" i="4"/>
  <c r="WN76" i="4"/>
  <c r="WM76" i="4"/>
  <c r="WL76" i="4"/>
  <c r="WK76" i="4"/>
  <c r="WJ76" i="4"/>
  <c r="WI76" i="4"/>
  <c r="WH76" i="4"/>
  <c r="WG76" i="4"/>
  <c r="WF76" i="4"/>
  <c r="WE76" i="4"/>
  <c r="WD76" i="4"/>
  <c r="WC76" i="4"/>
  <c r="WB76" i="4"/>
  <c r="WA76" i="4"/>
  <c r="VZ76" i="4"/>
  <c r="VY76" i="4"/>
  <c r="VX76" i="4"/>
  <c r="VW76" i="4"/>
  <c r="VV76" i="4"/>
  <c r="VU76" i="4"/>
  <c r="VT76" i="4"/>
  <c r="VS76" i="4"/>
  <c r="VR76" i="4"/>
  <c r="VQ76" i="4"/>
  <c r="VP76" i="4"/>
  <c r="VO76" i="4"/>
  <c r="VN76" i="4"/>
  <c r="VM76" i="4"/>
  <c r="VL76" i="4"/>
  <c r="VK76" i="4"/>
  <c r="VJ76" i="4"/>
  <c r="VI76" i="4"/>
  <c r="VH76" i="4"/>
  <c r="VG76" i="4"/>
  <c r="VF76" i="4"/>
  <c r="VE76" i="4"/>
  <c r="VD76" i="4"/>
  <c r="VC76" i="4"/>
  <c r="VB76" i="4"/>
  <c r="VA76" i="4"/>
  <c r="UZ76" i="4"/>
  <c r="UY76" i="4"/>
  <c r="UX76" i="4"/>
  <c r="UW76" i="4"/>
  <c r="UV76" i="4"/>
  <c r="UU76" i="4"/>
  <c r="UT76" i="4"/>
  <c r="US76" i="4"/>
  <c r="UR76" i="4"/>
  <c r="UQ76" i="4"/>
  <c r="UP76" i="4"/>
  <c r="UO76" i="4"/>
  <c r="UN76" i="4"/>
  <c r="UM76" i="4"/>
  <c r="UL76" i="4"/>
  <c r="UK76" i="4"/>
  <c r="UJ76" i="4"/>
  <c r="UI76" i="4"/>
  <c r="UH76" i="4"/>
  <c r="UG76" i="4"/>
  <c r="UF76" i="4"/>
  <c r="UE76" i="4"/>
  <c r="UD76" i="4"/>
  <c r="UC76" i="4"/>
  <c r="UB76" i="4"/>
  <c r="UA76" i="4"/>
  <c r="TZ76" i="4"/>
  <c r="TY76" i="4"/>
  <c r="TX76" i="4"/>
  <c r="TW76" i="4"/>
  <c r="TV76" i="4"/>
  <c r="TU76" i="4"/>
  <c r="TT76" i="4"/>
  <c r="TS76" i="4"/>
  <c r="TR76" i="4"/>
  <c r="TQ76" i="4"/>
  <c r="TP76" i="4"/>
  <c r="TO76" i="4"/>
  <c r="TN76" i="4"/>
  <c r="TM76" i="4"/>
  <c r="TL76" i="4"/>
  <c r="TK76" i="4"/>
  <c r="TJ76" i="4"/>
  <c r="TI76" i="4"/>
  <c r="TH76" i="4"/>
  <c r="TG76" i="4"/>
  <c r="TF76" i="4"/>
  <c r="TE76" i="4"/>
  <c r="TD76" i="4"/>
  <c r="TC76" i="4"/>
  <c r="TB76" i="4"/>
  <c r="TA76" i="4"/>
  <c r="SZ76" i="4"/>
  <c r="SY76" i="4"/>
  <c r="SX76" i="4"/>
  <c r="SW76" i="4"/>
  <c r="SV76" i="4"/>
  <c r="SU76" i="4"/>
  <c r="ST76" i="4"/>
  <c r="SS76" i="4"/>
  <c r="SR76" i="4"/>
  <c r="SQ76" i="4"/>
  <c r="SP76" i="4"/>
  <c r="SO76" i="4"/>
  <c r="SN76" i="4"/>
  <c r="SM76" i="4"/>
  <c r="SL76" i="4"/>
  <c r="SK76" i="4"/>
  <c r="SJ76" i="4"/>
  <c r="SI76" i="4"/>
  <c r="SH76" i="4"/>
  <c r="SG76" i="4"/>
  <c r="SF76" i="4"/>
  <c r="SE76" i="4"/>
  <c r="SD76" i="4"/>
  <c r="SC76" i="4"/>
  <c r="SB76" i="4"/>
  <c r="SA76" i="4"/>
  <c r="RZ76" i="4"/>
  <c r="RY76" i="4"/>
  <c r="RX76" i="4"/>
  <c r="RW76" i="4"/>
  <c r="RV76" i="4"/>
  <c r="RU76" i="4"/>
  <c r="RT76" i="4"/>
  <c r="RS76" i="4"/>
  <c r="RR76" i="4"/>
  <c r="RQ76" i="4"/>
  <c r="RP76" i="4"/>
  <c r="RO76" i="4"/>
  <c r="RN76" i="4"/>
  <c r="RM76" i="4"/>
  <c r="RL76" i="4"/>
  <c r="RK76" i="4"/>
  <c r="RJ76" i="4"/>
  <c r="RI76" i="4"/>
  <c r="RH76" i="4"/>
  <c r="RG76" i="4"/>
  <c r="RF76" i="4"/>
  <c r="RE76" i="4"/>
  <c r="RD76" i="4"/>
  <c r="RC76" i="4"/>
  <c r="RB76" i="4"/>
  <c r="RA76" i="4"/>
  <c r="QZ76" i="4"/>
  <c r="QY76" i="4"/>
  <c r="QX76" i="4"/>
  <c r="QW76" i="4"/>
  <c r="QV76" i="4"/>
  <c r="QU76" i="4"/>
  <c r="QT76" i="4"/>
  <c r="QS76" i="4"/>
  <c r="QR76" i="4"/>
  <c r="QQ76" i="4"/>
  <c r="QP76" i="4"/>
  <c r="QO76" i="4"/>
  <c r="QN76" i="4"/>
  <c r="QM76" i="4"/>
  <c r="QL76" i="4"/>
  <c r="QK76" i="4"/>
  <c r="QJ76" i="4"/>
  <c r="QI76" i="4"/>
  <c r="QH76" i="4"/>
  <c r="QG76" i="4"/>
  <c r="QF76" i="4"/>
  <c r="QE76" i="4"/>
  <c r="QD76" i="4"/>
  <c r="QC76" i="4"/>
  <c r="QB76" i="4"/>
  <c r="QA76" i="4"/>
  <c r="PZ76" i="4"/>
  <c r="PY76" i="4"/>
  <c r="PX76" i="4"/>
  <c r="PW76" i="4"/>
  <c r="PV76" i="4"/>
  <c r="PU76" i="4"/>
  <c r="PT76" i="4"/>
  <c r="PS76" i="4"/>
  <c r="PR76" i="4"/>
  <c r="PQ76" i="4"/>
  <c r="PP76" i="4"/>
  <c r="PO76" i="4"/>
  <c r="PN76" i="4"/>
  <c r="PM76" i="4"/>
  <c r="PL76" i="4"/>
  <c r="PK76" i="4"/>
  <c r="PJ76" i="4"/>
  <c r="PI76" i="4"/>
  <c r="PH76" i="4"/>
  <c r="PG76" i="4"/>
  <c r="PF76" i="4"/>
  <c r="PE76" i="4"/>
  <c r="PD76" i="4"/>
  <c r="PC76" i="4"/>
  <c r="PB76" i="4"/>
  <c r="PA76" i="4"/>
  <c r="OZ76" i="4"/>
  <c r="OY76" i="4"/>
  <c r="OX76" i="4"/>
  <c r="OW76" i="4"/>
  <c r="OV76" i="4"/>
  <c r="OU76" i="4"/>
  <c r="OT76" i="4"/>
  <c r="OS76" i="4"/>
  <c r="OR76" i="4"/>
  <c r="OQ76" i="4"/>
  <c r="OP76" i="4"/>
  <c r="OO76" i="4"/>
  <c r="ON76" i="4"/>
  <c r="OM76" i="4"/>
  <c r="OL76" i="4"/>
  <c r="OK76" i="4"/>
  <c r="OJ76" i="4"/>
  <c r="OI76" i="4"/>
  <c r="OH76" i="4"/>
  <c r="OG76" i="4"/>
  <c r="OF76" i="4"/>
  <c r="OE76" i="4"/>
  <c r="OD76" i="4"/>
  <c r="OC76" i="4"/>
  <c r="OB76" i="4"/>
  <c r="OA76" i="4"/>
  <c r="NZ76" i="4"/>
  <c r="NY76" i="4"/>
  <c r="NX76" i="4"/>
  <c r="NW76" i="4"/>
  <c r="NV76" i="4"/>
  <c r="NU76" i="4"/>
  <c r="NT76" i="4"/>
  <c r="NS76" i="4"/>
  <c r="NR76" i="4"/>
  <c r="NQ76" i="4"/>
  <c r="NP76" i="4"/>
  <c r="NO76" i="4"/>
  <c r="NN76" i="4"/>
  <c r="NM76" i="4"/>
  <c r="NL76" i="4"/>
  <c r="NK76" i="4"/>
  <c r="NJ76" i="4"/>
  <c r="NI76" i="4"/>
  <c r="NH76" i="4"/>
  <c r="NG76" i="4"/>
  <c r="NF76" i="4"/>
  <c r="NE76" i="4"/>
  <c r="ND76" i="4"/>
  <c r="NC76" i="4"/>
  <c r="NB76" i="4"/>
  <c r="NA76" i="4"/>
  <c r="MZ76" i="4"/>
  <c r="MY76" i="4"/>
  <c r="MX76" i="4"/>
  <c r="MW76" i="4"/>
  <c r="MV76" i="4"/>
  <c r="MU76" i="4"/>
  <c r="MT76" i="4"/>
  <c r="MS76" i="4"/>
  <c r="MR76" i="4"/>
  <c r="MQ76" i="4"/>
  <c r="MP76" i="4"/>
  <c r="MO76" i="4"/>
  <c r="MN76" i="4"/>
  <c r="MM76" i="4"/>
  <c r="ML76" i="4"/>
  <c r="MK76" i="4"/>
  <c r="MJ76" i="4"/>
  <c r="MI76" i="4"/>
  <c r="MH76" i="4"/>
  <c r="MG76" i="4"/>
  <c r="MF76" i="4"/>
  <c r="ME76" i="4"/>
  <c r="MD76" i="4"/>
  <c r="MC76" i="4"/>
  <c r="MB76" i="4"/>
  <c r="MA76" i="4"/>
  <c r="LZ76" i="4"/>
  <c r="LY76" i="4"/>
  <c r="LX76" i="4"/>
  <c r="LW76" i="4"/>
  <c r="LV76" i="4"/>
  <c r="LU76" i="4"/>
  <c r="LT76" i="4"/>
  <c r="LS76" i="4"/>
  <c r="LR76" i="4"/>
  <c r="LQ76" i="4"/>
  <c r="LP76" i="4"/>
  <c r="LO76" i="4"/>
  <c r="LN76" i="4"/>
  <c r="LM76" i="4"/>
  <c r="LL76" i="4"/>
  <c r="LK76" i="4"/>
  <c r="LJ76" i="4"/>
  <c r="LI76" i="4"/>
  <c r="LH76" i="4"/>
  <c r="LG76" i="4"/>
  <c r="LF76" i="4"/>
  <c r="LE76" i="4"/>
  <c r="LD76" i="4"/>
  <c r="LC76" i="4"/>
  <c r="LB76" i="4"/>
  <c r="LA76" i="4"/>
  <c r="KZ76" i="4"/>
  <c r="KY76" i="4"/>
  <c r="KX76" i="4"/>
  <c r="KW76" i="4"/>
  <c r="KV76" i="4"/>
  <c r="KU76" i="4"/>
  <c r="KT76" i="4"/>
  <c r="KS76" i="4"/>
  <c r="KR76" i="4"/>
  <c r="KQ76" i="4"/>
  <c r="KP76" i="4"/>
  <c r="KO76"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JI76" i="4"/>
  <c r="JH76" i="4"/>
  <c r="JG76" i="4"/>
  <c r="JF76" i="4"/>
  <c r="JE76" i="4"/>
  <c r="JD76" i="4"/>
  <c r="JC76" i="4"/>
  <c r="JB76" i="4"/>
  <c r="JA76" i="4"/>
  <c r="IZ76" i="4"/>
  <c r="IY76" i="4"/>
  <c r="IX76" i="4"/>
  <c r="IW76" i="4"/>
  <c r="IV76" i="4"/>
  <c r="IU76" i="4"/>
  <c r="IT76" i="4"/>
  <c r="IS76" i="4"/>
  <c r="IR76" i="4"/>
  <c r="IQ76" i="4"/>
  <c r="IP76" i="4"/>
  <c r="IO76" i="4"/>
  <c r="IN76" i="4"/>
  <c r="IM76" i="4"/>
  <c r="IL76" i="4"/>
  <c r="IK76" i="4"/>
  <c r="IJ76" i="4"/>
  <c r="II76" i="4"/>
  <c r="IH76" i="4"/>
  <c r="IG76" i="4"/>
  <c r="IF76" i="4"/>
  <c r="IE76" i="4"/>
  <c r="ID76" i="4"/>
  <c r="IC76" i="4"/>
  <c r="IB76" i="4"/>
  <c r="IA76" i="4"/>
  <c r="HZ76" i="4"/>
  <c r="HY76" i="4"/>
  <c r="HX76" i="4"/>
  <c r="HW76" i="4"/>
  <c r="HV76" i="4"/>
  <c r="HU76" i="4"/>
  <c r="HT76" i="4"/>
  <c r="HS76" i="4"/>
  <c r="HR76" i="4"/>
  <c r="HQ76" i="4"/>
  <c r="HP76" i="4"/>
  <c r="HO76" i="4"/>
  <c r="HN76" i="4"/>
  <c r="HM76" i="4"/>
  <c r="HL76" i="4"/>
  <c r="HK76" i="4"/>
  <c r="HJ76" i="4"/>
  <c r="HI76" i="4"/>
  <c r="HH76" i="4"/>
  <c r="HG76" i="4"/>
  <c r="HF76" i="4"/>
  <c r="HE76" i="4"/>
  <c r="HD76" i="4"/>
  <c r="HC76" i="4"/>
  <c r="HB76" i="4"/>
  <c r="HA76" i="4"/>
  <c r="GZ76" i="4"/>
  <c r="GY76" i="4"/>
  <c r="GX76" i="4"/>
  <c r="GW76" i="4"/>
  <c r="GV76" i="4"/>
  <c r="GU76" i="4"/>
  <c r="GT76" i="4"/>
  <c r="GS76" i="4"/>
  <c r="GR76" i="4"/>
  <c r="GQ76" i="4"/>
  <c r="GP76" i="4"/>
  <c r="GO76" i="4"/>
  <c r="GN76" i="4"/>
  <c r="GM76" i="4"/>
  <c r="GL76" i="4"/>
  <c r="GK76" i="4"/>
  <c r="GJ76" i="4"/>
  <c r="GI76" i="4"/>
  <c r="GH76" i="4"/>
  <c r="GG76" i="4"/>
  <c r="GF76" i="4"/>
  <c r="GE76" i="4"/>
  <c r="GD76" i="4"/>
  <c r="GC76" i="4"/>
  <c r="GB76" i="4"/>
  <c r="GA76" i="4"/>
  <c r="FZ76" i="4"/>
  <c r="FY76" i="4"/>
  <c r="FX76" i="4"/>
  <c r="FW76" i="4"/>
  <c r="FV76" i="4"/>
  <c r="FU76" i="4"/>
  <c r="FT76" i="4"/>
  <c r="FS76" i="4"/>
  <c r="FR76" i="4"/>
  <c r="FQ76" i="4"/>
  <c r="FP76" i="4"/>
  <c r="FO76" i="4"/>
  <c r="FN76" i="4"/>
  <c r="FM76" i="4"/>
  <c r="FL76" i="4"/>
  <c r="FK76" i="4"/>
  <c r="FJ76" i="4"/>
  <c r="FI76" i="4"/>
  <c r="FH76" i="4"/>
  <c r="FG76" i="4"/>
  <c r="FF76" i="4"/>
  <c r="FE76" i="4"/>
  <c r="FD76" i="4"/>
  <c r="FC76" i="4"/>
  <c r="FB76" i="4"/>
  <c r="FA76" i="4"/>
  <c r="EZ76" i="4"/>
  <c r="EY76" i="4"/>
  <c r="EX76" i="4"/>
  <c r="EW76" i="4"/>
  <c r="EV76" i="4"/>
  <c r="EU76" i="4"/>
  <c r="ET76" i="4"/>
  <c r="ES76" i="4"/>
  <c r="ER76" i="4"/>
  <c r="EQ76" i="4"/>
  <c r="EP76" i="4"/>
  <c r="EO76" i="4"/>
  <c r="EN76" i="4"/>
  <c r="EM76" i="4"/>
  <c r="EL76" i="4"/>
  <c r="EK76" i="4"/>
  <c r="EJ76" i="4"/>
  <c r="EI76" i="4"/>
  <c r="EH76" i="4"/>
  <c r="EG76" i="4"/>
  <c r="EF76" i="4"/>
  <c r="EE76" i="4"/>
  <c r="ED76" i="4"/>
  <c r="EC76" i="4"/>
  <c r="EB76" i="4"/>
  <c r="EA76" i="4"/>
  <c r="DZ76" i="4"/>
  <c r="DY76" i="4"/>
  <c r="DX76" i="4"/>
  <c r="DW76" i="4"/>
  <c r="DV76" i="4"/>
  <c r="DU76" i="4"/>
  <c r="DT76" i="4"/>
  <c r="DS76" i="4"/>
  <c r="DR76" i="4"/>
  <c r="DQ76"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BP73"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H71" i="4"/>
  <c r="ALT69" i="4"/>
  <c r="ALS69" i="4"/>
  <c r="ALR69" i="4"/>
  <c r="ALQ69" i="4"/>
  <c r="ALP69" i="4"/>
  <c r="ALO69" i="4"/>
  <c r="ALN69" i="4"/>
  <c r="ALM69" i="4"/>
  <c r="ALL69" i="4"/>
  <c r="ALK69" i="4"/>
  <c r="ALJ69" i="4"/>
  <c r="ALI69" i="4"/>
  <c r="ALH69" i="4"/>
  <c r="ALG69" i="4"/>
  <c r="ALF69" i="4"/>
  <c r="ALE69" i="4"/>
  <c r="ALD69" i="4"/>
  <c r="ALC69" i="4"/>
  <c r="ALB69" i="4"/>
  <c r="ALA69" i="4"/>
  <c r="AKZ69" i="4"/>
  <c r="AKY69" i="4"/>
  <c r="AKX69" i="4"/>
  <c r="AKW69" i="4"/>
  <c r="AKV69" i="4"/>
  <c r="AKU69" i="4"/>
  <c r="AKT69" i="4"/>
  <c r="AKS69" i="4"/>
  <c r="AKR69" i="4"/>
  <c r="AKQ69" i="4"/>
  <c r="AKP69" i="4"/>
  <c r="AKO69" i="4"/>
  <c r="AKN69" i="4"/>
  <c r="AKM69" i="4"/>
  <c r="AKL69" i="4"/>
  <c r="AKK69" i="4"/>
  <c r="AKJ69" i="4"/>
  <c r="AKI69" i="4"/>
  <c r="AKH69" i="4"/>
  <c r="AKG69" i="4"/>
  <c r="AKF69" i="4"/>
  <c r="AKE69" i="4"/>
  <c r="AKD69" i="4"/>
  <c r="AKC69" i="4"/>
  <c r="AKB69" i="4"/>
  <c r="AKA69" i="4"/>
  <c r="AJZ69" i="4"/>
  <c r="AJY69" i="4"/>
  <c r="AJX69" i="4"/>
  <c r="AJW69" i="4"/>
  <c r="AJV69" i="4"/>
  <c r="AJU69" i="4"/>
  <c r="AJT69" i="4"/>
  <c r="AJS69" i="4"/>
  <c r="AJR69" i="4"/>
  <c r="AJQ69" i="4"/>
  <c r="AJP69" i="4"/>
  <c r="AJO69" i="4"/>
  <c r="AJN69" i="4"/>
  <c r="AJM69" i="4"/>
  <c r="AJL69" i="4"/>
  <c r="AJK69" i="4"/>
  <c r="AJJ69" i="4"/>
  <c r="AJI69" i="4"/>
  <c r="AJH69" i="4"/>
  <c r="AJG69" i="4"/>
  <c r="AJF69" i="4"/>
  <c r="AJE69" i="4"/>
  <c r="AJD69" i="4"/>
  <c r="AJC69" i="4"/>
  <c r="AJB69" i="4"/>
  <c r="AJA69" i="4"/>
  <c r="AIZ69" i="4"/>
  <c r="AIY69" i="4"/>
  <c r="AIX69" i="4"/>
  <c r="AIW69" i="4"/>
  <c r="AIV69" i="4"/>
  <c r="AIU69" i="4"/>
  <c r="AIT69" i="4"/>
  <c r="AIS69" i="4"/>
  <c r="AIR69" i="4"/>
  <c r="AIQ69" i="4"/>
  <c r="AIP69" i="4"/>
  <c r="AIO69" i="4"/>
  <c r="AIN69" i="4"/>
  <c r="AIM69" i="4"/>
  <c r="AIL69" i="4"/>
  <c r="AIK69" i="4"/>
  <c r="AIJ69" i="4"/>
  <c r="AII69" i="4"/>
  <c r="AIH69" i="4"/>
  <c r="AIG69" i="4"/>
  <c r="AIF69" i="4"/>
  <c r="AIE69" i="4"/>
  <c r="AID69" i="4"/>
  <c r="AIC69" i="4"/>
  <c r="AIB69" i="4"/>
  <c r="AIA69" i="4"/>
  <c r="AHZ69" i="4"/>
  <c r="AHY69" i="4"/>
  <c r="AHX69" i="4"/>
  <c r="AHW69" i="4"/>
  <c r="AHV69" i="4"/>
  <c r="AHU69" i="4"/>
  <c r="AHT69" i="4"/>
  <c r="AHS69" i="4"/>
  <c r="AHR69" i="4"/>
  <c r="AHQ69" i="4"/>
  <c r="AHP69" i="4"/>
  <c r="AHO69" i="4"/>
  <c r="AHN69" i="4"/>
  <c r="AHM69" i="4"/>
  <c r="AHL69" i="4"/>
  <c r="AHK69" i="4"/>
  <c r="AHJ69" i="4"/>
  <c r="AHI69" i="4"/>
  <c r="AHH69" i="4"/>
  <c r="AHG69" i="4"/>
  <c r="AHF69" i="4"/>
  <c r="AHE69" i="4"/>
  <c r="AHD69" i="4"/>
  <c r="AHC69" i="4"/>
  <c r="AHB69" i="4"/>
  <c r="AHA69" i="4"/>
  <c r="AGZ69" i="4"/>
  <c r="AGY69" i="4"/>
  <c r="AGX69" i="4"/>
  <c r="AGW69" i="4"/>
  <c r="AGV69" i="4"/>
  <c r="AGU69" i="4"/>
  <c r="AGT69" i="4"/>
  <c r="AGS69" i="4"/>
  <c r="AGR69" i="4"/>
  <c r="AGQ69" i="4"/>
  <c r="AGP69" i="4"/>
  <c r="AGO69" i="4"/>
  <c r="AGN69" i="4"/>
  <c r="AGM69" i="4"/>
  <c r="AGL69" i="4"/>
  <c r="AGK69" i="4"/>
  <c r="AGJ69" i="4"/>
  <c r="AGI69" i="4"/>
  <c r="AGH69" i="4"/>
  <c r="AGG69" i="4"/>
  <c r="AGF69" i="4"/>
  <c r="AGE69" i="4"/>
  <c r="AGD69" i="4"/>
  <c r="AGC69" i="4"/>
  <c r="AGB69" i="4"/>
  <c r="AGA69" i="4"/>
  <c r="AFZ69" i="4"/>
  <c r="AFY69" i="4"/>
  <c r="AFX69" i="4"/>
  <c r="AFW69" i="4"/>
  <c r="AFV69" i="4"/>
  <c r="AFU69" i="4"/>
  <c r="AFT69" i="4"/>
  <c r="AFS69" i="4"/>
  <c r="AFR69" i="4"/>
  <c r="AFQ69" i="4"/>
  <c r="AFP69" i="4"/>
  <c r="AFO69" i="4"/>
  <c r="AFN69" i="4"/>
  <c r="AFM69" i="4"/>
  <c r="AFL69" i="4"/>
  <c r="AFK69" i="4"/>
  <c r="AFJ69" i="4"/>
  <c r="AFI69" i="4"/>
  <c r="AFH69" i="4"/>
  <c r="AFG69" i="4"/>
  <c r="AFF69" i="4"/>
  <c r="AFE69" i="4"/>
  <c r="AFD69" i="4"/>
  <c r="AFC69" i="4"/>
  <c r="AFB69" i="4"/>
  <c r="AFA69" i="4"/>
  <c r="AEZ69" i="4"/>
  <c r="AEY69" i="4"/>
  <c r="AEX69" i="4"/>
  <c r="AEW69" i="4"/>
  <c r="AEV69" i="4"/>
  <c r="AEU69" i="4"/>
  <c r="AET69" i="4"/>
  <c r="AES69" i="4"/>
  <c r="AER69" i="4"/>
  <c r="AEQ69" i="4"/>
  <c r="AEP69" i="4"/>
  <c r="AEO69" i="4"/>
  <c r="AEN69" i="4"/>
  <c r="AEM69" i="4"/>
  <c r="AEL69" i="4"/>
  <c r="AEK69" i="4"/>
  <c r="AEJ69" i="4"/>
  <c r="AEI69" i="4"/>
  <c r="AEH69" i="4"/>
  <c r="AEG69" i="4"/>
  <c r="AEF69" i="4"/>
  <c r="AEE69" i="4"/>
  <c r="AED69" i="4"/>
  <c r="AEC69" i="4"/>
  <c r="AEB69" i="4"/>
  <c r="AEA69" i="4"/>
  <c r="ADZ69" i="4"/>
  <c r="ADY69" i="4"/>
  <c r="ADX69" i="4"/>
  <c r="ADW69" i="4"/>
  <c r="ADV69" i="4"/>
  <c r="ADU69" i="4"/>
  <c r="ADT69" i="4"/>
  <c r="ADS69" i="4"/>
  <c r="ADR69" i="4"/>
  <c r="ADQ69" i="4"/>
  <c r="ADP69" i="4"/>
  <c r="ADO69" i="4"/>
  <c r="ADN69" i="4"/>
  <c r="ADM69" i="4"/>
  <c r="ADL69" i="4"/>
  <c r="ADK69" i="4"/>
  <c r="ADJ69" i="4"/>
  <c r="ADI69" i="4"/>
  <c r="ADH69" i="4"/>
  <c r="ADG69" i="4"/>
  <c r="ADF69" i="4"/>
  <c r="ADE69" i="4"/>
  <c r="ADD69" i="4"/>
  <c r="ADC69" i="4"/>
  <c r="ADB69" i="4"/>
  <c r="ADA69" i="4"/>
  <c r="ACZ69" i="4"/>
  <c r="ACY69" i="4"/>
  <c r="ACX69" i="4"/>
  <c r="ACW69" i="4"/>
  <c r="ACV69" i="4"/>
  <c r="ACU69" i="4"/>
  <c r="ACT69" i="4"/>
  <c r="ACS69" i="4"/>
  <c r="ACR69" i="4"/>
  <c r="ACQ69" i="4"/>
  <c r="ACP69" i="4"/>
  <c r="ACO69" i="4"/>
  <c r="ACN69" i="4"/>
  <c r="ACM69" i="4"/>
  <c r="ACL69" i="4"/>
  <c r="ACK69" i="4"/>
  <c r="ACJ69" i="4"/>
  <c r="ACI69" i="4"/>
  <c r="ACH69" i="4"/>
  <c r="ACG69" i="4"/>
  <c r="ACF69" i="4"/>
  <c r="ACE69" i="4"/>
  <c r="ACD69" i="4"/>
  <c r="ACC69" i="4"/>
  <c r="ACB69" i="4"/>
  <c r="ACA69" i="4"/>
  <c r="ABZ69" i="4"/>
  <c r="ABY69" i="4"/>
  <c r="ABX69" i="4"/>
  <c r="ABW69" i="4"/>
  <c r="ABV69" i="4"/>
  <c r="ABU69" i="4"/>
  <c r="ABT69" i="4"/>
  <c r="ABS69" i="4"/>
  <c r="ABR69" i="4"/>
  <c r="ABQ69" i="4"/>
  <c r="ABP69" i="4"/>
  <c r="ABO69" i="4"/>
  <c r="ABN69" i="4"/>
  <c r="ABM69" i="4"/>
  <c r="ABL69" i="4"/>
  <c r="ABK69" i="4"/>
  <c r="ABJ69" i="4"/>
  <c r="ABI69" i="4"/>
  <c r="ABH69" i="4"/>
  <c r="ABG69" i="4"/>
  <c r="ABF69" i="4"/>
  <c r="ABE69" i="4"/>
  <c r="ABD69" i="4"/>
  <c r="ABC69" i="4"/>
  <c r="ABB69" i="4"/>
  <c r="ABA69" i="4"/>
  <c r="AAZ69" i="4"/>
  <c r="AAY69" i="4"/>
  <c r="AAX69" i="4"/>
  <c r="AAW69" i="4"/>
  <c r="AAV69" i="4"/>
  <c r="AAU69" i="4"/>
  <c r="AAT69" i="4"/>
  <c r="AAS69" i="4"/>
  <c r="AAR69" i="4"/>
  <c r="AAQ69" i="4"/>
  <c r="AAP69" i="4"/>
  <c r="AAO69" i="4"/>
  <c r="AAN69" i="4"/>
  <c r="AAM69" i="4"/>
  <c r="AAL69" i="4"/>
  <c r="AAK69" i="4"/>
  <c r="AAJ69" i="4"/>
  <c r="AAI69" i="4"/>
  <c r="AAH69" i="4"/>
  <c r="AAG69" i="4"/>
  <c r="AAF69" i="4"/>
  <c r="AAE69" i="4"/>
  <c r="AAD69" i="4"/>
  <c r="AAC69" i="4"/>
  <c r="AAB69" i="4"/>
  <c r="AAA69" i="4"/>
  <c r="ZZ69" i="4"/>
  <c r="ZY69" i="4"/>
  <c r="ZX69" i="4"/>
  <c r="ZW69" i="4"/>
  <c r="ZV69" i="4"/>
  <c r="ZU69" i="4"/>
  <c r="ZT69" i="4"/>
  <c r="ZS69" i="4"/>
  <c r="ZR69" i="4"/>
  <c r="ZQ69" i="4"/>
  <c r="ZP69" i="4"/>
  <c r="ZO69" i="4"/>
  <c r="ZN69" i="4"/>
  <c r="ZM69" i="4"/>
  <c r="ZL69" i="4"/>
  <c r="ZK69" i="4"/>
  <c r="ZJ69" i="4"/>
  <c r="ZI69" i="4"/>
  <c r="ZH69" i="4"/>
  <c r="ZG69" i="4"/>
  <c r="ZF69" i="4"/>
  <c r="ZE69" i="4"/>
  <c r="ZD69" i="4"/>
  <c r="ZC69" i="4"/>
  <c r="ZB69" i="4"/>
  <c r="ZA69" i="4"/>
  <c r="YZ69" i="4"/>
  <c r="YY69" i="4"/>
  <c r="YX69" i="4"/>
  <c r="YW69" i="4"/>
  <c r="YV69" i="4"/>
  <c r="YU69" i="4"/>
  <c r="YT69" i="4"/>
  <c r="YS69" i="4"/>
  <c r="YR69" i="4"/>
  <c r="YQ69" i="4"/>
  <c r="YP69" i="4"/>
  <c r="YO69" i="4"/>
  <c r="YN69" i="4"/>
  <c r="YM69" i="4"/>
  <c r="YL69" i="4"/>
  <c r="YK69" i="4"/>
  <c r="YJ69" i="4"/>
  <c r="YI69" i="4"/>
  <c r="YH69" i="4"/>
  <c r="YG69" i="4"/>
  <c r="YF69" i="4"/>
  <c r="YE69" i="4"/>
  <c r="YD69" i="4"/>
  <c r="YC69" i="4"/>
  <c r="YB69" i="4"/>
  <c r="YA69" i="4"/>
  <c r="XZ69" i="4"/>
  <c r="XY69" i="4"/>
  <c r="XX69" i="4"/>
  <c r="XW69" i="4"/>
  <c r="XV69" i="4"/>
  <c r="XU69" i="4"/>
  <c r="XT69" i="4"/>
  <c r="XS69" i="4"/>
  <c r="XR69" i="4"/>
  <c r="XQ69" i="4"/>
  <c r="XP69" i="4"/>
  <c r="XO69" i="4"/>
  <c r="XN69" i="4"/>
  <c r="XM69" i="4"/>
  <c r="XL69" i="4"/>
  <c r="XK69" i="4"/>
  <c r="XJ69" i="4"/>
  <c r="XI69" i="4"/>
  <c r="XH69" i="4"/>
  <c r="XG69" i="4"/>
  <c r="XF69" i="4"/>
  <c r="XE69" i="4"/>
  <c r="XD69" i="4"/>
  <c r="XC69" i="4"/>
  <c r="XB69" i="4"/>
  <c r="XA69" i="4"/>
  <c r="WZ69" i="4"/>
  <c r="WY69" i="4"/>
  <c r="WX69" i="4"/>
  <c r="WW69" i="4"/>
  <c r="WV69" i="4"/>
  <c r="WU69" i="4"/>
  <c r="WT69" i="4"/>
  <c r="WS69" i="4"/>
  <c r="WR69" i="4"/>
  <c r="WQ69" i="4"/>
  <c r="WP69" i="4"/>
  <c r="WO69" i="4"/>
  <c r="WN69" i="4"/>
  <c r="WM69" i="4"/>
  <c r="WL69" i="4"/>
  <c r="WK69" i="4"/>
  <c r="WJ69" i="4"/>
  <c r="WI69" i="4"/>
  <c r="WH69" i="4"/>
  <c r="WG69" i="4"/>
  <c r="WF69" i="4"/>
  <c r="WE69" i="4"/>
  <c r="WD69" i="4"/>
  <c r="WC69" i="4"/>
  <c r="WB69" i="4"/>
  <c r="WA69" i="4"/>
  <c r="VZ69" i="4"/>
  <c r="VY69" i="4"/>
  <c r="VX69" i="4"/>
  <c r="VW69" i="4"/>
  <c r="VV69" i="4"/>
  <c r="VU69" i="4"/>
  <c r="VT69" i="4"/>
  <c r="VS69" i="4"/>
  <c r="VR69" i="4"/>
  <c r="VQ69" i="4"/>
  <c r="VP69" i="4"/>
  <c r="VO69" i="4"/>
  <c r="VN69" i="4"/>
  <c r="VM69" i="4"/>
  <c r="VL69" i="4"/>
  <c r="VK69" i="4"/>
  <c r="VJ69" i="4"/>
  <c r="VI69" i="4"/>
  <c r="VH69" i="4"/>
  <c r="VG69" i="4"/>
  <c r="VF69" i="4"/>
  <c r="VE69" i="4"/>
  <c r="VD69" i="4"/>
  <c r="VC69" i="4"/>
  <c r="VB69" i="4"/>
  <c r="VA69" i="4"/>
  <c r="UZ69" i="4"/>
  <c r="UY69" i="4"/>
  <c r="UX69" i="4"/>
  <c r="UW69" i="4"/>
  <c r="UV69" i="4"/>
  <c r="UU69" i="4"/>
  <c r="UT69" i="4"/>
  <c r="US69" i="4"/>
  <c r="UR69" i="4"/>
  <c r="UQ69" i="4"/>
  <c r="UP69" i="4"/>
  <c r="UO69" i="4"/>
  <c r="UN69" i="4"/>
  <c r="UM69" i="4"/>
  <c r="UL69" i="4"/>
  <c r="UK69" i="4"/>
  <c r="UJ69" i="4"/>
  <c r="UI69" i="4"/>
  <c r="UH69" i="4"/>
  <c r="UG69" i="4"/>
  <c r="UF69" i="4"/>
  <c r="UE69" i="4"/>
  <c r="UD69" i="4"/>
  <c r="UC69" i="4"/>
  <c r="UB69" i="4"/>
  <c r="UA69" i="4"/>
  <c r="TZ69" i="4"/>
  <c r="TY69" i="4"/>
  <c r="TX69" i="4"/>
  <c r="TW69" i="4"/>
  <c r="TV69" i="4"/>
  <c r="TU69" i="4"/>
  <c r="TT69" i="4"/>
  <c r="TS69" i="4"/>
  <c r="TR69" i="4"/>
  <c r="TQ69" i="4"/>
  <c r="TP69" i="4"/>
  <c r="TO69" i="4"/>
  <c r="TN69" i="4"/>
  <c r="TM69" i="4"/>
  <c r="TL69" i="4"/>
  <c r="TK69" i="4"/>
  <c r="TJ69" i="4"/>
  <c r="TI69" i="4"/>
  <c r="TH69" i="4"/>
  <c r="TG69" i="4"/>
  <c r="TF69" i="4"/>
  <c r="TE69" i="4"/>
  <c r="TD69" i="4"/>
  <c r="TC69" i="4"/>
  <c r="TB69" i="4"/>
  <c r="TA69" i="4"/>
  <c r="SZ69" i="4"/>
  <c r="SY69" i="4"/>
  <c r="SX69" i="4"/>
  <c r="SW69" i="4"/>
  <c r="SV69" i="4"/>
  <c r="SU69" i="4"/>
  <c r="ST69" i="4"/>
  <c r="SS69" i="4"/>
  <c r="SR69" i="4"/>
  <c r="SQ69" i="4"/>
  <c r="SP69" i="4"/>
  <c r="SO69" i="4"/>
  <c r="SN69" i="4"/>
  <c r="SM69" i="4"/>
  <c r="SL69" i="4"/>
  <c r="SK69" i="4"/>
  <c r="SJ69" i="4"/>
  <c r="SI69" i="4"/>
  <c r="SH69" i="4"/>
  <c r="SG69" i="4"/>
  <c r="SF69" i="4"/>
  <c r="SE69" i="4"/>
  <c r="SD69" i="4"/>
  <c r="SC69" i="4"/>
  <c r="SB69" i="4"/>
  <c r="SA69" i="4"/>
  <c r="RZ69" i="4"/>
  <c r="RY69" i="4"/>
  <c r="RX69" i="4"/>
  <c r="RW69" i="4"/>
  <c r="RV69" i="4"/>
  <c r="RU69" i="4"/>
  <c r="RT69" i="4"/>
  <c r="RS69" i="4"/>
  <c r="RR69" i="4"/>
  <c r="RQ69" i="4"/>
  <c r="RP69" i="4"/>
  <c r="RO69" i="4"/>
  <c r="RN69" i="4"/>
  <c r="RM69" i="4"/>
  <c r="RL69" i="4"/>
  <c r="RK69" i="4"/>
  <c r="RJ69" i="4"/>
  <c r="RI69" i="4"/>
  <c r="RH69" i="4"/>
  <c r="RG69" i="4"/>
  <c r="RF69" i="4"/>
  <c r="RE69" i="4"/>
  <c r="RD69" i="4"/>
  <c r="RC69" i="4"/>
  <c r="RB69" i="4"/>
  <c r="RA69" i="4"/>
  <c r="QZ69" i="4"/>
  <c r="QY69" i="4"/>
  <c r="QX69" i="4"/>
  <c r="QW69" i="4"/>
  <c r="QV69" i="4"/>
  <c r="QU69" i="4"/>
  <c r="QT69" i="4"/>
  <c r="QS69" i="4"/>
  <c r="QR69" i="4"/>
  <c r="QQ69" i="4"/>
  <c r="QP69" i="4"/>
  <c r="QO69" i="4"/>
  <c r="QN69" i="4"/>
  <c r="QM69" i="4"/>
  <c r="QL69" i="4"/>
  <c r="QK69" i="4"/>
  <c r="QJ69" i="4"/>
  <c r="QI69" i="4"/>
  <c r="QH69" i="4"/>
  <c r="QG69" i="4"/>
  <c r="QF69" i="4"/>
  <c r="QE69" i="4"/>
  <c r="QD69" i="4"/>
  <c r="QC69" i="4"/>
  <c r="QB69" i="4"/>
  <c r="QA69" i="4"/>
  <c r="PZ69" i="4"/>
  <c r="PY69" i="4"/>
  <c r="PX69" i="4"/>
  <c r="PW69" i="4"/>
  <c r="PV69" i="4"/>
  <c r="PU69" i="4"/>
  <c r="PT69" i="4"/>
  <c r="PS69" i="4"/>
  <c r="PR69" i="4"/>
  <c r="PQ69" i="4"/>
  <c r="PP69" i="4"/>
  <c r="PO69" i="4"/>
  <c r="PN69" i="4"/>
  <c r="PM69" i="4"/>
  <c r="PL69" i="4"/>
  <c r="PK69" i="4"/>
  <c r="PJ69" i="4"/>
  <c r="PI69" i="4"/>
  <c r="PH69" i="4"/>
  <c r="PG69" i="4"/>
  <c r="PF69" i="4"/>
  <c r="PE69" i="4"/>
  <c r="PD69" i="4"/>
  <c r="PC69" i="4"/>
  <c r="PB69" i="4"/>
  <c r="PA69" i="4"/>
  <c r="OZ69" i="4"/>
  <c r="OY69" i="4"/>
  <c r="OX69" i="4"/>
  <c r="OW69" i="4"/>
  <c r="OV69" i="4"/>
  <c r="OU69" i="4"/>
  <c r="OT69" i="4"/>
  <c r="OS69" i="4"/>
  <c r="OR69" i="4"/>
  <c r="OQ69" i="4"/>
  <c r="OP69" i="4"/>
  <c r="OO69" i="4"/>
  <c r="ON69" i="4"/>
  <c r="OM69" i="4"/>
  <c r="OL69" i="4"/>
  <c r="OK69" i="4"/>
  <c r="OJ69" i="4"/>
  <c r="OI69" i="4"/>
  <c r="OH69" i="4"/>
  <c r="OG69" i="4"/>
  <c r="OF69" i="4"/>
  <c r="OE69" i="4"/>
  <c r="OD69" i="4"/>
  <c r="OC69" i="4"/>
  <c r="OB69" i="4"/>
  <c r="OA69" i="4"/>
  <c r="NZ69" i="4"/>
  <c r="NY69" i="4"/>
  <c r="NX69" i="4"/>
  <c r="NW69" i="4"/>
  <c r="NV69" i="4"/>
  <c r="NU69" i="4"/>
  <c r="NT69" i="4"/>
  <c r="NS69" i="4"/>
  <c r="NR69" i="4"/>
  <c r="NQ69" i="4"/>
  <c r="NP69" i="4"/>
  <c r="NO69" i="4"/>
  <c r="NN69" i="4"/>
  <c r="NM69" i="4"/>
  <c r="NL69" i="4"/>
  <c r="NK69" i="4"/>
  <c r="NJ69" i="4"/>
  <c r="NI69" i="4"/>
  <c r="NH69" i="4"/>
  <c r="NG69" i="4"/>
  <c r="NF69" i="4"/>
  <c r="NE69" i="4"/>
  <c r="ND69" i="4"/>
  <c r="NC69" i="4"/>
  <c r="NB69" i="4"/>
  <c r="NA69" i="4"/>
  <c r="MZ69" i="4"/>
  <c r="MY69" i="4"/>
  <c r="MX69" i="4"/>
  <c r="MW69" i="4"/>
  <c r="MV69" i="4"/>
  <c r="MU69" i="4"/>
  <c r="MT69" i="4"/>
  <c r="MS69" i="4"/>
  <c r="MR69" i="4"/>
  <c r="MQ69" i="4"/>
  <c r="MP69" i="4"/>
  <c r="MO69" i="4"/>
  <c r="MN69" i="4"/>
  <c r="MM69" i="4"/>
  <c r="ML69" i="4"/>
  <c r="MK69" i="4"/>
  <c r="MJ69" i="4"/>
  <c r="MI69" i="4"/>
  <c r="MH69" i="4"/>
  <c r="MG69" i="4"/>
  <c r="MF69" i="4"/>
  <c r="ME69" i="4"/>
  <c r="MD69" i="4"/>
  <c r="MC69" i="4"/>
  <c r="MB69" i="4"/>
  <c r="MA69" i="4"/>
  <c r="LZ69" i="4"/>
  <c r="LY69" i="4"/>
  <c r="LX69" i="4"/>
  <c r="LW69" i="4"/>
  <c r="LV69" i="4"/>
  <c r="LU69" i="4"/>
  <c r="LT69" i="4"/>
  <c r="LS69" i="4"/>
  <c r="LR69" i="4"/>
  <c r="LQ69" i="4"/>
  <c r="LP69" i="4"/>
  <c r="LO69" i="4"/>
  <c r="LN69" i="4"/>
  <c r="LM69" i="4"/>
  <c r="LL69" i="4"/>
  <c r="LK69" i="4"/>
  <c r="LJ69" i="4"/>
  <c r="LI69" i="4"/>
  <c r="LH69" i="4"/>
  <c r="LG69" i="4"/>
  <c r="LF69" i="4"/>
  <c r="LE69" i="4"/>
  <c r="LD69" i="4"/>
  <c r="LC69" i="4"/>
  <c r="LB69" i="4"/>
  <c r="LA69" i="4"/>
  <c r="KZ69" i="4"/>
  <c r="KY69" i="4"/>
  <c r="KX69" i="4"/>
  <c r="KW69" i="4"/>
  <c r="KV69" i="4"/>
  <c r="KU69" i="4"/>
  <c r="KT69" i="4"/>
  <c r="KS69" i="4"/>
  <c r="KR69" i="4"/>
  <c r="KQ69" i="4"/>
  <c r="KP69" i="4"/>
  <c r="KO69"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JI69" i="4"/>
  <c r="JH69" i="4"/>
  <c r="JG69" i="4"/>
  <c r="JF69" i="4"/>
  <c r="JE69" i="4"/>
  <c r="JD69" i="4"/>
  <c r="JC69" i="4"/>
  <c r="JB69" i="4"/>
  <c r="JA69" i="4"/>
  <c r="IZ69" i="4"/>
  <c r="IY69" i="4"/>
  <c r="IX69" i="4"/>
  <c r="IW69" i="4"/>
  <c r="IV69" i="4"/>
  <c r="IU69" i="4"/>
  <c r="IT69" i="4"/>
  <c r="IS69" i="4"/>
  <c r="IR69" i="4"/>
  <c r="IQ69" i="4"/>
  <c r="IP69" i="4"/>
  <c r="IO69" i="4"/>
  <c r="IN69" i="4"/>
  <c r="IM69" i="4"/>
  <c r="IL69" i="4"/>
  <c r="IK69" i="4"/>
  <c r="IJ69" i="4"/>
  <c r="II69" i="4"/>
  <c r="IH69" i="4"/>
  <c r="IG69" i="4"/>
  <c r="IF69" i="4"/>
  <c r="IE69" i="4"/>
  <c r="ID69" i="4"/>
  <c r="IC69" i="4"/>
  <c r="IB69" i="4"/>
  <c r="IA69" i="4"/>
  <c r="HZ69" i="4"/>
  <c r="HY69" i="4"/>
  <c r="HX69" i="4"/>
  <c r="HW69" i="4"/>
  <c r="HV69" i="4"/>
  <c r="HU69" i="4"/>
  <c r="HT69" i="4"/>
  <c r="HS69" i="4"/>
  <c r="HR69" i="4"/>
  <c r="HQ69" i="4"/>
  <c r="HP69" i="4"/>
  <c r="HO69" i="4"/>
  <c r="HN69" i="4"/>
  <c r="HM69" i="4"/>
  <c r="HL69" i="4"/>
  <c r="HK69" i="4"/>
  <c r="HJ69" i="4"/>
  <c r="HI69" i="4"/>
  <c r="HH69" i="4"/>
  <c r="HG69" i="4"/>
  <c r="HF69" i="4"/>
  <c r="HE69" i="4"/>
  <c r="HD69" i="4"/>
  <c r="HC69" i="4"/>
  <c r="HB69" i="4"/>
  <c r="HA69" i="4"/>
  <c r="GZ69" i="4"/>
  <c r="GY69" i="4"/>
  <c r="GX69" i="4"/>
  <c r="GW69" i="4"/>
  <c r="GV69" i="4"/>
  <c r="GU69" i="4"/>
  <c r="GT69" i="4"/>
  <c r="GS69" i="4"/>
  <c r="GR69" i="4"/>
  <c r="GQ69" i="4"/>
  <c r="GP69" i="4"/>
  <c r="GO69" i="4"/>
  <c r="GN69" i="4"/>
  <c r="GM69" i="4"/>
  <c r="GL69" i="4"/>
  <c r="GK69" i="4"/>
  <c r="GJ69" i="4"/>
  <c r="GI69" i="4"/>
  <c r="GH69" i="4"/>
  <c r="GG69" i="4"/>
  <c r="GF69" i="4"/>
  <c r="GE69" i="4"/>
  <c r="GD69" i="4"/>
  <c r="GC69" i="4"/>
  <c r="GB69" i="4"/>
  <c r="GA69" i="4"/>
  <c r="FZ69" i="4"/>
  <c r="FY69" i="4"/>
  <c r="FX69" i="4"/>
  <c r="FW69" i="4"/>
  <c r="FV69" i="4"/>
  <c r="FU69" i="4"/>
  <c r="FT69" i="4"/>
  <c r="FS69" i="4"/>
  <c r="FR69" i="4"/>
  <c r="FQ69" i="4"/>
  <c r="FP69" i="4"/>
  <c r="FO69" i="4"/>
  <c r="FN69" i="4"/>
  <c r="FM69" i="4"/>
  <c r="FL69" i="4"/>
  <c r="FK69" i="4"/>
  <c r="FJ69" i="4"/>
  <c r="FI69" i="4"/>
  <c r="FH69" i="4"/>
  <c r="FG69" i="4"/>
  <c r="FF69" i="4"/>
  <c r="FE69" i="4"/>
  <c r="FD69" i="4"/>
  <c r="FC69" i="4"/>
  <c r="FB69" i="4"/>
  <c r="FA69" i="4"/>
  <c r="EZ69" i="4"/>
  <c r="EY69" i="4"/>
  <c r="EX69" i="4"/>
  <c r="EW69" i="4"/>
  <c r="EV69" i="4"/>
  <c r="EU69" i="4"/>
  <c r="ET69" i="4"/>
  <c r="ES69" i="4"/>
  <c r="ER69" i="4"/>
  <c r="EQ69" i="4"/>
  <c r="EP69" i="4"/>
  <c r="EO69" i="4"/>
  <c r="EN69" i="4"/>
  <c r="EM69" i="4"/>
  <c r="EL69" i="4"/>
  <c r="EK69" i="4"/>
  <c r="EJ69" i="4"/>
  <c r="EI69" i="4"/>
  <c r="EH69" i="4"/>
  <c r="EG69" i="4"/>
  <c r="EF69" i="4"/>
  <c r="EE69" i="4"/>
  <c r="ED69" i="4"/>
  <c r="EC69" i="4"/>
  <c r="EB69" i="4"/>
  <c r="EA69" i="4"/>
  <c r="DZ69" i="4"/>
  <c r="DY69" i="4"/>
  <c r="DX69" i="4"/>
  <c r="DW69" i="4"/>
  <c r="DV69" i="4"/>
  <c r="DU69" i="4"/>
  <c r="DT69" i="4"/>
  <c r="DS69" i="4"/>
  <c r="DR69" i="4"/>
  <c r="DQ69"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ALT68" i="4"/>
  <c r="ALS68" i="4"/>
  <c r="ALR68" i="4"/>
  <c r="ALQ68" i="4"/>
  <c r="ALP68" i="4"/>
  <c r="ALO68" i="4"/>
  <c r="ALN68" i="4"/>
  <c r="ALM68" i="4"/>
  <c r="ALL68" i="4"/>
  <c r="ALK68" i="4"/>
  <c r="ALJ68" i="4"/>
  <c r="ALI68" i="4"/>
  <c r="ALH68" i="4"/>
  <c r="ALG68" i="4"/>
  <c r="ALF68" i="4"/>
  <c r="ALE68" i="4"/>
  <c r="ALD68" i="4"/>
  <c r="ALC68" i="4"/>
  <c r="ALB68" i="4"/>
  <c r="ALA68" i="4"/>
  <c r="AKZ68" i="4"/>
  <c r="AKY68" i="4"/>
  <c r="AKX68" i="4"/>
  <c r="AKW68" i="4"/>
  <c r="AKV68" i="4"/>
  <c r="AKU68" i="4"/>
  <c r="AKT68" i="4"/>
  <c r="AKS68" i="4"/>
  <c r="AKR68" i="4"/>
  <c r="AKQ68" i="4"/>
  <c r="AKP68" i="4"/>
  <c r="AKO68" i="4"/>
  <c r="AKN68" i="4"/>
  <c r="AKM68" i="4"/>
  <c r="AKL68" i="4"/>
  <c r="AKK68" i="4"/>
  <c r="AKJ68" i="4"/>
  <c r="AKI68" i="4"/>
  <c r="AKH68" i="4"/>
  <c r="AKG68" i="4"/>
  <c r="AKF68" i="4"/>
  <c r="AKE68" i="4"/>
  <c r="AKD68" i="4"/>
  <c r="AKC68" i="4"/>
  <c r="AKB68" i="4"/>
  <c r="AKA68" i="4"/>
  <c r="AJZ68" i="4"/>
  <c r="AJY68" i="4"/>
  <c r="AJX68" i="4"/>
  <c r="AJW68" i="4"/>
  <c r="AJV68" i="4"/>
  <c r="AJU68" i="4"/>
  <c r="AJT68" i="4"/>
  <c r="AJS68" i="4"/>
  <c r="AJR68" i="4"/>
  <c r="AJQ68" i="4"/>
  <c r="AJP68" i="4"/>
  <c r="AJO68" i="4"/>
  <c r="AJN68" i="4"/>
  <c r="AJM68" i="4"/>
  <c r="AJL68" i="4"/>
  <c r="AJK68" i="4"/>
  <c r="AJJ68" i="4"/>
  <c r="AJI68" i="4"/>
  <c r="AJH68" i="4"/>
  <c r="AJG68" i="4"/>
  <c r="AJF68" i="4"/>
  <c r="AJE68" i="4"/>
  <c r="AJD68" i="4"/>
  <c r="AJC68" i="4"/>
  <c r="AJB68" i="4"/>
  <c r="AJA68" i="4"/>
  <c r="AIZ68" i="4"/>
  <c r="AIY68" i="4"/>
  <c r="AIX68" i="4"/>
  <c r="AIW68" i="4"/>
  <c r="AIV68" i="4"/>
  <c r="AIU68" i="4"/>
  <c r="AIT68" i="4"/>
  <c r="AIS68" i="4"/>
  <c r="AIR68" i="4"/>
  <c r="AIQ68" i="4"/>
  <c r="AIP68" i="4"/>
  <c r="AIO68" i="4"/>
  <c r="AIN68" i="4"/>
  <c r="AIM68" i="4"/>
  <c r="AIL68" i="4"/>
  <c r="AIK68" i="4"/>
  <c r="AIJ68" i="4"/>
  <c r="AII68" i="4"/>
  <c r="AIH68" i="4"/>
  <c r="AIG68" i="4"/>
  <c r="AIF68" i="4"/>
  <c r="AIE68" i="4"/>
  <c r="AID68" i="4"/>
  <c r="AIC68" i="4"/>
  <c r="AIB68" i="4"/>
  <c r="AIA68" i="4"/>
  <c r="AHZ68" i="4"/>
  <c r="AHY68" i="4"/>
  <c r="AHX68" i="4"/>
  <c r="AHW68" i="4"/>
  <c r="AHV68" i="4"/>
  <c r="AHU68" i="4"/>
  <c r="AHT68" i="4"/>
  <c r="AHS68" i="4"/>
  <c r="AHR68" i="4"/>
  <c r="AHQ68" i="4"/>
  <c r="AHP68" i="4"/>
  <c r="AHO68" i="4"/>
  <c r="AHN68" i="4"/>
  <c r="AHM68" i="4"/>
  <c r="AHL68" i="4"/>
  <c r="AHK68" i="4"/>
  <c r="AHJ68" i="4"/>
  <c r="AHI68" i="4"/>
  <c r="AHH68" i="4"/>
  <c r="AHG68" i="4"/>
  <c r="AHF68" i="4"/>
  <c r="AHE68" i="4"/>
  <c r="AHD68" i="4"/>
  <c r="AHC68" i="4"/>
  <c r="AHB68" i="4"/>
  <c r="AHA68" i="4"/>
  <c r="AGZ68" i="4"/>
  <c r="AGY68" i="4"/>
  <c r="AGX68" i="4"/>
  <c r="AGW68" i="4"/>
  <c r="AGV68" i="4"/>
  <c r="AGU68" i="4"/>
  <c r="AGT68" i="4"/>
  <c r="AGS68" i="4"/>
  <c r="AGR68" i="4"/>
  <c r="AGQ68" i="4"/>
  <c r="AGP68" i="4"/>
  <c r="AGO68" i="4"/>
  <c r="AGN68" i="4"/>
  <c r="AGM68" i="4"/>
  <c r="AGL68" i="4"/>
  <c r="AGK68" i="4"/>
  <c r="AGJ68" i="4"/>
  <c r="AGI68" i="4"/>
  <c r="AGH68" i="4"/>
  <c r="AGG68" i="4"/>
  <c r="AGF68" i="4"/>
  <c r="AGE68" i="4"/>
  <c r="AGD68" i="4"/>
  <c r="AGC68" i="4"/>
  <c r="AGB68" i="4"/>
  <c r="AGA68" i="4"/>
  <c r="AFZ68" i="4"/>
  <c r="AFY68" i="4"/>
  <c r="AFX68" i="4"/>
  <c r="AFW68" i="4"/>
  <c r="AFV68" i="4"/>
  <c r="AFU68" i="4"/>
  <c r="AFT68" i="4"/>
  <c r="AFS68" i="4"/>
  <c r="AFR68" i="4"/>
  <c r="AFQ68" i="4"/>
  <c r="AFP68" i="4"/>
  <c r="AFO68" i="4"/>
  <c r="AFN68" i="4"/>
  <c r="AFM68" i="4"/>
  <c r="AFL68" i="4"/>
  <c r="AFK68" i="4"/>
  <c r="AFJ68" i="4"/>
  <c r="AFI68" i="4"/>
  <c r="AFH68" i="4"/>
  <c r="AFG68" i="4"/>
  <c r="AFF68" i="4"/>
  <c r="AFE68" i="4"/>
  <c r="AFD68" i="4"/>
  <c r="AFC68" i="4"/>
  <c r="AFB68" i="4"/>
  <c r="AFA68" i="4"/>
  <c r="AEZ68" i="4"/>
  <c r="AEY68" i="4"/>
  <c r="AEX68" i="4"/>
  <c r="AEW68" i="4"/>
  <c r="AEV68" i="4"/>
  <c r="AEU68" i="4"/>
  <c r="AET68" i="4"/>
  <c r="AES68" i="4"/>
  <c r="AER68" i="4"/>
  <c r="AEQ68" i="4"/>
  <c r="AEP68" i="4"/>
  <c r="AEO68" i="4"/>
  <c r="AEN68" i="4"/>
  <c r="AEM68" i="4"/>
  <c r="AEL68" i="4"/>
  <c r="AEK68" i="4"/>
  <c r="AEJ68" i="4"/>
  <c r="AEI68" i="4"/>
  <c r="AEH68" i="4"/>
  <c r="AEG68" i="4"/>
  <c r="AEF68" i="4"/>
  <c r="AEE68" i="4"/>
  <c r="AED68" i="4"/>
  <c r="AEC68" i="4"/>
  <c r="AEB68" i="4"/>
  <c r="AEA68" i="4"/>
  <c r="ADZ68" i="4"/>
  <c r="ADY68" i="4"/>
  <c r="ADX68" i="4"/>
  <c r="ADW68" i="4"/>
  <c r="ADV68" i="4"/>
  <c r="ADU68" i="4"/>
  <c r="ADT68" i="4"/>
  <c r="ADS68" i="4"/>
  <c r="ADR68" i="4"/>
  <c r="ADQ68" i="4"/>
  <c r="ADP68" i="4"/>
  <c r="ADO68" i="4"/>
  <c r="ADN68" i="4"/>
  <c r="ADM68" i="4"/>
  <c r="ADL68" i="4"/>
  <c r="ADK68" i="4"/>
  <c r="ADJ68" i="4"/>
  <c r="ADI68" i="4"/>
  <c r="ADH68" i="4"/>
  <c r="ADG68" i="4"/>
  <c r="ADF68" i="4"/>
  <c r="ADE68" i="4"/>
  <c r="ADD68" i="4"/>
  <c r="ADC68" i="4"/>
  <c r="ADB68" i="4"/>
  <c r="ADA68" i="4"/>
  <c r="ACZ68" i="4"/>
  <c r="ACY68" i="4"/>
  <c r="ACX68" i="4"/>
  <c r="ACW68" i="4"/>
  <c r="ACV68" i="4"/>
  <c r="ACU68" i="4"/>
  <c r="ACT68" i="4"/>
  <c r="ACS68" i="4"/>
  <c r="ACR68" i="4"/>
  <c r="ACQ68" i="4"/>
  <c r="ACP68" i="4"/>
  <c r="ACO68" i="4"/>
  <c r="ACN68" i="4"/>
  <c r="ACM68" i="4"/>
  <c r="ACL68" i="4"/>
  <c r="ACK68" i="4"/>
  <c r="ACJ68" i="4"/>
  <c r="ACI68" i="4"/>
  <c r="ACH68" i="4"/>
  <c r="ACG68" i="4"/>
  <c r="ACF68" i="4"/>
  <c r="ACE68" i="4"/>
  <c r="ACD68" i="4"/>
  <c r="ACC68" i="4"/>
  <c r="ACB68" i="4"/>
  <c r="ACA68" i="4"/>
  <c r="ABZ68" i="4"/>
  <c r="ABY68" i="4"/>
  <c r="ABX68" i="4"/>
  <c r="ABW68" i="4"/>
  <c r="ABV68" i="4"/>
  <c r="ABU68" i="4"/>
  <c r="ABT68" i="4"/>
  <c r="ABS68" i="4"/>
  <c r="ABR68" i="4"/>
  <c r="ABQ68" i="4"/>
  <c r="ABP68" i="4"/>
  <c r="ABO68" i="4"/>
  <c r="ABN68" i="4"/>
  <c r="ABM68" i="4"/>
  <c r="ABL68" i="4"/>
  <c r="ABK68" i="4"/>
  <c r="ABJ68" i="4"/>
  <c r="ABI68" i="4"/>
  <c r="ABH68" i="4"/>
  <c r="ABG68" i="4"/>
  <c r="ABF68" i="4"/>
  <c r="ABE68" i="4"/>
  <c r="ABD68" i="4"/>
  <c r="ABC68" i="4"/>
  <c r="ABB68" i="4"/>
  <c r="ABA68" i="4"/>
  <c r="AAZ68" i="4"/>
  <c r="AAY68" i="4"/>
  <c r="AAX68" i="4"/>
  <c r="AAW68" i="4"/>
  <c r="AAV68" i="4"/>
  <c r="AAU68" i="4"/>
  <c r="AAT68" i="4"/>
  <c r="AAS68" i="4"/>
  <c r="AAR68" i="4"/>
  <c r="AAQ68" i="4"/>
  <c r="AAP68" i="4"/>
  <c r="AAO68" i="4"/>
  <c r="AAN68" i="4"/>
  <c r="AAM68" i="4"/>
  <c r="AAL68" i="4"/>
  <c r="AAK68" i="4"/>
  <c r="AAJ68" i="4"/>
  <c r="AAI68" i="4"/>
  <c r="AAH68" i="4"/>
  <c r="AAG68" i="4"/>
  <c r="AAF68" i="4"/>
  <c r="AAE68" i="4"/>
  <c r="AAD68" i="4"/>
  <c r="AAC68" i="4"/>
  <c r="AAB68" i="4"/>
  <c r="AAA68" i="4"/>
  <c r="ZZ68" i="4"/>
  <c r="ZY68" i="4"/>
  <c r="ZX68" i="4"/>
  <c r="ZW68" i="4"/>
  <c r="ZV68" i="4"/>
  <c r="ZU68" i="4"/>
  <c r="ZT68" i="4"/>
  <c r="ZS68" i="4"/>
  <c r="ZR68" i="4"/>
  <c r="ZQ68" i="4"/>
  <c r="ZP68" i="4"/>
  <c r="ZO68" i="4"/>
  <c r="ZN68" i="4"/>
  <c r="ZM68" i="4"/>
  <c r="ZL68" i="4"/>
  <c r="ZK68" i="4"/>
  <c r="ZJ68" i="4"/>
  <c r="ZI68" i="4"/>
  <c r="ZH68" i="4"/>
  <c r="ZG68" i="4"/>
  <c r="ZF68" i="4"/>
  <c r="ZE68" i="4"/>
  <c r="ZD68" i="4"/>
  <c r="ZC68" i="4"/>
  <c r="ZB68" i="4"/>
  <c r="ZA68" i="4"/>
  <c r="YZ68" i="4"/>
  <c r="YY68" i="4"/>
  <c r="YX68" i="4"/>
  <c r="YW68" i="4"/>
  <c r="YV68" i="4"/>
  <c r="YU68" i="4"/>
  <c r="YT68" i="4"/>
  <c r="YS68" i="4"/>
  <c r="YR68" i="4"/>
  <c r="YQ68" i="4"/>
  <c r="YP68" i="4"/>
  <c r="YO68" i="4"/>
  <c r="YN68" i="4"/>
  <c r="YM68" i="4"/>
  <c r="YL68" i="4"/>
  <c r="YK68" i="4"/>
  <c r="YJ68" i="4"/>
  <c r="YI68" i="4"/>
  <c r="YH68" i="4"/>
  <c r="YG68" i="4"/>
  <c r="YF68" i="4"/>
  <c r="YE68" i="4"/>
  <c r="YD68" i="4"/>
  <c r="YC68" i="4"/>
  <c r="YB68" i="4"/>
  <c r="YA68" i="4"/>
  <c r="XZ68" i="4"/>
  <c r="XY68" i="4"/>
  <c r="XX68" i="4"/>
  <c r="XW68" i="4"/>
  <c r="XV68" i="4"/>
  <c r="XU68" i="4"/>
  <c r="XT68" i="4"/>
  <c r="XS68" i="4"/>
  <c r="XR68" i="4"/>
  <c r="XQ68" i="4"/>
  <c r="XP68" i="4"/>
  <c r="XO68" i="4"/>
  <c r="XN68" i="4"/>
  <c r="XM68" i="4"/>
  <c r="XL68" i="4"/>
  <c r="XK68" i="4"/>
  <c r="XJ68" i="4"/>
  <c r="XI68" i="4"/>
  <c r="XH68" i="4"/>
  <c r="XG68" i="4"/>
  <c r="XF68" i="4"/>
  <c r="XE68" i="4"/>
  <c r="XD68" i="4"/>
  <c r="XC68" i="4"/>
  <c r="XB68" i="4"/>
  <c r="XA68" i="4"/>
  <c r="WZ68" i="4"/>
  <c r="WY68" i="4"/>
  <c r="WX68" i="4"/>
  <c r="WW68" i="4"/>
  <c r="WV68" i="4"/>
  <c r="WU68" i="4"/>
  <c r="WT68" i="4"/>
  <c r="WS68" i="4"/>
  <c r="WR68" i="4"/>
  <c r="WQ68" i="4"/>
  <c r="WP68" i="4"/>
  <c r="WO68" i="4"/>
  <c r="WN68" i="4"/>
  <c r="WM68" i="4"/>
  <c r="WL68" i="4"/>
  <c r="WK68" i="4"/>
  <c r="WJ68" i="4"/>
  <c r="WI68" i="4"/>
  <c r="WH68" i="4"/>
  <c r="WG68" i="4"/>
  <c r="WF68" i="4"/>
  <c r="WE68" i="4"/>
  <c r="WD68" i="4"/>
  <c r="WC68" i="4"/>
  <c r="WB68" i="4"/>
  <c r="WA68" i="4"/>
  <c r="VZ68" i="4"/>
  <c r="VY68" i="4"/>
  <c r="VX68" i="4"/>
  <c r="VW68" i="4"/>
  <c r="VV68" i="4"/>
  <c r="VU68" i="4"/>
  <c r="VT68" i="4"/>
  <c r="VS68" i="4"/>
  <c r="VR68" i="4"/>
  <c r="VQ68" i="4"/>
  <c r="VP68" i="4"/>
  <c r="VO68" i="4"/>
  <c r="VN68" i="4"/>
  <c r="VM68" i="4"/>
  <c r="VL68" i="4"/>
  <c r="VK68" i="4"/>
  <c r="VJ68" i="4"/>
  <c r="VI68" i="4"/>
  <c r="VH68" i="4"/>
  <c r="VG68" i="4"/>
  <c r="VF68" i="4"/>
  <c r="VE68" i="4"/>
  <c r="VD68" i="4"/>
  <c r="VC68" i="4"/>
  <c r="VB68" i="4"/>
  <c r="VA68" i="4"/>
  <c r="UZ68" i="4"/>
  <c r="UY68" i="4"/>
  <c r="UX68" i="4"/>
  <c r="UW68" i="4"/>
  <c r="UV68" i="4"/>
  <c r="UU68" i="4"/>
  <c r="UT68" i="4"/>
  <c r="US68" i="4"/>
  <c r="UR68" i="4"/>
  <c r="UQ68" i="4"/>
  <c r="UP68" i="4"/>
  <c r="UO68" i="4"/>
  <c r="UN68" i="4"/>
  <c r="UM68" i="4"/>
  <c r="UL68" i="4"/>
  <c r="UK68" i="4"/>
  <c r="UJ68" i="4"/>
  <c r="UI68" i="4"/>
  <c r="UH68" i="4"/>
  <c r="UG68" i="4"/>
  <c r="UF68" i="4"/>
  <c r="UE68" i="4"/>
  <c r="UD68" i="4"/>
  <c r="UC68" i="4"/>
  <c r="UB68" i="4"/>
  <c r="UA68" i="4"/>
  <c r="TZ68" i="4"/>
  <c r="TY68" i="4"/>
  <c r="TX68" i="4"/>
  <c r="TW68" i="4"/>
  <c r="TV68" i="4"/>
  <c r="TU68" i="4"/>
  <c r="TT68" i="4"/>
  <c r="TS68" i="4"/>
  <c r="TR68" i="4"/>
  <c r="TQ68" i="4"/>
  <c r="TP68" i="4"/>
  <c r="TO68" i="4"/>
  <c r="TN68" i="4"/>
  <c r="TM68" i="4"/>
  <c r="TL68" i="4"/>
  <c r="TK68" i="4"/>
  <c r="TJ68" i="4"/>
  <c r="TI68" i="4"/>
  <c r="TH68" i="4"/>
  <c r="TG68" i="4"/>
  <c r="TF68" i="4"/>
  <c r="TE68" i="4"/>
  <c r="TD68" i="4"/>
  <c r="TC68" i="4"/>
  <c r="TB68" i="4"/>
  <c r="TA68" i="4"/>
  <c r="SZ68" i="4"/>
  <c r="SY68" i="4"/>
  <c r="SX68" i="4"/>
  <c r="SW68" i="4"/>
  <c r="SV68" i="4"/>
  <c r="SU68" i="4"/>
  <c r="ST68" i="4"/>
  <c r="SS68" i="4"/>
  <c r="SR68" i="4"/>
  <c r="SQ68" i="4"/>
  <c r="SP68" i="4"/>
  <c r="SO68" i="4"/>
  <c r="SN68" i="4"/>
  <c r="SM68" i="4"/>
  <c r="SL68" i="4"/>
  <c r="SK68" i="4"/>
  <c r="SJ68" i="4"/>
  <c r="SI68" i="4"/>
  <c r="SH68" i="4"/>
  <c r="SG68" i="4"/>
  <c r="SF68" i="4"/>
  <c r="SE68" i="4"/>
  <c r="SD68" i="4"/>
  <c r="SC68" i="4"/>
  <c r="SB68" i="4"/>
  <c r="SA68" i="4"/>
  <c r="RZ68" i="4"/>
  <c r="RY68" i="4"/>
  <c r="RX68" i="4"/>
  <c r="RW68" i="4"/>
  <c r="RV68" i="4"/>
  <c r="RU68" i="4"/>
  <c r="RT68" i="4"/>
  <c r="RS68" i="4"/>
  <c r="RR68" i="4"/>
  <c r="RQ68" i="4"/>
  <c r="RP68" i="4"/>
  <c r="RO68" i="4"/>
  <c r="RN68" i="4"/>
  <c r="RM68" i="4"/>
  <c r="RL68" i="4"/>
  <c r="RK68" i="4"/>
  <c r="RJ68" i="4"/>
  <c r="RI68" i="4"/>
  <c r="RH68" i="4"/>
  <c r="RG68" i="4"/>
  <c r="RF68" i="4"/>
  <c r="RE68" i="4"/>
  <c r="RD68" i="4"/>
  <c r="RC68" i="4"/>
  <c r="RB68" i="4"/>
  <c r="RA68" i="4"/>
  <c r="QZ68" i="4"/>
  <c r="QY68" i="4"/>
  <c r="QX68" i="4"/>
  <c r="QW68" i="4"/>
  <c r="QV68" i="4"/>
  <c r="QU68" i="4"/>
  <c r="QT68" i="4"/>
  <c r="QS68" i="4"/>
  <c r="QR68" i="4"/>
  <c r="QQ68" i="4"/>
  <c r="QP68" i="4"/>
  <c r="QO68" i="4"/>
  <c r="QN68" i="4"/>
  <c r="QM68" i="4"/>
  <c r="QL68" i="4"/>
  <c r="QK68" i="4"/>
  <c r="QJ68" i="4"/>
  <c r="QI68" i="4"/>
  <c r="QH68" i="4"/>
  <c r="QG68" i="4"/>
  <c r="QF68" i="4"/>
  <c r="QE68" i="4"/>
  <c r="QD68" i="4"/>
  <c r="QC68" i="4"/>
  <c r="QB68" i="4"/>
  <c r="QA68" i="4"/>
  <c r="PZ68" i="4"/>
  <c r="PY68" i="4"/>
  <c r="PX68" i="4"/>
  <c r="PW68" i="4"/>
  <c r="PV68" i="4"/>
  <c r="PU68" i="4"/>
  <c r="PT68" i="4"/>
  <c r="PS68" i="4"/>
  <c r="PR68" i="4"/>
  <c r="PQ68" i="4"/>
  <c r="PP68" i="4"/>
  <c r="PO68" i="4"/>
  <c r="PN68" i="4"/>
  <c r="PM68" i="4"/>
  <c r="PL68" i="4"/>
  <c r="PK68" i="4"/>
  <c r="PJ68" i="4"/>
  <c r="PI68" i="4"/>
  <c r="PH68" i="4"/>
  <c r="PG68" i="4"/>
  <c r="PF68" i="4"/>
  <c r="PE68" i="4"/>
  <c r="PD68" i="4"/>
  <c r="PC68" i="4"/>
  <c r="PB68" i="4"/>
  <c r="PA68" i="4"/>
  <c r="OZ68" i="4"/>
  <c r="OY68" i="4"/>
  <c r="OX68" i="4"/>
  <c r="OW68" i="4"/>
  <c r="OV68" i="4"/>
  <c r="OU68" i="4"/>
  <c r="OT68" i="4"/>
  <c r="OS68" i="4"/>
  <c r="OR68" i="4"/>
  <c r="OQ68" i="4"/>
  <c r="OP68" i="4"/>
  <c r="OO68" i="4"/>
  <c r="ON68" i="4"/>
  <c r="OM68" i="4"/>
  <c r="OL68" i="4"/>
  <c r="OK68" i="4"/>
  <c r="OJ68" i="4"/>
  <c r="OI68" i="4"/>
  <c r="OH68" i="4"/>
  <c r="OG68" i="4"/>
  <c r="OF68" i="4"/>
  <c r="OE68" i="4"/>
  <c r="OD68" i="4"/>
  <c r="OC68" i="4"/>
  <c r="OB68" i="4"/>
  <c r="OA68" i="4"/>
  <c r="NZ68" i="4"/>
  <c r="NY68" i="4"/>
  <c r="NX68" i="4"/>
  <c r="NW68" i="4"/>
  <c r="NV68" i="4"/>
  <c r="NU68" i="4"/>
  <c r="NT68" i="4"/>
  <c r="NS68" i="4"/>
  <c r="NR68" i="4"/>
  <c r="NQ68" i="4"/>
  <c r="NP68" i="4"/>
  <c r="NO68" i="4"/>
  <c r="NN68" i="4"/>
  <c r="NM68" i="4"/>
  <c r="NL68" i="4"/>
  <c r="NK68" i="4"/>
  <c r="NJ68" i="4"/>
  <c r="NI68" i="4"/>
  <c r="NH68" i="4"/>
  <c r="NG68" i="4"/>
  <c r="NF68" i="4"/>
  <c r="NE68" i="4"/>
  <c r="ND68" i="4"/>
  <c r="NC68" i="4"/>
  <c r="NB68" i="4"/>
  <c r="NA68" i="4"/>
  <c r="MZ68" i="4"/>
  <c r="MY68" i="4"/>
  <c r="MX68" i="4"/>
  <c r="MW68" i="4"/>
  <c r="MV68" i="4"/>
  <c r="MU68" i="4"/>
  <c r="MT68" i="4"/>
  <c r="MS68" i="4"/>
  <c r="MR68" i="4"/>
  <c r="MQ68" i="4"/>
  <c r="MP68" i="4"/>
  <c r="MO68" i="4"/>
  <c r="MN68" i="4"/>
  <c r="MM68" i="4"/>
  <c r="ML68" i="4"/>
  <c r="MK68" i="4"/>
  <c r="MJ68" i="4"/>
  <c r="MI68" i="4"/>
  <c r="MH68" i="4"/>
  <c r="MG68" i="4"/>
  <c r="MF68" i="4"/>
  <c r="ME68" i="4"/>
  <c r="MD68" i="4"/>
  <c r="MC68" i="4"/>
  <c r="MB68" i="4"/>
  <c r="MA68" i="4"/>
  <c r="LZ68" i="4"/>
  <c r="LY68" i="4"/>
  <c r="LX68" i="4"/>
  <c r="LW68" i="4"/>
  <c r="LV68" i="4"/>
  <c r="LU68" i="4"/>
  <c r="LT68" i="4"/>
  <c r="LS68" i="4"/>
  <c r="LR68" i="4"/>
  <c r="LQ68" i="4"/>
  <c r="LP68" i="4"/>
  <c r="LO68" i="4"/>
  <c r="LN68" i="4"/>
  <c r="LM68" i="4"/>
  <c r="LL68" i="4"/>
  <c r="LK68" i="4"/>
  <c r="LJ68" i="4"/>
  <c r="LI68" i="4"/>
  <c r="LH68" i="4"/>
  <c r="LG68" i="4"/>
  <c r="LF68" i="4"/>
  <c r="LE68" i="4"/>
  <c r="LD68" i="4"/>
  <c r="LC68" i="4"/>
  <c r="LB68" i="4"/>
  <c r="LA68" i="4"/>
  <c r="KZ68" i="4"/>
  <c r="KY68" i="4"/>
  <c r="KX68" i="4"/>
  <c r="KW68" i="4"/>
  <c r="KV68" i="4"/>
  <c r="KU68" i="4"/>
  <c r="KT68" i="4"/>
  <c r="KS68" i="4"/>
  <c r="KR68" i="4"/>
  <c r="KQ68" i="4"/>
  <c r="KP68" i="4"/>
  <c r="KO68"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JI68" i="4"/>
  <c r="JH68" i="4"/>
  <c r="JG68" i="4"/>
  <c r="JF68" i="4"/>
  <c r="JE68" i="4"/>
  <c r="JD68" i="4"/>
  <c r="JC68" i="4"/>
  <c r="JB68" i="4"/>
  <c r="JA68" i="4"/>
  <c r="IZ68" i="4"/>
  <c r="IY68" i="4"/>
  <c r="IX68" i="4"/>
  <c r="IW68" i="4"/>
  <c r="IV68" i="4"/>
  <c r="IU68" i="4"/>
  <c r="IT68" i="4"/>
  <c r="IS68" i="4"/>
  <c r="IR68" i="4"/>
  <c r="IQ68" i="4"/>
  <c r="IP68" i="4"/>
  <c r="IO68" i="4"/>
  <c r="IN68" i="4"/>
  <c r="IM68" i="4"/>
  <c r="IL68" i="4"/>
  <c r="IK68" i="4"/>
  <c r="IJ68" i="4"/>
  <c r="II68" i="4"/>
  <c r="IH68" i="4"/>
  <c r="IG68" i="4"/>
  <c r="IF68" i="4"/>
  <c r="IE68" i="4"/>
  <c r="ID68" i="4"/>
  <c r="IC68" i="4"/>
  <c r="IB68" i="4"/>
  <c r="IA68" i="4"/>
  <c r="HZ68" i="4"/>
  <c r="HY68" i="4"/>
  <c r="HX68" i="4"/>
  <c r="HW68" i="4"/>
  <c r="HV68" i="4"/>
  <c r="HU68" i="4"/>
  <c r="HT68" i="4"/>
  <c r="HS68" i="4"/>
  <c r="HR68" i="4"/>
  <c r="HQ68" i="4"/>
  <c r="HP68" i="4"/>
  <c r="HO68" i="4"/>
  <c r="HN68" i="4"/>
  <c r="HM68" i="4"/>
  <c r="HL68" i="4"/>
  <c r="HK68" i="4"/>
  <c r="HJ68" i="4"/>
  <c r="HI68" i="4"/>
  <c r="HH68" i="4"/>
  <c r="HG68" i="4"/>
  <c r="HF68" i="4"/>
  <c r="HE68" i="4"/>
  <c r="HD68" i="4"/>
  <c r="HC68" i="4"/>
  <c r="HB68" i="4"/>
  <c r="HA68" i="4"/>
  <c r="GZ68" i="4"/>
  <c r="GY68" i="4"/>
  <c r="GX68" i="4"/>
  <c r="GW68" i="4"/>
  <c r="GV68" i="4"/>
  <c r="GU68" i="4"/>
  <c r="GT68" i="4"/>
  <c r="GS68" i="4"/>
  <c r="GR68" i="4"/>
  <c r="GQ68" i="4"/>
  <c r="GP68" i="4"/>
  <c r="GO68" i="4"/>
  <c r="GN68" i="4"/>
  <c r="GM68" i="4"/>
  <c r="GL68" i="4"/>
  <c r="GK68" i="4"/>
  <c r="GJ68" i="4"/>
  <c r="GI68" i="4"/>
  <c r="GH68" i="4"/>
  <c r="GG68" i="4"/>
  <c r="GF68" i="4"/>
  <c r="GE68" i="4"/>
  <c r="GD68" i="4"/>
  <c r="GC68" i="4"/>
  <c r="GB68" i="4"/>
  <c r="GA68" i="4"/>
  <c r="FZ68" i="4"/>
  <c r="FY68" i="4"/>
  <c r="FX68" i="4"/>
  <c r="FW68" i="4"/>
  <c r="FV68" i="4"/>
  <c r="FU68" i="4"/>
  <c r="FT68" i="4"/>
  <c r="FS68" i="4"/>
  <c r="FR68" i="4"/>
  <c r="FQ68" i="4"/>
  <c r="FP68" i="4"/>
  <c r="FO68" i="4"/>
  <c r="FN68" i="4"/>
  <c r="FM68" i="4"/>
  <c r="FL68" i="4"/>
  <c r="FK68" i="4"/>
  <c r="FJ68" i="4"/>
  <c r="FI68" i="4"/>
  <c r="FH68" i="4"/>
  <c r="FG68" i="4"/>
  <c r="FF68" i="4"/>
  <c r="FE68" i="4"/>
  <c r="FD68" i="4"/>
  <c r="FC68" i="4"/>
  <c r="FB68" i="4"/>
  <c r="FA68" i="4"/>
  <c r="EZ68" i="4"/>
  <c r="EY68" i="4"/>
  <c r="EX68" i="4"/>
  <c r="EW68" i="4"/>
  <c r="EV68" i="4"/>
  <c r="EU68" i="4"/>
  <c r="ET68" i="4"/>
  <c r="ES68" i="4"/>
  <c r="ER68" i="4"/>
  <c r="EQ68" i="4"/>
  <c r="EP68" i="4"/>
  <c r="EO68" i="4"/>
  <c r="EN68" i="4"/>
  <c r="EM68" i="4"/>
  <c r="EL68" i="4"/>
  <c r="EK68" i="4"/>
  <c r="EJ68" i="4"/>
  <c r="EI68" i="4"/>
  <c r="EH68" i="4"/>
  <c r="EG68" i="4"/>
  <c r="EF68" i="4"/>
  <c r="EE68" i="4"/>
  <c r="ED68" i="4"/>
  <c r="EC68" i="4"/>
  <c r="EB68" i="4"/>
  <c r="EA68" i="4"/>
  <c r="DZ68" i="4"/>
  <c r="DY68" i="4"/>
  <c r="DX68" i="4"/>
  <c r="DW68" i="4"/>
  <c r="DV68" i="4"/>
  <c r="DU68" i="4"/>
  <c r="DT68" i="4"/>
  <c r="DS68" i="4"/>
  <c r="DR68" i="4"/>
  <c r="DQ68"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ALT66" i="4"/>
  <c r="ALS66" i="4"/>
  <c r="ALR66" i="4"/>
  <c r="ALQ66" i="4"/>
  <c r="ALP66" i="4"/>
  <c r="ALO66" i="4"/>
  <c r="ALN66" i="4"/>
  <c r="ALM66" i="4"/>
  <c r="ALL66" i="4"/>
  <c r="ALK66" i="4"/>
  <c r="ALJ66" i="4"/>
  <c r="ALI66" i="4"/>
  <c r="ALH66" i="4"/>
  <c r="ALG66" i="4"/>
  <c r="ALF66" i="4"/>
  <c r="ALE66" i="4"/>
  <c r="ALD66" i="4"/>
  <c r="ALC66" i="4"/>
  <c r="ALB66" i="4"/>
  <c r="ALA66" i="4"/>
  <c r="AKZ66" i="4"/>
  <c r="AKY66" i="4"/>
  <c r="AKX66" i="4"/>
  <c r="AKW66" i="4"/>
  <c r="AKV66" i="4"/>
  <c r="AKU66" i="4"/>
  <c r="AKT66" i="4"/>
  <c r="AKS66" i="4"/>
  <c r="AKR66" i="4"/>
  <c r="AKQ66" i="4"/>
  <c r="AKP66" i="4"/>
  <c r="AKO66" i="4"/>
  <c r="AKN66" i="4"/>
  <c r="AKM66" i="4"/>
  <c r="AKL66" i="4"/>
  <c r="AKK66" i="4"/>
  <c r="AKJ66" i="4"/>
  <c r="AKI66" i="4"/>
  <c r="AKH66" i="4"/>
  <c r="AKG66" i="4"/>
  <c r="AKF66" i="4"/>
  <c r="AKE66" i="4"/>
  <c r="AKD66" i="4"/>
  <c r="AKC66" i="4"/>
  <c r="AKB66" i="4"/>
  <c r="AKA66" i="4"/>
  <c r="AJZ66" i="4"/>
  <c r="AJY66" i="4"/>
  <c r="AJX66" i="4"/>
  <c r="AJW66" i="4"/>
  <c r="AJV66" i="4"/>
  <c r="AJU66" i="4"/>
  <c r="AJT66" i="4"/>
  <c r="AJS66" i="4"/>
  <c r="AJR66" i="4"/>
  <c r="AJQ66" i="4"/>
  <c r="AJP66" i="4"/>
  <c r="AJO66" i="4"/>
  <c r="AJN66" i="4"/>
  <c r="AJM66" i="4"/>
  <c r="AJL66" i="4"/>
  <c r="AJK66" i="4"/>
  <c r="AJJ66" i="4"/>
  <c r="AJI66" i="4"/>
  <c r="AJH66" i="4"/>
  <c r="AJG66" i="4"/>
  <c r="AJF66" i="4"/>
  <c r="AJE66" i="4"/>
  <c r="AJD66" i="4"/>
  <c r="AJC66" i="4"/>
  <c r="AJB66" i="4"/>
  <c r="AJA66" i="4"/>
  <c r="AIZ66" i="4"/>
  <c r="AIY66" i="4"/>
  <c r="AIX66" i="4"/>
  <c r="AIW66" i="4"/>
  <c r="AIV66" i="4"/>
  <c r="AIU66" i="4"/>
  <c r="AIT66" i="4"/>
  <c r="AIS66" i="4"/>
  <c r="AIR66" i="4"/>
  <c r="AIQ66" i="4"/>
  <c r="AIP66" i="4"/>
  <c r="AIO66" i="4"/>
  <c r="AIN66" i="4"/>
  <c r="AIM66" i="4"/>
  <c r="AIL66" i="4"/>
  <c r="AIK66" i="4"/>
  <c r="AIJ66" i="4"/>
  <c r="AII66" i="4"/>
  <c r="AIH66" i="4"/>
  <c r="AIG66" i="4"/>
  <c r="AIF66" i="4"/>
  <c r="AIE66" i="4"/>
  <c r="AID66" i="4"/>
  <c r="AIC66" i="4"/>
  <c r="AIB66" i="4"/>
  <c r="AIA66" i="4"/>
  <c r="AHZ66" i="4"/>
  <c r="AHY66" i="4"/>
  <c r="AHX66" i="4"/>
  <c r="AHW66" i="4"/>
  <c r="AHV66" i="4"/>
  <c r="AHU66" i="4"/>
  <c r="AHT66" i="4"/>
  <c r="AHS66" i="4"/>
  <c r="AHR66" i="4"/>
  <c r="AHQ66" i="4"/>
  <c r="AHP66" i="4"/>
  <c r="AHO66" i="4"/>
  <c r="AHN66" i="4"/>
  <c r="AHM66" i="4"/>
  <c r="AHL66" i="4"/>
  <c r="AHK66" i="4"/>
  <c r="AHJ66" i="4"/>
  <c r="AHI66" i="4"/>
  <c r="AHH66" i="4"/>
  <c r="AHG66" i="4"/>
  <c r="AHF66" i="4"/>
  <c r="AHE66" i="4"/>
  <c r="AHD66" i="4"/>
  <c r="AHC66" i="4"/>
  <c r="AHB66" i="4"/>
  <c r="AHA66" i="4"/>
  <c r="AGZ66" i="4"/>
  <c r="AGY66" i="4"/>
  <c r="AGX66" i="4"/>
  <c r="AGW66" i="4"/>
  <c r="AGV66" i="4"/>
  <c r="AGU66" i="4"/>
  <c r="AGT66" i="4"/>
  <c r="AGS66" i="4"/>
  <c r="AGR66" i="4"/>
  <c r="AGQ66" i="4"/>
  <c r="AGP66" i="4"/>
  <c r="AGO66" i="4"/>
  <c r="AGN66" i="4"/>
  <c r="AGM66" i="4"/>
  <c r="AGL66" i="4"/>
  <c r="AGK66" i="4"/>
  <c r="AGJ66" i="4"/>
  <c r="AGI66" i="4"/>
  <c r="AGH66" i="4"/>
  <c r="AGG66" i="4"/>
  <c r="AGF66" i="4"/>
  <c r="AGE66" i="4"/>
  <c r="AGD66" i="4"/>
  <c r="AGC66" i="4"/>
  <c r="AGB66" i="4"/>
  <c r="AGA66" i="4"/>
  <c r="AFZ66" i="4"/>
  <c r="AFY66" i="4"/>
  <c r="AFX66" i="4"/>
  <c r="AFW66" i="4"/>
  <c r="AFV66" i="4"/>
  <c r="AFU66" i="4"/>
  <c r="AFT66" i="4"/>
  <c r="AFS66" i="4"/>
  <c r="AFR66" i="4"/>
  <c r="AFQ66" i="4"/>
  <c r="AFP66" i="4"/>
  <c r="AFO66" i="4"/>
  <c r="AFN66" i="4"/>
  <c r="AFM66" i="4"/>
  <c r="AFL66" i="4"/>
  <c r="AFK66" i="4"/>
  <c r="AFJ66" i="4"/>
  <c r="AFI66" i="4"/>
  <c r="AFH66" i="4"/>
  <c r="AFG66" i="4"/>
  <c r="AFF66" i="4"/>
  <c r="AFE66" i="4"/>
  <c r="AFD66" i="4"/>
  <c r="AFC66" i="4"/>
  <c r="AFB66" i="4"/>
  <c r="AFA66" i="4"/>
  <c r="AEZ66" i="4"/>
  <c r="AEY66" i="4"/>
  <c r="AEX66" i="4"/>
  <c r="AEW66" i="4"/>
  <c r="AEV66" i="4"/>
  <c r="AEU66" i="4"/>
  <c r="AET66" i="4"/>
  <c r="AES66" i="4"/>
  <c r="AER66" i="4"/>
  <c r="AEQ66" i="4"/>
  <c r="AEP66" i="4"/>
  <c r="AEO66" i="4"/>
  <c r="AEN66" i="4"/>
  <c r="AEM66" i="4"/>
  <c r="AEL66" i="4"/>
  <c r="AEK66" i="4"/>
  <c r="AEJ66" i="4"/>
  <c r="AEI66" i="4"/>
  <c r="AEH66" i="4"/>
  <c r="AEG66" i="4"/>
  <c r="AEF66" i="4"/>
  <c r="AEE66" i="4"/>
  <c r="AED66" i="4"/>
  <c r="AEC66" i="4"/>
  <c r="AEB66" i="4"/>
  <c r="AEA66" i="4"/>
  <c r="ADZ66" i="4"/>
  <c r="ADY66" i="4"/>
  <c r="ADX66" i="4"/>
  <c r="ADW66" i="4"/>
  <c r="ADV66" i="4"/>
  <c r="ADU66" i="4"/>
  <c r="ADT66" i="4"/>
  <c r="ADS66" i="4"/>
  <c r="ADR66" i="4"/>
  <c r="ADQ66" i="4"/>
  <c r="ADP66" i="4"/>
  <c r="ADO66" i="4"/>
  <c r="ADN66" i="4"/>
  <c r="ADM66" i="4"/>
  <c r="ADL66" i="4"/>
  <c r="ADK66" i="4"/>
  <c r="ADJ66" i="4"/>
  <c r="ADI66" i="4"/>
  <c r="ADH66" i="4"/>
  <c r="ADG66" i="4"/>
  <c r="ADF66" i="4"/>
  <c r="ADE66" i="4"/>
  <c r="ADD66" i="4"/>
  <c r="ADC66" i="4"/>
  <c r="ADB66" i="4"/>
  <c r="ADA66" i="4"/>
  <c r="ACZ66" i="4"/>
  <c r="ACY66" i="4"/>
  <c r="ACX66" i="4"/>
  <c r="ACW66" i="4"/>
  <c r="ACV66" i="4"/>
  <c r="ACU66" i="4"/>
  <c r="ACT66" i="4"/>
  <c r="ACS66" i="4"/>
  <c r="ACR66" i="4"/>
  <c r="ACQ66" i="4"/>
  <c r="ACP66" i="4"/>
  <c r="ACO66" i="4"/>
  <c r="ACN66" i="4"/>
  <c r="ACM66" i="4"/>
  <c r="ACL66" i="4"/>
  <c r="ACK66" i="4"/>
  <c r="ACJ66" i="4"/>
  <c r="ACI66" i="4"/>
  <c r="ACH66" i="4"/>
  <c r="ACG66" i="4"/>
  <c r="ACF66" i="4"/>
  <c r="ACE66" i="4"/>
  <c r="ACD66" i="4"/>
  <c r="ACC66" i="4"/>
  <c r="ACB66" i="4"/>
  <c r="ACA66" i="4"/>
  <c r="ABZ66" i="4"/>
  <c r="ABY66" i="4"/>
  <c r="ABX66" i="4"/>
  <c r="ABW66" i="4"/>
  <c r="ABV66" i="4"/>
  <c r="ABU66" i="4"/>
  <c r="ABT66" i="4"/>
  <c r="ABS66" i="4"/>
  <c r="ABR66" i="4"/>
  <c r="ABQ66" i="4"/>
  <c r="ABP66" i="4"/>
  <c r="ABO66" i="4"/>
  <c r="ABN66" i="4"/>
  <c r="ABM66" i="4"/>
  <c r="ABL66" i="4"/>
  <c r="ABK66" i="4"/>
  <c r="ABJ66" i="4"/>
  <c r="ABI66" i="4"/>
  <c r="ABH66" i="4"/>
  <c r="ABG66" i="4"/>
  <c r="ABF66" i="4"/>
  <c r="ABE66" i="4"/>
  <c r="ABD66" i="4"/>
  <c r="ABC66" i="4"/>
  <c r="ABB66" i="4"/>
  <c r="ABA66" i="4"/>
  <c r="AAZ66" i="4"/>
  <c r="AAY66" i="4"/>
  <c r="AAX66" i="4"/>
  <c r="AAW66" i="4"/>
  <c r="AAV66" i="4"/>
  <c r="AAU66" i="4"/>
  <c r="AAT66" i="4"/>
  <c r="AAS66" i="4"/>
  <c r="AAR66" i="4"/>
  <c r="AAQ66" i="4"/>
  <c r="AAP66" i="4"/>
  <c r="AAO66" i="4"/>
  <c r="AAN66" i="4"/>
  <c r="AAM66" i="4"/>
  <c r="AAL66" i="4"/>
  <c r="AAK66" i="4"/>
  <c r="AAJ66" i="4"/>
  <c r="AAI66" i="4"/>
  <c r="AAH66" i="4"/>
  <c r="AAG66" i="4"/>
  <c r="AAF66" i="4"/>
  <c r="AAE66" i="4"/>
  <c r="AAD66" i="4"/>
  <c r="AAC66" i="4"/>
  <c r="AAB66" i="4"/>
  <c r="AAA66" i="4"/>
  <c r="ZZ66" i="4"/>
  <c r="ZY66" i="4"/>
  <c r="ZX66" i="4"/>
  <c r="ZW66" i="4"/>
  <c r="ZV66" i="4"/>
  <c r="ZU66" i="4"/>
  <c r="ZT66" i="4"/>
  <c r="ZS66" i="4"/>
  <c r="ZR66" i="4"/>
  <c r="ZQ66" i="4"/>
  <c r="ZP66" i="4"/>
  <c r="ZO66" i="4"/>
  <c r="ZN66" i="4"/>
  <c r="ZM66" i="4"/>
  <c r="ZL66" i="4"/>
  <c r="ZK66" i="4"/>
  <c r="ZJ66" i="4"/>
  <c r="ZI66" i="4"/>
  <c r="ZH66" i="4"/>
  <c r="ZG66" i="4"/>
  <c r="ZF66" i="4"/>
  <c r="ZE66" i="4"/>
  <c r="ZD66" i="4"/>
  <c r="ZC66" i="4"/>
  <c r="ZB66" i="4"/>
  <c r="ZA66" i="4"/>
  <c r="YZ66" i="4"/>
  <c r="YY66" i="4"/>
  <c r="YX66" i="4"/>
  <c r="YW66" i="4"/>
  <c r="YV66" i="4"/>
  <c r="YU66" i="4"/>
  <c r="YT66" i="4"/>
  <c r="YS66" i="4"/>
  <c r="YR66" i="4"/>
  <c r="YQ66" i="4"/>
  <c r="YP66" i="4"/>
  <c r="YO66" i="4"/>
  <c r="YN66" i="4"/>
  <c r="YM66" i="4"/>
  <c r="YL66" i="4"/>
  <c r="YK66" i="4"/>
  <c r="YJ66" i="4"/>
  <c r="YI66" i="4"/>
  <c r="YH66" i="4"/>
  <c r="YG66" i="4"/>
  <c r="YF66" i="4"/>
  <c r="YE66" i="4"/>
  <c r="YD66" i="4"/>
  <c r="YC66" i="4"/>
  <c r="YB66" i="4"/>
  <c r="YA66" i="4"/>
  <c r="XZ66" i="4"/>
  <c r="XY66" i="4"/>
  <c r="XX66" i="4"/>
  <c r="XW66" i="4"/>
  <c r="XV66" i="4"/>
  <c r="XU66" i="4"/>
  <c r="XT66" i="4"/>
  <c r="XS66" i="4"/>
  <c r="XR66" i="4"/>
  <c r="XQ66" i="4"/>
  <c r="XP66" i="4"/>
  <c r="XO66" i="4"/>
  <c r="XN66" i="4"/>
  <c r="XM66" i="4"/>
  <c r="XL66" i="4"/>
  <c r="XK66" i="4"/>
  <c r="XJ66" i="4"/>
  <c r="XI66" i="4"/>
  <c r="XH66" i="4"/>
  <c r="XG66" i="4"/>
  <c r="XF66" i="4"/>
  <c r="XE66" i="4"/>
  <c r="XD66" i="4"/>
  <c r="XC66" i="4"/>
  <c r="XB66" i="4"/>
  <c r="XA66" i="4"/>
  <c r="WZ66" i="4"/>
  <c r="WY66" i="4"/>
  <c r="WX66" i="4"/>
  <c r="WW66" i="4"/>
  <c r="WV66" i="4"/>
  <c r="WU66" i="4"/>
  <c r="WT66" i="4"/>
  <c r="WS66" i="4"/>
  <c r="WR66" i="4"/>
  <c r="WQ66" i="4"/>
  <c r="WP66" i="4"/>
  <c r="WO66" i="4"/>
  <c r="WN66" i="4"/>
  <c r="WM66" i="4"/>
  <c r="WL66" i="4"/>
  <c r="WK66" i="4"/>
  <c r="WJ66" i="4"/>
  <c r="WI66" i="4"/>
  <c r="WH66" i="4"/>
  <c r="WG66" i="4"/>
  <c r="WF66" i="4"/>
  <c r="WE66" i="4"/>
  <c r="WD66" i="4"/>
  <c r="WC66" i="4"/>
  <c r="WB66" i="4"/>
  <c r="WA66" i="4"/>
  <c r="VZ66" i="4"/>
  <c r="VY66" i="4"/>
  <c r="VX66" i="4"/>
  <c r="VW66" i="4"/>
  <c r="VV66" i="4"/>
  <c r="VU66" i="4"/>
  <c r="VT66" i="4"/>
  <c r="VS66" i="4"/>
  <c r="VR66" i="4"/>
  <c r="VQ66" i="4"/>
  <c r="VP66" i="4"/>
  <c r="VO66" i="4"/>
  <c r="VN66" i="4"/>
  <c r="VM66" i="4"/>
  <c r="VL66" i="4"/>
  <c r="VK66" i="4"/>
  <c r="VJ66" i="4"/>
  <c r="VI66" i="4"/>
  <c r="VH66" i="4"/>
  <c r="VG66" i="4"/>
  <c r="VF66" i="4"/>
  <c r="VE66" i="4"/>
  <c r="VD66" i="4"/>
  <c r="VC66" i="4"/>
  <c r="VB66" i="4"/>
  <c r="VA66" i="4"/>
  <c r="UZ66" i="4"/>
  <c r="UY66" i="4"/>
  <c r="UX66" i="4"/>
  <c r="UW66" i="4"/>
  <c r="UV66" i="4"/>
  <c r="UU66" i="4"/>
  <c r="UT66" i="4"/>
  <c r="US66" i="4"/>
  <c r="UR66" i="4"/>
  <c r="UQ66" i="4"/>
  <c r="UP66" i="4"/>
  <c r="UO66" i="4"/>
  <c r="UN66" i="4"/>
  <c r="UM66" i="4"/>
  <c r="UL66" i="4"/>
  <c r="UK66" i="4"/>
  <c r="UJ66" i="4"/>
  <c r="UI66" i="4"/>
  <c r="UH66" i="4"/>
  <c r="UG66" i="4"/>
  <c r="UF66" i="4"/>
  <c r="UE66" i="4"/>
  <c r="UD66" i="4"/>
  <c r="UC66" i="4"/>
  <c r="UB66" i="4"/>
  <c r="UA66" i="4"/>
  <c r="TZ66" i="4"/>
  <c r="TY66" i="4"/>
  <c r="TX66" i="4"/>
  <c r="TW66" i="4"/>
  <c r="TV66" i="4"/>
  <c r="TU66" i="4"/>
  <c r="TT66" i="4"/>
  <c r="TS66" i="4"/>
  <c r="TR66" i="4"/>
  <c r="TQ66" i="4"/>
  <c r="TP66" i="4"/>
  <c r="TO66" i="4"/>
  <c r="TN66" i="4"/>
  <c r="TM66" i="4"/>
  <c r="TL66" i="4"/>
  <c r="TK66" i="4"/>
  <c r="TJ66" i="4"/>
  <c r="TI66" i="4"/>
  <c r="TH66" i="4"/>
  <c r="TG66" i="4"/>
  <c r="TF66" i="4"/>
  <c r="TE66" i="4"/>
  <c r="TD66" i="4"/>
  <c r="TC66" i="4"/>
  <c r="TB66" i="4"/>
  <c r="TA66" i="4"/>
  <c r="SZ66" i="4"/>
  <c r="SY66" i="4"/>
  <c r="SX66" i="4"/>
  <c r="SW66" i="4"/>
  <c r="SV66" i="4"/>
  <c r="SU66" i="4"/>
  <c r="ST66" i="4"/>
  <c r="SS66" i="4"/>
  <c r="SR66" i="4"/>
  <c r="SQ66" i="4"/>
  <c r="SP66" i="4"/>
  <c r="SO66" i="4"/>
  <c r="SN66" i="4"/>
  <c r="SM66" i="4"/>
  <c r="SL66" i="4"/>
  <c r="SK66" i="4"/>
  <c r="SJ66" i="4"/>
  <c r="SI66" i="4"/>
  <c r="SH66" i="4"/>
  <c r="SG66" i="4"/>
  <c r="SF66" i="4"/>
  <c r="SE66" i="4"/>
  <c r="SD66" i="4"/>
  <c r="SC66" i="4"/>
  <c r="SB66" i="4"/>
  <c r="SA66" i="4"/>
  <c r="RZ66" i="4"/>
  <c r="RY66" i="4"/>
  <c r="RX66" i="4"/>
  <c r="RW66" i="4"/>
  <c r="RV66" i="4"/>
  <c r="RU66" i="4"/>
  <c r="RT66" i="4"/>
  <c r="RS66" i="4"/>
  <c r="RR66" i="4"/>
  <c r="RQ66" i="4"/>
  <c r="RP66" i="4"/>
  <c r="RO66" i="4"/>
  <c r="RN66" i="4"/>
  <c r="RM66" i="4"/>
  <c r="RL66" i="4"/>
  <c r="RK66" i="4"/>
  <c r="RJ66" i="4"/>
  <c r="RI66" i="4"/>
  <c r="RH66" i="4"/>
  <c r="RG66" i="4"/>
  <c r="RF66" i="4"/>
  <c r="RE66" i="4"/>
  <c r="RD66" i="4"/>
  <c r="RC66" i="4"/>
  <c r="RB66" i="4"/>
  <c r="RA66" i="4"/>
  <c r="QZ66" i="4"/>
  <c r="QY66" i="4"/>
  <c r="QX66" i="4"/>
  <c r="QW66" i="4"/>
  <c r="QV66" i="4"/>
  <c r="QU66" i="4"/>
  <c r="QT66" i="4"/>
  <c r="QS66" i="4"/>
  <c r="QR66" i="4"/>
  <c r="QQ66" i="4"/>
  <c r="QP66" i="4"/>
  <c r="QO66" i="4"/>
  <c r="QN66" i="4"/>
  <c r="QM66" i="4"/>
  <c r="QL66" i="4"/>
  <c r="QK66" i="4"/>
  <c r="QJ66" i="4"/>
  <c r="QI66" i="4"/>
  <c r="QH66" i="4"/>
  <c r="QG66" i="4"/>
  <c r="QF66" i="4"/>
  <c r="QE66" i="4"/>
  <c r="QD66" i="4"/>
  <c r="QC66" i="4"/>
  <c r="QB66" i="4"/>
  <c r="QA66" i="4"/>
  <c r="PZ66" i="4"/>
  <c r="PY66" i="4"/>
  <c r="PX66" i="4"/>
  <c r="PW66" i="4"/>
  <c r="PV66" i="4"/>
  <c r="PU66" i="4"/>
  <c r="PT66" i="4"/>
  <c r="PS66" i="4"/>
  <c r="PR66" i="4"/>
  <c r="PQ66" i="4"/>
  <c r="PP66" i="4"/>
  <c r="PO66" i="4"/>
  <c r="PN66" i="4"/>
  <c r="PM66" i="4"/>
  <c r="PL66" i="4"/>
  <c r="PK66" i="4"/>
  <c r="PJ66" i="4"/>
  <c r="PI66" i="4"/>
  <c r="PH66" i="4"/>
  <c r="PG66" i="4"/>
  <c r="PF66" i="4"/>
  <c r="PE66" i="4"/>
  <c r="PD66" i="4"/>
  <c r="PC66" i="4"/>
  <c r="PB66" i="4"/>
  <c r="PA66" i="4"/>
  <c r="OZ66" i="4"/>
  <c r="OY66" i="4"/>
  <c r="OX66" i="4"/>
  <c r="OW66" i="4"/>
  <c r="OV66" i="4"/>
  <c r="OU66" i="4"/>
  <c r="OT66" i="4"/>
  <c r="OS66" i="4"/>
  <c r="OR66" i="4"/>
  <c r="OQ66" i="4"/>
  <c r="OP66" i="4"/>
  <c r="OO66" i="4"/>
  <c r="ON66" i="4"/>
  <c r="OM66" i="4"/>
  <c r="OL66" i="4"/>
  <c r="OK66" i="4"/>
  <c r="OJ66" i="4"/>
  <c r="OI66" i="4"/>
  <c r="OH66" i="4"/>
  <c r="OG66" i="4"/>
  <c r="OF66" i="4"/>
  <c r="OE66" i="4"/>
  <c r="OD66" i="4"/>
  <c r="OC66" i="4"/>
  <c r="OB66" i="4"/>
  <c r="OA66" i="4"/>
  <c r="NZ66" i="4"/>
  <c r="NY66" i="4"/>
  <c r="NX66" i="4"/>
  <c r="NW66" i="4"/>
  <c r="NV66" i="4"/>
  <c r="NU66" i="4"/>
  <c r="NT66" i="4"/>
  <c r="NS66" i="4"/>
  <c r="NR66" i="4"/>
  <c r="NQ66" i="4"/>
  <c r="NP66" i="4"/>
  <c r="NO66" i="4"/>
  <c r="NN66" i="4"/>
  <c r="NM66" i="4"/>
  <c r="NL66" i="4"/>
  <c r="NK66" i="4"/>
  <c r="NJ66" i="4"/>
  <c r="NI66" i="4"/>
  <c r="NH66" i="4"/>
  <c r="NG66" i="4"/>
  <c r="NF66" i="4"/>
  <c r="NE66" i="4"/>
  <c r="ND66" i="4"/>
  <c r="NC66" i="4"/>
  <c r="NB66" i="4"/>
  <c r="NA66" i="4"/>
  <c r="MZ66" i="4"/>
  <c r="MY66" i="4"/>
  <c r="MX66" i="4"/>
  <c r="MW66" i="4"/>
  <c r="MV66" i="4"/>
  <c r="MU66" i="4"/>
  <c r="MT66" i="4"/>
  <c r="MS66" i="4"/>
  <c r="MR66" i="4"/>
  <c r="MQ66" i="4"/>
  <c r="MP66" i="4"/>
  <c r="MO66" i="4"/>
  <c r="MN66" i="4"/>
  <c r="MM66" i="4"/>
  <c r="ML66" i="4"/>
  <c r="MK66" i="4"/>
  <c r="MJ66" i="4"/>
  <c r="MI66" i="4"/>
  <c r="MH66" i="4"/>
  <c r="MG66" i="4"/>
  <c r="MF66" i="4"/>
  <c r="ME66" i="4"/>
  <c r="MD66" i="4"/>
  <c r="MC66" i="4"/>
  <c r="MB66" i="4"/>
  <c r="MA66" i="4"/>
  <c r="LZ66" i="4"/>
  <c r="LY66" i="4"/>
  <c r="LX66" i="4"/>
  <c r="LW66" i="4"/>
  <c r="LV66" i="4"/>
  <c r="LU66" i="4"/>
  <c r="LT66" i="4"/>
  <c r="LS66" i="4"/>
  <c r="LR66" i="4"/>
  <c r="LQ66" i="4"/>
  <c r="LP66" i="4"/>
  <c r="LO66" i="4"/>
  <c r="LN66" i="4"/>
  <c r="LM66" i="4"/>
  <c r="LL66" i="4"/>
  <c r="LK66" i="4"/>
  <c r="LJ66" i="4"/>
  <c r="LI66" i="4"/>
  <c r="LH66" i="4"/>
  <c r="LG66" i="4"/>
  <c r="LF66" i="4"/>
  <c r="LE66" i="4"/>
  <c r="LD66" i="4"/>
  <c r="LC66" i="4"/>
  <c r="LB66" i="4"/>
  <c r="LA66" i="4"/>
  <c r="KZ66" i="4"/>
  <c r="KY66" i="4"/>
  <c r="KX66" i="4"/>
  <c r="KW66" i="4"/>
  <c r="KV66" i="4"/>
  <c r="KU66" i="4"/>
  <c r="KT66" i="4"/>
  <c r="KS66" i="4"/>
  <c r="KR66" i="4"/>
  <c r="KQ66" i="4"/>
  <c r="KP66" i="4"/>
  <c r="KO66"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JI66" i="4"/>
  <c r="JH66" i="4"/>
  <c r="JG66" i="4"/>
  <c r="JF66" i="4"/>
  <c r="JE66" i="4"/>
  <c r="JD66" i="4"/>
  <c r="JC66" i="4"/>
  <c r="JB66" i="4"/>
  <c r="JA66" i="4"/>
  <c r="IZ66" i="4"/>
  <c r="IY66" i="4"/>
  <c r="IX66" i="4"/>
  <c r="IW66" i="4"/>
  <c r="IV66" i="4"/>
  <c r="IU66" i="4"/>
  <c r="IT66" i="4"/>
  <c r="IS66" i="4"/>
  <c r="IR66" i="4"/>
  <c r="IQ66" i="4"/>
  <c r="IP66" i="4"/>
  <c r="IO66" i="4"/>
  <c r="IN66" i="4"/>
  <c r="IM66" i="4"/>
  <c r="IL66" i="4"/>
  <c r="IK66" i="4"/>
  <c r="IJ66" i="4"/>
  <c r="II66" i="4"/>
  <c r="IH66" i="4"/>
  <c r="IG66" i="4"/>
  <c r="IF66" i="4"/>
  <c r="IE66" i="4"/>
  <c r="ID66" i="4"/>
  <c r="IC66" i="4"/>
  <c r="IB66" i="4"/>
  <c r="IA66" i="4"/>
  <c r="HZ66" i="4"/>
  <c r="HY66" i="4"/>
  <c r="HX66" i="4"/>
  <c r="HW66" i="4"/>
  <c r="HV66" i="4"/>
  <c r="HU66" i="4"/>
  <c r="HT66" i="4"/>
  <c r="HS66" i="4"/>
  <c r="HR66" i="4"/>
  <c r="HQ66" i="4"/>
  <c r="HP66" i="4"/>
  <c r="HO66" i="4"/>
  <c r="HN66" i="4"/>
  <c r="HM66" i="4"/>
  <c r="HL66" i="4"/>
  <c r="HK66" i="4"/>
  <c r="HJ66" i="4"/>
  <c r="HI66" i="4"/>
  <c r="HH66" i="4"/>
  <c r="HG66" i="4"/>
  <c r="HF66" i="4"/>
  <c r="HE66" i="4"/>
  <c r="HD66" i="4"/>
  <c r="HC66" i="4"/>
  <c r="HB66" i="4"/>
  <c r="HA66" i="4"/>
  <c r="GZ66" i="4"/>
  <c r="GY66" i="4"/>
  <c r="GX66" i="4"/>
  <c r="GW66" i="4"/>
  <c r="GV66" i="4"/>
  <c r="GU66" i="4"/>
  <c r="GT66" i="4"/>
  <c r="GS66" i="4"/>
  <c r="GR66" i="4"/>
  <c r="GQ66" i="4"/>
  <c r="GP66" i="4"/>
  <c r="GO66" i="4"/>
  <c r="GN66" i="4"/>
  <c r="GM66" i="4"/>
  <c r="GL66" i="4"/>
  <c r="GK66" i="4"/>
  <c r="GJ66" i="4"/>
  <c r="GI66" i="4"/>
  <c r="GH66" i="4"/>
  <c r="GG66" i="4"/>
  <c r="GF66" i="4"/>
  <c r="GE66" i="4"/>
  <c r="GD66" i="4"/>
  <c r="GC66" i="4"/>
  <c r="GB66" i="4"/>
  <c r="GA66" i="4"/>
  <c r="FZ66" i="4"/>
  <c r="FY66" i="4"/>
  <c r="FX66" i="4"/>
  <c r="FW66" i="4"/>
  <c r="FV66" i="4"/>
  <c r="FU66" i="4"/>
  <c r="FT66" i="4"/>
  <c r="FS66" i="4"/>
  <c r="FR66" i="4"/>
  <c r="FQ66" i="4"/>
  <c r="FP66" i="4"/>
  <c r="FO66" i="4"/>
  <c r="FN66" i="4"/>
  <c r="FM66" i="4"/>
  <c r="FL66" i="4"/>
  <c r="FK66" i="4"/>
  <c r="FJ66" i="4"/>
  <c r="FI66" i="4"/>
  <c r="FH66" i="4"/>
  <c r="FG66" i="4"/>
  <c r="FF66" i="4"/>
  <c r="FE66" i="4"/>
  <c r="FD66" i="4"/>
  <c r="FC66" i="4"/>
  <c r="FB66" i="4"/>
  <c r="FA66" i="4"/>
  <c r="EZ66" i="4"/>
  <c r="EY66" i="4"/>
  <c r="EX66" i="4"/>
  <c r="EW66" i="4"/>
  <c r="EV66" i="4"/>
  <c r="EU66" i="4"/>
  <c r="ET66" i="4"/>
  <c r="ES66" i="4"/>
  <c r="ER66" i="4"/>
  <c r="EQ66" i="4"/>
  <c r="EP66" i="4"/>
  <c r="EO66" i="4"/>
  <c r="EN66" i="4"/>
  <c r="EM66" i="4"/>
  <c r="EL66" i="4"/>
  <c r="EK66" i="4"/>
  <c r="EJ66" i="4"/>
  <c r="EI66" i="4"/>
  <c r="EH66" i="4"/>
  <c r="EG66" i="4"/>
  <c r="EF66" i="4"/>
  <c r="EE66" i="4"/>
  <c r="ED66" i="4"/>
  <c r="EC66" i="4"/>
  <c r="EB66" i="4"/>
  <c r="EA66" i="4"/>
  <c r="DZ66" i="4"/>
  <c r="DY66" i="4"/>
  <c r="DX66" i="4"/>
  <c r="DW66" i="4"/>
  <c r="DV66" i="4"/>
  <c r="DU66" i="4"/>
  <c r="DT66" i="4"/>
  <c r="DS66" i="4"/>
  <c r="DR66" i="4"/>
  <c r="DQ66"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ALT65" i="4"/>
  <c r="ALS65" i="4"/>
  <c r="ALR65" i="4"/>
  <c r="ALQ65" i="4"/>
  <c r="ALP65" i="4"/>
  <c r="ALO65" i="4"/>
  <c r="ALN65" i="4"/>
  <c r="ALM65" i="4"/>
  <c r="ALL65" i="4"/>
  <c r="ALK65" i="4"/>
  <c r="ALJ65" i="4"/>
  <c r="ALI65" i="4"/>
  <c r="ALH65" i="4"/>
  <c r="ALG65" i="4"/>
  <c r="ALF65" i="4"/>
  <c r="ALE65" i="4"/>
  <c r="ALD65" i="4"/>
  <c r="ALC65" i="4"/>
  <c r="ALB65" i="4"/>
  <c r="ALA65" i="4"/>
  <c r="AKZ65" i="4"/>
  <c r="AKY65" i="4"/>
  <c r="AKX65" i="4"/>
  <c r="AKW65" i="4"/>
  <c r="AKV65" i="4"/>
  <c r="AKU65" i="4"/>
  <c r="AKT65" i="4"/>
  <c r="AKS65" i="4"/>
  <c r="AKR65" i="4"/>
  <c r="AKQ65" i="4"/>
  <c r="AKP65" i="4"/>
  <c r="AKO65" i="4"/>
  <c r="AKN65" i="4"/>
  <c r="AKM65" i="4"/>
  <c r="AKL65" i="4"/>
  <c r="AKK65" i="4"/>
  <c r="AKJ65" i="4"/>
  <c r="AKI65" i="4"/>
  <c r="AKH65" i="4"/>
  <c r="AKG65" i="4"/>
  <c r="AKF65" i="4"/>
  <c r="AKE65" i="4"/>
  <c r="AKD65" i="4"/>
  <c r="AKC65" i="4"/>
  <c r="AKB65" i="4"/>
  <c r="AKA65" i="4"/>
  <c r="AJZ65" i="4"/>
  <c r="AJY65" i="4"/>
  <c r="AJX65" i="4"/>
  <c r="AJW65" i="4"/>
  <c r="AJV65" i="4"/>
  <c r="AJU65" i="4"/>
  <c r="AJT65" i="4"/>
  <c r="AJS65" i="4"/>
  <c r="AJR65" i="4"/>
  <c r="AJQ65" i="4"/>
  <c r="AJP65" i="4"/>
  <c r="AJO65" i="4"/>
  <c r="AJN65" i="4"/>
  <c r="AJM65" i="4"/>
  <c r="AJL65" i="4"/>
  <c r="AJK65" i="4"/>
  <c r="AJJ65" i="4"/>
  <c r="AJI65" i="4"/>
  <c r="AJH65" i="4"/>
  <c r="AJG65" i="4"/>
  <c r="AJF65" i="4"/>
  <c r="AJE65" i="4"/>
  <c r="AJD65" i="4"/>
  <c r="AJC65" i="4"/>
  <c r="AJB65" i="4"/>
  <c r="AJA65" i="4"/>
  <c r="AIZ65" i="4"/>
  <c r="AIY65" i="4"/>
  <c r="AIX65" i="4"/>
  <c r="AIW65" i="4"/>
  <c r="AIV65" i="4"/>
  <c r="AIU65" i="4"/>
  <c r="AIT65" i="4"/>
  <c r="AIS65" i="4"/>
  <c r="AIR65" i="4"/>
  <c r="AIQ65" i="4"/>
  <c r="AIP65" i="4"/>
  <c r="AIO65" i="4"/>
  <c r="AIN65" i="4"/>
  <c r="AIM65" i="4"/>
  <c r="AIL65" i="4"/>
  <c r="AIK65" i="4"/>
  <c r="AIJ65" i="4"/>
  <c r="AII65" i="4"/>
  <c r="AIH65" i="4"/>
  <c r="AIG65" i="4"/>
  <c r="AIF65" i="4"/>
  <c r="AIE65" i="4"/>
  <c r="AID65" i="4"/>
  <c r="AIC65" i="4"/>
  <c r="AIB65" i="4"/>
  <c r="AIA65" i="4"/>
  <c r="AHZ65" i="4"/>
  <c r="AHY65" i="4"/>
  <c r="AHX65" i="4"/>
  <c r="AHW65" i="4"/>
  <c r="AHV65" i="4"/>
  <c r="AHU65" i="4"/>
  <c r="AHT65" i="4"/>
  <c r="AHS65" i="4"/>
  <c r="AHR65" i="4"/>
  <c r="AHQ65" i="4"/>
  <c r="AHP65" i="4"/>
  <c r="AHO65" i="4"/>
  <c r="AHN65" i="4"/>
  <c r="AHM65" i="4"/>
  <c r="AHL65" i="4"/>
  <c r="AHK65" i="4"/>
  <c r="AHJ65" i="4"/>
  <c r="AHI65" i="4"/>
  <c r="AHH65" i="4"/>
  <c r="AHG65" i="4"/>
  <c r="AHF65" i="4"/>
  <c r="AHE65" i="4"/>
  <c r="AHD65" i="4"/>
  <c r="AHC65" i="4"/>
  <c r="AHB65" i="4"/>
  <c r="AHA65" i="4"/>
  <c r="AGZ65" i="4"/>
  <c r="AGY65" i="4"/>
  <c r="AGX65" i="4"/>
  <c r="AGW65" i="4"/>
  <c r="AGV65" i="4"/>
  <c r="AGU65" i="4"/>
  <c r="AGT65" i="4"/>
  <c r="AGS65" i="4"/>
  <c r="AGR65" i="4"/>
  <c r="AGQ65" i="4"/>
  <c r="AGP65" i="4"/>
  <c r="AGO65" i="4"/>
  <c r="AGN65" i="4"/>
  <c r="AGM65" i="4"/>
  <c r="AGL65" i="4"/>
  <c r="AGK65" i="4"/>
  <c r="AGJ65" i="4"/>
  <c r="AGI65" i="4"/>
  <c r="AGH65" i="4"/>
  <c r="AGG65" i="4"/>
  <c r="AGF65" i="4"/>
  <c r="AGE65" i="4"/>
  <c r="AGD65" i="4"/>
  <c r="AGC65" i="4"/>
  <c r="AGB65" i="4"/>
  <c r="AGA65" i="4"/>
  <c r="AFZ65" i="4"/>
  <c r="AFY65" i="4"/>
  <c r="AFX65" i="4"/>
  <c r="AFW65" i="4"/>
  <c r="AFV65" i="4"/>
  <c r="AFU65" i="4"/>
  <c r="AFT65" i="4"/>
  <c r="AFS65" i="4"/>
  <c r="AFR65" i="4"/>
  <c r="AFQ65" i="4"/>
  <c r="AFP65" i="4"/>
  <c r="AFO65" i="4"/>
  <c r="AFN65" i="4"/>
  <c r="AFM65" i="4"/>
  <c r="AFL65" i="4"/>
  <c r="AFK65" i="4"/>
  <c r="AFJ65" i="4"/>
  <c r="AFI65" i="4"/>
  <c r="AFH65" i="4"/>
  <c r="AFG65" i="4"/>
  <c r="AFF65" i="4"/>
  <c r="AFE65" i="4"/>
  <c r="AFD65" i="4"/>
  <c r="AFC65" i="4"/>
  <c r="AFB65" i="4"/>
  <c r="AFA65" i="4"/>
  <c r="AEZ65" i="4"/>
  <c r="AEY65" i="4"/>
  <c r="AEX65" i="4"/>
  <c r="AEW65" i="4"/>
  <c r="AEV65" i="4"/>
  <c r="AEU65" i="4"/>
  <c r="AET65" i="4"/>
  <c r="AES65" i="4"/>
  <c r="AER65" i="4"/>
  <c r="AEQ65" i="4"/>
  <c r="AEP65" i="4"/>
  <c r="AEO65" i="4"/>
  <c r="AEN65" i="4"/>
  <c r="AEM65" i="4"/>
  <c r="AEL65" i="4"/>
  <c r="AEK65" i="4"/>
  <c r="AEJ65" i="4"/>
  <c r="AEI65" i="4"/>
  <c r="AEH65" i="4"/>
  <c r="AEG65" i="4"/>
  <c r="AEF65" i="4"/>
  <c r="AEE65" i="4"/>
  <c r="AED65" i="4"/>
  <c r="AEC65" i="4"/>
  <c r="AEB65" i="4"/>
  <c r="AEA65" i="4"/>
  <c r="ADZ65" i="4"/>
  <c r="ADY65" i="4"/>
  <c r="ADX65" i="4"/>
  <c r="ADW65" i="4"/>
  <c r="ADV65" i="4"/>
  <c r="ADU65" i="4"/>
  <c r="ADT65" i="4"/>
  <c r="ADS65" i="4"/>
  <c r="ADR65" i="4"/>
  <c r="ADQ65" i="4"/>
  <c r="ADP65" i="4"/>
  <c r="ADO65" i="4"/>
  <c r="ADN65" i="4"/>
  <c r="ADM65" i="4"/>
  <c r="ADL65" i="4"/>
  <c r="ADK65" i="4"/>
  <c r="ADJ65" i="4"/>
  <c r="ADI65" i="4"/>
  <c r="ADH65" i="4"/>
  <c r="ADG65" i="4"/>
  <c r="ADF65" i="4"/>
  <c r="ADE65" i="4"/>
  <c r="ADD65" i="4"/>
  <c r="ADC65" i="4"/>
  <c r="ADB65" i="4"/>
  <c r="ADA65" i="4"/>
  <c r="ACZ65" i="4"/>
  <c r="ACY65" i="4"/>
  <c r="ACX65" i="4"/>
  <c r="ACW65" i="4"/>
  <c r="ACV65" i="4"/>
  <c r="ACU65" i="4"/>
  <c r="ACT65" i="4"/>
  <c r="ACS65" i="4"/>
  <c r="ACR65" i="4"/>
  <c r="ACQ65" i="4"/>
  <c r="ACP65" i="4"/>
  <c r="ACO65" i="4"/>
  <c r="ACN65" i="4"/>
  <c r="ACM65" i="4"/>
  <c r="ACL65" i="4"/>
  <c r="ACK65" i="4"/>
  <c r="ACJ65" i="4"/>
  <c r="ACI65" i="4"/>
  <c r="ACH65" i="4"/>
  <c r="ACG65" i="4"/>
  <c r="ACF65" i="4"/>
  <c r="ACE65" i="4"/>
  <c r="ACD65" i="4"/>
  <c r="ACC65" i="4"/>
  <c r="ACB65" i="4"/>
  <c r="ACA65" i="4"/>
  <c r="ABZ65" i="4"/>
  <c r="ABY65" i="4"/>
  <c r="ABX65" i="4"/>
  <c r="ABW65" i="4"/>
  <c r="ABV65" i="4"/>
  <c r="ABU65" i="4"/>
  <c r="ABT65" i="4"/>
  <c r="ABS65" i="4"/>
  <c r="ABR65" i="4"/>
  <c r="ABQ65" i="4"/>
  <c r="ABP65" i="4"/>
  <c r="ABO65" i="4"/>
  <c r="ABN65" i="4"/>
  <c r="ABM65" i="4"/>
  <c r="ABL65" i="4"/>
  <c r="ABK65" i="4"/>
  <c r="ABJ65" i="4"/>
  <c r="ABI65" i="4"/>
  <c r="ABH65" i="4"/>
  <c r="ABG65" i="4"/>
  <c r="ABF65" i="4"/>
  <c r="ABE65" i="4"/>
  <c r="ABD65" i="4"/>
  <c r="ABC65" i="4"/>
  <c r="ABB65" i="4"/>
  <c r="ABA65" i="4"/>
  <c r="AAZ65" i="4"/>
  <c r="AAY65" i="4"/>
  <c r="AAX65" i="4"/>
  <c r="AAW65" i="4"/>
  <c r="AAV65" i="4"/>
  <c r="AAU65" i="4"/>
  <c r="AAT65" i="4"/>
  <c r="AAS65" i="4"/>
  <c r="AAR65" i="4"/>
  <c r="AAQ65" i="4"/>
  <c r="AAP65" i="4"/>
  <c r="AAO65" i="4"/>
  <c r="AAN65" i="4"/>
  <c r="AAM65" i="4"/>
  <c r="AAL65" i="4"/>
  <c r="AAK65" i="4"/>
  <c r="AAJ65" i="4"/>
  <c r="AAI65" i="4"/>
  <c r="AAH65" i="4"/>
  <c r="AAG65" i="4"/>
  <c r="AAF65" i="4"/>
  <c r="AAE65" i="4"/>
  <c r="AAD65" i="4"/>
  <c r="AAC65" i="4"/>
  <c r="AAB65" i="4"/>
  <c r="AAA65" i="4"/>
  <c r="ZZ65" i="4"/>
  <c r="ZY65" i="4"/>
  <c r="ZX65" i="4"/>
  <c r="ZW65" i="4"/>
  <c r="ZV65" i="4"/>
  <c r="ZU65" i="4"/>
  <c r="ZT65" i="4"/>
  <c r="ZS65" i="4"/>
  <c r="ZR65" i="4"/>
  <c r="ZQ65" i="4"/>
  <c r="ZP65" i="4"/>
  <c r="ZO65" i="4"/>
  <c r="ZN65" i="4"/>
  <c r="ZM65" i="4"/>
  <c r="ZL65" i="4"/>
  <c r="ZK65" i="4"/>
  <c r="ZJ65" i="4"/>
  <c r="ZI65" i="4"/>
  <c r="ZH65" i="4"/>
  <c r="ZG65" i="4"/>
  <c r="ZF65" i="4"/>
  <c r="ZE65" i="4"/>
  <c r="ZD65" i="4"/>
  <c r="ZC65" i="4"/>
  <c r="ZB65" i="4"/>
  <c r="ZA65" i="4"/>
  <c r="YZ65" i="4"/>
  <c r="YY65" i="4"/>
  <c r="YX65" i="4"/>
  <c r="YW65" i="4"/>
  <c r="YV65" i="4"/>
  <c r="YU65" i="4"/>
  <c r="YT65" i="4"/>
  <c r="YS65" i="4"/>
  <c r="YR65" i="4"/>
  <c r="YQ65" i="4"/>
  <c r="YP65" i="4"/>
  <c r="YO65" i="4"/>
  <c r="YN65" i="4"/>
  <c r="YM65" i="4"/>
  <c r="YL65" i="4"/>
  <c r="YK65" i="4"/>
  <c r="YJ65" i="4"/>
  <c r="YI65" i="4"/>
  <c r="YH65" i="4"/>
  <c r="YG65" i="4"/>
  <c r="YF65" i="4"/>
  <c r="YE65" i="4"/>
  <c r="YD65" i="4"/>
  <c r="YC65" i="4"/>
  <c r="YB65" i="4"/>
  <c r="YA65" i="4"/>
  <c r="XZ65" i="4"/>
  <c r="XY65" i="4"/>
  <c r="XX65" i="4"/>
  <c r="XW65" i="4"/>
  <c r="XV65" i="4"/>
  <c r="XU65" i="4"/>
  <c r="XT65" i="4"/>
  <c r="XS65" i="4"/>
  <c r="XR65" i="4"/>
  <c r="XQ65" i="4"/>
  <c r="XP65" i="4"/>
  <c r="XO65" i="4"/>
  <c r="XN65" i="4"/>
  <c r="XM65" i="4"/>
  <c r="XL65" i="4"/>
  <c r="XK65" i="4"/>
  <c r="XJ65" i="4"/>
  <c r="XI65" i="4"/>
  <c r="XH65" i="4"/>
  <c r="XG65" i="4"/>
  <c r="XF65" i="4"/>
  <c r="XE65" i="4"/>
  <c r="XD65" i="4"/>
  <c r="XC65" i="4"/>
  <c r="XB65" i="4"/>
  <c r="XA65" i="4"/>
  <c r="WZ65" i="4"/>
  <c r="WY65" i="4"/>
  <c r="WX65" i="4"/>
  <c r="WW65" i="4"/>
  <c r="WV65" i="4"/>
  <c r="WU65" i="4"/>
  <c r="WT65" i="4"/>
  <c r="WS65" i="4"/>
  <c r="WR65" i="4"/>
  <c r="WQ65" i="4"/>
  <c r="WP65" i="4"/>
  <c r="WO65" i="4"/>
  <c r="WN65" i="4"/>
  <c r="WM65" i="4"/>
  <c r="WL65" i="4"/>
  <c r="WK65" i="4"/>
  <c r="WJ65" i="4"/>
  <c r="WI65" i="4"/>
  <c r="WH65" i="4"/>
  <c r="WG65" i="4"/>
  <c r="WF65" i="4"/>
  <c r="WE65" i="4"/>
  <c r="WD65" i="4"/>
  <c r="WC65" i="4"/>
  <c r="WB65" i="4"/>
  <c r="WA65" i="4"/>
  <c r="VZ65" i="4"/>
  <c r="VY65" i="4"/>
  <c r="VX65" i="4"/>
  <c r="VW65" i="4"/>
  <c r="VV65" i="4"/>
  <c r="VU65" i="4"/>
  <c r="VT65" i="4"/>
  <c r="VS65" i="4"/>
  <c r="VR65" i="4"/>
  <c r="VQ65" i="4"/>
  <c r="VP65" i="4"/>
  <c r="VO65" i="4"/>
  <c r="VN65" i="4"/>
  <c r="VM65" i="4"/>
  <c r="VL65" i="4"/>
  <c r="VK65" i="4"/>
  <c r="VJ65" i="4"/>
  <c r="VI65" i="4"/>
  <c r="VH65" i="4"/>
  <c r="VG65" i="4"/>
  <c r="VF65" i="4"/>
  <c r="VE65" i="4"/>
  <c r="VD65" i="4"/>
  <c r="VC65" i="4"/>
  <c r="VB65" i="4"/>
  <c r="VA65" i="4"/>
  <c r="UZ65" i="4"/>
  <c r="UY65" i="4"/>
  <c r="UX65" i="4"/>
  <c r="UW65" i="4"/>
  <c r="UV65" i="4"/>
  <c r="UU65" i="4"/>
  <c r="UT65" i="4"/>
  <c r="US65" i="4"/>
  <c r="UR65" i="4"/>
  <c r="UQ65" i="4"/>
  <c r="UP65" i="4"/>
  <c r="UO65" i="4"/>
  <c r="UN65" i="4"/>
  <c r="UM65" i="4"/>
  <c r="UL65" i="4"/>
  <c r="UK65" i="4"/>
  <c r="UJ65" i="4"/>
  <c r="UI65" i="4"/>
  <c r="UH65" i="4"/>
  <c r="UG65" i="4"/>
  <c r="UF65" i="4"/>
  <c r="UE65" i="4"/>
  <c r="UD65" i="4"/>
  <c r="UC65" i="4"/>
  <c r="UB65" i="4"/>
  <c r="UA65" i="4"/>
  <c r="TZ65" i="4"/>
  <c r="TY65" i="4"/>
  <c r="TX65" i="4"/>
  <c r="TW65" i="4"/>
  <c r="TV65" i="4"/>
  <c r="TU65" i="4"/>
  <c r="TT65" i="4"/>
  <c r="TS65" i="4"/>
  <c r="TR65" i="4"/>
  <c r="TQ65" i="4"/>
  <c r="TP65" i="4"/>
  <c r="TO65" i="4"/>
  <c r="TN65" i="4"/>
  <c r="TM65" i="4"/>
  <c r="TL65" i="4"/>
  <c r="TK65" i="4"/>
  <c r="TJ65" i="4"/>
  <c r="TI65" i="4"/>
  <c r="TH65" i="4"/>
  <c r="TG65" i="4"/>
  <c r="TF65" i="4"/>
  <c r="TE65" i="4"/>
  <c r="TD65" i="4"/>
  <c r="TC65" i="4"/>
  <c r="TB65" i="4"/>
  <c r="TA65" i="4"/>
  <c r="SZ65" i="4"/>
  <c r="SY65" i="4"/>
  <c r="SX65" i="4"/>
  <c r="SW65" i="4"/>
  <c r="SV65" i="4"/>
  <c r="SU65" i="4"/>
  <c r="ST65" i="4"/>
  <c r="SS65" i="4"/>
  <c r="SR65" i="4"/>
  <c r="SQ65" i="4"/>
  <c r="SP65" i="4"/>
  <c r="SO65" i="4"/>
  <c r="SN65" i="4"/>
  <c r="SM65" i="4"/>
  <c r="SL65" i="4"/>
  <c r="SK65" i="4"/>
  <c r="SJ65" i="4"/>
  <c r="SI65" i="4"/>
  <c r="SH65" i="4"/>
  <c r="SG65" i="4"/>
  <c r="SF65" i="4"/>
  <c r="SE65" i="4"/>
  <c r="SD65" i="4"/>
  <c r="SC65" i="4"/>
  <c r="SB65" i="4"/>
  <c r="SA65" i="4"/>
  <c r="RZ65" i="4"/>
  <c r="RY65" i="4"/>
  <c r="RX65" i="4"/>
  <c r="RW65" i="4"/>
  <c r="RV65" i="4"/>
  <c r="RU65" i="4"/>
  <c r="RT65" i="4"/>
  <c r="RS65" i="4"/>
  <c r="RR65" i="4"/>
  <c r="RQ65" i="4"/>
  <c r="RP65" i="4"/>
  <c r="RO65" i="4"/>
  <c r="RN65" i="4"/>
  <c r="RM65" i="4"/>
  <c r="RL65" i="4"/>
  <c r="RK65" i="4"/>
  <c r="RJ65" i="4"/>
  <c r="RI65" i="4"/>
  <c r="RH65" i="4"/>
  <c r="RG65" i="4"/>
  <c r="RF65" i="4"/>
  <c r="RE65" i="4"/>
  <c r="RD65" i="4"/>
  <c r="RC65" i="4"/>
  <c r="RB65" i="4"/>
  <c r="RA65" i="4"/>
  <c r="QZ65" i="4"/>
  <c r="QY65" i="4"/>
  <c r="QX65" i="4"/>
  <c r="QW65" i="4"/>
  <c r="QV65" i="4"/>
  <c r="QU65" i="4"/>
  <c r="QT65" i="4"/>
  <c r="QS65" i="4"/>
  <c r="QR65" i="4"/>
  <c r="QQ65" i="4"/>
  <c r="QP65" i="4"/>
  <c r="QO65" i="4"/>
  <c r="QN65" i="4"/>
  <c r="QM65" i="4"/>
  <c r="QL65" i="4"/>
  <c r="QK65" i="4"/>
  <c r="QJ65" i="4"/>
  <c r="QI65" i="4"/>
  <c r="QH65" i="4"/>
  <c r="QG65" i="4"/>
  <c r="QF65" i="4"/>
  <c r="QE65" i="4"/>
  <c r="QD65" i="4"/>
  <c r="QC65" i="4"/>
  <c r="QB65" i="4"/>
  <c r="QA65" i="4"/>
  <c r="PZ65" i="4"/>
  <c r="PY65" i="4"/>
  <c r="PX65" i="4"/>
  <c r="PW65" i="4"/>
  <c r="PV65" i="4"/>
  <c r="PU65" i="4"/>
  <c r="PT65" i="4"/>
  <c r="PS65" i="4"/>
  <c r="PR65" i="4"/>
  <c r="PQ65" i="4"/>
  <c r="PP65" i="4"/>
  <c r="PO65" i="4"/>
  <c r="PN65" i="4"/>
  <c r="PM65" i="4"/>
  <c r="PL65" i="4"/>
  <c r="PK65" i="4"/>
  <c r="PJ65" i="4"/>
  <c r="PI65" i="4"/>
  <c r="PH65" i="4"/>
  <c r="PG65" i="4"/>
  <c r="PF65" i="4"/>
  <c r="PE65" i="4"/>
  <c r="PD65" i="4"/>
  <c r="PC65" i="4"/>
  <c r="PB65" i="4"/>
  <c r="PA65" i="4"/>
  <c r="OZ65" i="4"/>
  <c r="OY65" i="4"/>
  <c r="OX65" i="4"/>
  <c r="OW65" i="4"/>
  <c r="OV65" i="4"/>
  <c r="OU65" i="4"/>
  <c r="OT65" i="4"/>
  <c r="OS65" i="4"/>
  <c r="OR65" i="4"/>
  <c r="OQ65" i="4"/>
  <c r="OP65" i="4"/>
  <c r="OO65" i="4"/>
  <c r="ON65" i="4"/>
  <c r="OM65" i="4"/>
  <c r="OL65" i="4"/>
  <c r="OK65" i="4"/>
  <c r="OJ65" i="4"/>
  <c r="OI65" i="4"/>
  <c r="OH65" i="4"/>
  <c r="OG65" i="4"/>
  <c r="OF65" i="4"/>
  <c r="OE65" i="4"/>
  <c r="OD65" i="4"/>
  <c r="OC65" i="4"/>
  <c r="OB65" i="4"/>
  <c r="OA65" i="4"/>
  <c r="NZ65" i="4"/>
  <c r="NY65" i="4"/>
  <c r="NX65" i="4"/>
  <c r="NW65" i="4"/>
  <c r="NV65" i="4"/>
  <c r="NU65" i="4"/>
  <c r="NT65" i="4"/>
  <c r="NS65" i="4"/>
  <c r="NR65" i="4"/>
  <c r="NQ65" i="4"/>
  <c r="NP65" i="4"/>
  <c r="NO65" i="4"/>
  <c r="NN65" i="4"/>
  <c r="NM65" i="4"/>
  <c r="NL65" i="4"/>
  <c r="NK65" i="4"/>
  <c r="NJ65" i="4"/>
  <c r="NI65" i="4"/>
  <c r="NH65" i="4"/>
  <c r="NG65" i="4"/>
  <c r="NF65" i="4"/>
  <c r="NE65" i="4"/>
  <c r="ND65" i="4"/>
  <c r="NC65" i="4"/>
  <c r="NB65" i="4"/>
  <c r="NA65" i="4"/>
  <c r="MZ65" i="4"/>
  <c r="MY65" i="4"/>
  <c r="MX65" i="4"/>
  <c r="MW65" i="4"/>
  <c r="MV65" i="4"/>
  <c r="MU65" i="4"/>
  <c r="MT65" i="4"/>
  <c r="MS65" i="4"/>
  <c r="MR65" i="4"/>
  <c r="MQ65" i="4"/>
  <c r="MP65" i="4"/>
  <c r="MO65" i="4"/>
  <c r="MN65" i="4"/>
  <c r="MM65" i="4"/>
  <c r="ML65" i="4"/>
  <c r="MK65" i="4"/>
  <c r="MJ65" i="4"/>
  <c r="MI65" i="4"/>
  <c r="MH65" i="4"/>
  <c r="MG65" i="4"/>
  <c r="MF65" i="4"/>
  <c r="ME65" i="4"/>
  <c r="MD65" i="4"/>
  <c r="MC65" i="4"/>
  <c r="MB65" i="4"/>
  <c r="MA65" i="4"/>
  <c r="LZ65" i="4"/>
  <c r="LY65" i="4"/>
  <c r="LX65" i="4"/>
  <c r="LW65" i="4"/>
  <c r="LV65" i="4"/>
  <c r="LU65" i="4"/>
  <c r="LT65" i="4"/>
  <c r="LS65" i="4"/>
  <c r="LR65" i="4"/>
  <c r="LQ65" i="4"/>
  <c r="LP65" i="4"/>
  <c r="LO65" i="4"/>
  <c r="LN65" i="4"/>
  <c r="LM65" i="4"/>
  <c r="LL65" i="4"/>
  <c r="LK65" i="4"/>
  <c r="LJ65" i="4"/>
  <c r="LI65" i="4"/>
  <c r="LH65" i="4"/>
  <c r="LG65" i="4"/>
  <c r="LF65" i="4"/>
  <c r="LE65" i="4"/>
  <c r="LD65" i="4"/>
  <c r="LC65" i="4"/>
  <c r="LB65" i="4"/>
  <c r="LA65" i="4"/>
  <c r="KZ65" i="4"/>
  <c r="KY65" i="4"/>
  <c r="KX65" i="4"/>
  <c r="KW65" i="4"/>
  <c r="KV65" i="4"/>
  <c r="KU65" i="4"/>
  <c r="KT65" i="4"/>
  <c r="KS65" i="4"/>
  <c r="KR65" i="4"/>
  <c r="KQ65" i="4"/>
  <c r="KP65" i="4"/>
  <c r="KO65"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JI65" i="4"/>
  <c r="JH65" i="4"/>
  <c r="JG65" i="4"/>
  <c r="JF65" i="4"/>
  <c r="JE65" i="4"/>
  <c r="JD65" i="4"/>
  <c r="JC65" i="4"/>
  <c r="JB65" i="4"/>
  <c r="JA65" i="4"/>
  <c r="IZ65" i="4"/>
  <c r="IY65" i="4"/>
  <c r="IX65" i="4"/>
  <c r="IW65" i="4"/>
  <c r="IV65" i="4"/>
  <c r="IU65" i="4"/>
  <c r="IT65" i="4"/>
  <c r="IS65" i="4"/>
  <c r="IR65" i="4"/>
  <c r="IQ65" i="4"/>
  <c r="IP65" i="4"/>
  <c r="IO65" i="4"/>
  <c r="IN65" i="4"/>
  <c r="IM65" i="4"/>
  <c r="IL65" i="4"/>
  <c r="IK65" i="4"/>
  <c r="IJ65" i="4"/>
  <c r="II65" i="4"/>
  <c r="IH65" i="4"/>
  <c r="IG65" i="4"/>
  <c r="IF65" i="4"/>
  <c r="IE65" i="4"/>
  <c r="ID65" i="4"/>
  <c r="IC65" i="4"/>
  <c r="IB65" i="4"/>
  <c r="IA65" i="4"/>
  <c r="HZ65" i="4"/>
  <c r="HY65" i="4"/>
  <c r="HX65" i="4"/>
  <c r="HW65" i="4"/>
  <c r="HV65" i="4"/>
  <c r="HU65" i="4"/>
  <c r="HT65" i="4"/>
  <c r="HS65" i="4"/>
  <c r="HR65" i="4"/>
  <c r="HQ65" i="4"/>
  <c r="HP65" i="4"/>
  <c r="HO65" i="4"/>
  <c r="HN65" i="4"/>
  <c r="HM65" i="4"/>
  <c r="HL65" i="4"/>
  <c r="HK65" i="4"/>
  <c r="HJ65" i="4"/>
  <c r="HI65" i="4"/>
  <c r="HH65" i="4"/>
  <c r="HG65" i="4"/>
  <c r="HF65" i="4"/>
  <c r="HE65" i="4"/>
  <c r="HD65" i="4"/>
  <c r="HC65" i="4"/>
  <c r="HB65" i="4"/>
  <c r="HA65" i="4"/>
  <c r="GZ65" i="4"/>
  <c r="GY65" i="4"/>
  <c r="GX65" i="4"/>
  <c r="GW65" i="4"/>
  <c r="GV65" i="4"/>
  <c r="GU65" i="4"/>
  <c r="GT65" i="4"/>
  <c r="GS65" i="4"/>
  <c r="GR65" i="4"/>
  <c r="GQ65" i="4"/>
  <c r="GP65" i="4"/>
  <c r="GO65" i="4"/>
  <c r="GN65" i="4"/>
  <c r="GM65" i="4"/>
  <c r="GL65" i="4"/>
  <c r="GK65" i="4"/>
  <c r="GJ65" i="4"/>
  <c r="GI65" i="4"/>
  <c r="GH65" i="4"/>
  <c r="GG65" i="4"/>
  <c r="GF65" i="4"/>
  <c r="GE65" i="4"/>
  <c r="GD65" i="4"/>
  <c r="GC65" i="4"/>
  <c r="GB65" i="4"/>
  <c r="GA65" i="4"/>
  <c r="FZ65" i="4"/>
  <c r="FY65" i="4"/>
  <c r="FX65" i="4"/>
  <c r="FW65" i="4"/>
  <c r="FV65" i="4"/>
  <c r="FU65" i="4"/>
  <c r="FT65" i="4"/>
  <c r="FS65" i="4"/>
  <c r="FR65" i="4"/>
  <c r="FQ65" i="4"/>
  <c r="FP65" i="4"/>
  <c r="FO65" i="4"/>
  <c r="FN65" i="4"/>
  <c r="FM65" i="4"/>
  <c r="FL65" i="4"/>
  <c r="FK65" i="4"/>
  <c r="FJ65" i="4"/>
  <c r="FI65" i="4"/>
  <c r="FH65" i="4"/>
  <c r="FG65" i="4"/>
  <c r="FF65" i="4"/>
  <c r="FE65" i="4"/>
  <c r="FD65" i="4"/>
  <c r="FC65" i="4"/>
  <c r="FB65" i="4"/>
  <c r="FA65" i="4"/>
  <c r="EZ65" i="4"/>
  <c r="EY65" i="4"/>
  <c r="EX65" i="4"/>
  <c r="EW65" i="4"/>
  <c r="EV65" i="4"/>
  <c r="EU65" i="4"/>
  <c r="ET65" i="4"/>
  <c r="ES65" i="4"/>
  <c r="ER65" i="4"/>
  <c r="EQ65" i="4"/>
  <c r="EP65" i="4"/>
  <c r="EO65" i="4"/>
  <c r="EN65" i="4"/>
  <c r="EM65" i="4"/>
  <c r="EL65" i="4"/>
  <c r="EK65" i="4"/>
  <c r="EJ65" i="4"/>
  <c r="EI65" i="4"/>
  <c r="EH65" i="4"/>
  <c r="EG65" i="4"/>
  <c r="EF65" i="4"/>
  <c r="EE65" i="4"/>
  <c r="ED65" i="4"/>
  <c r="EC65" i="4"/>
  <c r="EB65" i="4"/>
  <c r="EA65" i="4"/>
  <c r="DZ65" i="4"/>
  <c r="DY65" i="4"/>
  <c r="DX65" i="4"/>
  <c r="DW65" i="4"/>
  <c r="DV65" i="4"/>
  <c r="DU65" i="4"/>
  <c r="DT65" i="4"/>
  <c r="DS65" i="4"/>
  <c r="DR65" i="4"/>
  <c r="DQ65"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ALT64" i="4"/>
  <c r="ALS64" i="4"/>
  <c r="ALR64" i="4"/>
  <c r="ALQ64" i="4"/>
  <c r="ALP64" i="4"/>
  <c r="ALO64" i="4"/>
  <c r="ALN64" i="4"/>
  <c r="ALM64" i="4"/>
  <c r="ALL64" i="4"/>
  <c r="ALK64" i="4"/>
  <c r="ALJ64" i="4"/>
  <c r="ALI64" i="4"/>
  <c r="ALH64" i="4"/>
  <c r="ALG64" i="4"/>
  <c r="ALF64" i="4"/>
  <c r="ALE64" i="4"/>
  <c r="ALD64" i="4"/>
  <c r="ALC64" i="4"/>
  <c r="ALB64" i="4"/>
  <c r="ALA64" i="4"/>
  <c r="AKZ64" i="4"/>
  <c r="AKY64" i="4"/>
  <c r="AKX64" i="4"/>
  <c r="AKW64" i="4"/>
  <c r="AKV64" i="4"/>
  <c r="AKU64" i="4"/>
  <c r="AKT64" i="4"/>
  <c r="AKS64" i="4"/>
  <c r="AKR64" i="4"/>
  <c r="AKQ64" i="4"/>
  <c r="AKP64" i="4"/>
  <c r="AKO64" i="4"/>
  <c r="AKN64" i="4"/>
  <c r="AKM64" i="4"/>
  <c r="AKL64" i="4"/>
  <c r="AKK64" i="4"/>
  <c r="AKJ64" i="4"/>
  <c r="AKI64" i="4"/>
  <c r="AKH64" i="4"/>
  <c r="AKG64" i="4"/>
  <c r="AKF64" i="4"/>
  <c r="AKE64" i="4"/>
  <c r="AKD64" i="4"/>
  <c r="AKC64" i="4"/>
  <c r="AKB64" i="4"/>
  <c r="AKA64" i="4"/>
  <c r="AJZ64" i="4"/>
  <c r="AJY64" i="4"/>
  <c r="AJX64" i="4"/>
  <c r="AJW64" i="4"/>
  <c r="AJV64" i="4"/>
  <c r="AJU64" i="4"/>
  <c r="AJT64" i="4"/>
  <c r="AJS64" i="4"/>
  <c r="AJR64" i="4"/>
  <c r="AJQ64" i="4"/>
  <c r="AJP64" i="4"/>
  <c r="AJO64" i="4"/>
  <c r="AJN64" i="4"/>
  <c r="AJM64" i="4"/>
  <c r="AJL64" i="4"/>
  <c r="AJK64" i="4"/>
  <c r="AJJ64" i="4"/>
  <c r="AJI64" i="4"/>
  <c r="AJH64" i="4"/>
  <c r="AJG64" i="4"/>
  <c r="AJF64" i="4"/>
  <c r="AJE64" i="4"/>
  <c r="AJD64" i="4"/>
  <c r="AJC64" i="4"/>
  <c r="AJB64" i="4"/>
  <c r="AJA64" i="4"/>
  <c r="AIZ64" i="4"/>
  <c r="AIY64" i="4"/>
  <c r="AIX64" i="4"/>
  <c r="AIW64" i="4"/>
  <c r="AIV64" i="4"/>
  <c r="AIU64" i="4"/>
  <c r="AIT64" i="4"/>
  <c r="AIS64" i="4"/>
  <c r="AIR64" i="4"/>
  <c r="AIQ64" i="4"/>
  <c r="AIP64" i="4"/>
  <c r="AIO64" i="4"/>
  <c r="AIN64" i="4"/>
  <c r="AIM64" i="4"/>
  <c r="AIL64" i="4"/>
  <c r="AIK64" i="4"/>
  <c r="AIJ64" i="4"/>
  <c r="AII64" i="4"/>
  <c r="AIH64" i="4"/>
  <c r="AIG64" i="4"/>
  <c r="AIF64" i="4"/>
  <c r="AIE64" i="4"/>
  <c r="AID64" i="4"/>
  <c r="AIC64" i="4"/>
  <c r="AIB64" i="4"/>
  <c r="AIA64" i="4"/>
  <c r="AHZ64" i="4"/>
  <c r="AHY64" i="4"/>
  <c r="AHX64" i="4"/>
  <c r="AHW64" i="4"/>
  <c r="AHV64" i="4"/>
  <c r="AHU64" i="4"/>
  <c r="AHT64" i="4"/>
  <c r="AHS64" i="4"/>
  <c r="AHR64" i="4"/>
  <c r="AHQ64" i="4"/>
  <c r="AHP64" i="4"/>
  <c r="AHO64" i="4"/>
  <c r="AHN64" i="4"/>
  <c r="AHM64" i="4"/>
  <c r="AHL64" i="4"/>
  <c r="AHK64" i="4"/>
  <c r="AHJ64" i="4"/>
  <c r="AHI64" i="4"/>
  <c r="AHH64" i="4"/>
  <c r="AHG64" i="4"/>
  <c r="AHF64" i="4"/>
  <c r="AHE64" i="4"/>
  <c r="AHD64" i="4"/>
  <c r="AHC64" i="4"/>
  <c r="AHB64" i="4"/>
  <c r="AHA64" i="4"/>
  <c r="AGZ64" i="4"/>
  <c r="AGY64" i="4"/>
  <c r="AGX64" i="4"/>
  <c r="AGW64" i="4"/>
  <c r="AGV64" i="4"/>
  <c r="AGU64" i="4"/>
  <c r="AGT64" i="4"/>
  <c r="AGS64" i="4"/>
  <c r="AGR64" i="4"/>
  <c r="AGQ64" i="4"/>
  <c r="AGP64" i="4"/>
  <c r="AGO64" i="4"/>
  <c r="AGN64" i="4"/>
  <c r="AGM64" i="4"/>
  <c r="AGL64" i="4"/>
  <c r="AGK64" i="4"/>
  <c r="AGJ64" i="4"/>
  <c r="AGI64" i="4"/>
  <c r="AGH64" i="4"/>
  <c r="AGG64" i="4"/>
  <c r="AGF64" i="4"/>
  <c r="AGE64" i="4"/>
  <c r="AGD64" i="4"/>
  <c r="AGC64" i="4"/>
  <c r="AGB64" i="4"/>
  <c r="AGA64" i="4"/>
  <c r="AFZ64" i="4"/>
  <c r="AFY64" i="4"/>
  <c r="AFX64" i="4"/>
  <c r="AFW64" i="4"/>
  <c r="AFV64" i="4"/>
  <c r="AFU64" i="4"/>
  <c r="AFT64" i="4"/>
  <c r="AFS64" i="4"/>
  <c r="AFR64" i="4"/>
  <c r="AFQ64" i="4"/>
  <c r="AFP64" i="4"/>
  <c r="AFO64" i="4"/>
  <c r="AFN64" i="4"/>
  <c r="AFM64" i="4"/>
  <c r="AFL64" i="4"/>
  <c r="AFK64" i="4"/>
  <c r="AFJ64" i="4"/>
  <c r="AFI64" i="4"/>
  <c r="AFH64" i="4"/>
  <c r="AFG64" i="4"/>
  <c r="AFF64" i="4"/>
  <c r="AFE64" i="4"/>
  <c r="AFD64" i="4"/>
  <c r="AFC64" i="4"/>
  <c r="AFB64" i="4"/>
  <c r="AFA64" i="4"/>
  <c r="AEZ64" i="4"/>
  <c r="AEY64" i="4"/>
  <c r="AEX64" i="4"/>
  <c r="AEW64" i="4"/>
  <c r="AEV64" i="4"/>
  <c r="AEU64" i="4"/>
  <c r="AET64" i="4"/>
  <c r="AES64" i="4"/>
  <c r="AER64" i="4"/>
  <c r="AEQ64" i="4"/>
  <c r="AEP64" i="4"/>
  <c r="AEO64" i="4"/>
  <c r="AEN64" i="4"/>
  <c r="AEM64" i="4"/>
  <c r="AEL64" i="4"/>
  <c r="AEK64" i="4"/>
  <c r="AEJ64" i="4"/>
  <c r="AEI64" i="4"/>
  <c r="AEH64" i="4"/>
  <c r="AEG64" i="4"/>
  <c r="AEF64" i="4"/>
  <c r="AEE64" i="4"/>
  <c r="AED64" i="4"/>
  <c r="AEC64" i="4"/>
  <c r="AEB64" i="4"/>
  <c r="AEA64" i="4"/>
  <c r="ADZ64" i="4"/>
  <c r="ADY64" i="4"/>
  <c r="ADX64" i="4"/>
  <c r="ADW64" i="4"/>
  <c r="ADV64" i="4"/>
  <c r="ADU64" i="4"/>
  <c r="ADT64" i="4"/>
  <c r="ADS64" i="4"/>
  <c r="ADR64" i="4"/>
  <c r="ADQ64" i="4"/>
  <c r="ADP64" i="4"/>
  <c r="ADO64" i="4"/>
  <c r="ADN64" i="4"/>
  <c r="ADM64" i="4"/>
  <c r="ADL64" i="4"/>
  <c r="ADK64" i="4"/>
  <c r="ADJ64" i="4"/>
  <c r="ADI64" i="4"/>
  <c r="ADH64" i="4"/>
  <c r="ADG64" i="4"/>
  <c r="ADF64" i="4"/>
  <c r="ADE64" i="4"/>
  <c r="ADD64" i="4"/>
  <c r="ADC64" i="4"/>
  <c r="ADB64" i="4"/>
  <c r="ADA64" i="4"/>
  <c r="ACZ64" i="4"/>
  <c r="ACY64" i="4"/>
  <c r="ACX64" i="4"/>
  <c r="ACW64" i="4"/>
  <c r="ACV64" i="4"/>
  <c r="ACU64" i="4"/>
  <c r="ACT64" i="4"/>
  <c r="ACS64" i="4"/>
  <c r="ACR64" i="4"/>
  <c r="ACQ64" i="4"/>
  <c r="ACP64" i="4"/>
  <c r="ACO64" i="4"/>
  <c r="ACN64" i="4"/>
  <c r="ACM64" i="4"/>
  <c r="ACL64" i="4"/>
  <c r="ACK64" i="4"/>
  <c r="ACJ64" i="4"/>
  <c r="ACI64" i="4"/>
  <c r="ACH64" i="4"/>
  <c r="ACG64" i="4"/>
  <c r="ACF64" i="4"/>
  <c r="ACE64" i="4"/>
  <c r="ACD64" i="4"/>
  <c r="ACC64" i="4"/>
  <c r="ACB64" i="4"/>
  <c r="ACA64" i="4"/>
  <c r="ABZ64" i="4"/>
  <c r="ABY64" i="4"/>
  <c r="ABX64" i="4"/>
  <c r="ABW64" i="4"/>
  <c r="ABV64" i="4"/>
  <c r="ABU64" i="4"/>
  <c r="ABT64" i="4"/>
  <c r="ABS64" i="4"/>
  <c r="ABR64" i="4"/>
  <c r="ABQ64" i="4"/>
  <c r="ABP64" i="4"/>
  <c r="ABO64" i="4"/>
  <c r="ABN64" i="4"/>
  <c r="ABM64" i="4"/>
  <c r="ABL64" i="4"/>
  <c r="ABK64" i="4"/>
  <c r="ABJ64" i="4"/>
  <c r="ABI64" i="4"/>
  <c r="ABH64" i="4"/>
  <c r="ABG64" i="4"/>
  <c r="ABF64" i="4"/>
  <c r="ABE64" i="4"/>
  <c r="ABD64" i="4"/>
  <c r="ABC64" i="4"/>
  <c r="ABB64" i="4"/>
  <c r="ABA64" i="4"/>
  <c r="AAZ64" i="4"/>
  <c r="AAY64" i="4"/>
  <c r="AAX64" i="4"/>
  <c r="AAW64" i="4"/>
  <c r="AAV64" i="4"/>
  <c r="AAU64" i="4"/>
  <c r="AAT64" i="4"/>
  <c r="AAS64" i="4"/>
  <c r="AAR64" i="4"/>
  <c r="AAQ64" i="4"/>
  <c r="AAP64" i="4"/>
  <c r="AAO64" i="4"/>
  <c r="AAN64" i="4"/>
  <c r="AAM64" i="4"/>
  <c r="AAL64" i="4"/>
  <c r="AAK64" i="4"/>
  <c r="AAJ64" i="4"/>
  <c r="AAI64" i="4"/>
  <c r="AAH64" i="4"/>
  <c r="AAG64" i="4"/>
  <c r="AAF64" i="4"/>
  <c r="AAE64" i="4"/>
  <c r="AAD64" i="4"/>
  <c r="AAC64" i="4"/>
  <c r="AAB64" i="4"/>
  <c r="AAA64" i="4"/>
  <c r="ZZ64" i="4"/>
  <c r="ZY64" i="4"/>
  <c r="ZX64" i="4"/>
  <c r="ZW64" i="4"/>
  <c r="ZV64" i="4"/>
  <c r="ZU64" i="4"/>
  <c r="ZT64" i="4"/>
  <c r="ZS64" i="4"/>
  <c r="ZR64" i="4"/>
  <c r="ZQ64" i="4"/>
  <c r="ZP64" i="4"/>
  <c r="ZO64" i="4"/>
  <c r="ZN64" i="4"/>
  <c r="ZM64" i="4"/>
  <c r="ZL64" i="4"/>
  <c r="ZK64" i="4"/>
  <c r="ZJ64" i="4"/>
  <c r="ZI64" i="4"/>
  <c r="ZH64" i="4"/>
  <c r="ZG64" i="4"/>
  <c r="ZF64" i="4"/>
  <c r="ZE64" i="4"/>
  <c r="ZD64" i="4"/>
  <c r="ZC64" i="4"/>
  <c r="ZB64" i="4"/>
  <c r="ZA64" i="4"/>
  <c r="YZ64" i="4"/>
  <c r="YY64" i="4"/>
  <c r="YX64" i="4"/>
  <c r="YW64" i="4"/>
  <c r="YV64" i="4"/>
  <c r="YU64" i="4"/>
  <c r="YT64" i="4"/>
  <c r="YS64" i="4"/>
  <c r="YR64" i="4"/>
  <c r="YQ64" i="4"/>
  <c r="YP64" i="4"/>
  <c r="YO64" i="4"/>
  <c r="YN64" i="4"/>
  <c r="YM64" i="4"/>
  <c r="YL64" i="4"/>
  <c r="YK64" i="4"/>
  <c r="YJ64" i="4"/>
  <c r="YI64" i="4"/>
  <c r="YH64" i="4"/>
  <c r="YG64" i="4"/>
  <c r="YF64" i="4"/>
  <c r="YE64" i="4"/>
  <c r="YD64" i="4"/>
  <c r="YC64" i="4"/>
  <c r="YB64" i="4"/>
  <c r="YA64" i="4"/>
  <c r="XZ64" i="4"/>
  <c r="XY64" i="4"/>
  <c r="XX64" i="4"/>
  <c r="XW64" i="4"/>
  <c r="XV64" i="4"/>
  <c r="XU64" i="4"/>
  <c r="XT64" i="4"/>
  <c r="XS64" i="4"/>
  <c r="XR64" i="4"/>
  <c r="XQ64" i="4"/>
  <c r="XP64" i="4"/>
  <c r="XO64" i="4"/>
  <c r="XN64" i="4"/>
  <c r="XM64" i="4"/>
  <c r="XL64" i="4"/>
  <c r="XK64" i="4"/>
  <c r="XJ64" i="4"/>
  <c r="XI64" i="4"/>
  <c r="XH64" i="4"/>
  <c r="XG64" i="4"/>
  <c r="XF64" i="4"/>
  <c r="XE64" i="4"/>
  <c r="XD64" i="4"/>
  <c r="XC64" i="4"/>
  <c r="XB64" i="4"/>
  <c r="XA64" i="4"/>
  <c r="WZ64" i="4"/>
  <c r="WY64" i="4"/>
  <c r="WX64" i="4"/>
  <c r="WW64" i="4"/>
  <c r="WV64" i="4"/>
  <c r="WU64" i="4"/>
  <c r="WT64" i="4"/>
  <c r="WS64" i="4"/>
  <c r="WR64" i="4"/>
  <c r="WQ64" i="4"/>
  <c r="WP64" i="4"/>
  <c r="WO64" i="4"/>
  <c r="WN64" i="4"/>
  <c r="WM64" i="4"/>
  <c r="WL64" i="4"/>
  <c r="WK64" i="4"/>
  <c r="WJ64" i="4"/>
  <c r="WI64" i="4"/>
  <c r="WH64" i="4"/>
  <c r="WG64" i="4"/>
  <c r="WF64" i="4"/>
  <c r="WE64" i="4"/>
  <c r="WD64" i="4"/>
  <c r="WC64" i="4"/>
  <c r="WB64" i="4"/>
  <c r="WA64" i="4"/>
  <c r="VZ64" i="4"/>
  <c r="VY64" i="4"/>
  <c r="VX64" i="4"/>
  <c r="VW64" i="4"/>
  <c r="VV64" i="4"/>
  <c r="VU64" i="4"/>
  <c r="VT64" i="4"/>
  <c r="VS64" i="4"/>
  <c r="VR64" i="4"/>
  <c r="VQ64" i="4"/>
  <c r="VP64" i="4"/>
  <c r="VO64" i="4"/>
  <c r="VN64" i="4"/>
  <c r="VM64" i="4"/>
  <c r="VL64" i="4"/>
  <c r="VK64" i="4"/>
  <c r="VJ64" i="4"/>
  <c r="VI64" i="4"/>
  <c r="VH64" i="4"/>
  <c r="VG64" i="4"/>
  <c r="VF64" i="4"/>
  <c r="VE64" i="4"/>
  <c r="VD64" i="4"/>
  <c r="VC64" i="4"/>
  <c r="VB64" i="4"/>
  <c r="VA64" i="4"/>
  <c r="UZ64" i="4"/>
  <c r="UY64" i="4"/>
  <c r="UX64" i="4"/>
  <c r="UW64" i="4"/>
  <c r="UV64" i="4"/>
  <c r="UU64" i="4"/>
  <c r="UT64" i="4"/>
  <c r="US64" i="4"/>
  <c r="UR64" i="4"/>
  <c r="UQ64" i="4"/>
  <c r="UP64" i="4"/>
  <c r="UO64" i="4"/>
  <c r="UN64" i="4"/>
  <c r="UM64" i="4"/>
  <c r="UL64" i="4"/>
  <c r="UK64" i="4"/>
  <c r="UJ64" i="4"/>
  <c r="UI64" i="4"/>
  <c r="UH64" i="4"/>
  <c r="UG64" i="4"/>
  <c r="UF64" i="4"/>
  <c r="UE64" i="4"/>
  <c r="UD64" i="4"/>
  <c r="UC64" i="4"/>
  <c r="UB64" i="4"/>
  <c r="UA64" i="4"/>
  <c r="TZ64" i="4"/>
  <c r="TY64" i="4"/>
  <c r="TX64" i="4"/>
  <c r="TW64" i="4"/>
  <c r="TV64" i="4"/>
  <c r="TU64" i="4"/>
  <c r="TT64" i="4"/>
  <c r="TS64" i="4"/>
  <c r="TR64" i="4"/>
  <c r="TQ64" i="4"/>
  <c r="TP64" i="4"/>
  <c r="TO64" i="4"/>
  <c r="TN64" i="4"/>
  <c r="TM64" i="4"/>
  <c r="TL64" i="4"/>
  <c r="TK64" i="4"/>
  <c r="TJ64" i="4"/>
  <c r="TI64" i="4"/>
  <c r="TH64" i="4"/>
  <c r="TG64" i="4"/>
  <c r="TF64" i="4"/>
  <c r="TE64" i="4"/>
  <c r="TD64" i="4"/>
  <c r="TC64" i="4"/>
  <c r="TB64" i="4"/>
  <c r="TA64" i="4"/>
  <c r="SZ64" i="4"/>
  <c r="SY64" i="4"/>
  <c r="SX64" i="4"/>
  <c r="SW64" i="4"/>
  <c r="SV64" i="4"/>
  <c r="SU64" i="4"/>
  <c r="ST64" i="4"/>
  <c r="SS64" i="4"/>
  <c r="SR64" i="4"/>
  <c r="SQ64" i="4"/>
  <c r="SP64" i="4"/>
  <c r="SO64" i="4"/>
  <c r="SN64" i="4"/>
  <c r="SM64" i="4"/>
  <c r="SL64" i="4"/>
  <c r="SK64" i="4"/>
  <c r="SJ64" i="4"/>
  <c r="SI64" i="4"/>
  <c r="SH64" i="4"/>
  <c r="SG64" i="4"/>
  <c r="SF64" i="4"/>
  <c r="SE64" i="4"/>
  <c r="SD64" i="4"/>
  <c r="SC64" i="4"/>
  <c r="SB64" i="4"/>
  <c r="SA64" i="4"/>
  <c r="RZ64" i="4"/>
  <c r="RY64" i="4"/>
  <c r="RX64" i="4"/>
  <c r="RW64" i="4"/>
  <c r="RV64" i="4"/>
  <c r="RU64" i="4"/>
  <c r="RT64" i="4"/>
  <c r="RS64" i="4"/>
  <c r="RR64" i="4"/>
  <c r="RQ64" i="4"/>
  <c r="RP64" i="4"/>
  <c r="RO64" i="4"/>
  <c r="RN64" i="4"/>
  <c r="RM64" i="4"/>
  <c r="RL64" i="4"/>
  <c r="RK64" i="4"/>
  <c r="RJ64" i="4"/>
  <c r="RI64" i="4"/>
  <c r="RH64" i="4"/>
  <c r="RG64" i="4"/>
  <c r="RF64" i="4"/>
  <c r="RE64" i="4"/>
  <c r="RD64" i="4"/>
  <c r="RC64" i="4"/>
  <c r="RB64" i="4"/>
  <c r="RA64" i="4"/>
  <c r="QZ64" i="4"/>
  <c r="QY64" i="4"/>
  <c r="QX64" i="4"/>
  <c r="QW64" i="4"/>
  <c r="QV64" i="4"/>
  <c r="QU64" i="4"/>
  <c r="QT64" i="4"/>
  <c r="QS64" i="4"/>
  <c r="QR64" i="4"/>
  <c r="QQ64" i="4"/>
  <c r="QP64" i="4"/>
  <c r="QO64" i="4"/>
  <c r="QN64" i="4"/>
  <c r="QM64" i="4"/>
  <c r="QL64" i="4"/>
  <c r="QK64" i="4"/>
  <c r="QJ64" i="4"/>
  <c r="QI64" i="4"/>
  <c r="QH64" i="4"/>
  <c r="QG64" i="4"/>
  <c r="QF64" i="4"/>
  <c r="QE64" i="4"/>
  <c r="QD64" i="4"/>
  <c r="QC64" i="4"/>
  <c r="QB64" i="4"/>
  <c r="QA64" i="4"/>
  <c r="PZ64" i="4"/>
  <c r="PY64" i="4"/>
  <c r="PX64" i="4"/>
  <c r="PW64" i="4"/>
  <c r="PV64" i="4"/>
  <c r="PU64" i="4"/>
  <c r="PT64" i="4"/>
  <c r="PS64" i="4"/>
  <c r="PR64" i="4"/>
  <c r="PQ64" i="4"/>
  <c r="PP64" i="4"/>
  <c r="PO64" i="4"/>
  <c r="PN64" i="4"/>
  <c r="PM64" i="4"/>
  <c r="PL64" i="4"/>
  <c r="PK64" i="4"/>
  <c r="PJ64" i="4"/>
  <c r="PI64" i="4"/>
  <c r="PH64" i="4"/>
  <c r="PG64" i="4"/>
  <c r="PF64" i="4"/>
  <c r="PE64" i="4"/>
  <c r="PD64" i="4"/>
  <c r="PC64" i="4"/>
  <c r="PB64" i="4"/>
  <c r="PA64" i="4"/>
  <c r="OZ64" i="4"/>
  <c r="OY64" i="4"/>
  <c r="OX64" i="4"/>
  <c r="OW64" i="4"/>
  <c r="OV64" i="4"/>
  <c r="OU64" i="4"/>
  <c r="OT64" i="4"/>
  <c r="OS64" i="4"/>
  <c r="OR64" i="4"/>
  <c r="OQ64" i="4"/>
  <c r="OP64" i="4"/>
  <c r="OO64" i="4"/>
  <c r="ON64" i="4"/>
  <c r="OM64" i="4"/>
  <c r="OL64" i="4"/>
  <c r="OK64" i="4"/>
  <c r="OJ64" i="4"/>
  <c r="OI64" i="4"/>
  <c r="OH64" i="4"/>
  <c r="OG64" i="4"/>
  <c r="OF64" i="4"/>
  <c r="OE64" i="4"/>
  <c r="OD64" i="4"/>
  <c r="OC64" i="4"/>
  <c r="OB64" i="4"/>
  <c r="OA64" i="4"/>
  <c r="NZ64" i="4"/>
  <c r="NY64" i="4"/>
  <c r="NX64" i="4"/>
  <c r="NW64" i="4"/>
  <c r="NV64" i="4"/>
  <c r="NU64" i="4"/>
  <c r="NT64" i="4"/>
  <c r="NS64" i="4"/>
  <c r="NR64" i="4"/>
  <c r="NQ64" i="4"/>
  <c r="NP64" i="4"/>
  <c r="NO64" i="4"/>
  <c r="NN64" i="4"/>
  <c r="NM64" i="4"/>
  <c r="NL64" i="4"/>
  <c r="NK64" i="4"/>
  <c r="NJ64" i="4"/>
  <c r="NI64" i="4"/>
  <c r="NH64" i="4"/>
  <c r="NG64" i="4"/>
  <c r="NF64" i="4"/>
  <c r="NE64" i="4"/>
  <c r="ND64" i="4"/>
  <c r="NC64" i="4"/>
  <c r="NB64" i="4"/>
  <c r="NA64" i="4"/>
  <c r="MZ64" i="4"/>
  <c r="MY64" i="4"/>
  <c r="MX64" i="4"/>
  <c r="MW64" i="4"/>
  <c r="MV64" i="4"/>
  <c r="MU64" i="4"/>
  <c r="MT64" i="4"/>
  <c r="MS64" i="4"/>
  <c r="MR64" i="4"/>
  <c r="MQ64" i="4"/>
  <c r="MP64" i="4"/>
  <c r="MO64" i="4"/>
  <c r="MN64" i="4"/>
  <c r="MM64" i="4"/>
  <c r="ML64" i="4"/>
  <c r="MK64" i="4"/>
  <c r="MJ64" i="4"/>
  <c r="MI64" i="4"/>
  <c r="MH64" i="4"/>
  <c r="MG64" i="4"/>
  <c r="MF64" i="4"/>
  <c r="ME64" i="4"/>
  <c r="MD64" i="4"/>
  <c r="MC64" i="4"/>
  <c r="MB64" i="4"/>
  <c r="MA64" i="4"/>
  <c r="LZ64" i="4"/>
  <c r="LY64" i="4"/>
  <c r="LX64" i="4"/>
  <c r="LW64" i="4"/>
  <c r="LV64" i="4"/>
  <c r="LU64" i="4"/>
  <c r="LT64" i="4"/>
  <c r="LS64" i="4"/>
  <c r="LR64" i="4"/>
  <c r="LQ64" i="4"/>
  <c r="LP64" i="4"/>
  <c r="LO64" i="4"/>
  <c r="LN64" i="4"/>
  <c r="LM64" i="4"/>
  <c r="LL64" i="4"/>
  <c r="LK64" i="4"/>
  <c r="LJ64" i="4"/>
  <c r="LI64" i="4"/>
  <c r="LH64" i="4"/>
  <c r="LG64" i="4"/>
  <c r="LF64" i="4"/>
  <c r="LE64" i="4"/>
  <c r="LD64" i="4"/>
  <c r="LC64" i="4"/>
  <c r="LB64" i="4"/>
  <c r="LA64" i="4"/>
  <c r="KZ64" i="4"/>
  <c r="KY64" i="4"/>
  <c r="KX64" i="4"/>
  <c r="KW64" i="4"/>
  <c r="KV64" i="4"/>
  <c r="KU64" i="4"/>
  <c r="KT64" i="4"/>
  <c r="KS64" i="4"/>
  <c r="KR64" i="4"/>
  <c r="KQ64" i="4"/>
  <c r="KP64" i="4"/>
  <c r="KO64"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JI64" i="4"/>
  <c r="JH64" i="4"/>
  <c r="JG64" i="4"/>
  <c r="JF64" i="4"/>
  <c r="JE64" i="4"/>
  <c r="JD64" i="4"/>
  <c r="JC64" i="4"/>
  <c r="JB64" i="4"/>
  <c r="JA64" i="4"/>
  <c r="IZ64" i="4"/>
  <c r="IY64" i="4"/>
  <c r="IX64" i="4"/>
  <c r="IW64" i="4"/>
  <c r="IV64" i="4"/>
  <c r="IU64" i="4"/>
  <c r="IT64" i="4"/>
  <c r="IS64" i="4"/>
  <c r="IR64" i="4"/>
  <c r="IQ64" i="4"/>
  <c r="IP64" i="4"/>
  <c r="IO64" i="4"/>
  <c r="IN64" i="4"/>
  <c r="IM64" i="4"/>
  <c r="IL64" i="4"/>
  <c r="IK64" i="4"/>
  <c r="IJ64" i="4"/>
  <c r="II64" i="4"/>
  <c r="IH64" i="4"/>
  <c r="IG64" i="4"/>
  <c r="IF64" i="4"/>
  <c r="IE64" i="4"/>
  <c r="ID64" i="4"/>
  <c r="IC64" i="4"/>
  <c r="IB64" i="4"/>
  <c r="IA64" i="4"/>
  <c r="HZ64" i="4"/>
  <c r="HY64" i="4"/>
  <c r="HX64" i="4"/>
  <c r="HW64" i="4"/>
  <c r="HV64" i="4"/>
  <c r="HU64" i="4"/>
  <c r="HT64" i="4"/>
  <c r="HS64" i="4"/>
  <c r="HR64" i="4"/>
  <c r="HQ64" i="4"/>
  <c r="HP64" i="4"/>
  <c r="HO64" i="4"/>
  <c r="HN64" i="4"/>
  <c r="HM64" i="4"/>
  <c r="HL64" i="4"/>
  <c r="HK64" i="4"/>
  <c r="HJ64" i="4"/>
  <c r="HI64" i="4"/>
  <c r="HH64" i="4"/>
  <c r="HG64" i="4"/>
  <c r="HF64" i="4"/>
  <c r="HE64" i="4"/>
  <c r="HD64" i="4"/>
  <c r="HC64" i="4"/>
  <c r="HB64" i="4"/>
  <c r="HA64" i="4"/>
  <c r="GZ64" i="4"/>
  <c r="GY64" i="4"/>
  <c r="GX64" i="4"/>
  <c r="GW64" i="4"/>
  <c r="GV64" i="4"/>
  <c r="GU64" i="4"/>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N64" i="4"/>
  <c r="FM64" i="4"/>
  <c r="FL64" i="4"/>
  <c r="FK64" i="4"/>
  <c r="FJ64" i="4"/>
  <c r="FI64" i="4"/>
  <c r="FH64" i="4"/>
  <c r="FG64" i="4"/>
  <c r="FF64" i="4"/>
  <c r="FE64" i="4"/>
  <c r="FD64" i="4"/>
  <c r="FC64" i="4"/>
  <c r="FB64" i="4"/>
  <c r="FA64"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J35" i="35"/>
  <c r="J34" i="35"/>
  <c r="J33" i="35"/>
  <c r="J32" i="35"/>
  <c r="J31" i="35"/>
  <c r="J30" i="35"/>
  <c r="A35" i="11"/>
  <c r="A34" i="11"/>
  <c r="A33" i="11"/>
  <c r="A32" i="11"/>
  <c r="A31" i="11"/>
  <c r="A30" i="11"/>
  <c r="A29" i="11"/>
  <c r="A28" i="11"/>
  <c r="A27" i="11"/>
  <c r="A26" i="11"/>
  <c r="A25" i="11"/>
  <c r="A24" i="11"/>
  <c r="A23" i="11"/>
  <c r="A22" i="11"/>
  <c r="A21" i="11"/>
  <c r="B54" i="8"/>
  <c r="B53" i="8"/>
  <c r="B52" i="8"/>
  <c r="B51" i="8"/>
  <c r="B50" i="8"/>
  <c r="B31" i="8"/>
  <c r="B30" i="8"/>
  <c r="B29" i="8"/>
  <c r="B28" i="8"/>
  <c r="B27" i="8"/>
  <c r="B73" i="8"/>
  <c r="B74" i="8"/>
  <c r="B78" i="8"/>
  <c r="C59" i="8"/>
  <c r="E81" i="8"/>
  <c r="C56" i="8"/>
  <c r="A23" i="8"/>
  <c r="E20" i="8"/>
  <c r="A22" i="8"/>
  <c r="B4" i="8" a="1"/>
  <c r="C45" i="8"/>
  <c r="A81" i="8"/>
  <c r="C43" i="8"/>
  <c r="C60" i="8"/>
  <c r="B75" i="8"/>
  <c r="B69" i="8"/>
  <c r="C57" i="8"/>
  <c r="C46" i="8"/>
  <c r="B16" i="8" a="1"/>
  <c r="C44" i="8"/>
  <c r="B66" i="8"/>
  <c r="B77" i="8"/>
  <c r="B36" i="8"/>
  <c r="B11" i="8" a="1"/>
  <c r="B14" i="8" a="1"/>
  <c r="C61" i="8"/>
  <c r="A21" i="8"/>
  <c r="B67" i="8"/>
  <c r="B76" i="8"/>
  <c r="B68" i="8"/>
  <c r="B65" i="8"/>
  <c r="B10" i="8" a="1"/>
  <c r="A82" i="8"/>
  <c r="C58" i="8"/>
  <c r="B3" i="8" a="1"/>
  <c r="B57" i="8"/>
  <c r="E84" i="8"/>
  <c r="B70" i="8"/>
  <c r="C62" i="8"/>
  <c r="B58" i="8"/>
  <c r="E85" i="8"/>
  <c r="B5" i="8" a="1"/>
  <c r="B59" i="8"/>
  <c r="A83" i="8"/>
  <c r="E23" i="8"/>
  <c r="B9" i="8" a="1"/>
  <c r="A84" i="8"/>
  <c r="B56" i="8"/>
  <c r="C47" i="8"/>
  <c r="B60" i="8"/>
  <c r="E83" i="8"/>
  <c r="B17" i="8" a="1"/>
  <c r="B6" i="8" a="1"/>
  <c r="B15" i="8" a="1"/>
  <c r="B62" i="8"/>
  <c r="B35" i="8"/>
  <c r="E24" i="8"/>
  <c r="B34" i="8"/>
  <c r="E22" i="8"/>
  <c r="B61" i="8"/>
  <c r="A24" i="8"/>
  <c r="A85" i="8"/>
  <c r="C42" i="8"/>
  <c r="B37" i="8"/>
  <c r="E82" i="8"/>
  <c r="A20" i="8"/>
  <c r="E21" i="8"/>
  <c r="L33" i="35" l="1"/>
  <c r="L35" i="35"/>
  <c r="L34" i="35"/>
  <c r="D2" i="11"/>
  <c r="C9" i="11"/>
  <c r="D9" i="11" s="1"/>
  <c r="C6" i="11"/>
  <c r="D6" i="11" s="1"/>
  <c r="C7" i="11"/>
  <c r="D7" i="11" s="1"/>
  <c r="C11" i="11"/>
  <c r="D11" i="11" s="1"/>
  <c r="C4" i="11"/>
  <c r="D4" i="11" s="1"/>
  <c r="C14" i="11"/>
  <c r="D14" i="11" s="1"/>
  <c r="C10" i="11"/>
  <c r="D10" i="11" s="1"/>
  <c r="C12" i="11"/>
  <c r="D12" i="11" s="1"/>
  <c r="C3" i="11"/>
  <c r="D3" i="11" s="1"/>
  <c r="C2" i="11"/>
  <c r="C8" i="11"/>
  <c r="D8" i="11" s="1"/>
  <c r="C5" i="11"/>
  <c r="D5" i="11" s="1"/>
  <c r="C15" i="11"/>
  <c r="D15" i="11" s="1"/>
  <c r="C13" i="11"/>
  <c r="D13" i="11" s="1"/>
  <c r="C17" i="11"/>
  <c r="D17" i="11" s="1"/>
  <c r="C16" i="11"/>
  <c r="D16" i="11" s="1"/>
  <c r="B82" i="8"/>
  <c r="L31" i="35"/>
  <c r="B81" i="8"/>
  <c r="B11" i="8"/>
  <c r="B16" i="8"/>
  <c r="B85" i="8"/>
  <c r="B24" i="8"/>
  <c r="B23" i="8"/>
  <c r="B15" i="8"/>
  <c r="B9" i="8"/>
  <c r="B6" i="8"/>
  <c r="B84" i="8"/>
  <c r="B20" i="8"/>
  <c r="C41" i="8"/>
  <c r="B21" i="8"/>
  <c r="B4" i="8"/>
  <c r="C40" i="8"/>
  <c r="B10" i="8"/>
  <c r="B22" i="8"/>
  <c r="B83" i="8"/>
  <c r="B3" i="8"/>
  <c r="L30" i="35"/>
  <c r="B5" i="8"/>
  <c r="B17" i="8"/>
  <c r="B14" i="8"/>
  <c r="L32" i="35"/>
  <c r="L36" i="35" l="1"/>
  <c r="N35" i="35" s="1"/>
  <c r="N31" i="35" l="1"/>
  <c r="N32" i="35"/>
  <c r="N33" i="35"/>
  <c r="N30" i="35"/>
  <c r="N34" i="35"/>
</calcChain>
</file>

<file path=xl/sharedStrings.xml><?xml version="1.0" encoding="utf-8"?>
<sst xmlns="http://schemas.openxmlformats.org/spreadsheetml/2006/main" count="51536" uniqueCount="22069">
  <si>
    <t>Configuration</t>
  </si>
  <si>
    <t>Les chiffres clés</t>
  </si>
  <si>
    <t>messages échangés</t>
  </si>
  <si>
    <t>BAL MSSanté</t>
  </si>
  <si>
    <t>Mois</t>
  </si>
  <si>
    <t>Nombre de messages émis dans l'Espace de Confiance</t>
  </si>
  <si>
    <t>Nombre de BAL ouvertes dans l'Espace de Confiance</t>
  </si>
  <si>
    <t>PSL équipés</t>
  </si>
  <si>
    <t>Nombre d'ES raccordés MSSanté</t>
  </si>
  <si>
    <t>Taux d'ES raccordés</t>
  </si>
  <si>
    <t>Nombre de LBM raccordés MSSanté</t>
  </si>
  <si>
    <t>Taux de LBM raccordés</t>
  </si>
  <si>
    <t>Nombre de PSL équipés MSSanté</t>
  </si>
  <si>
    <t>Taux de PSL équipés</t>
  </si>
  <si>
    <t>p</t>
  </si>
  <si>
    <t>Nombre de BAL d'exercice libéral</t>
  </si>
  <si>
    <t>Nombre de BAL Applicatives</t>
  </si>
  <si>
    <t>Nombre de BAL Organisationnelles</t>
  </si>
  <si>
    <t>Nombre de BAL Personnelles</t>
  </si>
  <si>
    <t>Type d'échange</t>
  </si>
  <si>
    <t>Suivi ES</t>
  </si>
  <si>
    <t>Echanges Hôpital vers Hôpital</t>
  </si>
  <si>
    <t>Echanges Hôpital vers Ville</t>
  </si>
  <si>
    <t>Echanges Ville vers Hôpital</t>
  </si>
  <si>
    <t>Echanges Ville vers Ville</t>
  </si>
  <si>
    <t>Source</t>
  </si>
  <si>
    <t>ligne</t>
  </si>
  <si>
    <t>colonne</t>
  </si>
  <si>
    <t>feuille</t>
  </si>
  <si>
    <t>BO</t>
  </si>
  <si>
    <t>Suivi général</t>
  </si>
  <si>
    <t>Echanges ville - hôpital</t>
  </si>
  <si>
    <t>Mode auto</t>
  </si>
  <si>
    <t>mapping</t>
  </si>
  <si>
    <t>Déploiement MSSanté</t>
  </si>
  <si>
    <t>Evolution du nombre de messages échangés</t>
  </si>
  <si>
    <t>ES</t>
  </si>
  <si>
    <t>LBM</t>
  </si>
  <si>
    <t>PSL</t>
  </si>
  <si>
    <t>Autres</t>
  </si>
  <si>
    <t>Répartition sur le mois</t>
  </si>
  <si>
    <t>Répartition échanges messages</t>
  </si>
  <si>
    <t>Colonne mois</t>
  </si>
  <si>
    <t>Messages émis par les ES</t>
  </si>
  <si>
    <t>Messages émis par Autres</t>
  </si>
  <si>
    <t>Messages émis par les PSL</t>
  </si>
  <si>
    <t>Messages émis par les LB</t>
  </si>
  <si>
    <t>Taille moyenne des messages</t>
  </si>
  <si>
    <t>Taille totale des messages</t>
  </si>
  <si>
    <t>Nombre de messages supérieur à 15ko</t>
  </si>
  <si>
    <t>manual</t>
  </si>
  <si>
    <t>Nombre de messages supérieur à 100ko</t>
  </si>
  <si>
    <t>Evolution du nombre de BAL MSSanté</t>
  </si>
  <si>
    <t>Répartition par type de BAL</t>
  </si>
  <si>
    <t>Répartition type de BAL</t>
  </si>
  <si>
    <t>BAL Personnelles</t>
  </si>
  <si>
    <t>BAL Organisationnelles</t>
  </si>
  <si>
    <t>BAL Applicatives</t>
  </si>
  <si>
    <t>Les types d'échanges</t>
  </si>
  <si>
    <t>Hôpital-Hôpital</t>
  </si>
  <si>
    <t>Hôpital-Ville</t>
  </si>
  <si>
    <t>Ville-Ville</t>
  </si>
  <si>
    <t>Nombre de messages &gt; 15ko</t>
  </si>
  <si>
    <t>Nombre de messages &gt; 100ko</t>
  </si>
  <si>
    <t>Liste mois</t>
  </si>
  <si>
    <t>Janvier 2020</t>
  </si>
  <si>
    <t>Février 2020</t>
  </si>
  <si>
    <t>Mars 2020</t>
  </si>
  <si>
    <t>Avril 2020</t>
  </si>
  <si>
    <t>Mai 2020</t>
  </si>
  <si>
    <t>Juin 2020</t>
  </si>
  <si>
    <t>Juillet 2020</t>
  </si>
  <si>
    <t>Août 2020</t>
  </si>
  <si>
    <t>Septembre 2020</t>
  </si>
  <si>
    <t>Octobre 2020</t>
  </si>
  <si>
    <t>Novembre 2020</t>
  </si>
  <si>
    <t>Décembre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</si>
  <si>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</si>
  <si>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</si>
  <si>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</si>
  <si>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</si>
  <si>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</si>
  <si>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</si>
  <si>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</si>
  <si>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</si>
  <si>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</si>
  <si>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</si>
  <si>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</si>
  <si>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</si>
  <si>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</si>
  <si>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</si>
  <si>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</si>
  <si>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</si>
  <si>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</si>
  <si>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</si>
  <si>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</si>
  <si>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</si>
  <si>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</si>
  <si>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</si>
  <si>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</si>
  <si>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Décembre 2022</t>
  </si>
  <si>
    <t>Janvier 2023</t>
  </si>
  <si>
    <t>Février 2023</t>
  </si>
  <si>
    <t>Mars 2023</t>
  </si>
  <si>
    <t>Avril 2023</t>
  </si>
  <si>
    <t>Mai 2023</t>
  </si>
  <si>
    <t>Juin 2023</t>
  </si>
  <si>
    <t>Juillet 2023</t>
  </si>
  <si>
    <t>Août 2023</t>
  </si>
  <si>
    <t>Septembre 2023</t>
  </si>
  <si>
    <t>Octobre 2023</t>
  </si>
  <si>
    <t>Novembre 2023</t>
  </si>
  <si>
    <t>Décembre 2023</t>
  </si>
  <si>
    <t>Janvier 2024</t>
  </si>
  <si>
    <t>Février 2024</t>
  </si>
  <si>
    <t>Mars 2024</t>
  </si>
  <si>
    <t>Avril 2024</t>
  </si>
  <si>
    <t>Mai 2024</t>
  </si>
  <si>
    <t>Juin 2024</t>
  </si>
  <si>
    <t>Juillet 2024</t>
  </si>
  <si>
    <t>Août 2024</t>
  </si>
  <si>
    <t>Septembre 2024</t>
  </si>
  <si>
    <t>Octobre 2024</t>
  </si>
  <si>
    <t>Novembre 2024</t>
  </si>
  <si>
    <t>Décembre 2024</t>
  </si>
  <si>
    <t>Structure Nb BAL PER</t>
  </si>
  <si>
    <t>Structure Nb BAL ORG</t>
  </si>
  <si>
    <t>Structure Nb BAL APP</t>
  </si>
  <si>
    <t>BAL PER  Médecin</t>
  </si>
  <si>
    <t>BAL PER  Infirmier</t>
  </si>
  <si>
    <t>BAL PER  Masseur-Kinésithérapeute</t>
  </si>
  <si>
    <t>BAL PER  Pharmacien</t>
  </si>
  <si>
    <t>BAL PER  Orthophoniste</t>
  </si>
  <si>
    <t>BAL PER  Chirurgien-Dentiste</t>
  </si>
  <si>
    <t>BAL PER  Sage-Femme</t>
  </si>
  <si>
    <t>BAL PER  Orthoptiste</t>
  </si>
  <si>
    <t>BAL PER  Pédicure-Podologue</t>
  </si>
  <si>
    <t>BAL Sans connexion APP Structure</t>
  </si>
  <si>
    <t>BAL Sans connexion ORG Structure</t>
  </si>
  <si>
    <t>BAL Sans connexion PER Structure</t>
  </si>
  <si>
    <t>BAL Sans connexion PER Libérale</t>
  </si>
  <si>
    <t>BAL connexion inconnue APP Structure</t>
  </si>
  <si>
    <t>BAL connexion inconnue ORG Structure</t>
  </si>
  <si>
    <t>BAL connexion inconnue PER Structure</t>
  </si>
  <si>
    <t>BAL connexion inconnue PER Libérale</t>
  </si>
  <si>
    <t>Utilisation BAL</t>
  </si>
  <si>
    <t>BAL Activées &lt; 6 mois</t>
  </si>
  <si>
    <t>BAL Activées &lt; 1 mois</t>
  </si>
  <si>
    <t>BAL Activées &lt; 12 mois</t>
  </si>
  <si>
    <t>BAL Activées &gt; 12 mois</t>
  </si>
  <si>
    <t>BAL sans connexion</t>
  </si>
  <si>
    <t>Connexion inconnue</t>
  </si>
  <si>
    <t>calculate</t>
  </si>
  <si>
    <t>APP</t>
  </si>
  <si>
    <t>ORG</t>
  </si>
  <si>
    <t>&lt;1 mois</t>
  </si>
  <si>
    <t>Entre 1 et 6 mois</t>
  </si>
  <si>
    <t xml:space="preserve">Entre 6 et 12 mois </t>
  </si>
  <si>
    <t>&gt;12 mois</t>
  </si>
  <si>
    <t>BAL APP consultée &lt;1 mois</t>
  </si>
  <si>
    <t>BAL ORG consultée &lt;1 mois</t>
  </si>
  <si>
    <t>BAL PER Salariée consultée &lt;1 mois</t>
  </si>
  <si>
    <t>BAL PER Libérale consultée &lt;1 mois</t>
  </si>
  <si>
    <t>BAL APP consultée Entre 1 et 6 mois</t>
  </si>
  <si>
    <t>BAL ORG consultée Entre 1 et 6 mois</t>
  </si>
  <si>
    <t>BAL PER Salariée consultée Entre 1 et 6 mois</t>
  </si>
  <si>
    <t>BAL PER Libérale consultée Entre 1 et 6 mois</t>
  </si>
  <si>
    <t xml:space="preserve">BAL APP consultée Entre 6 et 12 mois </t>
  </si>
  <si>
    <t xml:space="preserve">BAL ORG consultée Entre 6 et 12 mois </t>
  </si>
  <si>
    <t xml:space="preserve">BAL PER Salariée consultée Entre 6 et 12 mois </t>
  </si>
  <si>
    <t xml:space="preserve">BAL PER Libérale consultée Entre 6 et 12 mois </t>
  </si>
  <si>
    <t>BAL APP consultée &gt;12 mois</t>
  </si>
  <si>
    <t>BAL ORG consultée &gt;12 mois</t>
  </si>
  <si>
    <t>BAL PER Salariée consultée &gt;12 mois</t>
  </si>
  <si>
    <t>BAL PER Libérale consultée &gt;12 mois</t>
  </si>
  <si>
    <t>Nb BAL (Utilisation BAL)</t>
  </si>
  <si>
    <t>Tranche mois inactivité (Utilisation BAL)</t>
  </si>
  <si>
    <t>Type BAL</t>
  </si>
  <si>
    <t>Top BAL libérale</t>
  </si>
  <si>
    <t>Top BAL structure</t>
  </si>
  <si>
    <t>N</t>
  </si>
  <si>
    <t>O</t>
  </si>
  <si>
    <t>PER</t>
  </si>
  <si>
    <t>APP&lt;1 moisNO</t>
  </si>
  <si>
    <t>ORG&lt;1 moisNO</t>
  </si>
  <si>
    <t>PER&lt;1 moisNO</t>
  </si>
  <si>
    <t>PER&lt;1 moisON</t>
  </si>
  <si>
    <t>APPEntre 1 et 6 moisNO</t>
  </si>
  <si>
    <t>ORGEntre 1 et 6 moisNO</t>
  </si>
  <si>
    <t>PEREntre 1 et 6 moisNO</t>
  </si>
  <si>
    <t>PEREntre 1 et 6 moisON</t>
  </si>
  <si>
    <t>PEREntre 6 et 12 mois NO</t>
  </si>
  <si>
    <t>PEREntre 6 et 12 mois ON</t>
  </si>
  <si>
    <t>APP&gt;12 moisNO</t>
  </si>
  <si>
    <t>ORG&gt;12 moisNO</t>
  </si>
  <si>
    <t>PER&gt;12 moisNO</t>
  </si>
  <si>
    <t>PER&gt;12 moisON</t>
  </si>
  <si>
    <t>BAL PER  Psychologue</t>
  </si>
  <si>
    <t>Activité par opérateur</t>
  </si>
  <si>
    <t>Somme</t>
  </si>
  <si>
    <t>MIPIH</t>
  </si>
  <si>
    <t>MAILIZ</t>
  </si>
  <si>
    <t>WRAPTOR LABORATORIES</t>
  </si>
  <si>
    <t>AZNETWORK</t>
  </si>
  <si>
    <t>ADISTA</t>
  </si>
  <si>
    <t>APICEM</t>
  </si>
  <si>
    <t>COMPAGNIE GENERALE DE SANTE</t>
  </si>
  <si>
    <t>COMPUGROUP MEDICAL France</t>
  </si>
  <si>
    <t>ENOVACOM</t>
  </si>
  <si>
    <t>FONDATION VINCENT DE PAUL</t>
  </si>
  <si>
    <t>GCS E-SANTE BOURGOGNE</t>
  </si>
  <si>
    <t>GCS ESANTE BRETAGNE</t>
  </si>
  <si>
    <t>GCS E-SANTE PAYS DE LA LOIRE</t>
  </si>
  <si>
    <t>GCS SARA</t>
  </si>
  <si>
    <t>GCS SIS MARTINIQUE</t>
  </si>
  <si>
    <t>GCS TESIS</t>
  </si>
  <si>
    <t>GIE VIVALTO SANTE SERVICE PARTAGES</t>
  </si>
  <si>
    <t>GIP SILPC</t>
  </si>
  <si>
    <t>GRADES ESEA NOUVELLE-AQUITAINE</t>
  </si>
  <si>
    <t>GRADES PULSY</t>
  </si>
  <si>
    <t>INFORMATIQUE  DE SECURITE (IDS)</t>
  </si>
  <si>
    <t>INOVELAN</t>
  </si>
  <si>
    <t>INTERNATIONAL CROSS TALK</t>
  </si>
  <si>
    <t>LIFEN</t>
  </si>
  <si>
    <t>M</t>
  </si>
  <si>
    <t>M-1</t>
  </si>
  <si>
    <t>M-2</t>
  </si>
  <si>
    <t>Messages émis</t>
  </si>
  <si>
    <t>Messages reçus</t>
  </si>
  <si>
    <t>Diff. M/M-1</t>
  </si>
  <si>
    <t>Opérateurs</t>
  </si>
  <si>
    <t>Analyse des Etablissements de Santé (ES)</t>
  </si>
  <si>
    <t>Nb ES emetteurs M (Suivi ES)</t>
  </si>
  <si>
    <t>% messages émis ES</t>
  </si>
  <si>
    <t>Nb messages recus ES M (Suivi ES)</t>
  </si>
  <si>
    <t>% messages recus ES</t>
  </si>
  <si>
    <t>Nb BAL ES M (Suivi ES)</t>
  </si>
  <si>
    <t>% BAL ES</t>
  </si>
  <si>
    <t>Progression Envoi ES</t>
  </si>
  <si>
    <t>ES raccordés</t>
  </si>
  <si>
    <t>ES émetteurs</t>
  </si>
  <si>
    <t>messages émis</t>
  </si>
  <si>
    <t>par les ES</t>
  </si>
  <si>
    <t>messages reçus</t>
  </si>
  <si>
    <t xml:space="preserve">BAL créées </t>
  </si>
  <si>
    <t>en ES</t>
  </si>
  <si>
    <t>CHU MONTPELLIER</t>
  </si>
  <si>
    <t>Les tops émetteurs</t>
  </si>
  <si>
    <t>En carte</t>
  </si>
  <si>
    <t>Occitanie</t>
  </si>
  <si>
    <t>Pays de la Loire</t>
  </si>
  <si>
    <t>Nouvelle-Aquitaine</t>
  </si>
  <si>
    <t>Auvergne-Rhône-Alpes</t>
  </si>
  <si>
    <t>Provence-Alpes-Côte d'Azur</t>
  </si>
  <si>
    <t>Hauts-de-France</t>
  </si>
  <si>
    <t>Bourgogne-Franche-Comté</t>
  </si>
  <si>
    <t>Grand Est</t>
  </si>
  <si>
    <t>Normandie</t>
  </si>
  <si>
    <t>Bretagne</t>
  </si>
  <si>
    <t>Martinique</t>
  </si>
  <si>
    <t>Mayotte</t>
  </si>
  <si>
    <t>Guyane</t>
  </si>
  <si>
    <t>Guadeloupe</t>
  </si>
  <si>
    <t>Corse</t>
  </si>
  <si>
    <t>MGEN TECHNOLOGIES</t>
  </si>
  <si>
    <t>CENTRE HOSPITALIER DE LA COTE BASQUE</t>
  </si>
  <si>
    <t>CENTRE HOSPITALIER DE MONT DE MARSAN</t>
  </si>
  <si>
    <t>GCS E-SANTE ARCHIPEL 971</t>
  </si>
  <si>
    <t>CENTRE HOSPITALIER DE PAU</t>
  </si>
  <si>
    <t>GCS EMOSIST - FRANCHE COMTE</t>
  </si>
  <si>
    <t>DEDALUS HEALTHCARE FRANCE</t>
  </si>
  <si>
    <t>C H U  DE  LIMOGES</t>
  </si>
  <si>
    <t>C.H.U. DE RENNES</t>
  </si>
  <si>
    <t>CH UNIVERSITAIRE (CLERMONT-FERRAND)</t>
  </si>
  <si>
    <t>CTRE HOSP INTERCOMMUNAL SUD GIRONDE</t>
  </si>
  <si>
    <t>INSTITUT PAOLI CALMETTES</t>
  </si>
  <si>
    <t>Nb moyen de messages émis par ES émetteur</t>
  </si>
  <si>
    <t>des ES</t>
  </si>
  <si>
    <t>des émissions totales</t>
  </si>
  <si>
    <t>des réceptions totales</t>
  </si>
  <si>
    <t>Les nouveaux ES raccordés</t>
  </si>
  <si>
    <t>Répartition des échanges selon l'émetteur et le récepteur</t>
  </si>
  <si>
    <t>% messages émis LBM</t>
  </si>
  <si>
    <t>Nb BAL LBM</t>
  </si>
  <si>
    <t>% BAL LBM</t>
  </si>
  <si>
    <t>Nb moyen de messages émis par LBM émetteur</t>
  </si>
  <si>
    <t>Suivi LBM</t>
  </si>
  <si>
    <t>% ES émetteur</t>
  </si>
  <si>
    <t>% LBM émetteurs</t>
  </si>
  <si>
    <t>Nb LBM emetteurs</t>
  </si>
  <si>
    <t>Nb Sites raccordés</t>
  </si>
  <si>
    <t>% Sites raccordés</t>
  </si>
  <si>
    <t>Nb Sites émetteurs</t>
  </si>
  <si>
    <t>% Sites émetteurs</t>
  </si>
  <si>
    <t>% messages recus LBM</t>
  </si>
  <si>
    <t>Destinataire LBM Autre</t>
  </si>
  <si>
    <t>Destinataire LBM ES</t>
  </si>
  <si>
    <t>Destinataire LBM LBM</t>
  </si>
  <si>
    <t>Destinataire LBM PSL</t>
  </si>
  <si>
    <t>Répartition des destinataires des LBM</t>
  </si>
  <si>
    <t>NB petits LBM raccordés (&lt;= 2 sites)</t>
  </si>
  <si>
    <t>NB petits LBM non raccordés (&lt;= 2 sites)</t>
  </si>
  <si>
    <t>NB moyens LBM non raccordés (3 à 7 sites)</t>
  </si>
  <si>
    <t>NB moyens LBM raccordés (3 à 7 sites)</t>
  </si>
  <si>
    <t>NB grands LBM raccordés (&gt;= 8 sites)</t>
  </si>
  <si>
    <t>NB grands LBM non raccordés (&gt;= 8 sites)</t>
  </si>
  <si>
    <t>LBM raccordés</t>
  </si>
  <si>
    <t>LBM émetteurs</t>
  </si>
  <si>
    <t>BAL créées en LBM</t>
  </si>
  <si>
    <t>des LBM</t>
  </si>
  <si>
    <t>Répartition LBM raccordés</t>
  </si>
  <si>
    <t>Raccordés</t>
  </si>
  <si>
    <t>Total LBM</t>
  </si>
  <si>
    <t>Non Raccordés</t>
  </si>
  <si>
    <t>&lt;=2 sites</t>
  </si>
  <si>
    <t>Entre 3 et 7 sites</t>
  </si>
  <si>
    <t>&gt;= 8 sites</t>
  </si>
  <si>
    <t>TODO</t>
  </si>
  <si>
    <t>Nombre de BAL ouverte</t>
  </si>
  <si>
    <t>Médecin</t>
  </si>
  <si>
    <t>Infirmier</t>
  </si>
  <si>
    <t>Masseur-Kinésithérapeute</t>
  </si>
  <si>
    <t>Orthoptiste</t>
  </si>
  <si>
    <t>Orthophoniste</t>
  </si>
  <si>
    <t>MEDIWARE</t>
  </si>
  <si>
    <t>GIP e-SIS 59/62</t>
  </si>
  <si>
    <t>MAINCARE SOLUTIONS</t>
  </si>
  <si>
    <t>PHARMAGEST INTERACTIVE</t>
  </si>
  <si>
    <t>SAS DROPCLOUD</t>
  </si>
  <si>
    <t>SAS MAPUI LABS</t>
  </si>
  <si>
    <t>SASU AATLANTIDE</t>
  </si>
  <si>
    <t>Le podium des ES</t>
  </si>
  <si>
    <t>Les nouveaux LBM raccordés</t>
  </si>
  <si>
    <t>Déploiement MSSanté régional</t>
  </si>
  <si>
    <t>du total national</t>
  </si>
  <si>
    <t>des ES régionaux</t>
  </si>
  <si>
    <t>Les établissements de santé</t>
  </si>
  <si>
    <t>Les PS Libéraux</t>
  </si>
  <si>
    <t>des PSL régionaux</t>
  </si>
  <si>
    <t>Taux ES raccordés</t>
  </si>
  <si>
    <t>Nombre messages reçus</t>
  </si>
  <si>
    <t>Taux PSL équipés</t>
  </si>
  <si>
    <t>Taux PSL émetteurs</t>
  </si>
  <si>
    <t>Nombre messages émis</t>
  </si>
  <si>
    <t>Département</t>
  </si>
  <si>
    <t>Tx raccordement (ES)</t>
  </si>
  <si>
    <t>Tx emetteurs (ES)</t>
  </si>
  <si>
    <t>Nb messages emis (ES)</t>
  </si>
  <si>
    <t>Nb messages recus (ES)</t>
  </si>
  <si>
    <t>Ain</t>
  </si>
  <si>
    <t>Allier</t>
  </si>
  <si>
    <t>Ardèche</t>
  </si>
  <si>
    <t>Cantal</t>
  </si>
  <si>
    <t>Drôme</t>
  </si>
  <si>
    <t>Haute-Loire</t>
  </si>
  <si>
    <t>Haute-Savoie</t>
  </si>
  <si>
    <t>Isère</t>
  </si>
  <si>
    <t>Loire</t>
  </si>
  <si>
    <t>Rhône</t>
  </si>
  <si>
    <t>Savoie</t>
  </si>
  <si>
    <t>Détail</t>
  </si>
  <si>
    <t>Détail Etablissement de santé</t>
  </si>
  <si>
    <t>Nom ES</t>
  </si>
  <si>
    <t>Nombre messages</t>
  </si>
  <si>
    <t>Nb messages emis (PSL)</t>
  </si>
  <si>
    <t>Nb messages recus (PSL)</t>
  </si>
  <si>
    <t>Tx emetteurs (PSL)</t>
  </si>
  <si>
    <t>Tx équipés (PSL)</t>
  </si>
  <si>
    <t>Nombre PSL équipés</t>
  </si>
  <si>
    <t>Profession</t>
  </si>
  <si>
    <t>Détail PS Libéraux</t>
  </si>
  <si>
    <t>Grand-Est</t>
  </si>
  <si>
    <t>Centre-Val-de-Loire</t>
  </si>
  <si>
    <t>Non raccordés</t>
  </si>
  <si>
    <t>Total</t>
  </si>
  <si>
    <t>Laboratoire 2 sites ou moins</t>
  </si>
  <si>
    <t>Plus de 7 sites</t>
  </si>
  <si>
    <t>Usages en laboratoire de biologie médicale</t>
  </si>
  <si>
    <t>Taux de raccordement par taille du laboratoire</t>
  </si>
  <si>
    <t>Podium envoi ES</t>
  </si>
  <si>
    <t>Podium envoi LBM</t>
  </si>
  <si>
    <t>Les podiums des LBM émetteurs</t>
  </si>
  <si>
    <t>LABORATOIRE BIO 86 (12)</t>
  </si>
  <si>
    <t>LBM GEN BIO RIOM</t>
  </si>
  <si>
    <t>LBM BIOESTEREL SITE VAUBAN</t>
  </si>
  <si>
    <t>ASTRALAB-MALEMORT</t>
  </si>
  <si>
    <t>NB messages émis LBM</t>
  </si>
  <si>
    <t>par les LBM</t>
  </si>
  <si>
    <t>de l'Espace de Confiance</t>
  </si>
  <si>
    <t>BIODIN</t>
  </si>
  <si>
    <t>BIOLAM 80</t>
  </si>
  <si>
    <t>BIOMAG</t>
  </si>
  <si>
    <t>CERBALLIANCE OISE</t>
  </si>
  <si>
    <t>CERBALLIANCE REUNION</t>
  </si>
  <si>
    <t>EUROFINS BIOMNIS</t>
  </si>
  <si>
    <t>GEN BIO</t>
  </si>
  <si>
    <t>GROUPEMENT LABORATOIRES BIOLOGIE MEDIC</t>
  </si>
  <si>
    <t>LABORATOIRE MAYMAT</t>
  </si>
  <si>
    <t>LABORATOIRES DE BIOLOGIE REUNIS</t>
  </si>
  <si>
    <t>LABORIZON BRETAGNE</t>
  </si>
  <si>
    <t>LBM BIO LBS</t>
  </si>
  <si>
    <t>LBM BIOMEDILAM</t>
  </si>
  <si>
    <t>LBM DE SAINT BENOIT</t>
  </si>
  <si>
    <t>LBM LABOUEST</t>
  </si>
  <si>
    <t>LBM REUNILAB</t>
  </si>
  <si>
    <t>LBM SELAFA BIOCEANE</t>
  </si>
  <si>
    <t>LBM SELARL BIO EURE SEINE</t>
  </si>
  <si>
    <t>LBM SELARL JEAN BOYER ET ASSOCIES</t>
  </si>
  <si>
    <t>LBM SELARL SYNERGIBIO</t>
  </si>
  <si>
    <t>LBM SELAS D-LAB</t>
  </si>
  <si>
    <t>LBM SELAS PEPIN LELUAN SANNIER GUILLO</t>
  </si>
  <si>
    <t>MEDILYS</t>
  </si>
  <si>
    <t>SELAFA LABORATOIRE BIOCOME</t>
  </si>
  <si>
    <t>SELARL A&amp; R TEBOUL</t>
  </si>
  <si>
    <t>SELARL BIOCARMES</t>
  </si>
  <si>
    <t>SELARL BIOCONCORDE</t>
  </si>
  <si>
    <t>SELARL BIOLAB MARTINIQUE</t>
  </si>
  <si>
    <t>SELARL BIONORMA</t>
  </si>
  <si>
    <t>SELARL DYNABIO</t>
  </si>
  <si>
    <t>SELARL EXALAB</t>
  </si>
  <si>
    <t>SELARL UNIBIO</t>
  </si>
  <si>
    <t>SELAS ANABIOQUAL</t>
  </si>
  <si>
    <t>SELAS AX  BIO OCEAN</t>
  </si>
  <si>
    <t>SELAS B2A</t>
  </si>
  <si>
    <t>SELAS BC-LAB</t>
  </si>
  <si>
    <t>SELAS BIOALLIANCE</t>
  </si>
  <si>
    <t>SELAS BIOAXIOME</t>
  </si>
  <si>
    <t>SELAS BIO-CITY</t>
  </si>
  <si>
    <t>SELAS BIO CLINIC</t>
  </si>
  <si>
    <t>SELAS BIO DOMES UNILABS</t>
  </si>
  <si>
    <t>SELAS BIOFUSION</t>
  </si>
  <si>
    <t>SELAS BIOFUTUR</t>
  </si>
  <si>
    <t>SELAS BIO LAM LCD</t>
  </si>
  <si>
    <t>SELAS BIOLIB UNILABS</t>
  </si>
  <si>
    <t>SELAS BIOLYSS</t>
  </si>
  <si>
    <t>SELAS BIOMED 34</t>
  </si>
  <si>
    <t>SELAS BIOMEDICA</t>
  </si>
  <si>
    <t>SELAS BIOMER</t>
  </si>
  <si>
    <t>SELAS BIOPATH UNILABS</t>
  </si>
  <si>
    <t>SELAS BIOPYRENEES</t>
  </si>
  <si>
    <t>SELAS BIO-VAL</t>
  </si>
  <si>
    <t>SELAS BIO-VSM LAB</t>
  </si>
  <si>
    <t>SELAS BPO-BIOEPINE</t>
  </si>
  <si>
    <t>FINESS Juridique</t>
  </si>
  <si>
    <t>Nom du laboratoire</t>
  </si>
  <si>
    <t>860012756</t>
  </si>
  <si>
    <t>SELAS BIO 86</t>
  </si>
  <si>
    <t>Emetteur</t>
  </si>
  <si>
    <t>630010916</t>
  </si>
  <si>
    <t>060021912</t>
  </si>
  <si>
    <t>SELAS LBM BIOESTEREL</t>
  </si>
  <si>
    <t>870017175</t>
  </si>
  <si>
    <t>SELAS"ASTRALAB"</t>
  </si>
  <si>
    <t>340019306</t>
  </si>
  <si>
    <t>SELAS LABOSUD</t>
  </si>
  <si>
    <t>440049690</t>
  </si>
  <si>
    <t>870016748</t>
  </si>
  <si>
    <t>310022850</t>
  </si>
  <si>
    <t>SELAS CERBALLIANCE OCCITANIE</t>
  </si>
  <si>
    <t>680019155</t>
  </si>
  <si>
    <t>SELAS CAB</t>
  </si>
  <si>
    <t>450019450</t>
  </si>
  <si>
    <t>Raccordé</t>
  </si>
  <si>
    <t>2A0003349</t>
  </si>
  <si>
    <t>SELARL"CCF"</t>
  </si>
  <si>
    <t>640015590</t>
  </si>
  <si>
    <t>130039563</t>
  </si>
  <si>
    <t>SELAS LABOSUD PROVENCE BIOLOGIE</t>
  </si>
  <si>
    <t>2B0003909</t>
  </si>
  <si>
    <t>LABORATOIRE VIALLE</t>
  </si>
  <si>
    <t>830019501</t>
  </si>
  <si>
    <t>SELAS BIO LITTORAL</t>
  </si>
  <si>
    <t>320004385</t>
  </si>
  <si>
    <t>730011012</t>
  </si>
  <si>
    <t>SELAS  EUROFINS LABAZUR RHONE-ALPES</t>
  </si>
  <si>
    <t>490017266</t>
  </si>
  <si>
    <t>480002047</t>
  </si>
  <si>
    <t>SELAS OXYLAB</t>
  </si>
  <si>
    <t>640015996</t>
  </si>
  <si>
    <t>SELAS L.B.M. BIOPOLE</t>
  </si>
  <si>
    <t>620027847</t>
  </si>
  <si>
    <t>BIOPATH HAUTS DE FRANCE NORD</t>
  </si>
  <si>
    <t>760033779</t>
  </si>
  <si>
    <t>030006498</t>
  </si>
  <si>
    <t>SELAS SYNLAB AUVERGNE</t>
  </si>
  <si>
    <t>670015684</t>
  </si>
  <si>
    <t>970408324</t>
  </si>
  <si>
    <t>La Réunion</t>
  </si>
  <si>
    <t>640015673</t>
  </si>
  <si>
    <t>380016626</t>
  </si>
  <si>
    <t>970112116</t>
  </si>
  <si>
    <t>970407904</t>
  </si>
  <si>
    <t>750048654</t>
  </si>
  <si>
    <t>SELAS EYLAU UNILABS</t>
  </si>
  <si>
    <t>060021904</t>
  </si>
  <si>
    <t>SELAS EUROFINS LABAZUR NICE</t>
  </si>
  <si>
    <t>300013877</t>
  </si>
  <si>
    <t>920026564</t>
  </si>
  <si>
    <t>120006309</t>
  </si>
  <si>
    <t>SELAS LXBIO</t>
  </si>
  <si>
    <t>780021200</t>
  </si>
  <si>
    <t>SELAS EUROFINS BIO LAB</t>
  </si>
  <si>
    <t>670015478</t>
  </si>
  <si>
    <t>650005028</t>
  </si>
  <si>
    <t>SELAS CERBALLIANCE PYRENEES</t>
  </si>
  <si>
    <t>660006628</t>
  </si>
  <si>
    <t>SELAS BIOPOLE 66</t>
  </si>
  <si>
    <t>410008262</t>
  </si>
  <si>
    <t>SELAS LABORATOIRE BIO MEDI QUAL CENTRE</t>
  </si>
  <si>
    <t>150002830</t>
  </si>
  <si>
    <t>SELAS SYLAB</t>
  </si>
  <si>
    <t>560025306</t>
  </si>
  <si>
    <t>OCEALAB</t>
  </si>
  <si>
    <t>690035241</t>
  </si>
  <si>
    <t>400011664</t>
  </si>
  <si>
    <t>SELAS FORTE BIO UNILABS</t>
  </si>
  <si>
    <t>LBM FORTE BIO</t>
  </si>
  <si>
    <t>110005634</t>
  </si>
  <si>
    <t>SELAS CERBALLIANCE LANGUEDOC</t>
  </si>
  <si>
    <t>130039514</t>
  </si>
  <si>
    <t>SELAS LBM BRUNY MENARD CANOVA MATTON P</t>
  </si>
  <si>
    <t>570025197</t>
  </si>
  <si>
    <t>SELAS ESPACEBIO</t>
  </si>
  <si>
    <t>440005114</t>
  </si>
  <si>
    <t>LBM SYNLAB BIOLIANCE</t>
  </si>
  <si>
    <t>130039621</t>
  </si>
  <si>
    <t>SELAS SYNLAB PROVENCE</t>
  </si>
  <si>
    <t>710013574</t>
  </si>
  <si>
    <t>SELAS BIOLAB-UNILABS</t>
  </si>
  <si>
    <t>830018644</t>
  </si>
  <si>
    <t>SELAS EUROFINS LABAZUR ALPES SUD VAR</t>
  </si>
  <si>
    <t>210011185</t>
  </si>
  <si>
    <t>630011047</t>
  </si>
  <si>
    <t>620027946</t>
  </si>
  <si>
    <t>SYNLAB OPALE</t>
  </si>
  <si>
    <t>490017167</t>
  </si>
  <si>
    <t>LBM BIOSITES</t>
  </si>
  <si>
    <t>530007491</t>
  </si>
  <si>
    <t>LBM BIOLARIS</t>
  </si>
  <si>
    <t>130039340</t>
  </si>
  <si>
    <t>340019009</t>
  </si>
  <si>
    <t>700005507</t>
  </si>
  <si>
    <t>130043284</t>
  </si>
  <si>
    <t>SELAS EUROFINS LABAZUR PROVENCE</t>
  </si>
  <si>
    <t>970112280</t>
  </si>
  <si>
    <t>970210852</t>
  </si>
  <si>
    <t>290033372</t>
  </si>
  <si>
    <t>EUROFINS LABAZUR BRETAGNE</t>
  </si>
  <si>
    <t>620028613</t>
  </si>
  <si>
    <t>SELAS UNILABS BIOLOGIE HAUTS DE FRANCE</t>
  </si>
  <si>
    <t>830018834</t>
  </si>
  <si>
    <t>SELAS EUROFINS LABAZUR ILAB</t>
  </si>
  <si>
    <t>110005667</t>
  </si>
  <si>
    <t>SELARL BIO DOC</t>
  </si>
  <si>
    <t>710013293</t>
  </si>
  <si>
    <t>SELAS ACM BIO UNILABS</t>
  </si>
  <si>
    <t>SELAS UNILIANS</t>
  </si>
  <si>
    <t>080010077</t>
  </si>
  <si>
    <t>SELARL  LABORATOIRE BIO ARD'AISNE</t>
  </si>
  <si>
    <t>780020855</t>
  </si>
  <si>
    <t>SELAS BIOSYNERGIE</t>
  </si>
  <si>
    <t>830020277</t>
  </si>
  <si>
    <t>SELAS SYNERGIE</t>
  </si>
  <si>
    <t>310005376</t>
  </si>
  <si>
    <t>SELAS CEDIBIO-UNILABS</t>
  </si>
  <si>
    <t>740013578</t>
  </si>
  <si>
    <t>SELAS MIRIALIS</t>
  </si>
  <si>
    <t>950003806</t>
  </si>
  <si>
    <t>SELAFA CERBA</t>
  </si>
  <si>
    <t>LBM SELAFA CERBA SITE SAINT OUEN</t>
  </si>
  <si>
    <t>750050718</t>
  </si>
  <si>
    <t>SELAS EUROFINS  CEF</t>
  </si>
  <si>
    <t>440049591</t>
  </si>
  <si>
    <t>LBM RESEAU BIO</t>
  </si>
  <si>
    <t>930026331</t>
  </si>
  <si>
    <t>440049732</t>
  </si>
  <si>
    <t>LBM BMPR</t>
  </si>
  <si>
    <t>020015277</t>
  </si>
  <si>
    <t>770003127</t>
  </si>
  <si>
    <t>620029041</t>
  </si>
  <si>
    <t>SELARL BELILAB</t>
  </si>
  <si>
    <t>010009843</t>
  </si>
  <si>
    <t>SELARL BIOPTEAM</t>
  </si>
  <si>
    <t>110005840</t>
  </si>
  <si>
    <t>SELAS CENTRE DE BIOLOGIE DU LANGUEDOC</t>
  </si>
  <si>
    <t>670015346</t>
  </si>
  <si>
    <t>LBM LABORATOIRE EIMER</t>
  </si>
  <si>
    <t>060021714</t>
  </si>
  <si>
    <t>SELAS BARLA</t>
  </si>
  <si>
    <t>680019023</t>
  </si>
  <si>
    <t>SELARL LBM BARRAND</t>
  </si>
  <si>
    <t>790018576</t>
  </si>
  <si>
    <t>LABORATOIRE BIOSEVRES</t>
  </si>
  <si>
    <t>500020979</t>
  </si>
  <si>
    <t>SELAS DYNABIO UNILABS</t>
  </si>
  <si>
    <t>130041551</t>
  </si>
  <si>
    <t>LABORATOIRE PLUMELLE</t>
  </si>
  <si>
    <t>180008864</t>
  </si>
  <si>
    <t>SELARL BIOEXCEL</t>
  </si>
  <si>
    <t>840018915</t>
  </si>
  <si>
    <t>LBM BIOMEDIVAL</t>
  </si>
  <si>
    <t>560025702</t>
  </si>
  <si>
    <t>BIOPOLE</t>
  </si>
  <si>
    <t>760031021</t>
  </si>
  <si>
    <t>SELAS LABM DEFRANCE</t>
  </si>
  <si>
    <t>590049185</t>
  </si>
  <si>
    <t>SELAS LABORATOIRE BIOCENTRE</t>
  </si>
  <si>
    <t>140026931</t>
  </si>
  <si>
    <t>330036989</t>
  </si>
  <si>
    <t>040004376</t>
  </si>
  <si>
    <t>SELAS CERBALLIANCE ALPES DURANCE</t>
  </si>
  <si>
    <t>350048849</t>
  </si>
  <si>
    <t>BIO EMERAUDE</t>
  </si>
  <si>
    <t>690035159</t>
  </si>
  <si>
    <t>SELAS NOVELAB</t>
  </si>
  <si>
    <t>260018411</t>
  </si>
  <si>
    <t>840018840</t>
  </si>
  <si>
    <t>SELAS PROLAB</t>
  </si>
  <si>
    <t>690035480</t>
  </si>
  <si>
    <t>330045469</t>
  </si>
  <si>
    <t>SELAS ACCOLAB SUD-OUEST</t>
  </si>
  <si>
    <t>930024864</t>
  </si>
  <si>
    <t>LBM DU CENTRE CARDIOLOGIQUE DU NORD</t>
  </si>
  <si>
    <t>130042435</t>
  </si>
  <si>
    <t>SELARL LABIO</t>
  </si>
  <si>
    <t>610006850</t>
  </si>
  <si>
    <t>SELARL ORN.BIOMEDI.CAL</t>
  </si>
  <si>
    <t>690024112</t>
  </si>
  <si>
    <t>970408654</t>
  </si>
  <si>
    <t>970305132</t>
  </si>
  <si>
    <t>SELAS EUROFINS LABAZUR GUYANE</t>
  </si>
  <si>
    <t>760034421</t>
  </si>
  <si>
    <t>SELAS INTERLABO UNILABS</t>
  </si>
  <si>
    <t>760011411</t>
  </si>
  <si>
    <t>SELARL LABORATOIRE DU CEDRE</t>
  </si>
  <si>
    <t>LBM DU CEDRE</t>
  </si>
  <si>
    <t>020015814</t>
  </si>
  <si>
    <t>UNILABS BIOCT</t>
  </si>
  <si>
    <t>450019393</t>
  </si>
  <si>
    <t>SELAS ANABIO CENTRE</t>
  </si>
  <si>
    <t>350047668</t>
  </si>
  <si>
    <t>170023154</t>
  </si>
  <si>
    <t>SELAS SYNLAB CHARENTES</t>
  </si>
  <si>
    <t>710013368</t>
  </si>
  <si>
    <t>SYNLAB BOURGOGNE</t>
  </si>
  <si>
    <t>750048951</t>
  </si>
  <si>
    <t>SELARL LABO PARC MONCEAU</t>
  </si>
  <si>
    <t>730011202</t>
  </si>
  <si>
    <t>SELAS SYNLAB PAYS DE SAVOIE</t>
  </si>
  <si>
    <t>690035399</t>
  </si>
  <si>
    <t>SELAS EUROFINS CBM 69</t>
  </si>
  <si>
    <t>260018502</t>
  </si>
  <si>
    <t>SELAS CERBALLIANCE DROME-ARDECHE</t>
  </si>
  <si>
    <t>310027578</t>
  </si>
  <si>
    <t>SELAS SYNLAB OCCITANIE</t>
  </si>
  <si>
    <t>LBM SYNLAB OCCITANIE</t>
  </si>
  <si>
    <t>330034539</t>
  </si>
  <si>
    <t>740014188</t>
  </si>
  <si>
    <t>800017873</t>
  </si>
  <si>
    <t>CERBALLIANCE SOMME</t>
  </si>
  <si>
    <t>330046129</t>
  </si>
  <si>
    <t>SELAS EUROFINS BIOFFICE</t>
  </si>
  <si>
    <t>090003195</t>
  </si>
  <si>
    <t>SCP ARIEGE BIOLOGIE MEDICALE</t>
  </si>
  <si>
    <t>830014114</t>
  </si>
  <si>
    <t>SCP DE DIRECTEUR VIALATTE</t>
  </si>
  <si>
    <t>630010411</t>
  </si>
  <si>
    <t>LABM  DAUX</t>
  </si>
  <si>
    <t>650001373</t>
  </si>
  <si>
    <t>390006781</t>
  </si>
  <si>
    <t>010001725</t>
  </si>
  <si>
    <t>SELAS LABM CROIX BLANCHE</t>
  </si>
  <si>
    <t>LBM CROIX BLANCHE BOURG EN B</t>
  </si>
  <si>
    <t>910020403</t>
  </si>
  <si>
    <t>2A0003570</t>
  </si>
  <si>
    <t>SELAS LABORATOIRE 2A 2B</t>
  </si>
  <si>
    <t>270003460</t>
  </si>
  <si>
    <t>SELAS UNILABS BIOGEN</t>
  </si>
  <si>
    <t>UNILABS BIOGEN</t>
  </si>
  <si>
    <t>760012377</t>
  </si>
  <si>
    <t>SELARL LABM FIEVEZ&amp; IGOUT</t>
  </si>
  <si>
    <t>810009589</t>
  </si>
  <si>
    <t>SELAS EUROFINS INTERLAB</t>
  </si>
  <si>
    <t>850018110</t>
  </si>
  <si>
    <t>130021140</t>
  </si>
  <si>
    <t>LABORATOIRE HENRI MARACHLIAN</t>
  </si>
  <si>
    <t>LABM MARACHLIAN</t>
  </si>
  <si>
    <t>420013336</t>
  </si>
  <si>
    <t>780002192</t>
  </si>
  <si>
    <t>SELAS CENTRE DE BIOLOGIE MEDICALE</t>
  </si>
  <si>
    <t>220021638</t>
  </si>
  <si>
    <t>510021389</t>
  </si>
  <si>
    <t>SELAS"BIOXA"</t>
  </si>
  <si>
    <t>500021035</t>
  </si>
  <si>
    <t>370012890</t>
  </si>
  <si>
    <t>660006875</t>
  </si>
  <si>
    <t>SELAS MEDILAB 66</t>
  </si>
  <si>
    <t>570025494</t>
  </si>
  <si>
    <t>600012512</t>
  </si>
  <si>
    <t>320004419</t>
  </si>
  <si>
    <t>SELAS SYNLAB GASCOGNE</t>
  </si>
  <si>
    <t>670017094</t>
  </si>
  <si>
    <t>SELAS BIOTOV</t>
  </si>
  <si>
    <t>LBM BIOTOV</t>
  </si>
  <si>
    <t>840018519</t>
  </si>
  <si>
    <t>SELAS TETRABIO</t>
  </si>
  <si>
    <t>940018039</t>
  </si>
  <si>
    <t>SELAS LCV LABORATOIRE DE CENTRE VILLE</t>
  </si>
  <si>
    <t>LBM SELAS LCV-LABORATOIRE DE CENTRE VI</t>
  </si>
  <si>
    <t>850021239</t>
  </si>
  <si>
    <t>LBM ACTIV'BIOLAB</t>
  </si>
  <si>
    <t>830018057</t>
  </si>
  <si>
    <t>SELAS CERBALLIANCE COTE D'AZUR</t>
  </si>
  <si>
    <t>330032269</t>
  </si>
  <si>
    <t>SELAS BIO LAB 33</t>
  </si>
  <si>
    <t>340019918</t>
  </si>
  <si>
    <t>450002126</t>
  </si>
  <si>
    <t>B. DUBET</t>
  </si>
  <si>
    <t>LABM DUBET</t>
  </si>
  <si>
    <t>680000643</t>
  </si>
  <si>
    <t>FONDATION DE LA MAISON DU DIACONAT</t>
  </si>
  <si>
    <t>330029968</t>
  </si>
  <si>
    <t>030006159</t>
  </si>
  <si>
    <t>020015087</t>
  </si>
  <si>
    <t>SYNLAB NORD DE FRANCE</t>
  </si>
  <si>
    <t>750051971</t>
  </si>
  <si>
    <t>SELARL ASTRABIO</t>
  </si>
  <si>
    <t>760033464</t>
  </si>
  <si>
    <t>310023130</t>
  </si>
  <si>
    <t>SELAS CBM</t>
  </si>
  <si>
    <t>840017800</t>
  </si>
  <si>
    <t>SELAS BIO-SANTIS</t>
  </si>
  <si>
    <t>380017376</t>
  </si>
  <si>
    <t>SELARL BIOPTIMA</t>
  </si>
  <si>
    <t>380017640</t>
  </si>
  <si>
    <t>420012932</t>
  </si>
  <si>
    <t>SELAS CERBALLIANCE LOIRE</t>
  </si>
  <si>
    <t>420013195</t>
  </si>
  <si>
    <t>430008268</t>
  </si>
  <si>
    <t>SCP ALTILABO</t>
  </si>
  <si>
    <t>690005301</t>
  </si>
  <si>
    <t>SELAS LBM VIOLLET-BELMONT</t>
  </si>
  <si>
    <t>LABM BELMONT ET VIOLLET</t>
  </si>
  <si>
    <t>690035035</t>
  </si>
  <si>
    <t>SELAS CERBALLIANCE RHONE-ALPES</t>
  </si>
  <si>
    <t>690037189</t>
  </si>
  <si>
    <t>SELAS ALPIGENE</t>
  </si>
  <si>
    <t>LBM ALPIGENE</t>
  </si>
  <si>
    <t>730011137</t>
  </si>
  <si>
    <t>LBM MS LABOS CHAMBERY</t>
  </si>
  <si>
    <t>840018246</t>
  </si>
  <si>
    <t>210011383</t>
  </si>
  <si>
    <t>SELAS BIO MED 21</t>
  </si>
  <si>
    <t>250017431</t>
  </si>
  <si>
    <t>BIOALLAN</t>
  </si>
  <si>
    <t>250017514</t>
  </si>
  <si>
    <t>SELAS CBM25</t>
  </si>
  <si>
    <t>700004609</t>
  </si>
  <si>
    <t>700005622</t>
  </si>
  <si>
    <t>SANTE LABO</t>
  </si>
  <si>
    <t>710013442</t>
  </si>
  <si>
    <t>CERBALLIANCE BOURGOGNE</t>
  </si>
  <si>
    <t>710014036</t>
  </si>
  <si>
    <t>SELAS LBM CARRON</t>
  </si>
  <si>
    <t>710014408</t>
  </si>
  <si>
    <t>SELARLU LABORATOIRE J.P. VARLOT</t>
  </si>
  <si>
    <t>LABORATOIRE J.P. VARLOT</t>
  </si>
  <si>
    <t>890001472</t>
  </si>
  <si>
    <t>LABM BLONDEAU</t>
  </si>
  <si>
    <t>890008543</t>
  </si>
  <si>
    <t>SELARL MED-LAB</t>
  </si>
  <si>
    <t>890009673</t>
  </si>
  <si>
    <t>SELAS BIO+</t>
  </si>
  <si>
    <t>220014765</t>
  </si>
  <si>
    <t>LABORATOIRE D'ANALYSES LE PAGE  22-48</t>
  </si>
  <si>
    <t>220020960</t>
  </si>
  <si>
    <t>CERBALLIANCE COTES D'ARMOR</t>
  </si>
  <si>
    <t>290032879</t>
  </si>
  <si>
    <t>CERBALLIANCE FINISTERE</t>
  </si>
  <si>
    <t>290033091</t>
  </si>
  <si>
    <t>BIO 29</t>
  </si>
  <si>
    <t>350003539</t>
  </si>
  <si>
    <t>LABORATOIRE JEANNE</t>
  </si>
  <si>
    <t>LABORATOIRE  JEANNE  35-49</t>
  </si>
  <si>
    <t>350046959</t>
  </si>
  <si>
    <t>LBM BIOCELIANDE</t>
  </si>
  <si>
    <t>350047544</t>
  </si>
  <si>
    <t>ALLIANCE ANABIO</t>
  </si>
  <si>
    <t>350052130</t>
  </si>
  <si>
    <t>560001372</t>
  </si>
  <si>
    <t>LBM GOUSSE-PERON-LINTANF</t>
  </si>
  <si>
    <t>560004103</t>
  </si>
  <si>
    <t>LBM LABORATOIRE DE LA PRESQU'ILE</t>
  </si>
  <si>
    <t>560025033</t>
  </si>
  <si>
    <t>BIOLOR</t>
  </si>
  <si>
    <t>560025611</t>
  </si>
  <si>
    <t>LABORATOIRE BLANC-GALIBY BACHY</t>
  </si>
  <si>
    <t>LBM BLANC-GALIBY BACHY</t>
  </si>
  <si>
    <t>280006495</t>
  </si>
  <si>
    <t>SELAS TONNELLERIE VALLEE DE L'EURE</t>
  </si>
  <si>
    <t>360007843</t>
  </si>
  <si>
    <t>SELAS LABORATOIRE ANDRE LESCAROUX</t>
  </si>
  <si>
    <t>370012353</t>
  </si>
  <si>
    <t>SELAS CERBALLIANCE CENTRE VAL DE LOIRE</t>
  </si>
  <si>
    <t>410008700</t>
  </si>
  <si>
    <t>SELARL SELCO BIO</t>
  </si>
  <si>
    <t>450003207</t>
  </si>
  <si>
    <t>LABORATOIRE HERMANT</t>
  </si>
  <si>
    <t>450019617</t>
  </si>
  <si>
    <t>SELAS BIOSYNTHESE</t>
  </si>
  <si>
    <t>450019948</t>
  </si>
  <si>
    <t>SELAS BPR ANALYSES SPECIALISEES</t>
  </si>
  <si>
    <t>LBM BPR ANALYSES SPECIALISEES PANNES</t>
  </si>
  <si>
    <t>580005718</t>
  </si>
  <si>
    <t>SELAS EVORIAL</t>
  </si>
  <si>
    <t>100009521</t>
  </si>
  <si>
    <t>SELARL LABORATOIRE DYNALAB</t>
  </si>
  <si>
    <t>510024094</t>
  </si>
  <si>
    <t>SELARL BIOCHALONS</t>
  </si>
  <si>
    <t>540022670</t>
  </si>
  <si>
    <t>540022969</t>
  </si>
  <si>
    <t>570025601</t>
  </si>
  <si>
    <t>570027052</t>
  </si>
  <si>
    <t>670015981</t>
  </si>
  <si>
    <t>880006853</t>
  </si>
  <si>
    <t>SELAS ANALYSIS</t>
  </si>
  <si>
    <t>880007992</t>
  </si>
  <si>
    <t>SELCA LABORATOIRES ATOUTBIO DE LORRAIN</t>
  </si>
  <si>
    <t>970103545</t>
  </si>
  <si>
    <t>970111803</t>
  </si>
  <si>
    <t>LBM DE GRANDE TERRE</t>
  </si>
  <si>
    <t>970300109</t>
  </si>
  <si>
    <t>LABORATOIRE ANALYSE MEDICAL BIOLOGIQUE</t>
  </si>
  <si>
    <t>LABORATOIRE DE KOUROU</t>
  </si>
  <si>
    <t>970305181</t>
  </si>
  <si>
    <t>SELARL LBM BIO SOLEIL</t>
  </si>
  <si>
    <t>020015145</t>
  </si>
  <si>
    <t>590003331</t>
  </si>
  <si>
    <t>SELARL LABORATOIRE COLARD</t>
  </si>
  <si>
    <t>LABORATOIRE COLARD</t>
  </si>
  <si>
    <t>590048682</t>
  </si>
  <si>
    <t>SELAS SYNLAB OXABIO</t>
  </si>
  <si>
    <t>590048781</t>
  </si>
  <si>
    <t>SYNLAB BIOFRANCE</t>
  </si>
  <si>
    <t>590049102</t>
  </si>
  <si>
    <t>SYNLAB  BIOPAJ</t>
  </si>
  <si>
    <t>590049805</t>
  </si>
  <si>
    <t>SELAS CERBALLIANCE HAUTS DE FRANCE</t>
  </si>
  <si>
    <t>590050027</t>
  </si>
  <si>
    <t>SELAS BIOTOP</t>
  </si>
  <si>
    <t>590050373</t>
  </si>
  <si>
    <t>LABORATOIRE SECONDAIRE BIOQUALYS</t>
  </si>
  <si>
    <t>590051850</t>
  </si>
  <si>
    <t>DIAGNOVIE</t>
  </si>
  <si>
    <t>590056552</t>
  </si>
  <si>
    <t>SELARL LABORATOIRE MINE</t>
  </si>
  <si>
    <t>590059184</t>
  </si>
  <si>
    <t>SELAS SYNLAB HAUTS DE FRANCE</t>
  </si>
  <si>
    <t>600000871</t>
  </si>
  <si>
    <t>LABORATOIRE MARTIN PEYSSIES</t>
  </si>
  <si>
    <t>600011977</t>
  </si>
  <si>
    <t>600012058</t>
  </si>
  <si>
    <t>600014633</t>
  </si>
  <si>
    <t>I-MITOX - LBM</t>
  </si>
  <si>
    <t>600015036</t>
  </si>
  <si>
    <t>LABORATOIRES DU BEAUVAISIS</t>
  </si>
  <si>
    <t>620020859</t>
  </si>
  <si>
    <t>620029397</t>
  </si>
  <si>
    <t>SELAS AUDOLYS BIOLOGIE</t>
  </si>
  <si>
    <t>620029520</t>
  </si>
  <si>
    <t>SELAS CERBALLIANCE ARTOIS</t>
  </si>
  <si>
    <t>620029645</t>
  </si>
  <si>
    <t>OPALEBIO</t>
  </si>
  <si>
    <t>620029959</t>
  </si>
  <si>
    <t>TABARDEL-VIART</t>
  </si>
  <si>
    <t>LABORATOIRE TABARDEL-VIART</t>
  </si>
  <si>
    <t>800017634</t>
  </si>
  <si>
    <t>BIOPATH HAUTS-DE-FRANCE SUD</t>
  </si>
  <si>
    <t>LABORATOIRE DE BIOLOGIE MEDICALE"BIOPA</t>
  </si>
  <si>
    <t>800018095</t>
  </si>
  <si>
    <t>LUC GAMBET</t>
  </si>
  <si>
    <t>800018145</t>
  </si>
  <si>
    <t>800018459</t>
  </si>
  <si>
    <t>SELARL BIOAMIENS</t>
  </si>
  <si>
    <t>450019187</t>
  </si>
  <si>
    <t>SELAS MEDIBIOLAB</t>
  </si>
  <si>
    <t>750006116</t>
  </si>
  <si>
    <t>SELARL CHARLES COHEN</t>
  </si>
  <si>
    <t>750007056</t>
  </si>
  <si>
    <t>750034639</t>
  </si>
  <si>
    <t>750037483</t>
  </si>
  <si>
    <t>ASSOCIATION CMETE</t>
  </si>
  <si>
    <t>LABM CTRE MED ENTREPRISES</t>
  </si>
  <si>
    <t>LBM LAVERGNE SITE VICTOR HUGO</t>
  </si>
  <si>
    <t>750049066</t>
  </si>
  <si>
    <t>SELAS LA SCALA</t>
  </si>
  <si>
    <t>750049124</t>
  </si>
  <si>
    <t>750049173</t>
  </si>
  <si>
    <t>SELAS SYNLAB PARIS</t>
  </si>
  <si>
    <t>750049371</t>
  </si>
  <si>
    <t>SELAS GUEVALT</t>
  </si>
  <si>
    <t>750050395</t>
  </si>
  <si>
    <t>SELARL LBM JEANNE D'ARC</t>
  </si>
  <si>
    <t>750050452</t>
  </si>
  <si>
    <t>SELAS LBM BIO SITES</t>
  </si>
  <si>
    <t>750050536</t>
  </si>
  <si>
    <t>SELAS CERBALLIANCE PARIS ET IDF EST</t>
  </si>
  <si>
    <t>750052045</t>
  </si>
  <si>
    <t>SELARL LABO XV</t>
  </si>
  <si>
    <t>750053795</t>
  </si>
  <si>
    <t>SELARL LABORATOIRE KUATE</t>
  </si>
  <si>
    <t>750054413</t>
  </si>
  <si>
    <t>SELARL BIO-OPTIMA</t>
  </si>
  <si>
    <t>750054454</t>
  </si>
  <si>
    <t>GCS LBM-CDS HOPITAUX D'ILE DE FRANCE</t>
  </si>
  <si>
    <t>750057465</t>
  </si>
  <si>
    <t>SELAS CASSUTO</t>
  </si>
  <si>
    <t>750057549</t>
  </si>
  <si>
    <t>CENTRE INTERPROF ETUDES EXAMENS MEDICA</t>
  </si>
  <si>
    <t>LABM DU CIEM</t>
  </si>
  <si>
    <t>750720856</t>
  </si>
  <si>
    <t>C.P.A.M. DE PARIS</t>
  </si>
  <si>
    <t>770018406</t>
  </si>
  <si>
    <t>SELAS D'ARMAINVILLIERS</t>
  </si>
  <si>
    <t>770018570</t>
  </si>
  <si>
    <t>LBM SELAS LAB 77 SITE BUSSY PLATEAU TE</t>
  </si>
  <si>
    <t>770019362</t>
  </si>
  <si>
    <t>SELARL BIO2000</t>
  </si>
  <si>
    <t>770019487</t>
  </si>
  <si>
    <t>SELARL LABORATOIRE BONHOURE</t>
  </si>
  <si>
    <t>LBM SELARL LABORATOIRE BONHOURE SITE N</t>
  </si>
  <si>
    <t>770020204</t>
  </si>
  <si>
    <t>SELAS DELAPORTE</t>
  </si>
  <si>
    <t>LBM SELAS DELAPORTE SITE CLAYE</t>
  </si>
  <si>
    <t>770022135</t>
  </si>
  <si>
    <t>SELAS BIO-LAME</t>
  </si>
  <si>
    <t>LBM SELAS BIO-LAME SITE MELUN</t>
  </si>
  <si>
    <t>780004107</t>
  </si>
  <si>
    <t>LBM SELARL BIO-OP SITE TRAPPES</t>
  </si>
  <si>
    <t>780021663</t>
  </si>
  <si>
    <t>910019801</t>
  </si>
  <si>
    <t>SELAS SOMMEVILLE</t>
  </si>
  <si>
    <t>910021401</t>
  </si>
  <si>
    <t>SELAS MEDI +</t>
  </si>
  <si>
    <t>910021831</t>
  </si>
  <si>
    <t>SELARL SIGMABIO</t>
  </si>
  <si>
    <t>920026804</t>
  </si>
  <si>
    <t>SELARL" GROUPE BIO ETHERNALYS"</t>
  </si>
  <si>
    <t>920026937</t>
  </si>
  <si>
    <t>920027075</t>
  </si>
  <si>
    <t>920027364</t>
  </si>
  <si>
    <t>SELARL"LABORATOIRE DU GENERAL LECLERC"</t>
  </si>
  <si>
    <t>920027588</t>
  </si>
  <si>
    <t>920027943</t>
  </si>
  <si>
    <t>920028016</t>
  </si>
  <si>
    <t>SELAS LBM CENTRAL 92</t>
  </si>
  <si>
    <t>920028313</t>
  </si>
  <si>
    <t>SELARL BIOSMOSE IDF</t>
  </si>
  <si>
    <t>920028420</t>
  </si>
  <si>
    <t>LBM BALIAN</t>
  </si>
  <si>
    <t>920032547</t>
  </si>
  <si>
    <t>GROUPE BIOTEK</t>
  </si>
  <si>
    <t>930002001</t>
  </si>
  <si>
    <t>DEPARTEMENT DE LA SEINE SAINT DENIS</t>
  </si>
  <si>
    <t>930003694</t>
  </si>
  <si>
    <t>LABM  PICARD-PAPER</t>
  </si>
  <si>
    <t>930023296</t>
  </si>
  <si>
    <t>SELARL"LABORATOIRE CLEMENT"</t>
  </si>
  <si>
    <t>930023650</t>
  </si>
  <si>
    <t>SELARL NG BIO</t>
  </si>
  <si>
    <t>930025275</t>
  </si>
  <si>
    <t>SELAFA LABORATOIRE ZTP</t>
  </si>
  <si>
    <t>940018898</t>
  </si>
  <si>
    <t>940019938</t>
  </si>
  <si>
    <t>SELARL BIO SANTE</t>
  </si>
  <si>
    <t>940021553</t>
  </si>
  <si>
    <t>SELARL ANA L</t>
  </si>
  <si>
    <t>940021827</t>
  </si>
  <si>
    <t>940025950</t>
  </si>
  <si>
    <t>950016089</t>
  </si>
  <si>
    <t>970408936</t>
  </si>
  <si>
    <t>SELAS BIO AUSTRAL</t>
  </si>
  <si>
    <t>970200861</t>
  </si>
  <si>
    <t>COLLECTIVITE TERRITORIALE MARTINIQUE</t>
  </si>
  <si>
    <t>LABORATOIRE TERRITORIAL D'ANALYSES</t>
  </si>
  <si>
    <t>970202727</t>
  </si>
  <si>
    <t>LBM RIGOLLET</t>
  </si>
  <si>
    <t>LABORATOIRE D'ANALYSES MEDICALES</t>
  </si>
  <si>
    <t>970211280</t>
  </si>
  <si>
    <t>SELAS LABORATOIRE BIOSANTE</t>
  </si>
  <si>
    <t>980500250</t>
  </si>
  <si>
    <t>LABM DE MAYOTTE</t>
  </si>
  <si>
    <t>980501654</t>
  </si>
  <si>
    <t>SELARL MAYO BIO</t>
  </si>
  <si>
    <t>140027657</t>
  </si>
  <si>
    <t>SELARL LBM BIORIV</t>
  </si>
  <si>
    <t>270025661</t>
  </si>
  <si>
    <t>270025703</t>
  </si>
  <si>
    <t>SELAS CERBALLIANCE EURE</t>
  </si>
  <si>
    <t>270025950</t>
  </si>
  <si>
    <t>270027212</t>
  </si>
  <si>
    <t>SELAS CBSV</t>
  </si>
  <si>
    <t>610006827</t>
  </si>
  <si>
    <t>SELAS MEDICABIO</t>
  </si>
  <si>
    <t>610006876</t>
  </si>
  <si>
    <t>SELAS LBM DU VAL D'ORNE</t>
  </si>
  <si>
    <t>760012310</t>
  </si>
  <si>
    <t>LABM LE PORTAL ANNIE</t>
  </si>
  <si>
    <t>760030890</t>
  </si>
  <si>
    <t>760030981</t>
  </si>
  <si>
    <t>760031070</t>
  </si>
  <si>
    <t>760033332</t>
  </si>
  <si>
    <t>LBM SELARL BIODIAGNOSTIC</t>
  </si>
  <si>
    <t>760033860</t>
  </si>
  <si>
    <t>SELAS LABORATOIRE BIOLOGIE CLINIQUE</t>
  </si>
  <si>
    <t>760035915</t>
  </si>
  <si>
    <t>SELAS CERBALLIANCE NORMANDIE</t>
  </si>
  <si>
    <t>760037309</t>
  </si>
  <si>
    <t>SELAS SYNLAB NORMANDIE</t>
  </si>
  <si>
    <t>160014940</t>
  </si>
  <si>
    <t>SELARL AXIOME</t>
  </si>
  <si>
    <t>LABORATOIRE AXIOME - SITE DE RUFFEC</t>
  </si>
  <si>
    <t>160015558</t>
  </si>
  <si>
    <t>SELARL LABOFFICE</t>
  </si>
  <si>
    <t>LABOFFICE</t>
  </si>
  <si>
    <t>170023048</t>
  </si>
  <si>
    <t>CERBALLIANCE CHARENTES</t>
  </si>
  <si>
    <t>170023832</t>
  </si>
  <si>
    <t>BIO 17</t>
  </si>
  <si>
    <t>190006528</t>
  </si>
  <si>
    <t>LABORATOIRE M. CHANUT</t>
  </si>
  <si>
    <t>LABORATOIRE CHANUT</t>
  </si>
  <si>
    <t>190011890</t>
  </si>
  <si>
    <t>240014423</t>
  </si>
  <si>
    <t>SELAS NOVABIO</t>
  </si>
  <si>
    <t>330006925</t>
  </si>
  <si>
    <t>SELURL PHILIPPE FERNANDEZ</t>
  </si>
  <si>
    <t>LABM PHILIPPE FERNANDEZ</t>
  </si>
  <si>
    <t>330033028</t>
  </si>
  <si>
    <t>SELARL LABORATOIRE VAL DE GARONNE</t>
  </si>
  <si>
    <t>LBM LABORATOIRE VAL DE GARONNE</t>
  </si>
  <si>
    <t>400012829</t>
  </si>
  <si>
    <t>SELARL LABORATOIRE DELEST-DUBOS</t>
  </si>
  <si>
    <t>LBM LABORATOIRE DELEST-DUBOS</t>
  </si>
  <si>
    <t>400013199</t>
  </si>
  <si>
    <t>SELAS LBM SYNLAB ADOUR</t>
  </si>
  <si>
    <t>470014549</t>
  </si>
  <si>
    <t>SELARL LBM OLIVOT-MARIOTTI</t>
  </si>
  <si>
    <t>640015228</t>
  </si>
  <si>
    <t>790018352</t>
  </si>
  <si>
    <t>SELARL MEDILAB GROUP</t>
  </si>
  <si>
    <t>LABM BRETTE-FAURE-LIGNERES</t>
  </si>
  <si>
    <t>300016763</t>
  </si>
  <si>
    <t>SELAS BIO.PSI</t>
  </si>
  <si>
    <t>300019338</t>
  </si>
  <si>
    <t>SELAS SYNLAB MIDI</t>
  </si>
  <si>
    <t>310016704</t>
  </si>
  <si>
    <t>LABORATOIRE LABCEL</t>
  </si>
  <si>
    <t>310022819</t>
  </si>
  <si>
    <t>310023536</t>
  </si>
  <si>
    <t>SELARL AIRBIO</t>
  </si>
  <si>
    <t>310023650</t>
  </si>
  <si>
    <t>SELAS LABORATOIRE DES CEDRES</t>
  </si>
  <si>
    <t>310023981</t>
  </si>
  <si>
    <t>SELAS BIOLAB AVENIR</t>
  </si>
  <si>
    <t>340018415</t>
  </si>
  <si>
    <t>SELARL PAGES</t>
  </si>
  <si>
    <t>650004658</t>
  </si>
  <si>
    <t>660003773</t>
  </si>
  <si>
    <t>LABM BRAHEM</t>
  </si>
  <si>
    <t>810011379</t>
  </si>
  <si>
    <t>SELARL ALTISBIO</t>
  </si>
  <si>
    <t>LBM ALTISBIO</t>
  </si>
  <si>
    <t>280006453</t>
  </si>
  <si>
    <t>SELARL C+ BIO</t>
  </si>
  <si>
    <t>440022648</t>
  </si>
  <si>
    <t>INSTITUT SANTE DE L OUEST</t>
  </si>
  <si>
    <t>LABM ISO</t>
  </si>
  <si>
    <t>440042935</t>
  </si>
  <si>
    <t>LBM TOXILABO</t>
  </si>
  <si>
    <t>LABM TOXILABO</t>
  </si>
  <si>
    <t>440049641</t>
  </si>
  <si>
    <t>LBM SUD LOIRE BIOLOGIE</t>
  </si>
  <si>
    <t>440049823</t>
  </si>
  <si>
    <t>LBM BIOLAM</t>
  </si>
  <si>
    <t>440050011</t>
  </si>
  <si>
    <t>LBM SELARL BIOLOIRE</t>
  </si>
  <si>
    <t>LBM BIOLOIRE</t>
  </si>
  <si>
    <t>440051977</t>
  </si>
  <si>
    <t>LBM CYTOGEN</t>
  </si>
  <si>
    <t>440052959</t>
  </si>
  <si>
    <t>SAS BIOFORTIS</t>
  </si>
  <si>
    <t>LABORATOIRE BIOFORTIS</t>
  </si>
  <si>
    <t>490017779</t>
  </si>
  <si>
    <t>LBM XLABS</t>
  </si>
  <si>
    <t>490021003</t>
  </si>
  <si>
    <t>MICROBIOLIGER</t>
  </si>
  <si>
    <t>LBM MICROBIOLIGER</t>
  </si>
  <si>
    <t>610008609</t>
  </si>
  <si>
    <t>SELAS SYNLAB NORMANDIE MAINE</t>
  </si>
  <si>
    <t>720018662</t>
  </si>
  <si>
    <t>LBM LABORIZON MAINE ANJOU</t>
  </si>
  <si>
    <t>850017740</t>
  </si>
  <si>
    <t>LBM LOGIC BIO</t>
  </si>
  <si>
    <t>850018540</t>
  </si>
  <si>
    <t>LBM SEVRE BIOLOGIE</t>
  </si>
  <si>
    <t>050007749</t>
  </si>
  <si>
    <t>SELARL BIOMED 05</t>
  </si>
  <si>
    <t>060006145</t>
  </si>
  <si>
    <t>LABM GARE DE PROVENCE</t>
  </si>
  <si>
    <t>060007952</t>
  </si>
  <si>
    <t>LABORATOIRE HOUN</t>
  </si>
  <si>
    <t>130018120</t>
  </si>
  <si>
    <t>SCP GOMPEL TORTEL</t>
  </si>
  <si>
    <t>LBM GOMPEL ET TORTEL</t>
  </si>
  <si>
    <t>130019995</t>
  </si>
  <si>
    <t>LABM LEPREUX PATRICK</t>
  </si>
  <si>
    <t>LABM LEPREUX</t>
  </si>
  <si>
    <t>130020506</t>
  </si>
  <si>
    <t>LABM FLORIAN</t>
  </si>
  <si>
    <t>130021546</t>
  </si>
  <si>
    <t>SCP DUCOMMUN RICOUX LEBAN</t>
  </si>
  <si>
    <t>LABM LEBAN</t>
  </si>
  <si>
    <t>130026388</t>
  </si>
  <si>
    <t>DEPARTEMENT DES BOUCHES DU RHONE</t>
  </si>
  <si>
    <t>LABM DEPARTEMENTAL</t>
  </si>
  <si>
    <t>130038276</t>
  </si>
  <si>
    <t>LABM CHANTECLER</t>
  </si>
  <si>
    <t>130039787</t>
  </si>
  <si>
    <t>SELAS CERBALLIANCE PROVENCE</t>
  </si>
  <si>
    <t>130042161</t>
  </si>
  <si>
    <t>SELAS ALPHABIO</t>
  </si>
  <si>
    <t>130044282</t>
  </si>
  <si>
    <t>SELAS LABORATOIRES BERNABEU</t>
  </si>
  <si>
    <t>830015152</t>
  </si>
  <si>
    <t>LABM STALLER</t>
  </si>
  <si>
    <t>830015459</t>
  </si>
  <si>
    <t>LABM ROBERT LOUIS MILLET SIMONE</t>
  </si>
  <si>
    <t>830020053</t>
  </si>
  <si>
    <t>LABM VERMEULEN</t>
  </si>
  <si>
    <t>830025326</t>
  </si>
  <si>
    <t>LBIA</t>
  </si>
  <si>
    <t>Finess géographique</t>
  </si>
  <si>
    <t>Nom de site</t>
  </si>
  <si>
    <t>Région du site</t>
  </si>
  <si>
    <t>Statut</t>
  </si>
  <si>
    <t>Nom du grand groupe</t>
  </si>
  <si>
    <t>LBM BIOPTEAM BOURG EN B LALANDE</t>
  </si>
  <si>
    <t>LBM BIOPTEAM BOURG EN B BRETIN</t>
  </si>
  <si>
    <t>LBM BIOPTEAM VONNAS</t>
  </si>
  <si>
    <t>LBM SYNLAB NORD DE FRANCE SAINT-QUENTI</t>
  </si>
  <si>
    <t>Aisne</t>
  </si>
  <si>
    <t>SYNLAB France</t>
  </si>
  <si>
    <t>LBM SYNLAB NORD DE FRANCE GUISE</t>
  </si>
  <si>
    <t>LBM SYNLAB NORD DE FRANCE BROSSOLETTE</t>
  </si>
  <si>
    <t>LBM SYNLAB NORD DE FRANCE MONCORNET</t>
  </si>
  <si>
    <t>LBM SYNLAB NORD DE FRANCE TERGNIER</t>
  </si>
  <si>
    <t>LBM SYNLAB NORD DE FRANCE SOISSONS</t>
  </si>
  <si>
    <t>LBM SYNLAB NORD DE FRANCE CHAUNY</t>
  </si>
  <si>
    <t>LBM SYNLAB NORD DE FRANCE</t>
  </si>
  <si>
    <t>800020455</t>
  </si>
  <si>
    <t>LBM NOVABIO PERONNE</t>
  </si>
  <si>
    <t>LBM CORCY SOISSONS SAINT MARTIN</t>
  </si>
  <si>
    <t>LBM CORCY SOISSONS REMPART</t>
  </si>
  <si>
    <t>510024409</t>
  </si>
  <si>
    <t>LBM CORCY MONTMIRAIL</t>
  </si>
  <si>
    <t>Marne</t>
  </si>
  <si>
    <t>600012637</t>
  </si>
  <si>
    <t>LBM CORCY NOYON</t>
  </si>
  <si>
    <t>Oise</t>
  </si>
  <si>
    <t>UNILABS</t>
  </si>
  <si>
    <t>600012025</t>
  </si>
  <si>
    <t>600012033</t>
  </si>
  <si>
    <t>800017857</t>
  </si>
  <si>
    <t>LBM BIOMEDIQUAL ROYE</t>
  </si>
  <si>
    <t>800017865</t>
  </si>
  <si>
    <t>LBM BIOMEDIQUAL MONTDIDIER</t>
  </si>
  <si>
    <t>100009729</t>
  </si>
  <si>
    <t>LBM UNILABS BIOCT</t>
  </si>
  <si>
    <t>Aube</t>
  </si>
  <si>
    <t>100009737</t>
  </si>
  <si>
    <t>100009745</t>
  </si>
  <si>
    <t>100010727</t>
  </si>
  <si>
    <t>510021918</t>
  </si>
  <si>
    <t>LBM UNILABS BIOCT REIMS TAITTINGER</t>
  </si>
  <si>
    <t>510021959</t>
  </si>
  <si>
    <t>LBM UNILABS BIOCT REIMS MAISON BLANCHE</t>
  </si>
  <si>
    <t>510022049</t>
  </si>
  <si>
    <t>LBM UNILABS BIOCT FISMES</t>
  </si>
  <si>
    <t>510022528</t>
  </si>
  <si>
    <t>LBM UNILABS BIOCT EPERNAY CHAMPAGNE</t>
  </si>
  <si>
    <t>510022619</t>
  </si>
  <si>
    <t>LBM UNILABS BIOCT EPERNAY ARCHERS</t>
  </si>
  <si>
    <t>510024144</t>
  </si>
  <si>
    <t>LBM MAYMAT MOULINS   FOUR</t>
  </si>
  <si>
    <t>LBM MAYMAT BELLERIVE</t>
  </si>
  <si>
    <t>LBM MAYMAT VARENNES / ALLIER</t>
  </si>
  <si>
    <t>LBM MAYMAT VICHY</t>
  </si>
  <si>
    <t>LBM MAYMAT MOULINS ETIENNE SOREL</t>
  </si>
  <si>
    <t>LBM MAYMAT LAPALISSE</t>
  </si>
  <si>
    <t>580005809</t>
  </si>
  <si>
    <t>LBM MAYMAT NEVERS</t>
  </si>
  <si>
    <t>580005817</t>
  </si>
  <si>
    <t>630011773</t>
  </si>
  <si>
    <t>630015303</t>
  </si>
  <si>
    <t>710013343</t>
  </si>
  <si>
    <t>LBM MAYMAT NAVETAT BOURBON-LANCY</t>
  </si>
  <si>
    <t>Saône-et-Loire</t>
  </si>
  <si>
    <t>LBM SYNLAB AUVERGNE CUSSET</t>
  </si>
  <si>
    <t>LBM SYNLAB AUVERGNE BELLERIVE DE GAULL</t>
  </si>
  <si>
    <t>LBM SYNLAB AUVERGNE VICHY</t>
  </si>
  <si>
    <t>LBM SYNLAB AUVERGNE BELLERIVE PAIX</t>
  </si>
  <si>
    <t>630011492</t>
  </si>
  <si>
    <t>LBM SYNLAB AUVERGNE COURNON</t>
  </si>
  <si>
    <t>630011542</t>
  </si>
  <si>
    <t>LBM SYNLAB AUVERGNE BEAUMONT</t>
  </si>
  <si>
    <t>630011559</t>
  </si>
  <si>
    <t>LBM SYNLAB AUVERGNE MONTFERRAND</t>
  </si>
  <si>
    <t>630012664</t>
  </si>
  <si>
    <t>630015105</t>
  </si>
  <si>
    <t>630015295</t>
  </si>
  <si>
    <t>710013376</t>
  </si>
  <si>
    <t>LBM SYNLAB AUVERGNE PARAY-LE-MONIAL</t>
  </si>
  <si>
    <t>Alpes-de-Haute-Provence</t>
  </si>
  <si>
    <t>LBM CERBALLIANCE ALPES DURANCE SITE MA</t>
  </si>
  <si>
    <t>Cerballiance -Cerbahealth Care</t>
  </si>
  <si>
    <t>LBM CERBALLIANCE ALPES DURANCE SITE OR</t>
  </si>
  <si>
    <t>LBM CERBALLIANCE ALPES DURANCE SITE DU</t>
  </si>
  <si>
    <t>LBM CERBALLIANCE ALPES DURANCE PLATEAU</t>
  </si>
  <si>
    <t>LBM CERBALLIANCE ALPES DURANCE SITE GA</t>
  </si>
  <si>
    <t>Hautes-Alpes</t>
  </si>
  <si>
    <t>SELARL BIOMED 05 EMBRUN</t>
  </si>
  <si>
    <t>SELARL BIOMED 05 VEYNES</t>
  </si>
  <si>
    <t>Alpes-Maritimes</t>
  </si>
  <si>
    <t>LBM BARLA SITE BEAULIEU SUR MER/BERLUG</t>
  </si>
  <si>
    <t>LBM BARLA SITE NICE/BARLA</t>
  </si>
  <si>
    <t>LBM BARLA SITE NICE/SAINT ROCH</t>
  </si>
  <si>
    <t>LBM BARLA SITE NICE/LEPANTE</t>
  </si>
  <si>
    <t>LBM BARLA SITE NICE/LAMSI</t>
  </si>
  <si>
    <t>LBM BARLA SITE MENTON/DE LA GARE</t>
  </si>
  <si>
    <t>LBM BARLA SITE CANNES LA BOCCA/FRANCIS</t>
  </si>
  <si>
    <t>LBM BARLA SITE ANTIBES/CAP D'ANTIBES</t>
  </si>
  <si>
    <t>LBM BARLA SITE CANNES/LA GARE</t>
  </si>
  <si>
    <t>LBM BARLA SITE VALLAURIS/DE LA FONTAIN</t>
  </si>
  <si>
    <t>LBM BARLA SITE CAGNES SUR MER/L'EGLISE</t>
  </si>
  <si>
    <t>LBM BARLA SITE GRASSE/CARNOT</t>
  </si>
  <si>
    <t>LBM BARLA SITE MANDELIEU LA NAPOULE</t>
  </si>
  <si>
    <t>LBM BARLA SITE SAINT ANDRE DE LA ROCHE</t>
  </si>
  <si>
    <t>LBM BARLA SITE ST LAURENT DU VAR/CAP 3</t>
  </si>
  <si>
    <t>LBM BARLA SITE SITE NICE/D'ARSON</t>
  </si>
  <si>
    <t>LBM BARLA SITE NICE/SANTA MARIA PLATEA</t>
  </si>
  <si>
    <t>830018578</t>
  </si>
  <si>
    <t>LBM MAZARIN SITE SAINT ZACHARIE/SAINTE</t>
  </si>
  <si>
    <t>Var</t>
  </si>
  <si>
    <t>LBM EUROFINS LABAZUR NICE SITE NICE/BO</t>
  </si>
  <si>
    <t>Eurofins</t>
  </si>
  <si>
    <t>LBM EUROFINS LABAZUR NICE SITE FELIX F</t>
  </si>
  <si>
    <t>LBM EUROFINS LABAZUR NICE SITE CALIFOR</t>
  </si>
  <si>
    <t>LBM EUROFINS LABAZUR NICE SITE ARIANE</t>
  </si>
  <si>
    <t>LBM EUROFINS LABAZUR NICE SITE DURANTE</t>
  </si>
  <si>
    <t>LBM EUROFINS LABAZUR NICE SITE MARECHA</t>
  </si>
  <si>
    <t>LBM EUROFINS LABAZUR NICE SITE COLOMBO</t>
  </si>
  <si>
    <t>LBM EUROFINS LABAZUR NICE SITE RIVOLI</t>
  </si>
  <si>
    <t>LBM EUROFINS LABAZUR NICE SITE ST GEOR</t>
  </si>
  <si>
    <t>LBM EUROFINS LABAZUR NICE SITE CASSIN</t>
  </si>
  <si>
    <t>LBM EUROFINS LABAZUR NICE SITE SYLVEST</t>
  </si>
  <si>
    <t>LBM EUROFINS LABAZUR NICE SITE GORBELL</t>
  </si>
  <si>
    <t>LBM EUROFINS LABAZUR NICE SITE BORRIGL</t>
  </si>
  <si>
    <t>LBM EUROFINS LABAZUR NICE SITE LE RAY</t>
  </si>
  <si>
    <t>LBM LABAZUR NICE SITE CASSINI</t>
  </si>
  <si>
    <t>LBM EUROFINS LABAZUR NICE SITE DE LA M</t>
  </si>
  <si>
    <t>LBM EUROFINS LABAZUR NICE SITE PRATO M</t>
  </si>
  <si>
    <t>LBM EUROFINS LABAZUR NICE SITE CHATEAU</t>
  </si>
  <si>
    <t>LBM EUROFINS LABAZUR NICE SITE CONTES</t>
  </si>
  <si>
    <t>LBM EUROFINS LABAZUR NICE SITE TRINITE</t>
  </si>
  <si>
    <t>LBM EUROFINS LABAZUR NICE SITE SOPHIA</t>
  </si>
  <si>
    <t>LBM EUROFINS LABAZUR NICE SITE TOURRET</t>
  </si>
  <si>
    <t>LBM EUROFINS LABAZUR NICE SITE DABRAY</t>
  </si>
  <si>
    <t>LBM EUROFINS LABAZUR NICE SITE MAX BAR</t>
  </si>
  <si>
    <t>LBM BIOESTEREL SITE MANDELIEU CANNES</t>
  </si>
  <si>
    <t>BioGroup LCD</t>
  </si>
  <si>
    <t>LBM BIOESTEREL SITE MANDELIEU PASERO</t>
  </si>
  <si>
    <t>LBM BIOESTEREL SITE CHATEAUNEUF DE GRA</t>
  </si>
  <si>
    <t>LBM BIOESTEREL SITE ROQUEFORT LES PINS</t>
  </si>
  <si>
    <t>LBM BIOESTEREL SITE ST MARTIN DU VAR</t>
  </si>
  <si>
    <t>LBM BIOESTEREL SITE CARROS</t>
  </si>
  <si>
    <t>LBM BIOESTEREL SITE PEGOMAS</t>
  </si>
  <si>
    <t>LBM BIOESTEREL SITE LA CANNET MICHELS</t>
  </si>
  <si>
    <t>LBM BIOESTEREL SITE ANTIBES VAUTRIN</t>
  </si>
  <si>
    <t>LBM BIOESTEREL SITE BIOT</t>
  </si>
  <si>
    <t>LBM BIOESTEREL SITE CANNES OXFORD</t>
  </si>
  <si>
    <t>LBM BIOESTEREL SITE CANNES CARNOT</t>
  </si>
  <si>
    <t>LBM BIOESTEREL SITE MOUANS SARTOUX PLA</t>
  </si>
  <si>
    <t>LBM BIOESTEREL SITE VENCE MARECHAL FOC</t>
  </si>
  <si>
    <t>LBM BIOESTEREL SITE CANNES REPUBLIQUE</t>
  </si>
  <si>
    <t>LBM BIOESTEREL SITE MOUGINS ORMES</t>
  </si>
  <si>
    <t>LBM BIOESTEREL SITE LE CANNET ROCHEVIL</t>
  </si>
  <si>
    <t>LBM BIOESTEREL SITE SAINT LAURENT GENE</t>
  </si>
  <si>
    <t>LBM BIOESTEREL SITE VENCE GRAND JARDIN</t>
  </si>
  <si>
    <t>LBM BIOESTEREL SITE ANTIBES SOLEAU</t>
  </si>
  <si>
    <t>LBM BIOESTEREL SITE ANTIBES 4 CHEMINS</t>
  </si>
  <si>
    <t>LBM BIOESTEREL SITE ANTIBES FOCH</t>
  </si>
  <si>
    <t>LBM BIOESTEREL SITE SOLEILLANT</t>
  </si>
  <si>
    <t>LBM BIOESTEREL SITE CAVAGNA</t>
  </si>
  <si>
    <t>LBM BIOESTEREL SITE VALBONNE</t>
  </si>
  <si>
    <t>LBM BIOESTEREL SITE ANTIBES GRASSEQUE</t>
  </si>
  <si>
    <t>LBM BIOESTEREL SITE VALLAURIS LIBERTE</t>
  </si>
  <si>
    <t>LBM BIOESTEREL SITE ANTIBES ESTEREL</t>
  </si>
  <si>
    <t>LBM BIOESTEREL SITE CANNES FERRAGE</t>
  </si>
  <si>
    <t>LBM BIOESTEREL SITE CANNES FRANCIS TON</t>
  </si>
  <si>
    <t>LBM BIOESTEREL SITE LE CANNET POMPIDOU</t>
  </si>
  <si>
    <t>LBM BIOESTEREL SITE LE CANNET ECOLES</t>
  </si>
  <si>
    <t>LBM BIOESTEREL SITE LE CANNET ROOSEVEL</t>
  </si>
  <si>
    <t>LBM BIOESTEREL SITE MOUGINS MARECHAL J</t>
  </si>
  <si>
    <t>LBM BIOESTEREL SITE ST JEANNET</t>
  </si>
  <si>
    <t>LBM BIOESTEREL SITE CAGNES VAL FLEURI</t>
  </si>
  <si>
    <t>LBM BIOESTEREL SITE GRASSE ROUQUIER</t>
  </si>
  <si>
    <t>LBM BIOESTEREL SITE GRASSE JEU DE BALL</t>
  </si>
  <si>
    <t>LBM BIOESTEREL SITE GRASSE CUMERO</t>
  </si>
  <si>
    <t>LBM BIOESTEREL SITE MOUANS SARTOUX GOU</t>
  </si>
  <si>
    <t>LBM BIOESTEREL SITE MOUANS SARTOUX BRU</t>
  </si>
  <si>
    <t>LBM BIOESTEREL SITE ST ANDRE DE LA ROC</t>
  </si>
  <si>
    <t>LBM BIOESTEREL SITE GRASSE HONORE CRES</t>
  </si>
  <si>
    <t>LBM BIOESTEREL SITE GRASSE CLINIQUE PA</t>
  </si>
  <si>
    <t>LBM BIOESTEREL SITE PEYMEINADE</t>
  </si>
  <si>
    <t>LBM BIOESTEREL SITE NICE LYAUTEY</t>
  </si>
  <si>
    <t>LBM BIOESTEREL SITE NICE REPUBLIQUE</t>
  </si>
  <si>
    <t>LBM BIOESTEREL SITE VILLEFRANCHE ALBER</t>
  </si>
  <si>
    <t>LBM BIOESTEREL SITE NICE ARIANE</t>
  </si>
  <si>
    <t>LBM BIOESTEREL SITE CAGNES MARECHAL JU</t>
  </si>
  <si>
    <t>LBM BIOESTEREL SITE VILLENEUVE LOUBET</t>
  </si>
  <si>
    <t>LBM BIOESTEREL SITE LA COLLE SUR LOUP</t>
  </si>
  <si>
    <t>LBM BIOESTEREL SITE NICE ST MARGUERITE</t>
  </si>
  <si>
    <t>LBM BIOESTEREL SITE NICE JEAN JAURES</t>
  </si>
  <si>
    <t>LBM BIOESTEREL SITE FONTAINE DU TEMPLE</t>
  </si>
  <si>
    <t>830018339</t>
  </si>
  <si>
    <t>LBM BIOESTEREL SITE DRAGUIGNAN CLEMENC</t>
  </si>
  <si>
    <t>830018347</t>
  </si>
  <si>
    <t>LBM BIOESTEREL SITE FREJUS TASSIGNY</t>
  </si>
  <si>
    <t>830018354</t>
  </si>
  <si>
    <t>LBM BIOESTEREL SITE DRAGUIGNAN BROSSOL</t>
  </si>
  <si>
    <t>830018362</t>
  </si>
  <si>
    <t>LBM BIOESTEREL SITE LORGUES</t>
  </si>
  <si>
    <t>830018370</t>
  </si>
  <si>
    <t>LBM BIOESTEREL SITE FREJUS LUCIEN BOEU</t>
  </si>
  <si>
    <t>830018388</t>
  </si>
  <si>
    <t>LBM BIOESTEREL SITE SALERNES</t>
  </si>
  <si>
    <t>830018396</t>
  </si>
  <si>
    <t>LBM BIOESTEREL SITE ST RAPHAEL VALESCU</t>
  </si>
  <si>
    <t>830018404</t>
  </si>
  <si>
    <t>LBM BIOESTEREL SITE ST RAPHAEL EPSILON</t>
  </si>
  <si>
    <t>830018412</t>
  </si>
  <si>
    <t>LBM BIOESTEREL SITE FREJUS PROVENCE</t>
  </si>
  <si>
    <t>830019758</t>
  </si>
  <si>
    <t>LBM BIOESTEREL SITE FREJUS ARISTIDE BR</t>
  </si>
  <si>
    <t>830019766</t>
  </si>
  <si>
    <t>LBM BIOESTEREL SITE ST RAPHAEL MARTIN</t>
  </si>
  <si>
    <t>830019774</t>
  </si>
  <si>
    <t>LBM BIOESTEREL SITE ROQUEBRUNE SUR ARG</t>
  </si>
  <si>
    <t>830020137</t>
  </si>
  <si>
    <t>LBM BIOESTEREL SITE HYERES CAVELL</t>
  </si>
  <si>
    <t>830020145</t>
  </si>
  <si>
    <t>LBM BIOESTEREL SITE LA LONDE</t>
  </si>
  <si>
    <t>830020152</t>
  </si>
  <si>
    <t>LBM BIOESTEREL SITE CAVALAIRE</t>
  </si>
  <si>
    <t>830020160</t>
  </si>
  <si>
    <t>LBM BIOESTEREL SITE LA CROIX VALMER</t>
  </si>
  <si>
    <t>830020186</t>
  </si>
  <si>
    <t>LBM BIOESTEREL SITE LE PRADET</t>
  </si>
  <si>
    <t>830020194</t>
  </si>
  <si>
    <t>LBM BIOESTEREL SITE TOULON ROOSEVELT</t>
  </si>
  <si>
    <t>830020202</t>
  </si>
  <si>
    <t>830020251</t>
  </si>
  <si>
    <t>LBM BIOESTEREL SITE PUGET SUR ARGENS</t>
  </si>
  <si>
    <t>830020269</t>
  </si>
  <si>
    <t>LBM BIOESTEREL SITE LES ARCS</t>
  </si>
  <si>
    <t>830020707</t>
  </si>
  <si>
    <t>LBM BIOESTEREL SITE TOULON BAZEILLES</t>
  </si>
  <si>
    <t>830020723</t>
  </si>
  <si>
    <t>LBM  BIOESTEREL SITE DRAGUIGNAN/MARECH</t>
  </si>
  <si>
    <t>830020764</t>
  </si>
  <si>
    <t>LBM BIOESTEREL LE MUY PLATEAU TECHNIQU</t>
  </si>
  <si>
    <t>830021325</t>
  </si>
  <si>
    <t>LBM BIOESTEREL SITE LE MUY LIBERATION</t>
  </si>
  <si>
    <t>830024253</t>
  </si>
  <si>
    <t>LBM BIOESTEREL SITE TOULON PICOT</t>
  </si>
  <si>
    <t>830025094</t>
  </si>
  <si>
    <t>LBM BIOESTEREL SITE LA VALETTE PAUL VA</t>
  </si>
  <si>
    <t>510023518</t>
  </si>
  <si>
    <t>LBM ROUALET</t>
  </si>
  <si>
    <t>LBM BIO ARD'AISNE</t>
  </si>
  <si>
    <t>Ardennes</t>
  </si>
  <si>
    <t>LBM GIVET</t>
  </si>
  <si>
    <t>LBM LISS DIDIER</t>
  </si>
  <si>
    <t>LBM CREQUY-MACHET</t>
  </si>
  <si>
    <t>LBM  BIO ARD'AISNE</t>
  </si>
  <si>
    <t>LBM FARRA</t>
  </si>
  <si>
    <t>LBM ARIEGE BIOLOGIE MEDICALE ST-GIRONS</t>
  </si>
  <si>
    <t>LBM ARIEGE BIOLOGIE MEDICALE PAMIERS</t>
  </si>
  <si>
    <t>100009455</t>
  </si>
  <si>
    <t>LBM  DYNALAB</t>
  </si>
  <si>
    <t>100009539</t>
  </si>
  <si>
    <t>LBM DYNALAB</t>
  </si>
  <si>
    <t>100009547</t>
  </si>
  <si>
    <t>100009554</t>
  </si>
  <si>
    <t>100009562</t>
  </si>
  <si>
    <t>100009760</t>
  </si>
  <si>
    <t>100009943</t>
  </si>
  <si>
    <t>100009950</t>
  </si>
  <si>
    <t>770018547</t>
  </si>
  <si>
    <t>Seine-et-Marne</t>
  </si>
  <si>
    <t>110788957</t>
  </si>
  <si>
    <t>Aude</t>
  </si>
  <si>
    <t>Inovie</t>
  </si>
  <si>
    <t>110005642</t>
  </si>
  <si>
    <t>LBM CERBALLIANCE LANGUEDOC  QUILLAN</t>
  </si>
  <si>
    <t>110005964</t>
  </si>
  <si>
    <t>LBM CERBALLIANCE LANGUEDOC LIBERTE CAS</t>
  </si>
  <si>
    <t>110005972</t>
  </si>
  <si>
    <t>310024161</t>
  </si>
  <si>
    <t>LBM CERBALLIANCE LANGUEDOC VILLEFRANCH</t>
  </si>
  <si>
    <t>Haute-Garonne</t>
  </si>
  <si>
    <t>LBM CERBALLIANCE LANGUEDOC LAVELANET</t>
  </si>
  <si>
    <t>LBM CERBALLIANCE LANGUEDOC SAVERDUN</t>
  </si>
  <si>
    <t>110005675</t>
  </si>
  <si>
    <t>LBM BIO D'OC CARCASSONNE BRAM CLINIQUE</t>
  </si>
  <si>
    <t>110005691</t>
  </si>
  <si>
    <t>LBM BIO D'OC LIMOUX</t>
  </si>
  <si>
    <t>110007143</t>
  </si>
  <si>
    <t>LBM BIO D'OC JAURES</t>
  </si>
  <si>
    <t>110007150</t>
  </si>
  <si>
    <t>LBM BIO D'OC LEZIGNAN CORBIERES</t>
  </si>
  <si>
    <t>110788924</t>
  </si>
  <si>
    <t>LBM BIO D'OC TREBES</t>
  </si>
  <si>
    <t>310027495</t>
  </si>
  <si>
    <t>LBM BIOD'OC REVEL</t>
  </si>
  <si>
    <t>LBM SELARL BIOD'OC PAMIERS</t>
  </si>
  <si>
    <t>LBM SELARL BIOD'OC</t>
  </si>
  <si>
    <t>110005808</t>
  </si>
  <si>
    <t>LBM JEAN-MARC ZEGLANY</t>
  </si>
  <si>
    <t>110005816</t>
  </si>
  <si>
    <t>LBM BERTRAND LEBORGNE</t>
  </si>
  <si>
    <t>110005857</t>
  </si>
  <si>
    <t>LBM FORESTIER-JEAN-BEGUIER-KERDRANVAT-</t>
  </si>
  <si>
    <t>340019355</t>
  </si>
  <si>
    <t>LBM FONTES</t>
  </si>
  <si>
    <t>Hérault</t>
  </si>
  <si>
    <t>340024389</t>
  </si>
  <si>
    <t>LBM CENTRE DE BIOLOGIE DU LANGUEDOC BE</t>
  </si>
  <si>
    <t>340028380</t>
  </si>
  <si>
    <t>120006317</t>
  </si>
  <si>
    <t>LBM LXBIO RODEZ CENTRE</t>
  </si>
  <si>
    <t>Aveyron</t>
  </si>
  <si>
    <t>120006325</t>
  </si>
  <si>
    <t>120006333</t>
  </si>
  <si>
    <t>LBM LXBIO BARAQUEVILLE</t>
  </si>
  <si>
    <t>120006341</t>
  </si>
  <si>
    <t>LBM LXBIO RODEZ BOURRAN</t>
  </si>
  <si>
    <t>120006358</t>
  </si>
  <si>
    <t>LBM LXBIO ESPALION</t>
  </si>
  <si>
    <t>120006366</t>
  </si>
  <si>
    <t>120006382</t>
  </si>
  <si>
    <t>120006390</t>
  </si>
  <si>
    <t>LBM LXBIO DECAZEVILLE</t>
  </si>
  <si>
    <t>120006408</t>
  </si>
  <si>
    <t>LBM LXBIO VILLEFRANCHE-DE-ROUERGUE</t>
  </si>
  <si>
    <t>120006606</t>
  </si>
  <si>
    <t>LBM LXBIO ST-AFFRIQUE</t>
  </si>
  <si>
    <t>120006861</t>
  </si>
  <si>
    <t>120006895</t>
  </si>
  <si>
    <t>LBM LXBIO RODEZ PLATEAU TECHNIQUE</t>
  </si>
  <si>
    <t>130016124</t>
  </si>
  <si>
    <t>Bouches-du-Rhône</t>
  </si>
  <si>
    <t>130018146</t>
  </si>
  <si>
    <t>130020001</t>
  </si>
  <si>
    <t>130020530</t>
  </si>
  <si>
    <t>130021157</t>
  </si>
  <si>
    <t>130021553</t>
  </si>
  <si>
    <t>130029408</t>
  </si>
  <si>
    <t>130020902</t>
  </si>
  <si>
    <t>130039357</t>
  </si>
  <si>
    <t>LBM BIOLOGIE MEDICALE SAMBOURG SITE VI</t>
  </si>
  <si>
    <t>130039365</t>
  </si>
  <si>
    <t>130039373</t>
  </si>
  <si>
    <t>LBM BIOLOGIE MEDICALE SAMBOURG SITE AI</t>
  </si>
  <si>
    <t>130039381</t>
  </si>
  <si>
    <t>LBM BIOLOGIE MEDICALE SAMBOURG SITE CA</t>
  </si>
  <si>
    <t>130039399</t>
  </si>
  <si>
    <t>130039407</t>
  </si>
  <si>
    <t>LBM BIOLOGIE MEDICALE SAMBOURG SITE CO</t>
  </si>
  <si>
    <t>130050495</t>
  </si>
  <si>
    <t>LBM BIOLOGIE MEDICAL SAMBOURG SITE AIX</t>
  </si>
  <si>
    <t>130039522</t>
  </si>
  <si>
    <t>LBM BRUNY MEYNARD MATTON PERRAUD  SITE</t>
  </si>
  <si>
    <t>130039530</t>
  </si>
  <si>
    <t>130039548</t>
  </si>
  <si>
    <t>130039555</t>
  </si>
  <si>
    <t>130040199</t>
  </si>
  <si>
    <t>LBM BIO-SANTIS SITE SALON</t>
  </si>
  <si>
    <t>130044761</t>
  </si>
  <si>
    <t>LBM BRUNY MEYNARD MATTON PERRAUD   SIT</t>
  </si>
  <si>
    <t>130047962</t>
  </si>
  <si>
    <t>LBM BRUNY MEYNARD MATTON PERRAUD SITE</t>
  </si>
  <si>
    <t>130039233</t>
  </si>
  <si>
    <t>LBM LABOSUD PROVENCE BIOLOGIE SITE MAR</t>
  </si>
  <si>
    <t>130039241</t>
  </si>
  <si>
    <t>LBM LABOSUD PROVENCE BIOLOGIE SITE FOS</t>
  </si>
  <si>
    <t>130039258</t>
  </si>
  <si>
    <t>LBM LABOSUD PROVENCE BIOLOGIE SITE IST</t>
  </si>
  <si>
    <t>130039266</t>
  </si>
  <si>
    <t>130039274</t>
  </si>
  <si>
    <t>LBM LABOSUD PROVENCE BIOLOGIE SITE MIR</t>
  </si>
  <si>
    <t>130039571</t>
  </si>
  <si>
    <t>130039589</t>
  </si>
  <si>
    <t>LBM LABOSUD PROVENCE BIOLOGIE SITE MIC</t>
  </si>
  <si>
    <t>130039597</t>
  </si>
  <si>
    <t>130039605</t>
  </si>
  <si>
    <t>130039613</t>
  </si>
  <si>
    <t>130039985</t>
  </si>
  <si>
    <t>130039993</t>
  </si>
  <si>
    <t>130040009</t>
  </si>
  <si>
    <t>130040249</t>
  </si>
  <si>
    <t>LBM LABOSUD PROVENCE CHATEAUNEUF LES M</t>
  </si>
  <si>
    <t>130040454</t>
  </si>
  <si>
    <t>LBM LABOSUD PROVENCE BIOLOGIE SITE DE</t>
  </si>
  <si>
    <t>130040462</t>
  </si>
  <si>
    <t>LBM LABOSUD PROVENCE BIOLOGIE SITE AUB</t>
  </si>
  <si>
    <t>130040470</t>
  </si>
  <si>
    <t>130040488</t>
  </si>
  <si>
    <t>130040496</t>
  </si>
  <si>
    <t>130040504</t>
  </si>
  <si>
    <t>130040512</t>
  </si>
  <si>
    <t>130040520</t>
  </si>
  <si>
    <t>LBM LABOSUD PROVENCE BIOLOGIE SITE LA</t>
  </si>
  <si>
    <t>130040538</t>
  </si>
  <si>
    <t>130040546</t>
  </si>
  <si>
    <t>LBM LABOSUD PROVENCE BIOLOGIE SITE POR</t>
  </si>
  <si>
    <t>130040595</t>
  </si>
  <si>
    <t>LBM LABOSUD PROVENCE BIOLOGIE SITE GIG</t>
  </si>
  <si>
    <t>130040611</t>
  </si>
  <si>
    <t>130040629</t>
  </si>
  <si>
    <t>130040637</t>
  </si>
  <si>
    <t>130040801</t>
  </si>
  <si>
    <t>LBM LABOSUD PROVENCE BIOLOGIE SITE LE</t>
  </si>
  <si>
    <t>130041270</t>
  </si>
  <si>
    <t>130041411</t>
  </si>
  <si>
    <t>130041429</t>
  </si>
  <si>
    <t>130041437</t>
  </si>
  <si>
    <t>130041445</t>
  </si>
  <si>
    <t>130041452</t>
  </si>
  <si>
    <t>130041460</t>
  </si>
  <si>
    <t>130041478</t>
  </si>
  <si>
    <t>130041486</t>
  </si>
  <si>
    <t>130041494</t>
  </si>
  <si>
    <t>130041502</t>
  </si>
  <si>
    <t>130041882</t>
  </si>
  <si>
    <t>130041890</t>
  </si>
  <si>
    <t>LBM LABOSUD PROVENCE BIOLOGIE SITE ST</t>
  </si>
  <si>
    <t>130042468</t>
  </si>
  <si>
    <t>130042476</t>
  </si>
  <si>
    <t>LBM LABOSUD PROVENCE  BIOLOGIE SITE MA</t>
  </si>
  <si>
    <t>130042948</t>
  </si>
  <si>
    <t>130042955</t>
  </si>
  <si>
    <t>130042963</t>
  </si>
  <si>
    <t>130042971</t>
  </si>
  <si>
    <t>130042989</t>
  </si>
  <si>
    <t>130042997</t>
  </si>
  <si>
    <t>LBM LABOSUD PROVENCE BIOLOGIE SITE AIX</t>
  </si>
  <si>
    <t>130043003</t>
  </si>
  <si>
    <t>130043011</t>
  </si>
  <si>
    <t>130043029</t>
  </si>
  <si>
    <t>130043474</t>
  </si>
  <si>
    <t>130043599</t>
  </si>
  <si>
    <t>130043763</t>
  </si>
  <si>
    <t>LBM LABOSUD PROVENCE BIOLOGIE SITE VEL</t>
  </si>
  <si>
    <t>130043888</t>
  </si>
  <si>
    <t>130044647</t>
  </si>
  <si>
    <t>130021405</t>
  </si>
  <si>
    <t>LBM SYNLAB PROVENCE SITE MARSEILLE STE</t>
  </si>
  <si>
    <t>130039316</t>
  </si>
  <si>
    <t>LBM SYNLAB PROVENCE  SITE LE PUY SAINT</t>
  </si>
  <si>
    <t>130039324</t>
  </si>
  <si>
    <t>LBM SYNLAB PROVENCE SITE ROGNAC</t>
  </si>
  <si>
    <t>130039639</t>
  </si>
  <si>
    <t>LBM SYNLAB PROVENCE SITE DES CAILLOLS</t>
  </si>
  <si>
    <t>130039647</t>
  </si>
  <si>
    <t>LBM SYNLAB PROVENCE SITE BRETEUIL</t>
  </si>
  <si>
    <t>130039662</t>
  </si>
  <si>
    <t>LBM SYNLAB PROVENCE SITE CARRY</t>
  </si>
  <si>
    <t>130039670</t>
  </si>
  <si>
    <t>LBM SYNLAB PROVENCE SITE MARSEILLE BOS</t>
  </si>
  <si>
    <t>130039688</t>
  </si>
  <si>
    <t>LBM SYNLAB PROVENCE SITE ENSUES</t>
  </si>
  <si>
    <t>130039696</t>
  </si>
  <si>
    <t>LBM SYNLAB PROVENCE SITE MARSEILLE MON</t>
  </si>
  <si>
    <t>130039712</t>
  </si>
  <si>
    <t>LBM SYNLAB PROVENCE SITE AIX MIRABEAU</t>
  </si>
  <si>
    <t>130039720</t>
  </si>
  <si>
    <t>LBM SYNLAB PROVENCE SITE AIX CARDINAL</t>
  </si>
  <si>
    <t>130039738</t>
  </si>
  <si>
    <t>LBM SYNLAB PROVENCE SITE AIX ARTS ET M</t>
  </si>
  <si>
    <t>130039753</t>
  </si>
  <si>
    <t>LBM SYNLAB PROVENCE SITE MARSEILLE SAI</t>
  </si>
  <si>
    <t>130039761</t>
  </si>
  <si>
    <t>LBM SYNLAB PROVENCE SITE MARSEILLE BEL</t>
  </si>
  <si>
    <t>130039779</t>
  </si>
  <si>
    <t>LBM SYNLAB PROVENCE SITE GARDANNE</t>
  </si>
  <si>
    <t>130040033</t>
  </si>
  <si>
    <t>LBM SYNLAB PROVENCE SITE AIX EN PROVEN</t>
  </si>
  <si>
    <t>130040298</t>
  </si>
  <si>
    <t>LBM SYNLAB PROVENCE SITE MAZARGUES</t>
  </si>
  <si>
    <t>130040306</t>
  </si>
  <si>
    <t>LBM SYNLAB PROVENCE SITE MARSEILLE BON</t>
  </si>
  <si>
    <t>130040314</t>
  </si>
  <si>
    <t>130040322</t>
  </si>
  <si>
    <t>LBM SYNLAB PROVENCE SITE DE FUVEAU</t>
  </si>
  <si>
    <t>130040389</t>
  </si>
  <si>
    <t>130040397</t>
  </si>
  <si>
    <t>LBM SYNLAB PROVENCE SITE MARSEILLE RED</t>
  </si>
  <si>
    <t>130040405</t>
  </si>
  <si>
    <t>LBM SYNLAB PROVENCE SITE MARSEILLE ROM</t>
  </si>
  <si>
    <t>130040413</t>
  </si>
  <si>
    <t>LBM SYNLAB PROVENCE SITE MARSEILLE CAM</t>
  </si>
  <si>
    <t>130040439</t>
  </si>
  <si>
    <t>LBM SYNLAB PROVENCE SITE LA FARE LES O</t>
  </si>
  <si>
    <t>130040561</t>
  </si>
  <si>
    <t>LBM SYNLAB PROVENCE SITE TRETS PUYLOUB</t>
  </si>
  <si>
    <t>130040710</t>
  </si>
  <si>
    <t>LBM SYNLAB PROVENCE SITE LA ROQUE D'AN</t>
  </si>
  <si>
    <t>130041296</t>
  </si>
  <si>
    <t>LBM SYNLAB PROVENCE SITE MARSEILLE ODD</t>
  </si>
  <si>
    <t>130041312</t>
  </si>
  <si>
    <t>LBM SYNLAB PROVENCE  SITE MARSEILLE FO</t>
  </si>
  <si>
    <t>130041320</t>
  </si>
  <si>
    <t>LBM SYNLAB PROVENCE SITE MARSEILLE JEA</t>
  </si>
  <si>
    <t>130041338</t>
  </si>
  <si>
    <t>LBM SYNLAB PROVENCE SITE MARSEILLE MAL</t>
  </si>
  <si>
    <t>130041650</t>
  </si>
  <si>
    <t>LBM SYNLAB PROVENCE SITE MARSEILLE 7</t>
  </si>
  <si>
    <t>130041775</t>
  </si>
  <si>
    <t>LBM SYNLAB PROVENCE SITE MARSEILLE  RU</t>
  </si>
  <si>
    <t>130041791</t>
  </si>
  <si>
    <t>LBM SYNLAB PROVENCE SITE MARSEILLE BAI</t>
  </si>
  <si>
    <t>130041924</t>
  </si>
  <si>
    <t>LBM SYNLAB PROVENCE SITE LA CROIX D OR</t>
  </si>
  <si>
    <t>130042104</t>
  </si>
  <si>
    <t>130042153</t>
  </si>
  <si>
    <t>LBM SYNLAB PROVENCE SITE GEMENOS</t>
  </si>
  <si>
    <t>130042419</t>
  </si>
  <si>
    <t>LBM SYNLAB PROVENCE SITE AUBAGNE</t>
  </si>
  <si>
    <t>130042500</t>
  </si>
  <si>
    <t>LBM SYNLAB PROVENCE SITE AIX/AXIUM</t>
  </si>
  <si>
    <t>130042518</t>
  </si>
  <si>
    <t>130042625</t>
  </si>
  <si>
    <t>LBM SYNLAB PROVENCE SITE MARSEILLE/ RA</t>
  </si>
  <si>
    <t>130042674</t>
  </si>
  <si>
    <t>LBM SYNLAB PROVENCE SITE JOUQUES</t>
  </si>
  <si>
    <t>130042682</t>
  </si>
  <si>
    <t>130042690</t>
  </si>
  <si>
    <t>LBM SYNLAB PROVENCE SITE LES PENNES MI</t>
  </si>
  <si>
    <t>130042708</t>
  </si>
  <si>
    <t>LBM SYNLAB PROVENCE SITE VENELLES</t>
  </si>
  <si>
    <t>130042716</t>
  </si>
  <si>
    <t>LBM SYNLAB PROVENCE SITE LA GAVOTTE</t>
  </si>
  <si>
    <t>130042724</t>
  </si>
  <si>
    <t>LBM SYNLAB PROVENCE SITE SAINT CANNAT</t>
  </si>
  <si>
    <t>130042732</t>
  </si>
  <si>
    <t>130042740</t>
  </si>
  <si>
    <t>LBM SYNLAB PROVENCE SITE MALLEMORT</t>
  </si>
  <si>
    <t>130042757</t>
  </si>
  <si>
    <t>LBM SYNLAB PROVENCE SITE SEPTEMES LES</t>
  </si>
  <si>
    <t>130043441</t>
  </si>
  <si>
    <t>130043490</t>
  </si>
  <si>
    <t>130044050</t>
  </si>
  <si>
    <t>130044142</t>
  </si>
  <si>
    <t>LBM SYNLAB PROVENCE SITE MARSEILLE FLO</t>
  </si>
  <si>
    <t>130044316</t>
  </si>
  <si>
    <t>LBM SYNLAB PROVENCE SITE BOURELLY</t>
  </si>
  <si>
    <t>130050636</t>
  </si>
  <si>
    <t>LBM SYNLAB PROVENCE</t>
  </si>
  <si>
    <t>LBM SYNLAB PROVENCE SITE RAOUL ARNAUD</t>
  </si>
  <si>
    <t>LBM SYNLAB PROVENCE SITE FORCALQUIER</t>
  </si>
  <si>
    <t>LBM SYNLAB PROVENCE SITE MANOSQUE</t>
  </si>
  <si>
    <t>840018469</t>
  </si>
  <si>
    <t>LBM SYNLAB PROVENCE SITE SORGUES</t>
  </si>
  <si>
    <t>Vaucluse</t>
  </si>
  <si>
    <t>840018477</t>
  </si>
  <si>
    <t>LBM  SYNLAB PROVENCE SITE APT/LA POSTE</t>
  </si>
  <si>
    <t>840018493</t>
  </si>
  <si>
    <t>LBM SYNLAB PROVENCE SITE CADENET</t>
  </si>
  <si>
    <t>840018501</t>
  </si>
  <si>
    <t>LBM SYNLAB PROVENCE SITE PERTUIS</t>
  </si>
  <si>
    <t>840018832</t>
  </si>
  <si>
    <t>LBM SYNLAB PROVENCE SITE PERTUIS/FERRY</t>
  </si>
  <si>
    <t>840018907</t>
  </si>
  <si>
    <t>LBM SYNLAB PROVENCE SITE CARPENTRAS/PO</t>
  </si>
  <si>
    <t>840018972</t>
  </si>
  <si>
    <t>LBM SYNLAB PROVENCE SITE MAUBEC</t>
  </si>
  <si>
    <t>840019244</t>
  </si>
  <si>
    <t>LBM  SYNLAB PROVENCE SITE APT/LIBERATI</t>
  </si>
  <si>
    <t>130039423</t>
  </si>
  <si>
    <t>LBM CERBALLIANCE PROVENCE SITE LA ROUV</t>
  </si>
  <si>
    <t>130039431</t>
  </si>
  <si>
    <t>LBM CERBALLIANCE PROVENCE SITE HEMOBIO</t>
  </si>
  <si>
    <t>130039449</t>
  </si>
  <si>
    <t>LBM CERBALLIANCE PROVENCE SITE DE LUYN</t>
  </si>
  <si>
    <t>130039795</t>
  </si>
  <si>
    <t>LBM CERBALLIANCE PROVENCE SITE LA POMM</t>
  </si>
  <si>
    <t>130039803</t>
  </si>
  <si>
    <t>LBM CERBALLIANCE PROVENCE SITE CHUTES</t>
  </si>
  <si>
    <t>130039811</t>
  </si>
  <si>
    <t>LBM CERBALLIANCE PROVENCE SITE SAINT H</t>
  </si>
  <si>
    <t>130039829</t>
  </si>
  <si>
    <t>LBM CERBALLIANCE PROVENCE SITE FELIX P</t>
  </si>
  <si>
    <t>130039837</t>
  </si>
  <si>
    <t>LBM CERBALLIANCE PROVENCE SITE JOSEPH</t>
  </si>
  <si>
    <t>130039845</t>
  </si>
  <si>
    <t>LBM CERBALLIANCE PROVENCE SITE CHAVE</t>
  </si>
  <si>
    <t>130039852</t>
  </si>
  <si>
    <t>LBM CERBALLIANCE PROVENCE SITE LA GAVO</t>
  </si>
  <si>
    <t>130039860</t>
  </si>
  <si>
    <t>LBM CERBALLIANCE PROVENCE SITE ST ANTO</t>
  </si>
  <si>
    <t>130039878</t>
  </si>
  <si>
    <t>LBM CERBALLIANCE PROVENCE SITE SORMIOU</t>
  </si>
  <si>
    <t>130039886</t>
  </si>
  <si>
    <t>LBM CERBALLIANCE PROVENCE SITE SAINT T</t>
  </si>
  <si>
    <t>130039894</t>
  </si>
  <si>
    <t>LBM CERBALLIANCE PROVENCE SITE DES MIL</t>
  </si>
  <si>
    <t>130039902</t>
  </si>
  <si>
    <t>LBM CERBALLIANCE PROVENCE SITE DROMEL</t>
  </si>
  <si>
    <t>130039910</t>
  </si>
  <si>
    <t>LBM CERBALLIANCE PROVENCE SITE AVENUE</t>
  </si>
  <si>
    <t>130039928</t>
  </si>
  <si>
    <t>LBM CERBALLIANCE PROVENCE SITE BONS EN</t>
  </si>
  <si>
    <t>130039936</t>
  </si>
  <si>
    <t>LBM CERBALLIANCE PROVENCE SITE DES CHA</t>
  </si>
  <si>
    <t>130039944</t>
  </si>
  <si>
    <t>LBM CERBALLIANCE PROVENCE SITE D'ENDOU</t>
  </si>
  <si>
    <t>130039951</t>
  </si>
  <si>
    <t>LBM CERBALLIANCE PROVENCE SITE DU CANE</t>
  </si>
  <si>
    <t>130040025</t>
  </si>
  <si>
    <t>LBM CERBALLIANCE PROVENCE SITE AURIOL</t>
  </si>
  <si>
    <t>130040041</t>
  </si>
  <si>
    <t>LBM CERBALLIANCE PROVENCE SITE ROUSSET</t>
  </si>
  <si>
    <t>130040587</t>
  </si>
  <si>
    <t>130040728</t>
  </si>
  <si>
    <t>LBM CERBALLIANCE PROVENCE SITE CENTRAL</t>
  </si>
  <si>
    <t>130040751</t>
  </si>
  <si>
    <t>LBM CERBALLIANCE PROVENCE SITE VALMANT</t>
  </si>
  <si>
    <t>130040769</t>
  </si>
  <si>
    <t>LBM CERBALLIANCE PROVENCE SITE CASSIS</t>
  </si>
  <si>
    <t>130040777</t>
  </si>
  <si>
    <t>LBM CERBALLIANCE PROVENCE SITE CARNOUX</t>
  </si>
  <si>
    <t>130040785</t>
  </si>
  <si>
    <t>LBM CERBALLIANCE PROVENCE SITE DE ROQU</t>
  </si>
  <si>
    <t>130040793</t>
  </si>
  <si>
    <t>LBM CERBALLIANCE PROVENCE SITE BARRAL</t>
  </si>
  <si>
    <t>130040926</t>
  </si>
  <si>
    <t>LBM BIOTOP DEVELOPP. SITE BAILLE</t>
  </si>
  <si>
    <t>130041031</t>
  </si>
  <si>
    <t>LBM CERBALLIANCE PROVENCE SITE SEVIGNE</t>
  </si>
  <si>
    <t>130041247</t>
  </si>
  <si>
    <t>LBM CERBALLIANCE PROVENCE SITE NOTRE D</t>
  </si>
  <si>
    <t>130041346</t>
  </si>
  <si>
    <t>LBM CERBALLIANCE PROVENCE SITE DE ST M</t>
  </si>
  <si>
    <t>130041395</t>
  </si>
  <si>
    <t>LBM CERBALLIANCE PROVENCE SITE SAINT B</t>
  </si>
  <si>
    <t>130041528</t>
  </si>
  <si>
    <t>130041536</t>
  </si>
  <si>
    <t>LBM CERBALLIANCE PROVENCE SITE PORT DE</t>
  </si>
  <si>
    <t>130041544</t>
  </si>
  <si>
    <t>LBM CERBALLIANCE PROVENCE SITE ISTRES/</t>
  </si>
  <si>
    <t>130041684</t>
  </si>
  <si>
    <t>LBM CERBALLIANCE PROVENCE SITE LA VALE</t>
  </si>
  <si>
    <t>130041692</t>
  </si>
  <si>
    <t>LBM CERBALLIANCE PROVENCE SITE DELPHES</t>
  </si>
  <si>
    <t>130041700</t>
  </si>
  <si>
    <t>LBM CERBALLIANCE PROVENCE SITE DES OLI</t>
  </si>
  <si>
    <t>130041718</t>
  </si>
  <si>
    <t>LBM CERBALLIANCE PROVENCE SITE CAMOINS</t>
  </si>
  <si>
    <t>130041726</t>
  </si>
  <si>
    <t>LBM CERBALLIANCE PROVENCE SITE MONTOLI</t>
  </si>
  <si>
    <t>130041734</t>
  </si>
  <si>
    <t>LBM CERBALLIANCE PROVENCE SITE ALLAUCH</t>
  </si>
  <si>
    <t>130041742</t>
  </si>
  <si>
    <t>LBM CERBALLIANCE PROVENCE SITE DU LOGI</t>
  </si>
  <si>
    <t>130041759</t>
  </si>
  <si>
    <t>LBM CERBALLIANCE PROVENCE SITE CHATEAU</t>
  </si>
  <si>
    <t>130041940</t>
  </si>
  <si>
    <t>LBM CERBALLIANCE PROVENCE SITE HAIFA</t>
  </si>
  <si>
    <t>130042450</t>
  </si>
  <si>
    <t>LBM CERBALLIANCE PROVENCE SITE MONTAIG</t>
  </si>
  <si>
    <t>130042559</t>
  </si>
  <si>
    <t>LBM CERBALLIANCE PROVENCE SITE NATIONA</t>
  </si>
  <si>
    <t>130042567</t>
  </si>
  <si>
    <t>LBM SITE DE L'HOTEL DE VILLE</t>
  </si>
  <si>
    <t>130042575</t>
  </si>
  <si>
    <t>LBM CERBALLIANCE PROVENCE SITE SAINT J</t>
  </si>
  <si>
    <t>130042583</t>
  </si>
  <si>
    <t>LBM CERBALLIANCE PROVENCE SITE FORBIN</t>
  </si>
  <si>
    <t>130042591</t>
  </si>
  <si>
    <t>LBM CERBALLIANCE PROVENCE SITE VIEUX P</t>
  </si>
  <si>
    <t>130044878</t>
  </si>
  <si>
    <t>LBM CERBALLIANCE PROVENCE SITE CHANTEC</t>
  </si>
  <si>
    <t>130045347</t>
  </si>
  <si>
    <t>LBM CERBALLIANCE PROVENCESITE CLAIRVAL</t>
  </si>
  <si>
    <t>130803786</t>
  </si>
  <si>
    <t>LBM CERBALLIANCE PROVENCE SITE CLAIRVA</t>
  </si>
  <si>
    <t>840018063</t>
  </si>
  <si>
    <t>LBM CERBALLIANCE PROVENCE SITE DE CARP</t>
  </si>
  <si>
    <t>840019517</t>
  </si>
  <si>
    <t>LBM CERBALLIANCE PROVENCE SITE CARPENT</t>
  </si>
  <si>
    <t>130041569</t>
  </si>
  <si>
    <t>LBM LABORATOIRE PLUMELLE SALON SITE JE</t>
  </si>
  <si>
    <t>130041577</t>
  </si>
  <si>
    <t>LBM LABORATOIRE PLUMELLE SITE LANCON</t>
  </si>
  <si>
    <t>130041585</t>
  </si>
  <si>
    <t>LBM LABORATOIRE PLUMELLE SITE SENAS</t>
  </si>
  <si>
    <t>130041593</t>
  </si>
  <si>
    <t>130047459</t>
  </si>
  <si>
    <t>LBM LABORATOIRE PLUMELLE SITE BELAIR</t>
  </si>
  <si>
    <t>130048036</t>
  </si>
  <si>
    <t>LBM LABORATOIRE PLUMELLE SITE LA FARE</t>
  </si>
  <si>
    <t>130048044</t>
  </si>
  <si>
    <t>LBM LABORATOIRE PLUMELLE  SITE NOVES</t>
  </si>
  <si>
    <t>130040157</t>
  </si>
  <si>
    <t>LBM ALPHABIO SITE SAUSSET LES PINS</t>
  </si>
  <si>
    <t>130040165</t>
  </si>
  <si>
    <t>LBM ALPHABIO SITE MARSEILLE/CONDORCET</t>
  </si>
  <si>
    <t>130040264</t>
  </si>
  <si>
    <t>LBM ALPHABIO SITE MARSEILLE/BIOSUD</t>
  </si>
  <si>
    <t>130040272</t>
  </si>
  <si>
    <t>LBM ALPHABIO SITE MARSEILLE/MICHELET S</t>
  </si>
  <si>
    <t>130042179</t>
  </si>
  <si>
    <t>LBM ALPHABIO SITE MARSEILLE/IENA</t>
  </si>
  <si>
    <t>130042187</t>
  </si>
  <si>
    <t>LBM ALPHABIO SITE MARSEILLE/BEAUREGARD</t>
  </si>
  <si>
    <t>130042195</t>
  </si>
  <si>
    <t>LBM ALPHABIO SITE MARSEILLE/BIOMEDITER</t>
  </si>
  <si>
    <t>130042203</t>
  </si>
  <si>
    <t>LBM ALPHABIO SITE MARSEILLE/PC-BIO(PT)</t>
  </si>
  <si>
    <t>130042211</t>
  </si>
  <si>
    <t>LBM ALPHABIO SITE MARSEILLE/GIORGETTI</t>
  </si>
  <si>
    <t>130042237</t>
  </si>
  <si>
    <t>LBM ALPHABIO SITE MARSEILLE/NATIONAL</t>
  </si>
  <si>
    <t>130042245</t>
  </si>
  <si>
    <t>LBM ALPHABIO SITE MARSEILLE/CANEBIERE</t>
  </si>
  <si>
    <t>130042252</t>
  </si>
  <si>
    <t>LBM ALPHABIO SITE MARSEILLE/GUINOT</t>
  </si>
  <si>
    <t>130042351</t>
  </si>
  <si>
    <t>LBM ALPHABIO SITE MARSEILLE/BOURRELY</t>
  </si>
  <si>
    <t>130042369</t>
  </si>
  <si>
    <t>LBM ALPHABIO SITE MARSEILLE/SCALICI</t>
  </si>
  <si>
    <t>130042773</t>
  </si>
  <si>
    <t>LBM ALPHABIO SITE LA PENNE /HUVEAUNE</t>
  </si>
  <si>
    <t>130043094</t>
  </si>
  <si>
    <t>LBM ALPHABIO SITE MARSEILLE/BIOPARADIS</t>
  </si>
  <si>
    <t>130043102</t>
  </si>
  <si>
    <t>LBM ALPHABIO SITE MARSEILLE/LA REPUBLI</t>
  </si>
  <si>
    <t>130043110</t>
  </si>
  <si>
    <t>LBM ALPHABIO SITE MARSEILLE/NORBIO</t>
  </si>
  <si>
    <t>130043185</t>
  </si>
  <si>
    <t>LBM ALPHABIO SITE MARSEILLE/SAINTE MAR</t>
  </si>
  <si>
    <t>130043573</t>
  </si>
  <si>
    <t>LBM ALPHABIO SITE MIRAMAS</t>
  </si>
  <si>
    <t>130043581</t>
  </si>
  <si>
    <t>LBM ALPHABIO SITE MARSEILLE/SAINT ANDR</t>
  </si>
  <si>
    <t>130044910</t>
  </si>
  <si>
    <t>LBM ALPHABIO SITE MARSEILLE/ENDOUME</t>
  </si>
  <si>
    <t>130045099</t>
  </si>
  <si>
    <t>LBM ALPHABIO SITE MARSEILLE/BOUCHARD</t>
  </si>
  <si>
    <t>130045107</t>
  </si>
  <si>
    <t>LBM ALPHABIO SITE MARSEILLE/SAINT BRUN</t>
  </si>
  <si>
    <t>130046915</t>
  </si>
  <si>
    <t>LBM ALPHABIO SITE MARSEILLE/LEI ROURE</t>
  </si>
  <si>
    <t>830019238</t>
  </si>
  <si>
    <t>LBM ALPHABIO SITE SAINT TROPEZ</t>
  </si>
  <si>
    <t>130042260</t>
  </si>
  <si>
    <t>LBM LABIO</t>
  </si>
  <si>
    <t>130042278</t>
  </si>
  <si>
    <t>LBM LABIO SITE DES DEUX ORMES</t>
  </si>
  <si>
    <t>130042286</t>
  </si>
  <si>
    <t>LBM LABIO SITE DE PUYRICARD</t>
  </si>
  <si>
    <t>130042294</t>
  </si>
  <si>
    <t>LBM LABIO SITE DE ST REMY DE PROVENCE</t>
  </si>
  <si>
    <t>130042302</t>
  </si>
  <si>
    <t>LBM LABIO SITE D EGUILLES</t>
  </si>
  <si>
    <t>130042310</t>
  </si>
  <si>
    <t>LBM LABIO SITE DE PLAN DE CUQUES</t>
  </si>
  <si>
    <t>130043433</t>
  </si>
  <si>
    <t>LBM LABIO SITE ST MARCEL</t>
  </si>
  <si>
    <t>130043524</t>
  </si>
  <si>
    <t>LBM LABIO SITE LA BLANCARDE</t>
  </si>
  <si>
    <t>130043557</t>
  </si>
  <si>
    <t>LBM LABIO SITE DE SAINT JEROME</t>
  </si>
  <si>
    <t>130043565</t>
  </si>
  <si>
    <t>LBM LABIO SITE SAINT MITRE</t>
  </si>
  <si>
    <t>130043706</t>
  </si>
  <si>
    <t>LBM LABIO SITE DES POILUS</t>
  </si>
  <si>
    <t>130043714</t>
  </si>
  <si>
    <t>LBM LABIO SITE DE SAINT JULIEN</t>
  </si>
  <si>
    <t>130045123</t>
  </si>
  <si>
    <t>LBM LABIO SITE CH DU PAYS D AIX</t>
  </si>
  <si>
    <t>130039464</t>
  </si>
  <si>
    <t>LBM EUROFINS LABAZUR PROVENCE SITE MER</t>
  </si>
  <si>
    <t>130039472</t>
  </si>
  <si>
    <t>LBM EUROFINS LABAZUR PROVENCE SITE MAR</t>
  </si>
  <si>
    <t>130039480</t>
  </si>
  <si>
    <t>LBM EUROFINS LABAZUR  PROVENCE SITE IS</t>
  </si>
  <si>
    <t>130039498</t>
  </si>
  <si>
    <t>LBM EUROFINS  LABAZUR PROVENCE SITE CH</t>
  </si>
  <si>
    <t>130040124</t>
  </si>
  <si>
    <t>LBM EUROFINS LABAZUR PROVENCE SITE GAR</t>
  </si>
  <si>
    <t>130040132</t>
  </si>
  <si>
    <t>LBM EUROFINS LABAZUR PROVENCE SITE FUV</t>
  </si>
  <si>
    <t>130040652</t>
  </si>
  <si>
    <t>LBM EUROFINS LABAZUR PROVENCE SITE AIX</t>
  </si>
  <si>
    <t>130040660</t>
  </si>
  <si>
    <t>LBM EUROFINS LABAZUR PROVENCE SITE LAM</t>
  </si>
  <si>
    <t>130040678</t>
  </si>
  <si>
    <t>LBM EUROFINS LABAZUR PROVENCE SITE PLA</t>
  </si>
  <si>
    <t>130040686</t>
  </si>
  <si>
    <t>130040694</t>
  </si>
  <si>
    <t>LBM EUROFINS LABAZUR PROVENCE SITE BER</t>
  </si>
  <si>
    <t>130040702</t>
  </si>
  <si>
    <t>LBM EUROFINS  LABAZUR PROVENCE SITE PU</t>
  </si>
  <si>
    <t>130041353</t>
  </si>
  <si>
    <t>LBM EUROFINS LABAZUR PROVENCE SITE SEP</t>
  </si>
  <si>
    <t>130041361</t>
  </si>
  <si>
    <t>LBM EUROFINS LABAZUR PROVENCE SITE BOU</t>
  </si>
  <si>
    <t>130042112</t>
  </si>
  <si>
    <t>130043748</t>
  </si>
  <si>
    <t>LBM EUROFINS  LABAZUR PROVENCE SITE MA</t>
  </si>
  <si>
    <t>130043755</t>
  </si>
  <si>
    <t>LBM EUROFINS LABAZUR PROVENCE SITE GRA</t>
  </si>
  <si>
    <t>130044472</t>
  </si>
  <si>
    <t>LBM EUROFINS LABAZUR PROVENCE SITE SIM</t>
  </si>
  <si>
    <t>130051246</t>
  </si>
  <si>
    <t>EUROFINS LABAZUR PROVENCE GARDANNE</t>
  </si>
  <si>
    <t>840018345</t>
  </si>
  <si>
    <t>LBM EUROFINS LABAZUR PROVENCE SITE PER</t>
  </si>
  <si>
    <t>840018352</t>
  </si>
  <si>
    <t>LBM EUROFINS LABAZUR PROVENCE SITE LA</t>
  </si>
  <si>
    <t>130044290</t>
  </si>
  <si>
    <t>LBM SELAS LABORATOIRES BERNABEU SITE L</t>
  </si>
  <si>
    <t>130044308</t>
  </si>
  <si>
    <t>LBM SELAS  LABORATOIRES BERNABEU SITE</t>
  </si>
  <si>
    <t>140026949</t>
  </si>
  <si>
    <t>SITE DES CARMES</t>
  </si>
  <si>
    <t>Calvados</t>
  </si>
  <si>
    <t>140026956</t>
  </si>
  <si>
    <t>SITE MALHERBE</t>
  </si>
  <si>
    <t>140026964</t>
  </si>
  <si>
    <t>140026972</t>
  </si>
  <si>
    <t>SITE DU PARC</t>
  </si>
  <si>
    <t>140027384</t>
  </si>
  <si>
    <t>SITE BEAULIEU</t>
  </si>
  <si>
    <t>140027988</t>
  </si>
  <si>
    <t>SITE LE VAL</t>
  </si>
  <si>
    <t>140027996</t>
  </si>
  <si>
    <t>SITE LEBISEY</t>
  </si>
  <si>
    <t>140028085</t>
  </si>
  <si>
    <t>SITE VAUCELLES</t>
  </si>
  <si>
    <t>140028382</t>
  </si>
  <si>
    <t>SITE DU CHEMIN VERT</t>
  </si>
  <si>
    <t>140028390</t>
  </si>
  <si>
    <t>SITE BIOMONDE</t>
  </si>
  <si>
    <t>140028580</t>
  </si>
  <si>
    <t>SITE LA BIJUDE</t>
  </si>
  <si>
    <t>140028911</t>
  </si>
  <si>
    <t>SITE DU BESSIN</t>
  </si>
  <si>
    <t>140007642</t>
  </si>
  <si>
    <t>LBM BIORIV IFS</t>
  </si>
  <si>
    <t>140027665</t>
  </si>
  <si>
    <t>LBM BIORIV OUISTREHAM</t>
  </si>
  <si>
    <t>140027673</t>
  </si>
  <si>
    <t>LBM BIORIV COURSEULLES SUR MER</t>
  </si>
  <si>
    <t>140028069</t>
  </si>
  <si>
    <t>LBM BIORIV DOUVRES LA DELIVRANDE</t>
  </si>
  <si>
    <t>150002848</t>
  </si>
  <si>
    <t>LBM SYLAB AURILLAC CH DE GAULLE</t>
  </si>
  <si>
    <t>150002855</t>
  </si>
  <si>
    <t>150002863</t>
  </si>
  <si>
    <t>LBM SYLAB MAURIAC</t>
  </si>
  <si>
    <t>190011908</t>
  </si>
  <si>
    <t>LBM SYLAB BORT LES ORGUES</t>
  </si>
  <si>
    <t>460005762</t>
  </si>
  <si>
    <t>Lot</t>
  </si>
  <si>
    <t>460005838</t>
  </si>
  <si>
    <t>LBM SYLAB FIGEAC PAUL BERT</t>
  </si>
  <si>
    <t>460006430</t>
  </si>
  <si>
    <t>160014957</t>
  </si>
  <si>
    <t>Charente</t>
  </si>
  <si>
    <t>160014890</t>
  </si>
  <si>
    <t>160014908</t>
  </si>
  <si>
    <t>160014916</t>
  </si>
  <si>
    <t>160015293</t>
  </si>
  <si>
    <t>160015301</t>
  </si>
  <si>
    <t>160015319</t>
  </si>
  <si>
    <t>160015327</t>
  </si>
  <si>
    <t>160015053</t>
  </si>
  <si>
    <t>LABORATOIRE CERBALLIANCE CHARENTES (7)</t>
  </si>
  <si>
    <t>160016028</t>
  </si>
  <si>
    <t>LABORATOIRE CERBALLIANCE CHARENTES</t>
  </si>
  <si>
    <t>160016259</t>
  </si>
  <si>
    <t>LABORATOIRE CERBALLIANCE CHARENTES (8)</t>
  </si>
  <si>
    <t>170023055</t>
  </si>
  <si>
    <t>Charente-Maritime</t>
  </si>
  <si>
    <t>170023063</t>
  </si>
  <si>
    <t>LABORATOIRE CERDIBIO CHARENTES</t>
  </si>
  <si>
    <t>170023071</t>
  </si>
  <si>
    <t>LABORATOIRE CERBALLIANCE CHARENTES (3)</t>
  </si>
  <si>
    <t>170023089</t>
  </si>
  <si>
    <t>LABORATOIRE CERBALLIANCE CHARENTES (4)</t>
  </si>
  <si>
    <t>170023097</t>
  </si>
  <si>
    <t>LABORATOIRE CERBALLIANCE CHARENTES (5)</t>
  </si>
  <si>
    <t>170023105</t>
  </si>
  <si>
    <t>LABORATOIRE CERBALLIANCE CHARENTES (6)</t>
  </si>
  <si>
    <t>170023113</t>
  </si>
  <si>
    <t>LABORATOIRE CERDIBIO CHARENTES (8)</t>
  </si>
  <si>
    <t>170023121</t>
  </si>
  <si>
    <t>LABORATOIRECERBALLIANCE CHARENTES (9)</t>
  </si>
  <si>
    <t>170023139</t>
  </si>
  <si>
    <t>LABORATOIRE CERBALLIANCE CHARENTES (10</t>
  </si>
  <si>
    <t>170023147</t>
  </si>
  <si>
    <t>170023741</t>
  </si>
  <si>
    <t>170023758</t>
  </si>
  <si>
    <t>160014965</t>
  </si>
  <si>
    <t>LABORATOIRE SYNLAB CHARENTES- SITE D'A</t>
  </si>
  <si>
    <t>160015061</t>
  </si>
  <si>
    <t>LABORATOIRE SYNLAB CHARENTES (2)</t>
  </si>
  <si>
    <t>160015079</t>
  </si>
  <si>
    <t>LABORATOIRE SYNLAB CHARENTES (3)</t>
  </si>
  <si>
    <t>160015087</t>
  </si>
  <si>
    <t>LABORATOIRE SYNLAB CHARENTES (4)</t>
  </si>
  <si>
    <t>170018287</t>
  </si>
  <si>
    <t>LABORATOIRE SYNLAB CHARENTES-LA ROCHEL</t>
  </si>
  <si>
    <t>170023162</t>
  </si>
  <si>
    <t>LABORATOIRE SYNLAB CHARENTES (1)</t>
  </si>
  <si>
    <t>170023170</t>
  </si>
  <si>
    <t>LABORATOIRE SYNLAB CHARENTES (5)</t>
  </si>
  <si>
    <t>170023188</t>
  </si>
  <si>
    <t>LABORATOIRE SYNLAB CHARENTES (6)</t>
  </si>
  <si>
    <t>170023295</t>
  </si>
  <si>
    <t>LABORATOIRE SYNLAB CHARENTES (8)</t>
  </si>
  <si>
    <t>170024160</t>
  </si>
  <si>
    <t>LABORATOIRE SYNLAB CHARENTES</t>
  </si>
  <si>
    <t>170023329</t>
  </si>
  <si>
    <t>170023337</t>
  </si>
  <si>
    <t>170023345</t>
  </si>
  <si>
    <t>170023378</t>
  </si>
  <si>
    <t>170023386</t>
  </si>
  <si>
    <t>170023394</t>
  </si>
  <si>
    <t>170023402</t>
  </si>
  <si>
    <t>170023410</t>
  </si>
  <si>
    <t>170023840</t>
  </si>
  <si>
    <t>170023857</t>
  </si>
  <si>
    <t>170023865</t>
  </si>
  <si>
    <t>170023873</t>
  </si>
  <si>
    <t>170024707</t>
  </si>
  <si>
    <t>180008872</t>
  </si>
  <si>
    <t>LBM BIOEXCEL ST DOUCHARD</t>
  </si>
  <si>
    <t>Cher</t>
  </si>
  <si>
    <t>180008880</t>
  </si>
  <si>
    <t>LBM BIOEXCEL BOURGES HALLE</t>
  </si>
  <si>
    <t>180008898</t>
  </si>
  <si>
    <t>LBM BIOEXCEL BOURGES BOISDE</t>
  </si>
  <si>
    <t>180008906</t>
  </si>
  <si>
    <t>LBM BIOEXCEL BOURGES RAMEAU</t>
  </si>
  <si>
    <t>180008914</t>
  </si>
  <si>
    <t>LBM BIOEXCEL ST FLORENT SUR CHER</t>
  </si>
  <si>
    <t>180009813</t>
  </si>
  <si>
    <t>LBM BIOEXCEL MEHUN SUR YEVRE</t>
  </si>
  <si>
    <t>190005801</t>
  </si>
  <si>
    <t>190012385</t>
  </si>
  <si>
    <t>210011144</t>
  </si>
  <si>
    <t>Côte-d'Or</t>
  </si>
  <si>
    <t>210011151</t>
  </si>
  <si>
    <t>BC-LAB - GEVREY - GRANDS CRUS</t>
  </si>
  <si>
    <t>210011169</t>
  </si>
  <si>
    <t>210011177</t>
  </si>
  <si>
    <t>BC-LAB - LONGVIC - SITE DU BIEF</t>
  </si>
  <si>
    <t>210011193</t>
  </si>
  <si>
    <t>210011201</t>
  </si>
  <si>
    <t>210011219</t>
  </si>
  <si>
    <t>BC-LAB - DIJON - PARC DE L'EUROPE</t>
  </si>
  <si>
    <t>210011227</t>
  </si>
  <si>
    <t>BC-LAB - FONTAINE D'OUCHE</t>
  </si>
  <si>
    <t>210011268</t>
  </si>
  <si>
    <t>BC-LAB - CHATILLON-SUR-SEINE</t>
  </si>
  <si>
    <t>210011276</t>
  </si>
  <si>
    <t>210011599</t>
  </si>
  <si>
    <t>210011623</t>
  </si>
  <si>
    <t>210011664</t>
  </si>
  <si>
    <t>BC-LAB - DIJON BRUANT</t>
  </si>
  <si>
    <t>210011672</t>
  </si>
  <si>
    <t>BC-LAB - POUILLY-EN-AUXOIS</t>
  </si>
  <si>
    <t>210011979</t>
  </si>
  <si>
    <t>BC-LAB - DIJON - DRAPEAU</t>
  </si>
  <si>
    <t>210011987</t>
  </si>
  <si>
    <t>520003906</t>
  </si>
  <si>
    <t>BC-LAB - CHAUMONT</t>
  </si>
  <si>
    <t>Haute-Marne</t>
  </si>
  <si>
    <t>520003914</t>
  </si>
  <si>
    <t>BC-LAB - JOINVILLE</t>
  </si>
  <si>
    <t>520003922</t>
  </si>
  <si>
    <t>BC-LAB - SAINTS-GEOSMES</t>
  </si>
  <si>
    <t>210011128</t>
  </si>
  <si>
    <t>BIO MED 21 IS SUR TILLE</t>
  </si>
  <si>
    <t>210011391</t>
  </si>
  <si>
    <t>BIO MED 21 CHEVIGNY-SAINT-SAUVEUR</t>
  </si>
  <si>
    <t>210011409</t>
  </si>
  <si>
    <t>BIO MED 21 ARNAY-LE-DUC</t>
  </si>
  <si>
    <t>210011425</t>
  </si>
  <si>
    <t>BIO MED 21 BRAZEY-EN-PLAINE</t>
  </si>
  <si>
    <t>210011433</t>
  </si>
  <si>
    <t>210011441</t>
  </si>
  <si>
    <t>BIO MED 21 GENLIS</t>
  </si>
  <si>
    <t>210011458</t>
  </si>
  <si>
    <t>BIO MED 21 NUITS-SAINT-GEORGES</t>
  </si>
  <si>
    <t>210011466</t>
  </si>
  <si>
    <t>BIO MED 21 SAULIEU</t>
  </si>
  <si>
    <t>210011524</t>
  </si>
  <si>
    <t>BIO MED 21 TALANT</t>
  </si>
  <si>
    <t>210011532</t>
  </si>
  <si>
    <t>BIO MED 21 QUETIGNY</t>
  </si>
  <si>
    <t>210011540</t>
  </si>
  <si>
    <t>210011649</t>
  </si>
  <si>
    <t>BIO MED 21 DIJON PAULINE KERGOMARD</t>
  </si>
  <si>
    <t>210012118</t>
  </si>
  <si>
    <t>BIO MED 21 DIJON CLOS DE POUILLY</t>
  </si>
  <si>
    <t>220012983</t>
  </si>
  <si>
    <t>Côtes-d'Armor</t>
  </si>
  <si>
    <t>220020978</t>
  </si>
  <si>
    <t>220020986</t>
  </si>
  <si>
    <t>220022776</t>
  </si>
  <si>
    <t>220024301</t>
  </si>
  <si>
    <t>220024640</t>
  </si>
  <si>
    <t>220024681</t>
  </si>
  <si>
    <t>350054391</t>
  </si>
  <si>
    <t>Ille-et-Vilaine</t>
  </si>
  <si>
    <t>220021174</t>
  </si>
  <si>
    <t>220021182</t>
  </si>
  <si>
    <t>220021190</t>
  </si>
  <si>
    <t>220022560</t>
  </si>
  <si>
    <t>220021646</t>
  </si>
  <si>
    <t>LBM BIODIN SITE DINAN</t>
  </si>
  <si>
    <t>Biorance</t>
  </si>
  <si>
    <t>220021653</t>
  </si>
  <si>
    <t>LBM BIODIN SITE QUEVERT</t>
  </si>
  <si>
    <t>350048815</t>
  </si>
  <si>
    <t>LBM BIODIN SITE DINARD</t>
  </si>
  <si>
    <t>350048823</t>
  </si>
  <si>
    <t>LBM BIODIN SITE COMBOURG</t>
  </si>
  <si>
    <t>350048831</t>
  </si>
  <si>
    <t>190011387</t>
  </si>
  <si>
    <t>LBM NOVABIO-RIVET</t>
  </si>
  <si>
    <t>190012005</t>
  </si>
  <si>
    <t>LBM NOVABIO-ROCHE</t>
  </si>
  <si>
    <t>190012344</t>
  </si>
  <si>
    <t>LBM NOVABIO RIVET</t>
  </si>
  <si>
    <t>240014175</t>
  </si>
  <si>
    <t>LBM NOVABIO-GUYNEMER</t>
  </si>
  <si>
    <t>Dordogne</t>
  </si>
  <si>
    <t>240014183</t>
  </si>
  <si>
    <t>LBM NOVABIO - REYNATS</t>
  </si>
  <si>
    <t>240014191</t>
  </si>
  <si>
    <t>LBM NOVABIO-VESONE</t>
  </si>
  <si>
    <t>240014209</t>
  </si>
  <si>
    <t>LBM NOVABIO</t>
  </si>
  <si>
    <t>240014217</t>
  </si>
  <si>
    <t>240014431</t>
  </si>
  <si>
    <t>LBM NOVABIO-TALLEYRAND</t>
  </si>
  <si>
    <t>240014449</t>
  </si>
  <si>
    <t>240014456</t>
  </si>
  <si>
    <t>240014464</t>
  </si>
  <si>
    <t>240014738</t>
  </si>
  <si>
    <t>240014746</t>
  </si>
  <si>
    <t>240014787</t>
  </si>
  <si>
    <t>LBM NOVABIO-GAMBETTA</t>
  </si>
  <si>
    <t>240014795</t>
  </si>
  <si>
    <t>LBM NOVABIO-SEMARD</t>
  </si>
  <si>
    <t>240014803</t>
  </si>
  <si>
    <t>LBM NOVABIO-NARFONDS</t>
  </si>
  <si>
    <t>240014928</t>
  </si>
  <si>
    <t>240014936</t>
  </si>
  <si>
    <t>240014944</t>
  </si>
  <si>
    <t>240015149</t>
  </si>
  <si>
    <t>330029299</t>
  </si>
  <si>
    <t>Gironde</t>
  </si>
  <si>
    <t>470014960</t>
  </si>
  <si>
    <t>LBM NOVABIO-FUMEL</t>
  </si>
  <si>
    <t>Lot-et-Garonne</t>
  </si>
  <si>
    <t>470014986</t>
  </si>
  <si>
    <t>250017449</t>
  </si>
  <si>
    <t>BIOALLAN - SITE DU PRES LA ROSE</t>
  </si>
  <si>
    <t>Doubs</t>
  </si>
  <si>
    <t>250017456</t>
  </si>
  <si>
    <t>BIOALLAN - SITE AUDINCOURT</t>
  </si>
  <si>
    <t>250017464</t>
  </si>
  <si>
    <t>BIOALLAN  - SITE PONT-DE-ROIDE</t>
  </si>
  <si>
    <t>250017472</t>
  </si>
  <si>
    <t>BIOALLAN - SITE DU CHATEAU - MONTBELIA</t>
  </si>
  <si>
    <t>250017480</t>
  </si>
  <si>
    <t>BIOALLAN - SITE DE LA PETITE HOLLANDE</t>
  </si>
  <si>
    <t>250017985</t>
  </si>
  <si>
    <t>BIOALLAN - SITE VALENTIGNEY</t>
  </si>
  <si>
    <t>250020492</t>
  </si>
  <si>
    <t>BIOALLAN - SITE BROGNARD</t>
  </si>
  <si>
    <t>900002940</t>
  </si>
  <si>
    <t>BIOALLAN - SITE GAY VAUBAN - BELFORT</t>
  </si>
  <si>
    <t>Territoire-de-Belfort</t>
  </si>
  <si>
    <t>900002957</t>
  </si>
  <si>
    <t>BIOALLAN - SITE DES VOSGES - BELFORT</t>
  </si>
  <si>
    <t>900002965</t>
  </si>
  <si>
    <t>BIOALLAN - SITE VALDOIE</t>
  </si>
  <si>
    <t>900002973</t>
  </si>
  <si>
    <t>BIOALLAN - SITE DU FAUBOURG - BELFORT</t>
  </si>
  <si>
    <t>900002981</t>
  </si>
  <si>
    <t>BIOALLAN - SITE TREVENANS</t>
  </si>
  <si>
    <t>900002999</t>
  </si>
  <si>
    <t>BIOALLAN - SITE DELLE</t>
  </si>
  <si>
    <t>250017522</t>
  </si>
  <si>
    <t>LBM CBM25 DES CHAPRAIS</t>
  </si>
  <si>
    <t>250017548</t>
  </si>
  <si>
    <t>LBM CBM25 DE MONTJOUX  SAINT-CLAUDE</t>
  </si>
  <si>
    <t>250017555</t>
  </si>
  <si>
    <t>LBM CBM25 PLANOISE ILE-DE-FRANCE</t>
  </si>
  <si>
    <t>250017563</t>
  </si>
  <si>
    <t>LBM CBM25 DU PLATEAU</t>
  </si>
  <si>
    <t>250017571</t>
  </si>
  <si>
    <t>LBM CBM25 GAMBETTA</t>
  </si>
  <si>
    <t>250017589</t>
  </si>
  <si>
    <t>250017605</t>
  </si>
  <si>
    <t>LBM CBM25 DES TILLEROYES</t>
  </si>
  <si>
    <t>250017662</t>
  </si>
  <si>
    <t>LBM CBM25 DE PLANOISE POLYCLINIQUE</t>
  </si>
  <si>
    <t>250017969</t>
  </si>
  <si>
    <t>LBM CBM25 DE VALENTIN</t>
  </si>
  <si>
    <t>250018892</t>
  </si>
  <si>
    <t>LBM CBM25 DE TERRE ROUGE</t>
  </si>
  <si>
    <t>390006963</t>
  </si>
  <si>
    <t>LBM CBM25 DES THERMES</t>
  </si>
  <si>
    <t>Jura</t>
  </si>
  <si>
    <t>260018429</t>
  </si>
  <si>
    <t>LBM UNIBIO ROMANS GAMBETTA</t>
  </si>
  <si>
    <t>UNIBIO</t>
  </si>
  <si>
    <t>260018437</t>
  </si>
  <si>
    <t>260018445</t>
  </si>
  <si>
    <t>LBM UNIBIO TAIN L'HERMITAGE</t>
  </si>
  <si>
    <t>260018494</t>
  </si>
  <si>
    <t>LBM UNIBIO ROMANS PL CH DE GAULLE</t>
  </si>
  <si>
    <t>260018676</t>
  </si>
  <si>
    <t>LBM UNIBIO CHABEUIL</t>
  </si>
  <si>
    <t>260018783</t>
  </si>
  <si>
    <t>260018791</t>
  </si>
  <si>
    <t>LBM UNIBIO  VALENCE CHABEUIL</t>
  </si>
  <si>
    <t>260018809</t>
  </si>
  <si>
    <t>LBM UNIBIO  BOURG LES VALENCE</t>
  </si>
  <si>
    <t>260018817</t>
  </si>
  <si>
    <t>LBM UNIBIO  VALENCE CHATEAUVERT</t>
  </si>
  <si>
    <t>260019013</t>
  </si>
  <si>
    <t>LBM UNIBIO CREST</t>
  </si>
  <si>
    <t>260019468</t>
  </si>
  <si>
    <t>260019609</t>
  </si>
  <si>
    <t>LBM UNIBIO ST RAMBERT D'ALBON</t>
  </si>
  <si>
    <t>260019898</t>
  </si>
  <si>
    <t>LBM UNIBIO DIE</t>
  </si>
  <si>
    <t>380017509</t>
  </si>
  <si>
    <t>LBM UNIBIO BEAUREPAIRE</t>
  </si>
  <si>
    <t>380021618</t>
  </si>
  <si>
    <t>420013484</t>
  </si>
  <si>
    <t>LBM UNIBIO RIVE DE GIER</t>
  </si>
  <si>
    <t>420014326</t>
  </si>
  <si>
    <t>LBM UNIBIO SAINT CHAMOND</t>
  </si>
  <si>
    <t>690035696</t>
  </si>
  <si>
    <t>LBM UNIBIO CRAPONNE E. MILLAUD</t>
  </si>
  <si>
    <t>690035704</t>
  </si>
  <si>
    <t>LBM UNIBIO CRAPONNE CENTRALE</t>
  </si>
  <si>
    <t>690037205</t>
  </si>
  <si>
    <t>LBM UNIBIO MORNANT</t>
  </si>
  <si>
    <t>690037213</t>
  </si>
  <si>
    <t>LBM UNIBIO CHAPONOST</t>
  </si>
  <si>
    <t>690037221</t>
  </si>
  <si>
    <t>690037239</t>
  </si>
  <si>
    <t>690037312</t>
  </si>
  <si>
    <t>LBM UNIBIO DARDILLY</t>
  </si>
  <si>
    <t>690037866</t>
  </si>
  <si>
    <t>LBM UNIBIO GIVORS</t>
  </si>
  <si>
    <t>690037874</t>
  </si>
  <si>
    <t>LBM UNIBIO CONDRIEU</t>
  </si>
  <si>
    <t>690037882</t>
  </si>
  <si>
    <t>LBM UNIBIO ST SYMPHORIEN D'OZON</t>
  </si>
  <si>
    <t>LBM UNIBIO PRIVAS</t>
  </si>
  <si>
    <t>LBM UNIBIO GUILHERAND GRANGES DE GAULL</t>
  </si>
  <si>
    <t>260018510</t>
  </si>
  <si>
    <t>LBM CERBALLIANCE DROME-ARDECHE LIVRON</t>
  </si>
  <si>
    <t>260018577</t>
  </si>
  <si>
    <t>LBM CERBALLIANCE DROME-ARDECHE VALENCE</t>
  </si>
  <si>
    <t>260018585</t>
  </si>
  <si>
    <t>260018593</t>
  </si>
  <si>
    <t>LBM CERBALLIANCE DROME-ARDECHE PORTES</t>
  </si>
  <si>
    <t>LBM CERBALLIANCE DROME-ARDECHE LA VOUL</t>
  </si>
  <si>
    <t>LBM CERBALLIANCE DROME-ARDECHE GUILHER</t>
  </si>
  <si>
    <t>LBM CERBALLIANCE DROME-ARDECHE LE CHEY</t>
  </si>
  <si>
    <t>270003486</t>
  </si>
  <si>
    <t>Eure</t>
  </si>
  <si>
    <t>270025679</t>
  </si>
  <si>
    <t>270025687</t>
  </si>
  <si>
    <t>270025695</t>
  </si>
  <si>
    <t>270027691</t>
  </si>
  <si>
    <t>SITE DE EZY-SUR-EURE</t>
  </si>
  <si>
    <t>270025711</t>
  </si>
  <si>
    <t>SITE EVREUX ST PIERRE</t>
  </si>
  <si>
    <t>270025729</t>
  </si>
  <si>
    <t>SITE CONCHES-EN-OUCHE</t>
  </si>
  <si>
    <t>270025737</t>
  </si>
  <si>
    <t>SITE EVREUX V. HUGO</t>
  </si>
  <si>
    <t>270025745</t>
  </si>
  <si>
    <t>270029440</t>
  </si>
  <si>
    <t>SITE BERNAY</t>
  </si>
  <si>
    <t>270025968</t>
  </si>
  <si>
    <t>270025976</t>
  </si>
  <si>
    <t>SITE DE BRETEUIL/ITON</t>
  </si>
  <si>
    <t>280006651</t>
  </si>
  <si>
    <t>Eure-et-Loir</t>
  </si>
  <si>
    <t>610006678</t>
  </si>
  <si>
    <t>SITE DE MORTAGNE AU PERCHE (61)</t>
  </si>
  <si>
    <t>Orne</t>
  </si>
  <si>
    <t>610006686</t>
  </si>
  <si>
    <t>SITE DE L'AIGLE (61)</t>
  </si>
  <si>
    <t>270027220</t>
  </si>
  <si>
    <t>270027238</t>
  </si>
  <si>
    <t>950032524</t>
  </si>
  <si>
    <t>Val-d'Oise</t>
  </si>
  <si>
    <t>950032532</t>
  </si>
  <si>
    <t>280006461</t>
  </si>
  <si>
    <t>LBM C+ BIO NOGENT LE ROTROU</t>
  </si>
  <si>
    <t>280006479</t>
  </si>
  <si>
    <t>LBM C+ BIO LA LOUPE</t>
  </si>
  <si>
    <t>610006447</t>
  </si>
  <si>
    <t>LBM C+ BIO MORTAGNE</t>
  </si>
  <si>
    <t>720018761</t>
  </si>
  <si>
    <t>LMB C+ BIO MAMERS</t>
  </si>
  <si>
    <t>Sarthe</t>
  </si>
  <si>
    <t>720018779</t>
  </si>
  <si>
    <t>LBM C+ BIO LA FERTE B</t>
  </si>
  <si>
    <t>280006503</t>
  </si>
  <si>
    <t>LBM TONNELLERIE VALLEE DE L'EURE CHART</t>
  </si>
  <si>
    <t>280006511</t>
  </si>
  <si>
    <t>LBM TONNELLERIE VALLEE DE L'EURE LUCE</t>
  </si>
  <si>
    <t>280006529</t>
  </si>
  <si>
    <t>LBM TONNELLERIE VALLEE DE L'EURE LUISA</t>
  </si>
  <si>
    <t>280006537</t>
  </si>
  <si>
    <t>LBM TONNELLERIE VALLEE DE L'EURE MAINT</t>
  </si>
  <si>
    <t>280006545</t>
  </si>
  <si>
    <t>LBM TONNELLERIE VALLEE DE L'EURE NOGEN</t>
  </si>
  <si>
    <t>280006743</t>
  </si>
  <si>
    <t>LBM TONNELLERIE VALLEE DE L'EURE EPERN</t>
  </si>
  <si>
    <t>280007022</t>
  </si>
  <si>
    <t>LBM TONNELLERIE VALLEE DE L'EURE AUNEA</t>
  </si>
  <si>
    <t>280006966</t>
  </si>
  <si>
    <t>280006974</t>
  </si>
  <si>
    <t>280006982</t>
  </si>
  <si>
    <t>410008817</t>
  </si>
  <si>
    <t>Loir-et-Cher</t>
  </si>
  <si>
    <t>450020326</t>
  </si>
  <si>
    <t>Loiret</t>
  </si>
  <si>
    <t>290032937</t>
  </si>
  <si>
    <t>LBM CERBALLIANCE FINISTERE GLASGOW BRE</t>
  </si>
  <si>
    <t>290032945</t>
  </si>
  <si>
    <t>LBM CERBALLIANCE FINISTERE BOHARS BRES</t>
  </si>
  <si>
    <t>290032952</t>
  </si>
  <si>
    <t>LBM CERBALLIANCE FINISTERE LANDERNEAU</t>
  </si>
  <si>
    <t>290032960</t>
  </si>
  <si>
    <t>LBM CERBALLIANCE FINISTERE TREMAUDAN B</t>
  </si>
  <si>
    <t>290033026</t>
  </si>
  <si>
    <t>LBM CERBALLIANCE FINISTERE PLABENNEC</t>
  </si>
  <si>
    <t>290033182</t>
  </si>
  <si>
    <t>LBM CERBALLIANCE FINISTERE JAURES BRES</t>
  </si>
  <si>
    <t>290033190</t>
  </si>
  <si>
    <t>LBM CERBALLIANCE FINISTERE PLOUDALMEZE</t>
  </si>
  <si>
    <t>290033208</t>
  </si>
  <si>
    <t>LBM CERBALLIANCE FINISTERE LANNILIS</t>
  </si>
  <si>
    <t>290033216</t>
  </si>
  <si>
    <t>LBM CERBALLIANCE FINISTERE LANGEVIN BR</t>
  </si>
  <si>
    <t>290033109</t>
  </si>
  <si>
    <t>LBM BIO 29 SITE PIERRE LOTI BREST</t>
  </si>
  <si>
    <t>290033117</t>
  </si>
  <si>
    <t>LBM BIO 29 SITE ROUSSE BREST</t>
  </si>
  <si>
    <t>290033125</t>
  </si>
  <si>
    <t>LBM BIO 29 SITE PLOUZANE</t>
  </si>
  <si>
    <t>290033133</t>
  </si>
  <si>
    <t>LBM BIO 29 SITE LESNEVEN</t>
  </si>
  <si>
    <t>290033141</t>
  </si>
  <si>
    <t>LBM BIO 29 SITE SAINT-RENAN</t>
  </si>
  <si>
    <t>290033158</t>
  </si>
  <si>
    <t>LBM BIO 29 SITE MORLAIX</t>
  </si>
  <si>
    <t>290034263</t>
  </si>
  <si>
    <t>LBM BIO 29 SITE DAVID BREST</t>
  </si>
  <si>
    <t>220007504</t>
  </si>
  <si>
    <t>LBM EUROFINS LABAZUR BRETAGNE MINIHY-T</t>
  </si>
  <si>
    <t>220021000</t>
  </si>
  <si>
    <t>LBM EUROFINS LABAZUR BRETAGNE ST MARC</t>
  </si>
  <si>
    <t>220021018</t>
  </si>
  <si>
    <t>LBM EUROFINS LABAZUR BRETAGNE VERDUN G</t>
  </si>
  <si>
    <t>220021539</t>
  </si>
  <si>
    <t>LBM EUROFINS LABAZUR BRETAGNE GUINGAMP</t>
  </si>
  <si>
    <t>220021547</t>
  </si>
  <si>
    <t>LBM EUROFINS LABAZUR BRETAGNE BEGARD</t>
  </si>
  <si>
    <t>220021554</t>
  </si>
  <si>
    <t>LBM EUROFINS LABAZUR BRETAGNE PAIMPOL</t>
  </si>
  <si>
    <t>220021562</t>
  </si>
  <si>
    <t>LBM EUROFINS LABAZUR BRETAGNE PERROS-G</t>
  </si>
  <si>
    <t>220022230</t>
  </si>
  <si>
    <t>LBM EUROFINS LABAZUR BRETAGNE LANNION</t>
  </si>
  <si>
    <t>290032986</t>
  </si>
  <si>
    <t>LBM EUROFINS LABAZUR BRETAGNE LANDERNE</t>
  </si>
  <si>
    <t>290032994</t>
  </si>
  <si>
    <t>LBM EUROFINS LABAZUR BRETAGNE GUIPAVAS</t>
  </si>
  <si>
    <t>290033000</t>
  </si>
  <si>
    <t>LBM EUROFINS LABAZUR BRETAGNE LANDIVIS</t>
  </si>
  <si>
    <t>290033018</t>
  </si>
  <si>
    <t>LBM EUROFINS LABAZUR BRETAGNE ST-POL-D</t>
  </si>
  <si>
    <t>290033042</t>
  </si>
  <si>
    <t>LBM EUROFINS LABAZUR BRETAGNE SITE BRE</t>
  </si>
  <si>
    <t>290033059</t>
  </si>
  <si>
    <t>LBM EUROFINS LABAZUR BRETAGNE SITE NAP</t>
  </si>
  <si>
    <t>290033067</t>
  </si>
  <si>
    <t>LBM EUROFINS LABAZUR BRETAGNE SITE THE</t>
  </si>
  <si>
    <t>290033075</t>
  </si>
  <si>
    <t>LBM EUROFINS LABAZUR BRETAGNE CONCARNE</t>
  </si>
  <si>
    <t>290033083</t>
  </si>
  <si>
    <t>LBM EUROFINS LABAZUR BRETAGNE PONT L'A</t>
  </si>
  <si>
    <t>290033166</t>
  </si>
  <si>
    <t>LBM EUROFINS LABAZUR BRETAGNE SITE JUS</t>
  </si>
  <si>
    <t>290033380</t>
  </si>
  <si>
    <t>LBM EUROFINS LABAZUR BRETAGNE CHATEAUL</t>
  </si>
  <si>
    <t>290033455</t>
  </si>
  <si>
    <t>LBM EUROFINS LABAZUR BRETAGNE DOUARNEN</t>
  </si>
  <si>
    <t>290033463</t>
  </si>
  <si>
    <t>LBM EUROFINS LABAZUR BRETAGNE PONT CRO</t>
  </si>
  <si>
    <t>290033505</t>
  </si>
  <si>
    <t>LBM EUROFINS LABAZUR BRETAGNE CARHAIX</t>
  </si>
  <si>
    <t>290033513</t>
  </si>
  <si>
    <t>LBM EUROFINS LABAZUR BRETAGNE CHATEAUN</t>
  </si>
  <si>
    <t>290033521</t>
  </si>
  <si>
    <t>LBM EUROFINS LABAZUR BRETAGNE CROZON</t>
  </si>
  <si>
    <t>290033604</t>
  </si>
  <si>
    <t>LBM EUROFINS LABAZUR BRETAGNE FOUESNAN</t>
  </si>
  <si>
    <t>290033612</t>
  </si>
  <si>
    <t>LBM EUROFINS LABAZUR BRETAGNE ROSPORDE</t>
  </si>
  <si>
    <t>290033620</t>
  </si>
  <si>
    <t>290033752</t>
  </si>
  <si>
    <t>LBM EUROFINS LABAZUR BRETAGNE PLOUGAST</t>
  </si>
  <si>
    <t>290033760</t>
  </si>
  <si>
    <t>LBM EUROFINS LABAZUR BRETAGNE LE RELEC</t>
  </si>
  <si>
    <t>290033778</t>
  </si>
  <si>
    <t>LBM EUROFINS LABAZUR BRETAGNE BRUYERE</t>
  </si>
  <si>
    <t>290033851</t>
  </si>
  <si>
    <t>LBM EUROFINS LABAZUR BRETAGNE MORLAIX</t>
  </si>
  <si>
    <t>290034271</t>
  </si>
  <si>
    <t>LBM EUROFINS LABAZUR BRETAGNE AIGUILLO</t>
  </si>
  <si>
    <t>560025413</t>
  </si>
  <si>
    <t>LBM EUROFINS LABAZUR BRETAGNE GOURIN</t>
  </si>
  <si>
    <t>Morbihan</t>
  </si>
  <si>
    <t>2A0003356</t>
  </si>
  <si>
    <t>LBM CCF-SITE CANARELLI FERNANDEZ</t>
  </si>
  <si>
    <t>Corse-du-sud</t>
  </si>
  <si>
    <t>2A0003364</t>
  </si>
  <si>
    <t>LBM CCF-SITE CANDIA MADONUCCIA</t>
  </si>
  <si>
    <t>2A0003372</t>
  </si>
  <si>
    <t>LBM CCF-SITE COLONNA DE CINARCA</t>
  </si>
  <si>
    <t>2A0003380</t>
  </si>
  <si>
    <t>LBM CCF-SITE RIVE SUD</t>
  </si>
  <si>
    <t>2A0003406</t>
  </si>
  <si>
    <t>LBM CCF - SITE LA GRAVONA SARROLA CARC</t>
  </si>
  <si>
    <t>2B0004543</t>
  </si>
  <si>
    <t>LBM CCF - SITE DE PONTE LECCIA</t>
  </si>
  <si>
    <t>Haute-Corse</t>
  </si>
  <si>
    <t>2B0004980</t>
  </si>
  <si>
    <t>LBM CCF - SITE ILE ROUSSE</t>
  </si>
  <si>
    <t>2B0005532</t>
  </si>
  <si>
    <t>LBM CCF - SITE DE CALVI</t>
  </si>
  <si>
    <t>2B0005813</t>
  </si>
  <si>
    <t>LBM CCF - SITE DE PONTE-LECCIA</t>
  </si>
  <si>
    <t>2A0003588</t>
  </si>
  <si>
    <t>LBM 2A-2B / SITE PV LES QUATRE PORTES</t>
  </si>
  <si>
    <t>2A0003596</t>
  </si>
  <si>
    <t>LBM 2A-2B / SITE DE PV ST ANTOINE</t>
  </si>
  <si>
    <t>2A0003604</t>
  </si>
  <si>
    <t>LBM 2A-2B / SITE DE PROPRIANO</t>
  </si>
  <si>
    <t>2B0005425</t>
  </si>
  <si>
    <t>LBM 2A-2B / SITE DE MORIANI</t>
  </si>
  <si>
    <t>2B0005433</t>
  </si>
  <si>
    <t>LBM 2A-2B / SITE DE FOLELLI</t>
  </si>
  <si>
    <t>2B0005441</t>
  </si>
  <si>
    <t>LBM 2A-2B / SITE DE GHISONACCIA</t>
  </si>
  <si>
    <t>2B0005763</t>
  </si>
  <si>
    <t>LBM 2A-2B / SITE DE CORTE</t>
  </si>
  <si>
    <t>2B0003958</t>
  </si>
  <si>
    <t>LBM VIALLE - SITE DE LUPINO</t>
  </si>
  <si>
    <t>2B0004279</t>
  </si>
  <si>
    <t>LBM VIALLE - SITE DU NEBBIO</t>
  </si>
  <si>
    <t>2B0004428</t>
  </si>
  <si>
    <t>LBM VIALLE - SITE SAINT FRANCOIS</t>
  </si>
  <si>
    <t>2B0004568</t>
  </si>
  <si>
    <t>LBM VIALLE - SITE DE BORGO</t>
  </si>
  <si>
    <t>2B0005144</t>
  </si>
  <si>
    <t>LBM VIALLE - SITE ANNONCIADE</t>
  </si>
  <si>
    <t>2B0005151</t>
  </si>
  <si>
    <t>LBM VIALLE - SITE TOGA</t>
  </si>
  <si>
    <t>2B0005375</t>
  </si>
  <si>
    <t>LBM VIALLE - SITE DU CAP</t>
  </si>
  <si>
    <t>2B0005383</t>
  </si>
  <si>
    <t>LBM VIALLE -  SITE DU BASTIO II</t>
  </si>
  <si>
    <t>2B0005870</t>
  </si>
  <si>
    <t>LBM VIALLE - SITE DE CASAMOZZA</t>
  </si>
  <si>
    <t>Gard</t>
  </si>
  <si>
    <t>130040363</t>
  </si>
  <si>
    <t>LBM BIOAXIOME CHATEAURENARD AUGUSTE CH</t>
  </si>
  <si>
    <t>130042377</t>
  </si>
  <si>
    <t>LBM BIOAXIOME CHATEAURENARD GENERAL DE</t>
  </si>
  <si>
    <t>130044837</t>
  </si>
  <si>
    <t>LBM BIOAXIOME ROGNONAS PIERRE&amp; MARIE C</t>
  </si>
  <si>
    <t>300002714</t>
  </si>
  <si>
    <t>LBM BIOAXIOME BAGNOLS-SUR-CEZE BOULOT</t>
  </si>
  <si>
    <t>300003282</t>
  </si>
  <si>
    <t>LBM BIOAXIOME NIMES JEAN JAURES</t>
  </si>
  <si>
    <t>300013471</t>
  </si>
  <si>
    <t>LBM BIOAXIOME NIMES 3 RUE FAITA</t>
  </si>
  <si>
    <t>300013885</t>
  </si>
  <si>
    <t>LBM BIOAXIOME NIMES LOUIS LANDI</t>
  </si>
  <si>
    <t>300013893</t>
  </si>
  <si>
    <t>LBM BIOAXIOME SAINT GILLES</t>
  </si>
  <si>
    <t>300013901</t>
  </si>
  <si>
    <t>LBM BIOAXIOME NIMES BIR HAKEIM</t>
  </si>
  <si>
    <t>300013919</t>
  </si>
  <si>
    <t>LBM BIOAXIOME NIMES POMPIDOU</t>
  </si>
  <si>
    <t>300013927</t>
  </si>
  <si>
    <t>LBM BIOAXIOME VILLENEUVE LES AVIGNON</t>
  </si>
  <si>
    <t>300013935</t>
  </si>
  <si>
    <t>LBM BIOAXIOME NIMES DAUDET</t>
  </si>
  <si>
    <t>300013943</t>
  </si>
  <si>
    <t>LBM BIOAXIOME NIMES DE SEVILLE</t>
  </si>
  <si>
    <t>300013950</t>
  </si>
  <si>
    <t>LBM BIOAXIOME UZES</t>
  </si>
  <si>
    <t>300014057</t>
  </si>
  <si>
    <t>LBM BIOAXIOME BAGNOLS-SUR-CEZE PARC</t>
  </si>
  <si>
    <t>300014065</t>
  </si>
  <si>
    <t>LBM BIOAXIOME PONT-SAINT-ESPRIT</t>
  </si>
  <si>
    <t>300014156</t>
  </si>
  <si>
    <t>LBM BIOAXIOME MANDUEL</t>
  </si>
  <si>
    <t>300014164</t>
  </si>
  <si>
    <t>300016227</t>
  </si>
  <si>
    <t>LBM BIOAXIOME VERGEZE</t>
  </si>
  <si>
    <t>300016623</t>
  </si>
  <si>
    <t>LBM BIOAXIOME LES ANGLES</t>
  </si>
  <si>
    <t>300016755</t>
  </si>
  <si>
    <t>LBM BIOAXIOME BAGNOLS MALLET</t>
  </si>
  <si>
    <t>300017027</t>
  </si>
  <si>
    <t>LBM BIOAXIOME ALES MOULIN</t>
  </si>
  <si>
    <t>840015564</t>
  </si>
  <si>
    <t>LBM BIOAXIOME CARPENTRAS</t>
  </si>
  <si>
    <t>840015572</t>
  </si>
  <si>
    <t>LBM BIOAXIOME VEDENE</t>
  </si>
  <si>
    <t>840015853</t>
  </si>
  <si>
    <t>LBM BIOAXIOME LE PONTET LASCOURS</t>
  </si>
  <si>
    <t>840017891</t>
  </si>
  <si>
    <t>LBM BIOAXIOME AVIGNON LA TRILLADE</t>
  </si>
  <si>
    <t>840017909</t>
  </si>
  <si>
    <t>LBM BIOAXIOME AVIGNON MAISON D'ASCLEPI</t>
  </si>
  <si>
    <t>840017917</t>
  </si>
  <si>
    <t>LBM BIOAXIOME SITE AVIGNON SEMARD</t>
  </si>
  <si>
    <t>840017966</t>
  </si>
  <si>
    <t>LBM BIOAXIOME CLINIQUE STE CATHERINE</t>
  </si>
  <si>
    <t>840017974</t>
  </si>
  <si>
    <t>LBM BIOAXIOME L'ISLE-SUR-LA-SORGUE EGA</t>
  </si>
  <si>
    <t>840018147</t>
  </si>
  <si>
    <t>LBM BIOAXIOME PERNES LES FONTAINES</t>
  </si>
  <si>
    <t>840018410</t>
  </si>
  <si>
    <t>LBM BIOAXIOME AVIGNON ST JEAN LE VIEUX</t>
  </si>
  <si>
    <t>840018428</t>
  </si>
  <si>
    <t>LBM BIOAXIOME SAINT-CHRISTOL D'ALBION</t>
  </si>
  <si>
    <t>840018733</t>
  </si>
  <si>
    <t>LBM BIOAXIOME MONTEUX</t>
  </si>
  <si>
    <t>840018741</t>
  </si>
  <si>
    <t>LBM BIOAXIOME APT</t>
  </si>
  <si>
    <t>840018758</t>
  </si>
  <si>
    <t>LBM BIOAXIOME L'ISLE-SUR-LA-SORGUE CLO</t>
  </si>
  <si>
    <t>840018766</t>
  </si>
  <si>
    <t>LBM BIOAXIOME MAZAN</t>
  </si>
  <si>
    <t>840018865</t>
  </si>
  <si>
    <t>LBM BIOAXIOME AVIGNON RUF</t>
  </si>
  <si>
    <t>840020044</t>
  </si>
  <si>
    <t>LBM BIOAXIOME SORGUES</t>
  </si>
  <si>
    <t>300013828</t>
  </si>
  <si>
    <t>300014016</t>
  </si>
  <si>
    <t>LBM SYNLAB MIDI VAUVERT</t>
  </si>
  <si>
    <t>340018266</t>
  </si>
  <si>
    <t>LBM SYNLAB MIDI MONTPELLIER HAYE</t>
  </si>
  <si>
    <t>340018274</t>
  </si>
  <si>
    <t>LBM SYNLAB MIDI MAUGUIO</t>
  </si>
  <si>
    <t>340018282</t>
  </si>
  <si>
    <t>LBM SYNLAB MIDI MONTPELLIER FLOURENS</t>
  </si>
  <si>
    <t>340018290</t>
  </si>
  <si>
    <t>LBM SYNLAB MIDI PRADES LE LEZ</t>
  </si>
  <si>
    <t>340019520</t>
  </si>
  <si>
    <t>LBM SYNLAB MIDI MONTPELLIER BEJART</t>
  </si>
  <si>
    <t>340019777</t>
  </si>
  <si>
    <t>LBM SYNLAB MIDI MONTPELLIER JEU DE PAU</t>
  </si>
  <si>
    <t>340027846</t>
  </si>
  <si>
    <t>LBM SYNLAB MIDI MONTPELLIER NINA SIMON</t>
  </si>
  <si>
    <t>310022504</t>
  </si>
  <si>
    <t>LBM CEDIBIO-UNILABS ST-ORENS-DE-GAMEVI</t>
  </si>
  <si>
    <t>310022512</t>
  </si>
  <si>
    <t>LBM CEDIBIO-UNILABS QUINT-FONSEGRIVES</t>
  </si>
  <si>
    <t>310024518</t>
  </si>
  <si>
    <t>LBM CEDIBIO-UNILABS TOULOUSE CARMES</t>
  </si>
  <si>
    <t>310024526</t>
  </si>
  <si>
    <t>LBM CEDIBIO-UNILABS TOULOUSE TOUNIS</t>
  </si>
  <si>
    <t>310024534</t>
  </si>
  <si>
    <t>LBM CEDIBIO-UNILABS TOULOUSE RTE D'ESP</t>
  </si>
  <si>
    <t>310024542</t>
  </si>
  <si>
    <t>LBM CEDIBIO-UNILABS TOULOUSE AMBROISE</t>
  </si>
  <si>
    <t>310024716</t>
  </si>
  <si>
    <t>310024930</t>
  </si>
  <si>
    <t>LBM CEDIBIO-UNILABS BALMA</t>
  </si>
  <si>
    <t>310024948</t>
  </si>
  <si>
    <t>LBM CEDIBIO-UNILABS CASTANET-TOLOSAN</t>
  </si>
  <si>
    <t>310027503</t>
  </si>
  <si>
    <t>LBM CEDIBIO UNILABS RIVE GAUCHE</t>
  </si>
  <si>
    <t>310024914</t>
  </si>
  <si>
    <t>LBM LABORATOIRE LABCEL TOULOUSE</t>
  </si>
  <si>
    <t>310024922</t>
  </si>
  <si>
    <t>LBM LABORATOIRE LABCEL CUGNAUX</t>
  </si>
  <si>
    <t>320004666</t>
  </si>
  <si>
    <t>LBM LABORATOIRE LABCEL L'ISLE-JOURDAIN</t>
  </si>
  <si>
    <t>Gers</t>
  </si>
  <si>
    <t>310022827</t>
  </si>
  <si>
    <t>LBM BIOFUSION GRENADE</t>
  </si>
  <si>
    <t>310022835</t>
  </si>
  <si>
    <t>LBM BIOFUSION BRUGUIERES</t>
  </si>
  <si>
    <t>310023304</t>
  </si>
  <si>
    <t>LBM BIOFUSION FRONTON</t>
  </si>
  <si>
    <t>310023312</t>
  </si>
  <si>
    <t>LBM BIOFUSION AUCAMVILLE</t>
  </si>
  <si>
    <t>310023320</t>
  </si>
  <si>
    <t>LBM BIOFUSION VILLEMUR</t>
  </si>
  <si>
    <t>310024757</t>
  </si>
  <si>
    <t>LBM BIOFUSION FENOUILLET</t>
  </si>
  <si>
    <t>310024906</t>
  </si>
  <si>
    <t>LBM BIOFUSION ST-JORY</t>
  </si>
  <si>
    <t>310025119</t>
  </si>
  <si>
    <t>LBM BIOFUSION PECHBONNIEU</t>
  </si>
  <si>
    <t>310025127</t>
  </si>
  <si>
    <t>LBM BIOFUSION MONTRABE</t>
  </si>
  <si>
    <t>310025135</t>
  </si>
  <si>
    <t>LBM BIOFUSION TOULOUSE</t>
  </si>
  <si>
    <t>460005739</t>
  </si>
  <si>
    <t>LBM BIOFUSION CAHORS</t>
  </si>
  <si>
    <t>820008589</t>
  </si>
  <si>
    <t>LBM BIOFUSION PONT DE CHAUME</t>
  </si>
  <si>
    <t>Tarn-et-Garonne</t>
  </si>
  <si>
    <t>820008597</t>
  </si>
  <si>
    <t>LBM BIOFUSION BEAUMONT</t>
  </si>
  <si>
    <t>820008605</t>
  </si>
  <si>
    <t>LBM BIOFUSION CASTELSARRASIN</t>
  </si>
  <si>
    <t>820008613</t>
  </si>
  <si>
    <t>LBM BIOFUSION CAUSSADE</t>
  </si>
  <si>
    <t>820008639</t>
  </si>
  <si>
    <t>820008647</t>
  </si>
  <si>
    <t>LBM BIOFUSION MONTAUBAN VILLEBOURBON</t>
  </si>
  <si>
    <t>820008654</t>
  </si>
  <si>
    <t>LBM BIOFUSION MONTAUBAN DAUDET</t>
  </si>
  <si>
    <t>820008662</t>
  </si>
  <si>
    <t>LBM BIOFUSION GRISOLLES</t>
  </si>
  <si>
    <t>820008670</t>
  </si>
  <si>
    <t>LBM BIOFUSION MONTECH</t>
  </si>
  <si>
    <t>310022785</t>
  </si>
  <si>
    <t>LBM CERBALLIANCE OCCITANIE TOULOUSE BE</t>
  </si>
  <si>
    <t>310022793</t>
  </si>
  <si>
    <t>LBM CERBALLIANCE OCCITANIE TOULOUSE PR</t>
  </si>
  <si>
    <t>310022801</t>
  </si>
  <si>
    <t>LBM CERBALLIANCE OCCITANIE TOULOUSE AV</t>
  </si>
  <si>
    <t>310022868</t>
  </si>
  <si>
    <t>LBM CERBALLIANCE OCCITANIE TOULOUSE GR</t>
  </si>
  <si>
    <t>310023023</t>
  </si>
  <si>
    <t>LBM CERBALLIANCE OCCITANIE CLINIQUE DE</t>
  </si>
  <si>
    <t>310023031</t>
  </si>
  <si>
    <t>LBM CERBALLIANCE OCCITANIE ST-JEAN VHU</t>
  </si>
  <si>
    <t>310023049</t>
  </si>
  <si>
    <t>LBM CERBALLIANCE OCCITANIE L'UNION NYM</t>
  </si>
  <si>
    <t>310023585</t>
  </si>
  <si>
    <t>LBM CERBALLIANCE OCCITANIE CASTANET-TO</t>
  </si>
  <si>
    <t>310023809</t>
  </si>
  <si>
    <t>LBM CERBALLIANCE OCCITANIE TOULOUSE BU</t>
  </si>
  <si>
    <t>310023817</t>
  </si>
  <si>
    <t>LBM CERBALLIANCE OCCITANIE TOULOUSE RA</t>
  </si>
  <si>
    <t>310023825</t>
  </si>
  <si>
    <t>LBM CERBALLIANCE OCCITANIE TOULOUSE DE</t>
  </si>
  <si>
    <t>310024062</t>
  </si>
  <si>
    <t>LBM CERBALLIANCE OCCITANIE ST-ALBAN</t>
  </si>
  <si>
    <t>310024070</t>
  </si>
  <si>
    <t>LBM CERBALLIANCE OCCITANIE AUCAMVILLE</t>
  </si>
  <si>
    <t>310024260</t>
  </si>
  <si>
    <t>LBM CERBALLIANCE OCCITANIE TOULOUSE PL</t>
  </si>
  <si>
    <t>310025911</t>
  </si>
  <si>
    <t>LBM CERBALLIANCE OCCITANIE ST ORENS</t>
  </si>
  <si>
    <t>310032412</t>
  </si>
  <si>
    <t>LBM CERBALLIANCE OCCITANIE MONDONVILLE</t>
  </si>
  <si>
    <t>810009498</t>
  </si>
  <si>
    <t>LBM CERBALLIANCE OCCITANIE CASTRES ARI</t>
  </si>
  <si>
    <t>Tarn</t>
  </si>
  <si>
    <t>810009548</t>
  </si>
  <si>
    <t>LBM CERBALLIANCE OCCITANIE CASTRES ALB</t>
  </si>
  <si>
    <t>810010009</t>
  </si>
  <si>
    <t>LBM CERBALLIANCE OCCITANIE CASTRES RAY</t>
  </si>
  <si>
    <t>810010058</t>
  </si>
  <si>
    <t>LBM CERBALLIANCE OCCITANIE CASTRES ST-</t>
  </si>
  <si>
    <t>810010322</t>
  </si>
  <si>
    <t>LBM CERBALLIANCE OCCITANIE MAZAMET</t>
  </si>
  <si>
    <t>810010868</t>
  </si>
  <si>
    <t>LABM CERBALLIANCE OCCITANIE MAZAMET</t>
  </si>
  <si>
    <t>820008951</t>
  </si>
  <si>
    <t>LBM CERBALLIANCE OCCITANIE MONTAUBAN</t>
  </si>
  <si>
    <t>310031299</t>
  </si>
  <si>
    <t>LBM LABOSUD GARONNE CL LA CROIX DU SUD</t>
  </si>
  <si>
    <t>310023122</t>
  </si>
  <si>
    <t>310023148</t>
  </si>
  <si>
    <t>LBM CBM MURET</t>
  </si>
  <si>
    <t>310023155</t>
  </si>
  <si>
    <t>310023163</t>
  </si>
  <si>
    <t>LBM CBM ST-LYS</t>
  </si>
  <si>
    <t>310023171</t>
  </si>
  <si>
    <t>310023189</t>
  </si>
  <si>
    <t>LBM CBM PORTET-SUR-GARONNE</t>
  </si>
  <si>
    <t>310023221</t>
  </si>
  <si>
    <t>310023239</t>
  </si>
  <si>
    <t>310023247</t>
  </si>
  <si>
    <t>LBM CBM RAMONVILLE</t>
  </si>
  <si>
    <t>310023254</t>
  </si>
  <si>
    <t>310023262</t>
  </si>
  <si>
    <t>LBM CBM PLAISANCE-DU-TOUCH</t>
  </si>
  <si>
    <t>310023452</t>
  </si>
  <si>
    <t>LBM CBM CUGNAUX</t>
  </si>
  <si>
    <t>310023502</t>
  </si>
  <si>
    <t>LBM CBM TOURNEFEUILLE G.DOUMERGUE</t>
  </si>
  <si>
    <t>310023510</t>
  </si>
  <si>
    <t>LBM CBM TOURNEFEUILLE RTE DE TARBES</t>
  </si>
  <si>
    <t>310023577</t>
  </si>
  <si>
    <t>LBM CBM VILLEFRANCHE-DE-L</t>
  </si>
  <si>
    <t>310023601</t>
  </si>
  <si>
    <t>LBM CBM LA SALVETAT</t>
  </si>
  <si>
    <t>310023619</t>
  </si>
  <si>
    <t>LBM CBM FONSORBES</t>
  </si>
  <si>
    <t>310023627</t>
  </si>
  <si>
    <t>310023635</t>
  </si>
  <si>
    <t>310023643</t>
  </si>
  <si>
    <t>LBM CBM VILLENEUVE-TOLOSANE</t>
  </si>
  <si>
    <t>310023791</t>
  </si>
  <si>
    <t>LBM CBM TOULOUSE LES PRADETTES</t>
  </si>
  <si>
    <t>310024039</t>
  </si>
  <si>
    <t>LBM CBM QUINT-FONSEGRIVES</t>
  </si>
  <si>
    <t>310024245</t>
  </si>
  <si>
    <t>LBM CBM FROUZINS</t>
  </si>
  <si>
    <t>310024559</t>
  </si>
  <si>
    <t>LBM CBM SEYSSES</t>
  </si>
  <si>
    <t>310024567</t>
  </si>
  <si>
    <t>LBM CBM RTE D'EAUNES MURET</t>
  </si>
  <si>
    <t>310024575</t>
  </si>
  <si>
    <t>LBM CBM PORTET</t>
  </si>
  <si>
    <t>310024849</t>
  </si>
  <si>
    <t>LBM CBM TOULOUSE LA ROSERAIE</t>
  </si>
  <si>
    <t>310024856</t>
  </si>
  <si>
    <t>LBM CBM TOULOUSE FERMAT ST-ETIENNE</t>
  </si>
  <si>
    <t>310024963</t>
  </si>
  <si>
    <t>LBM CBM EAUNES</t>
  </si>
  <si>
    <t>310024971</t>
  </si>
  <si>
    <t>LBM CBM PIBRAC</t>
  </si>
  <si>
    <t>310025184</t>
  </si>
  <si>
    <t>310025994</t>
  </si>
  <si>
    <t>310026125</t>
  </si>
  <si>
    <t>310026885</t>
  </si>
  <si>
    <t>LBM CBM CLINIQUE DU PARC</t>
  </si>
  <si>
    <t>310030994</t>
  </si>
  <si>
    <t>LBM CBM FONSEGRIVES</t>
  </si>
  <si>
    <t>310031307</t>
  </si>
  <si>
    <t>LBM CBM CL OCCITANIE</t>
  </si>
  <si>
    <t>310031570</t>
  </si>
  <si>
    <t>LBM CBM MURET CUGNOT</t>
  </si>
  <si>
    <t>810010900</t>
  </si>
  <si>
    <t>LBM CBM LAVAUR</t>
  </si>
  <si>
    <t>810011213</t>
  </si>
  <si>
    <t>LBM CBM GRAULHET</t>
  </si>
  <si>
    <t>310023544</t>
  </si>
  <si>
    <t>LBM AIRBIO BLAGNAC</t>
  </si>
  <si>
    <t>310023551</t>
  </si>
  <si>
    <t>LBM AIRBIO PLEIN CENTRE</t>
  </si>
  <si>
    <t>310023569</t>
  </si>
  <si>
    <t>LBM AIRBIO VAL D'ARAN</t>
  </si>
  <si>
    <t>310024476</t>
  </si>
  <si>
    <t>LBM AIRBIO BEAUZELLE</t>
  </si>
  <si>
    <t>310025374</t>
  </si>
  <si>
    <t>LBM AIRBIO ANCELY</t>
  </si>
  <si>
    <t>310023668</t>
  </si>
  <si>
    <t>LBM LABOUDIE ET ASSOCIES CORNEBARRIEU</t>
  </si>
  <si>
    <t>310023676</t>
  </si>
  <si>
    <t>LBM LABOUDIE ET ASSOCIES COLOMIERS</t>
  </si>
  <si>
    <t>310024096</t>
  </si>
  <si>
    <t>LBM LABOUDIE ET ASSOCIES TOULOUSE SILV</t>
  </si>
  <si>
    <t>310024104</t>
  </si>
  <si>
    <t>LBM LABOUDIE ET ASSOCIES TOULOUSE HENR</t>
  </si>
  <si>
    <t>310024872</t>
  </si>
  <si>
    <t>310025473</t>
  </si>
  <si>
    <t>LBM LABOUDIE ET ASSOCIES TOULOUSE ATLA</t>
  </si>
  <si>
    <t>320004740</t>
  </si>
  <si>
    <t>LBM LABOUDIE ET ASSOCIES MAUVEZIN</t>
  </si>
  <si>
    <t>310023726</t>
  </si>
  <si>
    <t>LBM BIOLAB AVENIR VERNET</t>
  </si>
  <si>
    <t>310023734</t>
  </si>
  <si>
    <t>LBM BIOLAB AVENIR BORDEROUGE</t>
  </si>
  <si>
    <t>310023742</t>
  </si>
  <si>
    <t>LBM BIOLAB AVENIR ST-GEORGES</t>
  </si>
  <si>
    <t>310023767</t>
  </si>
  <si>
    <t>LBM BIOLAB AVENIR STRASBOURG</t>
  </si>
  <si>
    <t>310023775</t>
  </si>
  <si>
    <t>LBM BIOLAB AVENIR GIRONIS</t>
  </si>
  <si>
    <t>310023999</t>
  </si>
  <si>
    <t>LBM BIOLAB AVENIR PASTEUR</t>
  </si>
  <si>
    <t>310024005</t>
  </si>
  <si>
    <t>LBM BIOLAB AVENIR LES MINIMES</t>
  </si>
  <si>
    <t>310024021</t>
  </si>
  <si>
    <t>LBM BIOLAB AVENIR GRANDE BRETAGNE</t>
  </si>
  <si>
    <t>310024484</t>
  </si>
  <si>
    <t>LBM BIOLAB AVENIR CROIX DAURADE</t>
  </si>
  <si>
    <t>310024492</t>
  </si>
  <si>
    <t>310024500</t>
  </si>
  <si>
    <t>LBM BIOLAB AVENIR BONNEFOY</t>
  </si>
  <si>
    <t>310024674</t>
  </si>
  <si>
    <t>LBM BIOLAB AVENIR LA HALLE</t>
  </si>
  <si>
    <t>310024682</t>
  </si>
  <si>
    <t>LBM BIOLAB AVENIR LA TERRASSE</t>
  </si>
  <si>
    <t>310024880</t>
  </si>
  <si>
    <t>LBM BIOLAB AVENIR AUTERIVE</t>
  </si>
  <si>
    <t>310025028</t>
  </si>
  <si>
    <t>LBM BIOLAB AVENIR CAPITOLE</t>
  </si>
  <si>
    <t>310025051</t>
  </si>
  <si>
    <t>LBM BIOLAB AVENIR JOSEPH DUCUING</t>
  </si>
  <si>
    <t>310025101</t>
  </si>
  <si>
    <t>LBM BIOLAB AVENIR TOURNEFEUILLE</t>
  </si>
  <si>
    <t>310027461</t>
  </si>
  <si>
    <t>810009878</t>
  </si>
  <si>
    <t>810009928</t>
  </si>
  <si>
    <t>320004393</t>
  </si>
  <si>
    <t>LBM LES BIOLOGISTES ASSOCIES CONDOM</t>
  </si>
  <si>
    <t>LABEXA</t>
  </si>
  <si>
    <t>320004401</t>
  </si>
  <si>
    <t>LBM LES BIOLOGISTES ASSOCIES EAUZE</t>
  </si>
  <si>
    <t>320004526</t>
  </si>
  <si>
    <t>LBM LES BIOLOGISTES ASSOCIES LECTOURE</t>
  </si>
  <si>
    <t>320004534</t>
  </si>
  <si>
    <t>LBM LES BIOLOGISTES ASSOCIES MIRANDE</t>
  </si>
  <si>
    <t>320004773</t>
  </si>
  <si>
    <t>LBM LES BIOLOGISTES ASSOCIES VIC-FEZEN</t>
  </si>
  <si>
    <t>470014580</t>
  </si>
  <si>
    <t>LBM LES BIOLOGISTES ASSOCIES MARMANDE</t>
  </si>
  <si>
    <t>470014598</t>
  </si>
  <si>
    <t>470014614</t>
  </si>
  <si>
    <t>LBM LES BIOLOGISTES ASSOCIES AIGUILLON</t>
  </si>
  <si>
    <t>470014622</t>
  </si>
  <si>
    <t>470014630</t>
  </si>
  <si>
    <t>LBM LES BIOLOGISTES ASSOCIES MIRAMONT</t>
  </si>
  <si>
    <t>470014648</t>
  </si>
  <si>
    <t>LBM LES BIOLOGISTES ASSOCIES CASTELJAL</t>
  </si>
  <si>
    <t>470014655</t>
  </si>
  <si>
    <t>LBM LES BIOLOGISTES ASSOCIES TONNEINS</t>
  </si>
  <si>
    <t>470015405</t>
  </si>
  <si>
    <t>LBM LES BIOLOGISTES ASSOCIES AGEN STRA</t>
  </si>
  <si>
    <t>470015413</t>
  </si>
  <si>
    <t>LBM LES BIOLOGISTES ASSOCIES AGEN LACO</t>
  </si>
  <si>
    <t>470015439</t>
  </si>
  <si>
    <t>LBM LES BIOLOGISTES ASSOCIES LE PASSAG</t>
  </si>
  <si>
    <t>650004989</t>
  </si>
  <si>
    <t>LBM LES BIOLOGISTES ASSOCIES MAUBOURGU</t>
  </si>
  <si>
    <t>Hautes-Pyrénées</t>
  </si>
  <si>
    <t>320004427</t>
  </si>
  <si>
    <t>LBM SYNLAB GASCOGNE AUCH ALSACE</t>
  </si>
  <si>
    <t>320004435</t>
  </si>
  <si>
    <t>LBM SYNLAB GASCOGNE AUCH CARNOT</t>
  </si>
  <si>
    <t>320004443</t>
  </si>
  <si>
    <t>LBM SYNLAB GASCOGNE SAMATAN</t>
  </si>
  <si>
    <t>320004450</t>
  </si>
  <si>
    <t>LBM SYNLAB GASCOGNE GIMONT</t>
  </si>
  <si>
    <t>820008688</t>
  </si>
  <si>
    <t>LBM SYNLAB GASCOGNE MOISSAC</t>
  </si>
  <si>
    <t>820008696</t>
  </si>
  <si>
    <t>LBM SYNLAB GASCOGNE VALENCE D'AGEN</t>
  </si>
  <si>
    <t>820009173</t>
  </si>
  <si>
    <t>LBM SYNLAB GASCOGNE CASTELSARRASIN</t>
  </si>
  <si>
    <t>330795683</t>
  </si>
  <si>
    <t>170023220</t>
  </si>
  <si>
    <t>LBM EXALAB - MONTENDRE BEAUMONT</t>
  </si>
  <si>
    <t>330030008</t>
  </si>
  <si>
    <t>LBM EXALAB - PESSAC PASTEUR</t>
  </si>
  <si>
    <t>330030099</t>
  </si>
  <si>
    <t>LBM  EXALAB - BORDEAUX ARES</t>
  </si>
  <si>
    <t>330030198</t>
  </si>
  <si>
    <t>LBM  EXALAB - BORDEAUX PEY BERLAND</t>
  </si>
  <si>
    <t>330030289</t>
  </si>
  <si>
    <t>LBM EXALAB - MERIGNAC TRUC</t>
  </si>
  <si>
    <t>330030388</t>
  </si>
  <si>
    <t>LBM  EXALAB - BRUGES BASTIE</t>
  </si>
  <si>
    <t>330030479</t>
  </si>
  <si>
    <t>LBM EXALAB - LE HAILLAN MORANDIERE</t>
  </si>
  <si>
    <t>330030529</t>
  </si>
  <si>
    <t>LBM EXALAB - SAINT ANDRE DE CUBZAC DAN</t>
  </si>
  <si>
    <t>330030578</t>
  </si>
  <si>
    <t>LBM  EXALAB - BIGANOS COTE D'ARGENT</t>
  </si>
  <si>
    <t>330030669</t>
  </si>
  <si>
    <t>LBM EXALAB - GRADIGNAN DE GAULLE</t>
  </si>
  <si>
    <t>330030719</t>
  </si>
  <si>
    <t>LBM EXALAB - GUJAN MESTRAS MONTAIGNE</t>
  </si>
  <si>
    <t>330030768</t>
  </si>
  <si>
    <t>LBM EXALAB - PESSAC LECLERC</t>
  </si>
  <si>
    <t>330031899</t>
  </si>
  <si>
    <t>LBM EXALAB - MERIGNAC GALLIENI</t>
  </si>
  <si>
    <t>330031949</t>
  </si>
  <si>
    <t>LBM  EXALAB - BORDEAUX TASSIGNY</t>
  </si>
  <si>
    <t>330031998</t>
  </si>
  <si>
    <t>LBM EXALAB - VILLENAVE D'ORNON PYRENEE</t>
  </si>
  <si>
    <t>330035429</t>
  </si>
  <si>
    <t>LBM EXALAB - LA REOLE</t>
  </si>
  <si>
    <t>330038068</t>
  </si>
  <si>
    <t>LBM EXALAB - BLAYE L'HOPITAL</t>
  </si>
  <si>
    <t>330038118</t>
  </si>
  <si>
    <t>LBM EXALAB - CAVIGNAC PARIS</t>
  </si>
  <si>
    <t>330038159</t>
  </si>
  <si>
    <t>LBM EXALAB - VILLENAVE D'ORNON LEOGNAN</t>
  </si>
  <si>
    <t>330038209</t>
  </si>
  <si>
    <t>LBM EXALAB - BORDEAUX THIERS</t>
  </si>
  <si>
    <t>330038258</t>
  </si>
  <si>
    <t>LBM EXALAB - CESTAS HAUSSMANN</t>
  </si>
  <si>
    <t>330042458</t>
  </si>
  <si>
    <t>LBM EXALAB - LE BOUSCAT ZOLA</t>
  </si>
  <si>
    <t>330042508</t>
  </si>
  <si>
    <t>LBM EXALAB - BASSENS LEON BLUM</t>
  </si>
  <si>
    <t>330042599</t>
  </si>
  <si>
    <t>LBM EXALAB - LANGOIRAN CREON</t>
  </si>
  <si>
    <t>330045949</t>
  </si>
  <si>
    <t>LBM EXALAB - BEGUEY LIBERATION</t>
  </si>
  <si>
    <t>330045998</t>
  </si>
  <si>
    <t>LBM EXALAB - BORDEAUX LANNELONGUE</t>
  </si>
  <si>
    <t>330046038</t>
  </si>
  <si>
    <t>LBM EXALAB - LANGON GENERAL LECLERC</t>
  </si>
  <si>
    <t>330047739</t>
  </si>
  <si>
    <t>LBM EXALAB - BORDEAUX GAMBETTA</t>
  </si>
  <si>
    <t>330047788</t>
  </si>
  <si>
    <t>LBM EXALAB - LAS</t>
  </si>
  <si>
    <t>330049149</t>
  </si>
  <si>
    <t>LBM EXALAB - BORDEAUX MANDRON</t>
  </si>
  <si>
    <t>330049198</t>
  </si>
  <si>
    <t>LBM EXALAB - BORDEAUX LECLERC</t>
  </si>
  <si>
    <t>330049248</t>
  </si>
  <si>
    <t>LBM EXALAB - LE BOUSCAT LIBERATION</t>
  </si>
  <si>
    <t>330049289</t>
  </si>
  <si>
    <t>LBM EXALAB - BORDEAUX SAINT LOUIS</t>
  </si>
  <si>
    <t>330049339</t>
  </si>
  <si>
    <t>LBM EXALAB - MERIGNAC MARBOTIN</t>
  </si>
  <si>
    <t>330049388</t>
  </si>
  <si>
    <t>LBM EXALAB - PORTETS GRAVES</t>
  </si>
  <si>
    <t>330049438</t>
  </si>
  <si>
    <t>LBM EXALAB - BORDEAUX VICTOIRE</t>
  </si>
  <si>
    <t>330049479</t>
  </si>
  <si>
    <t>LBM EXALAB - BEGLES DE LA BARRE</t>
  </si>
  <si>
    <t>330049529</t>
  </si>
  <si>
    <t>LBM EXALAB - BRUGES DE GAULLE</t>
  </si>
  <si>
    <t>330049578</t>
  </si>
  <si>
    <t>LBM EXALAB - BORDEAUX PASTEUR</t>
  </si>
  <si>
    <t>330051749</t>
  </si>
  <si>
    <t>LBM EXALAB - CARBON BLANC CONTE</t>
  </si>
  <si>
    <t>400011508</t>
  </si>
  <si>
    <t>LBM EXALAB - BISCARROSSE DAUDET</t>
  </si>
  <si>
    <t>Landes</t>
  </si>
  <si>
    <t>400013272</t>
  </si>
  <si>
    <t>LBM EXALAB - MONT DE MARSAN QUIRINAL</t>
  </si>
  <si>
    <t>400013280</t>
  </si>
  <si>
    <t>LBM EXALAB - MONT DE MARSAN FOCH</t>
  </si>
  <si>
    <t>400013314</t>
  </si>
  <si>
    <t>LBM EXALAB - MONT DE MARSAN PANCAUT</t>
  </si>
  <si>
    <t>400013322</t>
  </si>
  <si>
    <t>LBM EXALAB - MORCENX</t>
  </si>
  <si>
    <t>330032319</t>
  </si>
  <si>
    <t>LBM BIO LAB 33</t>
  </si>
  <si>
    <t>330032368</t>
  </si>
  <si>
    <t>330032418</t>
  </si>
  <si>
    <t>330032608</t>
  </si>
  <si>
    <t>330032798</t>
  </si>
  <si>
    <t>330035718</t>
  </si>
  <si>
    <t>330035759</t>
  </si>
  <si>
    <t>330037748</t>
  </si>
  <si>
    <t>330037789</t>
  </si>
  <si>
    <t>LBM BIO LAB 33 - GRAVETTE</t>
  </si>
  <si>
    <t>330048679</t>
  </si>
  <si>
    <t>330051038</t>
  </si>
  <si>
    <t>LBM BIO LAB 33 - LAGRUE</t>
  </si>
  <si>
    <t>330053158</t>
  </si>
  <si>
    <t>330055609</t>
  </si>
  <si>
    <t>330058223</t>
  </si>
  <si>
    <t>330033069</t>
  </si>
  <si>
    <t>330033119</t>
  </si>
  <si>
    <t>190011916</t>
  </si>
  <si>
    <t>190011924</t>
  </si>
  <si>
    <t>190011932</t>
  </si>
  <si>
    <t>190012096</t>
  </si>
  <si>
    <t>240014514</t>
  </si>
  <si>
    <t>240015396</t>
  </si>
  <si>
    <t>330034398</t>
  </si>
  <si>
    <t>330034448</t>
  </si>
  <si>
    <t>330034489</t>
  </si>
  <si>
    <t>330051699</t>
  </si>
  <si>
    <t>330029109</t>
  </si>
  <si>
    <t>330029158</t>
  </si>
  <si>
    <t>330034018</t>
  </si>
  <si>
    <t>330034059</t>
  </si>
  <si>
    <t>330034109</t>
  </si>
  <si>
    <t>330034158</t>
  </si>
  <si>
    <t>330034588</t>
  </si>
  <si>
    <t>330034638</t>
  </si>
  <si>
    <t>330034679</t>
  </si>
  <si>
    <t>330040858</t>
  </si>
  <si>
    <t>330040908</t>
  </si>
  <si>
    <t>330042839</t>
  </si>
  <si>
    <t>330042888</t>
  </si>
  <si>
    <t>330042938</t>
  </si>
  <si>
    <t>330045089</t>
  </si>
  <si>
    <t>330045139</t>
  </si>
  <si>
    <t>330045188</t>
  </si>
  <si>
    <t>330045329</t>
  </si>
  <si>
    <t>330045378</t>
  </si>
  <si>
    <t>330045428</t>
  </si>
  <si>
    <t>330048919</t>
  </si>
  <si>
    <t>330051418</t>
  </si>
  <si>
    <t>330052119</t>
  </si>
  <si>
    <t>330052168</t>
  </si>
  <si>
    <t>330052218</t>
  </si>
  <si>
    <t>330052259</t>
  </si>
  <si>
    <t>240014530</t>
  </si>
  <si>
    <t>LBM BIOLIB</t>
  </si>
  <si>
    <t>330037029</t>
  </si>
  <si>
    <t>330037078</t>
  </si>
  <si>
    <t>330037128</t>
  </si>
  <si>
    <t>LBM BIOLIB BOULIN</t>
  </si>
  <si>
    <t>330037169</t>
  </si>
  <si>
    <t>330044298</t>
  </si>
  <si>
    <t>330029828</t>
  </si>
  <si>
    <t>LBM ACCOLAB SUD-OUEST - DORMOY</t>
  </si>
  <si>
    <t>330029869</t>
  </si>
  <si>
    <t>LBM ACCOLAB SUD-OUEST - GRAND PARC</t>
  </si>
  <si>
    <t>330029919</t>
  </si>
  <si>
    <t>LBM ACCOLAB SUD-OUEST - CRS VICTOR HUG</t>
  </si>
  <si>
    <t>330042698</t>
  </si>
  <si>
    <t>LBM ACCOLAB SUD-OUEST</t>
  </si>
  <si>
    <t>330042748</t>
  </si>
  <si>
    <t>330044108</t>
  </si>
  <si>
    <t>330045519</t>
  </si>
  <si>
    <t>330046939</t>
  </si>
  <si>
    <t>LBM ACCOLAB SUD-OUEST GALLIENI</t>
  </si>
  <si>
    <t>330046988</t>
  </si>
  <si>
    <t>330052358</t>
  </si>
  <si>
    <t>LBM ACCOLAB SUD-OUEST - AV VICTOR HUGO</t>
  </si>
  <si>
    <t>330058637</t>
  </si>
  <si>
    <t>LBM ACCOLAB SUD OUEST</t>
  </si>
  <si>
    <t>330046178</t>
  </si>
  <si>
    <t>LBM EUROFINS BIOFFICE - TOURNY</t>
  </si>
  <si>
    <t>330046228</t>
  </si>
  <si>
    <t>LBM EUROFINS BIOFFICE - GUILLEMIN</t>
  </si>
  <si>
    <t>330046269</t>
  </si>
  <si>
    <t>LBM EUROFINS BIOFFICE</t>
  </si>
  <si>
    <t>330056789</t>
  </si>
  <si>
    <t>LBM EUROFINS BIOFFICE - CHARAZAC</t>
  </si>
  <si>
    <t>330060633</t>
  </si>
  <si>
    <t>LBM EUROFINS BIOFFICE - MARYSE BASTIE</t>
  </si>
  <si>
    <t>300013273</t>
  </si>
  <si>
    <t>LBM SELARL PAGES LE VIGAN</t>
  </si>
  <si>
    <t>300013281</t>
  </si>
  <si>
    <t>LBM SELARL PAGES ST HIPPOLYTE DU FORT</t>
  </si>
  <si>
    <t>340018423</t>
  </si>
  <si>
    <t>LBM SELARL PAGES GANGES</t>
  </si>
  <si>
    <t>340018431</t>
  </si>
  <si>
    <t>LBM SELARL PAGES ST MATHIEU TREVIERS</t>
  </si>
  <si>
    <t>340018456</t>
  </si>
  <si>
    <t>LBM BIOMED 34 PIGNAN</t>
  </si>
  <si>
    <t>340018472</t>
  </si>
  <si>
    <t>LBM BIOMED 34 COURNONTERRAL</t>
  </si>
  <si>
    <t>340018480</t>
  </si>
  <si>
    <t>LBM BIOMED 34 FABREGUES</t>
  </si>
  <si>
    <t>340018498</t>
  </si>
  <si>
    <t>LBM BIOMED 34 PALAVAS LES FLOTS</t>
  </si>
  <si>
    <t>340019017</t>
  </si>
  <si>
    <t>LBM BIOMED 34 AGDE ROME</t>
  </si>
  <si>
    <t>340019025</t>
  </si>
  <si>
    <t>LBM BIOMED 34 AGDE 11 NOVEMBRE 1918</t>
  </si>
  <si>
    <t>340019033</t>
  </si>
  <si>
    <t>LBM BIOMED 34 SERIGNAN</t>
  </si>
  <si>
    <t>340019041</t>
  </si>
  <si>
    <t>LBM BIOMED 34 LIBERTE PIGNAN</t>
  </si>
  <si>
    <t>340019066</t>
  </si>
  <si>
    <t>LBM BIOMED 34 SAINT-THIBERY</t>
  </si>
  <si>
    <t>340019181</t>
  </si>
  <si>
    <t>LBM BIOMED 34 SETE LEOPOLD SUQUET</t>
  </si>
  <si>
    <t>340019199</t>
  </si>
  <si>
    <t>LBM BIOMED 34 SETE MAS COULET</t>
  </si>
  <si>
    <t>340019207</t>
  </si>
  <si>
    <t>LBM BIOMED 34 MIREVAL</t>
  </si>
  <si>
    <t>340019215</t>
  </si>
  <si>
    <t>LBM BIOMED 34 BALARUC LES BAINS</t>
  </si>
  <si>
    <t>340019223</t>
  </si>
  <si>
    <t>LBM BIOMED 34 LIDO SETE C. BLANC</t>
  </si>
  <si>
    <t>340019231</t>
  </si>
  <si>
    <t>LBM BIOMED 34 PEZENAS JEAN JAURES</t>
  </si>
  <si>
    <t>340019249</t>
  </si>
  <si>
    <t>LBM BIOMED 34 MARSEILLAN</t>
  </si>
  <si>
    <t>340019256</t>
  </si>
  <si>
    <t>LBM BIOMED 34 VILLENEUVE LES MAGUELONE</t>
  </si>
  <si>
    <t>340019371</t>
  </si>
  <si>
    <t>LBM BIOMED 34 FRONTIGNAN</t>
  </si>
  <si>
    <t>340019389</t>
  </si>
  <si>
    <t>LBM BIOMED 34 LAMALOU LES BAINS</t>
  </si>
  <si>
    <t>340019397</t>
  </si>
  <si>
    <t>LBM BIOMED 34 BEDARIEUX</t>
  </si>
  <si>
    <t>340019678</t>
  </si>
  <si>
    <t>LBM SAINT PONS DE THOMIERES</t>
  </si>
  <si>
    <t>340019850</t>
  </si>
  <si>
    <t>LBM BIOMED 34 PEZENAS 14 JUILLET</t>
  </si>
  <si>
    <t>810012526</t>
  </si>
  <si>
    <t>LBM BIOMED 34 CASTRES</t>
  </si>
  <si>
    <t>130015910</t>
  </si>
  <si>
    <t>LBM LABOSUD ARLES</t>
  </si>
  <si>
    <t>130017601</t>
  </si>
  <si>
    <t>LBM LABOSUD  ST MARTIN DE CRAU</t>
  </si>
  <si>
    <t>130039217</t>
  </si>
  <si>
    <t>LBM LABOSUD ARLES SITE CHARRIER</t>
  </si>
  <si>
    <t>130040207</t>
  </si>
  <si>
    <t>LBM LABOSUD ST REMY DE PROVENCE</t>
  </si>
  <si>
    <t>130040223</t>
  </si>
  <si>
    <t>LBM LABOSUD TARASCON</t>
  </si>
  <si>
    <t>130040231</t>
  </si>
  <si>
    <t>LBM LABOSUD ARLES SITE JEANNE D'ARC</t>
  </si>
  <si>
    <t>300013307</t>
  </si>
  <si>
    <t>LBM LABOSUD NIMES FEUCHERES</t>
  </si>
  <si>
    <t>300013315</t>
  </si>
  <si>
    <t>LBM LABOSUD MARGUERITTES</t>
  </si>
  <si>
    <t>300013331</t>
  </si>
  <si>
    <t>LBM LABOSUD NIMES SIGAL</t>
  </si>
  <si>
    <t>300013380</t>
  </si>
  <si>
    <t>LBM LABOSUD BEAUCAIRE</t>
  </si>
  <si>
    <t>300013398</t>
  </si>
  <si>
    <t>LBM LABOSUD AIGUES MORTES</t>
  </si>
  <si>
    <t>300013406</t>
  </si>
  <si>
    <t>LBM LABOSUD GRAU DU ROI</t>
  </si>
  <si>
    <t>300013414</t>
  </si>
  <si>
    <t>LBM LABOSUD MILHAUD</t>
  </si>
  <si>
    <t>300013422</t>
  </si>
  <si>
    <t>LBM LABOSUD SOMMIERES</t>
  </si>
  <si>
    <t>300013430</t>
  </si>
  <si>
    <t>LBM LABOSUD ST DIONIZY</t>
  </si>
  <si>
    <t>300013448</t>
  </si>
  <si>
    <t>LBM LABOSUD VAUVERT</t>
  </si>
  <si>
    <t>300013497</t>
  </si>
  <si>
    <t>LBM LABOSUD QUISSAC</t>
  </si>
  <si>
    <t>300013505</t>
  </si>
  <si>
    <t>LBM LABOSUD ALES CARNOT</t>
  </si>
  <si>
    <t>300013513</t>
  </si>
  <si>
    <t>LBM LABOSUD SAINT-AMBROIX</t>
  </si>
  <si>
    <t>300013521</t>
  </si>
  <si>
    <t>LBM LABOSUD NIMES FRANCAIS LIBRES</t>
  </si>
  <si>
    <t>300013539</t>
  </si>
  <si>
    <t>LBM LABOSUD ALES PLACE DES MARTYRS</t>
  </si>
  <si>
    <t>300013976</t>
  </si>
  <si>
    <t>LBM LABOSUD LA GRAND COMBE</t>
  </si>
  <si>
    <t>300013984</t>
  </si>
  <si>
    <t>LBM LABOSUD SAINT-CHRISTOL-LES-ALES</t>
  </si>
  <si>
    <t>300013992</t>
  </si>
  <si>
    <t>LBM LABOSUD ANDUZE</t>
  </si>
  <si>
    <t>300014099</t>
  </si>
  <si>
    <t>LBM LABOSUD LA CALMETTE</t>
  </si>
  <si>
    <t>340011311</t>
  </si>
  <si>
    <t>EX ANNEXE LABO SOULIE-REGNIER-VIGOURO</t>
  </si>
  <si>
    <t>340018365</t>
  </si>
  <si>
    <t>LBM LABOSUD MONTPEL. PENELOPE</t>
  </si>
  <si>
    <t>340018373</t>
  </si>
  <si>
    <t>LBM LABOSUD MONTPELLIER BRINGUIER</t>
  </si>
  <si>
    <t>340018381</t>
  </si>
  <si>
    <t>LBM LABOSUD . MONTPEL. TANNEURS</t>
  </si>
  <si>
    <t>340018399</t>
  </si>
  <si>
    <t>LBM LABOSUD  MONTPEL. CLEMENTVI</t>
  </si>
  <si>
    <t>340018407</t>
  </si>
  <si>
    <t>LBM LABOSUD  MONTPEL. PAVELET</t>
  </si>
  <si>
    <t>340018571</t>
  </si>
  <si>
    <t>LBM LABOSUD LUNEL TRIDENT</t>
  </si>
  <si>
    <t>340018589</t>
  </si>
  <si>
    <t>LBM LABOSUD CLEMENCEAU BEZIERS</t>
  </si>
  <si>
    <t>340018597</t>
  </si>
  <si>
    <t>LBM LABOSUD LUNEL VIA DOMITIA</t>
  </si>
  <si>
    <t>340018605</t>
  </si>
  <si>
    <t>LBM LABOSUD ST AUNES</t>
  </si>
  <si>
    <t>340018621</t>
  </si>
  <si>
    <t>LBM LABOSUD MONTP. JANVIER</t>
  </si>
  <si>
    <t>340018639</t>
  </si>
  <si>
    <t>LBM LABOSUD MONTP. SAINT LOUIS</t>
  </si>
  <si>
    <t>340018654</t>
  </si>
  <si>
    <t>LBM LABOSUD GIGNAC</t>
  </si>
  <si>
    <t>340018662</t>
  </si>
  <si>
    <t>LBM LABOSUD MEZE</t>
  </si>
  <si>
    <t>340018670</t>
  </si>
  <si>
    <t>LBM LABOSUD  FRONTIGNAN MISTRAL</t>
  </si>
  <si>
    <t>340018688</t>
  </si>
  <si>
    <t>LBM LABOSUD POUSSAN</t>
  </si>
  <si>
    <t>340018696</t>
  </si>
  <si>
    <t>LBM LABOSUD  MONTP. LAVERUNE</t>
  </si>
  <si>
    <t>340018712</t>
  </si>
  <si>
    <t>LBM LABOSUD JUVIGNAC</t>
  </si>
  <si>
    <t>340018720</t>
  </si>
  <si>
    <t>LBM LABOSUD CLAPIERS</t>
  </si>
  <si>
    <t>340018738</t>
  </si>
  <si>
    <t>LBM LABOSUD MAUGUIO</t>
  </si>
  <si>
    <t>340018746</t>
  </si>
  <si>
    <t>LBM LABOSUD MONTP. NOMBRE D'OR</t>
  </si>
  <si>
    <t>340018753</t>
  </si>
  <si>
    <t>LBM LABOSUD MARSILLARGUES</t>
  </si>
  <si>
    <t>340018761</t>
  </si>
  <si>
    <t>LBM LABOSUD LE CRES</t>
  </si>
  <si>
    <t>340018779</t>
  </si>
  <si>
    <t>LBM LABOSUD  MONTP. RTE LODEVE</t>
  </si>
  <si>
    <t>340018787</t>
  </si>
  <si>
    <t>LBM LABOSUD CASTRIES</t>
  </si>
  <si>
    <t>340018803</t>
  </si>
  <si>
    <t>LBM LABOSUD LA GDE MOTTE</t>
  </si>
  <si>
    <t>340018811</t>
  </si>
  <si>
    <t>LBM LABOSUD MONTP. DENIZOT</t>
  </si>
  <si>
    <t>340018829</t>
  </si>
  <si>
    <t>LBM LABOSUD PEROLS</t>
  </si>
  <si>
    <t>340018845</t>
  </si>
  <si>
    <t>LBM LABOSUD MONTPEL. RAVAS</t>
  </si>
  <si>
    <t>340019314</t>
  </si>
  <si>
    <t>LBM LABOSUD  MONPT. R MAGUELONE</t>
  </si>
  <si>
    <t>340019322</t>
  </si>
  <si>
    <t>LBM LABOSUD MTP PALAVAS</t>
  </si>
  <si>
    <t>340019405</t>
  </si>
  <si>
    <t>LBM LABOSUD SAINT JEAN DE VEDAS EUROPE</t>
  </si>
  <si>
    <t>340019488</t>
  </si>
  <si>
    <t>LBM LABOSUD CASTELNAU LE LEZ MAS DU RO</t>
  </si>
  <si>
    <t>340019496</t>
  </si>
  <si>
    <t>LBM LABOSUD ST JEAN DE VEDAS</t>
  </si>
  <si>
    <t>340019637</t>
  </si>
  <si>
    <t>LBM LABOSUD BAILLARGUES</t>
  </si>
  <si>
    <t>340019686</t>
  </si>
  <si>
    <t>LBM LABOSUD BEZIERS BITERR</t>
  </si>
  <si>
    <t>340019694</t>
  </si>
  <si>
    <t>LBM LABOSUD MAGALAS</t>
  </si>
  <si>
    <t>340019710</t>
  </si>
  <si>
    <t>LBM LABOSUD CLERMONT L'HER</t>
  </si>
  <si>
    <t>340019728</t>
  </si>
  <si>
    <t>LBM LABOSUD LODEVE</t>
  </si>
  <si>
    <t>340019835</t>
  </si>
  <si>
    <t>LBM LABOSUD SAINT GELY DU FESC</t>
  </si>
  <si>
    <t>340019843</t>
  </si>
  <si>
    <t>LBM LABOSUD LATTES EUROPE</t>
  </si>
  <si>
    <t>340019868</t>
  </si>
  <si>
    <t>340019876</t>
  </si>
  <si>
    <t>LBM LABOSUD MTP CASTELNAU</t>
  </si>
  <si>
    <t>340020536</t>
  </si>
  <si>
    <t>340021179</t>
  </si>
  <si>
    <t>LBM LABOSUD BEZIERS RIQUET</t>
  </si>
  <si>
    <t>340021187</t>
  </si>
  <si>
    <t>LBM LABOSUD BOUJAN LIBRON</t>
  </si>
  <si>
    <t>340021393</t>
  </si>
  <si>
    <t>LBM LABOSUD BEZIERS FLEMING</t>
  </si>
  <si>
    <t>340021963</t>
  </si>
  <si>
    <t>LBM LABOSUD GANGES</t>
  </si>
  <si>
    <t>340022011</t>
  </si>
  <si>
    <t>LBM LABOSUD MOULIN BEZIERS</t>
  </si>
  <si>
    <t>340022854</t>
  </si>
  <si>
    <t>LBM LABOSUD OC BIOLOGIE MTP GRISETTES</t>
  </si>
  <si>
    <t>340024561</t>
  </si>
  <si>
    <t>LBM LABOSUD MTP FONTENILLE</t>
  </si>
  <si>
    <t>340019926</t>
  </si>
  <si>
    <t>LBM BIOPOLE CASTELNAU LE LEZ E. COMBES</t>
  </si>
  <si>
    <t>340019934</t>
  </si>
  <si>
    <t>LBM BIOPOLE CASTELNAU LE LEZ BRIAND</t>
  </si>
  <si>
    <t>340019942</t>
  </si>
  <si>
    <t>LBM BIOPOLE CASTELNAU LE LEZ PROVENCE</t>
  </si>
  <si>
    <t>350024840</t>
  </si>
  <si>
    <t>350046967</t>
  </si>
  <si>
    <t>350047551</t>
  </si>
  <si>
    <t>LBM ALLIANCE ANABIO SITE ALBERT 1ER RE</t>
  </si>
  <si>
    <t>350047569</t>
  </si>
  <si>
    <t>LBM ALLIANCE ANABIO BRUZ</t>
  </si>
  <si>
    <t>350047577</t>
  </si>
  <si>
    <t>LBM ALLIANCE ANABIO CHATEAUBOURG</t>
  </si>
  <si>
    <t>350047585</t>
  </si>
  <si>
    <t>LBM ALLIANCE ANABIO NOYAL-SUR-VILAINE</t>
  </si>
  <si>
    <t>350047593</t>
  </si>
  <si>
    <t>LBM ALLIANCE ANABIO CESSON-SEVIGNE</t>
  </si>
  <si>
    <t>350047601</t>
  </si>
  <si>
    <t>LBM ALLIANCE ANABIO PACE</t>
  </si>
  <si>
    <t>350047619</t>
  </si>
  <si>
    <t>LBM ALLIANCE ANABIO BETTON</t>
  </si>
  <si>
    <t>350047627</t>
  </si>
  <si>
    <t>LBM ALLIANCE ANABIO ANTRAIN</t>
  </si>
  <si>
    <t>350047635</t>
  </si>
  <si>
    <t>LBM ALLIANCE ANABIO MELESSE</t>
  </si>
  <si>
    <t>350049631</t>
  </si>
  <si>
    <t>LBM ALLIANCE ANABIO SITE JOUAUST RENNE</t>
  </si>
  <si>
    <t>350049649</t>
  </si>
  <si>
    <t>LBM ALLIANCE ANABIO SITE VANEAU RENNES</t>
  </si>
  <si>
    <t>350054136</t>
  </si>
  <si>
    <t>LBM ALLIANCE ANABIO THORIGNE-FOUILLARD</t>
  </si>
  <si>
    <t>350047676</t>
  </si>
  <si>
    <t>LBM LBR SITE SAINT GEORGES RENNES</t>
  </si>
  <si>
    <t>350047684</t>
  </si>
  <si>
    <t>LBM LBR SITE CLAUDE BERNARD RENNES</t>
  </si>
  <si>
    <t>350047692</t>
  </si>
  <si>
    <t>LBM LBR SITE CESSON SEVIGNE</t>
  </si>
  <si>
    <t>350047700</t>
  </si>
  <si>
    <t>LBM LBR SITE LA SAGESSE RENNES</t>
  </si>
  <si>
    <t>350047718</t>
  </si>
  <si>
    <t>LBM LBR SITE BOUTIERE ST GREGOIRE</t>
  </si>
  <si>
    <t>350047726</t>
  </si>
  <si>
    <t>LBM LBR SITE GUICHEN</t>
  </si>
  <si>
    <t>350047734</t>
  </si>
  <si>
    <t>LBM LBR SITE LIFFRE</t>
  </si>
  <si>
    <t>350047742</t>
  </si>
  <si>
    <t>LBM LBR SITE MICHEL GERARD RENNES</t>
  </si>
  <si>
    <t>350047759</t>
  </si>
  <si>
    <t>LBM LBR SITE SAINT LAURENT RENNES</t>
  </si>
  <si>
    <t>350047767</t>
  </si>
  <si>
    <t>LBM LBR SITE ST-MALO RENNES</t>
  </si>
  <si>
    <t>350047775</t>
  </si>
  <si>
    <t>LBM LBR SITE DE LA LIBERTE RENNES</t>
  </si>
  <si>
    <t>350050449</t>
  </si>
  <si>
    <t>LBM LBR SITE AUBRAC RENNES</t>
  </si>
  <si>
    <t>350050936</t>
  </si>
  <si>
    <t>LBM LBR SITE VOLNEY RENNES</t>
  </si>
  <si>
    <t>350048864</t>
  </si>
  <si>
    <t>LBM BIO EMERAUDE INFINITY ST-MALO</t>
  </si>
  <si>
    <t>350048872</t>
  </si>
  <si>
    <t>LBM BIO EMERAUDE MAISON NEUVE ST-MALO</t>
  </si>
  <si>
    <t>350048880</t>
  </si>
  <si>
    <t>LBM BIO EMERAUDE  DOL DE BRETAGNE</t>
  </si>
  <si>
    <t>500020938</t>
  </si>
  <si>
    <t>LBM BIO EMERAUDE AVRANCHES</t>
  </si>
  <si>
    <t>Manche</t>
  </si>
  <si>
    <t>500020946</t>
  </si>
  <si>
    <t>500020953</t>
  </si>
  <si>
    <t>LBM BIO EMERAUDE - ST HILAIRE DU HARCO</t>
  </si>
  <si>
    <t>500020961</t>
  </si>
  <si>
    <t>LBM BIO EMERAUDE - VILLEDIEU LES POELE</t>
  </si>
  <si>
    <t>220024442</t>
  </si>
  <si>
    <t>LBM LABORIZON BRETAGNE PLANCOET</t>
  </si>
  <si>
    <t>350047486</t>
  </si>
  <si>
    <t>LBM LABORIZON BRETAGNE FOUGERES</t>
  </si>
  <si>
    <t>350047494</t>
  </si>
  <si>
    <t>LBM LABORIZON BRETAGNE ST-AUBIN</t>
  </si>
  <si>
    <t>350047502</t>
  </si>
  <si>
    <t>LBM LABORIZON BRETAGNE LIFFRE</t>
  </si>
  <si>
    <t>350047825</t>
  </si>
  <si>
    <t>LBM LABORIZON BRETAGNE MONTFORT</t>
  </si>
  <si>
    <t>350048062</t>
  </si>
  <si>
    <t>LBM LABORIZON BRETAGNE REDON</t>
  </si>
  <si>
    <t>350048229</t>
  </si>
  <si>
    <t>LBM LABORIZON BRETAGNE BRUZ</t>
  </si>
  <si>
    <t>350048237</t>
  </si>
  <si>
    <t>LBM LABORIZON BRETAGNE SITE LALLEMAND</t>
  </si>
  <si>
    <t>350048245</t>
  </si>
  <si>
    <t>LBM LABORIZON BRETAGNE SITE FLANDRES R</t>
  </si>
  <si>
    <t>350048252</t>
  </si>
  <si>
    <t>LBM LABORIZON BRETAGNE SITE VERN RENNE</t>
  </si>
  <si>
    <t>350048260</t>
  </si>
  <si>
    <t>LBM LABORIZON BRETAGNE MORDELLES</t>
  </si>
  <si>
    <t>350048278</t>
  </si>
  <si>
    <t>LBM LABORIZON BRETAGNE CHANTEPIE</t>
  </si>
  <si>
    <t>350048286</t>
  </si>
  <si>
    <t>LBM LABORIZON BRETAGNE LE RHEU</t>
  </si>
  <si>
    <t>350048294</t>
  </si>
  <si>
    <t>LBM LABORIZON BRETAGNE SITE DUVIVIER R</t>
  </si>
  <si>
    <t>350048302</t>
  </si>
  <si>
    <t>LBM LABORIZON BRETAGNE SITE VISTULE RE</t>
  </si>
  <si>
    <t>350048310</t>
  </si>
  <si>
    <t>LBM LABORIZON BRETAGNE PACE</t>
  </si>
  <si>
    <t>350049581</t>
  </si>
  <si>
    <t>LBM LABORIZON BRETAGNE L'HERMITAGE</t>
  </si>
  <si>
    <t>350052148</t>
  </si>
  <si>
    <t>LBM LABORIZON BRETAGNE BAIN</t>
  </si>
  <si>
    <t>350053658</t>
  </si>
  <si>
    <t>LBM LABORIZON BRETAGNE SITE FREVILLE R</t>
  </si>
  <si>
    <t>350054631</t>
  </si>
  <si>
    <t>560025249</t>
  </si>
  <si>
    <t>LBM LABORIZON BRETAGNE MALESTROIT</t>
  </si>
  <si>
    <t>560025256</t>
  </si>
  <si>
    <t>LBM LABORIZON BRETAGNE QUESTEMBERT</t>
  </si>
  <si>
    <t>560025876</t>
  </si>
  <si>
    <t>LBM LABORIZON BRETAGNE PLOERMEL</t>
  </si>
  <si>
    <t>560025884</t>
  </si>
  <si>
    <t>LBM LABORIZON BRETAGNE GUER</t>
  </si>
  <si>
    <t>360007850</t>
  </si>
  <si>
    <t>LBM ANDRE LESCAROUX CHATEA</t>
  </si>
  <si>
    <t>Indre</t>
  </si>
  <si>
    <t>360007918</t>
  </si>
  <si>
    <t>LBM ANDRE LESCAROUX ARGENTON SUR CREUS</t>
  </si>
  <si>
    <t>370012320</t>
  </si>
  <si>
    <t>LBM CERBALLIANCE CENTRE VAL DE LOIRE T</t>
  </si>
  <si>
    <t>Indre-et-Loire</t>
  </si>
  <si>
    <t>370012338</t>
  </si>
  <si>
    <t>LBM CERBALLIANCE CENTRE VAL DE LOIRE M</t>
  </si>
  <si>
    <t>370012387</t>
  </si>
  <si>
    <t>370012395</t>
  </si>
  <si>
    <t>LBM CERBALLIANCE CENTRE VAL DE LOIRE S</t>
  </si>
  <si>
    <t>370012403</t>
  </si>
  <si>
    <t>LBM CERBALLIANCE CENTRE VAL DE LOIRE J</t>
  </si>
  <si>
    <t>370012411</t>
  </si>
  <si>
    <t>370012429</t>
  </si>
  <si>
    <t>LBM CERBALLIANCE CENTRE VAL DE LOIRE L</t>
  </si>
  <si>
    <t>370012437</t>
  </si>
  <si>
    <t>370012908</t>
  </si>
  <si>
    <t>LBM CERBALLIANCE CENTRE VAL DE LOIRE B</t>
  </si>
  <si>
    <t>370012916</t>
  </si>
  <si>
    <t>LBM CERBALLIANCE CENTRE VAL DE LOIRE A</t>
  </si>
  <si>
    <t>370012957</t>
  </si>
  <si>
    <t>860014695</t>
  </si>
  <si>
    <t>LBM CERBALLIANCE CENTRE VAL DE LOIRE</t>
  </si>
  <si>
    <t>Vienne</t>
  </si>
  <si>
    <t>360008189</t>
  </si>
  <si>
    <t>360008197</t>
  </si>
  <si>
    <t>370011819</t>
  </si>
  <si>
    <t>370011868</t>
  </si>
  <si>
    <t>370011918</t>
  </si>
  <si>
    <t>370011959</t>
  </si>
  <si>
    <t>370012049</t>
  </si>
  <si>
    <t>370012098</t>
  </si>
  <si>
    <t>370012148</t>
  </si>
  <si>
    <t>370012189</t>
  </si>
  <si>
    <t>370012239</t>
  </si>
  <si>
    <t>370012262</t>
  </si>
  <si>
    <t>370012270</t>
  </si>
  <si>
    <t>370012288</t>
  </si>
  <si>
    <t>370012296</t>
  </si>
  <si>
    <t>370012452</t>
  </si>
  <si>
    <t>370012460</t>
  </si>
  <si>
    <t>370012478</t>
  </si>
  <si>
    <t>370012486</t>
  </si>
  <si>
    <t>370012494</t>
  </si>
  <si>
    <t>370012502</t>
  </si>
  <si>
    <t>370012510</t>
  </si>
  <si>
    <t>370012528</t>
  </si>
  <si>
    <t>370012536</t>
  </si>
  <si>
    <t>370012833</t>
  </si>
  <si>
    <t>370012940</t>
  </si>
  <si>
    <t>370013021</t>
  </si>
  <si>
    <t>410008353</t>
  </si>
  <si>
    <t>410008775</t>
  </si>
  <si>
    <t>LBM ORIADE NOVIALE FERNEY VOLTAIRE</t>
  </si>
  <si>
    <t>LBM ORIADE NOVIALE GEX</t>
  </si>
  <si>
    <t>380016634</t>
  </si>
  <si>
    <t>LBM ORIADE NOVIALE MEYLAN</t>
  </si>
  <si>
    <t>380016642</t>
  </si>
  <si>
    <t>380016659</t>
  </si>
  <si>
    <t>LBM ORIADE NOVIALE GRENOBLE J.ACHARD</t>
  </si>
  <si>
    <t>380016667</t>
  </si>
  <si>
    <t>LBM ORIADE NOVIALE VIZILLE</t>
  </si>
  <si>
    <t>380016675</t>
  </si>
  <si>
    <t>380016691</t>
  </si>
  <si>
    <t>380016709</t>
  </si>
  <si>
    <t>LBM ORIADE NOVIALE ST MARCELIN</t>
  </si>
  <si>
    <t>380016717</t>
  </si>
  <si>
    <t>LBM ORIADE NOVIALE EYBENS</t>
  </si>
  <si>
    <t>380016725</t>
  </si>
  <si>
    <t>LBM ORIADE NOVIALE FONTAINE</t>
  </si>
  <si>
    <t>380016741</t>
  </si>
  <si>
    <t>380016758</t>
  </si>
  <si>
    <t>LBM ORIADE NOVIALE ST ISMIER</t>
  </si>
  <si>
    <t>380016766</t>
  </si>
  <si>
    <t>380016790</t>
  </si>
  <si>
    <t>380016808</t>
  </si>
  <si>
    <t>LBM ORIADE NOVIALE BOURGOIN JALLIEU  T</t>
  </si>
  <si>
    <t>380016816</t>
  </si>
  <si>
    <t>LBM ORIADE NOVIALE L'ISLE D'ABEAU</t>
  </si>
  <si>
    <t>380016824</t>
  </si>
  <si>
    <t>LBM ORIADE NOVIALE MONTALIEU VERCIEU</t>
  </si>
  <si>
    <t>380016832</t>
  </si>
  <si>
    <t>LBM ORIADE NOVIALE TIGNIEU JAMEYZIEU C</t>
  </si>
  <si>
    <t>380016923</t>
  </si>
  <si>
    <t>380016949</t>
  </si>
  <si>
    <t>LBM ORIADE NOVIALE GRENOBLE RIVET</t>
  </si>
  <si>
    <t>380016956</t>
  </si>
  <si>
    <t>LBM ORIADE NOVIALE GRENOBLE MARCELIN B</t>
  </si>
  <si>
    <t>380016964</t>
  </si>
  <si>
    <t>LBM ORIADE NOVIALE ECHIROLLES NORMANDI</t>
  </si>
  <si>
    <t>380016972</t>
  </si>
  <si>
    <t>LBM ORIADE NOVIALE ECHIROLLES GUGLIASC</t>
  </si>
  <si>
    <t>380016980</t>
  </si>
  <si>
    <t>LBM ORIADE NOVIALE VIF</t>
  </si>
  <si>
    <t>380017160</t>
  </si>
  <si>
    <t>LBM ORIADE NOVIALE VOIRON RAVAT</t>
  </si>
  <si>
    <t>380017186</t>
  </si>
  <si>
    <t>380017194</t>
  </si>
  <si>
    <t>LBM ORIADE NOVIALE VOREPPE BALZAC</t>
  </si>
  <si>
    <t>380017202</t>
  </si>
  <si>
    <t>LBM ORIADE NOVIALE LE PONT DE BEAUVOIS</t>
  </si>
  <si>
    <t>380017293</t>
  </si>
  <si>
    <t>LBM ORIADE  NOVIALE SASSENAGE</t>
  </si>
  <si>
    <t>380017343</t>
  </si>
  <si>
    <t>LBM ORIADE NOVIALE SEYSSINET PARISET</t>
  </si>
  <si>
    <t>380017350</t>
  </si>
  <si>
    <t>LBM ORIADE NOVIALE GRENOBLE BERRIAT</t>
  </si>
  <si>
    <t>380017566</t>
  </si>
  <si>
    <t>LBM ORIADE NOVIALE RIVES</t>
  </si>
  <si>
    <t>380017806</t>
  </si>
  <si>
    <t>LBM ORIADE NOVIALE ECHIROLLES</t>
  </si>
  <si>
    <t>380017830</t>
  </si>
  <si>
    <t>LBM ORIADE NOVIALE GRENOBLE VALLIER</t>
  </si>
  <si>
    <t>380018507</t>
  </si>
  <si>
    <t>LBM ORIADE NOVIALE TULLINS</t>
  </si>
  <si>
    <t>380018531</t>
  </si>
  <si>
    <t>LBM ORIADE NOVIALE MOIRANS</t>
  </si>
  <si>
    <t>380018820</t>
  </si>
  <si>
    <t>LBM ORIADE NOVIALE PONT DE CLAIX</t>
  </si>
  <si>
    <t>730012143</t>
  </si>
  <si>
    <t>LBM ORIADE NOVIALE BOURG ST MAURICE</t>
  </si>
  <si>
    <t>740014238</t>
  </si>
  <si>
    <t>LBM ORIADE NOVIALE ANNEMASSE BASTIN</t>
  </si>
  <si>
    <t>740014246</t>
  </si>
  <si>
    <t>740014253</t>
  </si>
  <si>
    <t>LBM ORIADE NOVIALE FILLINGES</t>
  </si>
  <si>
    <t>740014337</t>
  </si>
  <si>
    <t>LBM ORIADE NOVIALE CONTAMINE SUR ARVE</t>
  </si>
  <si>
    <t>740014915</t>
  </si>
  <si>
    <t>380017210</t>
  </si>
  <si>
    <t>LBM BIOPTIMA ST ETIENNE DE ST GEOIRS</t>
  </si>
  <si>
    <t>380017228</t>
  </si>
  <si>
    <t>380017236</t>
  </si>
  <si>
    <t>LBM BIOPTIMA APPRIEU</t>
  </si>
  <si>
    <t>380017392</t>
  </si>
  <si>
    <t>LBM BIOPTIMA SAINT JEAN DE SOUDAIN</t>
  </si>
  <si>
    <t>380017400</t>
  </si>
  <si>
    <t>380017418</t>
  </si>
  <si>
    <t>260018890</t>
  </si>
  <si>
    <t>260021282</t>
  </si>
  <si>
    <t>260021290</t>
  </si>
  <si>
    <t>380017426</t>
  </si>
  <si>
    <t>380019471</t>
  </si>
  <si>
    <t>390006799</t>
  </si>
  <si>
    <t>MEDILYS - LONS, RUE REGARD</t>
  </si>
  <si>
    <t>390006807</t>
  </si>
  <si>
    <t>MEDILYS - POLIGNY</t>
  </si>
  <si>
    <t>390006815</t>
  </si>
  <si>
    <t>MEDILYS - SAINT-CLAUDE</t>
  </si>
  <si>
    <t>390006823</t>
  </si>
  <si>
    <t>MEDILYS - CHAMPAGNOLE</t>
  </si>
  <si>
    <t>390006864</t>
  </si>
  <si>
    <t>MEDILYS - LONS, RUE DES LILAS</t>
  </si>
  <si>
    <t>390006872</t>
  </si>
  <si>
    <t>MEDILYS - MOREZ, QUAI JOBEZ</t>
  </si>
  <si>
    <t>390006880</t>
  </si>
  <si>
    <t>MEDILYS - DOLE</t>
  </si>
  <si>
    <t>400011672</t>
  </si>
  <si>
    <t>400011680</t>
  </si>
  <si>
    <t>400011698</t>
  </si>
  <si>
    <t>400011706</t>
  </si>
  <si>
    <t>400011714</t>
  </si>
  <si>
    <t>400011722</t>
  </si>
  <si>
    <t>400011730</t>
  </si>
  <si>
    <t>640020723</t>
  </si>
  <si>
    <t>Pyrénées-Atlantiques</t>
  </si>
  <si>
    <t>400012837</t>
  </si>
  <si>
    <t>400012845</t>
  </si>
  <si>
    <t>400013207</t>
  </si>
  <si>
    <t>LBM SYNLAB ADOUR - LOURTIES</t>
  </si>
  <si>
    <t>400013215</t>
  </si>
  <si>
    <t>LBM SYNLAB ADOUR - ARRATS</t>
  </si>
  <si>
    <t>400015392</t>
  </si>
  <si>
    <t>LBM SYNLAB - ARRATS</t>
  </si>
  <si>
    <t>180009151</t>
  </si>
  <si>
    <t>LBM BIO MEDI QUAL CENTRE BOURGES</t>
  </si>
  <si>
    <t>180009243</t>
  </si>
  <si>
    <t>LBM BIO MEDI QUAL CENTRE VIERZON</t>
  </si>
  <si>
    <t>360006274</t>
  </si>
  <si>
    <t>LBM BIO MEDI QUAL CENTRE ISSOUDUN</t>
  </si>
  <si>
    <t>360006498</t>
  </si>
  <si>
    <t>LBM BIO MEDI QUAL CENTRE BUZANCAIS</t>
  </si>
  <si>
    <t>360006506</t>
  </si>
  <si>
    <t>LBM BIO MEDI QUAL CENTRE DEOLS</t>
  </si>
  <si>
    <t>360006514</t>
  </si>
  <si>
    <t>LBM BIO MEDI QUAL CENTRE CHATEAUROUX</t>
  </si>
  <si>
    <t>360006530</t>
  </si>
  <si>
    <t>LBM BIO MEDI QUAL CENTRE LA CHATRE</t>
  </si>
  <si>
    <t>410008270</t>
  </si>
  <si>
    <t>LBM BIO MEDI QUAL CENTRE ROMORANTIN</t>
  </si>
  <si>
    <t>410008288</t>
  </si>
  <si>
    <t>LBM BIO MEDI QUAL CENTRE SALBRIS</t>
  </si>
  <si>
    <t>410008478</t>
  </si>
  <si>
    <t>LBM BIO MEDI QUAL CENTRE SAINT AIGNAN</t>
  </si>
  <si>
    <t>410008395</t>
  </si>
  <si>
    <t>410008403</t>
  </si>
  <si>
    <t>410008411</t>
  </si>
  <si>
    <t>410008429</t>
  </si>
  <si>
    <t>410008718</t>
  </si>
  <si>
    <t>LBM SELCO BIO CONTRES</t>
  </si>
  <si>
    <t>410008726</t>
  </si>
  <si>
    <t>LBM SELCO BIO SELLES SUR CHER</t>
  </si>
  <si>
    <t>420012940</t>
  </si>
  <si>
    <t>LBM CERBALLIANCE LOIRE ST ETIENNE TRAV</t>
  </si>
  <si>
    <t>420012957</t>
  </si>
  <si>
    <t>LBM CERBALLIANCE LOIRE ST PRIEST EN JA</t>
  </si>
  <si>
    <t>420012965</t>
  </si>
  <si>
    <t>LBM CERBALLIANCE LOIRE ST ETIENNE LA P</t>
  </si>
  <si>
    <t>420013054</t>
  </si>
  <si>
    <t>LBM CERBALLIANCE LOIRE FIRMINY BREUIL</t>
  </si>
  <si>
    <t>420013062</t>
  </si>
  <si>
    <t>LBM CERBALLIANCE LOIRE FIRMINY FRACHON</t>
  </si>
  <si>
    <t>420013526</t>
  </si>
  <si>
    <t>LBM CERBALLIANCE LOIRE RIVE DE GIER</t>
  </si>
  <si>
    <t>420013948</t>
  </si>
  <si>
    <t>LBM CERBALLIANCE LOIRE SAINT ETIENNE</t>
  </si>
  <si>
    <t>420015307</t>
  </si>
  <si>
    <t>LBM CERBALLIANCE LOIRE ST ETIENNE KARL</t>
  </si>
  <si>
    <t>420015984</t>
  </si>
  <si>
    <t>LBM CERBALLIANCE LOIRE ST CHAMOND</t>
  </si>
  <si>
    <t>430008060</t>
  </si>
  <si>
    <t>LBM CERBALLIANCE LOIRE YSSINGEAUX</t>
  </si>
  <si>
    <t>420013203</t>
  </si>
  <si>
    <t>LBM GLBM ROANNE TANNERIES</t>
  </si>
  <si>
    <t>420013211</t>
  </si>
  <si>
    <t>LBM GLBM ROANNE DESROCHES</t>
  </si>
  <si>
    <t>420013229</t>
  </si>
  <si>
    <t>LBM GLBM LE COTEAU</t>
  </si>
  <si>
    <t>420014490</t>
  </si>
  <si>
    <t>LBM GLBM CHARLIEU</t>
  </si>
  <si>
    <t>690004031</t>
  </si>
  <si>
    <t>LBM GLBM AMPLEPUIS</t>
  </si>
  <si>
    <t>690035886</t>
  </si>
  <si>
    <t>LBM GLBM THIZY</t>
  </si>
  <si>
    <t>LBM GLBM ANNONAY</t>
  </si>
  <si>
    <t>LBM GLBM TOURNON</t>
  </si>
  <si>
    <t>710013491</t>
  </si>
  <si>
    <t>LBM GLBM CHAUFAILLES</t>
  </si>
  <si>
    <t>420013344</t>
  </si>
  <si>
    <t>LBM ANABIOQUAL ST ETIENNE CHARCOT</t>
  </si>
  <si>
    <t>420013351</t>
  </si>
  <si>
    <t>LBM ANABIOQUAL ST ETIENNE BERGSON</t>
  </si>
  <si>
    <t>420013369</t>
  </si>
  <si>
    <t>420013567</t>
  </si>
  <si>
    <t>LBM ANABIOQUAL ST ETIENNE LA PAIX</t>
  </si>
  <si>
    <t>420014094</t>
  </si>
  <si>
    <t>LBM ANABIOQUAL LE CHAMBON FEUGEROLLES</t>
  </si>
  <si>
    <t>420014102</t>
  </si>
  <si>
    <t>430007948</t>
  </si>
  <si>
    <t>LBM ALTILABO LE PUY-EN-VELAY ESTELLES</t>
  </si>
  <si>
    <t>430007955</t>
  </si>
  <si>
    <t>LBM ALTILABO BRIVES-CHARENSAC</t>
  </si>
  <si>
    <t>430008276</t>
  </si>
  <si>
    <t>LBM ALTILABO LE PUY-EN-VELAY MICHELET</t>
  </si>
  <si>
    <t>430008284</t>
  </si>
  <si>
    <t>LBM ALTILABO MONISTROL SUR LOIRE</t>
  </si>
  <si>
    <t>440049377</t>
  </si>
  <si>
    <t>LBM BIOLIANCE</t>
  </si>
  <si>
    <t>Loire-Atlantique</t>
  </si>
  <si>
    <t>440049393</t>
  </si>
  <si>
    <t>440049401</t>
  </si>
  <si>
    <t>440049419</t>
  </si>
  <si>
    <t>440049427</t>
  </si>
  <si>
    <t>440049435</t>
  </si>
  <si>
    <t>440049443</t>
  </si>
  <si>
    <t>440049450</t>
  </si>
  <si>
    <t>440049468</t>
  </si>
  <si>
    <t>440049476</t>
  </si>
  <si>
    <t>440049484</t>
  </si>
  <si>
    <t>440049500</t>
  </si>
  <si>
    <t>440049518</t>
  </si>
  <si>
    <t>440049526</t>
  </si>
  <si>
    <t>440051464</t>
  </si>
  <si>
    <t>440051472</t>
  </si>
  <si>
    <t>440051480</t>
  </si>
  <si>
    <t>440051530</t>
  </si>
  <si>
    <t>440051548</t>
  </si>
  <si>
    <t>440051605</t>
  </si>
  <si>
    <t>440051613</t>
  </si>
  <si>
    <t>440051621</t>
  </si>
  <si>
    <t>440051639</t>
  </si>
  <si>
    <t>440051647</t>
  </si>
  <si>
    <t>440053445</t>
  </si>
  <si>
    <t>LABORATOIRE BIOLANCE CLINIQUE BRETECHE</t>
  </si>
  <si>
    <t>440056299</t>
  </si>
  <si>
    <t>850017823</t>
  </si>
  <si>
    <t>Vendée</t>
  </si>
  <si>
    <t>850026147</t>
  </si>
  <si>
    <t>850026154</t>
  </si>
  <si>
    <t>440032654</t>
  </si>
  <si>
    <t>440042943</t>
  </si>
  <si>
    <t>440049609</t>
  </si>
  <si>
    <t>440049617</t>
  </si>
  <si>
    <t>440049625</t>
  </si>
  <si>
    <t>440049633</t>
  </si>
  <si>
    <t>440050359</t>
  </si>
  <si>
    <t>440050367</t>
  </si>
  <si>
    <t>440053064</t>
  </si>
  <si>
    <t>440049658</t>
  </si>
  <si>
    <t>440049666</t>
  </si>
  <si>
    <t>350048328</t>
  </si>
  <si>
    <t>LBM BIOMEDILAM LA GUERCHE DE BRETAGNE</t>
  </si>
  <si>
    <t>350049847</t>
  </si>
  <si>
    <t>LBM BIOMEDILAM VERN SUR SEICHE</t>
  </si>
  <si>
    <t>350049854</t>
  </si>
  <si>
    <t>LBM BIOMEDILAM CHARTRES DE BRETAGNE</t>
  </si>
  <si>
    <t>350050928</t>
  </si>
  <si>
    <t>LBM BIOMEDILAM VITRE</t>
  </si>
  <si>
    <t>350051504</t>
  </si>
  <si>
    <t>440049708</t>
  </si>
  <si>
    <t>440049716</t>
  </si>
  <si>
    <t>440049724</t>
  </si>
  <si>
    <t>490017449</t>
  </si>
  <si>
    <t>Maine-et-Loire</t>
  </si>
  <si>
    <t>440049740</t>
  </si>
  <si>
    <t>LBM BPMR</t>
  </si>
  <si>
    <t>440049757</t>
  </si>
  <si>
    <t>440049765</t>
  </si>
  <si>
    <t>440049773</t>
  </si>
  <si>
    <t>440049781</t>
  </si>
  <si>
    <t>440049799</t>
  </si>
  <si>
    <t>440049807</t>
  </si>
  <si>
    <t>440051290</t>
  </si>
  <si>
    <t>440022473</t>
  </si>
  <si>
    <t>440049831</t>
  </si>
  <si>
    <t>440049849</t>
  </si>
  <si>
    <t>440049864</t>
  </si>
  <si>
    <t>440049880</t>
  </si>
  <si>
    <t>440050953</t>
  </si>
  <si>
    <t>LBM BIOLAM - IBIS LA BAULE</t>
  </si>
  <si>
    <t>440050961</t>
  </si>
  <si>
    <t>LBM BIOLAM - POLYCLINIQUE ST NAZAIRE</t>
  </si>
  <si>
    <t>440050979</t>
  </si>
  <si>
    <t>LBM BIOLAM - LAJARRIGE LA BAULE</t>
  </si>
  <si>
    <t>440051555</t>
  </si>
  <si>
    <t>440051878</t>
  </si>
  <si>
    <t>440052017</t>
  </si>
  <si>
    <t>440052025</t>
  </si>
  <si>
    <t>440053049</t>
  </si>
  <si>
    <t>440050029</t>
  </si>
  <si>
    <t>440050037</t>
  </si>
  <si>
    <t>440050045</t>
  </si>
  <si>
    <t>440050052</t>
  </si>
  <si>
    <t>440051399</t>
  </si>
  <si>
    <t>440051407</t>
  </si>
  <si>
    <t>440051993</t>
  </si>
  <si>
    <t>440051985</t>
  </si>
  <si>
    <t>440052967</t>
  </si>
  <si>
    <t>450002134</t>
  </si>
  <si>
    <t>450003215</t>
  </si>
  <si>
    <t>410008296</t>
  </si>
  <si>
    <t>LBM MEDIBIOLAB VENDOME</t>
  </si>
  <si>
    <t>450019195</t>
  </si>
  <si>
    <t>LBM MEDIBIOLAB MONTARGIS CHINCHON</t>
  </si>
  <si>
    <t>450019203</t>
  </si>
  <si>
    <t>LBM MEDIBIOLAB MONTARGIS QUINTAINE</t>
  </si>
  <si>
    <t>450019294</t>
  </si>
  <si>
    <t>450019302</t>
  </si>
  <si>
    <t>450019310</t>
  </si>
  <si>
    <t>450019328</t>
  </si>
  <si>
    <t>LBM MEDIBIOLAB FERRIERES</t>
  </si>
  <si>
    <t>450019740</t>
  </si>
  <si>
    <t>LBM MEDIBIOLAB MALESHERBES</t>
  </si>
  <si>
    <t>450020110</t>
  </si>
  <si>
    <t>LBM MEDIBIOLAB OLIVET</t>
  </si>
  <si>
    <t>450021589</t>
  </si>
  <si>
    <t>770018661</t>
  </si>
  <si>
    <t>LBM"MEDIBIOLAB" CESSON</t>
  </si>
  <si>
    <t>770018679</t>
  </si>
  <si>
    <t>LBM"MEDIBIOLAB" MELUN DAMONVILLE</t>
  </si>
  <si>
    <t>770018695</t>
  </si>
  <si>
    <t>LBM"MEDIBIOLAB" ST FARGEAU PONTHIERRY</t>
  </si>
  <si>
    <t>770018703</t>
  </si>
  <si>
    <t>LBM"MEDIBIOLAB"  VILLIERS EN BIERE</t>
  </si>
  <si>
    <t>770018760</t>
  </si>
  <si>
    <t>LBM"MEDIBIOLAB" MORET SUR LOING</t>
  </si>
  <si>
    <t>770018778</t>
  </si>
  <si>
    <t>LBM"MEDIBIOLAB" NANGIS</t>
  </si>
  <si>
    <t>770018786</t>
  </si>
  <si>
    <t>LBM"MEDIBIOLAB" DAMMARIE LES LYS</t>
  </si>
  <si>
    <t>770018802</t>
  </si>
  <si>
    <t>LBM"MEDIBIOLAB" FONTAINEBLEAU</t>
  </si>
  <si>
    <t>770018828</t>
  </si>
  <si>
    <t>LBM"MEDIBIOLAB" LE MEE SUR SEINE</t>
  </si>
  <si>
    <t>770018836</t>
  </si>
  <si>
    <t>LBM"MEDIBIOLAB"  MELUN CHAMBLAIN</t>
  </si>
  <si>
    <t>770019040</t>
  </si>
  <si>
    <t>LBM"MEDIBIOLAB" LIEUSAINT</t>
  </si>
  <si>
    <t>770019099</t>
  </si>
  <si>
    <t>LBM"MEDIBIOLAB" AVON</t>
  </si>
  <si>
    <t>770019404</t>
  </si>
  <si>
    <t>LBM"MEDIBIOLAB"MELUN RI</t>
  </si>
  <si>
    <t>770019990</t>
  </si>
  <si>
    <t>LBM"MEDIBIOLAB" LE MEE SUR SEINE CHASS</t>
  </si>
  <si>
    <t>770020121</t>
  </si>
  <si>
    <t>LBM MEDIBIOLAB NEMOURS</t>
  </si>
  <si>
    <t>770020352</t>
  </si>
  <si>
    <t>LBM MEDIBIOLAB MELUN CAMILLE FLAMMARIO</t>
  </si>
  <si>
    <t>410008742</t>
  </si>
  <si>
    <t>LBM SELAS ANABIO CENTRE ST GERVAIS</t>
  </si>
  <si>
    <t>450019401</t>
  </si>
  <si>
    <t>LBM SELAS ANABIO CENTRE ORMES</t>
  </si>
  <si>
    <t>450019419</t>
  </si>
  <si>
    <t>LBM SELAS ANABIO CENTRE ORLEANS MARTRO</t>
  </si>
  <si>
    <t>450019427</t>
  </si>
  <si>
    <t>LBM SELAS ANABIO CENTRE SANDILLON</t>
  </si>
  <si>
    <t>450022405</t>
  </si>
  <si>
    <t>LBM SELAS ANABIO CENTRE SARAN</t>
  </si>
  <si>
    <t>280006578</t>
  </si>
  <si>
    <t>LBM BIOALLIANCE CHARTRES</t>
  </si>
  <si>
    <t>280006586</t>
  </si>
  <si>
    <t>LBM BIOALLIANCE DREUX</t>
  </si>
  <si>
    <t>280006693</t>
  </si>
  <si>
    <t>LBM BIOALLIANCE CHARTRES-GRAPPE</t>
  </si>
  <si>
    <t>280006701</t>
  </si>
  <si>
    <t>LBM BIOALLIANCE DREUX-LIEVRE D'OR</t>
  </si>
  <si>
    <t>280006719</t>
  </si>
  <si>
    <t>LBM BIOALLIANCE MAINVILLIERS</t>
  </si>
  <si>
    <t>280006727</t>
  </si>
  <si>
    <t>LBM BIOALLIANCE LUISANT</t>
  </si>
  <si>
    <t>280006735</t>
  </si>
  <si>
    <t>LBM BIOALLIANCE LE COUDRAY</t>
  </si>
  <si>
    <t>280006883</t>
  </si>
  <si>
    <t>LBM BIOALLIANCE DREUX-VIEUX PRE</t>
  </si>
  <si>
    <t>410008445</t>
  </si>
  <si>
    <t>LBM BIOALLIANCE LAMOTTE BEUVRON-ORLEAN</t>
  </si>
  <si>
    <t>410008452</t>
  </si>
  <si>
    <t>LBM BIOALLIANCE LAMOTTE BEUVRON-BOUCHE</t>
  </si>
  <si>
    <t>450019351</t>
  </si>
  <si>
    <t>LBM BIOALLIANCE GIEN</t>
  </si>
  <si>
    <t>450019369</t>
  </si>
  <si>
    <t>LBM BIOALLIANCE CHATEAUNEUF SUR LOIRE</t>
  </si>
  <si>
    <t>450019377</t>
  </si>
  <si>
    <t>LBM BIOALLIANCE DOUCHY</t>
  </si>
  <si>
    <t>450019468</t>
  </si>
  <si>
    <t>LBM BIOLALLIANCE CHECY</t>
  </si>
  <si>
    <t>450019476</t>
  </si>
  <si>
    <t>LBM BIOALLIANCE ST JEAN LE BLANC</t>
  </si>
  <si>
    <t>450019484</t>
  </si>
  <si>
    <t>LBM BIOALLIANCE OLIVET</t>
  </si>
  <si>
    <t>450019492</t>
  </si>
  <si>
    <t>LBM BIOALLIANCE ORLEANS DROITS HOMME</t>
  </si>
  <si>
    <t>450019500</t>
  </si>
  <si>
    <t>LBM BIOALLIANCE CHALETTE SUR LOING</t>
  </si>
  <si>
    <t>450019518</t>
  </si>
  <si>
    <t>LBM BIOALLIANCE ST JEAN RUELLE</t>
  </si>
  <si>
    <t>450019526</t>
  </si>
  <si>
    <t>LBM BIOALLIANCE CHAPELLE ST MESMIN</t>
  </si>
  <si>
    <t>450019534</t>
  </si>
  <si>
    <t>LBM BIOALLIANCE LA FERTE ST AUBIN</t>
  </si>
  <si>
    <t>450019583</t>
  </si>
  <si>
    <t>LBM BIOALLIANCE ST PRYVE ST MESMIN</t>
  </si>
  <si>
    <t>450019963</t>
  </si>
  <si>
    <t>LBM BIOALLIANCE TAVERS</t>
  </si>
  <si>
    <t>450020060</t>
  </si>
  <si>
    <t>LBM BIOALLIANCE ST JEAN DE BRAYE</t>
  </si>
  <si>
    <t>450020425</t>
  </si>
  <si>
    <t>LBM BIOALLIANCE PITHIVIERS</t>
  </si>
  <si>
    <t>450020771</t>
  </si>
  <si>
    <t>LBM BIOALLIANCE BELLEGARDE</t>
  </si>
  <si>
    <t>450021290</t>
  </si>
  <si>
    <t>LBM BIOALLIANCE AMILLY</t>
  </si>
  <si>
    <t>450021522</t>
  </si>
  <si>
    <t>LBM BIOALLIANCE MEUNG SUR LOIRE</t>
  </si>
  <si>
    <t>180009094</t>
  </si>
  <si>
    <t>LBM BIOSYNTHESE AUBIGNY SUR NERE</t>
  </si>
  <si>
    <t>450019625</t>
  </si>
  <si>
    <t>LBM BIOSYNTHESE FLEURY LES AUBRAIS</t>
  </si>
  <si>
    <t>450019633</t>
  </si>
  <si>
    <t>450019955</t>
  </si>
  <si>
    <t>460005911</t>
  </si>
  <si>
    <t>460005929</t>
  </si>
  <si>
    <t>460005937</t>
  </si>
  <si>
    <t>320004468</t>
  </si>
  <si>
    <t>LBM OLIVOT-MARIOTTI</t>
  </si>
  <si>
    <t>470014556</t>
  </si>
  <si>
    <t>470014564</t>
  </si>
  <si>
    <t>470014572</t>
  </si>
  <si>
    <t>LBM OLIVOT-MARIOTTI-DELMAS</t>
  </si>
  <si>
    <t>470016247</t>
  </si>
  <si>
    <t>LBM OLIVOT-MARIOTTI-RESISTANCE</t>
  </si>
  <si>
    <t>150002962</t>
  </si>
  <si>
    <t>LBM OXYLAB ST FLOUR</t>
  </si>
  <si>
    <t>150002970</t>
  </si>
  <si>
    <t>LBM OXYLAB MURAT</t>
  </si>
  <si>
    <t>150003622</t>
  </si>
  <si>
    <t>LBM OXYLAB RIOM</t>
  </si>
  <si>
    <t>430008037</t>
  </si>
  <si>
    <t>LBM OXYLAB BRIOUDE</t>
  </si>
  <si>
    <t>430008045</t>
  </si>
  <si>
    <t>LBM OXYLAB LANGEAC</t>
  </si>
  <si>
    <t>480002054</t>
  </si>
  <si>
    <t>LBM OXYLAB MARVEJOLS</t>
  </si>
  <si>
    <t>480002062</t>
  </si>
  <si>
    <t>LBM OXYLAB MENDE</t>
  </si>
  <si>
    <t>480002088</t>
  </si>
  <si>
    <t>LBM OXYLAB LANGOGNE</t>
  </si>
  <si>
    <t>630011146</t>
  </si>
  <si>
    <t>LBM OXYLAB BRASSAC LES MINES</t>
  </si>
  <si>
    <t>490017175</t>
  </si>
  <si>
    <t>LBM BIOSITES - AVRILLE</t>
  </si>
  <si>
    <t>490017183</t>
  </si>
  <si>
    <t>LBM BIOSITES - RIOBE ANGERS</t>
  </si>
  <si>
    <t>490017191</t>
  </si>
  <si>
    <t>LBM BIOSITES - DUMESNIL ANGERS</t>
  </si>
  <si>
    <t>490017209</t>
  </si>
  <si>
    <t>LBM BIOSITES - DOLBEAU ANGERS</t>
  </si>
  <si>
    <t>490017217</t>
  </si>
  <si>
    <t>LBM BIOSITES - CAMBELL ANGERS</t>
  </si>
  <si>
    <t>490017225</t>
  </si>
  <si>
    <t>LBM BIOSITES - CHALOUERE ANGERS</t>
  </si>
  <si>
    <t>490017233</t>
  </si>
  <si>
    <t>LBM BIOSITES - LE LION D'ANGERS</t>
  </si>
  <si>
    <t>490017688</t>
  </si>
  <si>
    <t>LBM BIOSITES - BEAUPREAU</t>
  </si>
  <si>
    <t>490018231</t>
  </si>
  <si>
    <t>LBM BIOSITES - MONTREUIL JUIGNE</t>
  </si>
  <si>
    <t>490019650</t>
  </si>
  <si>
    <t>LBM BIOSITES - TIERCE</t>
  </si>
  <si>
    <t>440046837</t>
  </si>
  <si>
    <t>440050326</t>
  </si>
  <si>
    <t>440050334</t>
  </si>
  <si>
    <t>440050342</t>
  </si>
  <si>
    <t>440050912</t>
  </si>
  <si>
    <t>440050920</t>
  </si>
  <si>
    <t>440050938</t>
  </si>
  <si>
    <t>440051019</t>
  </si>
  <si>
    <t>440051027</t>
  </si>
  <si>
    <t>490017274</t>
  </si>
  <si>
    <t>LBM LABOUEST - LAFAYETTE ANGERS</t>
  </si>
  <si>
    <t>490017282</t>
  </si>
  <si>
    <t>LBM LABOUEST - JONCHERES ANGERS</t>
  </si>
  <si>
    <t>490017290</t>
  </si>
  <si>
    <t>LBM LABOUEST - BESSONNEAU 8 ANGERS</t>
  </si>
  <si>
    <t>490017308</t>
  </si>
  <si>
    <t>LBM LABOUEST - TRELAZE</t>
  </si>
  <si>
    <t>490017316</t>
  </si>
  <si>
    <t>LBM LABOUEST - TASSIGNY ANGERS</t>
  </si>
  <si>
    <t>490017324</t>
  </si>
  <si>
    <t>LBM LABOUEST - PASTEUR ANGERS</t>
  </si>
  <si>
    <t>490017332</t>
  </si>
  <si>
    <t>LBM LABOUEST - MEIGNANNE ANGERS</t>
  </si>
  <si>
    <t>490017340</t>
  </si>
  <si>
    <t>LBM LABOUEST - SAUMUROISE ANGERS</t>
  </si>
  <si>
    <t>490017456</t>
  </si>
  <si>
    <t>LBM LABOUEST - SEGRE</t>
  </si>
  <si>
    <t>490017696</t>
  </si>
  <si>
    <t>490019239</t>
  </si>
  <si>
    <t>LBM LABOUEST - ST BARTHELEMY</t>
  </si>
  <si>
    <t>490019270</t>
  </si>
  <si>
    <t>LBM LABOUEST - MONTREUIL BELLAY</t>
  </si>
  <si>
    <t>490019288</t>
  </si>
  <si>
    <t>490019296</t>
  </si>
  <si>
    <t>LBM LABOUEST - ST SYLVAIN</t>
  </si>
  <si>
    <t>490017787</t>
  </si>
  <si>
    <t>LBM XLABS - LES SABLES CHOLET</t>
  </si>
  <si>
    <t>490017795</t>
  </si>
  <si>
    <t>LBM XLABS - GAMBETTA CHOLET</t>
  </si>
  <si>
    <t>490017803</t>
  </si>
  <si>
    <t>LMB XLABS - ST MACAIRE</t>
  </si>
  <si>
    <t>490020922</t>
  </si>
  <si>
    <t>LBM XLABS - BEAUPREAU</t>
  </si>
  <si>
    <t>790018485</t>
  </si>
  <si>
    <t>LBM XLABS - MAULEON</t>
  </si>
  <si>
    <t>790018493</t>
  </si>
  <si>
    <t>LBM XLABS - LA CRECHE</t>
  </si>
  <si>
    <t>790018717</t>
  </si>
  <si>
    <t>LBM XLABS - NIORT</t>
  </si>
  <si>
    <t>790020077</t>
  </si>
  <si>
    <t>LBM XLABS - BRESSUIRE</t>
  </si>
  <si>
    <t>850019654</t>
  </si>
  <si>
    <t>LBM XLABS - FONTENAY LE COMTE</t>
  </si>
  <si>
    <t>850027897</t>
  </si>
  <si>
    <t>LBM XLABS - LES ESSARTS</t>
  </si>
  <si>
    <t>850028895</t>
  </si>
  <si>
    <t>LBM XLABS - LES SABLES</t>
  </si>
  <si>
    <t>490018504</t>
  </si>
  <si>
    <t>LBM BIOMELIS - CHEMILLE</t>
  </si>
  <si>
    <t>490018512</t>
  </si>
  <si>
    <t>LBM BIOMELIS - CHALONNES</t>
  </si>
  <si>
    <t>490018520</t>
  </si>
  <si>
    <t>LBM BIOMELIS - CHOLET</t>
  </si>
  <si>
    <t>490021011</t>
  </si>
  <si>
    <t>500020987</t>
  </si>
  <si>
    <t>LBM DYNABIO - CHERBOURG</t>
  </si>
  <si>
    <t>500020995</t>
  </si>
  <si>
    <t>LBM DYNABIO - EQUEURDREVILLE</t>
  </si>
  <si>
    <t>500021001</t>
  </si>
  <si>
    <t>500021019</t>
  </si>
  <si>
    <t>500021027</t>
  </si>
  <si>
    <t>LBM DYNABIO - VALOGNES</t>
  </si>
  <si>
    <t>500021431</t>
  </si>
  <si>
    <t>LBM DYNABIO - TOURLAVILLE</t>
  </si>
  <si>
    <t>140027095</t>
  </si>
  <si>
    <t>140028267</t>
  </si>
  <si>
    <t>500004056</t>
  </si>
  <si>
    <t>500021043</t>
  </si>
  <si>
    <t>500021050</t>
  </si>
  <si>
    <t>500021068</t>
  </si>
  <si>
    <t>500021076</t>
  </si>
  <si>
    <t>510021439</t>
  </si>
  <si>
    <t>LBM BIOXA GILLARD</t>
  </si>
  <si>
    <t>510021488</t>
  </si>
  <si>
    <t>LBM BIOXA PORTE DE PARIS</t>
  </si>
  <si>
    <t>510021538</t>
  </si>
  <si>
    <t>LBM BIOXA CHAMP DE MARS</t>
  </si>
  <si>
    <t>510021579</t>
  </si>
  <si>
    <t>LBM BIOXA CLAIRMARAIS</t>
  </si>
  <si>
    <t>510021629</t>
  </si>
  <si>
    <t>LBM BIOXA BEZANNES</t>
  </si>
  <si>
    <t>510021728</t>
  </si>
  <si>
    <t>LBM BIOXA CHATILLONS</t>
  </si>
  <si>
    <t>510021819</t>
  </si>
  <si>
    <t>LBM BIOXA LA MUIRE</t>
  </si>
  <si>
    <t>510023229</t>
  </si>
  <si>
    <t>LBM BIOXA LAPSIEN</t>
  </si>
  <si>
    <t>510023278</t>
  </si>
  <si>
    <t>LBM BIOXA POMMERY</t>
  </si>
  <si>
    <t>510024649</t>
  </si>
  <si>
    <t>LBM BIOXA PAUL CHANDON</t>
  </si>
  <si>
    <t>510024805</t>
  </si>
  <si>
    <t>LBM BIOXA LA HALLE</t>
  </si>
  <si>
    <t>510024102</t>
  </si>
  <si>
    <t>LBM BIOCHALONS - SITE RUE DE TERLINE</t>
  </si>
  <si>
    <t>510024110</t>
  </si>
  <si>
    <t>LBM BIOCHALONS - SITE PLACE GODARD</t>
  </si>
  <si>
    <t>510024128</t>
  </si>
  <si>
    <t>LBM BIOCHALONS - SITE AV DE GAULLE</t>
  </si>
  <si>
    <t>490018702</t>
  </si>
  <si>
    <t>490018710</t>
  </si>
  <si>
    <t>490018736</t>
  </si>
  <si>
    <t>490018744</t>
  </si>
  <si>
    <t>490018751</t>
  </si>
  <si>
    <t>530007509</t>
  </si>
  <si>
    <t>Mayenne</t>
  </si>
  <si>
    <t>530007517</t>
  </si>
  <si>
    <t>530007533</t>
  </si>
  <si>
    <t>530007541</t>
  </si>
  <si>
    <t>530007558</t>
  </si>
  <si>
    <t>530008614</t>
  </si>
  <si>
    <t>720019694</t>
  </si>
  <si>
    <t>720019702</t>
  </si>
  <si>
    <t>720019710</t>
  </si>
  <si>
    <t>540022688</t>
  </si>
  <si>
    <t>Meurthe-et-Moselle</t>
  </si>
  <si>
    <t>540022696</t>
  </si>
  <si>
    <t>540022704</t>
  </si>
  <si>
    <t>540022712</t>
  </si>
  <si>
    <t>540022720</t>
  </si>
  <si>
    <t>540021292</t>
  </si>
  <si>
    <t>AtoutBio</t>
  </si>
  <si>
    <t>540021300</t>
  </si>
  <si>
    <t>540021318</t>
  </si>
  <si>
    <t>540021326</t>
  </si>
  <si>
    <t>540022845</t>
  </si>
  <si>
    <t>540022852</t>
  </si>
  <si>
    <t>540022977</t>
  </si>
  <si>
    <t>540022985</t>
  </si>
  <si>
    <t>540022993</t>
  </si>
  <si>
    <t>540023074</t>
  </si>
  <si>
    <t>540023082</t>
  </si>
  <si>
    <t>540023090</t>
  </si>
  <si>
    <t>540023108</t>
  </si>
  <si>
    <t>540023116</t>
  </si>
  <si>
    <t>540023363</t>
  </si>
  <si>
    <t>540023454</t>
  </si>
  <si>
    <t>540023736</t>
  </si>
  <si>
    <t>540024411</t>
  </si>
  <si>
    <t>510022189</t>
  </si>
  <si>
    <t>540021037</t>
  </si>
  <si>
    <t>550006431</t>
  </si>
  <si>
    <t>Meuse</t>
  </si>
  <si>
    <t>550007595</t>
  </si>
  <si>
    <t>550007793</t>
  </si>
  <si>
    <t>570028530</t>
  </si>
  <si>
    <t>Moselle</t>
  </si>
  <si>
    <t>560008823</t>
  </si>
  <si>
    <t>560004566</t>
  </si>
  <si>
    <t>290033398</t>
  </si>
  <si>
    <t>LBM BIOLOR SITE QUIMPERLE</t>
  </si>
  <si>
    <t>560025041</t>
  </si>
  <si>
    <t>LBM BIOLOR SITE ESPEREY LORIENT</t>
  </si>
  <si>
    <t>560025082</t>
  </si>
  <si>
    <t>LBM BIOLOR SITE PLOUAY</t>
  </si>
  <si>
    <t>560025090</t>
  </si>
  <si>
    <t>LBM BIOLOR SITE LANESTER</t>
  </si>
  <si>
    <t>560025124</t>
  </si>
  <si>
    <t>LBM BIOLOR SITE PLOEMEUR</t>
  </si>
  <si>
    <t>560025173</t>
  </si>
  <si>
    <t>LBM BIOLOR SITE GUIDEL</t>
  </si>
  <si>
    <t>560025199</t>
  </si>
  <si>
    <t>LBM BIOLOR SITE QUEVEN</t>
  </si>
  <si>
    <t>560025793</t>
  </si>
  <si>
    <t>LBM BIOLOR SITE GUIGUEN LORIENT</t>
  </si>
  <si>
    <t>560027344</t>
  </si>
  <si>
    <t>LBM BIOLOR SITE BAUD</t>
  </si>
  <si>
    <t>560029837</t>
  </si>
  <si>
    <t>LBM BIOLOR SITE RIANTEC</t>
  </si>
  <si>
    <t>560025348</t>
  </si>
  <si>
    <t>LBM OCEALAB SITE VICTOR HUGO VANNES</t>
  </si>
  <si>
    <t>560025363</t>
  </si>
  <si>
    <t>LBM OCEALAB MUZILLAC</t>
  </si>
  <si>
    <t>560025371</t>
  </si>
  <si>
    <t>LBM OCEALAB SITE KERIOLET AURAY</t>
  </si>
  <si>
    <t>560026346</t>
  </si>
  <si>
    <t>LBM OCEALAB  SITE TENENIO VANNES</t>
  </si>
  <si>
    <t>560027062</t>
  </si>
  <si>
    <t>LBM OCEALAB SITE PORTE OCEANE AURAY</t>
  </si>
  <si>
    <t>560027088</t>
  </si>
  <si>
    <t>LBM OCEALAB SARZEAU</t>
  </si>
  <si>
    <t>560029514</t>
  </si>
  <si>
    <t>LBM OCEALAB QUIBERON</t>
  </si>
  <si>
    <t>560025629</t>
  </si>
  <si>
    <t>220021661</t>
  </si>
  <si>
    <t>LBM BIOPOLE SITE LOUDEAC</t>
  </si>
  <si>
    <t>560007445</t>
  </si>
  <si>
    <t>LBM BIOPOLE SITE PONTIVY</t>
  </si>
  <si>
    <t>560027054</t>
  </si>
  <si>
    <t>LBM BIOPOLE SITE MOREAC</t>
  </si>
  <si>
    <t>510022569</t>
  </si>
  <si>
    <t>LBM ESPACEBIO TANG-LAHITETE VITRY-LE-F</t>
  </si>
  <si>
    <t>520004037</t>
  </si>
  <si>
    <t>LBM ESPACEBIO LIMASSET ST-DIZIER</t>
  </si>
  <si>
    <t>520004045</t>
  </si>
  <si>
    <t>LBM ESPACEBIO LAHITETE ST-DIZIER</t>
  </si>
  <si>
    <t>520004326</t>
  </si>
  <si>
    <t>LBM ESPACEBIO ENOCH WASSY</t>
  </si>
  <si>
    <t>540020997</t>
  </si>
  <si>
    <t>LBM ESPACEBIO VILLE HAUTE TOUL</t>
  </si>
  <si>
    <t>540021003</t>
  </si>
  <si>
    <t>LBM ESPACEBIO VERDIER ST LAURENT PONT-</t>
  </si>
  <si>
    <t>540021011</t>
  </si>
  <si>
    <t>540021029</t>
  </si>
  <si>
    <t>LBM ESPACEBIO SIEST PAGNY-SUR-MOSELLE</t>
  </si>
  <si>
    <t>540021169</t>
  </si>
  <si>
    <t>LBM ESPACEBIO MAIREY BRIEY</t>
  </si>
  <si>
    <t>540021177</t>
  </si>
  <si>
    <t>LBM ESPACEBIO PIENNES</t>
  </si>
  <si>
    <t>540021813</t>
  </si>
  <si>
    <t>LBM ESPACEBIO STAHL JARNY</t>
  </si>
  <si>
    <t>540022878</t>
  </si>
  <si>
    <t>LBM ESPACEBIO STNICDEPORT</t>
  </si>
  <si>
    <t>540022886</t>
  </si>
  <si>
    <t>LBM ESPACEBIO DOMBASLE</t>
  </si>
  <si>
    <t>540022894</t>
  </si>
  <si>
    <t>LBM ESPACEBIO LAXOU</t>
  </si>
  <si>
    <t>540023140</t>
  </si>
  <si>
    <t>LBM ESPACEBIO 3 MAISONS NANCY</t>
  </si>
  <si>
    <t>540023157</t>
  </si>
  <si>
    <t>540024213</t>
  </si>
  <si>
    <t>LBM ESPACEBIO JEANNE D'ARC VANDOEUVRE</t>
  </si>
  <si>
    <t>540024502</t>
  </si>
  <si>
    <t>LBM ESPACEBIO DEGEORGES LONGWY</t>
  </si>
  <si>
    <t>540025723</t>
  </si>
  <si>
    <t>LBM ESPACEBIO HERSERANGE</t>
  </si>
  <si>
    <t>540025780</t>
  </si>
  <si>
    <t>550006530</t>
  </si>
  <si>
    <t>LBM ESPACEBIO MONVOISIN R VICTOR HUGO</t>
  </si>
  <si>
    <t>550006548</t>
  </si>
  <si>
    <t>LBM ESPACEBIO DUMUR CHENILLOT R BEHONN</t>
  </si>
  <si>
    <t>550006563</t>
  </si>
  <si>
    <t>LBM ESPACEBIO GUILLARD COMMERCY</t>
  </si>
  <si>
    <t>550007256</t>
  </si>
  <si>
    <t>LBM ESPACEBIO GARE VERDUN</t>
  </si>
  <si>
    <t>570025205</t>
  </si>
  <si>
    <t>570025213</t>
  </si>
  <si>
    <t>LBM ESPACEBIO SAINT EXUPERY MONTIGNY-L</t>
  </si>
  <si>
    <t>570025221</t>
  </si>
  <si>
    <t>570025239</t>
  </si>
  <si>
    <t>570025247</t>
  </si>
  <si>
    <t>LBM ESPACEBIO LABORATOIRE DE LA SOURCE</t>
  </si>
  <si>
    <t>570025262</t>
  </si>
  <si>
    <t>LBM ESPACEBIO LABORATOIRE DE L'ORNE CL</t>
  </si>
  <si>
    <t>570025379</t>
  </si>
  <si>
    <t>LBM ESPACEBIO BLACK STONE R DE SARRE M</t>
  </si>
  <si>
    <t>570025700</t>
  </si>
  <si>
    <t>LBM ESPACEBIO SARRALBE</t>
  </si>
  <si>
    <t>570025718</t>
  </si>
  <si>
    <t>LBM ESPACEBIO AUBERT-DENIS R NATIONALE</t>
  </si>
  <si>
    <t>570025734</t>
  </si>
  <si>
    <t>LBM ESPACEBIO GOS PL BRIAND FORBACH</t>
  </si>
  <si>
    <t>570025742</t>
  </si>
  <si>
    <t>570025759</t>
  </si>
  <si>
    <t>LBM ESPACEBIO JAGER-BEAUVEIL BOULAY</t>
  </si>
  <si>
    <t>570025775</t>
  </si>
  <si>
    <t>LBM ESPACEBIO STAHL KUNTZEL WASELS QUA</t>
  </si>
  <si>
    <t>570025791</t>
  </si>
  <si>
    <t>LBM ESPACEBIO SABLON ST PIERRE METZ</t>
  </si>
  <si>
    <t>570025809</t>
  </si>
  <si>
    <t>LBM ESPACEBIO TALANGE</t>
  </si>
  <si>
    <t>570025924</t>
  </si>
  <si>
    <t>LBM ESPACEBIO BERNAT THIONVILLE</t>
  </si>
  <si>
    <t>570026658</t>
  </si>
  <si>
    <t>LBM ESPACEBIO PAX CREUTZWALD</t>
  </si>
  <si>
    <t>570026773</t>
  </si>
  <si>
    <t>LBM ESPACEBIO FAIENCERIES SARREGUEMINE</t>
  </si>
  <si>
    <t>570026997</t>
  </si>
  <si>
    <t>LBM ESPACEBIO TERVILLE</t>
  </si>
  <si>
    <t>570027672</t>
  </si>
  <si>
    <t>LBM ESPACEBIO SCHEPPLER-FUINO CL BERNA</t>
  </si>
  <si>
    <t>570028274</t>
  </si>
  <si>
    <t>LBM ESPACEBIO VAL DE FENSCH KNUTANGE</t>
  </si>
  <si>
    <t>570028282</t>
  </si>
  <si>
    <t>LBM ESPACEBIO DU CHATEAU FOLSCHVILLER</t>
  </si>
  <si>
    <t>570028621</t>
  </si>
  <si>
    <t>LBM ESPACEBIO BOUSSE</t>
  </si>
  <si>
    <t>570028852</t>
  </si>
  <si>
    <t>LBM ESPACEBIO WOIPPY</t>
  </si>
  <si>
    <t>570029017</t>
  </si>
  <si>
    <t>LBM ESPACEBIO LANG FREYMING</t>
  </si>
  <si>
    <t>570029462</t>
  </si>
  <si>
    <t>LBM ESPACEBIO SAINT NABOR ST-AVOLD</t>
  </si>
  <si>
    <t>570029587</t>
  </si>
  <si>
    <t>LBM ESPACEBIO</t>
  </si>
  <si>
    <t>670017987</t>
  </si>
  <si>
    <t>LBM ESPACEBIO DIEMERINGEN</t>
  </si>
  <si>
    <t>Bas-Rhin</t>
  </si>
  <si>
    <t>880008271</t>
  </si>
  <si>
    <t>LBM ESPACEBIO SAINT-MICHEL EPINAL</t>
  </si>
  <si>
    <t>Vosges</t>
  </si>
  <si>
    <t>540021250</t>
  </si>
  <si>
    <t>570025502</t>
  </si>
  <si>
    <t>LBM"BIOCONCORDE" FOHLEN FAMECK</t>
  </si>
  <si>
    <t>570025510</t>
  </si>
  <si>
    <t>LBM"BIOCONCORDE" PELGRIMS HETTANGE GRA</t>
  </si>
  <si>
    <t>570025528</t>
  </si>
  <si>
    <t>LBM"BIOCONCORDE" WALTER SAINTE MARIE A</t>
  </si>
  <si>
    <t>540020971</t>
  </si>
  <si>
    <t>540021045</t>
  </si>
  <si>
    <t>540021243</t>
  </si>
  <si>
    <t>540022639</t>
  </si>
  <si>
    <t>540022647</t>
  </si>
  <si>
    <t>540022654</t>
  </si>
  <si>
    <t>LBM BIOMER BACCARAT</t>
  </si>
  <si>
    <t>540022803</t>
  </si>
  <si>
    <t>LBM BIOMER LONGWY GAMBIRASIO</t>
  </si>
  <si>
    <t>540024478</t>
  </si>
  <si>
    <t>550007934</t>
  </si>
  <si>
    <t>LBM BIOMER BAR-LE-DUC</t>
  </si>
  <si>
    <t>570024992</t>
  </si>
  <si>
    <t>LBM BIOMER SARREGUEMINES DORY-NOEL R P</t>
  </si>
  <si>
    <t>570025007</t>
  </si>
  <si>
    <t>LBM BIOMER BITCHE CENTRAL</t>
  </si>
  <si>
    <t>570025015</t>
  </si>
  <si>
    <t>LBM BIOMER CREUTZWALD DU CENTRE</t>
  </si>
  <si>
    <t>570025023</t>
  </si>
  <si>
    <t>LBM BIOMER SARREGUEMINES DE RUNZ R STE</t>
  </si>
  <si>
    <t>570025049</t>
  </si>
  <si>
    <t>LBM BIOMER YUTZ OLYMPE PL A BERNARD</t>
  </si>
  <si>
    <t>570025056</t>
  </si>
  <si>
    <t>LBM BIOMER FLORANGE SAINTE AGATHE</t>
  </si>
  <si>
    <t>570025064</t>
  </si>
  <si>
    <t>LBM BIOMER AMNEVILLE</t>
  </si>
  <si>
    <t>570025072</t>
  </si>
  <si>
    <t>LBM BIOMER HAYANGE FOCH</t>
  </si>
  <si>
    <t>570025080</t>
  </si>
  <si>
    <t>570025106</t>
  </si>
  <si>
    <t>LBM BIOMER THIONVILLE VAL MARIE</t>
  </si>
  <si>
    <t>570025114</t>
  </si>
  <si>
    <t>LBM BIOMER YUTZ NATIONALE AV DES NATIO</t>
  </si>
  <si>
    <t>570025122</t>
  </si>
  <si>
    <t>LBM BIOMER KNUTANGE</t>
  </si>
  <si>
    <t>570025130</t>
  </si>
  <si>
    <t>LBM BIOMER ROMBAS</t>
  </si>
  <si>
    <t>570025148</t>
  </si>
  <si>
    <t>LBM BIOMER METZ QUEULEU VERCLY</t>
  </si>
  <si>
    <t>570025445</t>
  </si>
  <si>
    <t>LBM BIOMER WOIPPY PELTIER</t>
  </si>
  <si>
    <t>570025460</t>
  </si>
  <si>
    <t>LBM BIOMER BOUZONVILLE</t>
  </si>
  <si>
    <t>570025478</t>
  </si>
  <si>
    <t>LBM BIOMER METZ-DVT-LES-PONTS (EX MME</t>
  </si>
  <si>
    <t>570025486</t>
  </si>
  <si>
    <t>LBM BIOMER ARS-SUR-MOSELLE</t>
  </si>
  <si>
    <t>570025544</t>
  </si>
  <si>
    <t>570025569</t>
  </si>
  <si>
    <t>LBM BIOMER MARLY SAINT JOSEPH</t>
  </si>
  <si>
    <t>570025577</t>
  </si>
  <si>
    <t>570025585</t>
  </si>
  <si>
    <t>LBM BIOMER HAGONDANGE ORNE-MOSELLE</t>
  </si>
  <si>
    <t>570025619</t>
  </si>
  <si>
    <t>LBM BIOMER PHALSBOURG PL D'ARMES</t>
  </si>
  <si>
    <t>570025627</t>
  </si>
  <si>
    <t>LBM BIOMER SARREBOURG KANDEL</t>
  </si>
  <si>
    <t>570025635</t>
  </si>
  <si>
    <t>570025643</t>
  </si>
  <si>
    <t>LBM BIOMER SAINT-AVOLD PATTON EXGUISAR</t>
  </si>
  <si>
    <t>570025650</t>
  </si>
  <si>
    <t>570025908</t>
  </si>
  <si>
    <t>LBM BIOMER METZ BD DE TREVES</t>
  </si>
  <si>
    <t>570026278</t>
  </si>
  <si>
    <t>LBM BIOMER THIONVILLE TURENNE</t>
  </si>
  <si>
    <t>570026286</t>
  </si>
  <si>
    <t>LBM BIOMER THIONVILLE ALBERT 1ER</t>
  </si>
  <si>
    <t>570026294</t>
  </si>
  <si>
    <t>570026302</t>
  </si>
  <si>
    <t>570026310</t>
  </si>
  <si>
    <t>LBM BIOMER AUDUN-LE-TICHE</t>
  </si>
  <si>
    <t>570026336</t>
  </si>
  <si>
    <t>570026567</t>
  </si>
  <si>
    <t>LBM BIOMER MORHANGE</t>
  </si>
  <si>
    <t>570026617</t>
  </si>
  <si>
    <t>570026690</t>
  </si>
  <si>
    <t>570026708</t>
  </si>
  <si>
    <t>LBM BIOMER FORBACH LE VAL D'OETING</t>
  </si>
  <si>
    <t>570026716</t>
  </si>
  <si>
    <t>LBM BIOMER STIRING-WENDEL ST FRANCOIS</t>
  </si>
  <si>
    <t>570026765</t>
  </si>
  <si>
    <t>LBM BIOMER  WOIPPY RUISSEAU</t>
  </si>
  <si>
    <t>570026898</t>
  </si>
  <si>
    <t>570027433</t>
  </si>
  <si>
    <t>LBM BIOMER HAMBACH</t>
  </si>
  <si>
    <t>570027870</t>
  </si>
  <si>
    <t>LBM BIOMER FREYMING CENTRAL</t>
  </si>
  <si>
    <t>570028456</t>
  </si>
  <si>
    <t>570029009</t>
  </si>
  <si>
    <t>LBM BIOMER YUTZ ST NICOLAS</t>
  </si>
  <si>
    <t>570029561</t>
  </si>
  <si>
    <t>880007067</t>
  </si>
  <si>
    <t>880007364</t>
  </si>
  <si>
    <t>880007372</t>
  </si>
  <si>
    <t>LBM BIOMER RAMBERVILLERS</t>
  </si>
  <si>
    <t>880007380</t>
  </si>
  <si>
    <t>880007398</t>
  </si>
  <si>
    <t>570027060</t>
  </si>
  <si>
    <t>570027078</t>
  </si>
  <si>
    <t>570027516</t>
  </si>
  <si>
    <t>180008922</t>
  </si>
  <si>
    <t>LBM EVORIAL SANCOINS</t>
  </si>
  <si>
    <t>450019609</t>
  </si>
  <si>
    <t>LBM EVORIAL BRIARE</t>
  </si>
  <si>
    <t>450019906</t>
  </si>
  <si>
    <t>LBM EVORIAL SULLY</t>
  </si>
  <si>
    <t>580005726</t>
  </si>
  <si>
    <t>LBM EVORIAL NEVERS</t>
  </si>
  <si>
    <t>580005734</t>
  </si>
  <si>
    <t>LBM EVORIAL COSNE</t>
  </si>
  <si>
    <t>580005742</t>
  </si>
  <si>
    <t>LBM EVORIAL DECIZE</t>
  </si>
  <si>
    <t>590804779</t>
  </si>
  <si>
    <t>Nord</t>
  </si>
  <si>
    <t>590808572</t>
  </si>
  <si>
    <t>590048690</t>
  </si>
  <si>
    <t>LABORATOIRE PRINCIPAL SYNLAB OXABIO CA</t>
  </si>
  <si>
    <t>590048708</t>
  </si>
  <si>
    <t>LABORATOIRE SECONDAIRE SYNLAB OXABIO C</t>
  </si>
  <si>
    <t>590048716</t>
  </si>
  <si>
    <t>590049789</t>
  </si>
  <si>
    <t>LABORATOIRE SECONDAIRE SYNLAB OXABIO S</t>
  </si>
  <si>
    <t>590051421</t>
  </si>
  <si>
    <t>LABORATOIRE SECONDAIRE SYNLAB OXABIO D</t>
  </si>
  <si>
    <t>590051447</t>
  </si>
  <si>
    <t>620034272</t>
  </si>
  <si>
    <t>LABORATOIRE SECONDAIRE SYNLAB OXABIO</t>
  </si>
  <si>
    <t>Pas-de-Calais</t>
  </si>
  <si>
    <t>620034595</t>
  </si>
  <si>
    <t>LABORATOIRE SECONDAIRE SYNLAB BIOFRANC</t>
  </si>
  <si>
    <t>590048799</t>
  </si>
  <si>
    <t>LABORATOIRE PRINCIPAL SYNLAB BIOFRANCE</t>
  </si>
  <si>
    <t>590048807</t>
  </si>
  <si>
    <t>590048815</t>
  </si>
  <si>
    <t>590048823</t>
  </si>
  <si>
    <t>590048831</t>
  </si>
  <si>
    <t>590050290</t>
  </si>
  <si>
    <t>590050308</t>
  </si>
  <si>
    <t>590049110</t>
  </si>
  <si>
    <t>LABORATOIRE SECONDAIRE  SYNLAB BIOPAJ</t>
  </si>
  <si>
    <t>590049128</t>
  </si>
  <si>
    <t>LABORATOIRE PRINCIPAL  SYNLAB BIOPAJ A</t>
  </si>
  <si>
    <t>590049136</t>
  </si>
  <si>
    <t>LABORATOIRE SECONDAIRE SYNLAB BIOPAJ L</t>
  </si>
  <si>
    <t>590049144</t>
  </si>
  <si>
    <t>LABORATOIRE SECONDAIRE SYNLAB BIOPAJ B</t>
  </si>
  <si>
    <t>590049151</t>
  </si>
  <si>
    <t>LABORATOIRE SECONDAIRE SYNLAB BIOPAJ A</t>
  </si>
  <si>
    <t>590049169</t>
  </si>
  <si>
    <t>LABORATOIRE SECONDAIRE SYNLAB BIOPAJ C</t>
  </si>
  <si>
    <t>590049177</t>
  </si>
  <si>
    <t>LABORATOIRE SECONDAIRE SYNLAB BIOPAJ Q</t>
  </si>
  <si>
    <t>590051413</t>
  </si>
  <si>
    <t>590049193</t>
  </si>
  <si>
    <t>LABORATOIRE PRINCIPAL BIOCENTRE GAL LE</t>
  </si>
  <si>
    <t>590049201</t>
  </si>
  <si>
    <t>LABORATOIRE SECONDAIRE BIOCENTRE R DES</t>
  </si>
  <si>
    <t>590049219</t>
  </si>
  <si>
    <t>LABORATOIRE SECONDAIRE BIOCENTRE BONDU</t>
  </si>
  <si>
    <t>590049227</t>
  </si>
  <si>
    <t>LABORATOIRE SECONDAIRE BIOCENTRE RONCQ</t>
  </si>
  <si>
    <t>590062964</t>
  </si>
  <si>
    <t>LBM SELAS LABORATOIRE BIOCENTRE</t>
  </si>
  <si>
    <t>590049813</t>
  </si>
  <si>
    <t>LABORATOIRE PRINCIPAL CERBALLIANCE HAU</t>
  </si>
  <si>
    <t>590049821</t>
  </si>
  <si>
    <t>LABORATOIRE SECONDAIRE CERBALLIANCE HA</t>
  </si>
  <si>
    <t>590049839</t>
  </si>
  <si>
    <t>590049847</t>
  </si>
  <si>
    <t>590049854</t>
  </si>
  <si>
    <t>590049862</t>
  </si>
  <si>
    <t>590049870</t>
  </si>
  <si>
    <t>590049888</t>
  </si>
  <si>
    <t>590050399</t>
  </si>
  <si>
    <t>590050415</t>
  </si>
  <si>
    <t>590050423</t>
  </si>
  <si>
    <t>590050456</t>
  </si>
  <si>
    <t>590050464</t>
  </si>
  <si>
    <t>590050589</t>
  </si>
  <si>
    <t>590051975</t>
  </si>
  <si>
    <t>590052064</t>
  </si>
  <si>
    <t>590052072</t>
  </si>
  <si>
    <t>590052080</t>
  </si>
  <si>
    <t>590052387</t>
  </si>
  <si>
    <t>590053047</t>
  </si>
  <si>
    <t>590053054</t>
  </si>
  <si>
    <t>590807897</t>
  </si>
  <si>
    <t>590049581</t>
  </si>
  <si>
    <t>LABORATOIRE SECONDAIRE BIOTOP DENAIN</t>
  </si>
  <si>
    <t>590049599</t>
  </si>
  <si>
    <t>LABORATOIRE SECONDAIRE BIOTOP ROEULX</t>
  </si>
  <si>
    <t>590050035</t>
  </si>
  <si>
    <t>LABORATOIRE PRINCIPAL BIOTOP HZBK</t>
  </si>
  <si>
    <t>590050043</t>
  </si>
  <si>
    <t>LABORATOIRE SECONDAIRE BIOTOP PECQUENC</t>
  </si>
  <si>
    <t>590050050</t>
  </si>
  <si>
    <t>LABORATOIRE SECONDAIRE BIOTOP DOUAI</t>
  </si>
  <si>
    <t>590050068</t>
  </si>
  <si>
    <t>LABORATOIRE SECONDAIRE BIOTOP LA MADEL</t>
  </si>
  <si>
    <t>590050076</t>
  </si>
  <si>
    <t>LABORATOIRE SECONDAIRE BIOTOP STEENVOO</t>
  </si>
  <si>
    <t>590050084</t>
  </si>
  <si>
    <t>LABORATOIRE SECONDAIRE BIOTOP RUE WARE</t>
  </si>
  <si>
    <t>590056529</t>
  </si>
  <si>
    <t>LABORATOIRE SECONDAIRE BIOTOP SIN LE N</t>
  </si>
  <si>
    <t>590058897</t>
  </si>
  <si>
    <t>590048922</t>
  </si>
  <si>
    <t>LABORATOIRE PRINCIPAL DIAGNOVIE RONCHI</t>
  </si>
  <si>
    <t>590048930</t>
  </si>
  <si>
    <t>LABORATOIRE SECONDAIRE DIAGNOVIE LOOS</t>
  </si>
  <si>
    <t>590048948</t>
  </si>
  <si>
    <t>LABORATOIRE SECONDAIRE DIAGNOVIE AV. J</t>
  </si>
  <si>
    <t>590048955</t>
  </si>
  <si>
    <t>LABORATOIRE SECONDAIRE DIAGNOVIE CYSOI</t>
  </si>
  <si>
    <t>590048963</t>
  </si>
  <si>
    <t>LABORATOIRE SECONDAIRE DIAGNOVIE SECLI</t>
  </si>
  <si>
    <t>590048971</t>
  </si>
  <si>
    <t>LABORATOIRE SECONDAIRE DIAGNOVIE TEMPL</t>
  </si>
  <si>
    <t>590048989</t>
  </si>
  <si>
    <t>LABORATOIRE SECONDAIRE DIAGNOVIE WATTI</t>
  </si>
  <si>
    <t>590048997</t>
  </si>
  <si>
    <t>LABORATOIRE SECONDAIRE DIAGNOVIE BD BI</t>
  </si>
  <si>
    <t>590049003</t>
  </si>
  <si>
    <t>LABORATOIRE SECONDAIRE DIAGNOVIE J GUE</t>
  </si>
  <si>
    <t>590049011</t>
  </si>
  <si>
    <t>LABORATOIRE SECONDAIRE DIAGNOVIE HEM</t>
  </si>
  <si>
    <t>590049029</t>
  </si>
  <si>
    <t>LABORATOIRE SECONDAIRE DIAGNOVIE LYS L</t>
  </si>
  <si>
    <t>590049615</t>
  </si>
  <si>
    <t>LABORATOIRE SECONDAIRE DIAGNOVIE WATTR</t>
  </si>
  <si>
    <t>590050225</t>
  </si>
  <si>
    <t>LABORATOIRE SECONDAIRE DIAGNOVIE SEYCH</t>
  </si>
  <si>
    <t>590050233</t>
  </si>
  <si>
    <t>LABORATOIRE SECONDAIRE DIAGNOVIE AV. P</t>
  </si>
  <si>
    <t>590050241</t>
  </si>
  <si>
    <t>LABORATOIRE SECONDAIRE DIAGNOVIE R. HO</t>
  </si>
  <si>
    <t>590050258</t>
  </si>
  <si>
    <t>LABORATOIRE SECONDAIRE DIAGNOVIE BERGU</t>
  </si>
  <si>
    <t>590050266</t>
  </si>
  <si>
    <t>LABORATOIRE SECONDAIRE DIAGNOVIE WORMH</t>
  </si>
  <si>
    <t>590051488</t>
  </si>
  <si>
    <t>LABORATOIRE SECONDAIRE DIAGNOVIE LILLE</t>
  </si>
  <si>
    <t>590051637</t>
  </si>
  <si>
    <t>LABORATOIRE SECONDAIRE DIAGNOVIE LAMBE</t>
  </si>
  <si>
    <t>590051868</t>
  </si>
  <si>
    <t>LABORATOIRE SECONDAIRE DIAGNOVIE ANNOE</t>
  </si>
  <si>
    <t>590051876</t>
  </si>
  <si>
    <t>LABORATOIRE SECONDAIRE DIAGNOVIE HAUBO</t>
  </si>
  <si>
    <t>590051884</t>
  </si>
  <si>
    <t>LABORATOIRE SECONDAIRE DIAGNOVIE BAILL</t>
  </si>
  <si>
    <t>590051892</t>
  </si>
  <si>
    <t>LABORATOIRE SECONDAIRE DIAGNOVIE LOMME</t>
  </si>
  <si>
    <t>590051900</t>
  </si>
  <si>
    <t>LABORATOIRE SECONDAIRE DIAGNOVIE ARMEN</t>
  </si>
  <si>
    <t>590051918</t>
  </si>
  <si>
    <t>LABORATOIRE SECONDAIRE DIAGNOVIE WAVRI</t>
  </si>
  <si>
    <t>590052221</t>
  </si>
  <si>
    <t>LABORATOIRE SECONDAIRE DIAGNOVIE HALLE</t>
  </si>
  <si>
    <t>590053187</t>
  </si>
  <si>
    <t>LABORATOIRE SECONDAIRE DIAGNOVIE SADI</t>
  </si>
  <si>
    <t>590054169</t>
  </si>
  <si>
    <t>LABORATOIRE SECONDAIRE DIAGNOVIE FBG P</t>
  </si>
  <si>
    <t>590056560</t>
  </si>
  <si>
    <t>LABORATOIRE PRINCIPAL LABORATOIRE MINE</t>
  </si>
  <si>
    <t>590056578</t>
  </si>
  <si>
    <t>LABORATOIRE SECONDAIRE LABORATOIRE MIN</t>
  </si>
  <si>
    <t>590049250</t>
  </si>
  <si>
    <t>LABORATOIRE SECONDAIRE SYNLAB HAUTS DE</t>
  </si>
  <si>
    <t>590049268</t>
  </si>
  <si>
    <t>590049276</t>
  </si>
  <si>
    <t>590049284</t>
  </si>
  <si>
    <t>590049482</t>
  </si>
  <si>
    <t>590050019</t>
  </si>
  <si>
    <t>590051645</t>
  </si>
  <si>
    <t>590051652</t>
  </si>
  <si>
    <t>590051660</t>
  </si>
  <si>
    <t>590052593</t>
  </si>
  <si>
    <t>590052601</t>
  </si>
  <si>
    <t>590052619</t>
  </si>
  <si>
    <t>590052627</t>
  </si>
  <si>
    <t>590052635</t>
  </si>
  <si>
    <t>590053195</t>
  </si>
  <si>
    <t>590056784</t>
  </si>
  <si>
    <t>590059069</t>
  </si>
  <si>
    <t>LABORATOIRE PRINCIPAL SYNLAB HAUTS DE</t>
  </si>
  <si>
    <t>620027797</t>
  </si>
  <si>
    <t>620027805</t>
  </si>
  <si>
    <t>620027813</t>
  </si>
  <si>
    <t>620028316</t>
  </si>
  <si>
    <t>620028324</t>
  </si>
  <si>
    <t>620030536</t>
  </si>
  <si>
    <t>600108229</t>
  </si>
  <si>
    <t>600006548</t>
  </si>
  <si>
    <t>LBM CERBALLIANCE OISE GRANVILLIERS</t>
  </si>
  <si>
    <t>600011902</t>
  </si>
  <si>
    <t>LBM CERBALLIANCE OISE CLERMONT</t>
  </si>
  <si>
    <t>600011910</t>
  </si>
  <si>
    <t>600011928</t>
  </si>
  <si>
    <t>LBM CERBALLIANCE OISE  LIANCOURT</t>
  </si>
  <si>
    <t>600011936</t>
  </si>
  <si>
    <t>LBM CERBALLIANCE OISE  MARGNY-LES-COMP</t>
  </si>
  <si>
    <t>600011944</t>
  </si>
  <si>
    <t>LBM CERBALLIANCE OISE  MOUY</t>
  </si>
  <si>
    <t>600011985</t>
  </si>
  <si>
    <t>LBM CERBALLIANCE OISE  BEAUVAIS COUSTE</t>
  </si>
  <si>
    <t>600011993</t>
  </si>
  <si>
    <t>LBM CERBALLIANCE OISE  BEAUVAIS COLBER</t>
  </si>
  <si>
    <t>600012009</t>
  </si>
  <si>
    <t>LBM CERBALLIANCE OISE  SAINT-JUST-EN-C</t>
  </si>
  <si>
    <t>600012017</t>
  </si>
  <si>
    <t>LBM CERBALLIANCE OISE  BRETEUIL</t>
  </si>
  <si>
    <t>600012173</t>
  </si>
  <si>
    <t>LBM CBMOP CUISE-LA-MOTTE</t>
  </si>
  <si>
    <t>600012181</t>
  </si>
  <si>
    <t>LBM CBMOP THOUROTTE</t>
  </si>
  <si>
    <t>760011734</t>
  </si>
  <si>
    <t>LBM CERBALLIANCE OISE GENDT</t>
  </si>
  <si>
    <t>Seine-Maritime</t>
  </si>
  <si>
    <t>760037994</t>
  </si>
  <si>
    <t>LBM CERBALLIANCE OISE - GOURNAY</t>
  </si>
  <si>
    <t>600012066</t>
  </si>
  <si>
    <t>LBM BIOMAG CREIL UHRY</t>
  </si>
  <si>
    <t>600012074</t>
  </si>
  <si>
    <t>LBM BIOMAG CREIL DUNANT</t>
  </si>
  <si>
    <t>600012082</t>
  </si>
  <si>
    <t>LBM BIOMAG CREIL REPUBLIQUE</t>
  </si>
  <si>
    <t>600012090</t>
  </si>
  <si>
    <t>600012116</t>
  </si>
  <si>
    <t>LBM BIOMAG GOUVIEUX</t>
  </si>
  <si>
    <t>600012124</t>
  </si>
  <si>
    <t>600012165</t>
  </si>
  <si>
    <t>LBM BIOMAG SENLIS</t>
  </si>
  <si>
    <t>600012272</t>
  </si>
  <si>
    <t>LBM BIOMAG NOGENT-SUR-OISE</t>
  </si>
  <si>
    <t>600012280</t>
  </si>
  <si>
    <t>LBM BIOMAG MONTATAIRE</t>
  </si>
  <si>
    <t>600012298</t>
  </si>
  <si>
    <t>LBM BIOMAG CHANTILLY</t>
  </si>
  <si>
    <t>600012306</t>
  </si>
  <si>
    <t>600012314</t>
  </si>
  <si>
    <t>LBM BIOMAG LAMORLAYE</t>
  </si>
  <si>
    <t>600012645</t>
  </si>
  <si>
    <t>600012652</t>
  </si>
  <si>
    <t>LBM BIOMAG CHAMBLY</t>
  </si>
  <si>
    <t>600013759</t>
  </si>
  <si>
    <t>LBM SECONDAIRE BIOMAG</t>
  </si>
  <si>
    <t>600015184</t>
  </si>
  <si>
    <t>LBM BIOMAG 21 R JULES UHRY</t>
  </si>
  <si>
    <t>600108310</t>
  </si>
  <si>
    <t>LBM BIOMAG CREPY-EN-VALOI</t>
  </si>
  <si>
    <t>770019347</t>
  </si>
  <si>
    <t>LBM BIOMAG ESBLY</t>
  </si>
  <si>
    <t>770019354</t>
  </si>
  <si>
    <t>LBM BIOMAG LAGNY</t>
  </si>
  <si>
    <t>950030163</t>
  </si>
  <si>
    <t>LBM BIOMAG PERSAN</t>
  </si>
  <si>
    <t>950032482</t>
  </si>
  <si>
    <t>LBM BIOMAG BEAUMONT</t>
  </si>
  <si>
    <t>950039354</t>
  </si>
  <si>
    <t>LBM BIOMAG VIARMES</t>
  </si>
  <si>
    <t>950039362</t>
  </si>
  <si>
    <t>LBM BIOMAG CHAUMONTEL</t>
  </si>
  <si>
    <t>600012520</t>
  </si>
  <si>
    <t>600012538</t>
  </si>
  <si>
    <t>600012736</t>
  </si>
  <si>
    <t>600012744</t>
  </si>
  <si>
    <t>LBM BIOCOME DESBOUVRY</t>
  </si>
  <si>
    <t>600012751</t>
  </si>
  <si>
    <t>600014641</t>
  </si>
  <si>
    <t>600015044</t>
  </si>
  <si>
    <t>LABORATOIRES DU BEAUVAISIS JEAN ROSTAN</t>
  </si>
  <si>
    <t>600015192</t>
  </si>
  <si>
    <t>LABORATOIRES DU BEAUVAISIS MAURICE SEG</t>
  </si>
  <si>
    <t>610006835</t>
  </si>
  <si>
    <t>LBM MEDICABIO ALENCON</t>
  </si>
  <si>
    <t>610006843</t>
  </si>
  <si>
    <t>LBM MEDICABIO ST GERMAIN DU CORBEIS</t>
  </si>
  <si>
    <t>140027723</t>
  </si>
  <si>
    <t>LBM ORN.BIOMEDI.CAL CONDE SUR NOIREAU</t>
  </si>
  <si>
    <t>610006868</t>
  </si>
  <si>
    <t>LBM ORN.BIOMEDI.CAL FLERS</t>
  </si>
  <si>
    <t>610006884</t>
  </si>
  <si>
    <t>LBM DU VAL D'ORNE - ARGENTAN</t>
  </si>
  <si>
    <t>610006892</t>
  </si>
  <si>
    <t>LBM DU VAL D'ORNE - SEES</t>
  </si>
  <si>
    <t>530007475</t>
  </si>
  <si>
    <t>SITE DE MAYENNE</t>
  </si>
  <si>
    <t>530007830</t>
  </si>
  <si>
    <t>LBM NORMABIO - VILLAINES LA JUHEL</t>
  </si>
  <si>
    <t>530007939</t>
  </si>
  <si>
    <t>LBM VERDUN DE LORE</t>
  </si>
  <si>
    <t>610006801</t>
  </si>
  <si>
    <t>SITE DE LA FERTE MACE</t>
  </si>
  <si>
    <t>610006819</t>
  </si>
  <si>
    <t>SITE DE DOMFRONT</t>
  </si>
  <si>
    <t>590052809</t>
  </si>
  <si>
    <t>LABORATOIRE SECONDAIRE ESCAUDAIN CARMI</t>
  </si>
  <si>
    <t>620029405</t>
  </si>
  <si>
    <t>LABORATOIRE PRINCIPAL HENIN BEAUMONT C</t>
  </si>
  <si>
    <t>620029413</t>
  </si>
  <si>
    <t>LABORATOIRE SECONDAIRE LIEVIN CARMI NP</t>
  </si>
  <si>
    <t>620029421</t>
  </si>
  <si>
    <t>LABORATOIRE SECONDAIRE DIVION CARMI NP</t>
  </si>
  <si>
    <t>590048732</t>
  </si>
  <si>
    <t>LABORATOIRE SECONDAIRE BIOPATH HAUTS D</t>
  </si>
  <si>
    <t>590048740</t>
  </si>
  <si>
    <t>590048757</t>
  </si>
  <si>
    <t>590048765</t>
  </si>
  <si>
    <t>590048773</t>
  </si>
  <si>
    <t>590049490</t>
  </si>
  <si>
    <t>590049508</t>
  </si>
  <si>
    <t>590049516</t>
  </si>
  <si>
    <t>590049524</t>
  </si>
  <si>
    <t>590049532</t>
  </si>
  <si>
    <t>590049540</t>
  </si>
  <si>
    <t>590049557</t>
  </si>
  <si>
    <t>590050175</t>
  </si>
  <si>
    <t>BIOPATH HAUTS DE FRANCE NORD COUDEKERQ</t>
  </si>
  <si>
    <t>590050183</t>
  </si>
  <si>
    <t>590058160</t>
  </si>
  <si>
    <t>LABO SECONDAIRE BIOPATH</t>
  </si>
  <si>
    <t>590058715</t>
  </si>
  <si>
    <t>LABORATOIRE SECONDAIRE BIOPATH</t>
  </si>
  <si>
    <t>620027854</t>
  </si>
  <si>
    <t>LABORATOIRE PRINCIPAL BIOPATH HAUTS DE</t>
  </si>
  <si>
    <t>620027862</t>
  </si>
  <si>
    <t>620027870</t>
  </si>
  <si>
    <t>620027888</t>
  </si>
  <si>
    <t>620027896</t>
  </si>
  <si>
    <t>620027904</t>
  </si>
  <si>
    <t>620027912</t>
  </si>
  <si>
    <t>620027920</t>
  </si>
  <si>
    <t>620028266</t>
  </si>
  <si>
    <t>620028506</t>
  </si>
  <si>
    <t>620028670</t>
  </si>
  <si>
    <t>620028696</t>
  </si>
  <si>
    <t>620028704</t>
  </si>
  <si>
    <t>620028712</t>
  </si>
  <si>
    <t>620028720</t>
  </si>
  <si>
    <t>620028738</t>
  </si>
  <si>
    <t>620028944</t>
  </si>
  <si>
    <t>620028951</t>
  </si>
  <si>
    <t>620029389</t>
  </si>
  <si>
    <t>620029769</t>
  </si>
  <si>
    <t>620029777</t>
  </si>
  <si>
    <t>620029785</t>
  </si>
  <si>
    <t>590057659</t>
  </si>
  <si>
    <t>LABORATOIRE SECONDAIRE CENTRE BIOLOGIQ</t>
  </si>
  <si>
    <t>620027953</t>
  </si>
  <si>
    <t>LABORATOIRE PRINCIPAL CENTRE BIOLOGIQU</t>
  </si>
  <si>
    <t>620027961</t>
  </si>
  <si>
    <t>620027979</t>
  </si>
  <si>
    <t>620027987</t>
  </si>
  <si>
    <t>620027995</t>
  </si>
  <si>
    <t>620028464</t>
  </si>
  <si>
    <t>LABORATOIRE SECONDAIRE CTR BIOLOGIQUE</t>
  </si>
  <si>
    <t>620029686</t>
  </si>
  <si>
    <t>620029694</t>
  </si>
  <si>
    <t>590049680</t>
  </si>
  <si>
    <t>LBM UNILABS BIOLOGIE HAUTS DE FRANCE</t>
  </si>
  <si>
    <t>590050134</t>
  </si>
  <si>
    <t>590050142</t>
  </si>
  <si>
    <t>590050613</t>
  </si>
  <si>
    <t>590052585</t>
  </si>
  <si>
    <t>590052783</t>
  </si>
  <si>
    <t>620028092</t>
  </si>
  <si>
    <t>620028340</t>
  </si>
  <si>
    <t>620028357</t>
  </si>
  <si>
    <t>620028365</t>
  </si>
  <si>
    <t>620028373</t>
  </si>
  <si>
    <t>620028498</t>
  </si>
  <si>
    <t>620028605</t>
  </si>
  <si>
    <t>620028621</t>
  </si>
  <si>
    <t>620028639</t>
  </si>
  <si>
    <t>620029017</t>
  </si>
  <si>
    <t>620029058</t>
  </si>
  <si>
    <t>LABORATOIRE PRINCIPAL BELILAB R. GASTO</t>
  </si>
  <si>
    <t>620029066</t>
  </si>
  <si>
    <t>LABORATOIRE SECONDAIRE BELILAB BD BASL</t>
  </si>
  <si>
    <t>620029918</t>
  </si>
  <si>
    <t>LABORATOIRE SECONDAIRE BELILAB AUCHEL</t>
  </si>
  <si>
    <t>620030049</t>
  </si>
  <si>
    <t>LABORATOIRE SECONDAIRE BELILAB LILLERS</t>
  </si>
  <si>
    <t>620029439</t>
  </si>
  <si>
    <t>LABORATOIRE SECONDAIRE AUDOLYS LUMBRES</t>
  </si>
  <si>
    <t>620029447</t>
  </si>
  <si>
    <t>LABORATOIRE SECONDAIRE AUDOLYS AIRE SU</t>
  </si>
  <si>
    <t>620029454</t>
  </si>
  <si>
    <t>LABORATOIRE PRINCIPAL AUDOLYS LONGUENE</t>
  </si>
  <si>
    <t>620029538</t>
  </si>
  <si>
    <t>LABORATOIRE PRINCIPAL CERBALLIANCE ART</t>
  </si>
  <si>
    <t>620029546</t>
  </si>
  <si>
    <t>LABORATOIRE SECONDAIRE CERBALLIANCE AR</t>
  </si>
  <si>
    <t>620029553</t>
  </si>
  <si>
    <t>620031989</t>
  </si>
  <si>
    <t>620029652</t>
  </si>
  <si>
    <t>LABORATOIRE OPALEBIO ETAPLES</t>
  </si>
  <si>
    <t>620029660</t>
  </si>
  <si>
    <t>LABORATOIRE SECONDAIRE OPALEBIO ECUIRE</t>
  </si>
  <si>
    <t>620029678</t>
  </si>
  <si>
    <t>LABORATOIRE SECONDAIRE OPALEBIO MARCON</t>
  </si>
  <si>
    <t>620031377</t>
  </si>
  <si>
    <t>LABORATOIRE SECONDAIRE OPALEBIO BERCK</t>
  </si>
  <si>
    <t>620029967</t>
  </si>
  <si>
    <t>630787349</t>
  </si>
  <si>
    <t>180008849</t>
  </si>
  <si>
    <t>LBM GEN BIO SAINT AMAND MONTROND</t>
  </si>
  <si>
    <t>LBM GEN BIO GANNAT</t>
  </si>
  <si>
    <t>LBM GEN BIO COMMENTRY</t>
  </si>
  <si>
    <t>LBM GEN BIO MOULINS</t>
  </si>
  <si>
    <t>LBM GEN BIO VICHY</t>
  </si>
  <si>
    <t>630010924</t>
  </si>
  <si>
    <t>LBM GEN BIO CLERMONT FD SALINS</t>
  </si>
  <si>
    <t>630010932</t>
  </si>
  <si>
    <t>630010940</t>
  </si>
  <si>
    <t>LBM GEN BIO BEAUMONT LA CHATAIGNERAIE</t>
  </si>
  <si>
    <t>630010957</t>
  </si>
  <si>
    <t>LBM GEN BIO CLERMONT FD ORADOU</t>
  </si>
  <si>
    <t>630010965</t>
  </si>
  <si>
    <t>630010973</t>
  </si>
  <si>
    <t>630010981</t>
  </si>
  <si>
    <t>630010999</t>
  </si>
  <si>
    <t>LBM GEN BIO LEMPDES</t>
  </si>
  <si>
    <t>630011013</t>
  </si>
  <si>
    <t>LBM GEN BIO  CLERMONT FD - MONTFERRAND</t>
  </si>
  <si>
    <t>630011021</t>
  </si>
  <si>
    <t>LBM GEN BIO COURNON D'AUVERGNE</t>
  </si>
  <si>
    <t>630011039</t>
  </si>
  <si>
    <t>630011476</t>
  </si>
  <si>
    <t>LBM GEN BIO THIERS</t>
  </si>
  <si>
    <t>630011484</t>
  </si>
  <si>
    <t>LBM GEN BIO AMBERT</t>
  </si>
  <si>
    <t>630011500</t>
  </si>
  <si>
    <t>LBM GEN BIO CLERMONT FD GRAVANCHES</t>
  </si>
  <si>
    <t>630013589</t>
  </si>
  <si>
    <t>630011054</t>
  </si>
  <si>
    <t>LBM BIO DOMES CLERMONT FD CHANELLES</t>
  </si>
  <si>
    <t>630011062</t>
  </si>
  <si>
    <t>630011070</t>
  </si>
  <si>
    <t>LBM BIO DOMES CEYRAT</t>
  </si>
  <si>
    <t>630011088</t>
  </si>
  <si>
    <t>LBM BIO DOMES CLERMONT FD DANZIGER</t>
  </si>
  <si>
    <t>630011096</t>
  </si>
  <si>
    <t>LBM BIO DOMES GERZAT</t>
  </si>
  <si>
    <t>630011104</t>
  </si>
  <si>
    <t>LBM BIO DOMES PONT DU CHATEAU</t>
  </si>
  <si>
    <t>630011179</t>
  </si>
  <si>
    <t>LBM BIO DOMES BILLOM</t>
  </si>
  <si>
    <t>400011748</t>
  </si>
  <si>
    <t>LBM SEALAB-DUCLOS</t>
  </si>
  <si>
    <t>640015269</t>
  </si>
  <si>
    <t>LBM SEALAB-MARNE</t>
  </si>
  <si>
    <t>640015319</t>
  </si>
  <si>
    <t>LBM SEALAB-ESTAGNAS</t>
  </si>
  <si>
    <t>640015368</t>
  </si>
  <si>
    <t>640015418</t>
  </si>
  <si>
    <t>LBM SEALAB-GASCONS</t>
  </si>
  <si>
    <t>640015459</t>
  </si>
  <si>
    <t>LBM SEALAB-11 NOVEMBRE</t>
  </si>
  <si>
    <t>640015509</t>
  </si>
  <si>
    <t>LBM SEALAB-LYAUTEY</t>
  </si>
  <si>
    <t>640015517</t>
  </si>
  <si>
    <t>LBM SEALAB-BARRE</t>
  </si>
  <si>
    <t>640015525</t>
  </si>
  <si>
    <t>LBM SEALAB-LARAMENDY</t>
  </si>
  <si>
    <t>640015533</t>
  </si>
  <si>
    <t>LBM SEALAB-ELISSAGARAY</t>
  </si>
  <si>
    <t>640015541</t>
  </si>
  <si>
    <t>LBM SEALAB-MARCEL PAUL</t>
  </si>
  <si>
    <t>640015558</t>
  </si>
  <si>
    <t>LBM SEALAB-VILLAGE</t>
  </si>
  <si>
    <t>640015566</t>
  </si>
  <si>
    <t>LBM SEALAB-MONT JOIE</t>
  </si>
  <si>
    <t>640015814</t>
  </si>
  <si>
    <t>LBM SEALAB-8 MAI 1945</t>
  </si>
  <si>
    <t>640015822</t>
  </si>
  <si>
    <t>LBM SEALAB-BEAURIVAGE</t>
  </si>
  <si>
    <t>640015830</t>
  </si>
  <si>
    <t>LBM SEALAB-JEAN MOULIN</t>
  </si>
  <si>
    <t>640016432</t>
  </si>
  <si>
    <t>LBM SEALAB-LOUP</t>
  </si>
  <si>
    <t>640016655</t>
  </si>
  <si>
    <t>LBM SEALAB-GENERAL DUCASSE</t>
  </si>
  <si>
    <t>640018222</t>
  </si>
  <si>
    <t>LBM SEALAB-JACQUES LOEB</t>
  </si>
  <si>
    <t>640015608</t>
  </si>
  <si>
    <t>LBM BIOPYRENEES-BAYARD</t>
  </si>
  <si>
    <t>640015616</t>
  </si>
  <si>
    <t>LBM BIOPYRENEES-DEVERIA</t>
  </si>
  <si>
    <t>640015624</t>
  </si>
  <si>
    <t>LBM BIOPYRENEES-HAUTERIVE</t>
  </si>
  <si>
    <t>640015632</t>
  </si>
  <si>
    <t>LBM BIOPYRENEES-NAVARRENX</t>
  </si>
  <si>
    <t>640015954</t>
  </si>
  <si>
    <t>LBM BIOPYRENEES-BEARN BIGORRE</t>
  </si>
  <si>
    <t>640015962</t>
  </si>
  <si>
    <t>LBM BIOPYRENEES-GACHET</t>
  </si>
  <si>
    <t>640015970</t>
  </si>
  <si>
    <t>LBM BIOPYRENEES-EUGENIE</t>
  </si>
  <si>
    <t>640017398</t>
  </si>
  <si>
    <t>LBM BIOPYRENEES-CHATEAU D'ESTE</t>
  </si>
  <si>
    <t>640017802</t>
  </si>
  <si>
    <t>LBM BIOPYRENEES-SEPE</t>
  </si>
  <si>
    <t>640018545</t>
  </si>
  <si>
    <t>LBM BIOPYRENEES-ETIENNE LENOIR</t>
  </si>
  <si>
    <t>650004369</t>
  </si>
  <si>
    <t>LBM TOP BIO ORMEAU</t>
  </si>
  <si>
    <t>650004419</t>
  </si>
  <si>
    <t>LBM TOP BIO MARCADIEU</t>
  </si>
  <si>
    <t>400011607</t>
  </si>
  <si>
    <t>LBM AX BIO OCEAN FREDERIC MISTRAL</t>
  </si>
  <si>
    <t>400011615</t>
  </si>
  <si>
    <t>LBM AX BIO OCEAN NUNGESSER ET COLI</t>
  </si>
  <si>
    <t>400011623</t>
  </si>
  <si>
    <t>LBM AX BIO OCEAN GALLIENI</t>
  </si>
  <si>
    <t>400011631</t>
  </si>
  <si>
    <t>LBM AX BIO OCEAN</t>
  </si>
  <si>
    <t>400011649</t>
  </si>
  <si>
    <t>400011656</t>
  </si>
  <si>
    <t>400011870</t>
  </si>
  <si>
    <t>400011888</t>
  </si>
  <si>
    <t>640015681</t>
  </si>
  <si>
    <t>LBM AX  BIO OCEAN REDUIT</t>
  </si>
  <si>
    <t>640015699</t>
  </si>
  <si>
    <t>LBM AX BIO OCEAN PAULMY</t>
  </si>
  <si>
    <t>640015707</t>
  </si>
  <si>
    <t>LBM AX BIO OCEAN ALSACE LORRAINE</t>
  </si>
  <si>
    <t>640015715</t>
  </si>
  <si>
    <t>640015723</t>
  </si>
  <si>
    <t>640015731</t>
  </si>
  <si>
    <t>640016127</t>
  </si>
  <si>
    <t>640016135</t>
  </si>
  <si>
    <t>640016143</t>
  </si>
  <si>
    <t>640016150</t>
  </si>
  <si>
    <t>640016168</t>
  </si>
  <si>
    <t>640016176</t>
  </si>
  <si>
    <t>640016184</t>
  </si>
  <si>
    <t>640016192</t>
  </si>
  <si>
    <t>640016200</t>
  </si>
  <si>
    <t>400011805</t>
  </si>
  <si>
    <t>LBM BIOPOLE</t>
  </si>
  <si>
    <t>400011813</t>
  </si>
  <si>
    <t>640016002</t>
  </si>
  <si>
    <t>LBM BIOPOLE-JEAN MERMOZ</t>
  </si>
  <si>
    <t>640016010</t>
  </si>
  <si>
    <t>640016028</t>
  </si>
  <si>
    <t>640016036</t>
  </si>
  <si>
    <t>640016044</t>
  </si>
  <si>
    <t>640016291</t>
  </si>
  <si>
    <t>640016309</t>
  </si>
  <si>
    <t>640016317</t>
  </si>
  <si>
    <t>640016325</t>
  </si>
  <si>
    <t>LBM BIOPOLE-NORMAN PRINCE</t>
  </si>
  <si>
    <t>640016333</t>
  </si>
  <si>
    <t>640017042</t>
  </si>
  <si>
    <t>640017182</t>
  </si>
  <si>
    <t>650001381</t>
  </si>
  <si>
    <t>310023478</t>
  </si>
  <si>
    <t>LBM BIOMEDICA ARRIEU</t>
  </si>
  <si>
    <t>310023486</t>
  </si>
  <si>
    <t>310023494</t>
  </si>
  <si>
    <t>650004609</t>
  </si>
  <si>
    <t>LBM BIOMEDICA LANNEMEZAN</t>
  </si>
  <si>
    <t>650004948</t>
  </si>
  <si>
    <t>650005226</t>
  </si>
  <si>
    <t>LBM BIOMEDICA VIC-EN-BIGORRE</t>
  </si>
  <si>
    <t>650005549</t>
  </si>
  <si>
    <t>LBM BIOMEDICA LANNEMEZAN HIPPOCRATE</t>
  </si>
  <si>
    <t>310024625</t>
  </si>
  <si>
    <t>LBM CERBALLIANCE PYRENEES ST-GAUDENS</t>
  </si>
  <si>
    <t>310024633</t>
  </si>
  <si>
    <t>310024641</t>
  </si>
  <si>
    <t>LBM CERBALLIANCE PYRENEES CARBONNE</t>
  </si>
  <si>
    <t>310031505</t>
  </si>
  <si>
    <t>LBM CERBALLIANCE PYRENEES RIEUMES</t>
  </si>
  <si>
    <t>650005069</t>
  </si>
  <si>
    <t>LBM CERBALLIANCE PYRENEES TARBES LARRE</t>
  </si>
  <si>
    <t>650005119</t>
  </si>
  <si>
    <t>LBM CERBALLIANCE PYRENEES TARBES VERDU</t>
  </si>
  <si>
    <t>650005135</t>
  </si>
  <si>
    <t>LBM CERBALLIANCE PYRENEES TARBES JOFFR</t>
  </si>
  <si>
    <t>650005143</t>
  </si>
  <si>
    <t>LBM BIOPYRENEES LAB LOURDES FOCH</t>
  </si>
  <si>
    <t>650005150</t>
  </si>
  <si>
    <t>650005168</t>
  </si>
  <si>
    <t>650005234</t>
  </si>
  <si>
    <t>LBM CERBALLIANCE PYRENEES LANNEMEZAN</t>
  </si>
  <si>
    <t>650005754</t>
  </si>
  <si>
    <t>LBM CERBALLIANCE PYRENEES ST-GIRONS</t>
  </si>
  <si>
    <t>660003781</t>
  </si>
  <si>
    <t>Pyrénées-Orientales</t>
  </si>
  <si>
    <t>660006636</t>
  </si>
  <si>
    <t>LBM BIOPOLE 66 CABESTANY</t>
  </si>
  <si>
    <t>660006644</t>
  </si>
  <si>
    <t>660006651</t>
  </si>
  <si>
    <t>LBM BIOPOLE 66 THUIR</t>
  </si>
  <si>
    <t>660006669</t>
  </si>
  <si>
    <t>LBM BIOPOLE 66 SAINT ESTEVE</t>
  </si>
  <si>
    <t>660006677</t>
  </si>
  <si>
    <t>LBM BIOPOLE 66 ILE-SUR-TET</t>
  </si>
  <si>
    <t>660007139</t>
  </si>
  <si>
    <t>660007634</t>
  </si>
  <si>
    <t>LBM BIOPOLE 66 PERPIGNAN COULANGES</t>
  </si>
  <si>
    <t>660009291</t>
  </si>
  <si>
    <t>LBM BIOPOLE 66 SAILLAGOUSE</t>
  </si>
  <si>
    <t>660009317</t>
  </si>
  <si>
    <t>LBM BIOPOLE66 PERPIGNAN BD WILSON</t>
  </si>
  <si>
    <t>660009325</t>
  </si>
  <si>
    <t>LBM BIOPOLE66 PERPIGNAN JOFFRE</t>
  </si>
  <si>
    <t>660006602</t>
  </si>
  <si>
    <t>660006610</t>
  </si>
  <si>
    <t>660006693</t>
  </si>
  <si>
    <t>660006701</t>
  </si>
  <si>
    <t>660006719</t>
  </si>
  <si>
    <t>660006727</t>
  </si>
  <si>
    <t>660007196</t>
  </si>
  <si>
    <t>660784844</t>
  </si>
  <si>
    <t>110007168</t>
  </si>
  <si>
    <t>MEDILAB 66 SIGEAN</t>
  </si>
  <si>
    <t>110007523</t>
  </si>
  <si>
    <t>LBM MEDILAB 66 NARBONNE</t>
  </si>
  <si>
    <t>110008992</t>
  </si>
  <si>
    <t>LBM MEDILAB 66 NARBONNE THIERS</t>
  </si>
  <si>
    <t>110789112</t>
  </si>
  <si>
    <t>LBM MEDILAB 66 NARBONNE VALLIERE</t>
  </si>
  <si>
    <t>660006743</t>
  </si>
  <si>
    <t>LBM MEDILAB 66 ELNE</t>
  </si>
  <si>
    <t>660006750</t>
  </si>
  <si>
    <t>LBM MEDILAB 66 ST LAURENT DE LA SALANQ</t>
  </si>
  <si>
    <t>660006768</t>
  </si>
  <si>
    <t>LBM MEDILAB 66 PORT-VENDRES</t>
  </si>
  <si>
    <t>660006776</t>
  </si>
  <si>
    <t>LBM MEDILAB 66 CANET EN ROUSSILLON</t>
  </si>
  <si>
    <t>660006784</t>
  </si>
  <si>
    <t>LBM MEDILAB 66 ARGELES MER 4 HERONS</t>
  </si>
  <si>
    <t>660006792</t>
  </si>
  <si>
    <t>LBM MEDILAB 66 SAINT CYPRIEN</t>
  </si>
  <si>
    <t>660006891</t>
  </si>
  <si>
    <t>LBM MEDILAB 66 PERPIGNAN MOUILLARD</t>
  </si>
  <si>
    <t>660006917</t>
  </si>
  <si>
    <t>LBM MEDILAB 66 CERET</t>
  </si>
  <si>
    <t>660006925</t>
  </si>
  <si>
    <t>LBM MEDILAB 66 AMELIE LES BAINS</t>
  </si>
  <si>
    <t>660006941</t>
  </si>
  <si>
    <t>LBM MEDILAB 66 LE BOULOU</t>
  </si>
  <si>
    <t>660006958</t>
  </si>
  <si>
    <t>LBM MEDILAB 66 TOULOUGES</t>
  </si>
  <si>
    <t>660006966</t>
  </si>
  <si>
    <t>LBM MEDILAB 66 CABESTANY</t>
  </si>
  <si>
    <t>660006974</t>
  </si>
  <si>
    <t>LBM MEDILAB 66 POLLESTRES</t>
  </si>
  <si>
    <t>660009754</t>
  </si>
  <si>
    <t>LBM MEDILAB 66 SAINT LAURENT DE LA SAL</t>
  </si>
  <si>
    <t>670015437</t>
  </si>
  <si>
    <t>LBM WISSEMBOURG</t>
  </si>
  <si>
    <t>670015445</t>
  </si>
  <si>
    <t>LBM HERRLISHEIM</t>
  </si>
  <si>
    <t>670015452</t>
  </si>
  <si>
    <t>LBM HOFFMANN</t>
  </si>
  <si>
    <t>670015460</t>
  </si>
  <si>
    <t>LBM CENTRAL</t>
  </si>
  <si>
    <t>670015734</t>
  </si>
  <si>
    <t>LBM DE LA REDOUTE</t>
  </si>
  <si>
    <t>670015742</t>
  </si>
  <si>
    <t>LBM DE HOERDT</t>
  </si>
  <si>
    <t>670016591</t>
  </si>
  <si>
    <t>LBM DE LA GARE</t>
  </si>
  <si>
    <t>670016682</t>
  </si>
  <si>
    <t>LBM NIEDERMODERN</t>
  </si>
  <si>
    <t>670018522</t>
  </si>
  <si>
    <t>LBM  SOULTZ SOUS FORETS</t>
  </si>
  <si>
    <t>670018654</t>
  </si>
  <si>
    <t>LBM DE SELTZ</t>
  </si>
  <si>
    <t>670018761</t>
  </si>
  <si>
    <t>LBM DE WOERTH</t>
  </si>
  <si>
    <t>670015486</t>
  </si>
  <si>
    <t>LBM TRENSZ</t>
  </si>
  <si>
    <t>670015494</t>
  </si>
  <si>
    <t>LBM DU NEUDORF</t>
  </si>
  <si>
    <t>670015502</t>
  </si>
  <si>
    <t>LBM ILLKIRCH</t>
  </si>
  <si>
    <t>670015510</t>
  </si>
  <si>
    <t>LBM DU BETHESDA SLEIDAN</t>
  </si>
  <si>
    <t>670015528</t>
  </si>
  <si>
    <t>LBM SCHUH</t>
  </si>
  <si>
    <t>670015577</t>
  </si>
  <si>
    <t>LBM ASSIA PREMIUM</t>
  </si>
  <si>
    <t>670015585</t>
  </si>
  <si>
    <t>LBM DES POTERIES</t>
  </si>
  <si>
    <t>670015601</t>
  </si>
  <si>
    <t>LBM DU CENTRE</t>
  </si>
  <si>
    <t>670015619</t>
  </si>
  <si>
    <t>LBM DU KOCHERSBERG</t>
  </si>
  <si>
    <t>670015635</t>
  </si>
  <si>
    <t>LBM D'OSTWALD</t>
  </si>
  <si>
    <t>670015643</t>
  </si>
  <si>
    <t>LBM DE LINGOLSHEIM</t>
  </si>
  <si>
    <t>670015650</t>
  </si>
  <si>
    <t>LBM KLING</t>
  </si>
  <si>
    <t>670015668</t>
  </si>
  <si>
    <t>LBM DE ROSHEIM</t>
  </si>
  <si>
    <t>670015676</t>
  </si>
  <si>
    <t>LBM DE LA MEINAU</t>
  </si>
  <si>
    <t>670015825</t>
  </si>
  <si>
    <t>LBM HAURANY</t>
  </si>
  <si>
    <t>670015833</t>
  </si>
  <si>
    <t>LBM DE SOUFFLENHEIM</t>
  </si>
  <si>
    <t>670016088</t>
  </si>
  <si>
    <t>LBM DU PARC</t>
  </si>
  <si>
    <t>670016096</t>
  </si>
  <si>
    <t>LBM DE LA ROBERTSAU</t>
  </si>
  <si>
    <t>670016161</t>
  </si>
  <si>
    <t>LBM DE FEGERSHEIM</t>
  </si>
  <si>
    <t>670016559</t>
  </si>
  <si>
    <t>LBM DE LA BRUCHE</t>
  </si>
  <si>
    <t>670016567</t>
  </si>
  <si>
    <t>LBM DU VAL DE MODER</t>
  </si>
  <si>
    <t>670016575</t>
  </si>
  <si>
    <t>LBM ERSTEIN PRINTEMPS</t>
  </si>
  <si>
    <t>670016690</t>
  </si>
  <si>
    <t>LBM DU NEUHOF</t>
  </si>
  <si>
    <t>670016906</t>
  </si>
  <si>
    <t>LBM HINCKER</t>
  </si>
  <si>
    <t>670017193</t>
  </si>
  <si>
    <t>670017300</t>
  </si>
  <si>
    <t>670017318</t>
  </si>
  <si>
    <t>670017326</t>
  </si>
  <si>
    <t>670017490</t>
  </si>
  <si>
    <t>LBM DE MUNDOLSHEIM</t>
  </si>
  <si>
    <t>670018209</t>
  </si>
  <si>
    <t>LABM DES QUATRE VENTS</t>
  </si>
  <si>
    <t>670018324</t>
  </si>
  <si>
    <t>LBM DES DEUX RIVES</t>
  </si>
  <si>
    <t>670018332</t>
  </si>
  <si>
    <t>LBM DU POLYGONE</t>
  </si>
  <si>
    <t>670018340</t>
  </si>
  <si>
    <t>LBM DE LA WANTZENAU</t>
  </si>
  <si>
    <t>670018456</t>
  </si>
  <si>
    <t>LBM DE HAGUENAU</t>
  </si>
  <si>
    <t>670018464</t>
  </si>
  <si>
    <t>LBM DE SCHWEIGHOUSE SUR MODER</t>
  </si>
  <si>
    <t>670018472</t>
  </si>
  <si>
    <t>LBM  DE HOERDT LA MARELLE</t>
  </si>
  <si>
    <t>670018480</t>
  </si>
  <si>
    <t>LBM DE LA ROTONDE</t>
  </si>
  <si>
    <t>670018498</t>
  </si>
  <si>
    <t>LBM DE DRUSENHEIM</t>
  </si>
  <si>
    <t>670019280</t>
  </si>
  <si>
    <t>670020643</t>
  </si>
  <si>
    <t>LBM BIO67 - BIOSPHERE SITE HOENHEIM</t>
  </si>
  <si>
    <t>670020940</t>
  </si>
  <si>
    <t>570025940</t>
  </si>
  <si>
    <t>BIOLIA </t>
  </si>
  <si>
    <t>570026120</t>
  </si>
  <si>
    <t>570029512</t>
  </si>
  <si>
    <t>670015692</t>
  </si>
  <si>
    <t>670015718</t>
  </si>
  <si>
    <t>670015858</t>
  </si>
  <si>
    <t>670015866</t>
  </si>
  <si>
    <t>670015874</t>
  </si>
  <si>
    <t>670016039</t>
  </si>
  <si>
    <t>670016047</t>
  </si>
  <si>
    <t>670016583</t>
  </si>
  <si>
    <t>670016716</t>
  </si>
  <si>
    <t>670016724</t>
  </si>
  <si>
    <t>670017227</t>
  </si>
  <si>
    <t>670017433</t>
  </si>
  <si>
    <t>670018159</t>
  </si>
  <si>
    <t>670018670</t>
  </si>
  <si>
    <t>670018845</t>
  </si>
  <si>
    <t>670019157</t>
  </si>
  <si>
    <t>670019223</t>
  </si>
  <si>
    <t>670020676</t>
  </si>
  <si>
    <t>680019130</t>
  </si>
  <si>
    <t>Haut-Rhin</t>
  </si>
  <si>
    <t>680019148</t>
  </si>
  <si>
    <t>680019254</t>
  </si>
  <si>
    <t>680019262</t>
  </si>
  <si>
    <t>680019270</t>
  </si>
  <si>
    <t>680019296</t>
  </si>
  <si>
    <t>680019304</t>
  </si>
  <si>
    <t>680019544</t>
  </si>
  <si>
    <t>680019551</t>
  </si>
  <si>
    <t>680019569</t>
  </si>
  <si>
    <t>680019833</t>
  </si>
  <si>
    <t>680019940</t>
  </si>
  <si>
    <t>680019957</t>
  </si>
  <si>
    <t>680019965</t>
  </si>
  <si>
    <t>680020559</t>
  </si>
  <si>
    <t>680021847</t>
  </si>
  <si>
    <t>680022514</t>
  </si>
  <si>
    <t>670015999</t>
  </si>
  <si>
    <t>LBM BARRAND</t>
  </si>
  <si>
    <t>670016963</t>
  </si>
  <si>
    <t>670017128</t>
  </si>
  <si>
    <t>680020955</t>
  </si>
  <si>
    <t>680021649</t>
  </si>
  <si>
    <t>LBM BARRAND SITE WINTZENHEIM</t>
  </si>
  <si>
    <t>670015700</t>
  </si>
  <si>
    <t>670017037</t>
  </si>
  <si>
    <t>670017045</t>
  </si>
  <si>
    <t>670017821</t>
  </si>
  <si>
    <t>670018100</t>
  </si>
  <si>
    <t>670020627</t>
  </si>
  <si>
    <t>680021615</t>
  </si>
  <si>
    <t>880008370</t>
  </si>
  <si>
    <t>880008461</t>
  </si>
  <si>
    <t>670017102</t>
  </si>
  <si>
    <t>LBM DU DIACONAT SITE ROOSEVELT</t>
  </si>
  <si>
    <t>680019031</t>
  </si>
  <si>
    <t>680019049</t>
  </si>
  <si>
    <t>LBM BARRAND-ALSACE</t>
  </si>
  <si>
    <t>680019056</t>
  </si>
  <si>
    <t>670015353</t>
  </si>
  <si>
    <t>LBM CAB SITE DE SCHILTIGHEIM</t>
  </si>
  <si>
    <t>670015361</t>
  </si>
  <si>
    <t>LBM CAB SITE DU MARAIS</t>
  </si>
  <si>
    <t>670015379</t>
  </si>
  <si>
    <t>LBM CAB SITE DES VOSGES</t>
  </si>
  <si>
    <t>670015387</t>
  </si>
  <si>
    <t>LBM CAB SITE MANGIN</t>
  </si>
  <si>
    <t>670015403</t>
  </si>
  <si>
    <t>LBM CAB SITE REMPARTS OBERNAI</t>
  </si>
  <si>
    <t>670015411</t>
  </si>
  <si>
    <t>LBM CAB SITE DE BARR</t>
  </si>
  <si>
    <t>670015536</t>
  </si>
  <si>
    <t>LBM CAB SITE STE BARBE</t>
  </si>
  <si>
    <t>670015726</t>
  </si>
  <si>
    <t>LBM CAB SITE DE L'ILL</t>
  </si>
  <si>
    <t>670015890</t>
  </si>
  <si>
    <t>LBM CAB SITE DE LINGOLSHEIM</t>
  </si>
  <si>
    <t>670015908</t>
  </si>
  <si>
    <t>LBM CAB SITE DE MOLSHEIM</t>
  </si>
  <si>
    <t>670015916</t>
  </si>
  <si>
    <t>LBM CAB SITE D'OBERNAI</t>
  </si>
  <si>
    <t>670015924</t>
  </si>
  <si>
    <t>LBM CAB SITE EBERLE</t>
  </si>
  <si>
    <t>670015932</t>
  </si>
  <si>
    <t>LBM CAB SITE DU PARC DES POTERIES</t>
  </si>
  <si>
    <t>670016617</t>
  </si>
  <si>
    <t>LBM CAB SITE KLUMPP</t>
  </si>
  <si>
    <t>670016625</t>
  </si>
  <si>
    <t>LBM CAB SITE DE HAUTEPIERRE</t>
  </si>
  <si>
    <t>670016633</t>
  </si>
  <si>
    <t>LBM CAB SITE DE BISCHHEIM</t>
  </si>
  <si>
    <t>670016641</t>
  </si>
  <si>
    <t>LBM CAB SITE DE HOENHEIM</t>
  </si>
  <si>
    <t>670016658</t>
  </si>
  <si>
    <t>LBM CAB SITE DE L'ANCIENNE DOUANE</t>
  </si>
  <si>
    <t>670016765</t>
  </si>
  <si>
    <t>LBM CAB SITE REUSS</t>
  </si>
  <si>
    <t>670016773</t>
  </si>
  <si>
    <t>LBM CAB SITE DE LA GRAVIERE</t>
  </si>
  <si>
    <t>670016781</t>
  </si>
  <si>
    <t>LBM CAB SITE DE L'ESPLANADE</t>
  </si>
  <si>
    <t>670016799</t>
  </si>
  <si>
    <t>LBM CAB SITE GOESTER</t>
  </si>
  <si>
    <t>670016807</t>
  </si>
  <si>
    <t>LBM CAB SITE DU CONSEIL DES QUINZE</t>
  </si>
  <si>
    <t>670016815</t>
  </si>
  <si>
    <t>LBM CAB SITE DES VIGNES</t>
  </si>
  <si>
    <t>670016823</t>
  </si>
  <si>
    <t>LBM CAB SITE FOCH</t>
  </si>
  <si>
    <t>670017060</t>
  </si>
  <si>
    <t>LBM CAB SITE DU ROETHIG</t>
  </si>
  <si>
    <t>670017078</t>
  </si>
  <si>
    <t>LBM CAB SITE GUTH</t>
  </si>
  <si>
    <t>670017086</t>
  </si>
  <si>
    <t>LBM CAB SITE DE MUTZIG</t>
  </si>
  <si>
    <t>670017169</t>
  </si>
  <si>
    <t>LBM CAB SITE BOUDERBALA</t>
  </si>
  <si>
    <t>670018530</t>
  </si>
  <si>
    <t>LBM CAB SITE DE MARMOUTIER</t>
  </si>
  <si>
    <t>670018837</t>
  </si>
  <si>
    <t>LBM CAB SITE POINCARE</t>
  </si>
  <si>
    <t>680018793</t>
  </si>
  <si>
    <t>LBM CAB SITE MUNSTER</t>
  </si>
  <si>
    <t>680018819</t>
  </si>
  <si>
    <t>LBM CAB SITE ENSISHEIM</t>
  </si>
  <si>
    <t>680018835</t>
  </si>
  <si>
    <t>LBM CAB CLINIQUE DES TROIS FRONTIERES</t>
  </si>
  <si>
    <t>680018843</t>
  </si>
  <si>
    <t>LBM CAB SITE VENDOME</t>
  </si>
  <si>
    <t>680018967</t>
  </si>
  <si>
    <t>LBM CAB SITE CIGOGNES</t>
  </si>
  <si>
    <t>680018975</t>
  </si>
  <si>
    <t>LBM CAB SITE DOLLER</t>
  </si>
  <si>
    <t>680018983</t>
  </si>
  <si>
    <t>LBM CAB SITE ST THIEBAUT</t>
  </si>
  <si>
    <t>680019163</t>
  </si>
  <si>
    <t>LBM CAB SITE LENYS ALSACE</t>
  </si>
  <si>
    <t>680019171</t>
  </si>
  <si>
    <t>LBM CAB SITE UNTERLINDEN</t>
  </si>
  <si>
    <t>680019189</t>
  </si>
  <si>
    <t>LBM CAB SITE RAPP</t>
  </si>
  <si>
    <t>680019197</t>
  </si>
  <si>
    <t>LBM CAB SITE VIGNOBLE</t>
  </si>
  <si>
    <t>680019205</t>
  </si>
  <si>
    <t>LBM CAB SITE MENETRIERS</t>
  </si>
  <si>
    <t>680019635</t>
  </si>
  <si>
    <t>LBM CAB SITE BOURTZWILLER</t>
  </si>
  <si>
    <t>680019650</t>
  </si>
  <si>
    <t>LBM CAB SITE BEL AIR</t>
  </si>
  <si>
    <t>680019668</t>
  </si>
  <si>
    <t>LBM CAB SITE PEGON</t>
  </si>
  <si>
    <t>680019692</t>
  </si>
  <si>
    <t>LBM CAB SITE EIMER</t>
  </si>
  <si>
    <t>680019700</t>
  </si>
  <si>
    <t>LBM CAB SITE PASTEUR ZUP</t>
  </si>
  <si>
    <t>680019718</t>
  </si>
  <si>
    <t>LBM CAB SITE CITADELLE</t>
  </si>
  <si>
    <t>680019726</t>
  </si>
  <si>
    <t>LBM CAB SITE ROUFFACH</t>
  </si>
  <si>
    <t>680019734</t>
  </si>
  <si>
    <t>LBM CAB SITE ST MORAND</t>
  </si>
  <si>
    <t>680019874</t>
  </si>
  <si>
    <t>LBM CAB SITE BOLLWERK</t>
  </si>
  <si>
    <t>680019882</t>
  </si>
  <si>
    <t>LBM CAB SITE BRUNSTATT</t>
  </si>
  <si>
    <t>680019890</t>
  </si>
  <si>
    <t>LBM CAB SITE RIEDISHEIM</t>
  </si>
  <si>
    <t>680020732</t>
  </si>
  <si>
    <t>LBM CAB SITE DANNEMARIE</t>
  </si>
  <si>
    <t>680021342</t>
  </si>
  <si>
    <t>LBM CAB SITE DE COLMAR</t>
  </si>
  <si>
    <t>680021359</t>
  </si>
  <si>
    <t>LBM CAB SITE DE STE MARIE AUX MINES</t>
  </si>
  <si>
    <t>680021623</t>
  </si>
  <si>
    <t>LBM CAB SITE HIRSINGUE</t>
  </si>
  <si>
    <t>680021631</t>
  </si>
  <si>
    <t>LBM CAB SITE ALTKIRCH</t>
  </si>
  <si>
    <t>680021656</t>
  </si>
  <si>
    <t>LBM CAB R NF BRISACH COLMAR</t>
  </si>
  <si>
    <t>680022266</t>
  </si>
  <si>
    <t>680022597</t>
  </si>
  <si>
    <t>680022605</t>
  </si>
  <si>
    <t>680022613</t>
  </si>
  <si>
    <t>LBM CAB SITE ISSENHEIM</t>
  </si>
  <si>
    <t>690005327</t>
  </si>
  <si>
    <t>690027578</t>
  </si>
  <si>
    <t>690027628</t>
  </si>
  <si>
    <t>LBM EUROFINS BIOMNIS ECULLY CLINIQUE V</t>
  </si>
  <si>
    <t>690793765</t>
  </si>
  <si>
    <t>LBM EUROFINS BIOMNIS LYON 7</t>
  </si>
  <si>
    <t>750054264</t>
  </si>
  <si>
    <t>LBM EUROFINS BIOMNIS PARIS BOULARD</t>
  </si>
  <si>
    <t>Paris</t>
  </si>
  <si>
    <t>940017205</t>
  </si>
  <si>
    <t>LBM EUROFINS BIOMNIS IVRY</t>
  </si>
  <si>
    <t>Val-de-Marne</t>
  </si>
  <si>
    <t>380016857</t>
  </si>
  <si>
    <t>LBM CERBALLIANCE RHONE ALPES VIENNE</t>
  </si>
  <si>
    <t>380017632</t>
  </si>
  <si>
    <t>LBM CERBALLIANCE RHONE ALPES ST JEAN D</t>
  </si>
  <si>
    <t>380020065</t>
  </si>
  <si>
    <t>LBM CERBALLIANCE RHONE ALPES LES ABRET</t>
  </si>
  <si>
    <t>380020073</t>
  </si>
  <si>
    <t>LBM CERBALLIANCE RHONE ALPES HEYRIEUX</t>
  </si>
  <si>
    <t>690034848</t>
  </si>
  <si>
    <t>LBM CERBALLIANCE RHONE ALPES LYON 6 VI</t>
  </si>
  <si>
    <t>690034855</t>
  </si>
  <si>
    <t>LBM CERBALLIANCE RHONE ALPES LYON 8 BE</t>
  </si>
  <si>
    <t>690034863</t>
  </si>
  <si>
    <t>LBM CERBALLIANCE RHONE ALPES CALUIRE E</t>
  </si>
  <si>
    <t>690034871</t>
  </si>
  <si>
    <t>LBM CERBALLIANCE RHONE ALPES LYON 8 ME</t>
  </si>
  <si>
    <t>690034947</t>
  </si>
  <si>
    <t>LBM CERBALLIANCE RHONE ALPES LYON 5 CH</t>
  </si>
  <si>
    <t>690035043</t>
  </si>
  <si>
    <t>LBM CERBALLIANCE RHONE ALPES LYON 6 LA</t>
  </si>
  <si>
    <t>690035050</t>
  </si>
  <si>
    <t>LBM CERBALLIANCE RHONE ALPES LYON 3 F.</t>
  </si>
  <si>
    <t>690035068</t>
  </si>
  <si>
    <t>LBM CERBALLIANCE RHONE ALPES LYON 3 LA</t>
  </si>
  <si>
    <t>690035076</t>
  </si>
  <si>
    <t>LBM CERBALLIANCE RHONE ALPES LYON 8 AU</t>
  </si>
  <si>
    <t>690035084</t>
  </si>
  <si>
    <t>LBM CERBALLIANCE RHONE ALPES LYON 8 ET</t>
  </si>
  <si>
    <t>690035464</t>
  </si>
  <si>
    <t>LBM CERBALLIANCE RHONE ALPES STE FOY L</t>
  </si>
  <si>
    <t>690035605</t>
  </si>
  <si>
    <t>LBM CERBALLIANCE RHONE ALPES LYON 3 LI</t>
  </si>
  <si>
    <t>690037353</t>
  </si>
  <si>
    <t>LBM CERBALLIANCE RHONE ALPES LYON 8 RO</t>
  </si>
  <si>
    <t>690039300</t>
  </si>
  <si>
    <t>LBM CERBALLIANCE RHONE ALPES VILLEURBA</t>
  </si>
  <si>
    <t>690040225</t>
  </si>
  <si>
    <t>LBM CERBALLIANCE RHONE ALPES SAINT FON</t>
  </si>
  <si>
    <t>690040803</t>
  </si>
  <si>
    <t>LBM CERBALLIANCE RHONE ALPES CORBAS</t>
  </si>
  <si>
    <t>690042767</t>
  </si>
  <si>
    <t>LBM CERBALLIANCE RHONE ALPES LYON 7 MO</t>
  </si>
  <si>
    <t>LBM NOVELAB MONTREVEL EN BRESSE</t>
  </si>
  <si>
    <t>LBM NOVELAB PERONNAS</t>
  </si>
  <si>
    <t>LBM NOVELAB CHATILLON SUR CHALARONNE</t>
  </si>
  <si>
    <t>LBM NOVELAB THOISSEY</t>
  </si>
  <si>
    <t>LBM NOVELAB OYONNAX MICHELET</t>
  </si>
  <si>
    <t>LBM NOVELAB OYONNAX VERDUN</t>
  </si>
  <si>
    <t>LBM NOVELAB LAGNIEU</t>
  </si>
  <si>
    <t>LBM NOVELAB MEXIMIEUX</t>
  </si>
  <si>
    <t>LBM NOVELAB VILLARS LES DOMBES</t>
  </si>
  <si>
    <t>LBM NOVELAB MONTLUEL</t>
  </si>
  <si>
    <t>LBM NOVELAB HAUTEVILLE LOMPNES</t>
  </si>
  <si>
    <t>690035100</t>
  </si>
  <si>
    <t>690035118</t>
  </si>
  <si>
    <t>690035126</t>
  </si>
  <si>
    <t>LBM NOVELAB ARNAS (POLYCLINIQUE DU BEA</t>
  </si>
  <si>
    <t>690035167</t>
  </si>
  <si>
    <t>LBM NOVELAB BELLEVILLE EN BEAUJOLAIS V</t>
  </si>
  <si>
    <t>690035175</t>
  </si>
  <si>
    <t>690035183</t>
  </si>
  <si>
    <t>690040076</t>
  </si>
  <si>
    <t>710013251</t>
  </si>
  <si>
    <t>710015439</t>
  </si>
  <si>
    <t>LBM NOVELAB TOURNUS</t>
  </si>
  <si>
    <t>380002873</t>
  </si>
  <si>
    <t>420015810</t>
  </si>
  <si>
    <t>690030788</t>
  </si>
  <si>
    <t>690034962</t>
  </si>
  <si>
    <t>690034970</t>
  </si>
  <si>
    <t>690034988</t>
  </si>
  <si>
    <t>690034996</t>
  </si>
  <si>
    <t>690035258</t>
  </si>
  <si>
    <t>690035266</t>
  </si>
  <si>
    <t>690035274</t>
  </si>
  <si>
    <t>690035282</t>
  </si>
  <si>
    <t>690035290</t>
  </si>
  <si>
    <t>690035308</t>
  </si>
  <si>
    <t>690035324</t>
  </si>
  <si>
    <t>690035332</t>
  </si>
  <si>
    <t>690035340</t>
  </si>
  <si>
    <t>690035357</t>
  </si>
  <si>
    <t>690035365</t>
  </si>
  <si>
    <t>690035472</t>
  </si>
  <si>
    <t>690035878</t>
  </si>
  <si>
    <t>690036025</t>
  </si>
  <si>
    <t>690036660</t>
  </si>
  <si>
    <t>690036678</t>
  </si>
  <si>
    <t>690036686</t>
  </si>
  <si>
    <t>690036694</t>
  </si>
  <si>
    <t>690036702</t>
  </si>
  <si>
    <t>690036710</t>
  </si>
  <si>
    <t>690036728</t>
  </si>
  <si>
    <t>690037668</t>
  </si>
  <si>
    <t>690037676</t>
  </si>
  <si>
    <t>690037684</t>
  </si>
  <si>
    <t>690037916</t>
  </si>
  <si>
    <t>690037924</t>
  </si>
  <si>
    <t>690037932</t>
  </si>
  <si>
    <t>690037940</t>
  </si>
  <si>
    <t>690037957</t>
  </si>
  <si>
    <t>690038054</t>
  </si>
  <si>
    <t>690038583</t>
  </si>
  <si>
    <t>690039649</t>
  </si>
  <si>
    <t>690040423</t>
  </si>
  <si>
    <t>690041009</t>
  </si>
  <si>
    <t>690035407</t>
  </si>
  <si>
    <t>EUROFINS CBM 69 VILLEURBANNE SOIE</t>
  </si>
  <si>
    <t>690035415</t>
  </si>
  <si>
    <t>690035423</t>
  </si>
  <si>
    <t>EUROFINS CBM 69 ECULLY</t>
  </si>
  <si>
    <t>690035431</t>
  </si>
  <si>
    <t>EUROFINS CBM 69 VILLEURBANNE 158 BLUM</t>
  </si>
  <si>
    <t>690035449</t>
  </si>
  <si>
    <t>690040753</t>
  </si>
  <si>
    <t>EUROFINS CBM 69 VILLEURBANNE 171-173 B</t>
  </si>
  <si>
    <t>690048772</t>
  </si>
  <si>
    <t>LBM EUROFINS CBM 69 / EMILIE DE VIALAR</t>
  </si>
  <si>
    <t>690035498</t>
  </si>
  <si>
    <t>LBM DYNABIO LYON 3 LAFAYETTE</t>
  </si>
  <si>
    <t>690035506</t>
  </si>
  <si>
    <t>LBM DYNABIO LYON 4 CROIX-ROUSSE</t>
  </si>
  <si>
    <t>690035514</t>
  </si>
  <si>
    <t>LBM DYNABIO RILLIEUX LA PAPE LOUP PEND</t>
  </si>
  <si>
    <t>690035522</t>
  </si>
  <si>
    <t>690038062</t>
  </si>
  <si>
    <t>LBM DYNABIO MEYZIEU CARREAU</t>
  </si>
  <si>
    <t>LBM UNILIANS BEYNOST</t>
  </si>
  <si>
    <t>LBM UNILIANS MIRIBEL</t>
  </si>
  <si>
    <t>380020263</t>
  </si>
  <si>
    <t>420013112</t>
  </si>
  <si>
    <t>420013120</t>
  </si>
  <si>
    <t>LBM UNILIANS BONSON</t>
  </si>
  <si>
    <t>420013138</t>
  </si>
  <si>
    <t>LBM UNILIANS FEURS</t>
  </si>
  <si>
    <t>420013146</t>
  </si>
  <si>
    <t>LBM UNILIANS VEAUCHE</t>
  </si>
  <si>
    <t>420013153</t>
  </si>
  <si>
    <t>LBM UNILIANS ST JUST ST RAMBERT</t>
  </si>
  <si>
    <t>420013161</t>
  </si>
  <si>
    <t>LBM UNILIANS MONTBRISON</t>
  </si>
  <si>
    <t>420013179</t>
  </si>
  <si>
    <t>420014037</t>
  </si>
  <si>
    <t>690034897</t>
  </si>
  <si>
    <t>LBM UNILIANS MIONS</t>
  </si>
  <si>
    <t>690034905</t>
  </si>
  <si>
    <t>690034913</t>
  </si>
  <si>
    <t>LBM UNILIANS VENISSIEUX CAGNE (MINGUET</t>
  </si>
  <si>
    <t>690034921</t>
  </si>
  <si>
    <t>690035225</t>
  </si>
  <si>
    <t>690035563</t>
  </si>
  <si>
    <t>LBM UNILIANS LYON 7 BERTHELOT  (JEAN M</t>
  </si>
  <si>
    <t>690035571</t>
  </si>
  <si>
    <t>690035589</t>
  </si>
  <si>
    <t>LBM UNILIANS LYON 6 SAXE</t>
  </si>
  <si>
    <t>690035738</t>
  </si>
  <si>
    <t>690035761</t>
  </si>
  <si>
    <t>690036462</t>
  </si>
  <si>
    <t>690036637</t>
  </si>
  <si>
    <t>690037379</t>
  </si>
  <si>
    <t>690037767</t>
  </si>
  <si>
    <t>690037775</t>
  </si>
  <si>
    <t>690037783</t>
  </si>
  <si>
    <t>690037791</t>
  </si>
  <si>
    <t>LBM UNILIANS OULLINS</t>
  </si>
  <si>
    <t>690037809</t>
  </si>
  <si>
    <t>LBM UNILIANS LYON 2 CHARLEMAGNE (PERRA</t>
  </si>
  <si>
    <t>690037817</t>
  </si>
  <si>
    <t>LBM UNILIANS LYON 4 CROIX-ROUSSE</t>
  </si>
  <si>
    <t>690037825</t>
  </si>
  <si>
    <t>690037833</t>
  </si>
  <si>
    <t>LBM UNILIANS CHASSIEU</t>
  </si>
  <si>
    <t>690037841</t>
  </si>
  <si>
    <t>LBM UNILIANS GENAS</t>
  </si>
  <si>
    <t>690038070</t>
  </si>
  <si>
    <t>LBM UNILIANS VAULX EN VELIN ZOLA (CENT</t>
  </si>
  <si>
    <t>690038088</t>
  </si>
  <si>
    <t>690038153</t>
  </si>
  <si>
    <t>LBM UNILIANS VERNAISON</t>
  </si>
  <si>
    <t>690038161</t>
  </si>
  <si>
    <t>LBM UBILIANS BRIGNAIS</t>
  </si>
  <si>
    <t>690039268</t>
  </si>
  <si>
    <t>690039391</t>
  </si>
  <si>
    <t>LBM UNILIANS ST SYMPHORIEN SUR COISE</t>
  </si>
  <si>
    <t>690040431</t>
  </si>
  <si>
    <t>LBM UNILIANS JONAGE</t>
  </si>
  <si>
    <t>690040902</t>
  </si>
  <si>
    <t>LBM UNILIANS ST LAURENT DE MURE</t>
  </si>
  <si>
    <t>690037197</t>
  </si>
  <si>
    <t>700004625</t>
  </si>
  <si>
    <t>LBM BIO-CITY LURE</t>
  </si>
  <si>
    <t>Haute-Saône</t>
  </si>
  <si>
    <t>700004633</t>
  </si>
  <si>
    <t>700005358</t>
  </si>
  <si>
    <t>LBM BIO-CITY LUXEUIL-LES-BAINS</t>
  </si>
  <si>
    <t>210011771</t>
  </si>
  <si>
    <t>LBM LPA AUXONNE</t>
  </si>
  <si>
    <t>250017688</t>
  </si>
  <si>
    <t>LBM LPA SAINT  VIT</t>
  </si>
  <si>
    <t>250017696</t>
  </si>
  <si>
    <t>LBM LPA BAUME LES DAMES</t>
  </si>
  <si>
    <t>250018777</t>
  </si>
  <si>
    <t>LBM LPA PONTARLIER</t>
  </si>
  <si>
    <t>250018785</t>
  </si>
  <si>
    <t>LBM LPA MAICHE</t>
  </si>
  <si>
    <t>250018868</t>
  </si>
  <si>
    <t>LBM LPA ORNANS</t>
  </si>
  <si>
    <t>250019445</t>
  </si>
  <si>
    <t>700004369</t>
  </si>
  <si>
    <t>LBM LPA GRAY THIERS</t>
  </si>
  <si>
    <t>700004765</t>
  </si>
  <si>
    <t>LBM LPA SAINT LOUP SUR SEMOUSE</t>
  </si>
  <si>
    <t>700004773</t>
  </si>
  <si>
    <t>LBM LPA GRAY MAVIA</t>
  </si>
  <si>
    <t>700004922</t>
  </si>
  <si>
    <t>LBM LPA - VESOUL - SITE CURIE</t>
  </si>
  <si>
    <t>700004930</t>
  </si>
  <si>
    <t>LBM LPA - VESOUL - SITE BELIN</t>
  </si>
  <si>
    <t>250017720</t>
  </si>
  <si>
    <t>250017738</t>
  </si>
  <si>
    <t>250017746</t>
  </si>
  <si>
    <t>250019486</t>
  </si>
  <si>
    <t>700004906</t>
  </si>
  <si>
    <t>700004914</t>
  </si>
  <si>
    <t>580005759</t>
  </si>
  <si>
    <t>LBM ACM BIO UNILABS CHATEAU CHINON</t>
  </si>
  <si>
    <t>710013301</t>
  </si>
  <si>
    <t>LBM ACM BIO UNILABS LE CREUSOT</t>
  </si>
  <si>
    <t>710013327</t>
  </si>
  <si>
    <t>LBM ACM BIO UNILABS AUTUN</t>
  </si>
  <si>
    <t>710013335</t>
  </si>
  <si>
    <t>LBM ACM BIO UNILABS MONTCEAU</t>
  </si>
  <si>
    <t>710015132</t>
  </si>
  <si>
    <t>ACM BIO UNILABS HOTEL DIEU DU CREUSOT</t>
  </si>
  <si>
    <t>SYNLAB BOURGOGNE - PONT-DE-VAUX</t>
  </si>
  <si>
    <t>SYNLAB BOURGOGNE - DOMPIERRE</t>
  </si>
  <si>
    <t>710013384</t>
  </si>
  <si>
    <t>SYNLAB BOURGOGNE - SITE DES CHARMES</t>
  </si>
  <si>
    <t>710013418</t>
  </si>
  <si>
    <t>SYNLAB BOURGOGNE - MACON RUE DE LYON</t>
  </si>
  <si>
    <t>710013426</t>
  </si>
  <si>
    <t>SYNLAB BOURGOGNE - CLUNY</t>
  </si>
  <si>
    <t>710013434</t>
  </si>
  <si>
    <t>SYNLAB BOURGOGNE - CHAROLLES</t>
  </si>
  <si>
    <t>710013475</t>
  </si>
  <si>
    <t>SYNLAB BOURGOGNE - DIGOIN</t>
  </si>
  <si>
    <t>710013483</t>
  </si>
  <si>
    <t>SYNLAB BOURGOGNE - GUEUGNON</t>
  </si>
  <si>
    <t>710013525</t>
  </si>
  <si>
    <t>SYNLAB BOURGOGNE - CRECHES/SAONE</t>
  </si>
  <si>
    <t>710013533</t>
  </si>
  <si>
    <t>SYNLAB BOURGOGNE - MACON SAUGERAIES</t>
  </si>
  <si>
    <t>710014002</t>
  </si>
  <si>
    <t>SYNLAB BOURGOGNE - SAINT-GENGOUX-LE-NA</t>
  </si>
  <si>
    <t>210011094</t>
  </si>
  <si>
    <t>CERBALLIANCE DIJON AUDRA</t>
  </si>
  <si>
    <t>210011102</t>
  </si>
  <si>
    <t>CERBALLIANCE DIJON VALMY</t>
  </si>
  <si>
    <t>210011284</t>
  </si>
  <si>
    <t>CERBALLIANCE DIJON R DE CHENOVE</t>
  </si>
  <si>
    <t>210011680</t>
  </si>
  <si>
    <t>CERBALLIANCE SEURRE</t>
  </si>
  <si>
    <t>710013459</t>
  </si>
  <si>
    <t>CERBALLIANCE SENNECEY-LE-GRAND</t>
  </si>
  <si>
    <t>710013558</t>
  </si>
  <si>
    <t>CERBALLIANCE SAINT-REMY</t>
  </si>
  <si>
    <t>210011508</t>
  </si>
  <si>
    <t>BIOLAB-UNILABS BEAUNE</t>
  </si>
  <si>
    <t>390006724</t>
  </si>
  <si>
    <t>BIOLAB-UNILABS DOLE</t>
  </si>
  <si>
    <t>390006732</t>
  </si>
  <si>
    <t>BIOLAB-UNILABS DAMPARIS</t>
  </si>
  <si>
    <t>710013319</t>
  </si>
  <si>
    <t>BIOLAB-UNILABS SAINT-MARCEL</t>
  </si>
  <si>
    <t>710013582</t>
  </si>
  <si>
    <t>BIOLAB-UNILABS CHALON BOUCICAUT</t>
  </si>
  <si>
    <t>710013590</t>
  </si>
  <si>
    <t>BIOLAB-UNILABS CHAGNY</t>
  </si>
  <si>
    <t>710013608</t>
  </si>
  <si>
    <t>BIOLAB-UNILABS CHALON GLORIETTE</t>
  </si>
  <si>
    <t>710013616</t>
  </si>
  <si>
    <t>BIOLAB-UNILABS CHALON MEDIC CENTER</t>
  </si>
  <si>
    <t>710014846</t>
  </si>
  <si>
    <t>BIOLAB-UNILABS LAC</t>
  </si>
  <si>
    <t>710014044</t>
  </si>
  <si>
    <t>LBM CARRON SITE DE MONTCEAU-LES-MINES</t>
  </si>
  <si>
    <t>710014051</t>
  </si>
  <si>
    <t>LBM CARRON SITE DE LE CREUSOT</t>
  </si>
  <si>
    <t>710014069</t>
  </si>
  <si>
    <t>LBM CARRON SITE DE MONTCHANIN</t>
  </si>
  <si>
    <t>710014416</t>
  </si>
  <si>
    <t>490017654</t>
  </si>
  <si>
    <t>LBM LABORIZON MAINE ANJOU VIHIERS</t>
  </si>
  <si>
    <t>490017662</t>
  </si>
  <si>
    <t>LBM LABORIZON MAINE ANJOU MURS-ERIGNE</t>
  </si>
  <si>
    <t>490018892</t>
  </si>
  <si>
    <t>LBM LABORIZON MAINE ANJOU BEAUCOUZE</t>
  </si>
  <si>
    <t>490018900</t>
  </si>
  <si>
    <t>LBM LABORIZON MAINE ANJOU BRISSAC QUIN</t>
  </si>
  <si>
    <t>490018918</t>
  </si>
  <si>
    <t>LBM LABORIZON MAINE ANJOU PONTS DE CE</t>
  </si>
  <si>
    <t>490019312</t>
  </si>
  <si>
    <t>LBM LABORIZON MAINE ANJOU DOUE LA FONT</t>
  </si>
  <si>
    <t>490019320</t>
  </si>
  <si>
    <t>LBM LABORIZON MAINE ANJOU TRELAZE</t>
  </si>
  <si>
    <t>720018670</t>
  </si>
  <si>
    <t>LBM LABORIZON MAINE ANJOU GUETTELOUP L</t>
  </si>
  <si>
    <t>720018688</t>
  </si>
  <si>
    <t>LBM LABORIZON MAINE ANJOU LAENNEC LE M</t>
  </si>
  <si>
    <t>720018696</t>
  </si>
  <si>
    <t>LBM LABORIZON MAINE ANJOU BEAUVERGER L</t>
  </si>
  <si>
    <t>720018704</t>
  </si>
  <si>
    <t>LBM LABORIZON MAINE ANJOU COULAINES</t>
  </si>
  <si>
    <t>720018712</t>
  </si>
  <si>
    <t>LBM LABORIZON MAINE ANJOU MITTERRAND L</t>
  </si>
  <si>
    <t>720018720</t>
  </si>
  <si>
    <t>LBM LABORIZON MAINE ANJOU JAURES LE MA</t>
  </si>
  <si>
    <t>720018738</t>
  </si>
  <si>
    <t>LBM LABORIZON MAINE ANJOU ALLONNES</t>
  </si>
  <si>
    <t>720019017</t>
  </si>
  <si>
    <t>LBM LABORIZON MAINE ANJOU GAMBETTA LE</t>
  </si>
  <si>
    <t>720019025</t>
  </si>
  <si>
    <t>LBM LABORIZON MAINE ANJOU ST CALAIS</t>
  </si>
  <si>
    <t>720019546</t>
  </si>
  <si>
    <t>LBM LABORIZON MAINE ANJOU LE LUDE</t>
  </si>
  <si>
    <t>720019553</t>
  </si>
  <si>
    <t>LBM LABORIZON MAINE ANJOU ECOMMOY</t>
  </si>
  <si>
    <t>850024845</t>
  </si>
  <si>
    <t>LBM LABORIZON MAINE ANJOU LES HERBIERS</t>
  </si>
  <si>
    <t>LBM EUROFINS LABAZUR RA BELLEY</t>
  </si>
  <si>
    <t>380002626</t>
  </si>
  <si>
    <t>LBM EUROFINS LABAZUR RA MEYLAN</t>
  </si>
  <si>
    <t>380017897</t>
  </si>
  <si>
    <t>LBM EUROFINS LABAZUR RA PONTCHARRA</t>
  </si>
  <si>
    <t>380018150</t>
  </si>
  <si>
    <t>LBM EUROFINS LABAZUR RA GRENOBLE STALI</t>
  </si>
  <si>
    <t>380018374</t>
  </si>
  <si>
    <t>LBM EUROFINS LABAZUR RA CROLLES</t>
  </si>
  <si>
    <t>380018382</t>
  </si>
  <si>
    <t>LBM EUROFINS LABAZUR  RA VILLARD BONNO</t>
  </si>
  <si>
    <t>380018390</t>
  </si>
  <si>
    <t>LBM EUROFINS LABAZUR RA ECHIROLLES</t>
  </si>
  <si>
    <t>380018408</t>
  </si>
  <si>
    <t>LBM EUROFINS LABAZUR RA GIERES</t>
  </si>
  <si>
    <t>380018416</t>
  </si>
  <si>
    <t>LBM EUROFINS LABAZUR RA VILLARD DE LAN</t>
  </si>
  <si>
    <t>380018697</t>
  </si>
  <si>
    <t>LBM EUROFINS LABAZUR RA GRENOBLE RHIN</t>
  </si>
  <si>
    <t>380018705</t>
  </si>
  <si>
    <t>380018713</t>
  </si>
  <si>
    <t>730011020</t>
  </si>
  <si>
    <t>730011038</t>
  </si>
  <si>
    <t>LBM EUROFINS LABAZUR RA ST JEAN DE MAU</t>
  </si>
  <si>
    <t>730011046</t>
  </si>
  <si>
    <t>LBM EUROFINS LABAZUR RA AIX-LES-BAINS</t>
  </si>
  <si>
    <t>730011053</t>
  </si>
  <si>
    <t>730011111</t>
  </si>
  <si>
    <t>LBM EUROFINS LABAZUR RA YENNE</t>
  </si>
  <si>
    <t>730011848</t>
  </si>
  <si>
    <t>730012770</t>
  </si>
  <si>
    <t>LBM EUROFINS LABAZUR RA LES MARCHES</t>
  </si>
  <si>
    <t>740016662</t>
  </si>
  <si>
    <t>LBM EUROFINS LABAZUR RA RUMILLY</t>
  </si>
  <si>
    <t>730011145</t>
  </si>
  <si>
    <t>LBM MS LABOSCHAMBERY BASSENS</t>
  </si>
  <si>
    <t>730011152</t>
  </si>
  <si>
    <t>730011160</t>
  </si>
  <si>
    <t>LBM MS LABOSCHAMBERY CHALLES LES EAUX</t>
  </si>
  <si>
    <t>730011178</t>
  </si>
  <si>
    <t>LBM MS LABOSCHAMBERY LA MOTTE SERVOLEX</t>
  </si>
  <si>
    <t>730011186</t>
  </si>
  <si>
    <t>730011210</t>
  </si>
  <si>
    <t>LBM SYNLAB PAYS DE SAVOIE  ALBERTVILLE</t>
  </si>
  <si>
    <t>730011228</t>
  </si>
  <si>
    <t>LBM SYNLAB PAYS DE SAVOIE ALBERTVILLE</t>
  </si>
  <si>
    <t>730011236</t>
  </si>
  <si>
    <t>LBM SYNLAB PAYS DE SAVOIE MOUTIERS</t>
  </si>
  <si>
    <t>740014360</t>
  </si>
  <si>
    <t>740014378</t>
  </si>
  <si>
    <t>LBM SYNLAB PAYS DE SAVOIE ANNCECY FRAN</t>
  </si>
  <si>
    <t>740014394</t>
  </si>
  <si>
    <t>LBM SYNLAB PAYS DE SAVOIE ANNECY SOMME</t>
  </si>
  <si>
    <t>740014402</t>
  </si>
  <si>
    <t>LBM SYNLAB PAYS DE SAVOIE MEYTHET</t>
  </si>
  <si>
    <t>740014410</t>
  </si>
  <si>
    <t>LBM SYNLAB PAYS DE SAVOIE LA BALME DE</t>
  </si>
  <si>
    <t>740014428</t>
  </si>
  <si>
    <t>LBM SYNLAB PAYS DE SAVOIE GROISY</t>
  </si>
  <si>
    <t>740014436</t>
  </si>
  <si>
    <t>LBM SYNLAB PAYS DE SAVOIE FAVERGES</t>
  </si>
  <si>
    <t>740014709</t>
  </si>
  <si>
    <t>740015730</t>
  </si>
  <si>
    <t>LBM SYNLAB PAYS DE SAVOIE ANNECY LE VI</t>
  </si>
  <si>
    <t>LBM MIRIALIS BELLEGARDE-SUR-VALSERINE</t>
  </si>
  <si>
    <t>740013586</t>
  </si>
  <si>
    <t>LBM MIRIALIS CLUSES BECHET</t>
  </si>
  <si>
    <t>740013594</t>
  </si>
  <si>
    <t>LBM MIRIALIS SALLANCHES</t>
  </si>
  <si>
    <t>740013610</t>
  </si>
  <si>
    <t>740013628</t>
  </si>
  <si>
    <t>LBM MIRIALIS EVIAN LES BAINS</t>
  </si>
  <si>
    <t>740013644</t>
  </si>
  <si>
    <t>LBM MIRIALIS THONON LES  BAINS</t>
  </si>
  <si>
    <t>740013651</t>
  </si>
  <si>
    <t>LBM MIRIALIS BONS EN CHABLAIS</t>
  </si>
  <si>
    <t>740013677</t>
  </si>
  <si>
    <t>LBM MIRIALIS ST JULIEN EN GENEVOIS</t>
  </si>
  <si>
    <t>740013792</t>
  </si>
  <si>
    <t>LBM MIRIALIS ANNECY SEYNOD</t>
  </si>
  <si>
    <t>740013800</t>
  </si>
  <si>
    <t>LBM MIRIALIS ANNECY LE VIEUX</t>
  </si>
  <si>
    <t>740013818</t>
  </si>
  <si>
    <t>740013826</t>
  </si>
  <si>
    <t>LBM MIRIALIS LA ROCHE SUR FORON</t>
  </si>
  <si>
    <t>740013834</t>
  </si>
  <si>
    <t>LBM MIRIALIS ST JORIOZ</t>
  </si>
  <si>
    <t>740013859</t>
  </si>
  <si>
    <t>LBM MIRIALIS THONES</t>
  </si>
  <si>
    <t>740013867</t>
  </si>
  <si>
    <t>740013941</t>
  </si>
  <si>
    <t>LBM MIRIALIS GAILLARD</t>
  </si>
  <si>
    <t>740013958</t>
  </si>
  <si>
    <t>LBM MIRIALIS ANNEMASSE VERDUN</t>
  </si>
  <si>
    <t>740013966</t>
  </si>
  <si>
    <t>LBM MIRIALIS ANNEMASSE ROMAGNY</t>
  </si>
  <si>
    <t>740013974</t>
  </si>
  <si>
    <t>LBM MIRIALIS BONNE</t>
  </si>
  <si>
    <t>740013982</t>
  </si>
  <si>
    <t>LBM MIRIALIS REIGNIER</t>
  </si>
  <si>
    <t>740014899</t>
  </si>
  <si>
    <t>LBM MIRIALIS CHAMONIX</t>
  </si>
  <si>
    <t>740015177</t>
  </si>
  <si>
    <t>LBM MIRIALIS THONON-LES-BAINS</t>
  </si>
  <si>
    <t>740015185</t>
  </si>
  <si>
    <t>LBM MIRIALIS DOUVAINE</t>
  </si>
  <si>
    <t>740016019</t>
  </si>
  <si>
    <t>LBM MIRIALIS CLUSES SARDAGNE</t>
  </si>
  <si>
    <t>740016027</t>
  </si>
  <si>
    <t>LBM MIRIALIS BONNEVILLE</t>
  </si>
  <si>
    <t>730012853</t>
  </si>
  <si>
    <t>LBM BIO-VAL AIX-LES-BAINS</t>
  </si>
  <si>
    <t>730013349</t>
  </si>
  <si>
    <t>740014196</t>
  </si>
  <si>
    <t>LBM BIO-VAL CRUSEILLES</t>
  </si>
  <si>
    <t>740014212</t>
  </si>
  <si>
    <t>LBM BIO-VAL ANNECY</t>
  </si>
  <si>
    <t>740015193</t>
  </si>
  <si>
    <t>LBM BIO-VAL RUMILLY GANTIN</t>
  </si>
  <si>
    <t>740015201</t>
  </si>
  <si>
    <t>LBM BIO-VAL RUMILLY CH DEPLANTE</t>
  </si>
  <si>
    <t>740015482</t>
  </si>
  <si>
    <t>LBM BIO-VAL MARIGNIER</t>
  </si>
  <si>
    <t>740015565</t>
  </si>
  <si>
    <t>740016654</t>
  </si>
  <si>
    <t>LBM BIO-VAL POISY</t>
  </si>
  <si>
    <t>740017520</t>
  </si>
  <si>
    <t>LBM BIO-VAL TANINGES</t>
  </si>
  <si>
    <t>740017538</t>
  </si>
  <si>
    <t>LBM BIO-VAL THONON LES BAINS ARTS</t>
  </si>
  <si>
    <t>740017546</t>
  </si>
  <si>
    <t>LBM BIO-VAL VALLEIRY</t>
  </si>
  <si>
    <t>750004483</t>
  </si>
  <si>
    <t>750007064</t>
  </si>
  <si>
    <t>750034779</t>
  </si>
  <si>
    <t>750037491</t>
  </si>
  <si>
    <t>750059065</t>
  </si>
  <si>
    <t>750048662</t>
  </si>
  <si>
    <t>LBM EYLAU UNILABS SITE ST DIDIER PMA</t>
  </si>
  <si>
    <t>750048670</t>
  </si>
  <si>
    <t>LBM EYLAU UNILABS SITE PARMENTIER</t>
  </si>
  <si>
    <t>750048688</t>
  </si>
  <si>
    <t>LBM EYLAU UNILABS SITE MAUSSINS</t>
  </si>
  <si>
    <t>750049702</t>
  </si>
  <si>
    <t>LBM EYLAU UNILABS SITE PARIS SUFFREN</t>
  </si>
  <si>
    <t>750049710</t>
  </si>
  <si>
    <t>LBM EYLAU UNILABS SITE PARIS AUTEUIL</t>
  </si>
  <si>
    <t>750049728</t>
  </si>
  <si>
    <t>LBM EYLAU UNILABS SITE PARIS CHAILLOT</t>
  </si>
  <si>
    <t>750049736</t>
  </si>
  <si>
    <t>LBM EYLAU UNILABS SITE PARIS NICOLO</t>
  </si>
  <si>
    <t>750049744</t>
  </si>
  <si>
    <t>LBM EYLAU UNILABS SITE PARIS OURCQ</t>
  </si>
  <si>
    <t>750050593</t>
  </si>
  <si>
    <t>LBM EYLAU UNILABS SITE DAMREMONT</t>
  </si>
  <si>
    <t>750051229</t>
  </si>
  <si>
    <t>750055345</t>
  </si>
  <si>
    <t>LBM EYLAU UNILABS SITE NICOLO PMA</t>
  </si>
  <si>
    <t>750057515</t>
  </si>
  <si>
    <t>LBM EYLAU UNILABS SITE PARIS MEAUX</t>
  </si>
  <si>
    <t>920026309</t>
  </si>
  <si>
    <t>LBM EYLAU UNILABS SITE ROULE</t>
  </si>
  <si>
    <t>920028487</t>
  </si>
  <si>
    <t>LBM EYLAU UNILABS SITE V HUGO</t>
  </si>
  <si>
    <t>920028685</t>
  </si>
  <si>
    <t>LBM EYLAU UINLABS SITE CHEREST PMA</t>
  </si>
  <si>
    <t>750048969</t>
  </si>
  <si>
    <t>LBM PARC MONCEAU SITE CHAZELLES</t>
  </si>
  <si>
    <t>750049165</t>
  </si>
  <si>
    <t>LBM PARC MONCEAU SITE DE BELLEVILLE</t>
  </si>
  <si>
    <t>750049447</t>
  </si>
  <si>
    <t>LBM PARC MONCEAU SITE MAIL COMMERCIAL</t>
  </si>
  <si>
    <t>750050429</t>
  </si>
  <si>
    <t>LBM PARC MONCEAU SITE GARE DU NORD</t>
  </si>
  <si>
    <t>750051047</t>
  </si>
  <si>
    <t>LBM PARC MONCEAU SITE ST LAZARE</t>
  </si>
  <si>
    <t>750057283</t>
  </si>
  <si>
    <t>LBM PARC MONCEAU SITE MAGENTA</t>
  </si>
  <si>
    <t>920026333</t>
  </si>
  <si>
    <t>LBM PARC MONCEAU SITE LA DEFENSE RER A</t>
  </si>
  <si>
    <t>920027406</t>
  </si>
  <si>
    <t>LBM PARC MONCEAU SITE COURBEVOIE</t>
  </si>
  <si>
    <t>920028354</t>
  </si>
  <si>
    <t>LBM PARC MONCEAU SITE DE L'ARCHE</t>
  </si>
  <si>
    <t>920028362</t>
  </si>
  <si>
    <t>LBM PARC MONCEAU SITE LEVALLOIS</t>
  </si>
  <si>
    <t>750049074</t>
  </si>
  <si>
    <t>LBM LA SCALA SITE VAUGIRARD</t>
  </si>
  <si>
    <t>750049090</t>
  </si>
  <si>
    <t>LBM LA SCALA SITE PONSCARME</t>
  </si>
  <si>
    <t>750049108</t>
  </si>
  <si>
    <t>LBM LA SCALA SITE LAFAYETTE</t>
  </si>
  <si>
    <t>750049454</t>
  </si>
  <si>
    <t>LBM LA SCALA SITE ROME</t>
  </si>
  <si>
    <t>780022315</t>
  </si>
  <si>
    <t>Yvelines</t>
  </si>
  <si>
    <t>920027430</t>
  </si>
  <si>
    <t>LBM LA SCALA SITE MEUDON</t>
  </si>
  <si>
    <t>940017239</t>
  </si>
  <si>
    <t>LBM LA SCALA SITE ARCUEIL</t>
  </si>
  <si>
    <t>940017288</t>
  </si>
  <si>
    <t>LBM LA SCALA SITE CACHAN</t>
  </si>
  <si>
    <t>750049132</t>
  </si>
  <si>
    <t>LBM SELARL BIO 4 L SITE  PYRENEES</t>
  </si>
  <si>
    <t>750049140</t>
  </si>
  <si>
    <t>LBM SELARL BIO 4 L SITE BAGNOLET</t>
  </si>
  <si>
    <t>750051419</t>
  </si>
  <si>
    <t>LBM SELARL BIO 4 L SITE BELLEVILLE</t>
  </si>
  <si>
    <t>750051427</t>
  </si>
  <si>
    <t>LBM SELARL BIO 4 L SITE CLICHY</t>
  </si>
  <si>
    <t>750004152</t>
  </si>
  <si>
    <t>LBM SYNLAB PARIS SITE CLAUDE BERNARD</t>
  </si>
  <si>
    <t>750049181</t>
  </si>
  <si>
    <t>LBM SYNLAB PARIS SITE PORT ROYAL</t>
  </si>
  <si>
    <t>750049199</t>
  </si>
  <si>
    <t>LBM SYNLAB PARIS SITE RASPAIL</t>
  </si>
  <si>
    <t>750050361</t>
  </si>
  <si>
    <t>LBM SYNLAB PARIS SITE STANISLAS</t>
  </si>
  <si>
    <t>750054918</t>
  </si>
  <si>
    <t>LBM SYNLAB PARIS SITE SAINT SULPICE</t>
  </si>
  <si>
    <t>750054926</t>
  </si>
  <si>
    <t>LBM SYNLAB PARIS SITE MONGE</t>
  </si>
  <si>
    <t>750055147</t>
  </si>
  <si>
    <t>LBM SYNLAB PARIS SITE LABORDE</t>
  </si>
  <si>
    <t>750055154</t>
  </si>
  <si>
    <t>LBM SYNLAB PARIS SITE MAGENTA</t>
  </si>
  <si>
    <t>750049389</t>
  </si>
  <si>
    <t>LBM GUEVALT SITE RIVOLI</t>
  </si>
  <si>
    <t>750049397</t>
  </si>
  <si>
    <t>LBM GUEVALT SITE CALVAIRE</t>
  </si>
  <si>
    <t>750049405</t>
  </si>
  <si>
    <t>LBM GUEVALT SITE JAURES</t>
  </si>
  <si>
    <t>750049413</t>
  </si>
  <si>
    <t>LBM GUEVALT SITE D'ALGERIE</t>
  </si>
  <si>
    <t>750049421</t>
  </si>
  <si>
    <t>LBM GUEVALT SITE POISSONNIERE</t>
  </si>
  <si>
    <t>750049439</t>
  </si>
  <si>
    <t>LBM GUEVALT SITE LA PLAINE</t>
  </si>
  <si>
    <t>750049504</t>
  </si>
  <si>
    <t>LBM GUEVALT SITE VIGNON</t>
  </si>
  <si>
    <t>750050239</t>
  </si>
  <si>
    <t>LBM GUEVALT SITE HENRI IV</t>
  </si>
  <si>
    <t>750050254</t>
  </si>
  <si>
    <t>LBM GUEVALT SITE LEDRU ROLLIN</t>
  </si>
  <si>
    <t>750051856</t>
  </si>
  <si>
    <t>LBM GUEVALT SITE LA POMPE</t>
  </si>
  <si>
    <t>750052599</t>
  </si>
  <si>
    <t>LBM GUEVALT SITE VAUGIRARD</t>
  </si>
  <si>
    <t>750054819</t>
  </si>
  <si>
    <t>LBM GUEVALT SITE BLANCHE</t>
  </si>
  <si>
    <t>750059081</t>
  </si>
  <si>
    <t>LBM GUEVALT SITE BD DU TEMPLE</t>
  </si>
  <si>
    <t>750064263</t>
  </si>
  <si>
    <t>SELAS LBM GUEVALT SITE LAUMIERE</t>
  </si>
  <si>
    <t>930023643</t>
  </si>
  <si>
    <t>LBM GUEVALT SITE EPINAY</t>
  </si>
  <si>
    <t>Seine-Saint-Denis</t>
  </si>
  <si>
    <t>930024732</t>
  </si>
  <si>
    <t>LBM SELAS GUEVALT SITE EPINAY PARIS</t>
  </si>
  <si>
    <t>930025739</t>
  </si>
  <si>
    <t>LBM GUEVALT SITE FRANKLIN</t>
  </si>
  <si>
    <t>930026117</t>
  </si>
  <si>
    <t>LBM GUEVALT SITE MONTREUIL</t>
  </si>
  <si>
    <t>930026513</t>
  </si>
  <si>
    <t>LBM GUEVALT SITE ROMAINVILLE</t>
  </si>
  <si>
    <t>930026802</t>
  </si>
  <si>
    <t>LBM GUEVALT SITE MONTREUIL PARIS</t>
  </si>
  <si>
    <t>930027016</t>
  </si>
  <si>
    <t>LBM GUEVALT SITE RUE DE PARIS</t>
  </si>
  <si>
    <t>940017049</t>
  </si>
  <si>
    <t>LBM GUEVALT SITE CHENNEVIERES</t>
  </si>
  <si>
    <t>940021793</t>
  </si>
  <si>
    <t>LBM SELASGUEVALT SITE ALFORTVILLE</t>
  </si>
  <si>
    <t>940021850</t>
  </si>
  <si>
    <t>LBM GUEVALT SITE SAINT MAUR FOCH</t>
  </si>
  <si>
    <t>940021868</t>
  </si>
  <si>
    <t>LBM GUEVALT SITE SAINT MAUR CRETEIL</t>
  </si>
  <si>
    <t>940021876</t>
  </si>
  <si>
    <t>LBM GUEVALT SITE SAINT MAUR DEROULEDE</t>
  </si>
  <si>
    <t>750050403</t>
  </si>
  <si>
    <t>LBM SELARL SITE JEANNE D'ARC</t>
  </si>
  <si>
    <t>750050411</t>
  </si>
  <si>
    <t>LBM SELARL JA SITE DIDEROT</t>
  </si>
  <si>
    <t>750050460</t>
  </si>
  <si>
    <t>LBM BIO SITES SITE DOCTEUR NETTER</t>
  </si>
  <si>
    <t>750050478</t>
  </si>
  <si>
    <t>LBM BIO SITES SITE PICPUS</t>
  </si>
  <si>
    <t>940020647</t>
  </si>
  <si>
    <t>LBM BIO SITES SITE DU BOIS L'ABBE</t>
  </si>
  <si>
    <t>940021272</t>
  </si>
  <si>
    <t>LBM BIO SITES SITE ROBERT SCHUMAN</t>
  </si>
  <si>
    <t>940021520</t>
  </si>
  <si>
    <t>LBM BIO SITES SITE REPUBLIC 2000</t>
  </si>
  <si>
    <t>940021710</t>
  </si>
  <si>
    <t>LBM BIO SITES SITE BOISY ST LEGER</t>
  </si>
  <si>
    <t>940021728</t>
  </si>
  <si>
    <t>LBM BIO SITES SITE VILLECRESNES</t>
  </si>
  <si>
    <t>940022528</t>
  </si>
  <si>
    <t>LBM BIO SITES SITE VILLIERS REMOIVILLE</t>
  </si>
  <si>
    <t>750006744</t>
  </si>
  <si>
    <t>750048431</t>
  </si>
  <si>
    <t>750048449</t>
  </si>
  <si>
    <t>750048464</t>
  </si>
  <si>
    <t>750048480</t>
  </si>
  <si>
    <t>750048548</t>
  </si>
  <si>
    <t>750048555</t>
  </si>
  <si>
    <t>750048563</t>
  </si>
  <si>
    <t>750048571</t>
  </si>
  <si>
    <t>750049355</t>
  </si>
  <si>
    <t>750050551</t>
  </si>
  <si>
    <t>750050601</t>
  </si>
  <si>
    <t>750050676</t>
  </si>
  <si>
    <t>750050700</t>
  </si>
  <si>
    <t>LBM CERBALLIANCE PARIS SITE DU MAINE</t>
  </si>
  <si>
    <t>750051153</t>
  </si>
  <si>
    <t>750051161</t>
  </si>
  <si>
    <t>750052474</t>
  </si>
  <si>
    <t>750052482</t>
  </si>
  <si>
    <t>LBM CERBALLIANCE PARIS SITE BD SAINT J</t>
  </si>
  <si>
    <t>750052490</t>
  </si>
  <si>
    <t>LBM CERBALLIANCE PARIS SITE CHARLES TE</t>
  </si>
  <si>
    <t>750053332</t>
  </si>
  <si>
    <t>LBM CERBALLIANCE PARIS SITE LAFAYETTE</t>
  </si>
  <si>
    <t>750054181</t>
  </si>
  <si>
    <t>LBM CERBALLIANCE PARIS SITE MALESHERBE</t>
  </si>
  <si>
    <t>750054215</t>
  </si>
  <si>
    <t>LBM CERBALLIANCE PARIS SITE MAGENTA</t>
  </si>
  <si>
    <t>750055055</t>
  </si>
  <si>
    <t>LBM CERBALLIANCE ET IDF EST SITE PARIS</t>
  </si>
  <si>
    <t>750056459</t>
  </si>
  <si>
    <t>LBM CERBALLIANCE PARIS SITE ORTEAUX</t>
  </si>
  <si>
    <t>750056467</t>
  </si>
  <si>
    <t>LBM CERBALLIANCE PARIS SITE HILLAIRET</t>
  </si>
  <si>
    <t>750057374</t>
  </si>
  <si>
    <t>LBM CERBALLIANCE PARIS SITE VOUILLE</t>
  </si>
  <si>
    <t>750065997</t>
  </si>
  <si>
    <t>LBM SELAS CERBALLIANCE PARIS SITE FREM</t>
  </si>
  <si>
    <t>750066003</t>
  </si>
  <si>
    <t>770018711</t>
  </si>
  <si>
    <t>LBM SELAS LAB 77 SITE VILLEPARISIS DE</t>
  </si>
  <si>
    <t>770018943</t>
  </si>
  <si>
    <t>770018950</t>
  </si>
  <si>
    <t>770018968</t>
  </si>
  <si>
    <t>770019172</t>
  </si>
  <si>
    <t>770019461</t>
  </si>
  <si>
    <t>770019479</t>
  </si>
  <si>
    <t>770019750</t>
  </si>
  <si>
    <t>770019941</t>
  </si>
  <si>
    <t>770020451</t>
  </si>
  <si>
    <t>930023288</t>
  </si>
  <si>
    <t>930023593</t>
  </si>
  <si>
    <t>930023601</t>
  </si>
  <si>
    <t>930023619</t>
  </si>
  <si>
    <t>930023627</t>
  </si>
  <si>
    <t>930024070</t>
  </si>
  <si>
    <t>930024351</t>
  </si>
  <si>
    <t>930024559</t>
  </si>
  <si>
    <t>930024922</t>
  </si>
  <si>
    <t>930024930</t>
  </si>
  <si>
    <t>930024948</t>
  </si>
  <si>
    <t>930024955</t>
  </si>
  <si>
    <t>930025192</t>
  </si>
  <si>
    <t>930025556</t>
  </si>
  <si>
    <t>930026133</t>
  </si>
  <si>
    <t>930026596</t>
  </si>
  <si>
    <t>930026786</t>
  </si>
  <si>
    <t>750050486</t>
  </si>
  <si>
    <t>LBM EUROFINS CEF SITE PARIS PELLEPORT</t>
  </si>
  <si>
    <t>750050726</t>
  </si>
  <si>
    <t>LBM CEF SITE BOULARD</t>
  </si>
  <si>
    <t>750050734</t>
  </si>
  <si>
    <t>LBM CEF SITE DESAIX</t>
  </si>
  <si>
    <t>750051484</t>
  </si>
  <si>
    <t>LBM CEF SITE RUE DE CAUCHY</t>
  </si>
  <si>
    <t>930024161</t>
  </si>
  <si>
    <t>LBM CEF SITE NOISY</t>
  </si>
  <si>
    <t>940020654</t>
  </si>
  <si>
    <t>LBM EUROFINS CEF SITE FONTENAY</t>
  </si>
  <si>
    <t>940020662</t>
  </si>
  <si>
    <t>LBM EUROFINS CEF SITE ALFORTVILLE</t>
  </si>
  <si>
    <t>940021199</t>
  </si>
  <si>
    <t>LBM CEF SITE VITRY</t>
  </si>
  <si>
    <t>940021280</t>
  </si>
  <si>
    <t>LBM EUROFINS CEF BONNEUIL SUR MARNE</t>
  </si>
  <si>
    <t>940022486</t>
  </si>
  <si>
    <t>LBM EUROFINS CEF SITE CRETEIL</t>
  </si>
  <si>
    <t>750051989</t>
  </si>
  <si>
    <t>LBM SELARL ASTRABIO LBM SITE CRIMEE</t>
  </si>
  <si>
    <t>750051997</t>
  </si>
  <si>
    <t>LBM SELARL ASTRABIO SITE STALINGRAD</t>
  </si>
  <si>
    <t>750052003</t>
  </si>
  <si>
    <t>LBM SELARL ASTRABIO SITE BATIGNOLLES</t>
  </si>
  <si>
    <t>750052052</t>
  </si>
  <si>
    <t>LBM SELARL LABO XV SITE VAUGIRARD</t>
  </si>
  <si>
    <t>750052078</t>
  </si>
  <si>
    <t>LBM SELARL LABO XV SITE MOZART</t>
  </si>
  <si>
    <t>940020696</t>
  </si>
  <si>
    <t>LBM SELARL LABO XV SITE THIAIS</t>
  </si>
  <si>
    <t>750053803</t>
  </si>
  <si>
    <t>LBM KUATE SITE DELTA</t>
  </si>
  <si>
    <t>750053811</t>
  </si>
  <si>
    <t>LBM KUATE SITE RIQUET</t>
  </si>
  <si>
    <t>750052532</t>
  </si>
  <si>
    <t>LBM BIO OPTIMA SITE FBG ST MARTIN</t>
  </si>
  <si>
    <t>750054777</t>
  </si>
  <si>
    <t>LBM BIO-OPTIMA SITE PYRAMIDES</t>
  </si>
  <si>
    <t>750056343</t>
  </si>
  <si>
    <t>LBM BIO-OPTIMA SITE SEBASTOPOL</t>
  </si>
  <si>
    <t>920029154</t>
  </si>
  <si>
    <t>LBM BIO-OPTIMA SITE BOULOGNE</t>
  </si>
  <si>
    <t>930024518</t>
  </si>
  <si>
    <t>LBM BIO OPTIMA SITE LE BOURGET</t>
  </si>
  <si>
    <t>930024526</t>
  </si>
  <si>
    <t>LBM BIO OPTIMA SITE LA COURNEUVE</t>
  </si>
  <si>
    <t>750057010</t>
  </si>
  <si>
    <t>GCS GH DIACONESSES ST SIMON</t>
  </si>
  <si>
    <t>920029410</t>
  </si>
  <si>
    <t>GCS CMS MAURICE TENINE 611 TEMP</t>
  </si>
  <si>
    <t>940022502</t>
  </si>
  <si>
    <t>940022510</t>
  </si>
  <si>
    <t>GCS CMS IVRY SUR SEINE 611 TEMP</t>
  </si>
  <si>
    <t>940023013</t>
  </si>
  <si>
    <t>GCS CMS PIERRE ROUQUES 611 TEMP</t>
  </si>
  <si>
    <t>750057473</t>
  </si>
  <si>
    <t>LBM DROUOT SITE PPAL</t>
  </si>
  <si>
    <t>750057481</t>
  </si>
  <si>
    <t>LBM DROUOT SITE LASSON (BLUETS)</t>
  </si>
  <si>
    <t>750057499</t>
  </si>
  <si>
    <t>LBM DROUOT SITE BAUCHAT (DIACO)</t>
  </si>
  <si>
    <t>930026208</t>
  </si>
  <si>
    <t>LBM DROUOT SITE DELAFONTAINE</t>
  </si>
  <si>
    <t>750037590</t>
  </si>
  <si>
    <t>750037244</t>
  </si>
  <si>
    <t>760011437</t>
  </si>
  <si>
    <t>760012336</t>
  </si>
  <si>
    <t>760030908</t>
  </si>
  <si>
    <t>760030916</t>
  </si>
  <si>
    <t>SITE DE ST-ROMAIN DE COLBOSC</t>
  </si>
  <si>
    <t>760030924</t>
  </si>
  <si>
    <t>SITE DE BOOS</t>
  </si>
  <si>
    <t>760030932</t>
  </si>
  <si>
    <t>SITE DE CANTELEU</t>
  </si>
  <si>
    <t>760030940</t>
  </si>
  <si>
    <t>SITE DU HAVRE</t>
  </si>
  <si>
    <t>760030957</t>
  </si>
  <si>
    <t>760030965</t>
  </si>
  <si>
    <t>SITE DE ISNEAUVILLE</t>
  </si>
  <si>
    <t>760031146</t>
  </si>
  <si>
    <t>760031153</t>
  </si>
  <si>
    <t>760031161</t>
  </si>
  <si>
    <t>760031179</t>
  </si>
  <si>
    <t>SITE DE ROUEN 4 RUE LESSARD</t>
  </si>
  <si>
    <t>760031187</t>
  </si>
  <si>
    <t>SITE DE MESNIL ESNARD</t>
  </si>
  <si>
    <t>760031195</t>
  </si>
  <si>
    <t>SITE DU TRAIT</t>
  </si>
  <si>
    <t>760034371</t>
  </si>
  <si>
    <t>760034801</t>
  </si>
  <si>
    <t>SITE DE BONSECOURS</t>
  </si>
  <si>
    <t>760030999</t>
  </si>
  <si>
    <t>SITE PRINCIPAL AU HAVRE</t>
  </si>
  <si>
    <t>760031005</t>
  </si>
  <si>
    <t>SITE AU HAVRE 10 RUE IJC</t>
  </si>
  <si>
    <t>760031013</t>
  </si>
  <si>
    <t>SITE AU HAVRE 505 RUE IJC</t>
  </si>
  <si>
    <t>760031567</t>
  </si>
  <si>
    <t>SITE AU HAVRE PL P. NAZE</t>
  </si>
  <si>
    <t>760031583</t>
  </si>
  <si>
    <t>SITE AU HAVRE RUE MARCEAU</t>
  </si>
  <si>
    <t>760031591</t>
  </si>
  <si>
    <t>760038919</t>
  </si>
  <si>
    <t>760031039</t>
  </si>
  <si>
    <t>760031047</t>
  </si>
  <si>
    <t>760031054</t>
  </si>
  <si>
    <t>760031062</t>
  </si>
  <si>
    <t>760033456</t>
  </si>
  <si>
    <t>760035089</t>
  </si>
  <si>
    <t>SITE DE PETIT-QUEVILLY</t>
  </si>
  <si>
    <t>760035451</t>
  </si>
  <si>
    <t>SITE DE MAROMME</t>
  </si>
  <si>
    <t>270025752</t>
  </si>
  <si>
    <t>SITE DE NEUBOURG (LJBA)</t>
  </si>
  <si>
    <t>760031088</t>
  </si>
  <si>
    <t>760031096</t>
  </si>
  <si>
    <t>SITE DE OISSEL (LJBA)</t>
  </si>
  <si>
    <t>760031104</t>
  </si>
  <si>
    <t>SITE DE SER (LJBA)</t>
  </si>
  <si>
    <t>760031112</t>
  </si>
  <si>
    <t>SITE DE SOTTEVILLE LES R (LJBA)</t>
  </si>
  <si>
    <t>760033340</t>
  </si>
  <si>
    <t>LBM BIODIAGNOSTIC LA HETRAIE</t>
  </si>
  <si>
    <t>760033357</t>
  </si>
  <si>
    <t>LBM BIODIAGNOSTIC PAUL SOUDAY</t>
  </si>
  <si>
    <t>760033365</t>
  </si>
  <si>
    <t>LBM BIODIAGNOSTIC CAUCRIAUVILLE</t>
  </si>
  <si>
    <t>760033373</t>
  </si>
  <si>
    <t>LBM BIODIAGNOSTIC HARFLEUR</t>
  </si>
  <si>
    <t>760035261</t>
  </si>
  <si>
    <t>LBM BIODIAGNOSTIC PLATEAU TECHNIQUE HA</t>
  </si>
  <si>
    <t>760033472</t>
  </si>
  <si>
    <t>760033480</t>
  </si>
  <si>
    <t>760033753</t>
  </si>
  <si>
    <t>760033761</t>
  </si>
  <si>
    <t>SITE DE MONTVILLE</t>
  </si>
  <si>
    <t>760033787</t>
  </si>
  <si>
    <t>760033795</t>
  </si>
  <si>
    <t>760035501</t>
  </si>
  <si>
    <t>LBM MULTI SITES SELAFA D-LAB</t>
  </si>
  <si>
    <t>760033878</t>
  </si>
  <si>
    <t>SITE PRINCIPAL GIRAULT (LABO. DE BIO.</t>
  </si>
  <si>
    <t>760033886</t>
  </si>
  <si>
    <t>760033894</t>
  </si>
  <si>
    <t>760032755</t>
  </si>
  <si>
    <t>SITE BARENTIN</t>
  </si>
  <si>
    <t>760032763</t>
  </si>
  <si>
    <t>SITE DE GRAND-COURONNE</t>
  </si>
  <si>
    <t>760032771</t>
  </si>
  <si>
    <t>SITE DE MSA PLACE COQUETS</t>
  </si>
  <si>
    <t>760032789</t>
  </si>
  <si>
    <t>SITE D'YVETOT RUE DU MAL FOCH</t>
  </si>
  <si>
    <t>760032797</t>
  </si>
  <si>
    <t>SITE D'YVETOT PLACE JOFFRE</t>
  </si>
  <si>
    <t>760032839</t>
  </si>
  <si>
    <t>SITE DE MSA AVENUE MONT AUX MALADES</t>
  </si>
  <si>
    <t>760032847</t>
  </si>
  <si>
    <t>SITE DE ROUEN LABORATOIRE DU DONJON</t>
  </si>
  <si>
    <t>760033951</t>
  </si>
  <si>
    <t>SITE DE DUCLAIR</t>
  </si>
  <si>
    <t>760034439</t>
  </si>
  <si>
    <t>SITE EU</t>
  </si>
  <si>
    <t>760034447</t>
  </si>
  <si>
    <t>800018590</t>
  </si>
  <si>
    <t>SITE WOINCOURT</t>
  </si>
  <si>
    <t>800018608</t>
  </si>
  <si>
    <t>SITE GAMACHES</t>
  </si>
  <si>
    <t>140026873</t>
  </si>
  <si>
    <t>SITE DE LISIEUX 9, PL LE HENNUYER</t>
  </si>
  <si>
    <t>140026881</t>
  </si>
  <si>
    <t>SITE DE CRICQUEBOEUF</t>
  </si>
  <si>
    <t>140026899</t>
  </si>
  <si>
    <t>SITE DE DEAUVILLE (A DECAENS)</t>
  </si>
  <si>
    <t>140028143</t>
  </si>
  <si>
    <t>SITE DE LISIEUX AV V. HUGO</t>
  </si>
  <si>
    <t>140028150</t>
  </si>
  <si>
    <t>SITE DE HONFLEUR</t>
  </si>
  <si>
    <t>140028366</t>
  </si>
  <si>
    <t>SITE DE DIVES-SUR-MER BD THOREZ</t>
  </si>
  <si>
    <t>140028812</t>
  </si>
  <si>
    <t>140030602</t>
  </si>
  <si>
    <t>SITE SAINT MARTIN (CAEN)</t>
  </si>
  <si>
    <t>140030636</t>
  </si>
  <si>
    <t>270027386</t>
  </si>
  <si>
    <t>SITE DE PONT-AUDEMER AU BD PASTEUR</t>
  </si>
  <si>
    <t>270028319</t>
  </si>
  <si>
    <t>SITE DE BOURG-ACHARD</t>
  </si>
  <si>
    <t>610006454</t>
  </si>
  <si>
    <t>SITE DE VIMOUTIERS</t>
  </si>
  <si>
    <t>760034249</t>
  </si>
  <si>
    <t>SITE PRINCIPAL AU HAVRE RUE DE VERDUN</t>
  </si>
  <si>
    <t>760034256</t>
  </si>
  <si>
    <t>SITE AU HAVRE (MONT-GAILLARD)</t>
  </si>
  <si>
    <t>760034264</t>
  </si>
  <si>
    <t>760034272</t>
  </si>
  <si>
    <t>SITE DE GRAND-QUEVILLY (PROVINCES)</t>
  </si>
  <si>
    <t>270025869</t>
  </si>
  <si>
    <t>SITE DE LOUVIERS</t>
  </si>
  <si>
    <t>270025877</t>
  </si>
  <si>
    <t>SITE DE LOUVIERS RUE THOREL</t>
  </si>
  <si>
    <t>270025885</t>
  </si>
  <si>
    <t>SITE DE VAL DE REUIL</t>
  </si>
  <si>
    <t>270026685</t>
  </si>
  <si>
    <t>SITE DE VERNON</t>
  </si>
  <si>
    <t>760031377</t>
  </si>
  <si>
    <t>SITE DE ROUEN</t>
  </si>
  <si>
    <t>760031385</t>
  </si>
  <si>
    <t>760031633</t>
  </si>
  <si>
    <t>SITE PRINCIPAL D'ELBEUF</t>
  </si>
  <si>
    <t>760031641</t>
  </si>
  <si>
    <t>760031658</t>
  </si>
  <si>
    <t>SITE DE SAINT-ETIENNE-DU-ROUVRAY</t>
  </si>
  <si>
    <t>760031666</t>
  </si>
  <si>
    <t>770018349</t>
  </si>
  <si>
    <t>LBM SELAS BIO-VSM LAB SITE VAIRES SUR</t>
  </si>
  <si>
    <t>770018356</t>
  </si>
  <si>
    <t>LBM SELAS BIO-VSM LAB SITE BUSSY SAINT</t>
  </si>
  <si>
    <t>770018596</t>
  </si>
  <si>
    <t>LBM SELAS BIO-VSM LAB SITE TORCY MENDE</t>
  </si>
  <si>
    <t>770018638</t>
  </si>
  <si>
    <t>LBM SELAS BIO-VSM LAB SITE NOISIEL</t>
  </si>
  <si>
    <t>770018901</t>
  </si>
  <si>
    <t>LBM SELAS BIO-VSM LAB SITE TORCY REYNA</t>
  </si>
  <si>
    <t>770019057</t>
  </si>
  <si>
    <t>LBM SELAS BIO-VSM LAB SITE LIEUSAINT</t>
  </si>
  <si>
    <t>770019131</t>
  </si>
  <si>
    <t>LBM SELAS BIO-VSM LAB SITE BRIE-COMTE-</t>
  </si>
  <si>
    <t>770019149</t>
  </si>
  <si>
    <t>LBM SELAS BIO-VSM LAB SITE SAVIGNY LE</t>
  </si>
  <si>
    <t>770019156</t>
  </si>
  <si>
    <t>770019164</t>
  </si>
  <si>
    <t>LBM SELAS BIO-VSM LAB SITE ST GERMAIN</t>
  </si>
  <si>
    <t>770019297</t>
  </si>
  <si>
    <t>LBM SELAS BIO-VSM LAB SITE CHELLES GAM</t>
  </si>
  <si>
    <t>770019388</t>
  </si>
  <si>
    <t>LBM SELAS BIO-VSM LAB SITE CHELLES FOC</t>
  </si>
  <si>
    <t>930023312</t>
  </si>
  <si>
    <t>LBM SELAS BIO-VSM LAB SITE NEUILLY SAV</t>
  </si>
  <si>
    <t>930023320</t>
  </si>
  <si>
    <t>LBM SELAS BIO-VSM LAB SITE NEUILLY GAL</t>
  </si>
  <si>
    <t>930023338</t>
  </si>
  <si>
    <t>LBM SELAS BIO-VSM LAB SITE NEUILLY LEC</t>
  </si>
  <si>
    <t>930023346</t>
  </si>
  <si>
    <t>LBM SELAS BIO-VSM LAB SITE NOISY</t>
  </si>
  <si>
    <t>770018430</t>
  </si>
  <si>
    <t>LBM SELAS D'ARMAINVILLIERS SITE TOURNA</t>
  </si>
  <si>
    <t>770018448</t>
  </si>
  <si>
    <t>770018455</t>
  </si>
  <si>
    <t>LBM SELAS D'ARMAINVILLIERS SITE SERRIS</t>
  </si>
  <si>
    <t>770018463</t>
  </si>
  <si>
    <t>LBM SELAS D'ARMAINVILLIERS SITE LA FER</t>
  </si>
  <si>
    <t>770018471</t>
  </si>
  <si>
    <t>LBM SELAS D'ARMAINVILLIERS SITE COULOM</t>
  </si>
  <si>
    <t>770018489</t>
  </si>
  <si>
    <t>LBM SELAS D'ARMAINVILLIERS SITE MONTEV</t>
  </si>
  <si>
    <t>770018497</t>
  </si>
  <si>
    <t>LBM SELAS D'ARMAINVILLIERS SITE LOGNES</t>
  </si>
  <si>
    <t>770018505</t>
  </si>
  <si>
    <t>LBM SELAS D'ARMAINVILLIERS SITE DAMMAR</t>
  </si>
  <si>
    <t>770018893</t>
  </si>
  <si>
    <t>LBM SELAS D'ARMAINVILLIERS SITE GUIGNE</t>
  </si>
  <si>
    <t>770019198</t>
  </si>
  <si>
    <t>LBM SELAS D'ARMAINVILLIERS SITE CHELLE</t>
  </si>
  <si>
    <t>770020303</t>
  </si>
  <si>
    <t>LBM SELAS D'ARMAINVILLIERS SITE CH MEA</t>
  </si>
  <si>
    <t>770020808</t>
  </si>
  <si>
    <t>LBM SELAS D'ARMAINVILLIERS SITE BAILLY</t>
  </si>
  <si>
    <t>770020816</t>
  </si>
  <si>
    <t>930003850</t>
  </si>
  <si>
    <t>LBM SELAS ARMAINVILLIERS SITE TREMBLAY</t>
  </si>
  <si>
    <t>930025036</t>
  </si>
  <si>
    <t>LBM SELAS D'ARMAINVILLIERS SITE MONTFE</t>
  </si>
  <si>
    <t>930027800</t>
  </si>
  <si>
    <t>LBM SELAS D'ARMAINVILLIERS SITE TREMBL</t>
  </si>
  <si>
    <t>940020795</t>
  </si>
  <si>
    <t>LBM SELAS D'ARMAINVILLIERS SITE NOGENT</t>
  </si>
  <si>
    <t>770018588</t>
  </si>
  <si>
    <t>LBM SELARL"BIOAL" DE CHELLES SITE CHEL</t>
  </si>
  <si>
    <t>930023502</t>
  </si>
  <si>
    <t>LBM SELARL"BIOAL" DE CHELLES SITE GAGN</t>
  </si>
  <si>
    <t>770021962</t>
  </si>
  <si>
    <t>600012561</t>
  </si>
  <si>
    <t>LBM SELARL BIO2000 SITE LE PLESSIS-BEL</t>
  </si>
  <si>
    <t>600012876</t>
  </si>
  <si>
    <t>LBM SELARL BIO2000 SITE SENLIS</t>
  </si>
  <si>
    <t>770019370</t>
  </si>
  <si>
    <t>LBM SELARL BIO2000 SITE DAMMARTIN EN G</t>
  </si>
  <si>
    <t>930024344</t>
  </si>
  <si>
    <t>LBM SELARL BIO2000 SITE LIVRY GARGAN</t>
  </si>
  <si>
    <t>930026018</t>
  </si>
  <si>
    <t>LBM SELARL BIO2000 SITE TREMBLAY</t>
  </si>
  <si>
    <t>930026182</t>
  </si>
  <si>
    <t>LBM SELARL BIO2000 SITE SAINT DENIS</t>
  </si>
  <si>
    <t>770019495</t>
  </si>
  <si>
    <t>770020212</t>
  </si>
  <si>
    <t>770022143</t>
  </si>
  <si>
    <t>780023834</t>
  </si>
  <si>
    <t>LBM SELAS CENTRE DE BIOLOGIE MEDICALE</t>
  </si>
  <si>
    <t>780023842</t>
  </si>
  <si>
    <t>780004115</t>
  </si>
  <si>
    <t>780003711</t>
  </si>
  <si>
    <t>780020863</t>
  </si>
  <si>
    <t>LBM SELAS BIOSYNERGIE SITE VERSAILLES</t>
  </si>
  <si>
    <t>780020871</t>
  </si>
  <si>
    <t>780020889</t>
  </si>
  <si>
    <t>LBM SELAS BIOSYNERGIE SITE MONTIGNY</t>
  </si>
  <si>
    <t>780020897</t>
  </si>
  <si>
    <t>780020905</t>
  </si>
  <si>
    <t>LBM SELAS BIOSYNERGIE SITE VIROFLAY</t>
  </si>
  <si>
    <t>780020913</t>
  </si>
  <si>
    <t>LBM SELAS BIOSYNERGIE SITE GUYANCOURT</t>
  </si>
  <si>
    <t>780020921</t>
  </si>
  <si>
    <t>780020939</t>
  </si>
  <si>
    <t>LBM SELAS BIOSYNERGIE SITE SAINT CYR</t>
  </si>
  <si>
    <t>780020947</t>
  </si>
  <si>
    <t>LBM SELAS BIOSYNERGIE SITE BOIS D'ARCY</t>
  </si>
  <si>
    <t>780022331</t>
  </si>
  <si>
    <t>LBM SELAS BIOSYNERGIE SITE HOUILLES</t>
  </si>
  <si>
    <t>780022349</t>
  </si>
  <si>
    <t>LBM SELAS BIOSYNERGIE SITE CARRIERE</t>
  </si>
  <si>
    <t>780022745</t>
  </si>
  <si>
    <t>LBM SELAS BIOSYNERGIE SITE CELLE ST-CL</t>
  </si>
  <si>
    <t>910019785</t>
  </si>
  <si>
    <t>LBM SELAS BIOSYNERGIE SITE SAVIGNY SUR</t>
  </si>
  <si>
    <t>Essonne</t>
  </si>
  <si>
    <t>910019793</t>
  </si>
  <si>
    <t>LBM SELAS BIOSYNERGIE SITE MENNECY</t>
  </si>
  <si>
    <t>910020064</t>
  </si>
  <si>
    <t>LBM SELAS BIOSYNERGIE SITE JAURES ARPA</t>
  </si>
  <si>
    <t>910020189</t>
  </si>
  <si>
    <t>LBM SELAS BIOSYNERGIE SITE ST MICHEL S</t>
  </si>
  <si>
    <t>910020197</t>
  </si>
  <si>
    <t>910020718</t>
  </si>
  <si>
    <t>LBM SELAS BIOSYNERGIE SITE DRAVEIL</t>
  </si>
  <si>
    <t>910021104</t>
  </si>
  <si>
    <t>LBM SELAS BIOSYNERGIE SITE EPINAY SOUS</t>
  </si>
  <si>
    <t>950016162</t>
  </si>
  <si>
    <t>950016188</t>
  </si>
  <si>
    <t>LBM SELAS BIOSYNERGIE SITE ERMONT</t>
  </si>
  <si>
    <t>950016196</t>
  </si>
  <si>
    <t>LBM SELAS BIOSYNERGIE SITE SANNOIS</t>
  </si>
  <si>
    <t>950017657</t>
  </si>
  <si>
    <t>950030056</t>
  </si>
  <si>
    <t>950030064</t>
  </si>
  <si>
    <t>LBM SELAS BIPOSYNERGIE SITE HERBLAY</t>
  </si>
  <si>
    <t>950031005</t>
  </si>
  <si>
    <t>LBM SELAS BIOSYNERGIE SITE TAVERNY</t>
  </si>
  <si>
    <t>950031013</t>
  </si>
  <si>
    <t>LBM SELAS BIOSYNERGIE SITE ARGENTEUIL</t>
  </si>
  <si>
    <t>950031245</t>
  </si>
  <si>
    <t>LBM BIOSYNERGIE SITE MONTMORENCY</t>
  </si>
  <si>
    <t>950032052</t>
  </si>
  <si>
    <t>950032060</t>
  </si>
  <si>
    <t>LBM SELAS BIOSYNERGIE SITE MERY</t>
  </si>
  <si>
    <t>950032078</t>
  </si>
  <si>
    <t>LBM SELAS BIOSYNERGIE SITE DOMONT</t>
  </si>
  <si>
    <t>950032086</t>
  </si>
  <si>
    <t>LBM SELAS BIOSYNERGIE SITE SAINT BRICE</t>
  </si>
  <si>
    <t>950032573</t>
  </si>
  <si>
    <t>LBM BIOSYNERGIE SITE COUTURIER</t>
  </si>
  <si>
    <t>950033605</t>
  </si>
  <si>
    <t>LBM SELAS BIOSYNERGIE SITE CERGY</t>
  </si>
  <si>
    <t>950033613</t>
  </si>
  <si>
    <t>LBM SELAS BIOSYNERGIE SITE SAINT LEU</t>
  </si>
  <si>
    <t>950042846</t>
  </si>
  <si>
    <t>LBM SELAS BIOSYNERGIE SITE CORMEILLES</t>
  </si>
  <si>
    <t>270025943</t>
  </si>
  <si>
    <t>780020970</t>
  </si>
  <si>
    <t>780020988</t>
  </si>
  <si>
    <t>780020996</t>
  </si>
  <si>
    <t>780021002</t>
  </si>
  <si>
    <t>780021531</t>
  </si>
  <si>
    <t>LBM DPM DIAGNOSTICS FRENEUSE</t>
  </si>
  <si>
    <t>780022182</t>
  </si>
  <si>
    <t>LBM DPM DIAGNOSTICS VERSAILLES FOCH</t>
  </si>
  <si>
    <t>780022190</t>
  </si>
  <si>
    <t>LBM DPM DIAGNOSTICS VERSAILLES NOAILLE</t>
  </si>
  <si>
    <t>780021218</t>
  </si>
  <si>
    <t>LBM SELAS BIO LAB SITE LES MUREAUX GAM</t>
  </si>
  <si>
    <t>780021226</t>
  </si>
  <si>
    <t>780021234</t>
  </si>
  <si>
    <t>LBM SELAS BIO LAB SITE VERNEUIL</t>
  </si>
  <si>
    <t>780021242</t>
  </si>
  <si>
    <t>LBM SELAS BIO LAB SITE POISSY 11 NOVEM</t>
  </si>
  <si>
    <t>780021259</t>
  </si>
  <si>
    <t>780021267</t>
  </si>
  <si>
    <t>LBM SELAS EUROFINS BIO LAB SITE LA VER</t>
  </si>
  <si>
    <t>780021275</t>
  </si>
  <si>
    <t>LBM SELAS BIO LAB SITE HOUDAN</t>
  </si>
  <si>
    <t>780021283</t>
  </si>
  <si>
    <t>LBM SELAS BIO LAB SITE TRAPPES</t>
  </si>
  <si>
    <t>780021291</t>
  </si>
  <si>
    <t>LBM SELAS BIO LAB SITE CONFLANS</t>
  </si>
  <si>
    <t>780021556</t>
  </si>
  <si>
    <t>LBM SELAS BIO LAB SITE MAUREPAS NOGENT</t>
  </si>
  <si>
    <t>780021572</t>
  </si>
  <si>
    <t>LBM SELAS BIO LAB SITE NEAUPHLE LE CHA</t>
  </si>
  <si>
    <t>780021580</t>
  </si>
  <si>
    <t>780021598</t>
  </si>
  <si>
    <t>LBM SELAS BIO LAB SITE GUYANCOURT</t>
  </si>
  <si>
    <t>780021721</t>
  </si>
  <si>
    <t>LBM SELAS BIO LAB SITE RAMBOUILLET</t>
  </si>
  <si>
    <t>780021739</t>
  </si>
  <si>
    <t>LBM SELAS BIO LAB SITE LES MUREAUX PAP</t>
  </si>
  <si>
    <t>780021911</t>
  </si>
  <si>
    <t>LBM SELAS BIO LAB SITE MONTIGNY ETIENN</t>
  </si>
  <si>
    <t>780021986</t>
  </si>
  <si>
    <t>LBM SELAS BIO LAB SITE ST GERMAIN EN L</t>
  </si>
  <si>
    <t>780021994</t>
  </si>
  <si>
    <t>LBM SELAS BIO LAB SITE VERSAILLES</t>
  </si>
  <si>
    <t>780022000</t>
  </si>
  <si>
    <t>LBM SELAS BIO LAB SITE FONTENAY LE FLE</t>
  </si>
  <si>
    <t>780022158</t>
  </si>
  <si>
    <t>780022166</t>
  </si>
  <si>
    <t>LBM SELAS BIO LAB SITE SAINT ARNOULT E</t>
  </si>
  <si>
    <t>780022653</t>
  </si>
  <si>
    <t>LBM SELAS BIO LAB SITE LES ESSARTS</t>
  </si>
  <si>
    <t>780022919</t>
  </si>
  <si>
    <t>LBM SELAS BIO LAB SITE VOISINS LE BRET</t>
  </si>
  <si>
    <t>780022943</t>
  </si>
  <si>
    <t>LBM SELAS BIO LAB SITE LA QUEUE LEZ YV</t>
  </si>
  <si>
    <t>780023024</t>
  </si>
  <si>
    <t>780023032</t>
  </si>
  <si>
    <t>LBM SELAS BIO LAB SITE CHATOU</t>
  </si>
  <si>
    <t>780023040</t>
  </si>
  <si>
    <t>LBM SELAS BIO LAB SITE CHAMBOURCY</t>
  </si>
  <si>
    <t>780023057</t>
  </si>
  <si>
    <t>LBM SELAS BIO LAB SITE SAINT GERMAIN G</t>
  </si>
  <si>
    <t>780023065</t>
  </si>
  <si>
    <t>LBM SELAS BIO LAB SITE POISSY JC MARY</t>
  </si>
  <si>
    <t>780023073</t>
  </si>
  <si>
    <t>LBM SELAS BIO LAB SITE MONTIGNY LETHEU</t>
  </si>
  <si>
    <t>780023081</t>
  </si>
  <si>
    <t>LBM SELAS BIO LAB SITE CROISSY</t>
  </si>
  <si>
    <t>780023099</t>
  </si>
  <si>
    <t>LBM SELAS BIO LAB SITE SAINT GERMAIN P</t>
  </si>
  <si>
    <t>780023107</t>
  </si>
  <si>
    <t>LBM SELAS BIO LAB SITE MARLY</t>
  </si>
  <si>
    <t>780023131</t>
  </si>
  <si>
    <t>LBM SELAS BIO LAB SITE LE PERRAY</t>
  </si>
  <si>
    <t>780024212</t>
  </si>
  <si>
    <t>LBM SELAS BIO LAB SITE LE PERRAY EN YV</t>
  </si>
  <si>
    <t>780024899</t>
  </si>
  <si>
    <t>910019868</t>
  </si>
  <si>
    <t>LBM SELAS BIO LAB SITE ORSAY DUBREUIL</t>
  </si>
  <si>
    <t>910019876</t>
  </si>
  <si>
    <t>LBM SELAS BIO LAB SITE ORSAY MONTJAY</t>
  </si>
  <si>
    <t>910019884</t>
  </si>
  <si>
    <t>LBM SELAS BIO LAB SITE PALAISEAU STALI</t>
  </si>
  <si>
    <t>910019892</t>
  </si>
  <si>
    <t>LBM SELAS BIO LAB SITE PALAISEAU PARIS</t>
  </si>
  <si>
    <t>910020163</t>
  </si>
  <si>
    <t>LBM SELAS BIO LAB SITE LONGJUMEAU</t>
  </si>
  <si>
    <t>910020171</t>
  </si>
  <si>
    <t>LBM SELAS BIO LAB SITE EPINAY / ORGE</t>
  </si>
  <si>
    <t>910020205</t>
  </si>
  <si>
    <t>LBM SELAS BIO LAB SITE EVRY EUROPE</t>
  </si>
  <si>
    <t>910020213</t>
  </si>
  <si>
    <t>LBM SELAS BIO LAB SITE EVRY TARG</t>
  </si>
  <si>
    <t>910020627</t>
  </si>
  <si>
    <t>LBM SELAS BIO LAB SITE J. ADAM GIF SUR</t>
  </si>
  <si>
    <t>910020635</t>
  </si>
  <si>
    <t>LBM SELAS BIO LAB SITE CHEVRY GIF SUR</t>
  </si>
  <si>
    <t>910020643</t>
  </si>
  <si>
    <t>LBM SELAS BIO LAB SITE DOURDAN</t>
  </si>
  <si>
    <t>910020973</t>
  </si>
  <si>
    <t>LBM SELAS BIO LAB SITE GRIGNY</t>
  </si>
  <si>
    <t>910020981</t>
  </si>
  <si>
    <t>LBM SELAS BIO LAB SITE EVRY CLAIRIERE</t>
  </si>
  <si>
    <t>910021245</t>
  </si>
  <si>
    <t>LBM SELAS BIO LAB SITE MARCOUSSIS</t>
  </si>
  <si>
    <t>910021468</t>
  </si>
  <si>
    <t>LBM SELAS BIO LAB SITE SAINTE GENEVIEV</t>
  </si>
  <si>
    <t>910023662</t>
  </si>
  <si>
    <t>LBM SELAS EUROFINS BIO LAB SITE LES UL</t>
  </si>
  <si>
    <t>920027414</t>
  </si>
  <si>
    <t>920027562</t>
  </si>
  <si>
    <t>LBM SELAS BIO LAB SITE LEVALLOIS</t>
  </si>
  <si>
    <t>920027992</t>
  </si>
  <si>
    <t>LBM SELAS BIO LAB SITE REPUBLIQUE</t>
  </si>
  <si>
    <t>920028008</t>
  </si>
  <si>
    <t>LBM SELAS BIO LAB SITE VILLE D'AVRAY</t>
  </si>
  <si>
    <t>950016204</t>
  </si>
  <si>
    <t>LBM SELAS BIO LAB SITE PONTOISE</t>
  </si>
  <si>
    <t>780021028</t>
  </si>
  <si>
    <t>CERBALLIANCE IDF OUEST SITE MANTES RON</t>
  </si>
  <si>
    <t>780021036</t>
  </si>
  <si>
    <t>780021044</t>
  </si>
  <si>
    <t>CERBALLIANCE IDF OUEST SITE MAULE</t>
  </si>
  <si>
    <t>780021051</t>
  </si>
  <si>
    <t>780021127</t>
  </si>
  <si>
    <t>780021135</t>
  </si>
  <si>
    <t>780021150</t>
  </si>
  <si>
    <t>780021168</t>
  </si>
  <si>
    <t>780021176</t>
  </si>
  <si>
    <t>780021747</t>
  </si>
  <si>
    <t>780021754</t>
  </si>
  <si>
    <t>780021762</t>
  </si>
  <si>
    <t>780021770</t>
  </si>
  <si>
    <t>780022026</t>
  </si>
  <si>
    <t>780022281</t>
  </si>
  <si>
    <t>780022299</t>
  </si>
  <si>
    <t>780022307</t>
  </si>
  <si>
    <t>780027702</t>
  </si>
  <si>
    <t>CERBALLIANCE IDF OUEST SITE TRAPPES</t>
  </si>
  <si>
    <t>950026591</t>
  </si>
  <si>
    <t>950026625</t>
  </si>
  <si>
    <t>950026658</t>
  </si>
  <si>
    <t>950026708</t>
  </si>
  <si>
    <t>950026732</t>
  </si>
  <si>
    <t>950026765</t>
  </si>
  <si>
    <t>950039289</t>
  </si>
  <si>
    <t>950039297</t>
  </si>
  <si>
    <t>950039859</t>
  </si>
  <si>
    <t>950039867</t>
  </si>
  <si>
    <t>790018360</t>
  </si>
  <si>
    <t>LABORATOIRE MEDILAB GROUP</t>
  </si>
  <si>
    <t>790018378</t>
  </si>
  <si>
    <t>LABORATOIRE MEDILAB GROUP (2)</t>
  </si>
  <si>
    <t>790018386</t>
  </si>
  <si>
    <t>LABORATOIRE MEDILAB GROUP (3)</t>
  </si>
  <si>
    <t>790018394</t>
  </si>
  <si>
    <t>LABORATOIRE MEDILAB GROUP (4)</t>
  </si>
  <si>
    <t>790018402</t>
  </si>
  <si>
    <t>LABORATOIRE MEDILAB GROUP (5)</t>
  </si>
  <si>
    <t>790018428</t>
  </si>
  <si>
    <t>LABORATOIRE MEDILAB GROUP (7)</t>
  </si>
  <si>
    <t>790018436</t>
  </si>
  <si>
    <t>LABORATOIRE MEDILAB GROUP (8)</t>
  </si>
  <si>
    <t>790018774</t>
  </si>
  <si>
    <t>LABORATOIRE MEDILAB GROUP (6)</t>
  </si>
  <si>
    <t>850026055</t>
  </si>
  <si>
    <t>LABORATOIRE MEDILAB GROUP (1)</t>
  </si>
  <si>
    <t>790018584</t>
  </si>
  <si>
    <t>LABORATOIRE BIOSEVRES (1)</t>
  </si>
  <si>
    <t>790018592</t>
  </si>
  <si>
    <t>LABORATOIRE BIOSEVRES (2)</t>
  </si>
  <si>
    <t>790018949</t>
  </si>
  <si>
    <t>LABORATOIRE BIOSEVRES (3)</t>
  </si>
  <si>
    <t>620033159</t>
  </si>
  <si>
    <t>Biopath</t>
  </si>
  <si>
    <t>800017642</t>
  </si>
  <si>
    <t>800018566</t>
  </si>
  <si>
    <t>800018574</t>
  </si>
  <si>
    <t>800018921</t>
  </si>
  <si>
    <t>800017592</t>
  </si>
  <si>
    <t>LBM CERBALLIANCE SOMME AMIENS 8 MAI</t>
  </si>
  <si>
    <t>800017600</t>
  </si>
  <si>
    <t>LBM CERBALLIANCE SOMME AMIENS LECLERC</t>
  </si>
  <si>
    <t>800017618</t>
  </si>
  <si>
    <t>LBM CERBALLIANCE SOMME LONGUEAU</t>
  </si>
  <si>
    <t>800017881</t>
  </si>
  <si>
    <t>LBM CERBALLIANCE SOMME AMIENS CORMONT</t>
  </si>
  <si>
    <t>800017899</t>
  </si>
  <si>
    <t>LBM CERBALLIANCE SOMME AMIENS DUMAS</t>
  </si>
  <si>
    <t>800017907</t>
  </si>
  <si>
    <t>LBM CERBALLIANCE SOMME AMIENS SOUVENIR</t>
  </si>
  <si>
    <t>800018509</t>
  </si>
  <si>
    <t>LBM CERBALLIANCE SOMME ALBERT</t>
  </si>
  <si>
    <t>800018517</t>
  </si>
  <si>
    <t>LBM CERBALLIANCE SOMME CORBIE</t>
  </si>
  <si>
    <t>800020703</t>
  </si>
  <si>
    <t>800007494</t>
  </si>
  <si>
    <t>LBM HAUTE-PICARDIE AMIENS</t>
  </si>
  <si>
    <t>800018103</t>
  </si>
  <si>
    <t>LBM HAUTE-PICARDIE HAM</t>
  </si>
  <si>
    <t>800018111</t>
  </si>
  <si>
    <t>800018988</t>
  </si>
  <si>
    <t>LBM HAUTE-PICARDIE ESTREES-DENIECOURT</t>
  </si>
  <si>
    <t>590063863</t>
  </si>
  <si>
    <t>LBM BIOLAM80 CAMBRAI</t>
  </si>
  <si>
    <t>600014880</t>
  </si>
  <si>
    <t>LBM BIOLAM 80 BEAUVAIS</t>
  </si>
  <si>
    <t>600015028</t>
  </si>
  <si>
    <t>LBM BIOLAM80 BEAUVAIS (PLACE DE FRANCE</t>
  </si>
  <si>
    <t>800018152</t>
  </si>
  <si>
    <t>LBM BIOLAM80 AMIENS LAMARCK</t>
  </si>
  <si>
    <t>800018160</t>
  </si>
  <si>
    <t>LBM BIOLAM80 AMIENS EUROPE</t>
  </si>
  <si>
    <t>800018178</t>
  </si>
  <si>
    <t>800020711</t>
  </si>
  <si>
    <t>800010852</t>
  </si>
  <si>
    <t>LBM BIOAMIENS MONTIERES</t>
  </si>
  <si>
    <t>800010951</t>
  </si>
  <si>
    <t>LBM BIOAMIENS SAINT ACHEUL</t>
  </si>
  <si>
    <t>800018467</t>
  </si>
  <si>
    <t>LBM BIOAMIENS AMIENS ALBERT 1ER</t>
  </si>
  <si>
    <t>800018475</t>
  </si>
  <si>
    <t>LBM BIOAMIENS AMIENS DUMAS</t>
  </si>
  <si>
    <t>310025143</t>
  </si>
  <si>
    <t>810001594</t>
  </si>
  <si>
    <t>810009639</t>
  </si>
  <si>
    <t>LBM EUROFINS INTERLAB ALBI VAL DE CAUS</t>
  </si>
  <si>
    <t>810009688</t>
  </si>
  <si>
    <t>LBM EUROFINS INTERLAB ST-SULPICE</t>
  </si>
  <si>
    <t>810009738</t>
  </si>
  <si>
    <t>LBM EUROFINS INTERLAB ALBI TEYSSIER</t>
  </si>
  <si>
    <t>810010108</t>
  </si>
  <si>
    <t>LBM EUROFINS INTERLAB RABASTENS</t>
  </si>
  <si>
    <t>810010389</t>
  </si>
  <si>
    <t>LBM EUROFINS INTERLAB CARMAUX</t>
  </si>
  <si>
    <t>810010504</t>
  </si>
  <si>
    <t>LBM EUROFINS INTERLAB GAILLAC</t>
  </si>
  <si>
    <t>810012112</t>
  </si>
  <si>
    <t>LBM INTERLAB ALBI JEAN JAURES</t>
  </si>
  <si>
    <t>810011056</t>
  </si>
  <si>
    <t>810011064</t>
  </si>
  <si>
    <t>830014122</t>
  </si>
  <si>
    <t>LABM VIALATTE SITE SIX FOURS LES PLAGE</t>
  </si>
  <si>
    <t>830024733</t>
  </si>
  <si>
    <t>LABM VIALATTE SITE LA SEYNE SUR MER</t>
  </si>
  <si>
    <t>830015160</t>
  </si>
  <si>
    <t>830015509</t>
  </si>
  <si>
    <t>LBM CERBALLIANCE COTE D AZUR SITE CAGN</t>
  </si>
  <si>
    <t>LBM CERBALLIANCE COTE D AZUR SITE SAIN</t>
  </si>
  <si>
    <t>LBM CERBALLIANCE COTE D'AZUR SITE CAGN</t>
  </si>
  <si>
    <t>LBM CERBALLIANCE COTE D'AZUR PLATEAU S</t>
  </si>
  <si>
    <t>LBM CERBALLIANCE COTE D AZUR SITE  BEA</t>
  </si>
  <si>
    <t>LBM CERBALLIANCE COTE D AZUR SITE BEAU</t>
  </si>
  <si>
    <t>LBM CERBALLIANCE COTE D'AZUR SITE VILL</t>
  </si>
  <si>
    <t>LBM CERBALLIANCE COTE D'AZUR SITE BLAU</t>
  </si>
  <si>
    <t>LBM CERBALLIANCE COTE D'AZUR SITE NICE</t>
  </si>
  <si>
    <t>LBM CERBALLIANCE COTE D'AZUR SITE LA T</t>
  </si>
  <si>
    <t>LBM CERBALLIANCE COTE D'AZUR SITE ST L</t>
  </si>
  <si>
    <t>LBM CERBALLIANCE COTE D'AZUR SITE DELF</t>
  </si>
  <si>
    <t>LBM CERBALLIANCE COTE D AZUR SITE ARNA</t>
  </si>
  <si>
    <t>830018487</t>
  </si>
  <si>
    <t>LBM CERBALLIANCE COTE D'AZUR SITE TOUL</t>
  </si>
  <si>
    <t>830018594</t>
  </si>
  <si>
    <t>LBM CERBALLIANCE COTE D AZUR SITE LA S</t>
  </si>
  <si>
    <t>830018602</t>
  </si>
  <si>
    <t>830018610</t>
  </si>
  <si>
    <t>830018628</t>
  </si>
  <si>
    <t>LBM CERBALLIANCE COTE  D AZUR SITE LA</t>
  </si>
  <si>
    <t>830018636</t>
  </si>
  <si>
    <t>830018735</t>
  </si>
  <si>
    <t>LBM CERBALLIANCE COTE D'AZUR SITE PLAN</t>
  </si>
  <si>
    <t>830018743</t>
  </si>
  <si>
    <t>LBM CERBALLIANCE COTE D'AZUR SITE HYER</t>
  </si>
  <si>
    <t>830018776</t>
  </si>
  <si>
    <t>LBM CERBALLIANCE COTE D'AZUR SITE GASS</t>
  </si>
  <si>
    <t>830018784</t>
  </si>
  <si>
    <t>830018792</t>
  </si>
  <si>
    <t>830018941</t>
  </si>
  <si>
    <t>LBM CERBALLIANCE COTE D'AZUR SITE ST C</t>
  </si>
  <si>
    <t>830018958</t>
  </si>
  <si>
    <t>830019063</t>
  </si>
  <si>
    <t>LBM CERBALLIANCE COTE D'AZUR SITE LE B</t>
  </si>
  <si>
    <t>830019071</t>
  </si>
  <si>
    <t>LBM CERBALLIANCE COTE D'AZUR SITE ST T</t>
  </si>
  <si>
    <t>830019246</t>
  </si>
  <si>
    <t>LBM CERBALLIANCE COTE D'AZUR SITE LA G</t>
  </si>
  <si>
    <t>830019253</t>
  </si>
  <si>
    <t>LBM CERBALLIANCE COTE D'AZUR SITE LA C</t>
  </si>
  <si>
    <t>830019543</t>
  </si>
  <si>
    <t>830020863</t>
  </si>
  <si>
    <t>LBM CERBALLIANCE COTE D'AZUR SITE OLLI</t>
  </si>
  <si>
    <t>830020947</t>
  </si>
  <si>
    <t>LBM CERBALLIANCE COTE D AZUR SITE COGO</t>
  </si>
  <si>
    <t>830024998</t>
  </si>
  <si>
    <t>LBM CERBALLIANCE COTE D AZUR SITE GASS</t>
  </si>
  <si>
    <t>830208054</t>
  </si>
  <si>
    <t>830018438</t>
  </si>
  <si>
    <t>830018446</t>
  </si>
  <si>
    <t>830018453</t>
  </si>
  <si>
    <t>830018461</t>
  </si>
  <si>
    <t>830018479</t>
  </si>
  <si>
    <t>830018750</t>
  </si>
  <si>
    <t>830018768</t>
  </si>
  <si>
    <t>LBM EUROFINS LABAZUR ALPES SUD VAR SIT</t>
  </si>
  <si>
    <t>LBM EUROFINS LABAZUR ALPES SUD VAR LAR</t>
  </si>
  <si>
    <t>830018651</t>
  </si>
  <si>
    <t>830018669</t>
  </si>
  <si>
    <t>830018677</t>
  </si>
  <si>
    <t>830018685</t>
  </si>
  <si>
    <t>830018693</t>
  </si>
  <si>
    <t>830018701</t>
  </si>
  <si>
    <t>830018719</t>
  </si>
  <si>
    <t>830020103</t>
  </si>
  <si>
    <t>LBM EUROFINS LABAZUR ALPES SUD VAR/SIT</t>
  </si>
  <si>
    <t>830020111</t>
  </si>
  <si>
    <t>830021481</t>
  </si>
  <si>
    <t>LBM EUROFINS LABAZUR ILAB SITE PEYMEIN</t>
  </si>
  <si>
    <t>LBM EUROFINS LABAZUR ILAB SITE COLLET</t>
  </si>
  <si>
    <t>LBM EUROFINS LABAZUR ILAB SITE CANNES</t>
  </si>
  <si>
    <t>LBM EUROFINS LABAZUR ILAB SITE NAPOLEO</t>
  </si>
  <si>
    <t>830018842</t>
  </si>
  <si>
    <t>LBM EUROFINS LABAZUR ILAB SITE MONTAUR</t>
  </si>
  <si>
    <t>830020368</t>
  </si>
  <si>
    <t>LBM EUROFINS LABAZUR ILAB SITE FAYENCE</t>
  </si>
  <si>
    <t>830020376</t>
  </si>
  <si>
    <t>LBM EUROFINS LABAZUR ILAB SITE FREJUS</t>
  </si>
  <si>
    <t>830020632</t>
  </si>
  <si>
    <t>830024600</t>
  </si>
  <si>
    <t>LBM EUROFINS LABAZUR ILAB</t>
  </si>
  <si>
    <t>130043151</t>
  </si>
  <si>
    <t>830018867</t>
  </si>
  <si>
    <t>830018875</t>
  </si>
  <si>
    <t>830018883</t>
  </si>
  <si>
    <t>830018891</t>
  </si>
  <si>
    <t>830018909</t>
  </si>
  <si>
    <t>830018917</t>
  </si>
  <si>
    <t>830018925</t>
  </si>
  <si>
    <t>830018933</t>
  </si>
  <si>
    <t>830020095</t>
  </si>
  <si>
    <t>830025284</t>
  </si>
  <si>
    <t>130041056</t>
  </si>
  <si>
    <t>LBM BIO LITTORAL SITE LA CIOTAT L'ESCA</t>
  </si>
  <si>
    <t>130041072</t>
  </si>
  <si>
    <t>LBM BIO LITTORAL SITE LA CIOTAT LES AR</t>
  </si>
  <si>
    <t>130041080</t>
  </si>
  <si>
    <t>LBM BIO LITTORAL SITE LA CIOTAT MISTRA</t>
  </si>
  <si>
    <t>130041098</t>
  </si>
  <si>
    <t>LBM BIO LITTORAL SITE LA CIOTAT ROUMAG</t>
  </si>
  <si>
    <t>130041403</t>
  </si>
  <si>
    <t>LBM BIO LITTORAL SITE VICTOR HUGO</t>
  </si>
  <si>
    <t>130044746</t>
  </si>
  <si>
    <t>LBM BIO LITTORAL SITE MARSEILLE</t>
  </si>
  <si>
    <t>830018503</t>
  </si>
  <si>
    <t>LBM BIO LITTORAL SITE LE MOURILLON</t>
  </si>
  <si>
    <t>830018511</t>
  </si>
  <si>
    <t>LBM BIO LITTORAL SITE SIX FOURS LES PL</t>
  </si>
  <si>
    <t>830018529</t>
  </si>
  <si>
    <t>LBM BIO LITTORAL SITE TOULON ST ROCH</t>
  </si>
  <si>
    <t>830018537</t>
  </si>
  <si>
    <t>LBM BIO LITTORAL SITE TOULON LAFAYETTE</t>
  </si>
  <si>
    <t>830018552</t>
  </si>
  <si>
    <t>LBM BIO LITTORAL SITE LA VALETTE FERRA</t>
  </si>
  <si>
    <t>830019519</t>
  </si>
  <si>
    <t>LBM BIO LITTORAL SITE LE BAUSSET DE GA</t>
  </si>
  <si>
    <t>830019527</t>
  </si>
  <si>
    <t>LBM BIO LITTORAL SITE LA BAUSSET NATIO</t>
  </si>
  <si>
    <t>830019808</t>
  </si>
  <si>
    <t>LBM BIO LITTORAL SITE BANDOL</t>
  </si>
  <si>
    <t>830019816</t>
  </si>
  <si>
    <t>LBM BIO LITTORAL SITE SANARY SUR MER C</t>
  </si>
  <si>
    <t>830019824</t>
  </si>
  <si>
    <t>LBM BIO LITTORAL SITE TOULON ALBERT CA</t>
  </si>
  <si>
    <t>830019832</t>
  </si>
  <si>
    <t>LBM BIO LITTORAL SITE SANARY SUR MER G</t>
  </si>
  <si>
    <t>830019840</t>
  </si>
  <si>
    <t>LBM BIO LITTORAL SITE SIX FOUR BOUILLI</t>
  </si>
  <si>
    <t>830019964</t>
  </si>
  <si>
    <t>LBM BIO LITTORAL SITE BANDOL ROUTE MAR</t>
  </si>
  <si>
    <t>830019972</t>
  </si>
  <si>
    <t>LBM BIO LITTORAL SITE OLLIOULES</t>
  </si>
  <si>
    <t>830019980</t>
  </si>
  <si>
    <t>LBM BIO LITTORAL SANARY PLATEAU TECHNI</t>
  </si>
  <si>
    <t>830020061</t>
  </si>
  <si>
    <t>LBM VERMEULEN SITE GUERY CLEMENT</t>
  </si>
  <si>
    <t>830020079</t>
  </si>
  <si>
    <t>LBM VERMEULEN SITE VERMEULEN</t>
  </si>
  <si>
    <t>830020087</t>
  </si>
  <si>
    <t>LBM VERMEULEN SITE DUNANT</t>
  </si>
  <si>
    <t>830020285</t>
  </si>
  <si>
    <t>LBM SYNERGIE SITE MATTEI ESCOFFIER NAR</t>
  </si>
  <si>
    <t>830020293</t>
  </si>
  <si>
    <t>LBM SYNERGIE SITE BASSIGNANA</t>
  </si>
  <si>
    <t>830020301</t>
  </si>
  <si>
    <t>LBM SYNERGIE SITE MARX</t>
  </si>
  <si>
    <t>830020319</t>
  </si>
  <si>
    <t>LBM SYNERGIE SITE BOYER GEOFFROY</t>
  </si>
  <si>
    <t>830020327</t>
  </si>
  <si>
    <t>LBM SYNERGIE SITE RIMBAUD MARTIN</t>
  </si>
  <si>
    <t>830020335</t>
  </si>
  <si>
    <t>LBM SYNERGIE SITE DES MOULINS</t>
  </si>
  <si>
    <t>830025367</t>
  </si>
  <si>
    <t>LBM SYNERGIE SIX FOURS</t>
  </si>
  <si>
    <t>830025433</t>
  </si>
  <si>
    <t>LABORATOIRE SELAS SYNERGIE LA CRAU</t>
  </si>
  <si>
    <t>830025334</t>
  </si>
  <si>
    <t>300018041</t>
  </si>
  <si>
    <t>LBM BIO-SANTIS SITE LES ANGLES</t>
  </si>
  <si>
    <t>840017818</t>
  </si>
  <si>
    <t>LBM BIO-SANTIS SITE ENTRAIGUES</t>
  </si>
  <si>
    <t>840017826</t>
  </si>
  <si>
    <t>LBM BIO-SANTIS SITE MONTFAVET</t>
  </si>
  <si>
    <t>840017834</t>
  </si>
  <si>
    <t>LBM BIO-SANTIS SITE JONQUERETTES</t>
  </si>
  <si>
    <t>840017842</t>
  </si>
  <si>
    <t>LBM BIO-SANTIS SITE LE THOR</t>
  </si>
  <si>
    <t>840017859</t>
  </si>
  <si>
    <t>LBM BIO-SANTIS SITE SARRIANS</t>
  </si>
  <si>
    <t>840017867</t>
  </si>
  <si>
    <t>LBM BIO-SANTIS SITE LE PONTET</t>
  </si>
  <si>
    <t>840017875</t>
  </si>
  <si>
    <t>LBM BIO-SANTIS SITE MORIERES</t>
  </si>
  <si>
    <t>840017990</t>
  </si>
  <si>
    <t>LBM BIO-SANTIS SITE CAVAILLON COMTAT</t>
  </si>
  <si>
    <t>840018238</t>
  </si>
  <si>
    <t>LBM BIO-SANTIS SITE CAVAILLON PONT</t>
  </si>
  <si>
    <t>840018386</t>
  </si>
  <si>
    <t>LBM BIO-SANTIS SITE PERNES</t>
  </si>
  <si>
    <t>840019558</t>
  </si>
  <si>
    <t>LBM BIO-SANTIS SITE AVIGNON</t>
  </si>
  <si>
    <t>840019723</t>
  </si>
  <si>
    <t>LBM BIO-SANTIS AVIGNON SEMARD</t>
  </si>
  <si>
    <t>840020028</t>
  </si>
  <si>
    <t>LBM BIO-SANTIS SITE BOLLENE</t>
  </si>
  <si>
    <t>840020077</t>
  </si>
  <si>
    <t>LBM BIO-SANTIS SITE SORGUES</t>
  </si>
  <si>
    <t>840020671</t>
  </si>
  <si>
    <t>LBM BIO-SANTIS SITE AVIGNON/CENTRE MED</t>
  </si>
  <si>
    <t>260018528</t>
  </si>
  <si>
    <t>LBM BIONYVAL SITE NYONS</t>
  </si>
  <si>
    <t>260018700</t>
  </si>
  <si>
    <t>LMB BIONYVAL SITE DIEULEFIT</t>
  </si>
  <si>
    <t>840018253</t>
  </si>
  <si>
    <t>LBM BIONYVAL SITE VAISON LA ROMAINE</t>
  </si>
  <si>
    <t>840018261</t>
  </si>
  <si>
    <t>LBM BIONYVAL SITE VALREAS</t>
  </si>
  <si>
    <t>840018279</t>
  </si>
  <si>
    <t>LBM BIONYVAL SITE ORANGE</t>
  </si>
  <si>
    <t>840018527</t>
  </si>
  <si>
    <t>LBM TETRABIO</t>
  </si>
  <si>
    <t>840018535</t>
  </si>
  <si>
    <t>LBM TETRABIO GAUTHERON</t>
  </si>
  <si>
    <t>840018543</t>
  </si>
  <si>
    <t>LBM TETRABIO SITE COTDELOUP</t>
  </si>
  <si>
    <t>260019021</t>
  </si>
  <si>
    <t>LBM PROLAB - ST PAUL TROIS CHATEAUX</t>
  </si>
  <si>
    <t>260019039</t>
  </si>
  <si>
    <t>LBM PROLAB - PIERRELATTE</t>
  </si>
  <si>
    <t>300016599</t>
  </si>
  <si>
    <t>LBM PROLAB PONT SAINT ESPRIT</t>
  </si>
  <si>
    <t>300016607</t>
  </si>
  <si>
    <t>LBM PROLAB ROQUEMAURE</t>
  </si>
  <si>
    <t>LBM PROLAB - BOURG ST ANDEOL</t>
  </si>
  <si>
    <t>840017776</t>
  </si>
  <si>
    <t>LBM PROLAB SITE ORANGE</t>
  </si>
  <si>
    <t>840017784</t>
  </si>
  <si>
    <t>LBM PROLAB SITE SUPPARO</t>
  </si>
  <si>
    <t>840019012</t>
  </si>
  <si>
    <t>LBM PROLAB BEDARRIDES</t>
  </si>
  <si>
    <t>840019020</t>
  </si>
  <si>
    <t>LBM PROLAB COURTHEZON</t>
  </si>
  <si>
    <t>840019038</t>
  </si>
  <si>
    <t>LBM PROLAB JONQUIERES</t>
  </si>
  <si>
    <t>260019179</t>
  </si>
  <si>
    <t>LBM BIOMEDIVAL SITE MONTELLIMAR</t>
  </si>
  <si>
    <t>840018923</t>
  </si>
  <si>
    <t>LBM BIOMEDIVAL SITE BOLLENE</t>
  </si>
  <si>
    <t>850017781</t>
  </si>
  <si>
    <t>850017799</t>
  </si>
  <si>
    <t>850017807</t>
  </si>
  <si>
    <t>850017674</t>
  </si>
  <si>
    <t>LBM BIORYLIS - MONOD LES SABLES D'OLON</t>
  </si>
  <si>
    <t>850018128</t>
  </si>
  <si>
    <t>LBM BIORYLIS - BOILEAU LA ROCHE/Y</t>
  </si>
  <si>
    <t>850018136</t>
  </si>
  <si>
    <t>LBM BIORYLIS - LES ESSARTS EN BOCAGE</t>
  </si>
  <si>
    <t>850018144</t>
  </si>
  <si>
    <t>LBM BIORYLIS - GUTENBERG LAROCHE/Y</t>
  </si>
  <si>
    <t>850018151</t>
  </si>
  <si>
    <t>LBM BIORYLIS - MARTIN LA ROCHE/Y</t>
  </si>
  <si>
    <t>850018169</t>
  </si>
  <si>
    <t>LBM BIORYLIS - LUCON</t>
  </si>
  <si>
    <t>850018177</t>
  </si>
  <si>
    <t>LBM BIORYLIS - TALMONT ST HILAIRE</t>
  </si>
  <si>
    <t>850020199</t>
  </si>
  <si>
    <t>LBM BIORYLIS - POMPIDOU LES SABLES D'O</t>
  </si>
  <si>
    <t>850020272</t>
  </si>
  <si>
    <t>LBM BIORYLIS - MITTERRAND LES SABLES D</t>
  </si>
  <si>
    <t>850026998</t>
  </si>
  <si>
    <t>LBM BIORYLIS - STE HERMINE</t>
  </si>
  <si>
    <t>440050169</t>
  </si>
  <si>
    <t>850018557</t>
  </si>
  <si>
    <t>850018599</t>
  </si>
  <si>
    <t>850018615</t>
  </si>
  <si>
    <t>850017211</t>
  </si>
  <si>
    <t>LBM ACTIV'BIOLAB ST GILLES CROIX DE VI</t>
  </si>
  <si>
    <t>850021288</t>
  </si>
  <si>
    <t>LBM ACTIV'BIOLAB AIZENAY</t>
  </si>
  <si>
    <t>850021387</t>
  </si>
  <si>
    <t>LBM ACTIV'BIOLAB CHALLANS</t>
  </si>
  <si>
    <t>850027574</t>
  </si>
  <si>
    <t>LBM ACTIV'BIOLAB BRETIGNOLLES</t>
  </si>
  <si>
    <t>360007785</t>
  </si>
  <si>
    <t>BIO 86</t>
  </si>
  <si>
    <t>860005552</t>
  </si>
  <si>
    <t>LABORATOIRE BIO 86-GENCAY</t>
  </si>
  <si>
    <t>860012616</t>
  </si>
  <si>
    <t>LABORATOIRE BIO 86 (6)</t>
  </si>
  <si>
    <t>860012624</t>
  </si>
  <si>
    <t>LABORATOIRE BIO 86 (2)</t>
  </si>
  <si>
    <t>860012632</t>
  </si>
  <si>
    <t>LABORATOIRE BIO 86 (3)</t>
  </si>
  <si>
    <t>860012640</t>
  </si>
  <si>
    <t>LABORATOIRE BIO 86 (4)</t>
  </si>
  <si>
    <t>860012764</t>
  </si>
  <si>
    <t>LABORATOIRE BIO 86 (5)</t>
  </si>
  <si>
    <t>860012798</t>
  </si>
  <si>
    <t>LABORATOIRE BIO 86 (8)</t>
  </si>
  <si>
    <t>860012806</t>
  </si>
  <si>
    <t>LABORATOIRE BIO 86 (9)</t>
  </si>
  <si>
    <t>860012970</t>
  </si>
  <si>
    <t>860012996</t>
  </si>
  <si>
    <t>LABORATOIRE BIO 86 (11)</t>
  </si>
  <si>
    <t>860013002</t>
  </si>
  <si>
    <t>LABORATOIRE BIO 86 (10)</t>
  </si>
  <si>
    <t>860013259</t>
  </si>
  <si>
    <t>LABORATOIRE BIO 86 (1)</t>
  </si>
  <si>
    <t>860014497</t>
  </si>
  <si>
    <t>LABORATOIRE BIO 86 (14)</t>
  </si>
  <si>
    <t>230004392</t>
  </si>
  <si>
    <t>Creuse</t>
  </si>
  <si>
    <t>230004400</t>
  </si>
  <si>
    <t>LABM BIOLYSS - LA SOUTERRAINE</t>
  </si>
  <si>
    <t>870007895</t>
  </si>
  <si>
    <t>LABM BIOLYSS - SAINT YRIEIX</t>
  </si>
  <si>
    <t>Haute-Vienne</t>
  </si>
  <si>
    <t>870016763</t>
  </si>
  <si>
    <t>LABM BIOLYSS - LIMOGES, FOUGERAS</t>
  </si>
  <si>
    <t>870016771</t>
  </si>
  <si>
    <t>LABM BIOLYSS - LIMOGES, CATROUX</t>
  </si>
  <si>
    <t>870016789</t>
  </si>
  <si>
    <t>LABM BIOLYSS - LIMOGES, SCHOELCHER</t>
  </si>
  <si>
    <t>870016797</t>
  </si>
  <si>
    <t>LABM BIOLYSS - LIMOGES, FLEURUS</t>
  </si>
  <si>
    <t>870016805</t>
  </si>
  <si>
    <t>LABM BIOLYSS - BELLAC</t>
  </si>
  <si>
    <t>870016813</t>
  </si>
  <si>
    <t>LABM BIOLYSS _ LIMOGES, TARRADE</t>
  </si>
  <si>
    <t>870017522</t>
  </si>
  <si>
    <t>LBM BIOLYSS</t>
  </si>
  <si>
    <t>160011805</t>
  </si>
  <si>
    <t>ASTRALAB-CONFOLENS</t>
  </si>
  <si>
    <t>190012138</t>
  </si>
  <si>
    <t>ASTRALAB-LABORATOIRE EGLETONS</t>
  </si>
  <si>
    <t>190012179</t>
  </si>
  <si>
    <t>ASTRALAB -BRIVE</t>
  </si>
  <si>
    <t>190012187</t>
  </si>
  <si>
    <t>ASTRALAB-OBJAT</t>
  </si>
  <si>
    <t>190012195</t>
  </si>
  <si>
    <t>190012203</t>
  </si>
  <si>
    <t>ASTALBAB USSEL</t>
  </si>
  <si>
    <t>230003246</t>
  </si>
  <si>
    <t>ASTRALAB LABORATOIRE DE LA GARE</t>
  </si>
  <si>
    <t>230004426</t>
  </si>
  <si>
    <t>ASTRALAB-AUBUSSON</t>
  </si>
  <si>
    <t>870009081</t>
  </si>
  <si>
    <t>LABORATOIRE GARIBALDI</t>
  </si>
  <si>
    <t>870017035</t>
  </si>
  <si>
    <t>ASTRALAB -MAR DE TASSIGNY LIMOGES</t>
  </si>
  <si>
    <t>870017043</t>
  </si>
  <si>
    <t>ASTRALAB-PLACE D AINE LIMOGES</t>
  </si>
  <si>
    <t>870017183</t>
  </si>
  <si>
    <t>ASTRALAB-LBM FOURNIER-CHAPUT</t>
  </si>
  <si>
    <t>870017191</t>
  </si>
  <si>
    <t>ASTRALAB-COUZEIX</t>
  </si>
  <si>
    <t>870017209</t>
  </si>
  <si>
    <t>ASTRALAB-AIXE/VIENNE</t>
  </si>
  <si>
    <t>870017217</t>
  </si>
  <si>
    <t>ASTRALAB-ST LEONARD</t>
  </si>
  <si>
    <t>870017225</t>
  </si>
  <si>
    <t>ASTRALAB-LABORATOIRE CHAGNAUD</t>
  </si>
  <si>
    <t>870017845</t>
  </si>
  <si>
    <t>ASTRALAB-LIMOGES-BEAUBREUIL</t>
  </si>
  <si>
    <t>880006861</t>
  </si>
  <si>
    <t>LBM ANALYSIS LEFAURE PETIT EPINAL BELL</t>
  </si>
  <si>
    <t>880006879</t>
  </si>
  <si>
    <t>LBM ANALYSIS 4 NATIONS EPINAL</t>
  </si>
  <si>
    <t>880006887</t>
  </si>
  <si>
    <t>LBM ANALYSIS CHARMES</t>
  </si>
  <si>
    <t>880006895</t>
  </si>
  <si>
    <t>LBM ANALYSIS VICARINI GIRETTI REMIREMO</t>
  </si>
  <si>
    <t>880006903</t>
  </si>
  <si>
    <t>LBM ANALYSIS GOLBEY</t>
  </si>
  <si>
    <t>880006911</t>
  </si>
  <si>
    <t>LBM ANALYSIS THAON</t>
  </si>
  <si>
    <t>880007497</t>
  </si>
  <si>
    <t>880007505</t>
  </si>
  <si>
    <t>LBM ATOUTBIO DE LORRAINE MIRECOURT</t>
  </si>
  <si>
    <t>880007620</t>
  </si>
  <si>
    <t>LBM ATOUTBIO DE LORRAINE VITTEL</t>
  </si>
  <si>
    <t>890973639</t>
  </si>
  <si>
    <t>Yonne</t>
  </si>
  <si>
    <t>100009497</t>
  </si>
  <si>
    <t>LBM MED-LAB DE FAUP-ROCHETON</t>
  </si>
  <si>
    <t>100009646</t>
  </si>
  <si>
    <t>LBM MED-LAB HERRIOT</t>
  </si>
  <si>
    <t>210011326</t>
  </si>
  <si>
    <t>LBM MED-LAB MONTBARD</t>
  </si>
  <si>
    <t>890008550</t>
  </si>
  <si>
    <t>LBM MED-LAB TONNERRE</t>
  </si>
  <si>
    <t>890008568</t>
  </si>
  <si>
    <t>LBM MED-LAB ST FLORENTIN</t>
  </si>
  <si>
    <t>890008808</t>
  </si>
  <si>
    <t>LBM MED-LAB VILLENEUVE</t>
  </si>
  <si>
    <t>890009269</t>
  </si>
  <si>
    <t>LBM MED-LAB MIGENNES</t>
  </si>
  <si>
    <t>580005841</t>
  </si>
  <si>
    <t>BIO+ CLAMECY</t>
  </si>
  <si>
    <t>580006021</t>
  </si>
  <si>
    <t>BIO+ CORBIGNY</t>
  </si>
  <si>
    <t>770018612</t>
  </si>
  <si>
    <t>BIO+ MONTEREAU FAIENCERIE</t>
  </si>
  <si>
    <t>770018620</t>
  </si>
  <si>
    <t>BIO+ MONTEREAU ORMEAUX</t>
  </si>
  <si>
    <t>890008519</t>
  </si>
  <si>
    <t>BIO+ SENS THENARD</t>
  </si>
  <si>
    <t>890008527</t>
  </si>
  <si>
    <t>BIO+ SENS GARIBALDI</t>
  </si>
  <si>
    <t>890008667</t>
  </si>
  <si>
    <t>BIO+ AUXERRE CLAIRIONS</t>
  </si>
  <si>
    <t>890008683</t>
  </si>
  <si>
    <t>890008691</t>
  </si>
  <si>
    <t>BIO+ AVALLON</t>
  </si>
  <si>
    <t>890009251</t>
  </si>
  <si>
    <t>BIO+ AUXERRE FONTAINE STE MARGUERITE</t>
  </si>
  <si>
    <t>890009905</t>
  </si>
  <si>
    <t>BIO+ JOIGNY</t>
  </si>
  <si>
    <t>770018992</t>
  </si>
  <si>
    <t>LBM SELAS SOMMEVILLE SITE COMBS LA VIL</t>
  </si>
  <si>
    <t>770019008</t>
  </si>
  <si>
    <t>LBM SELAS SOMMEVILLE SITE MOISSY CRAMA</t>
  </si>
  <si>
    <t>910019819</t>
  </si>
  <si>
    <t>LBM SELAS SOMMEVILLE SITE BRUNOY QUINC</t>
  </si>
  <si>
    <t>910019827</t>
  </si>
  <si>
    <t>LBM SELAS SOMMEVILLE SITE BRUNOY</t>
  </si>
  <si>
    <t>910019835</t>
  </si>
  <si>
    <t>LBM SELAS SOMMEVILLE SITE MONTGERON</t>
  </si>
  <si>
    <t>910019843</t>
  </si>
  <si>
    <t>LBM SELAS SOMMEVILLE SITE YERRES</t>
  </si>
  <si>
    <t>910020502</t>
  </si>
  <si>
    <t>LBM SELAS SOMMEVILLE SITE COMMUNES QUI</t>
  </si>
  <si>
    <t>780021960</t>
  </si>
  <si>
    <t>LBM SELAS CERBALLIANCE PARIS SUD SITE</t>
  </si>
  <si>
    <t>910019611</t>
  </si>
  <si>
    <t>910019629</t>
  </si>
  <si>
    <t>910019637</t>
  </si>
  <si>
    <t>910019652</t>
  </si>
  <si>
    <t>910019660</t>
  </si>
  <si>
    <t>910019686</t>
  </si>
  <si>
    <t>910019736</t>
  </si>
  <si>
    <t>910019744</t>
  </si>
  <si>
    <t>910019751</t>
  </si>
  <si>
    <t>910019769</t>
  </si>
  <si>
    <t>910019918</t>
  </si>
  <si>
    <t>910019926</t>
  </si>
  <si>
    <t>910019934</t>
  </si>
  <si>
    <t>910019942</t>
  </si>
  <si>
    <t>910019959</t>
  </si>
  <si>
    <t>910019967</t>
  </si>
  <si>
    <t>910019975</t>
  </si>
  <si>
    <t>910019983</t>
  </si>
  <si>
    <t>910019991</t>
  </si>
  <si>
    <t>910020007</t>
  </si>
  <si>
    <t>910020015</t>
  </si>
  <si>
    <t>910020023</t>
  </si>
  <si>
    <t>910020031</t>
  </si>
  <si>
    <t>910020270</t>
  </si>
  <si>
    <t>910020353</t>
  </si>
  <si>
    <t>910020361</t>
  </si>
  <si>
    <t>910020387</t>
  </si>
  <si>
    <t>910020593</t>
  </si>
  <si>
    <t>910020882</t>
  </si>
  <si>
    <t>910020890</t>
  </si>
  <si>
    <t>910020908</t>
  </si>
  <si>
    <t>910020916</t>
  </si>
  <si>
    <t>910020940</t>
  </si>
  <si>
    <t>910020957</t>
  </si>
  <si>
    <t>910021047</t>
  </si>
  <si>
    <t>910021054</t>
  </si>
  <si>
    <t>910021203</t>
  </si>
  <si>
    <t>910021450</t>
  </si>
  <si>
    <t>910021617</t>
  </si>
  <si>
    <t>910021625</t>
  </si>
  <si>
    <t>910021633</t>
  </si>
  <si>
    <t>910021641</t>
  </si>
  <si>
    <t>920026697</t>
  </si>
  <si>
    <t>920027893</t>
  </si>
  <si>
    <t>920027919</t>
  </si>
  <si>
    <t>920027935</t>
  </si>
  <si>
    <t>940004542</t>
  </si>
  <si>
    <t>940020985</t>
  </si>
  <si>
    <t>940021124</t>
  </si>
  <si>
    <t>940021132</t>
  </si>
  <si>
    <t>940021140</t>
  </si>
  <si>
    <t>940021355</t>
  </si>
  <si>
    <t>940021389</t>
  </si>
  <si>
    <t>LBM SELASCERBALLIANCE PARIS SUD SITE V</t>
  </si>
  <si>
    <t>910020379</t>
  </si>
  <si>
    <t>LBM SELAS MEDI+ SITE MILLY LA FORET</t>
  </si>
  <si>
    <t>910021419</t>
  </si>
  <si>
    <t>LBM SELAS MEDI+ SITE CORBEIL ESSONNES</t>
  </si>
  <si>
    <t>910021427</t>
  </si>
  <si>
    <t>LBM SELAS MEDI+ SITE EVRY 19 MARS 1962</t>
  </si>
  <si>
    <t>910021435</t>
  </si>
  <si>
    <t>LBM SELAS MEDI+ SITE SAINTE GENEVIEVE</t>
  </si>
  <si>
    <t>910021443</t>
  </si>
  <si>
    <t>LBM SELAS MEDI+ SITE EVRY MOUSSEAU</t>
  </si>
  <si>
    <t>770021814</t>
  </si>
  <si>
    <t>LBM SELARL SIGMABIO SITE PONTAULT COMB</t>
  </si>
  <si>
    <t>910021849</t>
  </si>
  <si>
    <t>LBM SELARL SIGMABIO SITE CORBEIL</t>
  </si>
  <si>
    <t>910023431</t>
  </si>
  <si>
    <t>910021831 LA FERTE ALAIS</t>
  </si>
  <si>
    <t>920033438</t>
  </si>
  <si>
    <t>910021849 LBM SIGMABIO</t>
  </si>
  <si>
    <t>750048399</t>
  </si>
  <si>
    <t>750048407</t>
  </si>
  <si>
    <t>LBM BPO-BIOEPINE SITE DE LA CROIX NIVE</t>
  </si>
  <si>
    <t>750048415</t>
  </si>
  <si>
    <t>LBM BPO-BIOEPINE SITE FELIX FAURE</t>
  </si>
  <si>
    <t>750048993</t>
  </si>
  <si>
    <t>LBM BPO-BIOEPINE SITE PLACE PEREIRE</t>
  </si>
  <si>
    <t>750049009</t>
  </si>
  <si>
    <t>LBM BPO-BIOEPINE SITE VENETIE</t>
  </si>
  <si>
    <t>750049025</t>
  </si>
  <si>
    <t>LBM BPO-BIOEPINE SITE OLYMPIADE</t>
  </si>
  <si>
    <t>750049033</t>
  </si>
  <si>
    <t>LBM BPO-BIOEPINE SITE PLAISANCE</t>
  </si>
  <si>
    <t>750049280</t>
  </si>
  <si>
    <t>LBM BPO-BIOEPINE SITE TOCQUEVILLE-JOFF</t>
  </si>
  <si>
    <t>750049330</t>
  </si>
  <si>
    <t>LBM BPO-BIOEPINE SITE CHEVALERET-SALPE</t>
  </si>
  <si>
    <t>750049470</t>
  </si>
  <si>
    <t>LBM BPO-BIOEPINE SITE VICTOR HUGO</t>
  </si>
  <si>
    <t>750049488</t>
  </si>
  <si>
    <t>LBM BPO-BIOEPINE SITE MONTPARNASSE</t>
  </si>
  <si>
    <t>750049496</t>
  </si>
  <si>
    <t>LBM BPO-BIOEPINE SITE ST FERDINAND</t>
  </si>
  <si>
    <t>750049520</t>
  </si>
  <si>
    <t>LBM BPO-BIOEPINE SITE ND LORETTE</t>
  </si>
  <si>
    <t>750049546</t>
  </si>
  <si>
    <t>LBM BPO-BIOEPINE SITE PONT NEUF</t>
  </si>
  <si>
    <t>750050346</t>
  </si>
  <si>
    <t>LBM BPO-BIOEPINE SITE DENFERT</t>
  </si>
  <si>
    <t>750050791</t>
  </si>
  <si>
    <t>750050809</t>
  </si>
  <si>
    <t>750050817</t>
  </si>
  <si>
    <t>750050825</t>
  </si>
  <si>
    <t>750051963</t>
  </si>
  <si>
    <t>LBM BPO-BIOEPINE SITE CLICHY</t>
  </si>
  <si>
    <t>750056533</t>
  </si>
  <si>
    <t>LBM BPO-BIOEPINE SITE PARIS</t>
  </si>
  <si>
    <t>750056541</t>
  </si>
  <si>
    <t>LBM BPO-BIOEPINE SITE DUCHEMIN</t>
  </si>
  <si>
    <t>920026341</t>
  </si>
  <si>
    <t>LBM BPO-BIOEPINESITE PONT DE NEUILLY</t>
  </si>
  <si>
    <t>920026572</t>
  </si>
  <si>
    <t>LBM BPO-BIOEPINE SITE HUISSIERS</t>
  </si>
  <si>
    <t>920026580</t>
  </si>
  <si>
    <t>LBM BPO-BIOEPINE SITE MICHELIS</t>
  </si>
  <si>
    <t>920026598</t>
  </si>
  <si>
    <t>LBM BPO-BIOEPINE SITE HEROLD</t>
  </si>
  <si>
    <t>920026606</t>
  </si>
  <si>
    <t>LBM BPO-BIOEPINE SITE BEZON</t>
  </si>
  <si>
    <t>920026614</t>
  </si>
  <si>
    <t>LBM BPO-BIOEPINE SITE ASNIERE</t>
  </si>
  <si>
    <t>920026622</t>
  </si>
  <si>
    <t>920026648</t>
  </si>
  <si>
    <t>LBM BPO-BIOEPINE SITE GARCHES</t>
  </si>
  <si>
    <t>920026655</t>
  </si>
  <si>
    <t>LBM BPO-BIOEPINE SITE GARENNE</t>
  </si>
  <si>
    <t>920026663</t>
  </si>
  <si>
    <t>LBM BPO-BIOEPINE SITE LECLERC</t>
  </si>
  <si>
    <t>920026721</t>
  </si>
  <si>
    <t>LBM BPO-BIOEPINE SITE GUESDE</t>
  </si>
  <si>
    <t>920026739</t>
  </si>
  <si>
    <t>LBM BPO-BIOEPINE SIT REPUBLIQUE</t>
  </si>
  <si>
    <t>920026747</t>
  </si>
  <si>
    <t>LBM BPO-BIOEPINE SITE ALBERT</t>
  </si>
  <si>
    <t>920026754</t>
  </si>
  <si>
    <t>LBM BPO-BIOEPINE SITE SEVRES</t>
  </si>
  <si>
    <t>920026762</t>
  </si>
  <si>
    <t>LBM BPO-BIOEPINE SITE VAILLANT</t>
  </si>
  <si>
    <t>920026770</t>
  </si>
  <si>
    <t>LBM BPO-BIOEPINE SITE NEUILLY SABLONS</t>
  </si>
  <si>
    <t>920026986</t>
  </si>
  <si>
    <t>920027323</t>
  </si>
  <si>
    <t>LBM BPO-BIOEPINE SITE CHATENAY</t>
  </si>
  <si>
    <t>920027448</t>
  </si>
  <si>
    <t>LBM BPO-BIOEPINE SITE MONTROUGE</t>
  </si>
  <si>
    <t>920027653</t>
  </si>
  <si>
    <t>LBM BPO-BIOEPINE SITE DE GAULLE</t>
  </si>
  <si>
    <t>920027661</t>
  </si>
  <si>
    <t>920027679</t>
  </si>
  <si>
    <t>LBM BPO-BIOEPINE SITE BOULOGNE</t>
  </si>
  <si>
    <t>920027687</t>
  </si>
  <si>
    <t>LBM BPO-BIOEPINE SITE CHATEAU</t>
  </si>
  <si>
    <t>920028131</t>
  </si>
  <si>
    <t>LBM BPO-BIOEPINE SITE NANTERRE</t>
  </si>
  <si>
    <t>920028156</t>
  </si>
  <si>
    <t>LBM BPO-BIOEPINE SITE ANTONY</t>
  </si>
  <si>
    <t>920028750</t>
  </si>
  <si>
    <t>LBM BPO-BIOEPINE SITE ISSY LES MOULINE</t>
  </si>
  <si>
    <t>920029311</t>
  </si>
  <si>
    <t>LBM BPO-BIOEPINE SITE BROSSOLETTE</t>
  </si>
  <si>
    <t>920029436</t>
  </si>
  <si>
    <t>LBM BPO-BIOEPINE SITE ORANGERIE</t>
  </si>
  <si>
    <t>920030061</t>
  </si>
  <si>
    <t>920033131</t>
  </si>
  <si>
    <t>LBM BPO BIOEPINE SITE IINST RAPHAEL</t>
  </si>
  <si>
    <t>920036696</t>
  </si>
  <si>
    <t>940004096</t>
  </si>
  <si>
    <t>940016769</t>
  </si>
  <si>
    <t>LBM BPO-BIOEPINE SITE NOGENT S/M</t>
  </si>
  <si>
    <t>940019649</t>
  </si>
  <si>
    <t>940019698</t>
  </si>
  <si>
    <t>940019748</t>
  </si>
  <si>
    <t>940019789</t>
  </si>
  <si>
    <t>940020670</t>
  </si>
  <si>
    <t>940020894</t>
  </si>
  <si>
    <t>940020902</t>
  </si>
  <si>
    <t>940020910</t>
  </si>
  <si>
    <t>940020928</t>
  </si>
  <si>
    <t>940020936</t>
  </si>
  <si>
    <t>940021397</t>
  </si>
  <si>
    <t>940021405</t>
  </si>
  <si>
    <t>940021413</t>
  </si>
  <si>
    <t>940021819</t>
  </si>
  <si>
    <t>LBM BPO-BIOEPINE SITE ORMESSON S/MARNE</t>
  </si>
  <si>
    <t>940025729</t>
  </si>
  <si>
    <t>LBM BPO-BIOEPINE SITE LE PERREUX</t>
  </si>
  <si>
    <t>920026812</t>
  </si>
  <si>
    <t>LBM BIO ETHERNALYS SITE CHATILLON</t>
  </si>
  <si>
    <t>BIO ETHERNALYS</t>
  </si>
  <si>
    <t>920026820</t>
  </si>
  <si>
    <t>LBM BIO ETHERNALYS SITE LA PLAINE</t>
  </si>
  <si>
    <t>920028073</t>
  </si>
  <si>
    <t>LBM BIO ETHERNALYS SITE CHATENAY</t>
  </si>
  <si>
    <t>920028149</t>
  </si>
  <si>
    <t>LBM BIO ETHERNALYS SITE MONTROUGE</t>
  </si>
  <si>
    <t>920028602</t>
  </si>
  <si>
    <t>LBM BIO ETHERNALYS SITE COEUR DE VILLE</t>
  </si>
  <si>
    <t>920028842</t>
  </si>
  <si>
    <t>LBM BIO ETHERNALYS SITE DU PLESSIS</t>
  </si>
  <si>
    <t>920029204</t>
  </si>
  <si>
    <t>LBM BIO ETHERNALYS SITE FONTENAY AUX R</t>
  </si>
  <si>
    <t>920029428</t>
  </si>
  <si>
    <t>LBM GR BIO ETHERNALYS SITE MALAKOFF</t>
  </si>
  <si>
    <t>920026945</t>
  </si>
  <si>
    <t>LBM XL-BIO SITE ZOLA</t>
  </si>
  <si>
    <t>920026952</t>
  </si>
  <si>
    <t>LBM XL-BIO SITE FOCH</t>
  </si>
  <si>
    <t>920026978</t>
  </si>
  <si>
    <t>LBM XL BIO SITE THOREZ</t>
  </si>
  <si>
    <t>920027356</t>
  </si>
  <si>
    <t>LBM XL-BIO SITE POLE MEDICAL</t>
  </si>
  <si>
    <t>780022489</t>
  </si>
  <si>
    <t>LBM SELAS BIO CLINIC SITE MONTESSON</t>
  </si>
  <si>
    <t>Bio Clinic</t>
  </si>
  <si>
    <t>920026861</t>
  </si>
  <si>
    <t>LBM SELAS BIO CLINIC SITE GENNEVILLIER</t>
  </si>
  <si>
    <t>920026879</t>
  </si>
  <si>
    <t>LBM SELAS BIO CLINIC  SITE GRANDEL</t>
  </si>
  <si>
    <t>920026887</t>
  </si>
  <si>
    <t>LBM SELAS BIO CLINIC SITE VOLTAIRE</t>
  </si>
  <si>
    <t>920026895</t>
  </si>
  <si>
    <t>LBM SELAS BIO CLINIC  SITE ASNIERES</t>
  </si>
  <si>
    <t>920026903</t>
  </si>
  <si>
    <t>LBM SELAS BIO CLINIC SITE CLICHY</t>
  </si>
  <si>
    <t>920026911</t>
  </si>
  <si>
    <t>LBM SELAS BIO CLINIC SITE COLOMBES</t>
  </si>
  <si>
    <t>920027083</t>
  </si>
  <si>
    <t>LBM SELAS BIO CLINIC SITE BARBUSSE</t>
  </si>
  <si>
    <t>920027091</t>
  </si>
  <si>
    <t>LBM SELAS BIO CLINIC SITE GALLIENI</t>
  </si>
  <si>
    <t>920027380</t>
  </si>
  <si>
    <t>LBM SELAS BIO CLINIC SITE ASNIERES</t>
  </si>
  <si>
    <t>920028172</t>
  </si>
  <si>
    <t>LBM SELAS BIO CLINIC SITE BOULOGNE</t>
  </si>
  <si>
    <t>920028644</t>
  </si>
  <si>
    <t>LBM SELAS BIO CLINIC  SITE BOKANOWSKI</t>
  </si>
  <si>
    <t>950016063</t>
  </si>
  <si>
    <t>LBM SELAS BIO CLINIC SITE ST OUEN</t>
  </si>
  <si>
    <t>950016071</t>
  </si>
  <si>
    <t>LBM SELAS BIO CLINIC SITE EAUBONNE</t>
  </si>
  <si>
    <t>950016238</t>
  </si>
  <si>
    <t>LBM SELAS BIO CLINIC SITE VAILLANT</t>
  </si>
  <si>
    <t>950032607</t>
  </si>
  <si>
    <t>LBM SELASBIO CLINIC SITE BEZONS</t>
  </si>
  <si>
    <t>950032615</t>
  </si>
  <si>
    <t>LBM SELAS BIOCLINIC SITE SAINT GRATIEN</t>
  </si>
  <si>
    <t>950032623</t>
  </si>
  <si>
    <t>LBM SELAS BIO CLINIC SITE ERAGNY</t>
  </si>
  <si>
    <t>950032631</t>
  </si>
  <si>
    <t>LBM SELAS BIO CLINIC SITE GONESSE</t>
  </si>
  <si>
    <t>950032649</t>
  </si>
  <si>
    <t>LBM SELAS BIO CLINIC SITE MONTIGNY</t>
  </si>
  <si>
    <t>950032680</t>
  </si>
  <si>
    <t>LBM SELAS BIO CLINIC SITE LOUVRES</t>
  </si>
  <si>
    <t>950039305</t>
  </si>
  <si>
    <t>LBM SELAS BIO CLINIC SITE SARCELLES</t>
  </si>
  <si>
    <t>950039313</t>
  </si>
  <si>
    <t>LBM SELAS BIO CLINIC SITE FOSSES</t>
  </si>
  <si>
    <t>950039321</t>
  </si>
  <si>
    <t>LBM SELAS BIO CLINIC VILLIERS</t>
  </si>
  <si>
    <t>920027372</t>
  </si>
  <si>
    <t>LBM GENERAL LECLERC SITE LECLERC</t>
  </si>
  <si>
    <t>920027398</t>
  </si>
  <si>
    <t>LBM GENERAL LECLERC SITE BOULOGNE</t>
  </si>
  <si>
    <t>920027596</t>
  </si>
  <si>
    <t>LBM"UNIBIO 92" SITE CHATILLON</t>
  </si>
  <si>
    <t>920027604</t>
  </si>
  <si>
    <t>LBM"UNIBIO 92" SITE CHAVILLE</t>
  </si>
  <si>
    <t>920027612</t>
  </si>
  <si>
    <t>LBM"UNIBIO 92" SITE MALAKOFF</t>
  </si>
  <si>
    <t>750051476</t>
  </si>
  <si>
    <t>750054751</t>
  </si>
  <si>
    <t>750054769</t>
  </si>
  <si>
    <t>780021978</t>
  </si>
  <si>
    <t>920027950</t>
  </si>
  <si>
    <t>920027968</t>
  </si>
  <si>
    <t>920027976</t>
  </si>
  <si>
    <t>920028024</t>
  </si>
  <si>
    <t>LBM CENTRAL 92 SITE ST DENIS</t>
  </si>
  <si>
    <t>920028032</t>
  </si>
  <si>
    <t>LBM CENTRAL 92 SITE COURBEVOIE</t>
  </si>
  <si>
    <t>920028040</t>
  </si>
  <si>
    <t>LBM CENTRAL 92 SITE LEVALLOIS-PERRET</t>
  </si>
  <si>
    <t>920028057</t>
  </si>
  <si>
    <t>LBM CENTRAL 92 SITE FELIX FAURE</t>
  </si>
  <si>
    <t>920028065</t>
  </si>
  <si>
    <t>LBM CENTRAL 92 SITE BOIS-COLOMBES</t>
  </si>
  <si>
    <t>780001913</t>
  </si>
  <si>
    <t>LBM SELARL BIOSMOSE IDF</t>
  </si>
  <si>
    <t>780022216</t>
  </si>
  <si>
    <t>LBM BIOSMOSE SITE CARILLON</t>
  </si>
  <si>
    <t>780022224</t>
  </si>
  <si>
    <t>LBM BIOSMOSE SITE VERSAILLES SYMPHORIE</t>
  </si>
  <si>
    <t>780022380</t>
  </si>
  <si>
    <t>LBM BIOSMOSE IDF SITE MAGNANVILLE</t>
  </si>
  <si>
    <t>780022398</t>
  </si>
  <si>
    <t>LBM BIOSMOSE SITE MANTES LA VILLE</t>
  </si>
  <si>
    <t>780022406</t>
  </si>
  <si>
    <t>LBM BIOSMOSE SITE BOUGIVAL</t>
  </si>
  <si>
    <t>780022414</t>
  </si>
  <si>
    <t>LBM BIOSMOSE SITE VELIZY</t>
  </si>
  <si>
    <t>780022422</t>
  </si>
  <si>
    <t>LBM BIOSMOSE SITE LE MAIL</t>
  </si>
  <si>
    <t>780023917</t>
  </si>
  <si>
    <t>LBM BIOSMOSE SITE PLATANES</t>
  </si>
  <si>
    <t>780024717</t>
  </si>
  <si>
    <t>920028321</t>
  </si>
  <si>
    <t>LBM BIOSMOSE SITE PRINCIPAL</t>
  </si>
  <si>
    <t>920028339</t>
  </si>
  <si>
    <t>LBM BIOSMOSE SITE CLEMENCEAU</t>
  </si>
  <si>
    <t>920028651</t>
  </si>
  <si>
    <t>LBM BIOSMOSE SITE HERVET</t>
  </si>
  <si>
    <t>950017673</t>
  </si>
  <si>
    <t>LBM BIOSMOSE SITE PLESSIS BOUCHARD</t>
  </si>
  <si>
    <t>950017699</t>
  </si>
  <si>
    <t>LBM BIOSMOSE SITE SANNOIS</t>
  </si>
  <si>
    <t>950031252</t>
  </si>
  <si>
    <t>LBM BIOSMOSE SITE EAUBONNE</t>
  </si>
  <si>
    <t>950033290</t>
  </si>
  <si>
    <t>LBM BIOSMOSE SITE FRANCONVILLE</t>
  </si>
  <si>
    <t>920028438</t>
  </si>
  <si>
    <t>LBM BALIAN SITE PRINCIPAL</t>
  </si>
  <si>
    <t>920028446</t>
  </si>
  <si>
    <t>LBM BALIAN CLINIQUE DE MEUDON -LA FORE</t>
  </si>
  <si>
    <t>920028453</t>
  </si>
  <si>
    <t>LBM BALIAN SITE DIDEROT</t>
  </si>
  <si>
    <t>920028461</t>
  </si>
  <si>
    <t>LBM BALIAN SITE RENAN</t>
  </si>
  <si>
    <t>920028479</t>
  </si>
  <si>
    <t>LBM BALIAN SITE VANVES</t>
  </si>
  <si>
    <t>750061681</t>
  </si>
  <si>
    <t>920032554</t>
  </si>
  <si>
    <t>920034204</t>
  </si>
  <si>
    <t>930025457</t>
  </si>
  <si>
    <t>930003702</t>
  </si>
  <si>
    <t>750048621</t>
  </si>
  <si>
    <t>LBM"LABORATOIRE CLEMENT" SITE PARIS</t>
  </si>
  <si>
    <t>930023304</t>
  </si>
  <si>
    <t>LBM"LABORATOIRE CLEMENT" SITE PRINCIPA</t>
  </si>
  <si>
    <t>930025952</t>
  </si>
  <si>
    <t>LBM"LABORATOIRE CLEMENT" SITE HOPITAL</t>
  </si>
  <si>
    <t>930026042</t>
  </si>
  <si>
    <t>750061616</t>
  </si>
  <si>
    <t>LBM"NG BIO" SITE VOLTAIRE</t>
  </si>
  <si>
    <t>930023668</t>
  </si>
  <si>
    <t>LBM"NG BIO" SITE RESISTANCE</t>
  </si>
  <si>
    <t>930024872</t>
  </si>
  <si>
    <t>LBM CTRE CARDIO DU NORD - GEMEAUX - PL</t>
  </si>
  <si>
    <t>930024880</t>
  </si>
  <si>
    <t>LBM CTRE CARDIO DU NORD - A. FRANCE</t>
  </si>
  <si>
    <t>930027404</t>
  </si>
  <si>
    <t>LBM  CTRE CARDIO DU NORD - CHAUMETTES</t>
  </si>
  <si>
    <t>930025283</t>
  </si>
  <si>
    <t>LBM ZTP SITE BAGNOLET</t>
  </si>
  <si>
    <t>930026059</t>
  </si>
  <si>
    <t>LBM ZTP SITE FLOREAL</t>
  </si>
  <si>
    <t>940021892</t>
  </si>
  <si>
    <t>LBM ZTP SITE CRETEIL</t>
  </si>
  <si>
    <t>750006777</t>
  </si>
  <si>
    <t>LBM SELAS BIO LAM SITE AV DE VERSAILLE</t>
  </si>
  <si>
    <t>750049777</t>
  </si>
  <si>
    <t>LBM SELAS BIO LAM LCD SITE MAUBLANC</t>
  </si>
  <si>
    <t>750049785</t>
  </si>
  <si>
    <t>LBM SELAS BIO LAM LCD SITE DU MAINE</t>
  </si>
  <si>
    <t>750050189</t>
  </si>
  <si>
    <t>LBM SELAS BIO LAM LCD SITE SAINT GERMA</t>
  </si>
  <si>
    <t>750050197</t>
  </si>
  <si>
    <t>LBM SELAS BIO LAM LCD SITE GAMBETTA</t>
  </si>
  <si>
    <t>750051237</t>
  </si>
  <si>
    <t>LBM SELAS BIO LAM LCD SITE  PARIS RICH</t>
  </si>
  <si>
    <t>750051245</t>
  </si>
  <si>
    <t>750051799</t>
  </si>
  <si>
    <t>LBM SELAS BIO LAM LCD SITE GOBELINS</t>
  </si>
  <si>
    <t>750051815</t>
  </si>
  <si>
    <t>LBM SELAS BIO LAM LCD SITE ITALIE 153</t>
  </si>
  <si>
    <t>750051823</t>
  </si>
  <si>
    <t>LBM SELAS BIO LAM LCD SITE VINCENT AUR</t>
  </si>
  <si>
    <t>750051831</t>
  </si>
  <si>
    <t>LBM SELAS BIO LAM LCD SITE TOLBIAC</t>
  </si>
  <si>
    <t>750051849</t>
  </si>
  <si>
    <t>LBM SELAS BIO LAM LCD SITE POTEAU</t>
  </si>
  <si>
    <t>750052094</t>
  </si>
  <si>
    <t>LBM SELAS BIO LAM LCD SITE BARBES</t>
  </si>
  <si>
    <t>750052102</t>
  </si>
  <si>
    <t>LBM SELAS BIO LAM LCD SITE FELIX EBOUE</t>
  </si>
  <si>
    <t>750052110</t>
  </si>
  <si>
    <t>LBM SELAS BIO LAM LCD SITE TURBIGO</t>
  </si>
  <si>
    <t>750052128</t>
  </si>
  <si>
    <t>LBM SELAS BIO LAM LCD SITE MARX DORMOY</t>
  </si>
  <si>
    <t>750052136</t>
  </si>
  <si>
    <t>LBM SELAS BIO LAM LCD SITE BELLEVILLE</t>
  </si>
  <si>
    <t>750052383</t>
  </si>
  <si>
    <t>LBM SELAS BIO LAM LCD SITE FROIDEVAUX</t>
  </si>
  <si>
    <t>750052391</t>
  </si>
  <si>
    <t>LBM SELAS BIO LAM LCD SITE WASHINGTON</t>
  </si>
  <si>
    <t>750052557</t>
  </si>
  <si>
    <t>LBM SELAS BIOLAM LCD SITE LOURMEL</t>
  </si>
  <si>
    <t>750052565</t>
  </si>
  <si>
    <t>LBM SELAS BIO LAM LCD SITE LOSSERAND</t>
  </si>
  <si>
    <t>750054306</t>
  </si>
  <si>
    <t>LBM SELAS BIO LAM LCD SITE VOLTAIRE</t>
  </si>
  <si>
    <t>750055162</t>
  </si>
  <si>
    <t>LBM SELAS BIO LAM LCD SITE LA FOURCHE</t>
  </si>
  <si>
    <t>750055170</t>
  </si>
  <si>
    <t>LBM SELAS BIO LAM LCD SITE ORDENER</t>
  </si>
  <si>
    <t>750055188</t>
  </si>
  <si>
    <t>LBM SELAS BIO LAM LCD SITE VAUVENARGUE</t>
  </si>
  <si>
    <t>750055196</t>
  </si>
  <si>
    <t>LBM SELAS BIO LAM LCD SITE LEDRU ROLLI</t>
  </si>
  <si>
    <t>750060717</t>
  </si>
  <si>
    <t>LABM  SELAS BIO LAM LCD</t>
  </si>
  <si>
    <t>920026408</t>
  </si>
  <si>
    <t>LBM SELAS BIO LAM LCD SITE ANTONY</t>
  </si>
  <si>
    <t>920026416</t>
  </si>
  <si>
    <t>LBM SELAS BIO LAM LCD SITE CHATENAY</t>
  </si>
  <si>
    <t>920026424</t>
  </si>
  <si>
    <t>LBM SELAS BIO LAM LCD SITE FONTENAY</t>
  </si>
  <si>
    <t>920026432</t>
  </si>
  <si>
    <t>LBM SELAS BIO LAM LCD SITE BAGNEUX</t>
  </si>
  <si>
    <t>920026440</t>
  </si>
  <si>
    <t>LBM SELAS BIO LAM LCD SITE ISSY</t>
  </si>
  <si>
    <t>920027059</t>
  </si>
  <si>
    <t>LBM SELAS BIO LAM LCD SITE BOULOGNE</t>
  </si>
  <si>
    <t>920028370</t>
  </si>
  <si>
    <t>LBM SELAS BIO LAM LCD SITE VANVES</t>
  </si>
  <si>
    <t>920029220</t>
  </si>
  <si>
    <t>LBM SELAS BIO LAM LCD SITE BAGNEUX - M</t>
  </si>
  <si>
    <t>930003637</t>
  </si>
  <si>
    <t>LABM SELAS BIO LAM LCD SITE GALLIENI</t>
  </si>
  <si>
    <t>930023429</t>
  </si>
  <si>
    <t>LBM SELAS BIO LAM LCD SITE LE RAINCY</t>
  </si>
  <si>
    <t>930023437</t>
  </si>
  <si>
    <t>LBM SELAS BIO LAM LCD SITE PAVILLONS S</t>
  </si>
  <si>
    <t>930023445</t>
  </si>
  <si>
    <t>LBM SELAS BIO LAM LCD SITE GAGNY</t>
  </si>
  <si>
    <t>930023452</t>
  </si>
  <si>
    <t>LBM SELAS BIO LAM LCD SITE CLICHY S/BO</t>
  </si>
  <si>
    <t>930023544</t>
  </si>
  <si>
    <t>LBM SELAS BIO LAM LCD SITE ARCADES</t>
  </si>
  <si>
    <t>930023551</t>
  </si>
  <si>
    <t>LBM SELAS BIO LAM LCD SITE MICHEL SIMO</t>
  </si>
  <si>
    <t>930024294</t>
  </si>
  <si>
    <t>LBM SELAS BIO LAM LCD SITE STAINS</t>
  </si>
  <si>
    <t>930024419</t>
  </si>
  <si>
    <t>LBM SELAS BIO LAM LCD SITE SAINT-DENIS</t>
  </si>
  <si>
    <t>930024476</t>
  </si>
  <si>
    <t>LBM SELAS BIO LAM LCD SITE LIVRY GARGA</t>
  </si>
  <si>
    <t>930024484</t>
  </si>
  <si>
    <t>LBM SELAS BIO LAM LCD SITE DRANCY</t>
  </si>
  <si>
    <t>930024492</t>
  </si>
  <si>
    <t>LBM SELAS BIO LAM LCD SITE ROSNY</t>
  </si>
  <si>
    <t>930024823</t>
  </si>
  <si>
    <t>930024831</t>
  </si>
  <si>
    <t>LBM SELAS BIO LAM LCD SITE PIERREFITTE</t>
  </si>
  <si>
    <t>930024849</t>
  </si>
  <si>
    <t>LBM SELAS BIO LAM LCD SITE MONTREUIL</t>
  </si>
  <si>
    <t>930025218</t>
  </si>
  <si>
    <t>LBM SELAS BIO LAM LCD SITE SAINT OUEN</t>
  </si>
  <si>
    <t>930025226</t>
  </si>
  <si>
    <t>LBM SELAS BIO LAM LCD SITE PANTIN</t>
  </si>
  <si>
    <t>930025234</t>
  </si>
  <si>
    <t>LBM SELAS BIO LAM LCD SITE LOLIVE 105</t>
  </si>
  <si>
    <t>930025242</t>
  </si>
  <si>
    <t>LBM  SELAS BIO LAM LCD SITE AUBERVILLI</t>
  </si>
  <si>
    <t>930027115</t>
  </si>
  <si>
    <t>LBM SELAS BIO LAM LCD SITE WILSON</t>
  </si>
  <si>
    <t>930027636</t>
  </si>
  <si>
    <t>LBM SELAS BIO LAM LCD SITE ROSNY 2</t>
  </si>
  <si>
    <t>910019694</t>
  </si>
  <si>
    <t>940018088</t>
  </si>
  <si>
    <t>940018138</t>
  </si>
  <si>
    <t>940018179</t>
  </si>
  <si>
    <t>940021009</t>
  </si>
  <si>
    <t>940021017</t>
  </si>
  <si>
    <t>940021025</t>
  </si>
  <si>
    <t>940021033</t>
  </si>
  <si>
    <t>940021884</t>
  </si>
  <si>
    <t>940023682</t>
  </si>
  <si>
    <t>770022580</t>
  </si>
  <si>
    <t>SELAS LBM BIOPAPH SITE REPUBLIQUE</t>
  </si>
  <si>
    <t>940019979</t>
  </si>
  <si>
    <t>LBM SELARL BIO SANTE SITE FRESNES</t>
  </si>
  <si>
    <t>940020068</t>
  </si>
  <si>
    <t>LBM SELARL BIO SANTE SITE VILLEJUIF</t>
  </si>
  <si>
    <t>940020803</t>
  </si>
  <si>
    <t>LBM SELARL BIO SANTE SITE GENTILLY</t>
  </si>
  <si>
    <t>750051955</t>
  </si>
  <si>
    <t>940016389</t>
  </si>
  <si>
    <t>940016439</t>
  </si>
  <si>
    <t>940016538</t>
  </si>
  <si>
    <t>940016579</t>
  </si>
  <si>
    <t>940016629</t>
  </si>
  <si>
    <t>940020704</t>
  </si>
  <si>
    <t>940020712</t>
  </si>
  <si>
    <t>940021207</t>
  </si>
  <si>
    <t>940021223</t>
  </si>
  <si>
    <t>940021231</t>
  </si>
  <si>
    <t>940021249</t>
  </si>
  <si>
    <t>940021645</t>
  </si>
  <si>
    <t>940022866</t>
  </si>
  <si>
    <t>930024997</t>
  </si>
  <si>
    <t>LBM SELARL ANA L SITE BONDY</t>
  </si>
  <si>
    <t>930025002</t>
  </si>
  <si>
    <t>LBM SELARL ANA L SITE DRANCY HENRY BAR</t>
  </si>
  <si>
    <t>930025010</t>
  </si>
  <si>
    <t>LBM SELARL ANA L SITE DRANCY 108 MARCE</t>
  </si>
  <si>
    <t>940021546</t>
  </si>
  <si>
    <t>LBM SELARL ANA L SITE FONTENAY S/B</t>
  </si>
  <si>
    <t>950033316</t>
  </si>
  <si>
    <t>LBM SELARL ANA L SITE SARCELLES AUGUST</t>
  </si>
  <si>
    <t>950033324</t>
  </si>
  <si>
    <t>LBM SELARL ANA L SITE SARCELLES ROCHON</t>
  </si>
  <si>
    <t>950033332</t>
  </si>
  <si>
    <t>LBM SELARL ANA L SITE GARGES LES GONES</t>
  </si>
  <si>
    <t>950040220</t>
  </si>
  <si>
    <t>LBM SELARL ANA L SITE MONTIGNY LES COR</t>
  </si>
  <si>
    <t>950040774</t>
  </si>
  <si>
    <t>LBM SELARL ANA L SITE MONTMAGNY</t>
  </si>
  <si>
    <t>940021835</t>
  </si>
  <si>
    <t>LBM SELARL TEBOUL SITE SUCY</t>
  </si>
  <si>
    <t>940021843</t>
  </si>
  <si>
    <t>LBM SELARL TEBOUL SITE VALENTON</t>
  </si>
  <si>
    <t>940026222</t>
  </si>
  <si>
    <t>LBM SELARL TEBOUL SITE CHEVILLY LARUE</t>
  </si>
  <si>
    <t>770018976</t>
  </si>
  <si>
    <t>LBM SELAS BIOPATH UNILABS SITE PONTAUL</t>
  </si>
  <si>
    <t>770018984</t>
  </si>
  <si>
    <t>LBM SELAS BIOPATH UNILABS SITE ROISSY</t>
  </si>
  <si>
    <t>770019529</t>
  </si>
  <si>
    <t>LBM SELAS BIOPATH UNILABS SITE BARRAUL</t>
  </si>
  <si>
    <t>770019537</t>
  </si>
  <si>
    <t>LBM SELAS BIOPATH UNILABS SITE RAOULT</t>
  </si>
  <si>
    <t>770019545</t>
  </si>
  <si>
    <t>LBM SELAS BIOPATH UNILABS SITE BRASSEN</t>
  </si>
  <si>
    <t>910019512</t>
  </si>
  <si>
    <t>910019520</t>
  </si>
  <si>
    <t>910019538</t>
  </si>
  <si>
    <t>LBM SELAS BIOPATH UNILABS SITE ATHIS M</t>
  </si>
  <si>
    <t>910019546</t>
  </si>
  <si>
    <t>910019553</t>
  </si>
  <si>
    <t>910019561</t>
  </si>
  <si>
    <t>930023791</t>
  </si>
  <si>
    <t>LBM SELAS BIOPATH UNILABS SITE AUBERVI</t>
  </si>
  <si>
    <t>930023809</t>
  </si>
  <si>
    <t>930023817</t>
  </si>
  <si>
    <t>LBM SELAS BIOPATH UNILABS SITE AULNAY</t>
  </si>
  <si>
    <t>930023825</t>
  </si>
  <si>
    <t>LBM SELAS BIOPATH UNILABS SITE BOBIGNY</t>
  </si>
  <si>
    <t>930023833</t>
  </si>
  <si>
    <t>LBM SELAS BIOPATH UNILABS SITE DRANCY</t>
  </si>
  <si>
    <t>930023841</t>
  </si>
  <si>
    <t>LBM SELAS BIOPATH UNILABS SITE LE BOUR</t>
  </si>
  <si>
    <t>930023858</t>
  </si>
  <si>
    <t>LBM SELAS BIOPATH UNILABS SITE NOISY-L</t>
  </si>
  <si>
    <t>930023866</t>
  </si>
  <si>
    <t>LBM SELAS BIOPATH UNILABS SITE SAINT D</t>
  </si>
  <si>
    <t>930023874</t>
  </si>
  <si>
    <t>LBM SELAS BIOPATH UNILABS SITE VILLEPI</t>
  </si>
  <si>
    <t>930024310</t>
  </si>
  <si>
    <t>LBM SELAS BIOPATH UNILABS SITE LA COUR</t>
  </si>
  <si>
    <t>930024328</t>
  </si>
  <si>
    <t>LBM SELAS BIOPATH UNILABS SITE PRE ST</t>
  </si>
  <si>
    <t>930030226</t>
  </si>
  <si>
    <t>LBM BIOPATH UNILABS SITE ROMAINVILLE</t>
  </si>
  <si>
    <t>940018948</t>
  </si>
  <si>
    <t>LBM SELAS BIOPATH UNILABS SITE CHARENT</t>
  </si>
  <si>
    <t>940018989</t>
  </si>
  <si>
    <t>LBM SELAS BIOPATH UNILABS SITE BRY S/M</t>
  </si>
  <si>
    <t>940019029</t>
  </si>
  <si>
    <t>LBM SELAS BIOPATH UNILABS SITE FONTENA</t>
  </si>
  <si>
    <t>940019078</t>
  </si>
  <si>
    <t>LBM SELAS BIOPATH UNILABS SITE LE PLES</t>
  </si>
  <si>
    <t>940019128</t>
  </si>
  <si>
    <t>LBM SELAS BIOPATH UNILABS SITE VITRY S</t>
  </si>
  <si>
    <t>940019169</t>
  </si>
  <si>
    <t>LBM SELAS BIOPATH UNILABS SITE LA VARE</t>
  </si>
  <si>
    <t>940021454</t>
  </si>
  <si>
    <t>LBM SELAS BIOPATH UNILABS SITE NOGENT</t>
  </si>
  <si>
    <t>940022064</t>
  </si>
  <si>
    <t>LBM SELAS BIOPATH UNILABS SITE LA QUEU</t>
  </si>
  <si>
    <t>940022254</t>
  </si>
  <si>
    <t>LBM SELAS BIOPATH UNILABS SITE VALENTO</t>
  </si>
  <si>
    <t>940022353</t>
  </si>
  <si>
    <t>940022361</t>
  </si>
  <si>
    <t>LBM SELAS BIOPATH UNILABS SITE ST MAUR</t>
  </si>
  <si>
    <t>940022445</t>
  </si>
  <si>
    <t>LBM SELAS BIOPATH UNILABS SITE MAISONS</t>
  </si>
  <si>
    <t>940022452</t>
  </si>
  <si>
    <t>940022460</t>
  </si>
  <si>
    <t>940022478</t>
  </si>
  <si>
    <t>940022551</t>
  </si>
  <si>
    <t>LBM SELAS BIOPATH UNILABS SITE BRY/MAR</t>
  </si>
  <si>
    <t>950003814</t>
  </si>
  <si>
    <t>780020798</t>
  </si>
  <si>
    <t>LBM SELARL BIOFUTUR SITE CONFLANS LEPR</t>
  </si>
  <si>
    <t>780020806</t>
  </si>
  <si>
    <t>LBM SELARL BIOFUTUR SITE CHANTELOUP</t>
  </si>
  <si>
    <t>780020814</t>
  </si>
  <si>
    <t>LBM SELARL BIOFUTUR SITE GARGENVILLE</t>
  </si>
  <si>
    <t>780020822</t>
  </si>
  <si>
    <t>LBM SELARL BIOFUTUR SITE MUREAUX</t>
  </si>
  <si>
    <t>780020830</t>
  </si>
  <si>
    <t>LBM SELARL BIOFUTUR SITE HOUILLES CARN</t>
  </si>
  <si>
    <t>780020848</t>
  </si>
  <si>
    <t>LBM SELARL BIOFUTUR SITE MAISONS LAFFI</t>
  </si>
  <si>
    <t>780021333</t>
  </si>
  <si>
    <t>LBM SELARL BIOFUTUR SITE CONFLANS LIBE</t>
  </si>
  <si>
    <t>780021341</t>
  </si>
  <si>
    <t>LBM SELARL BIOFUTUR SITE PLAISIR</t>
  </si>
  <si>
    <t>780021358</t>
  </si>
  <si>
    <t>LBM SELARL BIOFUTUR SITE ELANCOURT</t>
  </si>
  <si>
    <t>780021366</t>
  </si>
  <si>
    <t>LBM SELARL BIOFUTUR SITE CLAYES</t>
  </si>
  <si>
    <t>780021374</t>
  </si>
  <si>
    <t>LBM SELARL BIOFUTUR SITE ST GERMAIN</t>
  </si>
  <si>
    <t>780021382</t>
  </si>
  <si>
    <t>LBM SELARL BIOFUTUR SITE MEULAN</t>
  </si>
  <si>
    <t>780021390</t>
  </si>
  <si>
    <t>LBM SELARL BIOFUTUR SITE VERNOUILLET</t>
  </si>
  <si>
    <t>780021408</t>
  </si>
  <si>
    <t>LBM SELARL BIOFUTUR SITE EPONE</t>
  </si>
  <si>
    <t>780021416</t>
  </si>
  <si>
    <t>LBM SELARL BIOFUTUR SITE TRIEL</t>
  </si>
  <si>
    <t>LBM SELARL BIOFUTUR SITE MARLY</t>
  </si>
  <si>
    <t>950016097</t>
  </si>
  <si>
    <t>LBM SELARL BIOFUTUR SITE ISLE ADAM TRO</t>
  </si>
  <si>
    <t>950016105</t>
  </si>
  <si>
    <t>LBM SELARL BIOFUTUR SITE GOUSSAINVILLE</t>
  </si>
  <si>
    <t>950016113</t>
  </si>
  <si>
    <t>LBM SELARL BIOFUTUR SITE DOMONT</t>
  </si>
  <si>
    <t>950016121</t>
  </si>
  <si>
    <t>LBM SELARL BIOFUTUR SITE VILLIERS</t>
  </si>
  <si>
    <t>950016287</t>
  </si>
  <si>
    <t>LBM SELARL BIOFUTUR SITE ISLE ADAM PAR</t>
  </si>
  <si>
    <t>950016295</t>
  </si>
  <si>
    <t>LBM SELARL BIOFUTUR SITE ARNOUVILLE</t>
  </si>
  <si>
    <t>950016303</t>
  </si>
  <si>
    <t>LBM SELARL BIOFUTUR SITE SOISY</t>
  </si>
  <si>
    <t>950016311</t>
  </si>
  <si>
    <t>LBM SELARL BIOFUTUR SITE ST GRATIEN</t>
  </si>
  <si>
    <t>950016329</t>
  </si>
  <si>
    <t>LBM SELARL BIOFUTUR SITE ST OUEN</t>
  </si>
  <si>
    <t>950016337</t>
  </si>
  <si>
    <t>LBM SELARL BIOFUTUR SITE OSNY BARNARD</t>
  </si>
  <si>
    <t>950016345</t>
  </si>
  <si>
    <t>LBM SELARL BIOFUTUR SITE SARCELLES</t>
  </si>
  <si>
    <t>950016352</t>
  </si>
  <si>
    <t>LBM SELARL BIOFUTUR SITE GARGES</t>
  </si>
  <si>
    <t>950016360</t>
  </si>
  <si>
    <t>LBM SELARL BIOFUTUR SITE PONTOISE</t>
  </si>
  <si>
    <t>950016378</t>
  </si>
  <si>
    <t>LBM SELARL BIOFUTUR SITE OSNY BRIAND</t>
  </si>
  <si>
    <t>950031369</t>
  </si>
  <si>
    <t>LBM SELARL BIOFUTUR SITE TAVERNY</t>
  </si>
  <si>
    <t>950043190</t>
  </si>
  <si>
    <t>970103552</t>
  </si>
  <si>
    <t>970111811</t>
  </si>
  <si>
    <t>LBM CTRE BIOLOG MEDICALE GRANDE-TERRE</t>
  </si>
  <si>
    <t>970111829</t>
  </si>
  <si>
    <t>970111837</t>
  </si>
  <si>
    <t>970111936</t>
  </si>
  <si>
    <t>LABORATOIRE GOMBAULD-ARADE</t>
  </si>
  <si>
    <t>970111738</t>
  </si>
  <si>
    <t>SITE ST MARTIN BIOLOGIE</t>
  </si>
  <si>
    <t>970111746</t>
  </si>
  <si>
    <t>970112124</t>
  </si>
  <si>
    <t>SITE GRECO-LACASCADE</t>
  </si>
  <si>
    <t>970112132</t>
  </si>
  <si>
    <t>SITE  BIOCARAIBES GOYAVE</t>
  </si>
  <si>
    <t>970112140</t>
  </si>
  <si>
    <t>SITE BIOCARAIBES STE-ROSE</t>
  </si>
  <si>
    <t>970112157</t>
  </si>
  <si>
    <t>SITE MARIE LES ABYMES</t>
  </si>
  <si>
    <t>970112165</t>
  </si>
  <si>
    <t>SITE LAURENT-LEROY LE MOULE</t>
  </si>
  <si>
    <t>970112173</t>
  </si>
  <si>
    <t>SITE KALIBIO STE-ANNE</t>
  </si>
  <si>
    <t>970112181</t>
  </si>
  <si>
    <t>970112199</t>
  </si>
  <si>
    <t>SITE LAURENT-LEROY PETITE CANAL</t>
  </si>
  <si>
    <t>970112207</t>
  </si>
  <si>
    <t>970112447</t>
  </si>
  <si>
    <t>LBM"MAURICE-PEROUMAL TAMBY"</t>
  </si>
  <si>
    <t>970112595</t>
  </si>
  <si>
    <t>SELAS BIODOM</t>
  </si>
  <si>
    <t>970112892</t>
  </si>
  <si>
    <t>970115010</t>
  </si>
  <si>
    <t>970115028</t>
  </si>
  <si>
    <t>970112306</t>
  </si>
  <si>
    <t>LBM SELARL SYNERGIBIO (ASSAINISSEMENT)</t>
  </si>
  <si>
    <t>970112314</t>
  </si>
  <si>
    <t>970112322</t>
  </si>
  <si>
    <t>LBM SELARL SYNERGIBIO (CHRISTOPHE COLO</t>
  </si>
  <si>
    <t>970112330</t>
  </si>
  <si>
    <t>LBM SELARL SYNERGIBIO (BOISNEUF)</t>
  </si>
  <si>
    <t>970112348</t>
  </si>
  <si>
    <t>LBM SELARL SYNERGIBIO (JARRY)</t>
  </si>
  <si>
    <t>970112355</t>
  </si>
  <si>
    <t>LBM SELARL SYNERGIBIO (ANABIO)</t>
  </si>
  <si>
    <t>970112363</t>
  </si>
  <si>
    <t>LBM SELARL SYNERGIBIO (COLIN)</t>
  </si>
  <si>
    <t>970112371</t>
  </si>
  <si>
    <t>970113601</t>
  </si>
  <si>
    <t>LBM SELARL SYNERGIBIO (CAPESTERRE-B/EA</t>
  </si>
  <si>
    <t>970113619</t>
  </si>
  <si>
    <t>970115275</t>
  </si>
  <si>
    <t>970115283</t>
  </si>
  <si>
    <t>LBM SELARL SYNERGIBIO LES ABYMES</t>
  </si>
  <si>
    <t>970115291</t>
  </si>
  <si>
    <t>LBM SELARL SYNERGIBIO LE MOULE</t>
  </si>
  <si>
    <t>970115309</t>
  </si>
  <si>
    <t>LBM SELARL SYNERGIBIO LE GOSIER</t>
  </si>
  <si>
    <t>970203899</t>
  </si>
  <si>
    <t>970202735</t>
  </si>
  <si>
    <t>970205688</t>
  </si>
  <si>
    <t>LBM STE THERESE (LORILLOT SAINTE ROSE)</t>
  </si>
  <si>
    <t>970205738</t>
  </si>
  <si>
    <t>LBM BIOLAB DE MONTGERALD (DISER)</t>
  </si>
  <si>
    <t>970205761</t>
  </si>
  <si>
    <t>LBM BIOLAB LAMENTIN PLACE D'ARMES (AGO</t>
  </si>
  <si>
    <t>970206454</t>
  </si>
  <si>
    <t>LBM BIOLAB CLINIQUE ST PAUL( TURIAF)</t>
  </si>
  <si>
    <t>970210860</t>
  </si>
  <si>
    <t>LBM BIOLAB ST PIERRE (BAJAL)</t>
  </si>
  <si>
    <t>970210878</t>
  </si>
  <si>
    <t>LBM BIOLAB LORRAIN (RAPHA)</t>
  </si>
  <si>
    <t>970210886</t>
  </si>
  <si>
    <t>970211074</t>
  </si>
  <si>
    <t>LBM BIOLAB LAMENTIN LES TROIS TOURS</t>
  </si>
  <si>
    <t>970211082</t>
  </si>
  <si>
    <t>LBM BIOLAB  ST JOSEPH (SAVON JACQUES-G</t>
  </si>
  <si>
    <t>970211090</t>
  </si>
  <si>
    <t>LBM BIOLAB TRINITE (ROUSSELBIN)</t>
  </si>
  <si>
    <t>970212130</t>
  </si>
  <si>
    <t>LBM BIOLAB ROBERT (BANCONS)</t>
  </si>
  <si>
    <t>970212148</t>
  </si>
  <si>
    <t>LBM BIOLAB F-DE-F (ROY CAMILLE-LEBEL)</t>
  </si>
  <si>
    <t>970212502</t>
  </si>
  <si>
    <t>LBM BIOLAB LE LAMENTIN GALLERIA (LECAR</t>
  </si>
  <si>
    <t>970212791</t>
  </si>
  <si>
    <t>LBM BIOLAB MARTINIQUE SITE CLAIRIERE</t>
  </si>
  <si>
    <t>970212809</t>
  </si>
  <si>
    <t>LBM BIOLAB SITE PLACE D'ARMES</t>
  </si>
  <si>
    <t>970213062</t>
  </si>
  <si>
    <t>LBM MONTGERALD</t>
  </si>
  <si>
    <t>970213070</t>
  </si>
  <si>
    <t>LBM MAURICE BISHOP</t>
  </si>
  <si>
    <t>970205712</t>
  </si>
  <si>
    <t>LBM BIOSANTE AYADI HASSEN</t>
  </si>
  <si>
    <t>970205787</t>
  </si>
  <si>
    <t>LBM BIOSANTE SALOMON</t>
  </si>
  <si>
    <t>970205837</t>
  </si>
  <si>
    <t>LBM BIOSANTE JACOB</t>
  </si>
  <si>
    <t>970210795</t>
  </si>
  <si>
    <t>LBM BIOSANTE DUHIN</t>
  </si>
  <si>
    <t>970210803</t>
  </si>
  <si>
    <t>LBM BIOSANTE DOS SANTOS</t>
  </si>
  <si>
    <t>970211298</t>
  </si>
  <si>
    <t>LBM BIOSANTE  GLAUDON</t>
  </si>
  <si>
    <t>970211314</t>
  </si>
  <si>
    <t>970212478</t>
  </si>
  <si>
    <t>LBM BIOSANTE CHERCHEL</t>
  </si>
  <si>
    <t>970212486</t>
  </si>
  <si>
    <t>LBM BIOSANTE BIEBER</t>
  </si>
  <si>
    <t>970212494</t>
  </si>
  <si>
    <t>LBM BIOSANTE GHISALBERTI</t>
  </si>
  <si>
    <t>970212551</t>
  </si>
  <si>
    <t>LBM BIOSANTE ROUSSEAU</t>
  </si>
  <si>
    <t>970212601</t>
  </si>
  <si>
    <t>LBM BIOSANTE CHABRIER-TAILLANT</t>
  </si>
  <si>
    <t>970212817</t>
  </si>
  <si>
    <t>LBM BIOSANTE AYADI</t>
  </si>
  <si>
    <t>970213039</t>
  </si>
  <si>
    <t>LBM BIOSANTE AUDENAY</t>
  </si>
  <si>
    <t>970213047</t>
  </si>
  <si>
    <t>LBM BIOSANTE AYOUCHE</t>
  </si>
  <si>
    <t>970213054</t>
  </si>
  <si>
    <t>LBM BIOSANTE RIGOLLET</t>
  </si>
  <si>
    <t>970213088</t>
  </si>
  <si>
    <t>LBM BIOSANTE DELPUECH</t>
  </si>
  <si>
    <t>970213351</t>
  </si>
  <si>
    <t>LBM BIOSANTE ELANA</t>
  </si>
  <si>
    <t>970302295</t>
  </si>
  <si>
    <t>970301867</t>
  </si>
  <si>
    <t>SITE DE SAINT LAURENT DU MARONI</t>
  </si>
  <si>
    <t>970305082</t>
  </si>
  <si>
    <t>970305090</t>
  </si>
  <si>
    <t>SITE DU LARIVOT</t>
  </si>
  <si>
    <t>970305140</t>
  </si>
  <si>
    <t>970305157</t>
  </si>
  <si>
    <t>SITE LES MOUCAYAS</t>
  </si>
  <si>
    <t>970305199</t>
  </si>
  <si>
    <t>LBM BIO SOLEIL SITE</t>
  </si>
  <si>
    <t>970305454</t>
  </si>
  <si>
    <t>LBM BIO SOLEIL SITE KOUROU</t>
  </si>
  <si>
    <t>970305504</t>
  </si>
  <si>
    <t>LBM BIOSOLEIL SITE MACOURIA</t>
  </si>
  <si>
    <t>970305660</t>
  </si>
  <si>
    <t>LBM BIO SOLEIL SITE FLAMBOYANTS</t>
  </si>
  <si>
    <t>970305827</t>
  </si>
  <si>
    <t>LBM BIO SOLEIL SITE MANA</t>
  </si>
  <si>
    <t>970407912</t>
  </si>
  <si>
    <t>CERBALLIANCE LE PORT</t>
  </si>
  <si>
    <t>970407920</t>
  </si>
  <si>
    <t>CERBALLIANCE LA TRINITE</t>
  </si>
  <si>
    <t>970407938</t>
  </si>
  <si>
    <t>CERBALLIANCE LA POSSESSION</t>
  </si>
  <si>
    <t>970407946</t>
  </si>
  <si>
    <t>CERBALLIANCE TERRE SAINTE</t>
  </si>
  <si>
    <t>970408225</t>
  </si>
  <si>
    <t>CERBALLIANCE RAVINE BLANCHE</t>
  </si>
  <si>
    <t>970408803</t>
  </si>
  <si>
    <t>CERBALLIANCE SAINT ANDRE</t>
  </si>
  <si>
    <t>970408886</t>
  </si>
  <si>
    <t>CERBALLIANCE LE TAMPON</t>
  </si>
  <si>
    <t>970409280</t>
  </si>
  <si>
    <t>CERBALLIANCE PLATEAU CAILLOU</t>
  </si>
  <si>
    <t>970409413</t>
  </si>
  <si>
    <t>970409421</t>
  </si>
  <si>
    <t>CERBALLIANCE SAINTE SUZANNE</t>
  </si>
  <si>
    <t>970409439</t>
  </si>
  <si>
    <t>CERBALLIANCE PLAINE DES CAFRES</t>
  </si>
  <si>
    <t>970410080</t>
  </si>
  <si>
    <t>CERBALLIANCE SAINT JOSEPH</t>
  </si>
  <si>
    <t>970410205</t>
  </si>
  <si>
    <t>CERBALLIANCE SAINTE CLOTILDE</t>
  </si>
  <si>
    <t>970410213</t>
  </si>
  <si>
    <t>CERBALLIANCE SAINT DENIS CENTRE</t>
  </si>
  <si>
    <t>970410239</t>
  </si>
  <si>
    <t>CERBALLIANCE LA MONTAGNE</t>
  </si>
  <si>
    <t>970410247</t>
  </si>
  <si>
    <t>CERBALLIANCE BOURBON</t>
  </si>
  <si>
    <t>970410254</t>
  </si>
  <si>
    <t>CERBALLIANCE TROIS MARES</t>
  </si>
  <si>
    <t>970410262</t>
  </si>
  <si>
    <t>CERBALLIANCE SAINT PIERRE</t>
  </si>
  <si>
    <t>970410742</t>
  </si>
  <si>
    <t>CERBALLIANCE BEAUSEJOUR</t>
  </si>
  <si>
    <t>970411088</t>
  </si>
  <si>
    <t>CERBALLIANCE REUNION SAINT LEU</t>
  </si>
  <si>
    <t>970411468</t>
  </si>
  <si>
    <t>CERBALLIANCE SITE CLINIQUE DURIEUX</t>
  </si>
  <si>
    <t>970411476</t>
  </si>
  <si>
    <t>CERBALLIANCE CLINISUD (PLATEAU SUD)</t>
  </si>
  <si>
    <t>970407870</t>
  </si>
  <si>
    <t>L.B.M. ZAC L' AVENIR</t>
  </si>
  <si>
    <t>970407896</t>
  </si>
  <si>
    <t>L.B.M. LES MANGUIERS</t>
  </si>
  <si>
    <t>970408332</t>
  </si>
  <si>
    <t>SITE REUNILAB STE CLOTILDE</t>
  </si>
  <si>
    <t>970408340</t>
  </si>
  <si>
    <t>SITE REUNILAB VAUBAN</t>
  </si>
  <si>
    <t>970408357</t>
  </si>
  <si>
    <t>SITE REUNILAB OCEAN</t>
  </si>
  <si>
    <t>970408365</t>
  </si>
  <si>
    <t>SITE REUNILAB ST ANDRE</t>
  </si>
  <si>
    <t>970408373</t>
  </si>
  <si>
    <t>SITE REUNILAB RIVIERE DES PLUIES</t>
  </si>
  <si>
    <t>970408381</t>
  </si>
  <si>
    <t>SITE REUNILAB MASCAREIGNES</t>
  </si>
  <si>
    <t>970408555</t>
  </si>
  <si>
    <t>SITE REUNILAB PITON ST LEU</t>
  </si>
  <si>
    <t>970408688</t>
  </si>
  <si>
    <t>SITE REUNILAB-CAMBUSTON</t>
  </si>
  <si>
    <t>970408787</t>
  </si>
  <si>
    <t>SITE REUNILAB-BRAS PANON</t>
  </si>
  <si>
    <t>970409025</t>
  </si>
  <si>
    <t>SITE REUNILAB MAIRIE</t>
  </si>
  <si>
    <t>970409033</t>
  </si>
  <si>
    <t>SITE REUNILAB BUTOR</t>
  </si>
  <si>
    <t>970409058</t>
  </si>
  <si>
    <t>SITE REUNILAB STE MARIE</t>
  </si>
  <si>
    <t>970409074</t>
  </si>
  <si>
    <t>SITE REUNILAB LABO CENTRAL</t>
  </si>
  <si>
    <t>970409090</t>
  </si>
  <si>
    <t>SITE REUNILAB ST GILLES LES BAINS</t>
  </si>
  <si>
    <t>970409108</t>
  </si>
  <si>
    <t>SITE REUNILAB LA SALINE</t>
  </si>
  <si>
    <t>970409116</t>
  </si>
  <si>
    <t>SITE REUNILAB ST PAUL VILLE</t>
  </si>
  <si>
    <t>970409124</t>
  </si>
  <si>
    <t>SITE REUNILAB SAVANNAH</t>
  </si>
  <si>
    <t>970409132</t>
  </si>
  <si>
    <t>SITE REUNILAB ST GILLES LES HAUTS</t>
  </si>
  <si>
    <t>970409140</t>
  </si>
  <si>
    <t>SITE REUNILAB ST LEU</t>
  </si>
  <si>
    <t>970409199</t>
  </si>
  <si>
    <t>SITE REUNILAB STE SUZANNE</t>
  </si>
  <si>
    <t>970409538</t>
  </si>
  <si>
    <t>REUNILAB PLATEAU DES DEUX CANONS</t>
  </si>
  <si>
    <t>970409595</t>
  </si>
  <si>
    <t>REUNILAB BOIS DE NEFLES ST PAUL</t>
  </si>
  <si>
    <t>970409926</t>
  </si>
  <si>
    <t>REUNILAB MARCHE FORAIN</t>
  </si>
  <si>
    <t>970409934</t>
  </si>
  <si>
    <t>REUNILAB LES AVIRONS</t>
  </si>
  <si>
    <t>970410676</t>
  </si>
  <si>
    <t>REUNILAB ST LOUIS</t>
  </si>
  <si>
    <t>970411393</t>
  </si>
  <si>
    <t>SITE REUNILAB RIVIERE SAINT LOUIS</t>
  </si>
  <si>
    <t>970408662</t>
  </si>
  <si>
    <t>SITE DE SAINT BENOIT</t>
  </si>
  <si>
    <t>970408670</t>
  </si>
  <si>
    <t>SITE DE BRAS FUSIL ( SAINT BENOIT )</t>
  </si>
  <si>
    <t>970411526</t>
  </si>
  <si>
    <t>SITE DE SAINTE ROSE</t>
  </si>
  <si>
    <t>970407680</t>
  </si>
  <si>
    <t>LABM CARDUS</t>
  </si>
  <si>
    <t>970408944</t>
  </si>
  <si>
    <t>SITE DE L'ETANG SALE</t>
  </si>
  <si>
    <t>970408951</t>
  </si>
  <si>
    <t>SITE DE LA RAVINE</t>
  </si>
  <si>
    <t>970408969</t>
  </si>
  <si>
    <t>SITE KAMOUN</t>
  </si>
  <si>
    <t>970408985</t>
  </si>
  <si>
    <t>SITE DE LA RIVIERE</t>
  </si>
  <si>
    <t>970408993</t>
  </si>
  <si>
    <t>SITE GERARD</t>
  </si>
  <si>
    <t>970409017</t>
  </si>
  <si>
    <t>SITE LABOSUD</t>
  </si>
  <si>
    <t>980500268</t>
  </si>
  <si>
    <t>980501647</t>
  </si>
  <si>
    <t>LABO MAYOTTE SITE CANANGA</t>
  </si>
  <si>
    <t>980501662</t>
  </si>
  <si>
    <t>980501670</t>
  </si>
  <si>
    <t>SELARL MAYO BIO SITE CANANGA</t>
  </si>
  <si>
    <t>NB Libéraux raccordés</t>
  </si>
  <si>
    <t>NB Libéraux total</t>
  </si>
  <si>
    <t>NB Médecin Libéraux raccordés</t>
  </si>
  <si>
    <t>NB Médecin Libéraux total</t>
  </si>
  <si>
    <t>Pharmacien</t>
  </si>
  <si>
    <t>Sage-Femme</t>
  </si>
  <si>
    <t>NB Pharmacien libéraux raccordés</t>
  </si>
  <si>
    <t>NB Pharmacien libéraux total</t>
  </si>
  <si>
    <t>NB Infirmier libéraux raccordés</t>
  </si>
  <si>
    <t>NB Infirmier libéraux total</t>
  </si>
  <si>
    <t>NB MK libéraux raccordés</t>
  </si>
  <si>
    <t>NB MK libéraux total</t>
  </si>
  <si>
    <t>NB Chirurgien Dentiste libéraux raccordés</t>
  </si>
  <si>
    <t>NB Chirurgien Dentiste libéraux total</t>
  </si>
  <si>
    <t>NB Sage-Femme libéraux raccordés</t>
  </si>
  <si>
    <t>NB Sage-Femme libéraux total</t>
  </si>
  <si>
    <t>PSL Equipement - activité</t>
  </si>
  <si>
    <t>Sages-Femmes</t>
  </si>
  <si>
    <t>Chirurgiens-Dentistes</t>
  </si>
  <si>
    <t>Masseurs-Kinés</t>
  </si>
  <si>
    <t>Infirmiers</t>
  </si>
  <si>
    <t>Pharmaciens</t>
  </si>
  <si>
    <t>Médecins</t>
  </si>
  <si>
    <t>des PSL</t>
  </si>
  <si>
    <t>Equipés</t>
  </si>
  <si>
    <t>Connexion aux boites MSSanté</t>
  </si>
  <si>
    <t>Equipement par professions libérales</t>
  </si>
  <si>
    <t>Connexion libérale</t>
  </si>
  <si>
    <t>Aucune connexion</t>
  </si>
  <si>
    <t>n.c.</t>
  </si>
  <si>
    <t>Dernière connexion</t>
  </si>
  <si>
    <t>NB messages reçus PSL</t>
  </si>
  <si>
    <t>BAL connexion aucune info APP Structure</t>
  </si>
  <si>
    <t>BAL connexion aucune info ORG Structure</t>
  </si>
  <si>
    <t>BAL connexion aucune info PER Structure</t>
  </si>
  <si>
    <t>BAL connexion aucune info PER Libérale</t>
  </si>
  <si>
    <t>Emissions médecin libéraux</t>
  </si>
  <si>
    <t>Emissions pharmaciens libéraux</t>
  </si>
  <si>
    <t>Emissions Infirmiers libéraux</t>
  </si>
  <si>
    <t>Emission Masseurs kinés libéraux</t>
  </si>
  <si>
    <t>Emissions Chirurgiens-Dentistes libéraux</t>
  </si>
  <si>
    <t>Emissions Sages-Femmes libéraux</t>
  </si>
  <si>
    <t>Réceptions médecin libéraux</t>
  </si>
  <si>
    <t>Réceptions pharmaciens libéraux</t>
  </si>
  <si>
    <t>Réceptions Infirmiers libéraux</t>
  </si>
  <si>
    <t>Réceptions Chirurgiens-Dentistes libéraux</t>
  </si>
  <si>
    <t>Réceptions Sages-Femmes libéraux</t>
  </si>
  <si>
    <t>Réceptions Masseurs kinés libéraux</t>
  </si>
  <si>
    <t>Emissions</t>
  </si>
  <si>
    <t>Réceptions</t>
  </si>
  <si>
    <t>Analyse de Laboratoires de Biologie Médicale de ville (LBM)</t>
  </si>
  <si>
    <t>Chir.-Dentistes</t>
  </si>
  <si>
    <t>Les professionnels de l'Espace de Confiance</t>
  </si>
  <si>
    <t>Nombre équipés</t>
  </si>
  <si>
    <t>Nièvre</t>
  </si>
  <si>
    <t>Finistère</t>
  </si>
  <si>
    <t>Corrèze</t>
  </si>
  <si>
    <t>Deux-Sèvres</t>
  </si>
  <si>
    <t>Ariège</t>
  </si>
  <si>
    <t>Lozère</t>
  </si>
  <si>
    <t>Chirurgien-Dentiste</t>
  </si>
  <si>
    <t>Autre profession</t>
  </si>
  <si>
    <t>Psychologue</t>
  </si>
  <si>
    <t>Pédicure-Podologue</t>
  </si>
  <si>
    <t>Diététicien</t>
  </si>
  <si>
    <t>Ergothérapeute</t>
  </si>
  <si>
    <t>Psychomotricien</t>
  </si>
  <si>
    <t>Psychothérapeute</t>
  </si>
  <si>
    <t>Assistant de service social</t>
  </si>
  <si>
    <t>Manipulateur ERM</t>
  </si>
  <si>
    <t>Opticien-Lunetier</t>
  </si>
  <si>
    <t>Audioprothésiste</t>
  </si>
  <si>
    <t>Technicien de laboratoire médical</t>
  </si>
  <si>
    <t>Orthopédiste-Orthésiste</t>
  </si>
  <si>
    <t>Profession inconnue</t>
  </si>
  <si>
    <t>Ostéopathe</t>
  </si>
  <si>
    <t>Orthoprothésiste</t>
  </si>
  <si>
    <t>Podo-Orthésiste</t>
  </si>
  <si>
    <t>Epithésiste</t>
  </si>
  <si>
    <t>Chiropracteur</t>
  </si>
  <si>
    <t>Nombre moyen d'émissions par ES émetteur</t>
  </si>
  <si>
    <t>Restants à équiper</t>
  </si>
  <si>
    <t>Taux LBM émetteurs</t>
  </si>
  <si>
    <t>Connexion total</t>
  </si>
  <si>
    <t>Nombre de BAL utilisées le mois dernier</t>
  </si>
  <si>
    <t>Répartition de l'utilisation des boites</t>
  </si>
  <si>
    <t>Feuille</t>
  </si>
  <si>
    <t>Assistant dentaire</t>
  </si>
  <si>
    <t>q</t>
  </si>
  <si>
    <t>BIOMEDIQUAL UNILABS</t>
  </si>
  <si>
    <t>LBM BIOMEDIQUAL BEAUTOR</t>
  </si>
  <si>
    <t>LBM BIOMEDIQUAL CHAUNY</t>
  </si>
  <si>
    <t>LBM BIOMEDIQUAL NOYON ZAC</t>
  </si>
  <si>
    <t>LBM BIOMEDIQUAL NOYON CHARMOLUE</t>
  </si>
  <si>
    <t>LBM MAYMAT ST POURCAIN / SIOULE</t>
  </si>
  <si>
    <t>LBM MAYMAT MONTLUCON</t>
  </si>
  <si>
    <t>LBM MAYMAT LA CHARITE SUR LOIRE</t>
  </si>
  <si>
    <t>LBM SYLAB AURILLAC REPUBLIQUE</t>
  </si>
  <si>
    <t>LBM SYLAB  ST-CERE</t>
  </si>
  <si>
    <t>SELAS SYNLAB CORREZE</t>
  </si>
  <si>
    <t>BC-LAB - CHENÔVE</t>
  </si>
  <si>
    <t>LBM UNIBIO BOURG DE PEAGE</t>
  </si>
  <si>
    <t>LBM UNIBIO LYON 2 CHARITE</t>
  </si>
  <si>
    <t>LBM UNIBIO LYON ST EXUPERY</t>
  </si>
  <si>
    <t>SITE EVREUX ST ANDRE</t>
  </si>
  <si>
    <t>LBM BIOFUSION MONTAUBAN CATHEDRALE</t>
  </si>
  <si>
    <t>LBM CBM TOULOUSE LES RECOLLETS</t>
  </si>
  <si>
    <t>LBM CBM TOULOUSE ST-EXUPERY</t>
  </si>
  <si>
    <t>LBM CBM TOULOUSE MARECHAL LECLERC</t>
  </si>
  <si>
    <t>LBM LES BIOLOGISTES ASSOCIES NERAC</t>
  </si>
  <si>
    <t>LBM BIOLIB GALLIENI</t>
  </si>
  <si>
    <t>LBM ORIADE NOVIALE BOURGOIN JALLIEU ME</t>
  </si>
  <si>
    <t>LBM ORIADE NOVIALE BRIANCON</t>
  </si>
  <si>
    <t>LBM BIOPTIMA VEZERONCE CURTIN</t>
  </si>
  <si>
    <t>LBM GLBM DAVEZIEUX</t>
  </si>
  <si>
    <t>LBM MEDIBIOLAB ORLEANS PRT KENNEDY</t>
  </si>
  <si>
    <t>LBM MEDIBIOLAB SARAN ORELIANCE</t>
  </si>
  <si>
    <t>LBM MEDIBIOLAB ORLEANS OLIVET</t>
  </si>
  <si>
    <t>LBM BIOSYNTHESE ORLEANS</t>
  </si>
  <si>
    <t>LBM ESPACEBIO LUNEVILLE</t>
  </si>
  <si>
    <t>LBM ESPACEBIO PAX POINCARE ST-AVOLD</t>
  </si>
  <si>
    <t>LBM ESPACEBIO GOS THEDING</t>
  </si>
  <si>
    <t>LBM"BIOCONCORDE" DU GRAND CHENE HOMECO</t>
  </si>
  <si>
    <t>LBM BIOMER LUNEVILLE SITE CYFFLE</t>
  </si>
  <si>
    <t>LBM BIOMER LUNEVILLE SITE CARMES</t>
  </si>
  <si>
    <t>LBM BIOMER REMILLY LAURENT</t>
  </si>
  <si>
    <t>LBM BIOMER GUENANGE REPUBLIQUE</t>
  </si>
  <si>
    <t>LBM BIOMER GERARDMER</t>
  </si>
  <si>
    <t>LBM BIOMAG ESTREES-SAINT-DENIS</t>
  </si>
  <si>
    <t>LBM BIOMAG SAINT-LEU-D'ESSERENT</t>
  </si>
  <si>
    <t>LBM BIOMAG MERU</t>
  </si>
  <si>
    <t>LBM BIOCOME BETHISY-ST-PIERRE MOTTELET</t>
  </si>
  <si>
    <t>LBM GEN BIO DOMERAT</t>
  </si>
  <si>
    <t>LBM GEN BIO MONTLUCON SAINT FRANCOIS</t>
  </si>
  <si>
    <t>LBM GEN BIO MONTLUCON ST JACQUES REPUB</t>
  </si>
  <si>
    <t>LBM GEN BIO CLERMONT FD REPUBLIQUE</t>
  </si>
  <si>
    <t>LBM GEN BIO MENETROL</t>
  </si>
  <si>
    <t>LBM GEN BIO CEBAZAT</t>
  </si>
  <si>
    <t>LBM BIOMEDICA MONTREJEAU</t>
  </si>
  <si>
    <t>LBM CERBALLIANCE PYRENEES LOURDES REPU</t>
  </si>
  <si>
    <t>LBM CERBALLIANCE PYRENEES SEMEAC</t>
  </si>
  <si>
    <t>LBM VILLE</t>
  </si>
  <si>
    <t>LBM EUROFINS BIOMNIS VILLEURBANNE MEDI</t>
  </si>
  <si>
    <t>LBM NOVELAB MONTREAL LA CLUSE</t>
  </si>
  <si>
    <t>LBM NOVELAB AMBERIEU EN BUGEY R. SALEN</t>
  </si>
  <si>
    <t>LBM NOVELAB AMBERIEU EN BUGEY CABROL</t>
  </si>
  <si>
    <t>LBM UNILIANS CREMIEU</t>
  </si>
  <si>
    <t>LBM UNILIANS BOEN-SUR-LIGNON</t>
  </si>
  <si>
    <t>LBM UNILIANS ANDREZIEUX-BOUTHEON</t>
  </si>
  <si>
    <t>LBM UNILIANS LYON 3 FELIX FAURE</t>
  </si>
  <si>
    <t>LBM UNILIANS TARARE  REPUBLIQUE</t>
  </si>
  <si>
    <t>LBM UNILIANS LYON 7 MERIEUX (GERLAND)</t>
  </si>
  <si>
    <t>LBM UNILIANS LYON 6 CREQUI (DUQUESNE)</t>
  </si>
  <si>
    <t>LBM UNILIANS PIERRE BENITE</t>
  </si>
  <si>
    <t>LBM BIO-CITY HERICOURT</t>
  </si>
  <si>
    <t>LBM LPA HAUTS DU CHAZAL - BESANCON</t>
  </si>
  <si>
    <t>SANTE LABO - SITE PONTARLIER</t>
  </si>
  <si>
    <t>SANTE LABO - SITE VALDAHON</t>
  </si>
  <si>
    <t>SANTE LABO - SITE MORTEAU</t>
  </si>
  <si>
    <t>SANTE LABO - SITE L'ISLE/ DOUBS</t>
  </si>
  <si>
    <t>SANTE LABO - SITE LECLERC - VESOUL</t>
  </si>
  <si>
    <t>SANTE LABO - SITE CHANTELAT - VESOUL</t>
  </si>
  <si>
    <t>LBM EUROFINS LABAZUR RA GRENOBLE LIBER</t>
  </si>
  <si>
    <t>LBM EUROFINS LABAZUR RA MONTMELIAN</t>
  </si>
  <si>
    <t>LBM EUROFINS LABAZUR RA CHAMBERY</t>
  </si>
  <si>
    <t>LBM MS LABOSCHAMBERY CHAMBERY GRAND VE</t>
  </si>
  <si>
    <t>LBM MS LABOSCHAMBERY CHAMBERY FAVRE (T</t>
  </si>
  <si>
    <t>LBM MIRIALIS ST GENIS POUILLY</t>
  </si>
  <si>
    <t>LBM BIO-VAL CHAMBERY</t>
  </si>
  <si>
    <t>LBM BIO-VAL THONON LES BAINS VALLEE</t>
  </si>
  <si>
    <t>SITE DE DARNETAL</t>
  </si>
  <si>
    <t>SITE ST VALERY-EN-CAUX</t>
  </si>
  <si>
    <t>SITE DE MEZIDON-CANON</t>
  </si>
  <si>
    <t>SITE DE CLEON</t>
  </si>
  <si>
    <t>LBM SELAS BIO LAB SITE ANDRESY</t>
  </si>
  <si>
    <t>LBM SELAS BIO LAB SITE VESINET</t>
  </si>
  <si>
    <t>LBM HAUTE-PICARDIE PERONNE</t>
  </si>
  <si>
    <t>LBM BIOLAM80 SALOUEL</t>
  </si>
  <si>
    <t>BIO+ AUXERRE HÔTEL DE VILLE</t>
  </si>
  <si>
    <t>LBM BENHAIM SITE CURIE</t>
  </si>
  <si>
    <t>LBM"LABORATOIRE CLEMENT" SITE REPUBLIQ</t>
  </si>
  <si>
    <t>SITE - LBM ST-BARTHELEMY</t>
  </si>
  <si>
    <t>BIO PÔLE ANTILLES</t>
  </si>
  <si>
    <t>LABM KALIBIO A GOSIER</t>
  </si>
  <si>
    <t>LBM SELARL SYNERGIBIO (JOSE MARTY)</t>
  </si>
  <si>
    <t>LBM SELARL SYNERGIBIO (REPUBLIQUE)</t>
  </si>
  <si>
    <t>LBM SELARL SYNERGIBIO ST-FRANCOIS</t>
  </si>
  <si>
    <t>LBM BIOLAB SAINTE-MARIE (THEVENIN)</t>
  </si>
  <si>
    <t>LBM BIOSANTE  NABETI</t>
  </si>
  <si>
    <t>SITE DE REMIRE-MONTJOLY</t>
  </si>
  <si>
    <t>SITE DE BRASSE</t>
  </si>
  <si>
    <t>Moyenne message émis par libéraux</t>
  </si>
  <si>
    <t>Moyenne messages reçus par libéraux</t>
  </si>
  <si>
    <t>Progression Envoi LBM</t>
  </si>
  <si>
    <t>LBM Top émetteurs</t>
  </si>
  <si>
    <t>Région</t>
  </si>
  <si>
    <t>Nom</t>
  </si>
  <si>
    <t>Ligne</t>
  </si>
  <si>
    <t>X</t>
  </si>
  <si>
    <t>Config</t>
  </si>
  <si>
    <t>Connexion BAL</t>
  </si>
  <si>
    <t>Graphique Data</t>
  </si>
  <si>
    <t>Mapping Carto régionale</t>
  </si>
  <si>
    <t>Modele region</t>
  </si>
  <si>
    <t>Modele region - detail</t>
  </si>
  <si>
    <t>Feuilles à supprimer</t>
  </si>
  <si>
    <t>Feuilles à masquer</t>
  </si>
  <si>
    <t>Donnée</t>
  </si>
  <si>
    <t>Col</t>
  </si>
  <si>
    <t>AURA</t>
  </si>
  <si>
    <t>id régions</t>
  </si>
  <si>
    <t>Nom régions</t>
  </si>
  <si>
    <t>id donnée</t>
  </si>
  <si>
    <t>BFC</t>
  </si>
  <si>
    <t>CVDL</t>
  </si>
  <si>
    <t>HDF</t>
  </si>
  <si>
    <t>IDF</t>
  </si>
  <si>
    <t>NA</t>
  </si>
  <si>
    <t>PDLL</t>
  </si>
  <si>
    <t>PACA</t>
  </si>
  <si>
    <t>NB ES Raccordés</t>
  </si>
  <si>
    <t>NB ES Emetteurs</t>
  </si>
  <si>
    <t>NB ES total</t>
  </si>
  <si>
    <t>NB Messages Emis (ES)</t>
  </si>
  <si>
    <t>BO Région</t>
  </si>
  <si>
    <t>Taux-message par région (ES)</t>
  </si>
  <si>
    <t>Type</t>
  </si>
  <si>
    <t>NB Messages Reçus (ES)</t>
  </si>
  <si>
    <t>NB BAL (ES)</t>
  </si>
  <si>
    <t>NB LBM Raccordés</t>
  </si>
  <si>
    <t>NB LBM Emetteurs</t>
  </si>
  <si>
    <t>NB LBM Total</t>
  </si>
  <si>
    <t>NB Messages Emis (LBM)</t>
  </si>
  <si>
    <t>NB Messages Reçus (LBM)</t>
  </si>
  <si>
    <t>NB BAL (LBM)</t>
  </si>
  <si>
    <t>Taux-message par région (LBM)</t>
  </si>
  <si>
    <t>NB PSL équipés</t>
  </si>
  <si>
    <t>Taux-message par région (PSL)</t>
  </si>
  <si>
    <t>NB PSL total</t>
  </si>
  <si>
    <t>NB Messages émis (PSL)</t>
  </si>
  <si>
    <t>NB Messagesreçus (PSL)</t>
  </si>
  <si>
    <t>col parametre</t>
  </si>
  <si>
    <t>valeur region</t>
  </si>
  <si>
    <t>somme region</t>
  </si>
  <si>
    <t>somme region PSL</t>
  </si>
  <si>
    <t>Taux Raccordement ES</t>
  </si>
  <si>
    <t>Taux Emetteur ES</t>
  </si>
  <si>
    <t>Message Emis ES</t>
  </si>
  <si>
    <t>Messages Recus ES</t>
  </si>
  <si>
    <t>Taux Emetteur LBM</t>
  </si>
  <si>
    <t>Messages Emis LBM</t>
  </si>
  <si>
    <t>Taux Raccordement PSL</t>
  </si>
  <si>
    <t>Taux Emetteur PSL</t>
  </si>
  <si>
    <t>Messages Emis PSL</t>
  </si>
  <si>
    <t>Messages Recus PSL</t>
  </si>
  <si>
    <t>Ligne destination</t>
  </si>
  <si>
    <t>Colonne destination</t>
  </si>
  <si>
    <t>Horizontal Shift</t>
  </si>
  <si>
    <t>Vertical shift</t>
  </si>
  <si>
    <t>D</t>
  </si>
  <si>
    <t>G</t>
  </si>
  <si>
    <t>I</t>
  </si>
  <si>
    <t>K</t>
  </si>
  <si>
    <t>P</t>
  </si>
  <si>
    <t>R</t>
  </si>
  <si>
    <t>T</t>
  </si>
  <si>
    <t>V</t>
  </si>
  <si>
    <t>$G$4</t>
  </si>
  <si>
    <t>$I$4</t>
  </si>
  <si>
    <t>$K$4</t>
  </si>
  <si>
    <t>$M$4</t>
  </si>
  <si>
    <t>$P$4</t>
  </si>
  <si>
    <t>$R$4</t>
  </si>
  <si>
    <t>$V$4</t>
  </si>
  <si>
    <t>$X$4</t>
  </si>
  <si>
    <t>$D$6</t>
  </si>
  <si>
    <t>$G$6</t>
  </si>
  <si>
    <t>$I$6</t>
  </si>
  <si>
    <t>$K$6</t>
  </si>
  <si>
    <t>$M$6</t>
  </si>
  <si>
    <t>$P$6</t>
  </si>
  <si>
    <t>$R$6</t>
  </si>
  <si>
    <t>$V$6</t>
  </si>
  <si>
    <t>$X$6</t>
  </si>
  <si>
    <t>$D$8</t>
  </si>
  <si>
    <t>$G$8</t>
  </si>
  <si>
    <t>$I$8</t>
  </si>
  <si>
    <t>$K$8</t>
  </si>
  <si>
    <t>$M$8</t>
  </si>
  <si>
    <t>$P$8</t>
  </si>
  <si>
    <t>$R$8</t>
  </si>
  <si>
    <t>$T$8</t>
  </si>
  <si>
    <t>$V$8</t>
  </si>
  <si>
    <t>$X$8</t>
  </si>
  <si>
    <t>$D$10</t>
  </si>
  <si>
    <t>$G$10</t>
  </si>
  <si>
    <t>$I$10</t>
  </si>
  <si>
    <t>$K$10</t>
  </si>
  <si>
    <t>$M$10</t>
  </si>
  <si>
    <t>$P$10</t>
  </si>
  <si>
    <t>$R$10</t>
  </si>
  <si>
    <t>$T$10</t>
  </si>
  <si>
    <t>$V$10</t>
  </si>
  <si>
    <t>$X$10</t>
  </si>
  <si>
    <t>$D$12</t>
  </si>
  <si>
    <t>$G$12</t>
  </si>
  <si>
    <t>$I$12</t>
  </si>
  <si>
    <t>$K$12</t>
  </si>
  <si>
    <t>$M$12</t>
  </si>
  <si>
    <t>$P$12</t>
  </si>
  <si>
    <t>$R$12</t>
  </si>
  <si>
    <t>$T$12</t>
  </si>
  <si>
    <t>$V$12</t>
  </si>
  <si>
    <t>$X$12</t>
  </si>
  <si>
    <t>$D$14</t>
  </si>
  <si>
    <t>$G$14</t>
  </si>
  <si>
    <t>$I$14</t>
  </si>
  <si>
    <t>$K$14</t>
  </si>
  <si>
    <t>$M$14</t>
  </si>
  <si>
    <t>$P$14</t>
  </si>
  <si>
    <t>$R$14</t>
  </si>
  <si>
    <t>$T$14</t>
  </si>
  <si>
    <t>$V$14</t>
  </si>
  <si>
    <t>$X$14</t>
  </si>
  <si>
    <t>$D$16</t>
  </si>
  <si>
    <t>$G$16</t>
  </si>
  <si>
    <t>$I$16</t>
  </si>
  <si>
    <t>$K$16</t>
  </si>
  <si>
    <t>$M$16</t>
  </si>
  <si>
    <t>$P$16</t>
  </si>
  <si>
    <t>$R$16</t>
  </si>
  <si>
    <t>$T$16</t>
  </si>
  <si>
    <t>$V$16</t>
  </si>
  <si>
    <t>$X$16</t>
  </si>
  <si>
    <t>$D$18</t>
  </si>
  <si>
    <t>$G$18</t>
  </si>
  <si>
    <t>$I$18</t>
  </si>
  <si>
    <t>$K$18</t>
  </si>
  <si>
    <t>$M$18</t>
  </si>
  <si>
    <t>$P$18</t>
  </si>
  <si>
    <t>$R$18</t>
  </si>
  <si>
    <t>$T$18</t>
  </si>
  <si>
    <t>$V$18</t>
  </si>
  <si>
    <t>$X$18</t>
  </si>
  <si>
    <t>$D$20</t>
  </si>
  <si>
    <t>$G$20</t>
  </si>
  <si>
    <t>$I$20</t>
  </si>
  <si>
    <t>$K$20</t>
  </si>
  <si>
    <t>$M$20</t>
  </si>
  <si>
    <t>$P$20</t>
  </si>
  <si>
    <t>$R$20</t>
  </si>
  <si>
    <t>$T$20</t>
  </si>
  <si>
    <t>$V$20</t>
  </si>
  <si>
    <t>$X$20</t>
  </si>
  <si>
    <t>$D$22</t>
  </si>
  <si>
    <t>$G$22</t>
  </si>
  <si>
    <t>$I$22</t>
  </si>
  <si>
    <t>$K$22</t>
  </si>
  <si>
    <t>$M$22</t>
  </si>
  <si>
    <t>$P$22</t>
  </si>
  <si>
    <t>$R$22</t>
  </si>
  <si>
    <t>$T$22</t>
  </si>
  <si>
    <t>$V$22</t>
  </si>
  <si>
    <t>$X$22</t>
  </si>
  <si>
    <t>$D$24</t>
  </si>
  <si>
    <t>$G$24</t>
  </si>
  <si>
    <t>$I$24</t>
  </si>
  <si>
    <t>$K$24</t>
  </si>
  <si>
    <t>$M$24</t>
  </si>
  <si>
    <t>$P$24</t>
  </si>
  <si>
    <t>$R$24</t>
  </si>
  <si>
    <t>$T$24</t>
  </si>
  <si>
    <t>$V$24</t>
  </si>
  <si>
    <t>$X$24</t>
  </si>
  <si>
    <t>$D$26</t>
  </si>
  <si>
    <t>$G$26</t>
  </si>
  <si>
    <t>$I$26</t>
  </si>
  <si>
    <t>$K$26</t>
  </si>
  <si>
    <t>$M$26</t>
  </si>
  <si>
    <t>$P$26</t>
  </si>
  <si>
    <t>$R$26</t>
  </si>
  <si>
    <t>$T$26</t>
  </si>
  <si>
    <t>$V$26</t>
  </si>
  <si>
    <t>$X$26</t>
  </si>
  <si>
    <t>$D$28</t>
  </si>
  <si>
    <t>$G$28</t>
  </si>
  <si>
    <t>$I$28</t>
  </si>
  <si>
    <t>$K$28</t>
  </si>
  <si>
    <t>$M$28</t>
  </si>
  <si>
    <t>$P$28</t>
  </si>
  <si>
    <t>$R$28</t>
  </si>
  <si>
    <t>$T$28</t>
  </si>
  <si>
    <t>$V$28</t>
  </si>
  <si>
    <t>$X$28</t>
  </si>
  <si>
    <t>$D$30</t>
  </si>
  <si>
    <t>$G$30</t>
  </si>
  <si>
    <t>$I$30</t>
  </si>
  <si>
    <t>$K$30</t>
  </si>
  <si>
    <t>$M$30</t>
  </si>
  <si>
    <t>$P$30</t>
  </si>
  <si>
    <t>$R$30</t>
  </si>
  <si>
    <t>$T$30</t>
  </si>
  <si>
    <t>$V$30</t>
  </si>
  <si>
    <t>$X$30</t>
  </si>
  <si>
    <t>$D$32</t>
  </si>
  <si>
    <t>$G$32</t>
  </si>
  <si>
    <t>$I$32</t>
  </si>
  <si>
    <t>$K$32</t>
  </si>
  <si>
    <t>$M$32</t>
  </si>
  <si>
    <t>$P$32</t>
  </si>
  <si>
    <t>$R$32</t>
  </si>
  <si>
    <t>$T$32</t>
  </si>
  <si>
    <t>$V$32</t>
  </si>
  <si>
    <t>$X$32</t>
  </si>
  <si>
    <t>$D$34</t>
  </si>
  <si>
    <t>$G$34</t>
  </si>
  <si>
    <t>$I$34</t>
  </si>
  <si>
    <t>$K$34</t>
  </si>
  <si>
    <t>$M$34</t>
  </si>
  <si>
    <t>$P$34</t>
  </si>
  <si>
    <t>$R$34</t>
  </si>
  <si>
    <t>$T$34</t>
  </si>
  <si>
    <t>$V$34</t>
  </si>
  <si>
    <t>$X$34</t>
  </si>
  <si>
    <t>$D$36</t>
  </si>
  <si>
    <t>$G$36</t>
  </si>
  <si>
    <t>$I$36</t>
  </si>
  <si>
    <t>$K$36</t>
  </si>
  <si>
    <t>$M$36</t>
  </si>
  <si>
    <t>$P$36</t>
  </si>
  <si>
    <t>$R$36</t>
  </si>
  <si>
    <t>$T$36</t>
  </si>
  <si>
    <t>$V$36</t>
  </si>
  <si>
    <t>$X$36</t>
  </si>
  <si>
    <t>$D$38</t>
  </si>
  <si>
    <t>$G$38</t>
  </si>
  <si>
    <t>$I$38</t>
  </si>
  <si>
    <t>$K$38</t>
  </si>
  <si>
    <t>$M$38</t>
  </si>
  <si>
    <t>$P$38</t>
  </si>
  <si>
    <t>$R$38</t>
  </si>
  <si>
    <t>$T$38</t>
  </si>
  <si>
    <t>$V$38</t>
  </si>
  <si>
    <t>$X$38</t>
  </si>
  <si>
    <t>$C$4</t>
  </si>
  <si>
    <t>$S$4</t>
  </si>
  <si>
    <t>$S$6</t>
  </si>
  <si>
    <t>690000724</t>
  </si>
  <si>
    <t>290001049</t>
  </si>
  <si>
    <t>vivalto-sante.mssante.fr</t>
  </si>
  <si>
    <t>ES non engagé</t>
  </si>
  <si>
    <t>170780290</t>
  </si>
  <si>
    <t>VILLA DU PARC - SAUJON</t>
  </si>
  <si>
    <t>420780546</t>
  </si>
  <si>
    <t>USLD SAINTE ÉLISABETH SAINT ÉTIENNE</t>
  </si>
  <si>
    <t>380802512</t>
  </si>
  <si>
    <t>USLD M.PHILIBERT SAINT MARTIN D'HÈRES</t>
  </si>
  <si>
    <t>MSSanté Compatible</t>
  </si>
  <si>
    <t>540009578</t>
  </si>
  <si>
    <t>USLD MH ST CHARLES NANCY</t>
  </si>
  <si>
    <t>690791132</t>
  </si>
  <si>
    <t>USLD BELLECOMBE</t>
  </si>
  <si>
    <t>350008579</t>
  </si>
  <si>
    <t>bretagne.mssante.fr</t>
  </si>
  <si>
    <t>URFMP VERN SUR SEICHE</t>
  </si>
  <si>
    <t>620106203</t>
  </si>
  <si>
    <t>UNIT SOINS GERONTOLOGIE LA ROSERAIE</t>
  </si>
  <si>
    <t>620102954</t>
  </si>
  <si>
    <t>UNIT SOINS ET CONVA"LE SURGEON"</t>
  </si>
  <si>
    <t>490018785</t>
  </si>
  <si>
    <t>UNITE SSR CENTRE LE CHILLON A SAUMUR</t>
  </si>
  <si>
    <t>490018777</t>
  </si>
  <si>
    <t>UNITE SSR CENTRE LE CHILLON A CHOLET</t>
  </si>
  <si>
    <t>140030891</t>
  </si>
  <si>
    <t>UNITE RADIOTHERAPIE EXTERNE CFB</t>
  </si>
  <si>
    <t>130044662</t>
  </si>
  <si>
    <t>UNITE MEDITERRANEENNE DE NUTRITION</t>
  </si>
  <si>
    <t>590797346</t>
  </si>
  <si>
    <t>UNITE LOC DE SOINS FRESNES SUR ESCAUT</t>
  </si>
  <si>
    <t>590786984</t>
  </si>
  <si>
    <t>UNITE LOCALE DE SOINS ESCAUDAIN</t>
  </si>
  <si>
    <t>250012069</t>
  </si>
  <si>
    <t>UNITE HOSPIT. A DOMICILE PONTARLIER</t>
  </si>
  <si>
    <t>250016037</t>
  </si>
  <si>
    <t>UNITE HOSPIT. A DOMICILE ETUPES</t>
  </si>
  <si>
    <t>250016045</t>
  </si>
  <si>
    <t>UNITE HOSPIT A DOMICILE BESANCON</t>
  </si>
  <si>
    <t>700003577</t>
  </si>
  <si>
    <t>UNITE DIALYSE SANTELYS VESOUL</t>
  </si>
  <si>
    <t>350042131</t>
  </si>
  <si>
    <t>UNITE DIALYSE REDON - AUB</t>
  </si>
  <si>
    <t>290018563</t>
  </si>
  <si>
    <t>UNITE DIALYSE QUIMPER KERRADENNEC AUB</t>
  </si>
  <si>
    <t>560006348</t>
  </si>
  <si>
    <t>UNITE DIALYSE KERIO PONTIVY AUB</t>
  </si>
  <si>
    <t>560023848</t>
  </si>
  <si>
    <t>UNITE DIALYSE KERFRICHANT LORIENT AUB</t>
  </si>
  <si>
    <t>290005230</t>
  </si>
  <si>
    <t>UNITE DIALYSE DOUARNENEZ - AUB</t>
  </si>
  <si>
    <t>590023438</t>
  </si>
  <si>
    <t>UNITE DIALYSE DE COUDEKERQUE BRANCHE</t>
  </si>
  <si>
    <t>750814824</t>
  </si>
  <si>
    <t>UNITE DIALYSE BUTTES CHAUMONT-ANDRA</t>
  </si>
  <si>
    <t>220013106</t>
  </si>
  <si>
    <t>UNITE DIALYSE BEGARD AUB SANTE</t>
  </si>
  <si>
    <t>890000250</t>
  </si>
  <si>
    <t>UNITE DE SOINS AUGUSTA PRIAULT CRF</t>
  </si>
  <si>
    <t>060800182</t>
  </si>
  <si>
    <t>paca.mssante.fr</t>
  </si>
  <si>
    <t>UNITE DE DIETETIQUE SOMEDI</t>
  </si>
  <si>
    <t>750009318</t>
  </si>
  <si>
    <t>UNITE DE DIALYSE SITE AURA BICHAT</t>
  </si>
  <si>
    <t>490017613</t>
  </si>
  <si>
    <t>UNITE DE DIALYSE MEDICALISEE TRELAZE</t>
  </si>
  <si>
    <t>590047874</t>
  </si>
  <si>
    <t>UNITÉ DE DIALYSE MÉDICALISÉE PROVILLE</t>
  </si>
  <si>
    <t>430004408</t>
  </si>
  <si>
    <t>UNITE DE DIALYSE D'YSSINGEAUX</t>
  </si>
  <si>
    <t>430004358</t>
  </si>
  <si>
    <t>UNITE DE DIALYSE DU PUY</t>
  </si>
  <si>
    <t>630007789</t>
  </si>
  <si>
    <t>UNITE DE DIALYSE DU MONT-DORE</t>
  </si>
  <si>
    <t>630007748</t>
  </si>
  <si>
    <t>UNITE DE DIALYSE D'ISSOIRE</t>
  </si>
  <si>
    <t>210001939</t>
  </si>
  <si>
    <t>UNITE DE DIALYSE DIJON BREUCHILLIERE</t>
  </si>
  <si>
    <t>030003768</t>
  </si>
  <si>
    <t>UNITE DE DIALYSE DE VICHY</t>
  </si>
  <si>
    <t>590060596</t>
  </si>
  <si>
    <t>UNITE DE DIALYSE DE TOURCOING DRON</t>
  </si>
  <si>
    <t>630007888</t>
  </si>
  <si>
    <t>UNITE DE DIALYSE DE THIERS</t>
  </si>
  <si>
    <t>890003130</t>
  </si>
  <si>
    <t>UNITE DE DIALYSE DE SENS</t>
  </si>
  <si>
    <t>620026997</t>
  </si>
  <si>
    <t>UNITE DE DIALYSE DE SAINT-LEONARD</t>
  </si>
  <si>
    <t>150001758</t>
  </si>
  <si>
    <t>UNITE DE DIALYSE DE SAINT-FLOUR</t>
  </si>
  <si>
    <t>590024618</t>
  </si>
  <si>
    <t>UNITE DE DIALYSE DE ROUBAIX GRAND RUE</t>
  </si>
  <si>
    <t>590024659</t>
  </si>
  <si>
    <t>UNITE DE DIALYSE DE ROUBAIX DELORY</t>
  </si>
  <si>
    <t>630007839</t>
  </si>
  <si>
    <t>UNITE DE DIALYSE DE RIOM</t>
  </si>
  <si>
    <t>590045951</t>
  </si>
  <si>
    <t>UNITE DE DIALYSE DE PONT A MARCQ</t>
  </si>
  <si>
    <t>030003719</t>
  </si>
  <si>
    <t>UNITE DE DIALYSE DE MOULINS</t>
  </si>
  <si>
    <t>030003669</t>
  </si>
  <si>
    <t>UNITE DE DIALYSE DE MONTLUCON</t>
  </si>
  <si>
    <t>710010166</t>
  </si>
  <si>
    <t>UNITE DE DIALYSE DE MONTCEAU</t>
  </si>
  <si>
    <t>250015534</t>
  </si>
  <si>
    <t>UNITE DE DIALYSE DE MONTBELIARD</t>
  </si>
  <si>
    <t>710974510</t>
  </si>
  <si>
    <t>UNITE DE DIALYSE DE MACON  MURGERETS</t>
  </si>
  <si>
    <t>710974528</t>
  </si>
  <si>
    <t>UNITE DE DIALYSE DE MACON CHANAUX</t>
  </si>
  <si>
    <t>390786408</t>
  </si>
  <si>
    <t>UNITE DE DIALYSE DE DOLE</t>
  </si>
  <si>
    <t>620010058</t>
  </si>
  <si>
    <t>UNITE DE DIALYSE DE COQUELLES</t>
  </si>
  <si>
    <t>210001483</t>
  </si>
  <si>
    <t>UNITE DE DIALYSE DE CHATILLON</t>
  </si>
  <si>
    <t>020017075</t>
  </si>
  <si>
    <t>UNITE DE DIALYSE DE CHATEAU-THIERRY</t>
  </si>
  <si>
    <t>710974502</t>
  </si>
  <si>
    <t>UNITE DE DIALYSE DE CHALON SAINT REMY</t>
  </si>
  <si>
    <t>430004309</t>
  </si>
  <si>
    <t>UNITE DE DIALYSE DE BRIOUDE</t>
  </si>
  <si>
    <t>620011338</t>
  </si>
  <si>
    <t>UNITE DE DIALYSE DE BERCK</t>
  </si>
  <si>
    <t>900001728</t>
  </si>
  <si>
    <t>UNITE DE DIALYSE DE BELFORT</t>
  </si>
  <si>
    <t>890008295</t>
  </si>
  <si>
    <t>UNITE DE DIALYSE D'AUXERRE</t>
  </si>
  <si>
    <t>630007698</t>
  </si>
  <si>
    <t>UNITE DE DIALYSE D'AMBERT</t>
  </si>
  <si>
    <t>010789006</t>
  </si>
  <si>
    <t>UNITE DE DIALYSE BOURG EN BRESSE</t>
  </si>
  <si>
    <t>250015526</t>
  </si>
  <si>
    <t>UNITE DE DIALYSE BESANCON</t>
  </si>
  <si>
    <t>750000184</t>
  </si>
  <si>
    <t>UNITE DE DIALYSE AURA SITE PELLEPORT</t>
  </si>
  <si>
    <t>950808949</t>
  </si>
  <si>
    <t>UNITE DE DIALYSE AURA PONTOISE</t>
  </si>
  <si>
    <t>930813910</t>
  </si>
  <si>
    <t>UNITE DE DIALYSE AURA MONTREUIL</t>
  </si>
  <si>
    <t>770803708</t>
  </si>
  <si>
    <t>UNITE DE DIALYSE AURA MEAUX</t>
  </si>
  <si>
    <t>670013895</t>
  </si>
  <si>
    <t>UNITE DE DIALYSE AURAL SAVERNE AURAL</t>
  </si>
  <si>
    <t>920025210</t>
  </si>
  <si>
    <t>UNITE DE DIALYSE AURA ISSY  MOULINEAUX</t>
  </si>
  <si>
    <t>910814144</t>
  </si>
  <si>
    <t>UNITE DE DIALYSE AURA CORBEIL</t>
  </si>
  <si>
    <t>770813426</t>
  </si>
  <si>
    <t>UNITE D AUTODIALYSE PROVINS</t>
  </si>
  <si>
    <t>770001873</t>
  </si>
  <si>
    <t>UNITE D AUTODIALYSE PONTAULT COMBAULT</t>
  </si>
  <si>
    <t>980501159</t>
  </si>
  <si>
    <t>UNITE D'AUTODIALYSE M'RAMADOUDOU</t>
  </si>
  <si>
    <t>220019848</t>
  </si>
  <si>
    <t>UNITE D'AUTODIALYSE LOUDEAC - AUB</t>
  </si>
  <si>
    <t>780001707</t>
  </si>
  <si>
    <t>UNITE D AUTODIALYSE LES TEMPLIERS</t>
  </si>
  <si>
    <t>930018460</t>
  </si>
  <si>
    <t>UNITE D AUTODIALYSE LE RAINCY</t>
  </si>
  <si>
    <t>780826152</t>
  </si>
  <si>
    <t>UNITE D AUTODIALYSE IMPRESSIONNISTES</t>
  </si>
  <si>
    <t>2B0004212</t>
  </si>
  <si>
    <t>UNITE D'AUTODIALYSE ILE ROUSSE</t>
  </si>
  <si>
    <t>910005057</t>
  </si>
  <si>
    <t>UNITE D AUTODIALYSE GEORGES LAURE</t>
  </si>
  <si>
    <t>940814460</t>
  </si>
  <si>
    <t>UNITE D AUTODIALYSE FONTENAY SOUS BOIS</t>
  </si>
  <si>
    <t>590047361</t>
  </si>
  <si>
    <t>UNITE D'AUTODIALYSE FLERS/ESCREBIEUX</t>
  </si>
  <si>
    <t>940813017</t>
  </si>
  <si>
    <t>UNITE D AUTODIALYSE DE VILLEJUIF</t>
  </si>
  <si>
    <t>ES Emetteur</t>
  </si>
  <si>
    <t>920811775</t>
  </si>
  <si>
    <t>UNITE D AUTODIALYSE DE SURESNES</t>
  </si>
  <si>
    <t>660005687</t>
  </si>
  <si>
    <t>UNITE D'AUTODIALYSE DE PRADES</t>
  </si>
  <si>
    <t>930816079</t>
  </si>
  <si>
    <t>UNITE D AUTODIALYSE DE PANTIN</t>
  </si>
  <si>
    <t>920004959</t>
  </si>
  <si>
    <t>UNITE D'AUTODIALYSE DE NANTERRE (UADN)</t>
  </si>
  <si>
    <t>940000078</t>
  </si>
  <si>
    <t>UNITE D AUTODIALYSE DE CRETEIL</t>
  </si>
  <si>
    <t>2B0004071</t>
  </si>
  <si>
    <t>UNITE D'AUTODIALYSE DE CORTE</t>
  </si>
  <si>
    <t>2B0004584</t>
  </si>
  <si>
    <t>UNITE D'AUTODIALYSE DE CATERAGGIO</t>
  </si>
  <si>
    <t>910813963</t>
  </si>
  <si>
    <t>UNITE D AUTODIALYSE DE BIEVRES</t>
  </si>
  <si>
    <t>930003942</t>
  </si>
  <si>
    <t>UNITE D AUTODIALYSE D'AULNAY</t>
  </si>
  <si>
    <t>770814986</t>
  </si>
  <si>
    <t>UNITE D AUTODIALYSE COULOMMIERS</t>
  </si>
  <si>
    <t>950002709</t>
  </si>
  <si>
    <t>UNITE D AUTODIALYSE CLINIQUE PARISIS</t>
  </si>
  <si>
    <t>770813459</t>
  </si>
  <si>
    <t>UNITE D AUTODIALYSE CHELLES</t>
  </si>
  <si>
    <t>780823134</t>
  </si>
  <si>
    <t>UNITE D AUTODIALYSE BEAUREGARD</t>
  </si>
  <si>
    <t>780001558</t>
  </si>
  <si>
    <t>UNITE D AUTODIALYSE ADDY</t>
  </si>
  <si>
    <t>750040297</t>
  </si>
  <si>
    <t>UNITE D AUTODIALYSE</t>
  </si>
  <si>
    <t>940019375</t>
  </si>
  <si>
    <t>UNITE D AUTIDIALYSE DE CHAMPIGNY</t>
  </si>
  <si>
    <t>560009524</t>
  </si>
  <si>
    <t>UNITE AUTODIALYSE VANNES - ECHO</t>
  </si>
  <si>
    <t>950808725</t>
  </si>
  <si>
    <t>sirta.mssante.fr</t>
  </si>
  <si>
    <t>UNITE AUTODIALYSE SIRTA HERBLAY</t>
  </si>
  <si>
    <t>350030763</t>
  </si>
  <si>
    <t>UNITE AUTODIALYSE SAINT MALO - AUB</t>
  </si>
  <si>
    <t>220013155</t>
  </si>
  <si>
    <t>UNITE AUTODIALYSE SAINT ALBAN - AUB</t>
  </si>
  <si>
    <t>720016831</t>
  </si>
  <si>
    <t>UNITE AUTODIALYSE- SABLE SUR SARTHE</t>
  </si>
  <si>
    <t>290025337</t>
  </si>
  <si>
    <t>UNITE AUTODIALYSE PLONEOUR LANVERN AUB</t>
  </si>
  <si>
    <t>560014128</t>
  </si>
  <si>
    <t>UNITE AUTODIALYSE PLOERMEL - ECHO</t>
  </si>
  <si>
    <t>220013130</t>
  </si>
  <si>
    <t>UNITE AUTODIALYSE PAIMPOL - AUB</t>
  </si>
  <si>
    <t>560014078</t>
  </si>
  <si>
    <t>UNITE AUTODIALYSE MUZILLAC - ECHO</t>
  </si>
  <si>
    <t>290018555</t>
  </si>
  <si>
    <t>aub.mssante.fr</t>
  </si>
  <si>
    <t>UNITE AUTODIALYSE MORLAIX - AUB</t>
  </si>
  <si>
    <t>980500763</t>
  </si>
  <si>
    <t>UNITE AUTODIALYSE MAMOUDZOU</t>
  </si>
  <si>
    <t>290023795</t>
  </si>
  <si>
    <t>UNITE AUTODIALYSE LE FOLGOET - AUB</t>
  </si>
  <si>
    <t>290023787</t>
  </si>
  <si>
    <t>UNITE AUTODIALYSE LANDIVISIAU - AUB</t>
  </si>
  <si>
    <t>290028539</t>
  </si>
  <si>
    <t>UNITE AUTODIALYSE LANDERNEAU - AUB</t>
  </si>
  <si>
    <t>560009508</t>
  </si>
  <si>
    <t>UNITE AUTODIALYSE ECHO SITE CH AURAY</t>
  </si>
  <si>
    <t>350041059</t>
  </si>
  <si>
    <t>UNITE AUTODIALYSE DINARD - AUB</t>
  </si>
  <si>
    <t>290030808</t>
  </si>
  <si>
    <t>UNITE AUTODIALYSE CROZON - AUB</t>
  </si>
  <si>
    <t>290021070</t>
  </si>
  <si>
    <t>UNITE AUTODIALYSE CONCARNEAU - AUB</t>
  </si>
  <si>
    <t>290005172</t>
  </si>
  <si>
    <t>UNITE AUTODIALYSE BREST HERMITAGE AUB</t>
  </si>
  <si>
    <t>560009490</t>
  </si>
  <si>
    <t>UNITE AUTODIALYSE BELLE-ÎLE - ECHO</t>
  </si>
  <si>
    <t>770016160</t>
  </si>
  <si>
    <t>UNITE AUTODIALYSE AURA SANTEPOLE</t>
  </si>
  <si>
    <t>680013778</t>
  </si>
  <si>
    <t>UNITE AUTODIALYSE AURAL MULHOUSE</t>
  </si>
  <si>
    <t>680010824</t>
  </si>
  <si>
    <t>UNITE AUTODIALYSE AURAL COLMAR</t>
  </si>
  <si>
    <t>760917773</t>
  </si>
  <si>
    <t>UNITE AUTODIALYSE ASSISTEE ASS ANIDER</t>
  </si>
  <si>
    <t>970303350</t>
  </si>
  <si>
    <t>UNITE AUTODIALYSE - ANTENNE DE KOUROU</t>
  </si>
  <si>
    <t>750170581</t>
  </si>
  <si>
    <t>UNITE ACCUEIL PSYCHOTHERAPIE FAMILIALE</t>
  </si>
  <si>
    <t>500021944</t>
  </si>
  <si>
    <t>570025254</t>
  </si>
  <si>
    <t>GE-07</t>
  </si>
  <si>
    <t>UNISANTE+</t>
  </si>
  <si>
    <t>460780117</t>
  </si>
  <si>
    <t>UNION MUTUALISTE LA ROSERAIE</t>
  </si>
  <si>
    <t>750815607</t>
  </si>
  <si>
    <t>UNION CENTRES RECHERCHE ET RENCONTRES</t>
  </si>
  <si>
    <t>590783189</t>
  </si>
  <si>
    <t>UN DE GERONT SSR CHATEAU DE LA MOTTE</t>
  </si>
  <si>
    <t>050000041</t>
  </si>
  <si>
    <t>UGECAM CENTRE MEDICAL RHONE AZUR</t>
  </si>
  <si>
    <t>970407151</t>
  </si>
  <si>
    <t>aurar.mssante.fr</t>
  </si>
  <si>
    <t>UDM-UAD (ST PIERRE/U2) - AURAR</t>
  </si>
  <si>
    <t>970403754</t>
  </si>
  <si>
    <t>UDM-UAD (ST LOUIS) - AURAR</t>
  </si>
  <si>
    <t>970403705</t>
  </si>
  <si>
    <t>UDM (ST DENIS)-AURAR</t>
  </si>
  <si>
    <t>220021976</t>
  </si>
  <si>
    <t>UDM SITE DE DINAN</t>
  </si>
  <si>
    <t>540023744</t>
  </si>
  <si>
    <t>UDM SITE CH LUNEVILLE(SAS CLQ J D'ARC)</t>
  </si>
  <si>
    <t>020016242</t>
  </si>
  <si>
    <t>UDM SANTELYS GUISE</t>
  </si>
  <si>
    <t>440050441</t>
  </si>
  <si>
    <t>UDM - POLE BIEN ETRE A ST NAZAIRE</t>
  </si>
  <si>
    <t>910022037</t>
  </si>
  <si>
    <t>UDM NEPHROCARE ILE DE FRANCE</t>
  </si>
  <si>
    <t>220019558</t>
  </si>
  <si>
    <t>medecin.mssante.fr/aub.mssante.fr</t>
  </si>
  <si>
    <t>UDM DE SAINT BRIEUC</t>
  </si>
  <si>
    <t>350046751</t>
  </si>
  <si>
    <t>infirmier.guyane.mssante.fr</t>
  </si>
  <si>
    <t>UDM DE MONTGERMONT</t>
  </si>
  <si>
    <t>290032655</t>
  </si>
  <si>
    <t>UDM DE MELLAC</t>
  </si>
  <si>
    <t>290032028</t>
  </si>
  <si>
    <t>UDM DE BREST - AUB</t>
  </si>
  <si>
    <t>970403663</t>
  </si>
  <si>
    <t>UAD-UDM (STE ANDRE) - ASDR</t>
  </si>
  <si>
    <t>600109748</t>
  </si>
  <si>
    <t>UAD&amp;UDM SANTÉLYS BEAUVAIS</t>
  </si>
  <si>
    <t>800010324</t>
  </si>
  <si>
    <t>UAD&amp;UDM SANTÉLYS AMIENS</t>
  </si>
  <si>
    <t>970403721</t>
  </si>
  <si>
    <t>UAD-UDM (LE PORT) - AURAR</t>
  </si>
  <si>
    <t>970467197</t>
  </si>
  <si>
    <t>oi.mssante.fr</t>
  </si>
  <si>
    <t>UAD-UDM-DAD (STE CLOTILDE) - ASDR</t>
  </si>
  <si>
    <t>970403770</t>
  </si>
  <si>
    <t>UAD (TAMPON) - AURAR</t>
  </si>
  <si>
    <t>970403747</t>
  </si>
  <si>
    <t>UAD (ST PAUL) - AURAR</t>
  </si>
  <si>
    <t>970403671</t>
  </si>
  <si>
    <t>UAD (ST PAUL) - ASDR</t>
  </si>
  <si>
    <t>970403762</t>
  </si>
  <si>
    <t>UAD (ST JOSEPH) - AURAR</t>
  </si>
  <si>
    <t>970407722</t>
  </si>
  <si>
    <t>UAD (STE MARIE) - ASDR</t>
  </si>
  <si>
    <t>970409991</t>
  </si>
  <si>
    <t>UAD (ST DENIS) - AURAR</t>
  </si>
  <si>
    <t>020006441</t>
  </si>
  <si>
    <t>UAD SANTELYS SOISSONS</t>
  </si>
  <si>
    <t>020001913</t>
  </si>
  <si>
    <t>UAD SANTÉLYS LAON</t>
  </si>
  <si>
    <t>600008734</t>
  </si>
  <si>
    <t>UAD SANTÉLYS FLEURINES</t>
  </si>
  <si>
    <t>800010159</t>
  </si>
  <si>
    <t>UAD SANTÉLYS CORBIE</t>
  </si>
  <si>
    <t>020001772</t>
  </si>
  <si>
    <t>UAD SANTÉLYS CHAUNY</t>
  </si>
  <si>
    <t>600002067</t>
  </si>
  <si>
    <t>UAD SANTELYS CHANTILLY</t>
  </si>
  <si>
    <t>970410163</t>
  </si>
  <si>
    <t>UAD (SALAZIE) - AURAR</t>
  </si>
  <si>
    <t>970409645</t>
  </si>
  <si>
    <t>UAD (LA POSSESSION)-ASDR</t>
  </si>
  <si>
    <t>970405676</t>
  </si>
  <si>
    <t>UAD-DAD-DP (ST GILLES) - AURAR</t>
  </si>
  <si>
    <t>410005284</t>
  </si>
  <si>
    <t>THERAE CENTRE MEDICAL</t>
  </si>
  <si>
    <t>840000400</t>
  </si>
  <si>
    <t>SYNERGIA LUBERON</t>
  </si>
  <si>
    <t>440039568</t>
  </si>
  <si>
    <t>STRUCTURE HEMODIALYSE-LA BAULE</t>
  </si>
  <si>
    <t>850009333</t>
  </si>
  <si>
    <t>STRUCTURE HEMODIALYSE-KEPLER</t>
  </si>
  <si>
    <t>350044772</t>
  </si>
  <si>
    <t>STRUCTURE D'HOSPITALISATION A DOMICILE</t>
  </si>
  <si>
    <t>130784226</t>
  </si>
  <si>
    <t>ST PAUL HENRI GASTAUT</t>
  </si>
  <si>
    <t>290000850</t>
  </si>
  <si>
    <t>STE BRESTOISE REIN ARTIFICIEL</t>
  </si>
  <si>
    <t>690781026</t>
  </si>
  <si>
    <t>aura.mssante.fr</t>
  </si>
  <si>
    <t>SSR VAL ROSAY</t>
  </si>
  <si>
    <t>480000793</t>
  </si>
  <si>
    <t>SSR SPECIALISE EN PNEUMOLOGIE ANTRENAS</t>
  </si>
  <si>
    <t>660780800</t>
  </si>
  <si>
    <t>SSR SOLEIL CERDAN</t>
  </si>
  <si>
    <t>020016341</t>
  </si>
  <si>
    <t>SSR RENAISSANCE SOISSONS</t>
  </si>
  <si>
    <t>760034637</t>
  </si>
  <si>
    <t>SSR PETIT COLMOULINS</t>
  </si>
  <si>
    <t>130043318</t>
  </si>
  <si>
    <t>SSR PEDIATRIQUE VAL PRE VERT</t>
  </si>
  <si>
    <t>660010349</t>
  </si>
  <si>
    <t>SSR PEDIATRIQUES LES TOUT PETITS</t>
  </si>
  <si>
    <t>930021431</t>
  </si>
  <si>
    <t>SSR PEDIATRIQUES EPABR MONTREUIL II</t>
  </si>
  <si>
    <t>590782611</t>
  </si>
  <si>
    <t>SSR PEDIATRIQUE MARC SAUTELET</t>
  </si>
  <si>
    <t>790000269</t>
  </si>
  <si>
    <t>SSR PEDIATRIQUE LES TERRASSES NIORT</t>
  </si>
  <si>
    <t>480780543</t>
  </si>
  <si>
    <t>medecin.oc.mssante.fr</t>
  </si>
  <si>
    <t>SSR PEDIATRIQUE LES ECUREUILS</t>
  </si>
  <si>
    <t>800000150</t>
  </si>
  <si>
    <t>SSR PCP ALBERT</t>
  </si>
  <si>
    <t>800012528</t>
  </si>
  <si>
    <t>SSR PAUCHET CORBIE</t>
  </si>
  <si>
    <t>800016727</t>
  </si>
  <si>
    <t>SSR PAUCHET AMIENS</t>
  </si>
  <si>
    <t>110004942</t>
  </si>
  <si>
    <t>SSR LES QUATRE FONTAINES KORIAN</t>
  </si>
  <si>
    <t>690030283</t>
  </si>
  <si>
    <t>SSR LES LILAS BLEUS</t>
  </si>
  <si>
    <t>310792635</t>
  </si>
  <si>
    <t>SSR LE MARQUISAT</t>
  </si>
  <si>
    <t>En contractualisation opérateur</t>
  </si>
  <si>
    <t>330059106</t>
  </si>
  <si>
    <t>pro.mssante.fr</t>
  </si>
  <si>
    <t>SSR LE HILLOT</t>
  </si>
  <si>
    <t>780420022</t>
  </si>
  <si>
    <t>SSR LE CERRSY</t>
  </si>
  <si>
    <t>740016696</t>
  </si>
  <si>
    <t>masseur-kinesitherapeute.mssante.fr/aura.mssante.fr</t>
  </si>
  <si>
    <t>SSR LA MARTERAYE SITE SEYNOD</t>
  </si>
  <si>
    <t>190009985</t>
  </si>
  <si>
    <t>SSR EN ADDICTOLOGIE</t>
  </si>
  <si>
    <t>760780130</t>
  </si>
  <si>
    <t>lifen.mssante.fr</t>
  </si>
  <si>
    <t>SSR DU CAUX LITTORAL</t>
  </si>
  <si>
    <t>310786702</t>
  </si>
  <si>
    <t>SSR DOMAINE DE LA CADENE</t>
  </si>
  <si>
    <t>540000585</t>
  </si>
  <si>
    <t>SSR DE FLAVIGNY - OHS</t>
  </si>
  <si>
    <t>310014329</t>
  </si>
  <si>
    <t>SSR DEFICIENTS VISUELS ET BASSE VISION</t>
  </si>
  <si>
    <t>MAILIZ/ENOVACOM</t>
  </si>
  <si>
    <t>600111124</t>
  </si>
  <si>
    <t>SSR CONDÉ CHANTILLY</t>
  </si>
  <si>
    <t>600101687</t>
  </si>
  <si>
    <t>SSR CGAS GOUVIEUX</t>
  </si>
  <si>
    <t>110007630</t>
  </si>
  <si>
    <t>SSR CENTRE DE LORDAT</t>
  </si>
  <si>
    <t>820002350</t>
  </si>
  <si>
    <t>SSR CARDIAQUES BEAUMONT DE LOMAGNE</t>
  </si>
  <si>
    <t>460006349</t>
  </si>
  <si>
    <t>SSR BEAUSEJOUR</t>
  </si>
  <si>
    <t>020010310</t>
  </si>
  <si>
    <t>SSR AURORE BUCY-LE-LONG</t>
  </si>
  <si>
    <t>730780475</t>
  </si>
  <si>
    <t>SSR ARC EN CIEL - TRESSERVE</t>
  </si>
  <si>
    <t>800008989</t>
  </si>
  <si>
    <t>medecin.mssante.fr</t>
  </si>
  <si>
    <t>SSR AQUENNES VILLERS-BRETONNEUX</t>
  </si>
  <si>
    <t>160016374</t>
  </si>
  <si>
    <t>SSR ANTENNE CRBVTA LES GLAMOTS</t>
  </si>
  <si>
    <t>080000268</t>
  </si>
  <si>
    <t>SOINS DE SUITE SAINT JULIEN</t>
  </si>
  <si>
    <t>750042830</t>
  </si>
  <si>
    <t>SOINS DE SUITE FONDATION ROTHSCHILD</t>
  </si>
  <si>
    <t>970410064</t>
  </si>
  <si>
    <t>SODIA OASIS</t>
  </si>
  <si>
    <t>750720492</t>
  </si>
  <si>
    <t>SOCIETE PHILANTHROPIQUE</t>
  </si>
  <si>
    <t>330000779</t>
  </si>
  <si>
    <t>SOCIETE D'HYGIENE MENTALE D'AQUITAINE</t>
  </si>
  <si>
    <t>680003324</t>
  </si>
  <si>
    <t>SLD CDRS COLMAR</t>
  </si>
  <si>
    <t>740788617</t>
  </si>
  <si>
    <t>SFDTM CTRE DIALYSE MT BLANC SALLANCHES</t>
  </si>
  <si>
    <t>740011515</t>
  </si>
  <si>
    <t>SFDTM CTRE DIALYSE CH ALPES LÉMAN</t>
  </si>
  <si>
    <t>370102659</t>
  </si>
  <si>
    <t>inicea.mssante.fr</t>
  </si>
  <si>
    <t>SERVICE USLD PSY BATIMENT LE CEDRE</t>
  </si>
  <si>
    <t>210780276</t>
  </si>
  <si>
    <t>SERVICE SOINS DE SUITE ET READAPTATION</t>
  </si>
  <si>
    <t>600003008</t>
  </si>
  <si>
    <t>acsso.mssante.fr</t>
  </si>
  <si>
    <t>SERVICE HOSPITALISATION A DOMICILE</t>
  </si>
  <si>
    <t>610004269</t>
  </si>
  <si>
    <t>SERVICE D'HOSPITALISATION À DOMICILE</t>
  </si>
  <si>
    <t>210003059</t>
  </si>
  <si>
    <t>SERVICE D'HOSPITALISATION A DOMICILE</t>
  </si>
  <si>
    <t>720016856</t>
  </si>
  <si>
    <t>SERVICE D'HAD :LE MANS ET ANTENNES</t>
  </si>
  <si>
    <t>780808234</t>
  </si>
  <si>
    <t>SERVICE DE DIALYSE A DOMICILE</t>
  </si>
  <si>
    <t>590813341</t>
  </si>
  <si>
    <t>SERVICE D'AUTODIALYSE MONS EN BL</t>
  </si>
  <si>
    <t>690030333</t>
  </si>
  <si>
    <t>SCE DE RÉADAPT DES DÉFICIENTS VISUELS</t>
  </si>
  <si>
    <t>800015729</t>
  </si>
  <si>
    <t>SAS DE CARDIOLOGIES ET URGENCES</t>
  </si>
  <si>
    <t>620025387</t>
  </si>
  <si>
    <t>SAS CLINIQUE PSY DU LITTORAL</t>
  </si>
  <si>
    <t>310000617</t>
  </si>
  <si>
    <t>SAS CLINIQUE NEPHRO SAINT EXUPERY</t>
  </si>
  <si>
    <t>COMPAGNIE GENERALE DE SANTE/MAILIZ/LIFEN</t>
  </si>
  <si>
    <t>590782546</t>
  </si>
  <si>
    <t>SAS CLINIQUE DE VILLENEUVE D'ASCQ</t>
  </si>
  <si>
    <t>360002133</t>
  </si>
  <si>
    <t>SAS CENTRE NEPHRO. CHATEAUROUX-KENNEDY</t>
  </si>
  <si>
    <t>600010862</t>
  </si>
  <si>
    <t>SAS CENTRE CHIRURGICAL DE CHANTILLY</t>
  </si>
  <si>
    <t>970405726</t>
  </si>
  <si>
    <t>S.A.S BETHESDA</t>
  </si>
  <si>
    <t>210007399</t>
  </si>
  <si>
    <t>SARL JOUVENCE NUTRITION</t>
  </si>
  <si>
    <t>590788964</t>
  </si>
  <si>
    <t>interop-mssante.apicrypt.org</t>
  </si>
  <si>
    <t>SARL CLINIQUE DU PARC - MAUBEUGE</t>
  </si>
  <si>
    <t>600008643</t>
  </si>
  <si>
    <t>510000532</t>
  </si>
  <si>
    <t>310021886</t>
  </si>
  <si>
    <t>SANTE RELAIS DOMICILE</t>
  </si>
  <si>
    <t>590044640</t>
  </si>
  <si>
    <t>SANTELYS UNITE DE DIALYSE LILLE</t>
  </si>
  <si>
    <t>590040317</t>
  </si>
  <si>
    <t>SANTELYS UNITE DE DIALYSE IWUY</t>
  </si>
  <si>
    <t>590046769</t>
  </si>
  <si>
    <t>SANTELYS UNITE DE DIALYSE HOUPLINES</t>
  </si>
  <si>
    <t>590047866</t>
  </si>
  <si>
    <t>SANTELYS UNITE DE DIALYSE GRAVELINES</t>
  </si>
  <si>
    <t>590046751</t>
  </si>
  <si>
    <t>SANTELYS UNITE DE DIALYSE DOURLERS</t>
  </si>
  <si>
    <t>590031738</t>
  </si>
  <si>
    <t>SANTELYS UNITE DE DIALYSE DE LOOS</t>
  </si>
  <si>
    <t>590015418</t>
  </si>
  <si>
    <t>SANTELYS UNITE DE DIALYSE CAUDRY</t>
  </si>
  <si>
    <t>590046744</t>
  </si>
  <si>
    <t>SANTELYS UNITE D'AUTODIALYSE ASSISTEE</t>
  </si>
  <si>
    <t>590046124</t>
  </si>
  <si>
    <t>SANTELYS HAD ROUBAIX ET ENVIRONS</t>
  </si>
  <si>
    <t>590812509</t>
  </si>
  <si>
    <t>SANTELYS HAD LILLE METROPOLE</t>
  </si>
  <si>
    <t>620003889</t>
  </si>
  <si>
    <t>SANTELYS HAD DU BÉTHUNOIS</t>
  </si>
  <si>
    <t>620010389</t>
  </si>
  <si>
    <t>SANTELYS HAD DES PAYS ARTOIS &amp; TERNOIS</t>
  </si>
  <si>
    <t>210012290</t>
  </si>
  <si>
    <t>590784914</t>
  </si>
  <si>
    <t>SANTELYS DIALYSE A DOMICILE</t>
  </si>
  <si>
    <t>680000189</t>
  </si>
  <si>
    <t>SAINT JEAN CENTRE SSR</t>
  </si>
  <si>
    <t>800002503</t>
  </si>
  <si>
    <t>SA CLINIQUE SAINTE ISABELLE</t>
  </si>
  <si>
    <t>760780676</t>
  </si>
  <si>
    <t>btprms.mssante.fr</t>
  </si>
  <si>
    <t>RESIDENCE CLINIQUE DU CHATEAU BLANC</t>
  </si>
  <si>
    <t>920012069</t>
  </si>
  <si>
    <t>RELAIS JEUNES DE SEVRES</t>
  </si>
  <si>
    <t>ramsaygds.mssante.fr</t>
  </si>
  <si>
    <t>750034589</t>
  </si>
  <si>
    <t>310792874</t>
  </si>
  <si>
    <t>POUPONNIERE ANDRE BOUSQUAIROL</t>
  </si>
  <si>
    <t>070784897</t>
  </si>
  <si>
    <t>POST CURE DE VIRAC SF CROIX BLEUE</t>
  </si>
  <si>
    <t>590813382</t>
  </si>
  <si>
    <t>POLYCLINIQUE VILLETTE</t>
  </si>
  <si>
    <t>890002389</t>
  </si>
  <si>
    <t>medecin.mssante.fr/lifen.mssante.fr/interop-mssante.apicrypt.org</t>
  </si>
  <si>
    <t>POLYCLINIQUE STE MARGUERITE AUXERRE</t>
  </si>
  <si>
    <t>660790387</t>
  </si>
  <si>
    <t>POLYCLINIQUE SAINT-ROCH</t>
  </si>
  <si>
    <t>340015965</t>
  </si>
  <si>
    <t>POLYCLINIQUE SAINT-PRIVAT</t>
  </si>
  <si>
    <t>POLYCLINIQUE SAINT JEAN</t>
  </si>
  <si>
    <t>770300143</t>
  </si>
  <si>
    <t>POLYCLINIQUE SAINT JEAN CSJE</t>
  </si>
  <si>
    <t>170780621</t>
  </si>
  <si>
    <t>POLYCLINIQUE SAINT GEORGES</t>
  </si>
  <si>
    <t>020010047</t>
  </si>
  <si>
    <t>POLYCLINIQUE SAINT CLAUDE</t>
  </si>
  <si>
    <t>970100137</t>
  </si>
  <si>
    <t>guadeloupe.mssante.fr</t>
  </si>
  <si>
    <t>POLYCLINIQUE SAINT CHRISTOPHE</t>
  </si>
  <si>
    <t>620003350</t>
  </si>
  <si>
    <t>POLYCLINIQUE RIAUMONT DE LIEVIN</t>
  </si>
  <si>
    <t>780300125</t>
  </si>
  <si>
    <t>POLYCLINIQUE REGION MANTAISE</t>
  </si>
  <si>
    <t>340780154</t>
  </si>
  <si>
    <t>POLYCLINIQUE PASTEUR</t>
  </si>
  <si>
    <t>640780938</t>
  </si>
  <si>
    <t>POLYCLINIQUE MARZET - BOULEVARD ALSACE LORRAINE</t>
  </si>
  <si>
    <t>2B0000145</t>
  </si>
  <si>
    <t>POLYCLINIQUE LA RESIDENCE MAYMARD</t>
  </si>
  <si>
    <t>940813090</t>
  </si>
  <si>
    <t>POLYCLINIQUE LA CONCORDE</t>
  </si>
  <si>
    <t>590813507</t>
  </si>
  <si>
    <t>POLYCLINIQUE DU VAL DE SAMBRE</t>
  </si>
  <si>
    <t>580780138</t>
  </si>
  <si>
    <t>POLYCLINIQUE DU VAL DE LOIRE</t>
  </si>
  <si>
    <t>220000111</t>
  </si>
  <si>
    <t>POLYCLINIQUE DU TREGOR</t>
  </si>
  <si>
    <t>810101444</t>
  </si>
  <si>
    <t>POLYCLINIQUE DU SIDOBRE</t>
  </si>
  <si>
    <t>COMPAGNIE GENERALE DE SANTE/MAILIZ</t>
  </si>
  <si>
    <t>950300095</t>
  </si>
  <si>
    <t>ramsaygds.mssante.fr/pro.mssante.fr</t>
  </si>
  <si>
    <t>POLYCLINIQUE DU PLATEAU</t>
  </si>
  <si>
    <t>220005599</t>
  </si>
  <si>
    <t>POLYCLINIQUE DU PAYS DE RANCE</t>
  </si>
  <si>
    <t>210011847</t>
  </si>
  <si>
    <t>POLYCLINIQUE DU PARC DREVON</t>
  </si>
  <si>
    <t>140016759</t>
  </si>
  <si>
    <t>POLYCLINIQUE DU PARC - CAEN</t>
  </si>
  <si>
    <t>550000178</t>
  </si>
  <si>
    <t>POLYCLINIQUE DU PARC - BAL LE DUC</t>
  </si>
  <si>
    <t>510000227</t>
  </si>
  <si>
    <t>POLYCLINIQUE DU DOCTEUR JEAN PRIOLLET</t>
  </si>
  <si>
    <t>500002357</t>
  </si>
  <si>
    <t>POLYCLINIQUE DU COTENTIN</t>
  </si>
  <si>
    <t>790009948</t>
  </si>
  <si>
    <t>POLYCLINIQUE D'INKERMANN</t>
  </si>
  <si>
    <t>340780147</t>
  </si>
  <si>
    <t>POLYCLINIQUE DES TROIS VALLEES</t>
  </si>
  <si>
    <t>510012040</t>
  </si>
  <si>
    <t>POLYCLINIQUE DES BLEUETS</t>
  </si>
  <si>
    <t>780022737</t>
  </si>
  <si>
    <t>POLYCLINIQUE DE MAISONS LAFFITTE</t>
  </si>
  <si>
    <t>140018730</t>
  </si>
  <si>
    <t>POLYCLINIQUE DE LISIEUX</t>
  </si>
  <si>
    <t>970100012</t>
  </si>
  <si>
    <t>POLYCLINIQUE DE LA Guadeloupe</t>
  </si>
  <si>
    <t>620025346</t>
  </si>
  <si>
    <t>POLYCLINIQUE DE LA "CLARENCE"</t>
  </si>
  <si>
    <t>290019777</t>
  </si>
  <si>
    <t>POLYCLINIQUE DE KERAUDREN</t>
  </si>
  <si>
    <t>320780067</t>
  </si>
  <si>
    <t>POLYCLINIQUE DE GASCOGNE</t>
  </si>
  <si>
    <t>2B0000392</t>
  </si>
  <si>
    <t>POLYCLINIQUE DE FURIANI</t>
  </si>
  <si>
    <t>590815056</t>
  </si>
  <si>
    <t>POLYCLINIQUE DE FLANDRE</t>
  </si>
  <si>
    <t>140026709</t>
  </si>
  <si>
    <t>POLYCLINIQUE DE DEAUVILLE-CRICQUEBOEUF</t>
  </si>
  <si>
    <t>140000258</t>
  </si>
  <si>
    <t>POLYCLINIQUE DE DEAUVILLE</t>
  </si>
  <si>
    <t>510000185</t>
  </si>
  <si>
    <t>POLYCLINIQUE DE COURLANCY</t>
  </si>
  <si>
    <t>640780490</t>
  </si>
  <si>
    <t>POLYCLINIQUE D'AGUILERA</t>
  </si>
  <si>
    <t>310781695</t>
  </si>
  <si>
    <t>POLYCL DE LA LEZE</t>
  </si>
  <si>
    <t>060781010</t>
  </si>
  <si>
    <t>PACA-05</t>
  </si>
  <si>
    <t>POLE SANTE VALLAURIS GOLFE JUAN</t>
  </si>
  <si>
    <t>370007569</t>
  </si>
  <si>
    <t>PÔLE SANTÉ LÉONARD DE VINCI</t>
  </si>
  <si>
    <t>290036474</t>
  </si>
  <si>
    <t>POLE RÉADAPT DE CORNOUAILLE QUIMPER</t>
  </si>
  <si>
    <t>290036466</t>
  </si>
  <si>
    <t>POLE READAPT DE CORNOUAILLE CONCARNEAU</t>
  </si>
  <si>
    <t>660010422</t>
  </si>
  <si>
    <t>POLE PEDIATRIQUE DE CERDAGNE HTP</t>
  </si>
  <si>
    <t>NA-07</t>
  </si>
  <si>
    <t>060019213</t>
  </si>
  <si>
    <t>OXFORD SLD TIERS TEMPS LE CANNET</t>
  </si>
  <si>
    <t>920030269</t>
  </si>
  <si>
    <t>420002479</t>
  </si>
  <si>
    <t>OIKIA HOSPITALISATION A DOMICILE</t>
  </si>
  <si>
    <t>340000405</t>
  </si>
  <si>
    <t>plein-soleil.mssante.fr</t>
  </si>
  <si>
    <t>680020088</t>
  </si>
  <si>
    <t>NOUVELLE CLINIQUE DES TROIS FRONTIERES</t>
  </si>
  <si>
    <t>340009539</t>
  </si>
  <si>
    <t>NEPHROLOGIE DIALYSE CENTRE ST GUILHEM</t>
  </si>
  <si>
    <t>690780499</t>
  </si>
  <si>
    <t>NEPHROCARE TASSIN-CHARCOT</t>
  </si>
  <si>
    <t>690031513</t>
  </si>
  <si>
    <t>NEPHROCARE RILLIEUX</t>
  </si>
  <si>
    <t>840015200</t>
  </si>
  <si>
    <t>NEPHROCARE PERTUIS AUTODIALYSE</t>
  </si>
  <si>
    <t>310011838</t>
  </si>
  <si>
    <t>NEPHROCARE OC UDM CORNEBARRIEU</t>
  </si>
  <si>
    <t>300008588</t>
  </si>
  <si>
    <t>NEPHROCARE NIMES</t>
  </si>
  <si>
    <t>340023142</t>
  </si>
  <si>
    <t>NEPHROCARE MILLLENAIRE UDM</t>
  </si>
  <si>
    <t>590784484</t>
  </si>
  <si>
    <t>NEPHROCARE MAUBEUGE</t>
  </si>
  <si>
    <t>340780840</t>
  </si>
  <si>
    <t>NEPHROCARE CASTELNAU LE PARC</t>
  </si>
  <si>
    <t>340015999</t>
  </si>
  <si>
    <t>NEPHROCARE BEZIERS</t>
  </si>
  <si>
    <t>300008638</t>
  </si>
  <si>
    <t>NEPHROCARE BAGNOLS SUR CEZE</t>
  </si>
  <si>
    <t>130806011</t>
  </si>
  <si>
    <t>MS SAINT PAUL DE MAUSOLE</t>
  </si>
  <si>
    <t>370100539</t>
  </si>
  <si>
    <t>MRF BOIS GIBERT</t>
  </si>
  <si>
    <t>640780714</t>
  </si>
  <si>
    <t>MRC SAINT VINCENT VILLA CONCHA</t>
  </si>
  <si>
    <t>450014956</t>
  </si>
  <si>
    <t>MRC  LES SABLONS</t>
  </si>
  <si>
    <t>450000286</t>
  </si>
  <si>
    <t>MRC LES BUISSONNETS</t>
  </si>
  <si>
    <t>450013081</t>
  </si>
  <si>
    <t>MRC LA CIGOGNE</t>
  </si>
  <si>
    <t>820000412</t>
  </si>
  <si>
    <t>MRC CHATEAU DE LONGUES AYGUES</t>
  </si>
  <si>
    <t>130786015</t>
  </si>
  <si>
    <t>MPC VALFLEUR</t>
  </si>
  <si>
    <t>830017372</t>
  </si>
  <si>
    <t>MOYEN SEJOUR DU COS BEAUSEJOUR</t>
  </si>
  <si>
    <t>910814672</t>
  </si>
  <si>
    <t>MOULIN DES ADOS DE CROSNE</t>
  </si>
  <si>
    <t>LIFEN/MAILIZ</t>
  </si>
  <si>
    <t>330780784</t>
  </si>
  <si>
    <t>MONTALIER - POLE DE SOINS SAINT-SELVE</t>
  </si>
  <si>
    <t>750005068</t>
  </si>
  <si>
    <t>790000681</t>
  </si>
  <si>
    <t>MELIORIS LE GRAND FEU - NIORT</t>
  </si>
  <si>
    <t>630780559</t>
  </si>
  <si>
    <t>MECS TZA NOU UGECAM</t>
  </si>
  <si>
    <t>470002627</t>
  </si>
  <si>
    <t>MECS TEMPORAIRE SPECIALISEE-STE BAZEIL</t>
  </si>
  <si>
    <t>470003062</t>
  </si>
  <si>
    <t>MECS TEMPORAIRE DE PUJOLS</t>
  </si>
  <si>
    <t>660780321</t>
  </si>
  <si>
    <t>MECSS LA PERLE CERDANE</t>
  </si>
  <si>
    <t>630781433</t>
  </si>
  <si>
    <t>MECS L'ILE AUX ENFANTS</t>
  </si>
  <si>
    <t>050000371</t>
  </si>
  <si>
    <t>MECS LES JEUNES POUSSES</t>
  </si>
  <si>
    <t>060015328</t>
  </si>
  <si>
    <t>MECS LES AIRELLES</t>
  </si>
  <si>
    <t>050000454</t>
  </si>
  <si>
    <t>enovacom.mssante.fr</t>
  </si>
  <si>
    <t>MECS LE FUTUR ANTERIEUR</t>
  </si>
  <si>
    <t>050000298</t>
  </si>
  <si>
    <t>MECS LA GUISANE</t>
  </si>
  <si>
    <t>390780369</t>
  </si>
  <si>
    <t>MECS LA BELINE SALINS</t>
  </si>
  <si>
    <t>730783974</t>
  </si>
  <si>
    <t>MECS CHALET DE L'ORNON</t>
  </si>
  <si>
    <t>760802439</t>
  </si>
  <si>
    <t>MECS ASS AIDE AUX JEUNES DIABETIQUES</t>
  </si>
  <si>
    <t>930150032</t>
  </si>
  <si>
    <t>MATERNITE DES LILAS</t>
  </si>
  <si>
    <t>970104477</t>
  </si>
  <si>
    <t>MANIOUKANI SPA INTERNATIONAL</t>
  </si>
  <si>
    <t>290000827</t>
  </si>
  <si>
    <t>MAIS.REP.CONVALESCENCE TY-YANN</t>
  </si>
  <si>
    <t>390781193</t>
  </si>
  <si>
    <t>MAISON SOINS ADLCA BLETTERANS</t>
  </si>
  <si>
    <t>930150057</t>
  </si>
  <si>
    <t>MAISON SANTE MEDICALE LES FLORALIES</t>
  </si>
  <si>
    <t>890000326</t>
  </si>
  <si>
    <t>MAISON REPOS ET CONV. BOISSEAUX</t>
  </si>
  <si>
    <t>780420048</t>
  </si>
  <si>
    <t>MAISON REPOS ET CONVALESCENCE L OASIS</t>
  </si>
  <si>
    <t>920300845</t>
  </si>
  <si>
    <t>MAISON MEDICALE ND DU LAC RUEIL</t>
  </si>
  <si>
    <t>590049565</t>
  </si>
  <si>
    <t>MAISON MEDICALE JEAN XXIII</t>
  </si>
  <si>
    <t>750150187</t>
  </si>
  <si>
    <t>MAISON MEDICALE JEANNE GARNIER</t>
  </si>
  <si>
    <t>170780282</t>
  </si>
  <si>
    <t>MAISON MEDICALE HIPPOCRATE - SAUJON</t>
  </si>
  <si>
    <t>620117606</t>
  </si>
  <si>
    <t>MAISON LA MANAIE CONVALESCENCE</t>
  </si>
  <si>
    <t>540000395</t>
  </si>
  <si>
    <t>MAISON  HOSPITALIERE ST CHARLES NANCY</t>
  </si>
  <si>
    <t>540000072</t>
  </si>
  <si>
    <t>MAISON HOSPITALIERE DE BACCARAT</t>
  </si>
  <si>
    <t>950006908</t>
  </si>
  <si>
    <t>MAISON HOSPI SPASM CERGY LE HAUT</t>
  </si>
  <si>
    <t>970463113</t>
  </si>
  <si>
    <t>MAISON DES OLIVIERS</t>
  </si>
  <si>
    <t>570002287</t>
  </si>
  <si>
    <t>MAISON DE SANTE STE MARGUERITE NOVEANT</t>
  </si>
  <si>
    <t>560002974</t>
  </si>
  <si>
    <t>MAISON DE SANTE SPECIALISEE LE DIVIT</t>
  </si>
  <si>
    <t>940310014</t>
  </si>
  <si>
    <t>MAISON DE SANTE NOGENT SUR MARNE</t>
  </si>
  <si>
    <t>330000217</t>
  </si>
  <si>
    <t>MAISON DE SANTE MARIE GALENE</t>
  </si>
  <si>
    <t>330780313</t>
  </si>
  <si>
    <t>MAISON DE SANTE LES PINS</t>
  </si>
  <si>
    <t>620100347</t>
  </si>
  <si>
    <t>MAISON DE SANTELE RYONVAL</t>
  </si>
  <si>
    <t>300780111</t>
  </si>
  <si>
    <t>MAISON DE SANTE LA POMAREDE</t>
  </si>
  <si>
    <t>690000336</t>
  </si>
  <si>
    <t>MAISON DE SANTE DE VAUGNERAY</t>
  </si>
  <si>
    <t>130780273</t>
  </si>
  <si>
    <t>MAISON DE SANTE DE SAINTE MARTHE</t>
  </si>
  <si>
    <t>930310016</t>
  </si>
  <si>
    <t>MAISON DE SANTE D EPINAY LE NOBLE AGE</t>
  </si>
  <si>
    <t>310780358</t>
  </si>
  <si>
    <t>MAISON DE SANTE DE MAILHOL</t>
  </si>
  <si>
    <t>780150033</t>
  </si>
  <si>
    <t>MAISON DE SANTE CLAIRE DEMEURE</t>
  </si>
  <si>
    <t>920310042</t>
  </si>
  <si>
    <t>MAISON DE SANTE BELLEVUE</t>
  </si>
  <si>
    <t>670014992</t>
  </si>
  <si>
    <t>MAISON DE SANTE AMRESO BETHEL</t>
  </si>
  <si>
    <t>510000284</t>
  </si>
  <si>
    <t>MAISON DE SANTE</t>
  </si>
  <si>
    <t>430000182</t>
  </si>
  <si>
    <t>MAISON DE REPOS L'HORT DES MELLEYRINES</t>
  </si>
  <si>
    <t>480780287</t>
  </si>
  <si>
    <t>MAISON DE REPOS LES TILLEULS</t>
  </si>
  <si>
    <t>340780253</t>
  </si>
  <si>
    <t>MAISON DE REPOS LE COLOMBIER</t>
  </si>
  <si>
    <t>330780768</t>
  </si>
  <si>
    <t>MAISON DE REPOS L'AJONCIERE</t>
  </si>
  <si>
    <t>880780507</t>
  </si>
  <si>
    <t>MAISON DE REPOS ET CONVAL. LA LOUVIERE</t>
  </si>
  <si>
    <t>880780465</t>
  </si>
  <si>
    <t>MAISON D'ENFANTS "LA COMBE" - SENONES</t>
  </si>
  <si>
    <t>290007905</t>
  </si>
  <si>
    <t>MAISON D'ENFANTS A CARACTERE SANITAIRE</t>
  </si>
  <si>
    <t>350002911</t>
  </si>
  <si>
    <t>MAISON DE CONV BAGUER MORVAN</t>
  </si>
  <si>
    <t>130784952</t>
  </si>
  <si>
    <t>MAISON DE CONVAL FERNANDE BERGER</t>
  </si>
  <si>
    <t>2B0000400</t>
  </si>
  <si>
    <t>MAISON DE CONVALES LA PALMOLA</t>
  </si>
  <si>
    <t>060798881</t>
  </si>
  <si>
    <t>MAISON DE CONVALESCENCE LA SERENA</t>
  </si>
  <si>
    <t>MAILIZ/LIFEN</t>
  </si>
  <si>
    <t>490543675</t>
  </si>
  <si>
    <t>medecin.mssante.fr/lifen.mssante.fr</t>
  </si>
  <si>
    <t>MAISON DE CONVALESCENCE DE L'ANJOU</t>
  </si>
  <si>
    <t>070780242</t>
  </si>
  <si>
    <t>MAISON DE CONVALESCENCE CONDAMINE</t>
  </si>
  <si>
    <t>690000567</t>
  </si>
  <si>
    <t>MAISON D'ACCUEIL PSYCHOTHERAPIQUE SMC</t>
  </si>
  <si>
    <t>680001617</t>
  </si>
  <si>
    <t>MAISON D'ACCUEIL DU DIACONAT</t>
  </si>
  <si>
    <t>580780187</t>
  </si>
  <si>
    <t>MAISON CONVALESC. LUZY CLIN. DU MORVAN</t>
  </si>
  <si>
    <t>640789426</t>
  </si>
  <si>
    <t>MAISON CONVALESCENCE LES ACACIAS</t>
  </si>
  <si>
    <t>210986725</t>
  </si>
  <si>
    <t>MAISON CONVALESCENCE LA FOUGERE</t>
  </si>
  <si>
    <t>660780099</t>
  </si>
  <si>
    <t>MAISON CONVALESCENCE ET REPOS AL SOLA</t>
  </si>
  <si>
    <t>300781440</t>
  </si>
  <si>
    <t>MAISON CONVALESCENCE DOMAINE DU CROS</t>
  </si>
  <si>
    <t>650780323</t>
  </si>
  <si>
    <t>MAIS ENF DIETETIQUE THERMALE CAPVERN</t>
  </si>
  <si>
    <t>2A0022554</t>
  </si>
  <si>
    <t>MAIS CONVAL ET REGIME VALICELLI</t>
  </si>
  <si>
    <t>970409470</t>
  </si>
  <si>
    <t>LE VETYVER - SSR (LE PORT)</t>
  </si>
  <si>
    <t>970100111</t>
  </si>
  <si>
    <t>LES NOUVELLES  EAUX VIVES</t>
  </si>
  <si>
    <t>540000858</t>
  </si>
  <si>
    <t>LES MAISONS HOSPITALI. SITE N. MAISONS</t>
  </si>
  <si>
    <t>060780186</t>
  </si>
  <si>
    <t>orthophoniste.mssante.fr</t>
  </si>
  <si>
    <t>LES LAURIERS ROSES CHAINES DE VIE 06</t>
  </si>
  <si>
    <t>pro.oc.mssante.fr</t>
  </si>
  <si>
    <t>LES JARDINS DE SOPHIA</t>
  </si>
  <si>
    <t>310180013</t>
  </si>
  <si>
    <t>OCC-07</t>
  </si>
  <si>
    <t>LES HOPITAUX DE LUCHON</t>
  </si>
  <si>
    <t>330780370</t>
  </si>
  <si>
    <t>LES FONTAINES DE MONJOUS - SSR</t>
  </si>
  <si>
    <t>490018769</t>
  </si>
  <si>
    <t>LES EUMENIDES HTP ANGERS</t>
  </si>
  <si>
    <t>540000288</t>
  </si>
  <si>
    <t>pro.mssante.fr/masseur-kinesitherapeute.mssante.fr</t>
  </si>
  <si>
    <t>LES ELIEUX SOINS DE SUITE READAPTATION</t>
  </si>
  <si>
    <t>440018729</t>
  </si>
  <si>
    <t>LES APSYADES</t>
  </si>
  <si>
    <t>950500041</t>
  </si>
  <si>
    <t>IDF-13</t>
  </si>
  <si>
    <t>LE PARC HOPITAL DE TAVERNY</t>
  </si>
  <si>
    <t>830212783</t>
  </si>
  <si>
    <t>LE MONT D'AZUR SLD</t>
  </si>
  <si>
    <t>380781369</t>
  </si>
  <si>
    <t>LE MAS DES CHAMPS - SSR</t>
  </si>
  <si>
    <t>280506015</t>
  </si>
  <si>
    <t>LE C.A.L.M.E. ILLIERS COMBRAY</t>
  </si>
  <si>
    <t>060792926</t>
  </si>
  <si>
    <t>LA RIVIERA CTRE D'HEMODIALYSE ANTIBES</t>
  </si>
  <si>
    <t>020000303</t>
  </si>
  <si>
    <t>LA RENAISSANCE SANITAIRE</t>
  </si>
  <si>
    <t>590790473</t>
  </si>
  <si>
    <t>LA PLAINE DE SCARPE</t>
  </si>
  <si>
    <t>340780717</t>
  </si>
  <si>
    <t>LANGUEDOC MUTUALITE CLINIQUE ST-LOUIS</t>
  </si>
  <si>
    <t>130045263</t>
  </si>
  <si>
    <t>LA MAISON VILLA IZOI</t>
  </si>
  <si>
    <t>690790472</t>
  </si>
  <si>
    <t>LA MAISONNEE SSR PEDIATRIQUE</t>
  </si>
  <si>
    <t>130811102</t>
  </si>
  <si>
    <t>LA MAISON A GARDANNE</t>
  </si>
  <si>
    <t>860780436</t>
  </si>
  <si>
    <t>LA COLLINE ENSOLEILLEE (CURE ET CONV.)</t>
  </si>
  <si>
    <t>660006305</t>
  </si>
  <si>
    <t>LA CLINIQUE MUTUALISTE CATALANE</t>
  </si>
  <si>
    <t>130785462</t>
  </si>
  <si>
    <t>LA CHENAIE</t>
  </si>
  <si>
    <t>160008231</t>
  </si>
  <si>
    <t>KORIAN VILLA BLEUE - JARNAC</t>
  </si>
  <si>
    <t>830215919</t>
  </si>
  <si>
    <t>KORIAN VAL DU FENOUILLET</t>
  </si>
  <si>
    <t>130782303</t>
  </si>
  <si>
    <t>KORIAN VALDONNE</t>
  </si>
  <si>
    <t>180008278</t>
  </si>
  <si>
    <t>KORIAN PAYS DES TROIS PROVINCES</t>
  </si>
  <si>
    <t>280000431</t>
  </si>
  <si>
    <t>KORIAN PARC DE GASVILLE</t>
  </si>
  <si>
    <t>400780482</t>
  </si>
  <si>
    <t>KORIAN MONTPRIBAT</t>
  </si>
  <si>
    <t>130809981</t>
  </si>
  <si>
    <t>KORIAN MASSILIA LES PINS</t>
  </si>
  <si>
    <t>710780081</t>
  </si>
  <si>
    <t>KORIAN LE TINAILLER</t>
  </si>
  <si>
    <t>130042526</t>
  </si>
  <si>
    <t>KORIAN LES TROIS TOURS</t>
  </si>
  <si>
    <t>380005918</t>
  </si>
  <si>
    <t>KORIAN LES GRANGES</t>
  </si>
  <si>
    <t>330781154</t>
  </si>
  <si>
    <t>KORIAN LES GRANDS CHENES</t>
  </si>
  <si>
    <t>330057654</t>
  </si>
  <si>
    <t>KORIAN LES FLOTS</t>
  </si>
  <si>
    <t>840014088</t>
  </si>
  <si>
    <t>KORIAN LES CYPRES</t>
  </si>
  <si>
    <t>160012209</t>
  </si>
  <si>
    <t>KORIAN LE MAS BLANC - JARNAC</t>
  </si>
  <si>
    <t>420790081</t>
  </si>
  <si>
    <t>KORIAN LE CLOS MONTAIGNE</t>
  </si>
  <si>
    <t>810004200</t>
  </si>
  <si>
    <t>KORIAN LE CHATEAU</t>
  </si>
  <si>
    <t>400780466</t>
  </si>
  <si>
    <t>KORIAN LE BELVEDERE</t>
  </si>
  <si>
    <t>690780481</t>
  </si>
  <si>
    <t>KORIAN LE BALCON LYONNAIS</t>
  </si>
  <si>
    <t>110780202</t>
  </si>
  <si>
    <t>KORIAN LA VERNEDE</t>
  </si>
  <si>
    <t>710977307</t>
  </si>
  <si>
    <t>KORIAN LA BRESSANE</t>
  </si>
  <si>
    <t>330780719</t>
  </si>
  <si>
    <t>KORIAN HAUTERIVE</t>
  </si>
  <si>
    <t>140025255</t>
  </si>
  <si>
    <t>KORIAN COTE NORMANDE - IFS</t>
  </si>
  <si>
    <t>330802778</t>
  </si>
  <si>
    <t>KORIAN CHÂTEAU LEMOINE</t>
  </si>
  <si>
    <t>430000158</t>
  </si>
  <si>
    <t>KORIAN BEAUREGARD</t>
  </si>
  <si>
    <t>300017209</t>
  </si>
  <si>
    <t>kenval.elsan.mssante.fr</t>
  </si>
  <si>
    <t>KENVAL ICG</t>
  </si>
  <si>
    <t>970108957</t>
  </si>
  <si>
    <t>manioukani.mssante.fr</t>
  </si>
  <si>
    <t>KALANA ETS SOINS DE SUITE GERIATRIQUE</t>
  </si>
  <si>
    <t>130786924</t>
  </si>
  <si>
    <t>IUR VALMANTE SUD</t>
  </si>
  <si>
    <t>540009701</t>
  </si>
  <si>
    <t>INST REGIONAL DE READAPTATION NANCY</t>
  </si>
  <si>
    <t>490002979</t>
  </si>
  <si>
    <t>esantepdl.mssante.fr</t>
  </si>
  <si>
    <t>INST. PSYCHOTHERAPIQUE LA MENANTIERE</t>
  </si>
  <si>
    <t>940700032</t>
  </si>
  <si>
    <t>INSTITUT ROBERT MERLE D AUBIGNE</t>
  </si>
  <si>
    <t>970404109</t>
  </si>
  <si>
    <t>INSTITUT ROBERT DEBRE</t>
  </si>
  <si>
    <t>300786274</t>
  </si>
  <si>
    <t>INSTITUT REINSERTION AVEUGLES ARAMAV</t>
  </si>
  <si>
    <t>060781374</t>
  </si>
  <si>
    <t>INSTITUT POLYCLINIQUE DE CANNES</t>
  </si>
  <si>
    <t>050007533</t>
  </si>
  <si>
    <t>INSTITUT PAOLI CALMETTES RADIOTH GAP</t>
  </si>
  <si>
    <t>140017278</t>
  </si>
  <si>
    <t>INSTITUT MEDECINE PHYSIQUE ET READAPTA</t>
  </si>
  <si>
    <t>780140018</t>
  </si>
  <si>
    <t>INSTITUT MARCEL RIVIERE</t>
  </si>
  <si>
    <t>510000516</t>
  </si>
  <si>
    <t>MAILIZ/GRADES ESEA NOUVELLE-AQUITAINE</t>
  </si>
  <si>
    <t>400000261</t>
  </si>
  <si>
    <t>INSTITUT HÉLIO- MARIN LABENNE</t>
  </si>
  <si>
    <t>760783563</t>
  </si>
  <si>
    <t>INSTITUT DE JOUR ALFRED BINET</t>
  </si>
  <si>
    <t>540001286</t>
  </si>
  <si>
    <t>INSTITUT DE CANCEROLOGIE DE LORRAINE</t>
  </si>
  <si>
    <t>420013492</t>
  </si>
  <si>
    <t>ARA-09</t>
  </si>
  <si>
    <t>INSTITUT CANCEROLOGIE LUCIEN NEUWIRTH</t>
  </si>
  <si>
    <t>620112607</t>
  </si>
  <si>
    <t>HF-09</t>
  </si>
  <si>
    <t>INSTITUT A CALMETTE CAMIERS</t>
  </si>
  <si>
    <t>920000676</t>
  </si>
  <si>
    <t>INSTITU HOSPITALIER SITE BARBES</t>
  </si>
  <si>
    <t>830100624</t>
  </si>
  <si>
    <t>INST HELIO MARIN COTE D'AZUR HYERES</t>
  </si>
  <si>
    <t>060792900</t>
  </si>
  <si>
    <t>INST ARNAULT TZANCK AUTODIALYSE</t>
  </si>
  <si>
    <t>690793468</t>
  </si>
  <si>
    <t>INFIRMERIE PROTESTANTE DE LYON</t>
  </si>
  <si>
    <t>940100035</t>
  </si>
  <si>
    <t>HU PITIE SALPETRIERE- CHARLE FOIX APHP</t>
  </si>
  <si>
    <t>940100068</t>
  </si>
  <si>
    <t>HU PARIS SUD SITE PAUL BROUSSE APHP</t>
  </si>
  <si>
    <t>930100011</t>
  </si>
  <si>
    <t>HU PARIS SSTDENIS SITE MURET APHP</t>
  </si>
  <si>
    <t>930100037</t>
  </si>
  <si>
    <t>HU PARIS SITE AVICENNE APHP</t>
  </si>
  <si>
    <t>750100216</t>
  </si>
  <si>
    <t>HU PARIS OUEST SITE VAUGIRARD APHP</t>
  </si>
  <si>
    <t>750041543</t>
  </si>
  <si>
    <t>HU PARIS NORD SITE BRETONNEAU  APHP</t>
  </si>
  <si>
    <t>750801441</t>
  </si>
  <si>
    <t>HU PARIS CENTRE SITE BROCA APHP</t>
  </si>
  <si>
    <t>910100023</t>
  </si>
  <si>
    <t>HU HENRI MONDOR SITE JOFFRE APHP</t>
  </si>
  <si>
    <t>940100050</t>
  </si>
  <si>
    <t>HU HENRI MONDOR SITE E ROUX APHP</t>
  </si>
  <si>
    <t>910100031</t>
  </si>
  <si>
    <t>HU HENRI MONDOR SITE DUPUYTREN APHP</t>
  </si>
  <si>
    <t>910100015</t>
  </si>
  <si>
    <t>HU HENRI MONDOR SITE CLEMENCEAU APHP</t>
  </si>
  <si>
    <t>950100024</t>
  </si>
  <si>
    <t>HU EST PARISIEN SITE ROCHE GUYON APHP</t>
  </si>
  <si>
    <t>710978347</t>
  </si>
  <si>
    <t>HOTEL DIEU DU CREUSOT</t>
  </si>
  <si>
    <t>570000166</t>
  </si>
  <si>
    <t>HOSPITALOR HOPITAL STE-BARBE - FORBACH</t>
  </si>
  <si>
    <t>570000216</t>
  </si>
  <si>
    <t>HOSPITALOR HOPITAL DE ST AVOLD</t>
  </si>
  <si>
    <t>830012498</t>
  </si>
  <si>
    <t>HOSPITALISATION A DOMICILE ST ANTOINE</t>
  </si>
  <si>
    <t>110005048</t>
  </si>
  <si>
    <t>HOSPITALISATION A DOMICILE LES GENETS</t>
  </si>
  <si>
    <t>540010568</t>
  </si>
  <si>
    <t>610005837</t>
  </si>
  <si>
    <t>HOSPITALISATION A DOMICILE - CONDE</t>
  </si>
  <si>
    <t>390780575</t>
  </si>
  <si>
    <t>HOSPITALIA MUTUALITE PDP</t>
  </si>
  <si>
    <t>700000698</t>
  </si>
  <si>
    <t>HOSPITALIA MUTUALITE HAD VESOUL</t>
  </si>
  <si>
    <t>580001899</t>
  </si>
  <si>
    <t>HOSP. A DOMICILE NIVERNAIS MORVAN</t>
  </si>
  <si>
    <t>790017289</t>
  </si>
  <si>
    <t>pc.mssante.fr</t>
  </si>
  <si>
    <t>HOSP. A DOM. - H.A.D. 79 - PARTHENAY</t>
  </si>
  <si>
    <t>910150069</t>
  </si>
  <si>
    <t>HOP PRIVE GERIAT LES MAGNOLIAS</t>
  </si>
  <si>
    <t>620100016</t>
  </si>
  <si>
    <t>HOP MARITIME DE BERCK</t>
  </si>
  <si>
    <t>160000121</t>
  </si>
  <si>
    <t>NA-01</t>
  </si>
  <si>
    <t>HOP LOCAL &amp; CTRE HEBERG ROCHEFOUCAULD</t>
  </si>
  <si>
    <t>680004058</t>
  </si>
  <si>
    <t>HOP JOUR COLMAR CRF LE MUESBERG</t>
  </si>
  <si>
    <t>570023630</t>
  </si>
  <si>
    <t>HOPITAUX PRIVES DE METZ</t>
  </si>
  <si>
    <t>130028228</t>
  </si>
  <si>
    <t>PACA-04</t>
  </si>
  <si>
    <t>HOPITAUX PORTES DE CAMARGUE TARASCON</t>
  </si>
  <si>
    <t>060006889</t>
  </si>
  <si>
    <t>HOPITAUX DE LA VESUBIE</t>
  </si>
  <si>
    <t>650780174</t>
  </si>
  <si>
    <t>OCC-09</t>
  </si>
  <si>
    <t>HOPITAUX DE LANNEMEZAN</t>
  </si>
  <si>
    <t>920000635</t>
  </si>
  <si>
    <t>HOPITAL SUISSE DE PARIS</t>
  </si>
  <si>
    <t>MAILIZ/CHU HOPITAUX DE BORDEAUX/GRADES ESEA NOUVELLE-AQUITAINE</t>
  </si>
  <si>
    <t>330000332</t>
  </si>
  <si>
    <t>HOPITAL SUBURBAIN DU BOUSCAT</t>
  </si>
  <si>
    <t>350000063</t>
  </si>
  <si>
    <t>HOPITAL ST THOMAS DE VILLENEUVE BAIN</t>
  </si>
  <si>
    <t>570009670</t>
  </si>
  <si>
    <t>HOPITAL ST MAURICE - MOYEUVRE-GRANDE</t>
  </si>
  <si>
    <t>570000562</t>
  </si>
  <si>
    <t>masseur-kinesitherapeute.mssante.fr</t>
  </si>
  <si>
    <t>HOPITAL ST FRANCOIS - MARANGE-SILVANGE</t>
  </si>
  <si>
    <t>970202164</t>
  </si>
  <si>
    <t>MAR-01</t>
  </si>
  <si>
    <t>HOPITAL ST ESPRIT</t>
  </si>
  <si>
    <t>680000221</t>
  </si>
  <si>
    <t>HOPITAL SAINT-VINCENT</t>
  </si>
  <si>
    <t>570000026</t>
  </si>
  <si>
    <t>HOPITAL SAINT JOSEPH DE SARRALBE</t>
  </si>
  <si>
    <t>490000700</t>
  </si>
  <si>
    <t>HOPITAL SAINT- JOSEPH</t>
  </si>
  <si>
    <t>920300464</t>
  </si>
  <si>
    <t>HOPITAL  SAINT JEAN DES GRESILLONS</t>
  </si>
  <si>
    <t>570000497</t>
  </si>
  <si>
    <t>GE-10</t>
  </si>
  <si>
    <t>HOPITAL SAINT JACQUES DE DIEUZE</t>
  </si>
  <si>
    <t>750000507</t>
  </si>
  <si>
    <t>HOPITAL SAINTE MARIE PARIS</t>
  </si>
  <si>
    <t>570001099</t>
  </si>
  <si>
    <t>HOPITAL SAINTE-BLANDINE DE METZ - HPM</t>
  </si>
  <si>
    <t>940000649</t>
  </si>
  <si>
    <t>HOPITAL SAINT-CAMILLE - BRY S M</t>
  </si>
  <si>
    <t>970202198</t>
  </si>
  <si>
    <t>HOPITAL ROMAIN BLONDET</t>
  </si>
  <si>
    <t>570026252</t>
  </si>
  <si>
    <t>HOPITAL ROBERT SCHUMAN DE VANTOUX -HPM</t>
  </si>
  <si>
    <t>830100475</t>
  </si>
  <si>
    <t>HOPITAL PRIVE TOULON HYERES SAINT ROCH</t>
  </si>
  <si>
    <t>140017237</t>
  </si>
  <si>
    <t>HOPITAL PRIVE ST MARTIN-CAEN</t>
  </si>
  <si>
    <t>490004256</t>
  </si>
  <si>
    <t>HOPITAL PRIVE ST MARTIN BEAUPREAU</t>
  </si>
  <si>
    <t>970305124</t>
  </si>
  <si>
    <t>HOPITAL PRIVE SAINT-ADRIEN</t>
  </si>
  <si>
    <t>940300031</t>
  </si>
  <si>
    <t>HOPITAL PRIVE PAUL D EGINE</t>
  </si>
  <si>
    <t>950300277</t>
  </si>
  <si>
    <t>HOPITAL PRIVE NORD PARISIEN</t>
  </si>
  <si>
    <t>690042080</t>
  </si>
  <si>
    <t>HOPITAL PRIVE NATECIA - GYNECOLOGIE</t>
  </si>
  <si>
    <t>730004298</t>
  </si>
  <si>
    <t>HOPITAL PRIVE MEDIPOLE DE SAVOIE</t>
  </si>
  <si>
    <t>930300595</t>
  </si>
  <si>
    <t>HOPITAL PRIVE DU VERT GALANT</t>
  </si>
  <si>
    <t>940300551</t>
  </si>
  <si>
    <t>HOPITAL PRIVE DE VITRY SITE NORIETS</t>
  </si>
  <si>
    <t>590782553</t>
  </si>
  <si>
    <t>HOPITAL PRIVE DE VILLENEUVE D'ASCQ</t>
  </si>
  <si>
    <t>940006679</t>
  </si>
  <si>
    <t>HOPITAL PRIVE DE MARNE LA VALLEE</t>
  </si>
  <si>
    <t>930300066</t>
  </si>
  <si>
    <t>HOPITAL PRIVE DE L EST PARISIEN</t>
  </si>
  <si>
    <t>930300116</t>
  </si>
  <si>
    <t>HOPITAL PRIVE DE LA SEINE SAINT DENIS</t>
  </si>
  <si>
    <t>900000035</t>
  </si>
  <si>
    <t>HOPITAL PRIVE DE LA MIOTTE</t>
  </si>
  <si>
    <t>760780288</t>
  </si>
  <si>
    <t>HOPITAL PRIVE DE JOUR MGENASS</t>
  </si>
  <si>
    <t>910300359</t>
  </si>
  <si>
    <t>HOPITAL PRIVE D'ATHIS MONS  SITE CARON</t>
  </si>
  <si>
    <t>920300043</t>
  </si>
  <si>
    <t>HOPITAL PRIVE D ANTONY</t>
  </si>
  <si>
    <t>750150344</t>
  </si>
  <si>
    <t>HOPITAL PRIVE COGNACQ JAY</t>
  </si>
  <si>
    <t>620100099</t>
  </si>
  <si>
    <t>HOPITAL PRIVE ARRAS LES BONNETTES</t>
  </si>
  <si>
    <t>940300270</t>
  </si>
  <si>
    <t>HOPITAL PRIVE ARMAND BRILLARD</t>
  </si>
  <si>
    <t>750150013</t>
  </si>
  <si>
    <t>HOPITAL PIERRE ROUQUES LES BLUETS</t>
  </si>
  <si>
    <t>690787478</t>
  </si>
  <si>
    <t>ARA-10</t>
  </si>
  <si>
    <t>HOPITAL PIERRE GARRAUD - HCL</t>
  </si>
  <si>
    <t>920300985</t>
  </si>
  <si>
    <t>HOPITAL NORD VILLENEUVE LA GARENNE 92</t>
  </si>
  <si>
    <t>750032229</t>
  </si>
  <si>
    <t>HOPITAL MERE-ENFANT DE L'EST PARISIEN</t>
  </si>
  <si>
    <t>920000684</t>
  </si>
  <si>
    <t>HOPITAL MARIE LANNELONGUE</t>
  </si>
  <si>
    <t>610780157</t>
  </si>
  <si>
    <t>NOR-06</t>
  </si>
  <si>
    <t>HOPITAL LOCAL - VIMOUTIERS</t>
  </si>
  <si>
    <t>070780119</t>
  </si>
  <si>
    <t>ARA-15</t>
  </si>
  <si>
    <t>HOPITAL LOCAL VALLON PT D'ARC</t>
  </si>
  <si>
    <t>ARA-13</t>
  </si>
  <si>
    <t>PDL-02</t>
  </si>
  <si>
    <t>ch-manosque.mssante.fr</t>
  </si>
  <si>
    <t>PACA-03</t>
  </si>
  <si>
    <t>060780327</t>
  </si>
  <si>
    <t>HOPITAL LOCAL ST MAUR ST ETIENNE TINEE</t>
  </si>
  <si>
    <t>420780694</t>
  </si>
  <si>
    <t>HOPITAL LOCAL ST BONNET LE CHATEAU</t>
  </si>
  <si>
    <t>610780140</t>
  </si>
  <si>
    <t>NOR-02</t>
  </si>
  <si>
    <t>HOPITAL LOCAL - SEES</t>
  </si>
  <si>
    <t>340780469</t>
  </si>
  <si>
    <t>OCC-13</t>
  </si>
  <si>
    <t>HOPITAL LOCAL SAINT-PONS</t>
  </si>
  <si>
    <t>060780921</t>
  </si>
  <si>
    <t>HOPITAL LOCAL SAINT LAZARE DE TENDE</t>
  </si>
  <si>
    <t>060780905</t>
  </si>
  <si>
    <t>HOPITAL LOCAL SAINT ELOI DE SOSPEL</t>
  </si>
  <si>
    <t>480780121</t>
  </si>
  <si>
    <t>infirmier.oc.mssante.fr</t>
  </si>
  <si>
    <t>OCC-06</t>
  </si>
  <si>
    <t>HOPITAL LOCAL SAINT-CHELY D' APCHER</t>
  </si>
  <si>
    <t>300780079</t>
  </si>
  <si>
    <t>OCC-03</t>
  </si>
  <si>
    <t>HOPITAL LOCAL PONT SAINT-ESPRIT</t>
  </si>
  <si>
    <t>440003267</t>
  </si>
  <si>
    <t>PDL-01</t>
  </si>
  <si>
    <t>HOPITAL LOCAL PIERRE DELAROCHE</t>
  </si>
  <si>
    <t>340780451</t>
  </si>
  <si>
    <t>OCC-05</t>
  </si>
  <si>
    <t>HOPITAL LOCAL PEZENAS</t>
  </si>
  <si>
    <t>010780120</t>
  </si>
  <si>
    <t>ARA-03</t>
  </si>
  <si>
    <t>HOPITAL LOCAL MEXIMIEUX</t>
  </si>
  <si>
    <t>480780154</t>
  </si>
  <si>
    <t>HOPITAL LOCAL MARVEJOLS</t>
  </si>
  <si>
    <t>040780231</t>
  </si>
  <si>
    <t>ch-riez.mssante.fr</t>
  </si>
  <si>
    <t>HOPITAL LOCAL LUMIERE DE RIEZ</t>
  </si>
  <si>
    <t>680001112</t>
  </si>
  <si>
    <t>GE-02</t>
  </si>
  <si>
    <t>HOPITAL LOCAL LOEWEL DE MUNSTER</t>
  </si>
  <si>
    <t>580780054</t>
  </si>
  <si>
    <t>BFC-06</t>
  </si>
  <si>
    <t>HOPITAL LOCAL LES CYGNES LORMES</t>
  </si>
  <si>
    <t>480780162</t>
  </si>
  <si>
    <t>ch-langogne.mssante.fr</t>
  </si>
  <si>
    <t>HOPITAL LOCAL LANGOGNE</t>
  </si>
  <si>
    <t>210780631</t>
  </si>
  <si>
    <t>BFC-03</t>
  </si>
  <si>
    <t>HOPITAL LOCAL IS-SUR-TILLE</t>
  </si>
  <si>
    <t>540019007</t>
  </si>
  <si>
    <t>HOPITAL LOCAL INTERCOMMUNAL 3 H SANTE</t>
  </si>
  <si>
    <t>040780132</t>
  </si>
  <si>
    <t>HOPITAL LOCAL GROUES DE BARCELONNETTE</t>
  </si>
  <si>
    <t>040780173</t>
  </si>
  <si>
    <t>HOPITAL LOCAL GLANDEVES D'ENTREVAUX</t>
  </si>
  <si>
    <t>480780139</t>
  </si>
  <si>
    <t>HOPITAL LOCAL FLORAC</t>
  </si>
  <si>
    <t>470000407</t>
  </si>
  <si>
    <t>NA-08</t>
  </si>
  <si>
    <t>HOPITAL LOCAL E.DESARNAUTS</t>
  </si>
  <si>
    <t>850000043</t>
  </si>
  <si>
    <t>PDL-05</t>
  </si>
  <si>
    <t>HOPITAL LOCAL DUMONTE ILE D'YEU</t>
  </si>
  <si>
    <t>740781190</t>
  </si>
  <si>
    <t>ARA-07</t>
  </si>
  <si>
    <t>HOPITAL LOCAL DUFRESNE SOMMEILLER</t>
  </si>
  <si>
    <t>070780150</t>
  </si>
  <si>
    <t>ARA-14</t>
  </si>
  <si>
    <t>HOPITAL LOCAL DU CHEYLARD</t>
  </si>
  <si>
    <t>HOPITAL LOCAL DOUE LA FONTAINE</t>
  </si>
  <si>
    <t>490000403</t>
  </si>
  <si>
    <t>500000138</t>
  </si>
  <si>
    <t>NOR-11</t>
  </si>
  <si>
    <t>HOPITAL LOCAL DE VILLEDIEU</t>
  </si>
  <si>
    <t>800000135</t>
  </si>
  <si>
    <t>HF-14</t>
  </si>
  <si>
    <t>HOPITAL LOCAL DE ST-VALERY-SUR-SOMME</t>
  </si>
  <si>
    <t>420780041</t>
  </si>
  <si>
    <t>HOPITAL LOCAL DE ST JUST LA PENDUE</t>
  </si>
  <si>
    <t>840000103</t>
  </si>
  <si>
    <t>PACA-01</t>
  </si>
  <si>
    <t>HOPITAL LOCAL DE SAULT</t>
  </si>
  <si>
    <t>670780717</t>
  </si>
  <si>
    <t>GE-01</t>
  </si>
  <si>
    <t>HOPITAL LOCAL D'ERSTEIN</t>
  </si>
  <si>
    <t>830008819</t>
  </si>
  <si>
    <t>PACA-02</t>
  </si>
  <si>
    <t>HOPITAL LOCAL DEPTAL DU VAR AU LUC</t>
  </si>
  <si>
    <t>010780138</t>
  </si>
  <si>
    <t>HOPITAL LOCAL DE PONT-DE-VAUX</t>
  </si>
  <si>
    <t>260000088</t>
  </si>
  <si>
    <t>HOPITAL LOCAL DE NYONS</t>
  </si>
  <si>
    <t>080000300</t>
  </si>
  <si>
    <t>GE-04</t>
  </si>
  <si>
    <t>HOPITAL LOCAL DE NOUZONVILLE</t>
  </si>
  <si>
    <t>850000100</t>
  </si>
  <si>
    <t>HOPITAL LOCAL DE NOIRMOUTIER</t>
  </si>
  <si>
    <t>500000062</t>
  </si>
  <si>
    <t>HOPITAL LOCAL DE MORTAIN</t>
  </si>
  <si>
    <t>670780642</t>
  </si>
  <si>
    <t>HOPITAL LOCAL DE MOLSHEIM</t>
  </si>
  <si>
    <t>380781351</t>
  </si>
  <si>
    <t>HOPITAL LOCAL DE LUZY-DUFEILLANT</t>
  </si>
  <si>
    <t>340780535</t>
  </si>
  <si>
    <t>OCC-04</t>
  </si>
  <si>
    <t>HOPITAL LOCAL DE LUNEL</t>
  </si>
  <si>
    <t>490000411</t>
  </si>
  <si>
    <t>HOPITAL  LOCAL DE LONGUE</t>
  </si>
  <si>
    <t>070780366</t>
  </si>
  <si>
    <t>HOPITAL LOCAL DE LAMASTRE</t>
  </si>
  <si>
    <t>880780333</t>
  </si>
  <si>
    <t>GE-11</t>
  </si>
  <si>
    <t>HOPITAL LOCAL DE LAMARCHE</t>
  </si>
  <si>
    <t>BFC-02</t>
  </si>
  <si>
    <t>780130027</t>
  </si>
  <si>
    <t>IDF-04</t>
  </si>
  <si>
    <t>HOPITAL LOCAL DE HOUDAN</t>
  </si>
  <si>
    <t>600108948</t>
  </si>
  <si>
    <t>HF-10</t>
  </si>
  <si>
    <t>HÔPITAL LOCAL DE GRANDVILLIERS</t>
  </si>
  <si>
    <t>840000061</t>
  </si>
  <si>
    <t>HOPITAL LOCAL DE GORDES</t>
  </si>
  <si>
    <t>080000284</t>
  </si>
  <si>
    <t>HOPITAL LOCAL DE FUMAY</t>
  </si>
  <si>
    <t>880780325</t>
  </si>
  <si>
    <t>HOPITAL LOCAL DE FRAIZE</t>
  </si>
  <si>
    <t>510000128</t>
  </si>
  <si>
    <t>GE-05</t>
  </si>
  <si>
    <t>HOPITAL LOCAL DE FISMES</t>
  </si>
  <si>
    <t>600100580</t>
  </si>
  <si>
    <t>HOPITAL LOCAL DE CREVECOEUR-LE-GRAND</t>
  </si>
  <si>
    <t>600100085</t>
  </si>
  <si>
    <t>HF-12</t>
  </si>
  <si>
    <t>HOPITAL LOCAL DE CREPY-EN-VALOIS</t>
  </si>
  <si>
    <t>880780267</t>
  </si>
  <si>
    <t>grand-est.mssante.fr</t>
  </si>
  <si>
    <t>HOPITAL LOCAL DE CHATEL SUR MOSELLE</t>
  </si>
  <si>
    <t>420780058</t>
  </si>
  <si>
    <t>HOPITAL LOCAL DE CHARLIEU</t>
  </si>
  <si>
    <t>040780140</t>
  </si>
  <si>
    <t>HOPITAL LOCAL DE CASTELLANE</t>
  </si>
  <si>
    <t>500000039</t>
  </si>
  <si>
    <t>NOR-05</t>
  </si>
  <si>
    <t>HOPITAL LOCAL DE CARENTAN</t>
  </si>
  <si>
    <t>880780259</t>
  </si>
  <si>
    <t>HOPITAL LOCAL DE BRUYERES</t>
  </si>
  <si>
    <t>060780657</t>
  </si>
  <si>
    <t>HOPITAL LOCAL DE BREIL SUR ROYA</t>
  </si>
  <si>
    <t>520780024</t>
  </si>
  <si>
    <t>HOPITAL LOCAL DE BOURBONNE-LES-BAINS</t>
  </si>
  <si>
    <t>420781791</t>
  </si>
  <si>
    <t>HOPITAL LOCAL DE BOEN</t>
  </si>
  <si>
    <t>690782248</t>
  </si>
  <si>
    <t>ARA-12</t>
  </si>
  <si>
    <t>HOPITAL LOCAL DE BEAUJEU</t>
  </si>
  <si>
    <t>100000058</t>
  </si>
  <si>
    <t>GE-06</t>
  </si>
  <si>
    <t>HOPITAL LOCAL DE BAR-SUR-SEINE</t>
  </si>
  <si>
    <t>050000108</t>
  </si>
  <si>
    <t>PACA-06</t>
  </si>
  <si>
    <t>HOPITAL LOCAL D'AIGUILLES</t>
  </si>
  <si>
    <t>710781089</t>
  </si>
  <si>
    <t>HOPITAL LOCAL CLUNY</t>
  </si>
  <si>
    <t>340780543</t>
  </si>
  <si>
    <t>HOPITAL LOCAL CLERMONT-L' HERAULT</t>
  </si>
  <si>
    <t>710781592</t>
  </si>
  <si>
    <t>BFC-01</t>
  </si>
  <si>
    <t>HOPITAL LOCAL CHAGNY</t>
  </si>
  <si>
    <t>710780214</t>
  </si>
  <si>
    <t>pro.mssante.fr/aura.mssante.fr</t>
  </si>
  <si>
    <t>HOPITAL LOCAL  BRESSE LOUHANNANNAISE</t>
  </si>
  <si>
    <t>190000067</t>
  </si>
  <si>
    <t>NA-04</t>
  </si>
  <si>
    <t>HOPITAL LOCAL BORT-LES-ORGUES</t>
  </si>
  <si>
    <t>710781360</t>
  </si>
  <si>
    <t>HOPITAL LOCAL BELNAY  TOURNUS</t>
  </si>
  <si>
    <t>610780132</t>
  </si>
  <si>
    <t>HOPITAL LOCAL - BELLEME</t>
  </si>
  <si>
    <t>340009893</t>
  </si>
  <si>
    <t>HOPITAL LOCAL BEDARIEUX</t>
  </si>
  <si>
    <t>100000041</t>
  </si>
  <si>
    <t>HOPITAL LOCAL BAR SUR AUBE</t>
  </si>
  <si>
    <t>750700015</t>
  </si>
  <si>
    <t>HOPITAL LEOPOLD BELLAN SITE AQUEDUC</t>
  </si>
  <si>
    <t>750150146</t>
  </si>
  <si>
    <t>HOPITAL LEOPOLD BELLAN - PARIS 14</t>
  </si>
  <si>
    <t>830000303</t>
  </si>
  <si>
    <t>HOPITAL LEON BERARD</t>
  </si>
  <si>
    <t>650780190</t>
  </si>
  <si>
    <t>HOPITAL  LE MONTAIGU</t>
  </si>
  <si>
    <t>670780071</t>
  </si>
  <si>
    <t>HOPITAL LA GRAFENBOURG</t>
  </si>
  <si>
    <t>920150075</t>
  </si>
  <si>
    <t>HOPITAL LA CITE DES FLEURS</t>
  </si>
  <si>
    <t>750150286</t>
  </si>
  <si>
    <t>HOPITAL JEAN JAURES</t>
  </si>
  <si>
    <t>680001088</t>
  </si>
  <si>
    <t>HOPITAL INTERCOMMUNAL SOULTZ-ISSENHEIM</t>
  </si>
  <si>
    <t>490007689</t>
  </si>
  <si>
    <t>HOPITAL INTERCOMMUNAL LYS  HYROME</t>
  </si>
  <si>
    <t>680001054</t>
  </si>
  <si>
    <t>HOPITAL INTERCOMMUNAL DU VAL D'ARGENT</t>
  </si>
  <si>
    <t>750150377</t>
  </si>
  <si>
    <t>HOPITAL HENRY DUNANT</t>
  </si>
  <si>
    <t>760783035</t>
  </si>
  <si>
    <t>HOPITAL-HAD DE BOIS-GUILLAUME</t>
  </si>
  <si>
    <t>920150018</t>
  </si>
  <si>
    <t>HOPITAL GOUIN A CLICHY</t>
  </si>
  <si>
    <t>780130019</t>
  </si>
  <si>
    <t>HOPITAL GERONTOLOGIQUE DE CHEVREUSE</t>
  </si>
  <si>
    <t>720000090</t>
  </si>
  <si>
    <t>PDL-04</t>
  </si>
  <si>
    <t>HOPITAL FRAN¢OIS DE DAILLON</t>
  </si>
  <si>
    <t>880006325</t>
  </si>
  <si>
    <t>HOPITAL DU VAL DU MADON</t>
  </si>
  <si>
    <t>670000215</t>
  </si>
  <si>
    <t>HOPITAL DU NEUENBERG</t>
  </si>
  <si>
    <t>970202156</t>
  </si>
  <si>
    <t>HOPITAL DU MARIN</t>
  </si>
  <si>
    <t>970202172</t>
  </si>
  <si>
    <t>HOPITAL DES TROIS ILETS</t>
  </si>
  <si>
    <t>750150088</t>
  </si>
  <si>
    <t>HOPITAL DES GARDIENS DE LA PAIX</t>
  </si>
  <si>
    <t>500000104</t>
  </si>
  <si>
    <t>HOPITAL DE SAINT JAMES</t>
  </si>
  <si>
    <t>680001138</t>
  </si>
  <si>
    <t>HOPITAL DE RIBEAUVILLE</t>
  </si>
  <si>
    <t>780530010</t>
  </si>
  <si>
    <t>HOPITAL DE PEDIATRIE ET DE REEDUCATION</t>
  </si>
  <si>
    <t>920110053</t>
  </si>
  <si>
    <t>IDF-07</t>
  </si>
  <si>
    <t>HOPITAL DEPART. STELL RUEIL</t>
  </si>
  <si>
    <t>950630012</t>
  </si>
  <si>
    <t>HOPITAL D ENFANTS MARGENCY</t>
  </si>
  <si>
    <t>970423000</t>
  </si>
  <si>
    <t>HOPITAL D'ENFANTS</t>
  </si>
  <si>
    <t>070000096</t>
  </si>
  <si>
    <t>HOPITAL DE MOZE</t>
  </si>
  <si>
    <t>690780150</t>
  </si>
  <si>
    <t>HOPITAL DE L'ARBRESLE LE RAVATEL</t>
  </si>
  <si>
    <t>490000395</t>
  </si>
  <si>
    <t>HOPITAL DE LA CORNICHE ANGEVINE</t>
  </si>
  <si>
    <t>250005196</t>
  </si>
  <si>
    <t>HOPITAL DE JOUR VELOTTE</t>
  </si>
  <si>
    <t>750007668</t>
  </si>
  <si>
    <t>HOPITAL DE JOUR SPASM</t>
  </si>
  <si>
    <t>210780425</t>
  </si>
  <si>
    <t>HOPITAL DE JOUR POUR ENFANTS-CHENOVE</t>
  </si>
  <si>
    <t>130786569</t>
  </si>
  <si>
    <t>HOPITAL DE JOUR PLOMBIERES</t>
  </si>
  <si>
    <t>450000393</t>
  </si>
  <si>
    <t>HOPITAL DE JOUR PIERRE CHEVALDONNE</t>
  </si>
  <si>
    <t>330780289</t>
  </si>
  <si>
    <t>HOPITAL DE JOUR L'OISEAU LYRE</t>
  </si>
  <si>
    <t>350039574</t>
  </si>
  <si>
    <t>HOPITAL DE JOUR LA MAISON BLEUE</t>
  </si>
  <si>
    <t>750007528</t>
  </si>
  <si>
    <t>HOPITAL DE JOUR GRANGE BATELIERE</t>
  </si>
  <si>
    <t>750170243</t>
  </si>
  <si>
    <t>HOPITAL DE JOUR GOMBAULT DARNAUD</t>
  </si>
  <si>
    <t>670014042</t>
  </si>
  <si>
    <t>HOPITAL DE JOUR GERIATRIQUE</t>
  </si>
  <si>
    <t>ETAP (ETAB. THERAP. P ADO. A PONS)</t>
  </si>
  <si>
    <t>330783614</t>
  </si>
  <si>
    <t>renovation.asso.mssante.fr</t>
  </si>
  <si>
    <t>HOPITAL DE JOUR DU PARC - RENOVATION</t>
  </si>
  <si>
    <t>130797962</t>
  </si>
  <si>
    <t>HOPITAL DE JOUR DE LA CIOTAT</t>
  </si>
  <si>
    <t>400014072</t>
  </si>
  <si>
    <t>HOPITAL DE JOUR CMPA</t>
  </si>
  <si>
    <t>060023694</t>
  </si>
  <si>
    <t>hdjceres.mssante.fr</t>
  </si>
  <si>
    <t>HOPITAL DE JOUR CERES</t>
  </si>
  <si>
    <t>750170128</t>
  </si>
  <si>
    <t>HOPITAL DE JOUR CENTRE SERGE LEBOVICI</t>
  </si>
  <si>
    <t>870007358</t>
  </si>
  <si>
    <t>HOPITAL DE JOUR BAUDIN</t>
  </si>
  <si>
    <t>670018449</t>
  </si>
  <si>
    <t>HOPITAL DE JOUR ABRAPA</t>
  </si>
  <si>
    <t>590047791</t>
  </si>
  <si>
    <t>HOPITAL DE JOUR</t>
  </si>
  <si>
    <t>520780040</t>
  </si>
  <si>
    <t>GE-09</t>
  </si>
  <si>
    <t>HOPITAL DE JOINVILLE</t>
  </si>
  <si>
    <t>690000245</t>
  </si>
  <si>
    <t>HOPITAL DE FOURVIERE</t>
  </si>
  <si>
    <t>570000455</t>
  </si>
  <si>
    <t>HOPITAL DE CHATEAU-SALINS - SOS SANTE</t>
  </si>
  <si>
    <t>910300029</t>
  </si>
  <si>
    <t>HOPITAL D ATHIS MONS SITE JULES VALLES</t>
  </si>
  <si>
    <t>080000136</t>
  </si>
  <si>
    <t>HOPITAL CLINIQUE DE REVIN</t>
  </si>
  <si>
    <t>570000646</t>
  </si>
  <si>
    <t>HOPITAL-CLINIQUE CLAUDE BERNARD</t>
  </si>
  <si>
    <t>570001057</t>
  </si>
  <si>
    <t>HOPITAL BELLE-ISLE DE METZ - HPM</t>
  </si>
  <si>
    <t>920008539</t>
  </si>
  <si>
    <t>HOPITAL AMERICAIN 2</t>
  </si>
  <si>
    <t>920300787</t>
  </si>
  <si>
    <t>HOPITAL AMERICAIN</t>
  </si>
  <si>
    <t>680001195</t>
  </si>
  <si>
    <t>HOPITAL ALBERT SCHWEITZER</t>
  </si>
  <si>
    <t>620105981</t>
  </si>
  <si>
    <t>HOPITAL A DOMICILE REGION DE LENS</t>
  </si>
  <si>
    <t>590032108</t>
  </si>
  <si>
    <t>HOPITAL A DOMICILE DU DOUAISIS MUTUALI</t>
  </si>
  <si>
    <t>590043469</t>
  </si>
  <si>
    <t>HOPITAL A DOMICILE DE FLANDRE MARITIME</t>
  </si>
  <si>
    <t>680000981</t>
  </si>
  <si>
    <t>HOP INTERCOM ENSISHEIM NEUF-BRISACH</t>
  </si>
  <si>
    <t>910300011</t>
  </si>
  <si>
    <t>HOP DE PARIS ESSONNE LES CHARMILLES</t>
  </si>
  <si>
    <t>130048341</t>
  </si>
  <si>
    <t>saintmartinsport.mssante.fr/masseur-kinesitherapeute.mssante.fr</t>
  </si>
  <si>
    <t>HOP DE JOUR ST MARTIN SPORT MARSEILLE</t>
  </si>
  <si>
    <t>620026401</t>
  </si>
  <si>
    <t>HOPALE REEDUCATION-CENTRE ARRAS</t>
  </si>
  <si>
    <t>070780127</t>
  </si>
  <si>
    <t>HL VILLENEUVE DE BERG</t>
  </si>
  <si>
    <t>250000478</t>
  </si>
  <si>
    <t>franchecomte.mssante.fr</t>
  </si>
  <si>
    <t>BFC-07</t>
  </si>
  <si>
    <t>HL ST LOUIS ORNANS</t>
  </si>
  <si>
    <t>760780031</t>
  </si>
  <si>
    <t>NOR-04</t>
  </si>
  <si>
    <t>HL SAINT-VALERY-EN-CAUX</t>
  </si>
  <si>
    <t>760780759</t>
  </si>
  <si>
    <t>NOR-08</t>
  </si>
  <si>
    <t>HL SAINT-ROMAIN-DE-COLBOSC</t>
  </si>
  <si>
    <t>890000466</t>
  </si>
  <si>
    <t>BFC-05</t>
  </si>
  <si>
    <t>HL R BONNION  VILLENEUVE-SUR-YONNE</t>
  </si>
  <si>
    <t>730780558</t>
  </si>
  <si>
    <t>hopital-dubettier.aura.mssante.fr</t>
  </si>
  <si>
    <t>ARA-02</t>
  </si>
  <si>
    <t>HL M. DUBETTIER SAINT-PIERRE-D'ALBIGNY</t>
  </si>
  <si>
    <t>540003399</t>
  </si>
  <si>
    <t>HL INTERCOM POMPEY LAY ST CHRISTOPHE</t>
  </si>
  <si>
    <t>070005558</t>
  </si>
  <si>
    <t>HL INTCOM BOURG ST ANDEOL VIVIERS</t>
  </si>
  <si>
    <t>070004742</t>
  </si>
  <si>
    <t>HLI DE ROCHER-LARGENTIERE</t>
  </si>
  <si>
    <t>060780780</t>
  </si>
  <si>
    <t>HL DU PAYS DE LA ROUDOULE A PUGET</t>
  </si>
  <si>
    <t>170780209</t>
  </si>
  <si>
    <t>NA-02</t>
  </si>
  <si>
    <t>H.L. DUBOIS MEYNARDIE MARENNES</t>
  </si>
  <si>
    <t>070780374</t>
  </si>
  <si>
    <t>HL DE TOURNON</t>
  </si>
  <si>
    <t>380780239</t>
  </si>
  <si>
    <t>ARA-05</t>
  </si>
  <si>
    <t>HL DE ST GEOIRE EN VALDAINE</t>
  </si>
  <si>
    <t>070780382</t>
  </si>
  <si>
    <t>HL DE ST FELICIEN</t>
  </si>
  <si>
    <t>070000211</t>
  </si>
  <si>
    <t>ch-serrieres.aura.mssante.fr</t>
  </si>
  <si>
    <t>H L  DE SERRIERES</t>
  </si>
  <si>
    <t>380782771</t>
  </si>
  <si>
    <t>ARA-11</t>
  </si>
  <si>
    <t>HL DE MORESTEL</t>
  </si>
  <si>
    <t>380782698</t>
  </si>
  <si>
    <t>HL DE LA TOUR DU PIN</t>
  </si>
  <si>
    <t>260000096</t>
  </si>
  <si>
    <t>HL DE BUIS LES BARONNIES</t>
  </si>
  <si>
    <t>690782230</t>
  </si>
  <si>
    <t>HL DE BELLEVILLE</t>
  </si>
  <si>
    <t>740781182</t>
  </si>
  <si>
    <t>HL ANDREVETAN</t>
  </si>
  <si>
    <t>130043508</t>
  </si>
  <si>
    <t>HJ SSR ENFANTS SALINS DE BREGILLE</t>
  </si>
  <si>
    <t>310780895</t>
  </si>
  <si>
    <t>HJ PSY INF JUV LES AUTANS ARSEAA</t>
  </si>
  <si>
    <t>690780077</t>
  </si>
  <si>
    <t>HIG DE NEUVILLE ET FONTAINE SUR SAONE</t>
  </si>
  <si>
    <t>690780093</t>
  </si>
  <si>
    <t>HIA DESGENETTES</t>
  </si>
  <si>
    <t>040784860</t>
  </si>
  <si>
    <t>HEMODIALYSE DES ALPES TOUTES AURES</t>
  </si>
  <si>
    <t>040003113</t>
  </si>
  <si>
    <t>HEMOD DES ALPES AUTODIALYSE SISTERON</t>
  </si>
  <si>
    <t>040787541</t>
  </si>
  <si>
    <t>HEMOD DES ALPES AUTODIALYSE DE DIGNE</t>
  </si>
  <si>
    <t>930004288</t>
  </si>
  <si>
    <t>HDJ SALNEUVE</t>
  </si>
  <si>
    <t>780170049</t>
  </si>
  <si>
    <t>HDJ POISSY</t>
  </si>
  <si>
    <t>750170375</t>
  </si>
  <si>
    <t>HDJ PARC MONTSOURIS</t>
  </si>
  <si>
    <t>930026687</t>
  </si>
  <si>
    <t>HDJ OEUVRE FALRET</t>
  </si>
  <si>
    <t>750690083</t>
  </si>
  <si>
    <t>HDJ MARIE ABADIE</t>
  </si>
  <si>
    <t>940170012</t>
  </si>
  <si>
    <t>HDJ  LIONEL VIDART</t>
  </si>
  <si>
    <t>750170268</t>
  </si>
  <si>
    <t>croix-rouge.mssante.fr</t>
  </si>
  <si>
    <t>HDJ L ETINCELLE</t>
  </si>
  <si>
    <t>780170064</t>
  </si>
  <si>
    <t>HDJ LES METZ</t>
  </si>
  <si>
    <t>920690278</t>
  </si>
  <si>
    <t>HDJ  LES LIERRES</t>
  </si>
  <si>
    <t>780170056</t>
  </si>
  <si>
    <t>HDJ  L ENVOL</t>
  </si>
  <si>
    <t>750810384</t>
  </si>
  <si>
    <t>HDJ GEORGES VACOLA</t>
  </si>
  <si>
    <t>750170490</t>
  </si>
  <si>
    <t>HDJ ENTRAIDE UNIVERSITAIRE</t>
  </si>
  <si>
    <t>940170137</t>
  </si>
  <si>
    <t>HDJ DE CHEVILLY LARUE</t>
  </si>
  <si>
    <t>780023909</t>
  </si>
  <si>
    <t>HDJ CTRE AUBERGENVILLOIS PSY AMBUL</t>
  </si>
  <si>
    <t>750007619</t>
  </si>
  <si>
    <t>HDJ CEREP DE PARIS</t>
  </si>
  <si>
    <t>950787119</t>
  </si>
  <si>
    <t>HDJ CENTRE PSY LES VIGNOLLES</t>
  </si>
  <si>
    <t>930817465</t>
  </si>
  <si>
    <t>HDJ CENTRE JEAN MACE</t>
  </si>
  <si>
    <t>750170110</t>
  </si>
  <si>
    <t>HDJ BOULLOCHE CEREP</t>
  </si>
  <si>
    <t>920170081</t>
  </si>
  <si>
    <t>HDJ ATELIER THERAP ELAN RETROUVE</t>
  </si>
  <si>
    <t>780004529</t>
  </si>
  <si>
    <t>HAD YVELINES SUD</t>
  </si>
  <si>
    <t>120783618</t>
  </si>
  <si>
    <t>HAD UDSMA RODEZ</t>
  </si>
  <si>
    <t>020014767</t>
  </si>
  <si>
    <t>HAD TEMPS DE VIE SAINT-QUENTIN</t>
  </si>
  <si>
    <t>590048476</t>
  </si>
  <si>
    <t>HAD SYNERGIE RÉÉDUC-RÉADAPTATION</t>
  </si>
  <si>
    <t>970403119</t>
  </si>
  <si>
    <t>HAD SUD (ST PIERRE) ASDR</t>
  </si>
  <si>
    <t>680017829</t>
  </si>
  <si>
    <t>HAD SUD ALSACE</t>
  </si>
  <si>
    <t>690788930</t>
  </si>
  <si>
    <t>HAD SOINS ET SANTÉ LYON</t>
  </si>
  <si>
    <t>130802143</t>
  </si>
  <si>
    <t>soins-assistance.mssante.fr</t>
  </si>
  <si>
    <t>HAD SOINS ASSISTANCE</t>
  </si>
  <si>
    <t>870004231</t>
  </si>
  <si>
    <t>H A D SANTE SERVICE LIMOUSIN LIMOGES</t>
  </si>
  <si>
    <t>830207114</t>
  </si>
  <si>
    <t>HAD SANTE ET SOLIDARITE DU VAR</t>
  </si>
  <si>
    <t>140002619</t>
  </si>
  <si>
    <t>HAD SANTE CROIX ROUGE - CAEN</t>
  </si>
  <si>
    <t>590035838</t>
  </si>
  <si>
    <t>HAD SAMBRE AVESNOIS</t>
  </si>
  <si>
    <t>190010629</t>
  </si>
  <si>
    <t>limousin.mssante.fr</t>
  </si>
  <si>
    <t>HAD RELAIS SANTE ONCORESE</t>
  </si>
  <si>
    <t>800016768</t>
  </si>
  <si>
    <t>HAD PAUCHET MONTDIDIER</t>
  </si>
  <si>
    <t>970406625</t>
  </si>
  <si>
    <t>HAD OUEST (LA POSSESSION) ASDR</t>
  </si>
  <si>
    <t>110005394</t>
  </si>
  <si>
    <t>HAD OUEST AUDOIS</t>
  </si>
  <si>
    <t>610006256</t>
  </si>
  <si>
    <t>HAD ORNE-EST</t>
  </si>
  <si>
    <t>450018528</t>
  </si>
  <si>
    <t>HAD  ORLEANS SPHERIA</t>
  </si>
  <si>
    <t>970410783</t>
  </si>
  <si>
    <t>HAD NORD (STE CLOTILDE) ASDR</t>
  </si>
  <si>
    <t>970111365</t>
  </si>
  <si>
    <t>HAD NORD BASSE TERRE</t>
  </si>
  <si>
    <t>670008838</t>
  </si>
  <si>
    <t>HAD NORD ALSACE- FONDATION ST FRANÇOIS</t>
  </si>
  <si>
    <t>160002036</t>
  </si>
  <si>
    <t>HAD MUTUALISTE 16</t>
  </si>
  <si>
    <t>660006172</t>
  </si>
  <si>
    <t>HAD MEDIPOLE SAINT ROCH</t>
  </si>
  <si>
    <t>490016334</t>
  </si>
  <si>
    <t>HAD MAUGES BOCAGE CHOLETAIS</t>
  </si>
  <si>
    <t>400008199</t>
  </si>
  <si>
    <t>HAD MARSAN ADOUR</t>
  </si>
  <si>
    <t>480001825</t>
  </si>
  <si>
    <t>hadfrance.mssante.fr</t>
  </si>
  <si>
    <t>HAD LOZERE</t>
  </si>
  <si>
    <t>780023545</t>
  </si>
  <si>
    <t>HAD LEOPOLD BELLAN</t>
  </si>
  <si>
    <t>610006777</t>
  </si>
  <si>
    <t>HAD L'AIGLE</t>
  </si>
  <si>
    <t>610007155</t>
  </si>
  <si>
    <t>HAD - LA FERTE MACE (ANTENNE ALENCON)</t>
  </si>
  <si>
    <t>810007989</t>
  </si>
  <si>
    <t>HAD KORIAN PAYS D'OVALIE</t>
  </si>
  <si>
    <t>880006606</t>
  </si>
  <si>
    <t>HAD KORIAN PAYS DES IMAGES</t>
  </si>
  <si>
    <t>880006721</t>
  </si>
  <si>
    <t>HAD KORIAN PAYS DE LA PLAINE</t>
  </si>
  <si>
    <t>970111563</t>
  </si>
  <si>
    <t>HAD  ILES DU NORD</t>
  </si>
  <si>
    <t>340017847</t>
  </si>
  <si>
    <t>home-sante.mssante.fr</t>
  </si>
  <si>
    <t>HAD HOME SANTE 34</t>
  </si>
  <si>
    <t>740010475</t>
  </si>
  <si>
    <t>HAD HAUTE-SAVOIE SUD</t>
  </si>
  <si>
    <t>540025046</t>
  </si>
  <si>
    <t>HAD HADAN SITE JOEUF</t>
  </si>
  <si>
    <t>970303657</t>
  </si>
  <si>
    <t>HAD Guyane - ANTENNE DE SAINT-LAURENT</t>
  </si>
  <si>
    <t>970303608</t>
  </si>
  <si>
    <t>HAD Guyane ANTENNE DE KOUROU</t>
  </si>
  <si>
    <t>970303640</t>
  </si>
  <si>
    <t>HAD Guyane ANTENNE DE CAYENNE</t>
  </si>
  <si>
    <t>320004328</t>
  </si>
  <si>
    <t>HAD GERS</t>
  </si>
  <si>
    <t>100010578</t>
  </si>
  <si>
    <t>HAD - GCS PATCS - TROYES</t>
  </si>
  <si>
    <t>270016058</t>
  </si>
  <si>
    <t>HAD EURE SEINE</t>
  </si>
  <si>
    <t>970404851</t>
  </si>
  <si>
    <t>HAD EST (ST-ANDRE) ASDR</t>
  </si>
  <si>
    <t>290036375</t>
  </si>
  <si>
    <t>HAD DU PONANT SITE CLINIQUE GD LARGE</t>
  </si>
  <si>
    <t>220020341</t>
  </si>
  <si>
    <t>HAD DU PAYS DE GUINGAMP - AUB</t>
  </si>
  <si>
    <t>220019616</t>
  </si>
  <si>
    <t>HAD DU PAYS BRIOCHIN</t>
  </si>
  <si>
    <t>620013649</t>
  </si>
  <si>
    <t>HAD DU LITTORAL BOULOGNE MONTREUIL</t>
  </si>
  <si>
    <t>590025128</t>
  </si>
  <si>
    <t>HAD DU HAINAUT</t>
  </si>
  <si>
    <t>760020529</t>
  </si>
  <si>
    <t>HAD DU CEDRE</t>
  </si>
  <si>
    <t>290032838</t>
  </si>
  <si>
    <t>HAD DES PAYS DE MORLAIX</t>
  </si>
  <si>
    <t>510002298</t>
  </si>
  <si>
    <t>HAD DE REIMS CROIX ROUGE FRANCAISE</t>
  </si>
  <si>
    <t>860008929</t>
  </si>
  <si>
    <t>H.A.D. DE POITIERS</t>
  </si>
  <si>
    <t>060785243</t>
  </si>
  <si>
    <t>hadnice.mssante.fr</t>
  </si>
  <si>
    <t>HAD DE NICE ET REGION</t>
  </si>
  <si>
    <t>970111217</t>
  </si>
  <si>
    <t>H.A.D. DE MARIE-GALANTE</t>
  </si>
  <si>
    <t>970304614</t>
  </si>
  <si>
    <t>H.A.D DE LA CLINIQUE ST PAUL</t>
  </si>
  <si>
    <t>240011668</t>
  </si>
  <si>
    <t>HAD DE LA CLINIQUE PASTEUR</t>
  </si>
  <si>
    <t>2B0001739</t>
  </si>
  <si>
    <t>HAD DE CORSE</t>
  </si>
  <si>
    <t>140016155</t>
  </si>
  <si>
    <t>HAD DE BAYEUX</t>
  </si>
  <si>
    <t>490000312</t>
  </si>
  <si>
    <t>HAD D'ANGERS ET SA RÉGION</t>
  </si>
  <si>
    <t>750042459</t>
  </si>
  <si>
    <t>HAD CROIX SAINT SIMON</t>
  </si>
  <si>
    <t>020010898</t>
  </si>
  <si>
    <t>HAD CRF CHAUNY</t>
  </si>
  <si>
    <t>630008118</t>
  </si>
  <si>
    <t>HAD CLINIDOM CLERMONT-FERRAND</t>
  </si>
  <si>
    <t>280001678</t>
  </si>
  <si>
    <t>HAD  CHARTRES SPHERIA</t>
  </si>
  <si>
    <t>510020548</t>
  </si>
  <si>
    <t>HAD CHALONS-EN-CHAMPAGNE</t>
  </si>
  <si>
    <t>2B0003289</t>
  </si>
  <si>
    <t>HAD CENTRE RAOUL FRANCOIS MAYMARD</t>
  </si>
  <si>
    <t>560022188</t>
  </si>
  <si>
    <t>HAD CENTRE BRETAGNE</t>
  </si>
  <si>
    <t>680007648</t>
  </si>
  <si>
    <t>HAD CENTRE ALSACE</t>
  </si>
  <si>
    <t>770016475</t>
  </si>
  <si>
    <t>HAD CENTRE 77 COULOMMIERS</t>
  </si>
  <si>
    <t>830019600</t>
  </si>
  <si>
    <t>HAD CAP DOMICILE</t>
  </si>
  <si>
    <t>590032199</t>
  </si>
  <si>
    <t>HAD CAMBRESIS</t>
  </si>
  <si>
    <t>620010348</t>
  </si>
  <si>
    <t>HAD CALAIS - SAINT OMER</t>
  </si>
  <si>
    <t>130021488</t>
  </si>
  <si>
    <t>HAD BOUCHES DU RHONE EST</t>
  </si>
  <si>
    <t>670005479</t>
  </si>
  <si>
    <t>HAD AURAL BERGSON</t>
  </si>
  <si>
    <t>800000523</t>
  </si>
  <si>
    <t>HAD ASS BOVES</t>
  </si>
  <si>
    <t>840011340</t>
  </si>
  <si>
    <t>HADAR</t>
  </si>
  <si>
    <t>300012309</t>
  </si>
  <si>
    <t>HAD APARD NIMES</t>
  </si>
  <si>
    <t>340017839</t>
  </si>
  <si>
    <t>HAD APARD MONTPELLIER</t>
  </si>
  <si>
    <t>300013745</t>
  </si>
  <si>
    <t>HAD APARD ALES</t>
  </si>
  <si>
    <t>020004297</t>
  </si>
  <si>
    <t>HAD AMSAM SOISSONS</t>
  </si>
  <si>
    <t>010005379</t>
  </si>
  <si>
    <t>HAD AMBERIEU EN BUGEY</t>
  </si>
  <si>
    <t>2A0001988</t>
  </si>
  <si>
    <t>HAD AJACCIO ET GRAND AJACCIO</t>
  </si>
  <si>
    <t>630010296</t>
  </si>
  <si>
    <t>HAD 63 - SERVICE HAD</t>
  </si>
  <si>
    <t>450018536</t>
  </si>
  <si>
    <t>HAD45 - OLIVET  A.R.A.I.R.</t>
  </si>
  <si>
    <t>300013778</t>
  </si>
  <si>
    <t>HAD 3G SANTE NIMES</t>
  </si>
  <si>
    <t>390004349</t>
  </si>
  <si>
    <t>HAD 39</t>
  </si>
  <si>
    <t>570010181</t>
  </si>
  <si>
    <t>260000047</t>
  </si>
  <si>
    <t>GROUPEMENT HOSPITALIER PORTES PROVENCE</t>
  </si>
  <si>
    <t>950015289</t>
  </si>
  <si>
    <t>IDF-14</t>
  </si>
  <si>
    <t>GROUPEMENT HOSP INTERCOMMUNAL DU VEXIN</t>
  </si>
  <si>
    <t>750056335</t>
  </si>
  <si>
    <t>380012658</t>
  </si>
  <si>
    <t>GROUPE HOSPIT. MUTUALISTE DE GRENOBLE</t>
  </si>
  <si>
    <t>080001969</t>
  </si>
  <si>
    <t>GROUPE HOSPITALIER SUD ARDENNES</t>
  </si>
  <si>
    <t>590780227</t>
  </si>
  <si>
    <t>HF-07</t>
  </si>
  <si>
    <t>GROUPE HOSPITALIER SECLIN CARVIN</t>
  </si>
  <si>
    <t>590053120</t>
  </si>
  <si>
    <t>ghlh.mssante.fr</t>
  </si>
  <si>
    <t>GROUPE HOSPITALIER LOOS HAUBOURDIN</t>
  </si>
  <si>
    <t>970403606</t>
  </si>
  <si>
    <t>OI-01</t>
  </si>
  <si>
    <t>GROUPE HOSPITALIER EST REUNION</t>
  </si>
  <si>
    <t>850025867</t>
  </si>
  <si>
    <t>GP PUB HOSP MEDSOC COLLINES VENDEENNES</t>
  </si>
  <si>
    <t>690780416</t>
  </si>
  <si>
    <t>GPE HOSP MUTUALISTE LES PORTES DU SUD</t>
  </si>
  <si>
    <t>940100076</t>
  </si>
  <si>
    <t>GHU EST SITE JEAN ROSTAND</t>
  </si>
  <si>
    <t>910500040</t>
  </si>
  <si>
    <t>GH LES CHEMINOTS CENTRE MOYEN SEJOUR</t>
  </si>
  <si>
    <t>970111662</t>
  </si>
  <si>
    <t>GGCO (SITE CLINIQUE LES EAUX CLAIRES)</t>
  </si>
  <si>
    <t>970111688</t>
  </si>
  <si>
    <t>GGCO (SITE CLIN. CENTRE MEDICO-SOCIAL)</t>
  </si>
  <si>
    <t>NA-03</t>
  </si>
  <si>
    <t>840019053</t>
  </si>
  <si>
    <t>GCS UNITE SENOLOGIQUE VENTOUX</t>
  </si>
  <si>
    <t>080010267</t>
  </si>
  <si>
    <t>GCS TERRITORIAL ARDENNE NORD ET SIEGE</t>
  </si>
  <si>
    <t>080010465</t>
  </si>
  <si>
    <t>GCS TERRIT ARDEN NORD SITE CH SEDAN</t>
  </si>
  <si>
    <t>080010473</t>
  </si>
  <si>
    <t>GCS TERRIT ARDEN NORD SITE CH CHARLEVI</t>
  </si>
  <si>
    <t>300014040</t>
  </si>
  <si>
    <t>GCS SSR POLYCLINIQUE LA GARAUD</t>
  </si>
  <si>
    <t>420010258</t>
  </si>
  <si>
    <t>GCS SANTE A DOMICILE ST ETIENNE</t>
  </si>
  <si>
    <t>520004714</t>
  </si>
  <si>
    <t>GCS POL SANT SUD 52 - CLINIQ COMPASSIO</t>
  </si>
  <si>
    <t>520004722</t>
  </si>
  <si>
    <t>GCS POLE SANTE SUD 52 - CMC CHAUMONT</t>
  </si>
  <si>
    <t>660009689</t>
  </si>
  <si>
    <t>GCS POLE SANITAIRE CERDAN</t>
  </si>
  <si>
    <t>520004680</t>
  </si>
  <si>
    <t>GCS POLE DE SANTE SUD 52 - CH CHAUMONT</t>
  </si>
  <si>
    <t>470016049</t>
  </si>
  <si>
    <t>na.mssante.fr</t>
  </si>
  <si>
    <t>GCS POLE DE SANTE DU VILLENEUVOIS</t>
  </si>
  <si>
    <t>100010362</t>
  </si>
  <si>
    <t>GCS PLAT AVAL TERR CHAMP SUD CRF PAST</t>
  </si>
  <si>
    <t>400015103</t>
  </si>
  <si>
    <t>GCS PAYS DE L'ADOUR</t>
  </si>
  <si>
    <t>cos.mssante.fr</t>
  </si>
  <si>
    <t>GCS PATCS CRRF PASTEUR 2</t>
  </si>
  <si>
    <t>680021680</t>
  </si>
  <si>
    <t>GCS MTF-CLQ DES 3 FRONTIERES - ET EXPL</t>
  </si>
  <si>
    <t>340019603</t>
  </si>
  <si>
    <t>GCS HEMODIALYSE LAPEYRONIE</t>
  </si>
  <si>
    <t>770021186</t>
  </si>
  <si>
    <t>GCS HAD REGION DE MELUN - ACTIVITE</t>
  </si>
  <si>
    <t>710015223</t>
  </si>
  <si>
    <t>GCS HAD NORD SAONE ET LOIRE</t>
  </si>
  <si>
    <t>590052056</t>
  </si>
  <si>
    <t>GCS GHICL CLINIQUE STE MARIE</t>
  </si>
  <si>
    <t>100010818</t>
  </si>
  <si>
    <t>GCS ES CLINIQUE DE CHAMPAGNE</t>
  </si>
  <si>
    <t>310022330</t>
  </si>
  <si>
    <t>GCS DIALYSE DU COMMINGES</t>
  </si>
  <si>
    <t>730012499</t>
  </si>
  <si>
    <t>GCS CLINIQUE HERBERT</t>
  </si>
  <si>
    <t>560029068</t>
  </si>
  <si>
    <t>GCS CLINIQUE DU TER</t>
  </si>
  <si>
    <t>420014110</t>
  </si>
  <si>
    <t>GCS CHU CTRE ARGENTI</t>
  </si>
  <si>
    <t>620026690</t>
  </si>
  <si>
    <t>GCS CENTRE JOLIOT CURIE</t>
  </si>
  <si>
    <t>650004799</t>
  </si>
  <si>
    <t>GCS ARCADE</t>
  </si>
  <si>
    <t>670014604</t>
  </si>
  <si>
    <t>920600061</t>
  </si>
  <si>
    <t>FONDATION PAUL PARQUET</t>
  </si>
  <si>
    <t>780825816</t>
  </si>
  <si>
    <t>FONDATION MALLET SITE RICHEBOURG</t>
  </si>
  <si>
    <t>500010384</t>
  </si>
  <si>
    <t>FONDATION LE BON SAUVEUR- PICAUVILLE</t>
  </si>
  <si>
    <t>820003911</t>
  </si>
  <si>
    <t>FONDATION JOHN BOST PAVILLON LOU CAMIN</t>
  </si>
  <si>
    <t>240000646</t>
  </si>
  <si>
    <t>FONDATION JOHN BOST</t>
  </si>
  <si>
    <t>290000983</t>
  </si>
  <si>
    <t>FONDATION ILDYS SITE ST LUC</t>
  </si>
  <si>
    <t>620003814</t>
  </si>
  <si>
    <t>FONDATION HOPALE</t>
  </si>
  <si>
    <t>810100008</t>
  </si>
  <si>
    <t>FONDATION BON SAUVEUR D'ALBY</t>
  </si>
  <si>
    <t>130041767</t>
  </si>
  <si>
    <t>EUROMED CARDIO</t>
  </si>
  <si>
    <t>020000295</t>
  </si>
  <si>
    <t>ETS PUB SANTE MENTALE DE L AISNE</t>
  </si>
  <si>
    <t>140000316</t>
  </si>
  <si>
    <t>ETS PUBLIC DE SANTE MENTALE</t>
  </si>
  <si>
    <t>320004310</t>
  </si>
  <si>
    <t>epslomagne.mssante.fr</t>
  </si>
  <si>
    <t>OCC-10</t>
  </si>
  <si>
    <t>ETS PUBLIC DE SANTE (EX HL)DE LOMAGNE</t>
  </si>
  <si>
    <t>570011387</t>
  </si>
  <si>
    <t>GE-08</t>
  </si>
  <si>
    <t>ETS PUBLIC DEPARTEMENTAL DE SANTE</t>
  </si>
  <si>
    <t>640780607</t>
  </si>
  <si>
    <t>ETS DE SOINS DE SUITE  MAISON BASQUE</t>
  </si>
  <si>
    <t>970209219</t>
  </si>
  <si>
    <t>E.T.E.E.R.</t>
  </si>
  <si>
    <t>540005196</t>
  </si>
  <si>
    <t>ETB SOINS DE SUITE LE CHATEAU BACCARAT</t>
  </si>
  <si>
    <t>750057028</t>
  </si>
  <si>
    <t>ETB SANTE MENTALE DE PARIS MGEN</t>
  </si>
  <si>
    <t>170784086</t>
  </si>
  <si>
    <t>510000052</t>
  </si>
  <si>
    <t>ETABT PUBLIC SANTE MENTALE MARNE</t>
  </si>
  <si>
    <t>890000318</t>
  </si>
  <si>
    <t>ETAB SOINS DE SUITE LE PETIT PIEN</t>
  </si>
  <si>
    <t>260000302</t>
  </si>
  <si>
    <t>ETABLISSEMENT MEDICAL LA TEPPE</t>
  </si>
  <si>
    <t>930500012</t>
  </si>
  <si>
    <t>ETABLISSEMENT HOSPITALIER SAINTE MARIE</t>
  </si>
  <si>
    <t>620027664</t>
  </si>
  <si>
    <t>ETABLISSEMENT HOPALE-CENTRE CALV</t>
  </si>
  <si>
    <t>560000424</t>
  </si>
  <si>
    <t>ETABLISSEMENT DE SOINS KERALIGUEN</t>
  </si>
  <si>
    <t>830200507</t>
  </si>
  <si>
    <t>ETABLISSEMENT DE SANTE JEAN LACHENAUD</t>
  </si>
  <si>
    <t>940806490</t>
  </si>
  <si>
    <t>ETABLISEMENT PUBLIC DE SANTE FRESNES</t>
  </si>
  <si>
    <t>620000026</t>
  </si>
  <si>
    <t>ETAB HOPALE CTRE CALOT/HELIO</t>
  </si>
  <si>
    <t>620003822</t>
  </si>
  <si>
    <t>ETAB HOPALE - CENTRE SAINTE BARBE</t>
  </si>
  <si>
    <t>590817441</t>
  </si>
  <si>
    <t>ETAB HOPALE - CENTRE CLAIR SEJOUR</t>
  </si>
  <si>
    <t>380784462</t>
  </si>
  <si>
    <t>ETAB. DE SANTE MENTALE DE GRENOBLE</t>
  </si>
  <si>
    <t>210986741</t>
  </si>
  <si>
    <t>ETAB. CONVALESCENCE MAISON DE JOUVENCE</t>
  </si>
  <si>
    <t>770420024</t>
  </si>
  <si>
    <t>ESSR LE PRIEURE</t>
  </si>
  <si>
    <t>380012799</t>
  </si>
  <si>
    <t>ESM PORTES DE L'ISERE</t>
  </si>
  <si>
    <t>600100309</t>
  </si>
  <si>
    <t>ERF CRF LAMORLAYE</t>
  </si>
  <si>
    <t>040780249</t>
  </si>
  <si>
    <t>EPS VALLEE DE LA BLANCHE</t>
  </si>
  <si>
    <t>950140012</t>
  </si>
  <si>
    <t>EPS - ROGER PREVOT</t>
  </si>
  <si>
    <t>620101287</t>
  </si>
  <si>
    <t>HF-13</t>
  </si>
  <si>
    <t>EPSM VAL DE LYS ARTOIS</t>
  </si>
  <si>
    <t>970411005</t>
  </si>
  <si>
    <t>E. P. S. M. R.</t>
  </si>
  <si>
    <t>290000298</t>
  </si>
  <si>
    <t>BRE-02</t>
  </si>
  <si>
    <t>EPSM ETIENNE GOURMELEN</t>
  </si>
  <si>
    <t>590782678</t>
  </si>
  <si>
    <t>EPSM DES FLANDRES</t>
  </si>
  <si>
    <t>740785035</t>
  </si>
  <si>
    <t>EPSM DE LA VALLEE D'ARVE</t>
  </si>
  <si>
    <t>590034740</t>
  </si>
  <si>
    <t>EPSM AGGLOME LILLOISE LOMMELET</t>
  </si>
  <si>
    <t>100000033</t>
  </si>
  <si>
    <t>EPSMA</t>
  </si>
  <si>
    <t>590780185</t>
  </si>
  <si>
    <t>HF-03</t>
  </si>
  <si>
    <t>EPS LES ERABLES (CH LA BASSEE)</t>
  </si>
  <si>
    <t>670013341</t>
  </si>
  <si>
    <t>ENDOSAV</t>
  </si>
  <si>
    <t>690029186</t>
  </si>
  <si>
    <t>endolyonso.aura.mssante.fr</t>
  </si>
  <si>
    <t>ENDO LYON SUD OUEST</t>
  </si>
  <si>
    <t>clinique-st-pierre.mssante.fr</t>
  </si>
  <si>
    <t>560000689</t>
  </si>
  <si>
    <t>540000932</t>
  </si>
  <si>
    <t>190000901</t>
  </si>
  <si>
    <t>130000532</t>
  </si>
  <si>
    <t>510000292</t>
  </si>
  <si>
    <t>E.H.S.S.R. STE MARTHE</t>
  </si>
  <si>
    <t>940170095</t>
  </si>
  <si>
    <t>ECOLE EXPERIMENTALE</t>
  </si>
  <si>
    <t>970111571</t>
  </si>
  <si>
    <t>EAUX VIVES DIALYSE</t>
  </si>
  <si>
    <t>060780343</t>
  </si>
  <si>
    <t>polesantesaintjean.mssante.fr</t>
  </si>
  <si>
    <t>E3S SAINT JEAN</t>
  </si>
  <si>
    <t>970103016</t>
  </si>
  <si>
    <t>chcbe-gpe.mssante.fr</t>
  </si>
  <si>
    <t>DOMAINE DE CHOISY</t>
  </si>
  <si>
    <t>130034002</t>
  </si>
  <si>
    <t>DIAVERUM PROVENCE SALON</t>
  </si>
  <si>
    <t>130034093</t>
  </si>
  <si>
    <t>DIAVERUM PROVENCE MARSEILLE</t>
  </si>
  <si>
    <t>130034044</t>
  </si>
  <si>
    <t>DIAVERUM PROVENCE MARIGNANE</t>
  </si>
  <si>
    <t>130038045</t>
  </si>
  <si>
    <t>DIAVERUM PROVENCE ISTRES</t>
  </si>
  <si>
    <t>530008119</t>
  </si>
  <si>
    <t>DIAVERUM CHATEAU GONTIER</t>
  </si>
  <si>
    <t>830215687</t>
  </si>
  <si>
    <t>stfrancois.mssante.fr</t>
  </si>
  <si>
    <t>DIAVERUM CENTRE DE DIALYSE SERENA</t>
  </si>
  <si>
    <t>580004588</t>
  </si>
  <si>
    <t>DIALYSE AURA NEVERS</t>
  </si>
  <si>
    <t>580004638</t>
  </si>
  <si>
    <t>DIALYSE AURA DECIZE</t>
  </si>
  <si>
    <t>250016003</t>
  </si>
  <si>
    <t>CTR READ CARDIO-PNEUMO HAUTS DE CHAZAL</t>
  </si>
  <si>
    <t>770000420</t>
  </si>
  <si>
    <t>CTR READAPT FONCT ELLEN POIDATZ</t>
  </si>
  <si>
    <t>930006648</t>
  </si>
  <si>
    <t>CTR MEDEC PHYSIQUE ET READAPT BOBIGNY</t>
  </si>
  <si>
    <t>220014708</t>
  </si>
  <si>
    <t>CTRE SSRAA L'AVANCÉE</t>
  </si>
  <si>
    <t>250000569</t>
  </si>
  <si>
    <t>CTRE SOINS TILLEROYES</t>
  </si>
  <si>
    <t>780300224</t>
  </si>
  <si>
    <t>CTRE SOINS DE SUITE SARTROUVILLE C3S</t>
  </si>
  <si>
    <t>540000726</t>
  </si>
  <si>
    <t>CTRE SANIT "LES R. DU CHATEAU" BLAMONT</t>
  </si>
  <si>
    <t>970208104</t>
  </si>
  <si>
    <t>CTRE RÉÉDU FONCTIONNELL ET SOINS SUITE</t>
  </si>
  <si>
    <t>630785756</t>
  </si>
  <si>
    <t>CTRE REEDUCATION FONCT.M.BARBAT</t>
  </si>
  <si>
    <t>130789357</t>
  </si>
  <si>
    <t>CTRE REED READAPT FONCT LES FEUILLADES</t>
  </si>
  <si>
    <t>630783348</t>
  </si>
  <si>
    <t>CTRE REED FONCT M.GANTCHOULA</t>
  </si>
  <si>
    <t>130787369</t>
  </si>
  <si>
    <t>CTRE REED FONCT LE GRAND LARGE</t>
  </si>
  <si>
    <t>620004838</t>
  </si>
  <si>
    <t>CTRE PSYCHO MARRONNIERS BULLY</t>
  </si>
  <si>
    <t>870016631</t>
  </si>
  <si>
    <t>CTRE PRISE EN CHARGE OBESITE</t>
  </si>
  <si>
    <t>050000488</t>
  </si>
  <si>
    <t>CTRE PNEUMO ALLERGOLOGIE LES ACACIAS</t>
  </si>
  <si>
    <t>710781824</t>
  </si>
  <si>
    <t>CTRE ORTHOPEDIQUE MEDICO CHIRURGICAL</t>
  </si>
  <si>
    <t>310794417</t>
  </si>
  <si>
    <t>CTRE NEPHROLOGIQUE OCCITANIE MURET</t>
  </si>
  <si>
    <t>570000448</t>
  </si>
  <si>
    <t>CTRE MOYEN SEJ CONVAL CHARLEVILLE BOIS</t>
  </si>
  <si>
    <t>690000427</t>
  </si>
  <si>
    <t>CTRE MEDICO-CHIR READAPT. LES MASSUES</t>
  </si>
  <si>
    <t>290023431</t>
  </si>
  <si>
    <t>CTRE MEDICO-CHIR. BAIE MORLAIX</t>
  </si>
  <si>
    <t>420011728</t>
  </si>
  <si>
    <t>CTRE MÉDIC DE L'ARGENTIÈRE ST ÉTIENNE</t>
  </si>
  <si>
    <t>740000062</t>
  </si>
  <si>
    <t>CTRE MEDICAL MARTEL DE JANVILLE</t>
  </si>
  <si>
    <t>130781917</t>
  </si>
  <si>
    <t>CTRE MEDICAL DIETETIQUE PROVENCE AZUR</t>
  </si>
  <si>
    <t>570012633</t>
  </si>
  <si>
    <t>CTRE MED DIET L'ALUMNAT SCY-CHAZELLES</t>
  </si>
  <si>
    <t>130781768</t>
  </si>
  <si>
    <t>CTRE MED DE DIETETIQUE LES PALMIERS</t>
  </si>
  <si>
    <t>690036108</t>
  </si>
  <si>
    <t>CTRE LYONNAIS DE PSYCHIATRIE AMBULAT.</t>
  </si>
  <si>
    <t>620000596</t>
  </si>
  <si>
    <t>CTRE LA PRESQU'ILE - L'ARCHIPEL</t>
  </si>
  <si>
    <t>540000668</t>
  </si>
  <si>
    <t>CTRE JACQUES PARISOT BAINVILLE S MADON</t>
  </si>
  <si>
    <t>630780179</t>
  </si>
  <si>
    <t>CTRE HOSPITALISATION  DE CHANAT</t>
  </si>
  <si>
    <t>890000052</t>
  </si>
  <si>
    <t>BFC-04</t>
  </si>
  <si>
    <t>CTRE HOSPITALIER SPECIALISE D'AUXERRE</t>
  </si>
  <si>
    <t>230780520</t>
  </si>
  <si>
    <t>CTRE HOSPITALIER LA SOUTERRAINE</t>
  </si>
  <si>
    <t>860780048</t>
  </si>
  <si>
    <t>NA-12</t>
  </si>
  <si>
    <t>CTRE HOSPITALIER HENRI LABORIT</t>
  </si>
  <si>
    <t>970200028</t>
  </si>
  <si>
    <t>CTRE HOSP INTERCOM LORRAIN BASSE-POINT</t>
  </si>
  <si>
    <t>010009132</t>
  </si>
  <si>
    <t>CTRE HOSP INTERCOM AIN VAL DE SAONE</t>
  </si>
  <si>
    <t>720003441</t>
  </si>
  <si>
    <t>CTRE HEMODIALYSE -SITE CH DU MANS</t>
  </si>
  <si>
    <t>970404018</t>
  </si>
  <si>
    <t>CTRE HEMODIALYSE MG DURIEUX</t>
  </si>
  <si>
    <t>690030838</t>
  </si>
  <si>
    <t>CTRE GERONTO-PSY DE L'OUEST LYONNAIS</t>
  </si>
  <si>
    <t>540000973</t>
  </si>
  <si>
    <t>CTRE D'OBSERVATION ET DE CURE FLAVIGNY</t>
  </si>
  <si>
    <t>830100863</t>
  </si>
  <si>
    <t>CTRE DIET SPE ST JEAN CARQUEIRANNE</t>
  </si>
  <si>
    <t>970203774</t>
  </si>
  <si>
    <t>chu-martinique.mssante.fr</t>
  </si>
  <si>
    <t>CTRE DIALYSE AMBULATOIRE-STEER</t>
  </si>
  <si>
    <t>850025156</t>
  </si>
  <si>
    <t>CTRE DIALYSE AMBULATOIRE AUTODIALYSE</t>
  </si>
  <si>
    <t>060791860</t>
  </si>
  <si>
    <t>CTRE D'HEMODIALYSE INST ARNAULT TZANCK</t>
  </si>
  <si>
    <t>130809809</t>
  </si>
  <si>
    <t>CTRE D'HEMODIALYSE DE PROVENCE AUBAGNE</t>
  </si>
  <si>
    <t>630005668</t>
  </si>
  <si>
    <t>CTRE D'HEMODIALYSE AURA ARCHE</t>
  </si>
  <si>
    <t>690036082</t>
  </si>
  <si>
    <t>CTRE DE SOINS AMBUL EN PSYCHIATRIE</t>
  </si>
  <si>
    <t>690782081</t>
  </si>
  <si>
    <t>CTRE DE SANTÉ MENTALE HJ MGEN</t>
  </si>
  <si>
    <t>070780226</t>
  </si>
  <si>
    <t>CTRE DE RÉÉDUC RESPIRATOIRE FOLCHERAN</t>
  </si>
  <si>
    <t>910300151</t>
  </si>
  <si>
    <t>CTRE DE REEDUC. KORIAN L'OBSERVATOIRE</t>
  </si>
  <si>
    <t>010780278</t>
  </si>
  <si>
    <t>CTRE DE RÉÉDUCATION MANGINI</t>
  </si>
  <si>
    <t>690001524</t>
  </si>
  <si>
    <t>CTRE DE RÉADAPT FONCTIONNELLE REVEL</t>
  </si>
  <si>
    <t>540009412</t>
  </si>
  <si>
    <t>CTRE DE READAPTATION LAY ST CHRISTOPHE</t>
  </si>
  <si>
    <t>220016778</t>
  </si>
  <si>
    <t>CTRE D'ENTRAINEMENT ET REPLI ST BRIEUC</t>
  </si>
  <si>
    <t>620115170</t>
  </si>
  <si>
    <t>CTRE D'ENTRAIN AUTODIALYSE ST-NICOLAS</t>
  </si>
  <si>
    <t>010780799</t>
  </si>
  <si>
    <t>chateau-angeville.aura.mssante.fr</t>
  </si>
  <si>
    <t>CTRE DE MPR CHATEAU D'ANGEVILLE</t>
  </si>
  <si>
    <t>760913137</t>
  </si>
  <si>
    <t>CTRE DE LUTTE CONTRE ISOLEMENT SUICIDE</t>
  </si>
  <si>
    <t>620018705</t>
  </si>
  <si>
    <t>CTRE DE DIALYSE A DOMICILE ADH HENIN B</t>
  </si>
  <si>
    <t>590782694</t>
  </si>
  <si>
    <t>CTRE DE CONVALESCENCE PONT BERTIN</t>
  </si>
  <si>
    <t>270000417</t>
  </si>
  <si>
    <t>CTRE DE CONVALESCENCE L'HOSTREA NOYERS</t>
  </si>
  <si>
    <t>760920603</t>
  </si>
  <si>
    <t>CTRE DE CONVALESCENCE DE LA ROSERAIE</t>
  </si>
  <si>
    <t>780001467</t>
  </si>
  <si>
    <t>CTRE DE CONVALESCENCE D AUBERGENVILLE</t>
  </si>
  <si>
    <t>590040325</t>
  </si>
  <si>
    <t>CTRE D'AUTODIALYSE SANTELYS LA BASSEE</t>
  </si>
  <si>
    <t>590034815</t>
  </si>
  <si>
    <t>CTRE D'AUTODIALYSE PONT/SAMBRE</t>
  </si>
  <si>
    <t>590811006</t>
  </si>
  <si>
    <t>CTRE D'AUTODIALYSE MAUBEUGE</t>
  </si>
  <si>
    <t>590813747</t>
  </si>
  <si>
    <t>CTRE D'AUTODIALYSE FOURMIES</t>
  </si>
  <si>
    <t>590815007</t>
  </si>
  <si>
    <t>CTRE D'AUTODIALYSE ADH LA SENTINELLE</t>
  </si>
  <si>
    <t>620117309</t>
  </si>
  <si>
    <t>CTRE D'AUTODIALYSE ADH HÉNIN-BEAUMONT</t>
  </si>
  <si>
    <t>620020636</t>
  </si>
  <si>
    <t>CTRE D'AUTODIALYSE ADH DE ST-POL</t>
  </si>
  <si>
    <t>620117812</t>
  </si>
  <si>
    <t>CTRE D'AUTODIALYSE ADH DE LIEVIN</t>
  </si>
  <si>
    <t>590035390</t>
  </si>
  <si>
    <t>CTRE D'AUTODIALYSE ADH DE LAMBERSART</t>
  </si>
  <si>
    <t>590806428</t>
  </si>
  <si>
    <t>CTRE D'AUTODIALYSE ADH DE DOUAI</t>
  </si>
  <si>
    <t>360002232</t>
  </si>
  <si>
    <t>CTRE CONV. &amp; DIET.MANOIR EN BERRY</t>
  </si>
  <si>
    <t>210987046</t>
  </si>
  <si>
    <t>CTRE CONVALESCENCE GERIATRIQUE</t>
  </si>
  <si>
    <t>920300712</t>
  </si>
  <si>
    <t>CTRE CHIRURGICAL PIERRE CHEREST</t>
  </si>
  <si>
    <t>690041579</t>
  </si>
  <si>
    <t>CTRE CALADOIS DE PSY AMBU - CCPA</t>
  </si>
  <si>
    <t>670013325</t>
  </si>
  <si>
    <t>CTRE AUTONOME D'ENDOSC DIGESTIVE AMBUL</t>
  </si>
  <si>
    <t>620025494</t>
  </si>
  <si>
    <t>CTRE AUTODIALYSE &amp; UNITE DIALY MED ADH</t>
  </si>
  <si>
    <t>590035200</t>
  </si>
  <si>
    <t>CTRE AUTODIALYSE SANTÉLYS FACHES-THUM</t>
  </si>
  <si>
    <t>590041471</t>
  </si>
  <si>
    <t>CTRE AUTODIALYSE ADH BRUAY-SUR-ESCAUT</t>
  </si>
  <si>
    <t>570027029</t>
  </si>
  <si>
    <t>CTRE AUTODIAL UDM SARREGUEMINES ALTIR</t>
  </si>
  <si>
    <t>620105973</t>
  </si>
  <si>
    <t>CTRE ANTOINE DE SAINT EXUPERY</t>
  </si>
  <si>
    <t>780150017</t>
  </si>
  <si>
    <t>CTR DE SOINS ET READAPTATION CESSRIN</t>
  </si>
  <si>
    <t>460006083</t>
  </si>
  <si>
    <t>C.S.S.R. NOTRE DAME</t>
  </si>
  <si>
    <t>330780750</t>
  </si>
  <si>
    <t>CSSR LES LAURIERS</t>
  </si>
  <si>
    <t>LIFEN/ENOVACOM</t>
  </si>
  <si>
    <t>300780442</t>
  </si>
  <si>
    <t>CSSR LES CHATAIGNIERS</t>
  </si>
  <si>
    <t>970203303</t>
  </si>
  <si>
    <t>CSSR LA VALERIANE</t>
  </si>
  <si>
    <t>330780743</t>
  </si>
  <si>
    <t>CSSR CHÂTEAUNEUF</t>
  </si>
  <si>
    <t>280505264</t>
  </si>
  <si>
    <t>CSR LA BOISSIRE</t>
  </si>
  <si>
    <t>060800687</t>
  </si>
  <si>
    <t>CSR DOMUSVI LES MAGNOLIAS</t>
  </si>
  <si>
    <t>330780636</t>
  </si>
  <si>
    <t>CSMI RENOVATION - CMP BORDEAUX-NORD</t>
  </si>
  <si>
    <t>250007788</t>
  </si>
  <si>
    <t>CSHLD J WEINMAN AVANNE</t>
  </si>
  <si>
    <t>570000034</t>
  </si>
  <si>
    <t>C.R.S. SAINT LUC</t>
  </si>
  <si>
    <t>CHU BESANCON</t>
  </si>
  <si>
    <t>250000544</t>
  </si>
  <si>
    <t>CRRF LES SALINS DE BREGILLE</t>
  </si>
  <si>
    <t>710781535</t>
  </si>
  <si>
    <t>CRRF LE BOURBONNAIS</t>
  </si>
  <si>
    <t>440000255</t>
  </si>
  <si>
    <t>C.R.R.F. LA TOURMALINE</t>
  </si>
  <si>
    <t>330781188</t>
  </si>
  <si>
    <t>CRPS LA TOUR DE GASSIES</t>
  </si>
  <si>
    <t>140000555</t>
  </si>
  <si>
    <t>CRLCC FRANCOIS BACLESSE - CAEN</t>
  </si>
  <si>
    <t>860011410</t>
  </si>
  <si>
    <t>CRF VISION-AUDITION - ST BENOIT</t>
  </si>
  <si>
    <t>130043854</t>
  </si>
  <si>
    <t>CRF VALMANTE HOPITAL EUROPEEN</t>
  </si>
  <si>
    <t>600101679</t>
  </si>
  <si>
    <t>CRF UGECAM BEAUVAIS</t>
  </si>
  <si>
    <t>380017095</t>
  </si>
  <si>
    <t>CRF ST VINCENT DE PAUL</t>
  </si>
  <si>
    <t>340796093</t>
  </si>
  <si>
    <t>CRF STER SAINT CLEMENT DE RIVIERE</t>
  </si>
  <si>
    <t>340780212</t>
  </si>
  <si>
    <t>CRF STER LAMALOU LES BAINS</t>
  </si>
  <si>
    <t>320784333</t>
  </si>
  <si>
    <t>CRF ST BLANCARD</t>
  </si>
  <si>
    <t>730780988</t>
  </si>
  <si>
    <t>CRFS LE ZANDER</t>
  </si>
  <si>
    <t>500000419</t>
  </si>
  <si>
    <t>CRF - SIOUVILLE</t>
  </si>
  <si>
    <t>670780915</t>
  </si>
  <si>
    <t>CRF SCHIRMECK</t>
  </si>
  <si>
    <t>730780681</t>
  </si>
  <si>
    <t>CRF SAINT ALBAN</t>
  </si>
  <si>
    <t>010780492</t>
  </si>
  <si>
    <t>CRF ROMANS-FERRARI</t>
  </si>
  <si>
    <t>080002140</t>
  </si>
  <si>
    <t>CRF POUR ENFANTS DE WARNECOURT</t>
  </si>
  <si>
    <t>080000250</t>
  </si>
  <si>
    <t>CRF POUR ADULTES</t>
  </si>
  <si>
    <t>130781834</t>
  </si>
  <si>
    <t>CRF NOTRE DAME DU BON VOYAGE</t>
  </si>
  <si>
    <t>670780592</t>
  </si>
  <si>
    <t>CRF NIEDERBRONN LES BAINS</t>
  </si>
  <si>
    <t>670780550</t>
  </si>
  <si>
    <t>CRF MORSBRONN LES BAINS</t>
  </si>
  <si>
    <t>660780636</t>
  </si>
  <si>
    <t>CRF MER AIR SOLEIL</t>
  </si>
  <si>
    <t>140019175</t>
  </si>
  <si>
    <t>ladapt.mssante.fr</t>
  </si>
  <si>
    <t>CRF MANOIR D' APRIGNY - BAYEUX</t>
  </si>
  <si>
    <t>010008852</t>
  </si>
  <si>
    <t>CRF L'ORCET SITE DU CH DE FLEYRIAT</t>
  </si>
  <si>
    <t>010780252</t>
  </si>
  <si>
    <t>CRF L'ORCET</t>
  </si>
  <si>
    <t>340780196</t>
  </si>
  <si>
    <t>CRF LE VAL D'ORB</t>
  </si>
  <si>
    <t>590782181</t>
  </si>
  <si>
    <t>CRF LE VAL BLEU  DE VALENCIENNES</t>
  </si>
  <si>
    <t>2A0002051</t>
  </si>
  <si>
    <t>CRF LES MOLINI</t>
  </si>
  <si>
    <t>620100842</t>
  </si>
  <si>
    <t>CRF LES HAUTOIS D'OIGNIES</t>
  </si>
  <si>
    <t>310784830</t>
  </si>
  <si>
    <t>CRF LES GRANDS CEDRES</t>
  </si>
  <si>
    <t>260000682</t>
  </si>
  <si>
    <t>CRF LES BAUMES</t>
  </si>
  <si>
    <t>500021423</t>
  </si>
  <si>
    <t>CRF LE NORMANDY II</t>
  </si>
  <si>
    <t>500000229</t>
  </si>
  <si>
    <t>CRF "LE NORMANDY" - GRANVILLE</t>
  </si>
  <si>
    <t>680021565</t>
  </si>
  <si>
    <t>CRF LE MUESBERG SITE COLMAR</t>
  </si>
  <si>
    <t>680001237</t>
  </si>
  <si>
    <t>CRF LE MUESBERG</t>
  </si>
  <si>
    <t>450002456</t>
  </si>
  <si>
    <t>CRF LE COTEAU-BEAUGENCY</t>
  </si>
  <si>
    <t>600100671</t>
  </si>
  <si>
    <t>CRF LE BELLOY</t>
  </si>
  <si>
    <t>330781139</t>
  </si>
  <si>
    <t>CRF LA TOUR DE GASSIES</t>
  </si>
  <si>
    <t>590034732</t>
  </si>
  <si>
    <t>CRF LA ROUGEVILLE</t>
  </si>
  <si>
    <t>340782002</t>
  </si>
  <si>
    <t>CRF LA PETITE PAIX</t>
  </si>
  <si>
    <t>690025366</t>
  </si>
  <si>
    <t>CRF IRIS DE LYON</t>
  </si>
  <si>
    <t>590780128</t>
  </si>
  <si>
    <t>CRF HELENE BOREL</t>
  </si>
  <si>
    <t>250002839</t>
  </si>
  <si>
    <t>CRF ET MR QUINGEY</t>
  </si>
  <si>
    <t>2A0000030</t>
  </si>
  <si>
    <t>CRF ET MAISON DE REPOS DU FINOSELLO</t>
  </si>
  <si>
    <t>640787149</t>
  </si>
  <si>
    <t>CRF EN MILIEU THERMAL</t>
  </si>
  <si>
    <t>740004148</t>
  </si>
  <si>
    <t>CRF DU MONT VEYRIER</t>
  </si>
  <si>
    <t>210780144</t>
  </si>
  <si>
    <t>CRF DIVIO DIJON</t>
  </si>
  <si>
    <t>970404406</t>
  </si>
  <si>
    <t>C. R. F.   DE  SAINTE-CLOTILDE</t>
  </si>
  <si>
    <t>480783034</t>
  </si>
  <si>
    <t>masseur-kinesitherapeute.oc.mssante.fr</t>
  </si>
  <si>
    <t>CRF DE MONTRODAT</t>
  </si>
  <si>
    <t>040780488</t>
  </si>
  <si>
    <t>CRF DE HAUTE PROVENCE L'EAU VIVE</t>
  </si>
  <si>
    <t>140025123</t>
  </si>
  <si>
    <t>CRF DE CAEN</t>
  </si>
  <si>
    <t>370000218</t>
  </si>
  <si>
    <t>CRF CLOS ST VICTOR - JOUÉ LÈS TOURS</t>
  </si>
  <si>
    <t>930023692</t>
  </si>
  <si>
    <t>pro.mssante.fr/masseur-kinesitherapeute.mssante.fr/lifen.mssante.fr</t>
  </si>
  <si>
    <t>CRF CLINEA LIVRY</t>
  </si>
  <si>
    <t>670780121</t>
  </si>
  <si>
    <t>CRF CLEMENCEAU STRASBOURG</t>
  </si>
  <si>
    <t>670781129</t>
  </si>
  <si>
    <t>CRF CLEMENCEAU SITE D'ILLKIRCH</t>
  </si>
  <si>
    <t>500012687</t>
  </si>
  <si>
    <t>CRF CARDIO VASCULAIRE W.HARVEY</t>
  </si>
  <si>
    <t>340019090</t>
  </si>
  <si>
    <t>CRF BOURGES</t>
  </si>
  <si>
    <t>370000374</t>
  </si>
  <si>
    <t>CRF BEL AIR</t>
  </si>
  <si>
    <t>280000266</t>
  </si>
  <si>
    <t>CRF BEAUROUVRE SITE DE BLANDAINVILLE</t>
  </si>
  <si>
    <t>700004377</t>
  </si>
  <si>
    <t>CRCPFC UNITE AMBULATOIRE HERICOURT</t>
  </si>
  <si>
    <t>390000172</t>
  </si>
  <si>
    <t>CRCPFC LA GRANGE SUR LE MONT</t>
  </si>
  <si>
    <t>560022246</t>
  </si>
  <si>
    <t>CPRSAO DE BILLIERS</t>
  </si>
  <si>
    <t>640781175</t>
  </si>
  <si>
    <t>COLONIE SANITAIRE DES PEP</t>
  </si>
  <si>
    <t>780800066</t>
  </si>
  <si>
    <t>CMP VELIZY</t>
  </si>
  <si>
    <t>760780692</t>
  </si>
  <si>
    <t>CMPR LES HERBIERS BOIS GUILLAUME</t>
  </si>
  <si>
    <t>270000896</t>
  </si>
  <si>
    <t>CMPR LADAPT ST ANDRE DE L'EURE</t>
  </si>
  <si>
    <t>450000526</t>
  </si>
  <si>
    <t>CMPR L'A.D.A.P.T.  LOIRET</t>
  </si>
  <si>
    <t>610780389</t>
  </si>
  <si>
    <t>CMPR LA CLAIRIERE - LA FERTE-MACE</t>
  </si>
  <si>
    <t>140027681</t>
  </si>
  <si>
    <t>CMPR LA CLAIRIERE - HEROUVILLE STCLAIR</t>
  </si>
  <si>
    <t>610784423</t>
  </si>
  <si>
    <t>CMPR DE BAGNOLES DE L'ORNE</t>
  </si>
  <si>
    <t>700780042</t>
  </si>
  <si>
    <t>CMPR BRETEGNIER HERICOURT</t>
  </si>
  <si>
    <t>750008419</t>
  </si>
  <si>
    <t>CMP POUR L ENFANT ET LA FAMILLE</t>
  </si>
  <si>
    <t>750813016</t>
  </si>
  <si>
    <t>CMP ECOLE PARENTS ET EDUCATEURS D'IDF</t>
  </si>
  <si>
    <t>930703921</t>
  </si>
  <si>
    <t>CMP CRF BAGNOLET</t>
  </si>
  <si>
    <t>750710782</t>
  </si>
  <si>
    <t>CMP ADULTES FRANCOISE EUGENE MINKOWSKI</t>
  </si>
  <si>
    <t>910300144</t>
  </si>
  <si>
    <t>CMCO D' EVRY</t>
  </si>
  <si>
    <t>660780842</t>
  </si>
  <si>
    <t>CL VAL PYRENE</t>
  </si>
  <si>
    <t>810101170</t>
  </si>
  <si>
    <t>CL TOULOUSE LAUTREC</t>
  </si>
  <si>
    <t>660781097</t>
  </si>
  <si>
    <t>CL SSR SUNNY COTTAGE</t>
  </si>
  <si>
    <t>820003218</t>
  </si>
  <si>
    <t>CL SSR LA PINEDE</t>
  </si>
  <si>
    <t>250007598</t>
  </si>
  <si>
    <t>cls-bellevaux.mssante.fr</t>
  </si>
  <si>
    <t>CLSD BELLEVAUX</t>
  </si>
  <si>
    <t>820005791</t>
  </si>
  <si>
    <t>CL PONT DE CHAUME UAD CASTELSARRASIN</t>
  </si>
  <si>
    <t>300780491</t>
  </si>
  <si>
    <t>CL LES OLIVIERS</t>
  </si>
  <si>
    <t>130786296</t>
  </si>
  <si>
    <t>CLIN SOINS DE SUITE READAPT LA PAGERIE</t>
  </si>
  <si>
    <t>2A0000139</t>
  </si>
  <si>
    <t>CLINISUD</t>
  </si>
  <si>
    <t>370000119</t>
  </si>
  <si>
    <t>CLINIQUE VONTES</t>
  </si>
  <si>
    <t>940300494</t>
  </si>
  <si>
    <t>CLINIQUE VILLENEUVE SAINT GEORGES</t>
  </si>
  <si>
    <t>060021094</t>
  </si>
  <si>
    <t>CLINIQUE VILLA ROMAINE</t>
  </si>
  <si>
    <t>750310013</t>
  </si>
  <si>
    <t>orpea.mssante.fr</t>
  </si>
  <si>
    <t>CLINIQUE VILLA MONTSOURIS</t>
  </si>
  <si>
    <t>920300423</t>
  </si>
  <si>
    <t>CLINIQUE VILLA MARIE LOUISE</t>
  </si>
  <si>
    <t>130782675</t>
  </si>
  <si>
    <t>CLINIQUE VIGNOLI</t>
  </si>
  <si>
    <t>340780725</t>
  </si>
  <si>
    <t>CLINIQUE VIA DOMITIA POLE DE SANTE</t>
  </si>
  <si>
    <t>130785678</t>
  </si>
  <si>
    <t>CLINIQUE VERT COTEAU</t>
  </si>
  <si>
    <t>970302055</t>
  </si>
  <si>
    <t>CLINIQUE "VERONIQUE"</t>
  </si>
  <si>
    <t>370000150</t>
  </si>
  <si>
    <t>CLINIQUE VELPEAU</t>
  </si>
  <si>
    <t>710780818</t>
  </si>
  <si>
    <t>CLINIQUE VAL DRACY</t>
  </si>
  <si>
    <t>780300109</t>
  </si>
  <si>
    <t>CLINIQUE VAL DE SEINE A LOUVECIENNE</t>
  </si>
  <si>
    <t>300780285</t>
  </si>
  <si>
    <t>CLINIQUE VALDEGOUR</t>
  </si>
  <si>
    <t>440000487</t>
  </si>
  <si>
    <t>CLINIQUE UROLOGIQUE NANTES ATLANTIS</t>
  </si>
  <si>
    <t>760780783</t>
  </si>
  <si>
    <t>CLINIQUE TOUS VENTS LILLEBONNE</t>
  </si>
  <si>
    <t>590785374</t>
  </si>
  <si>
    <t>CLINIQUE TEISSIER</t>
  </si>
  <si>
    <t>380780197</t>
  </si>
  <si>
    <t>CLINIQUE ST VINCENT DE PAUL BOURGOIN</t>
  </si>
  <si>
    <t>590810784</t>
  </si>
  <si>
    <t>CLINIQUE ST-ROCH CONVALESCENCE</t>
  </si>
  <si>
    <t>340780931</t>
  </si>
  <si>
    <t>cl-smv.mssante.fr</t>
  </si>
  <si>
    <t>CLINIQUE ST MARTIN VIGNOGOUL</t>
  </si>
  <si>
    <t>700780174</t>
  </si>
  <si>
    <t>CLINIQUE ST MARTIN</t>
  </si>
  <si>
    <t>750300931</t>
  </si>
  <si>
    <t>CLINIQUE STE THERESE</t>
  </si>
  <si>
    <t>440000404</t>
  </si>
  <si>
    <t>CLINIQUE STE-MARIE</t>
  </si>
  <si>
    <t>340780782</t>
  </si>
  <si>
    <t>CLINIQUE STELLA</t>
  </si>
  <si>
    <t>850002395</t>
  </si>
  <si>
    <t>CLINIQUE ST CHARLES - SITE DES ESSARTS</t>
  </si>
  <si>
    <t>860790419</t>
  </si>
  <si>
    <t>CLINIQUE ST CHARLES - MAIS. DE CONVAL.</t>
  </si>
  <si>
    <t>310782396</t>
  </si>
  <si>
    <t>CLINIQUE SSR LE  VAL DES CYGNES</t>
  </si>
  <si>
    <t>780022760</t>
  </si>
  <si>
    <t>CLINIQUE SSR - KORIAN LE GRAND PARC</t>
  </si>
  <si>
    <t>920300480</t>
  </si>
  <si>
    <t>CLINIQUE SSR DU PARC DE VANVES</t>
  </si>
  <si>
    <t>010780708</t>
  </si>
  <si>
    <t>CLINIQUE SSR CHATEAU DE GLETEINS</t>
  </si>
  <si>
    <t>770016491</t>
  </si>
  <si>
    <t>CLINIQUE SOLIS DE MONTEVRAIN</t>
  </si>
  <si>
    <t>110780194</t>
  </si>
  <si>
    <t>CLINIQUE SOINS DE SUITE CHRISTINA</t>
  </si>
  <si>
    <t>660780214</t>
  </si>
  <si>
    <t>CLINIQUE SENSEVIA</t>
  </si>
  <si>
    <t>2B0004113</t>
  </si>
  <si>
    <t>CLINIQUE SAN ORNELLO</t>
  </si>
  <si>
    <t>350002200</t>
  </si>
  <si>
    <t>CLINIQUE SAINT YVES</t>
  </si>
  <si>
    <t>970404844</t>
  </si>
  <si>
    <t>CLINIQUE SAINT VINCENT - ST DENIS</t>
  </si>
  <si>
    <t>690781745</t>
  </si>
  <si>
    <t>CLINIQUE SAINT VINCENT DE PAUL LYON</t>
  </si>
  <si>
    <t>130784606</t>
  </si>
  <si>
    <t>CLINIQUE SAINT ROCH MONTFLEURY</t>
  </si>
  <si>
    <t>590809703</t>
  </si>
  <si>
    <t>CLINIQUE SAINT-ROCH CAMBRAI</t>
  </si>
  <si>
    <t>590782280</t>
  </si>
  <si>
    <t>CLINIQUE SAINT-ROCH</t>
  </si>
  <si>
    <t>310781125</t>
  </si>
  <si>
    <t>CLINIQUE SAINT ROCH</t>
  </si>
  <si>
    <t>970202313</t>
  </si>
  <si>
    <t>CLINIQUE SAINT PAUL</t>
  </si>
  <si>
    <t>570000083</t>
  </si>
  <si>
    <t>CLINIQUE SAINT NABOR DE SAINT AVOLD</t>
  </si>
  <si>
    <t>130781594</t>
  </si>
  <si>
    <t>CLINIQUE SAINT MICHEL - AUBAGNE</t>
  </si>
  <si>
    <t>660780776</t>
  </si>
  <si>
    <t>CLINIQUE SAINT-MICHEL</t>
  </si>
  <si>
    <t>830100442</t>
  </si>
  <si>
    <t>CLINIQUE SAINT MARTIN OLLIOULES</t>
  </si>
  <si>
    <t>130784598</t>
  </si>
  <si>
    <t>CLINIQUE SAINT MARTIN MARSEILLE</t>
  </si>
  <si>
    <t>060780749</t>
  </si>
  <si>
    <t>CLINIQUE SAINT LUC VILLA ROMAINE</t>
  </si>
  <si>
    <t>780300208</t>
  </si>
  <si>
    <t>CLINIQUE SAINT LOUIS</t>
  </si>
  <si>
    <t>190005694</t>
  </si>
  <si>
    <t>CLINIQUE SAINT JEAN LEZ CEDRES</t>
  </si>
  <si>
    <t>780018727</t>
  </si>
  <si>
    <t>CLINIQUE SAINT GERMAIN</t>
  </si>
  <si>
    <t>370000085</t>
  </si>
  <si>
    <t>CLINIQUE SAINT-GATIEN - TOURS</t>
  </si>
  <si>
    <t>830101408</t>
  </si>
  <si>
    <t>CLINIQUE SAINTE THERESE</t>
  </si>
  <si>
    <t>020004156</t>
  </si>
  <si>
    <t>CLINIQUE SAINTE MONIQUE SAINTE MARIE</t>
  </si>
  <si>
    <t>130783152</t>
  </si>
  <si>
    <t>CLINIQUE SAINTE ELISABETH</t>
  </si>
  <si>
    <t>890000292</t>
  </si>
  <si>
    <t>CLINIQUE SAINTE- COLOMBE</t>
  </si>
  <si>
    <t>060780277</t>
  </si>
  <si>
    <t>CLINIQUE SAINTE BRIGITTE</t>
  </si>
  <si>
    <t>MAILIZ/LIFEN/ENOVACOM</t>
  </si>
  <si>
    <t>490000247</t>
  </si>
  <si>
    <t>CLINIQUE SAINT-DIDIER</t>
  </si>
  <si>
    <t>840000509</t>
  </si>
  <si>
    <t>CLINIQUE SAINT DIDIER</t>
  </si>
  <si>
    <t>340010149</t>
  </si>
  <si>
    <t>CLINIQUE SAINT-CLEMENT-DE-RIVIERE</t>
  </si>
  <si>
    <t>690780259</t>
  </si>
  <si>
    <t>CLINIQUE SAINT CHARLES LYON</t>
  </si>
  <si>
    <t>770300192</t>
  </si>
  <si>
    <t>CLINIQUE SAINT BRICE</t>
  </si>
  <si>
    <t>130784812</t>
  </si>
  <si>
    <t>CLINIQUE SAINT BARNABE</t>
  </si>
  <si>
    <t>340780790</t>
  </si>
  <si>
    <t>CLINIQUE SAINT-ANTOINE</t>
  </si>
  <si>
    <t>060781200</t>
  </si>
  <si>
    <t>CLINIQUE SAINT ANTOINE</t>
  </si>
  <si>
    <t>540000452</t>
  </si>
  <si>
    <t>CLINIQUE SAINT ANDRE</t>
  </si>
  <si>
    <t>590816310</t>
  </si>
  <si>
    <t>CLINIQUE SAINT-AME</t>
  </si>
  <si>
    <t>330781626</t>
  </si>
  <si>
    <t>CLINIQUE ROSE DES SABLES</t>
  </si>
  <si>
    <t>750790164</t>
  </si>
  <si>
    <t>CLINIQUE ROOSEVELT</t>
  </si>
  <si>
    <t>370000127</t>
  </si>
  <si>
    <t>CLINIQUE RONSARD</t>
  </si>
  <si>
    <t>590009148</t>
  </si>
  <si>
    <t>CLINIQUE ROBERT SCHUMAN</t>
  </si>
  <si>
    <t>170780647</t>
  </si>
  <si>
    <t>CLINIQUE RICHELIEU - SAINTES</t>
  </si>
  <si>
    <t>750300857</t>
  </si>
  <si>
    <t>CLINIQUE REMUSAT</t>
  </si>
  <si>
    <t>810000158</t>
  </si>
  <si>
    <t>CLINIQUE REFUGE PROTESTANT</t>
  </si>
  <si>
    <t>340780758</t>
  </si>
  <si>
    <t>CLINIQUE RECH</t>
  </si>
  <si>
    <t>590780235</t>
  </si>
  <si>
    <t>CLINIQUE PSY LA MAISON FLEURIE</t>
  </si>
  <si>
    <t>930020920</t>
  </si>
  <si>
    <t>CLINIQUE PSY DE L ALLIANCE</t>
  </si>
  <si>
    <t>770006138</t>
  </si>
  <si>
    <t>CLINIQUE PSYCHIATRIQUE PAYS DE SEINE</t>
  </si>
  <si>
    <t>690002092</t>
  </si>
  <si>
    <t>CLINIQUE PSYCHIATRIQUE NOTRE DAME</t>
  </si>
  <si>
    <t>130786973</t>
  </si>
  <si>
    <t>CLINIQUE PSYCHIATRIQUE MEDIAZUR</t>
  </si>
  <si>
    <t>630781417</t>
  </si>
  <si>
    <t>CLINIQUE PSYCHIATRIQUE LES QUEYRIAUX</t>
  </si>
  <si>
    <t>130781065</t>
  </si>
  <si>
    <t>CLINIQUE PSYCHIATRIQUE LA JAUBERTE</t>
  </si>
  <si>
    <t>630780401</t>
  </si>
  <si>
    <t>CLINIQUE PSYCHIATRIQUE DE L AUZON</t>
  </si>
  <si>
    <t>770310027</t>
  </si>
  <si>
    <t>CLINIQUE PSYCHIATRIQ DE L ANGE GARDIEN</t>
  </si>
  <si>
    <t>590008579</t>
  </si>
  <si>
    <t>CLINIQUE PSY ADULTES AVENUE SALOMON</t>
  </si>
  <si>
    <t>930019203</t>
  </si>
  <si>
    <t>CLINIQUE PRE ST GERVAIS</t>
  </si>
  <si>
    <t>260000195</t>
  </si>
  <si>
    <t>CLINIQUE PNEUMOLOGIE LES RIEUX</t>
  </si>
  <si>
    <t>350044756</t>
  </si>
  <si>
    <t>CLINIQUE PHILAE</t>
  </si>
  <si>
    <t>290000744</t>
  </si>
  <si>
    <t>CLINIQUE PEN AN DALAR</t>
  </si>
  <si>
    <t>890000169</t>
  </si>
  <si>
    <t>CLINIQUE PAUL PICQUET SENS</t>
  </si>
  <si>
    <t>910300326</t>
  </si>
  <si>
    <t>CLINIQUE PASTEUR - RIS ORANGIS</t>
  </si>
  <si>
    <t>070780424</t>
  </si>
  <si>
    <t>CLINIQUE PASTEUR - GUILHERAND GRANGES</t>
  </si>
  <si>
    <t>240000208</t>
  </si>
  <si>
    <t>CLINIQUE PASTEUR - BERGERAC</t>
  </si>
  <si>
    <t>330780487</t>
  </si>
  <si>
    <t>CLINIQUE OPHTALMOLOGIQUE THIERS</t>
  </si>
  <si>
    <t>760026674</t>
  </si>
  <si>
    <t>CLINIQUE OCEANE</t>
  </si>
  <si>
    <t>420782591</t>
  </si>
  <si>
    <t>CLINIQUE NOUVELLE DU FOREZ</t>
  </si>
  <si>
    <t>140000290</t>
  </si>
  <si>
    <t>CLINIQUE NOTRE DAME - VIRE</t>
  </si>
  <si>
    <t>CHR METZ-THIONVILLE</t>
  </si>
  <si>
    <t>570000364</t>
  </si>
  <si>
    <t>CLINIQUE NOTRE DAME DE THIONVILLE</t>
  </si>
  <si>
    <t>530000124</t>
  </si>
  <si>
    <t>CLINIQUE NOTRE DAME DE PRITZ</t>
  </si>
  <si>
    <t>830100418</t>
  </si>
  <si>
    <t>CLINIQUE NOTRE DAME DE LA MERCI</t>
  </si>
  <si>
    <t>920310026</t>
  </si>
  <si>
    <t>CLINIQUE NEUROPSY LES PERVENCHES</t>
  </si>
  <si>
    <t>950310011</t>
  </si>
  <si>
    <t>CLINIQUE NEURO PSY LES ORCHIDEES</t>
  </si>
  <si>
    <t>620024208</t>
  </si>
  <si>
    <t>CLINIQUE NEPHROLOGIQUE DE L'AUDOMAROIS</t>
  </si>
  <si>
    <t>340780816</t>
  </si>
  <si>
    <t>CLINIQUE MUTUALISTE JEAN LEON</t>
  </si>
  <si>
    <t>060780699</t>
  </si>
  <si>
    <t>CLINIQUE MOZART</t>
  </si>
  <si>
    <t>130044753</t>
  </si>
  <si>
    <t>CLINIQUE MONTICELLI VELODROME</t>
  </si>
  <si>
    <t>920004058</t>
  </si>
  <si>
    <t>CLINIQUE MONTEVIDEO</t>
  </si>
  <si>
    <t>640780409</t>
  </si>
  <si>
    <t>CLINIQUE MIRAMBEAU</t>
  </si>
  <si>
    <t>950300152</t>
  </si>
  <si>
    <t>CLINIQUE MIRABEAU</t>
  </si>
  <si>
    <t>770300135</t>
  </si>
  <si>
    <t>CLINIQUE MEDICO CHIRURG LES FONTAINES</t>
  </si>
  <si>
    <t>770813400</t>
  </si>
  <si>
    <t>CLINIQUE MEDICO CHIRURGICALE ST FARON</t>
  </si>
  <si>
    <t>ramsaygds.mssante.fr/medecin.mssante.fr/lifen.mssante.fr</t>
  </si>
  <si>
    <t>690780366</t>
  </si>
  <si>
    <t>CLINIQUE MEDICO-CHIRURGICALE CHARCOT</t>
  </si>
  <si>
    <t>690780531</t>
  </si>
  <si>
    <t>CLINIQUE MEDICALE MON REPOS</t>
  </si>
  <si>
    <t>730007978</t>
  </si>
  <si>
    <t>easycrypt.mssante.fr</t>
  </si>
  <si>
    <t>CLINIQUE MEDICALE LE SERMAY</t>
  </si>
  <si>
    <t>420000192</t>
  </si>
  <si>
    <t>CLINIQUE MÉDICALE LA BUISSONNIÈRE</t>
  </si>
  <si>
    <t>400780367</t>
  </si>
  <si>
    <t>CLINIQUE MEDICALE JEAN SARRAILH</t>
  </si>
  <si>
    <t>040780389</t>
  </si>
  <si>
    <t>CLINIQUE MEDICALE JEAN GIONO</t>
  </si>
  <si>
    <t>910300045</t>
  </si>
  <si>
    <t>CLINIQUE MEDICALE JARDINS DE BRUNOY</t>
  </si>
  <si>
    <t>950300301</t>
  </si>
  <si>
    <t>CLINIQUE MEDICALE DU PARC ST OUEN</t>
  </si>
  <si>
    <t>950300194</t>
  </si>
  <si>
    <t>CLINIQUE MEDICALE DU CHATEAU D HERBLAY</t>
  </si>
  <si>
    <t>410000285</t>
  </si>
  <si>
    <t>CLINIQUE MEDICALE DU CENTRE</t>
  </si>
  <si>
    <t>590782256</t>
  </si>
  <si>
    <t>CLINIQUE MEDICALE DES DENTELLIERES</t>
  </si>
  <si>
    <t>780300083</t>
  </si>
  <si>
    <t>CLINIQUE MEDICALE DE GOUSSONVILLE</t>
  </si>
  <si>
    <t>950300327</t>
  </si>
  <si>
    <t>CLINIQUE MEDICALE CHAMP NOTRE DAME</t>
  </si>
  <si>
    <t>700000045</t>
  </si>
  <si>
    <t>CLINIQUE MEDICALE BRUGNON AGACHE</t>
  </si>
  <si>
    <t>210780292</t>
  </si>
  <si>
    <t>ramsaygds.mssante.fr/pro.mssante.fr/lifen.mssante.fr</t>
  </si>
  <si>
    <t>CLINIQUE MEDECINE PHYSIQUE LES ROSIERS</t>
  </si>
  <si>
    <t>620100750</t>
  </si>
  <si>
    <t>CLINIQUE MED CHIR AMBROISE PARE</t>
  </si>
  <si>
    <t>630000131</t>
  </si>
  <si>
    <t>CLINIQUE MED CARDIO PNEUMOLOGIE DURTOL</t>
  </si>
  <si>
    <t>750301160</t>
  </si>
  <si>
    <t>CLINIQUE MAUSSINS NOLLET</t>
  </si>
  <si>
    <t>310781158</t>
  </si>
  <si>
    <t>CLINIQUE MARIGNY</t>
  </si>
  <si>
    <t>590049060</t>
  </si>
  <si>
    <t>CLINIQUE MARIE SAVOIE</t>
  </si>
  <si>
    <t>920300191</t>
  </si>
  <si>
    <t>CLINIQUE MARCEL SEMBAT CCBB</t>
  </si>
  <si>
    <t>650780737</t>
  </si>
  <si>
    <t>CLINIQUE MALADIES MENTALES LE PIETAT</t>
  </si>
  <si>
    <t>650780729</t>
  </si>
  <si>
    <t>CLINIQUE MALADIES MENTALES LAMPRE</t>
  </si>
  <si>
    <t>320780109</t>
  </si>
  <si>
    <t>CLINIQUE MALADIES MENTALES D'EMBATS</t>
  </si>
  <si>
    <t>130780083</t>
  </si>
  <si>
    <t>CLINIQUE MADELEINE REMUZAT</t>
  </si>
  <si>
    <t>590780250</t>
  </si>
  <si>
    <t>CLINIQUE LILLE SUD</t>
  </si>
  <si>
    <t>060780525</t>
  </si>
  <si>
    <t>CLINIQUE LE VAL D'ESTREILLES</t>
  </si>
  <si>
    <t>830200515</t>
  </si>
  <si>
    <t>CLINIQUE LES TROIS SOLLIES</t>
  </si>
  <si>
    <t>770300259</t>
  </si>
  <si>
    <t>CLINIQUE LES TROIS SOLEILS</t>
  </si>
  <si>
    <t>940300163</t>
  </si>
  <si>
    <t>CLINIQUE LES TOURNELLES</t>
  </si>
  <si>
    <t>970404588</t>
  </si>
  <si>
    <t>CLINIQUE LES TAMARINS</t>
  </si>
  <si>
    <t>300780269</t>
  </si>
  <si>
    <t>CLINIQUE LES SOPHORAS</t>
  </si>
  <si>
    <t>620030726</t>
  </si>
  <si>
    <t>CLINIQUE LES OYATS</t>
  </si>
  <si>
    <t>830100335</t>
  </si>
  <si>
    <t>CLINIQUE LES OLIVIERS</t>
  </si>
  <si>
    <t>970103099</t>
  </si>
  <si>
    <t>CLINIQUE LES NOUVELLES EAUX MARINES</t>
  </si>
  <si>
    <t>920300837</t>
  </si>
  <si>
    <t>CLINIQUE LES MARTINETS</t>
  </si>
  <si>
    <t>830100327</t>
  </si>
  <si>
    <t>CLINIQUE LES LAURIERS</t>
  </si>
  <si>
    <t>330780776</t>
  </si>
  <si>
    <t>CLINIQUE LES HORIZONS</t>
  </si>
  <si>
    <t>970408753</t>
  </si>
  <si>
    <t>CLINIQUE LES FLAMBOYANTS SUD</t>
  </si>
  <si>
    <t>970467155</t>
  </si>
  <si>
    <t>CLINIQUE LES FLAMBOYANTS OUEST</t>
  </si>
  <si>
    <t>830016556</t>
  </si>
  <si>
    <t>CLINIQUE LES ESPERELS</t>
  </si>
  <si>
    <t>690791082</t>
  </si>
  <si>
    <t>CLINIQUE LES BRUYERES - LETRA</t>
  </si>
  <si>
    <t>590791109</t>
  </si>
  <si>
    <t>CLINIQUE LES BRUYERES - AUBERCHICOURT</t>
  </si>
  <si>
    <t>130035793</t>
  </si>
  <si>
    <t>CLINIQUE LES ALPILLES KORIAN GLANUM</t>
  </si>
  <si>
    <t>920420023</t>
  </si>
  <si>
    <t>CLINIQUE L ERMITAGE DE CLAMART</t>
  </si>
  <si>
    <t>460785900</t>
  </si>
  <si>
    <t>CLINIQUE LE RELAIS CAILLAC</t>
  </si>
  <si>
    <t>910015965</t>
  </si>
  <si>
    <t>CLINIQUE LE MOULIN DE VIRY</t>
  </si>
  <si>
    <t>130784085</t>
  </si>
  <si>
    <t>CLINIQUE L'EMERAUDE</t>
  </si>
  <si>
    <t>710015587</t>
  </si>
  <si>
    <t>CLINIQUE LE GOUZ</t>
  </si>
  <si>
    <t>340780857</t>
  </si>
  <si>
    <t>CLINIQUE LE  CASTELET</t>
  </si>
  <si>
    <t>970100129</t>
  </si>
  <si>
    <t>CLINIQUE LA VIOLETTE</t>
  </si>
  <si>
    <t>590016408</t>
  </si>
  <si>
    <t>CLINIQUE LAUTREAMONT LOOS</t>
  </si>
  <si>
    <t>020000386</t>
  </si>
  <si>
    <t>CLINIQUE LA ROSERAIE</t>
  </si>
  <si>
    <t>310023007</t>
  </si>
  <si>
    <t>CLINIQUE LA RECOUVRANCE</t>
  </si>
  <si>
    <t>130784580</t>
  </si>
  <si>
    <t>CLINIQUE LA PROVENCALE</t>
  </si>
  <si>
    <t>660790163</t>
  </si>
  <si>
    <t>CLINIQUE LA PINEDE CRF SAINT-ESTEVE</t>
  </si>
  <si>
    <t>060780350</t>
  </si>
  <si>
    <t>130008238</t>
  </si>
  <si>
    <t>CLINIQUE LA PHOCEANNE SUD</t>
  </si>
  <si>
    <t>130784903</t>
  </si>
  <si>
    <t>CLINIQUE LA PHOCEANNE</t>
  </si>
  <si>
    <t>340780121</t>
  </si>
  <si>
    <t>CLINIQUE LA PERGOLA</t>
  </si>
  <si>
    <t>260000260</t>
  </si>
  <si>
    <t>CLINIQUE LA PARISIÈRE</t>
  </si>
  <si>
    <t>470010364</t>
  </si>
  <si>
    <t>CLINIQUE LA PALOUMERE</t>
  </si>
  <si>
    <t>950310037</t>
  </si>
  <si>
    <t>orpea.mssante.fr/medecin.mssante.fr</t>
  </si>
  <si>
    <t>CLINIQUE LA NOUVELLE HELOISE</t>
  </si>
  <si>
    <t>130783475</t>
  </si>
  <si>
    <t>clinique-angelus.mssante.fr</t>
  </si>
  <si>
    <t>CLINIQUE L'ANGELUS</t>
  </si>
  <si>
    <t>920300365</t>
  </si>
  <si>
    <t>CLINIQUE LA MONTAGNE</t>
  </si>
  <si>
    <t>920300415</t>
  </si>
  <si>
    <t>CLINIQUE LAMBERT</t>
  </si>
  <si>
    <t>920711512</t>
  </si>
  <si>
    <t>CLINIQUE L AMANDIER</t>
  </si>
  <si>
    <t>060780541</t>
  </si>
  <si>
    <t>CLINIQUE LA GRANGEA</t>
  </si>
  <si>
    <t>180000382</t>
  </si>
  <si>
    <t>CLINIQUE LA GAILLARDIERE</t>
  </si>
  <si>
    <t>920300563</t>
  </si>
  <si>
    <t>CLINIQUE LAENNEC  MALAKOFF</t>
  </si>
  <si>
    <t>410000293</t>
  </si>
  <si>
    <t>CLINIQUE LA CHESNAIE</t>
  </si>
  <si>
    <t>440003390</t>
  </si>
  <si>
    <t>CLINIQUE LA  BRIERE</t>
  </si>
  <si>
    <t>830003877</t>
  </si>
  <si>
    <t>CLINIQUE LA BASTIDE</t>
  </si>
  <si>
    <t>310020938</t>
  </si>
  <si>
    <t>CLINIQUE KORIAN VAL DE SAUNE</t>
  </si>
  <si>
    <t>930300280</t>
  </si>
  <si>
    <t>CLINIQUE KORIAN SULLY</t>
  </si>
  <si>
    <t>680001294</t>
  </si>
  <si>
    <t>CLINIQUE KORIAN SOLISANA</t>
  </si>
  <si>
    <t>870000221</t>
  </si>
  <si>
    <t>CLINIQUE KORIAN SAINT MAURICE</t>
  </si>
  <si>
    <t>930300678</t>
  </si>
  <si>
    <t>CLINIQUE KORIAN ROGER SALENGRO</t>
  </si>
  <si>
    <t>400780102</t>
  </si>
  <si>
    <t>CLINIQUE KORIAN NAPOLEON</t>
  </si>
  <si>
    <t>170780068</t>
  </si>
  <si>
    <t>CLINIQUE KORIAN MORNAY - ST PIERRE ILE</t>
  </si>
  <si>
    <t>840017214</t>
  </si>
  <si>
    <t>CLINIQUE KORIAN MONT VENTOUX</t>
  </si>
  <si>
    <t>100010545</t>
  </si>
  <si>
    <t>CLINIQUE KORIAN LES VERGERS</t>
  </si>
  <si>
    <t>740780176</t>
  </si>
  <si>
    <t>CLINIQUE KORIAN LES DEUX LYS</t>
  </si>
  <si>
    <t>950300103</t>
  </si>
  <si>
    <t>CLINIQUE KORIAN LE PONT</t>
  </si>
  <si>
    <t>430007450</t>
  </si>
  <si>
    <t>CLINIQUE KORIAN LE HAUT LIGNON</t>
  </si>
  <si>
    <t>910300235</t>
  </si>
  <si>
    <t>CLINIQUE KORIAN LA MARETTE</t>
  </si>
  <si>
    <t>940300577</t>
  </si>
  <si>
    <t>CLINIQUE KORIAN JONCS MARINS</t>
  </si>
  <si>
    <t>130786023</t>
  </si>
  <si>
    <t>CLINIQUE KORIAN CAP FERRIERES</t>
  </si>
  <si>
    <t>750003378</t>
  </si>
  <si>
    <t>CLINIQUE KORIAN CANAL DE L OURCQ</t>
  </si>
  <si>
    <t>890002371</t>
  </si>
  <si>
    <t>CLINIQUE KER YONNEC</t>
  </si>
  <si>
    <t>260003017</t>
  </si>
  <si>
    <t>CLINIQUE KENNEDY</t>
  </si>
  <si>
    <t>130783723</t>
  </si>
  <si>
    <t>CLINIQUE JUGE</t>
  </si>
  <si>
    <t>750300774</t>
  </si>
  <si>
    <t>CLINIQUE JOUVENET</t>
  </si>
  <si>
    <t>940310022</t>
  </si>
  <si>
    <t>CLINIQUE JEANNE D ARC ST MANDE</t>
  </si>
  <si>
    <t>370000051</t>
  </si>
  <si>
    <t>CLINIQUE JEANNE D'ARC - ST BENOIT</t>
  </si>
  <si>
    <t>540000361</t>
  </si>
  <si>
    <t>CLINIQUE JEANNE D'ARC - LUNEVILLE</t>
  </si>
  <si>
    <t>750300410</t>
  </si>
  <si>
    <t>CLINIQUE JEANNE D ARC</t>
  </si>
  <si>
    <t>690010848</t>
  </si>
  <si>
    <t>CLINIQUE IRIS - SAINT-PRIEST</t>
  </si>
  <si>
    <t>690803044</t>
  </si>
  <si>
    <t>CLINIQUE IRIS - MARCY L'ETOILE</t>
  </si>
  <si>
    <t>930300504</t>
  </si>
  <si>
    <t>CLINIQUE HOFFMANN</t>
  </si>
  <si>
    <t>500000401</t>
  </si>
  <si>
    <t>CLINIQUE HENRI GUILLARD - COUTANCES</t>
  </si>
  <si>
    <t>830100814</t>
  </si>
  <si>
    <t>CLINIQUE HELIADES SANTE</t>
  </si>
  <si>
    <t>910300060</t>
  </si>
  <si>
    <t>CLINIQUE GERIATRIQUE LES VALLEES</t>
  </si>
  <si>
    <t>750300071</t>
  </si>
  <si>
    <t>CLINIQUE GEOFFROY SAINT HILAIRE</t>
  </si>
  <si>
    <t>260006267</t>
  </si>
  <si>
    <t>CLINIQUE GENERALE VALENCE</t>
  </si>
  <si>
    <t>130782147</t>
  </si>
  <si>
    <t>CLINIQUE GENERALE DE MARIGNANE</t>
  </si>
  <si>
    <t>740780424</t>
  </si>
  <si>
    <t>CLINIQUE GENERALE</t>
  </si>
  <si>
    <t>940300379</t>
  </si>
  <si>
    <t>CLINIQUE GASTON METIVET</t>
  </si>
  <si>
    <t>520780180</t>
  </si>
  <si>
    <t>CLINIQUE FRANCOIS 1ER</t>
  </si>
  <si>
    <t>460006075</t>
  </si>
  <si>
    <t>CLINIQUE FONT REDONDE</t>
  </si>
  <si>
    <t>340789981</t>
  </si>
  <si>
    <t>CLINIQUE FONTFROIDE</t>
  </si>
  <si>
    <t>600009054</t>
  </si>
  <si>
    <t>CLINIQUE EUGENIE</t>
  </si>
  <si>
    <t>690780200</t>
  </si>
  <si>
    <t>CLINIQUE ÉMILIE DE VIALAR</t>
  </si>
  <si>
    <t>780140042</t>
  </si>
  <si>
    <t>CLINIQUE D'YVELINE</t>
  </si>
  <si>
    <t>070780168</t>
  </si>
  <si>
    <t>CLINIQUE DU VIVARAIS</t>
  </si>
  <si>
    <t>620024349</t>
  </si>
  <si>
    <t>CLINIQUE DU VIRVAL</t>
  </si>
  <si>
    <t>600100184</t>
  </si>
  <si>
    <t>CLINIQUE DU VALOIS</t>
  </si>
  <si>
    <t>590817839</t>
  </si>
  <si>
    <t>CLINIQUE DU VAL DE LYS</t>
  </si>
  <si>
    <t>370000143</t>
  </si>
  <si>
    <t>CLINIQUE DU VAL DE LOIRE</t>
  </si>
  <si>
    <t>910310036</t>
  </si>
  <si>
    <t>CLINIQUE DU VAL DE BIEVRE L'ABBAYE</t>
  </si>
  <si>
    <t>720000231</t>
  </si>
  <si>
    <t>CLINIQUE DU TERTRE ROUGE</t>
  </si>
  <si>
    <t>940300445</t>
  </si>
  <si>
    <t>CLINIQUE DU SUD - THIAIS</t>
  </si>
  <si>
    <t>2A0000154</t>
  </si>
  <si>
    <t>CLINIQUE DU SUD DE LA CORSE</t>
  </si>
  <si>
    <t>110003118</t>
  </si>
  <si>
    <t>CLINIQUE DU SUD - CARCASSONNE</t>
  </si>
  <si>
    <t>750300089</t>
  </si>
  <si>
    <t>CLINIQUE DU SPORT</t>
  </si>
  <si>
    <t>150002608</t>
  </si>
  <si>
    <t>CLINIQUE DU SOUFFLE LES CLARINES</t>
  </si>
  <si>
    <t>660780347</t>
  </si>
  <si>
    <t>CLINIQUE DU SOUFFLE LA SOLANE</t>
  </si>
  <si>
    <t>410004998</t>
  </si>
  <si>
    <t>CLINIQUE DU SAINT COEUR - VENDOME</t>
  </si>
  <si>
    <t>660780735</t>
  </si>
  <si>
    <t>CLINIQUE DU ROUSSILLON</t>
  </si>
  <si>
    <t>670002278</t>
  </si>
  <si>
    <t>CLINIQUE DU RIED</t>
  </si>
  <si>
    <t>420782310</t>
  </si>
  <si>
    <t>CLINIQUE DU RENAISON</t>
  </si>
  <si>
    <t>460780042</t>
  </si>
  <si>
    <t>CLINIQUE DU QUERCY BELLEVUE</t>
  </si>
  <si>
    <t>660780248</t>
  </si>
  <si>
    <t>CLINIQUE DU PRE - THEZA</t>
  </si>
  <si>
    <t>720000199</t>
  </si>
  <si>
    <t>CLINIQUE DU PRE - LE MANS</t>
  </si>
  <si>
    <t>920140027</t>
  </si>
  <si>
    <t>CLINIQUE DUPRE</t>
  </si>
  <si>
    <t>300780244</t>
  </si>
  <si>
    <t>CLINIQUE DU PONT DU GARD</t>
  </si>
  <si>
    <t>920005238</t>
  </si>
  <si>
    <t>CLINIQUE DU PONT DE SEVRES</t>
  </si>
  <si>
    <t>450018924</t>
  </si>
  <si>
    <t>CLINIQUE DU PONT DE GIEN</t>
  </si>
  <si>
    <t>920300266</t>
  </si>
  <si>
    <t>CLINIQUE DU PLATEAU</t>
  </si>
  <si>
    <t>340009018</t>
  </si>
  <si>
    <t>CLINIQUE DU PIC SAINT LOUP</t>
  </si>
  <si>
    <t>950300350</t>
  </si>
  <si>
    <t>CLINIQUE DU PARISIS</t>
  </si>
  <si>
    <t>420780504</t>
  </si>
  <si>
    <t>CLINIQUE DU PARC ST PRIEST EN JAREZ</t>
  </si>
  <si>
    <t>600110175</t>
  </si>
  <si>
    <t>CLINIQUE DU PARC SAINT-LAZARE</t>
  </si>
  <si>
    <t>440000800</t>
  </si>
  <si>
    <t>CLINIQUE DU PARC - NANTES</t>
  </si>
  <si>
    <t>750047128</t>
  </si>
  <si>
    <t>CLINIQUE DU PARC DE BELLEVILLE</t>
  </si>
  <si>
    <t>080010523</t>
  </si>
  <si>
    <t>CLINIQUE DU PARC - CHARLEVILLE MEZIERES</t>
  </si>
  <si>
    <t>690043476</t>
  </si>
  <si>
    <t>CLINIQUE DU PARC - CAK</t>
  </si>
  <si>
    <t>710781410</t>
  </si>
  <si>
    <t>CLINIQUE DU PARC - AUTUN</t>
  </si>
  <si>
    <t>350002119</t>
  </si>
  <si>
    <t>CLINIQUE DU MOULIN</t>
  </si>
  <si>
    <t>920300886</t>
  </si>
  <si>
    <t>CLINIQUE DU MONT VALERIEN</t>
  </si>
  <si>
    <t>750301145</t>
  </si>
  <si>
    <t>CLINIQUE DU MONT LOUIS</t>
  </si>
  <si>
    <t>340015502</t>
  </si>
  <si>
    <t>CLINIQUE DU MILLENAIRE</t>
  </si>
  <si>
    <t>060780665</t>
  </si>
  <si>
    <t>CLINIQUE DU MERIDIEN</t>
  </si>
  <si>
    <t>340781608</t>
  </si>
  <si>
    <t>CLINIQUE DU MAS DE ROCHET</t>
  </si>
  <si>
    <t>930300587</t>
  </si>
  <si>
    <t>CLINIQUE DU LANDY</t>
  </si>
  <si>
    <t>390780559</t>
  </si>
  <si>
    <t>CLINIQUE DU JURA</t>
  </si>
  <si>
    <t>150780120</t>
  </si>
  <si>
    <t>CLINIQUE DU HAUT CANTAL</t>
  </si>
  <si>
    <t>930013818</t>
  </si>
  <si>
    <t>CLINIQUE DU GRAND STADE SAINT DENIS</t>
  </si>
  <si>
    <t>290004142</t>
  </si>
  <si>
    <t>CLINIQUE DU GRAND LARGE</t>
  </si>
  <si>
    <t>560002081</t>
  </si>
  <si>
    <t>CLINIQUE DU GOLFE</t>
  </si>
  <si>
    <t>940300502</t>
  </si>
  <si>
    <t>CLINIQUE DU DR BOYER</t>
  </si>
  <si>
    <t>340780139</t>
  </si>
  <si>
    <t>CLINIQUE DU DOCTEUR JEAN CAUSSE</t>
  </si>
  <si>
    <t>680000882</t>
  </si>
  <si>
    <t>CLINIQUE DU DIACONAT COLMAR</t>
  </si>
  <si>
    <t>580780237</t>
  </si>
  <si>
    <t>CLINIQUE DU CHATEAU DU TREMBLAY</t>
  </si>
  <si>
    <t>910310028</t>
  </si>
  <si>
    <t>CLINIQUE DU CHATEAU DE VILLEBOUZIN</t>
  </si>
  <si>
    <t>310780143</t>
  </si>
  <si>
    <t>CLINIQUE DU CHATEAU DE SEYSSES</t>
  </si>
  <si>
    <t>770310019</t>
  </si>
  <si>
    <t>CLINIQUE DU CHATEAU DE PERREUSE</t>
  </si>
  <si>
    <t>2B0003016</t>
  </si>
  <si>
    <t>CLINIQUE DU CAP</t>
  </si>
  <si>
    <t>800018228</t>
  </si>
  <si>
    <t>CLINIQUE DU CAMPUS DURY</t>
  </si>
  <si>
    <t>590781571</t>
  </si>
  <si>
    <t>CLINIQUE DU CAMBRESIS</t>
  </si>
  <si>
    <t>310780234</t>
  </si>
  <si>
    <t>CLINIQUE DU CABIROL</t>
  </si>
  <si>
    <t>930017512</t>
  </si>
  <si>
    <t>CLINIQUE DU BOURGET</t>
  </si>
  <si>
    <t>2B0000079</t>
  </si>
  <si>
    <t>CLINIQUE DR FILIPPI</t>
  </si>
  <si>
    <t>950002568</t>
  </si>
  <si>
    <t>CLINIQUE D ORGEMONT</t>
  </si>
  <si>
    <t>310781505</t>
  </si>
  <si>
    <t>CLINIQUE D'OCCITANIE</t>
  </si>
  <si>
    <t>680000494</t>
  </si>
  <si>
    <t>CLINIQUE DIACONAT ROOSEVELT</t>
  </si>
  <si>
    <t>680000320</t>
  </si>
  <si>
    <t>CLINIQUE DIACONAT FONDERIE</t>
  </si>
  <si>
    <t>310781984</t>
  </si>
  <si>
    <t>CLINIQUE DE VERDAICH</t>
  </si>
  <si>
    <t>770790707</t>
  </si>
  <si>
    <t>CLINIQUE DE TOURNAN</t>
  </si>
  <si>
    <t>2B0005664</t>
  </si>
  <si>
    <t>CLINIQUE DE TOGA</t>
  </si>
  <si>
    <t>740781026</t>
  </si>
  <si>
    <t>CLINIQUE DES VALLEES</t>
  </si>
  <si>
    <t>130784291</t>
  </si>
  <si>
    <t>CLINIQUE DES TROIS CYPRES</t>
  </si>
  <si>
    <t>950300376</t>
  </si>
  <si>
    <t>CLINIQUE DES SOURCES</t>
  </si>
  <si>
    <t>130784697</t>
  </si>
  <si>
    <t>CLINIQUE DES QUATRE SAISONS</t>
  </si>
  <si>
    <t>310786389</t>
  </si>
  <si>
    <t>clinique-pyrenees.mssante.fr</t>
  </si>
  <si>
    <t>CLINIQUE DES PYRENEES</t>
  </si>
  <si>
    <t>270027279</t>
  </si>
  <si>
    <t>CLINIQUE DES PORTES DE L'EURE</t>
  </si>
  <si>
    <t>930020987</t>
  </si>
  <si>
    <t>CLINIQUE DES PLATANES</t>
  </si>
  <si>
    <t>770016467</t>
  </si>
  <si>
    <t>CLINIQUE DES PAYS DE MEAUX</t>
  </si>
  <si>
    <t>310781174</t>
  </si>
  <si>
    <t>CLINIQUE DE SOINS DE SUITE DE MONTVERT</t>
  </si>
  <si>
    <t>940300080</t>
  </si>
  <si>
    <t>CLINIQUE DE SOINS DE SUITE DE CHOISY</t>
  </si>
  <si>
    <t>420781767</t>
  </si>
  <si>
    <t>CLINIQUE DES MONTS DU FOREZ</t>
  </si>
  <si>
    <t>930300264</t>
  </si>
  <si>
    <t>CLINIQUE DES LILAS</t>
  </si>
  <si>
    <t>590816427</t>
  </si>
  <si>
    <t>CLINIQUE DES HAUTS-DE-FRANCE</t>
  </si>
  <si>
    <t>750049561</t>
  </si>
  <si>
    <t>CLINIQUE DES EPINETTES</t>
  </si>
  <si>
    <t>620101311</t>
  </si>
  <si>
    <t>CLINIQUE DES DEUX CAPS</t>
  </si>
  <si>
    <t>380020123</t>
  </si>
  <si>
    <t>CLINIQUE DES COTES DU RHONE</t>
  </si>
  <si>
    <t>380785956</t>
  </si>
  <si>
    <t>CLINIQUE DES CEDRES</t>
  </si>
  <si>
    <t>560000184</t>
  </si>
  <si>
    <t>CLINIQUE DES AUGUSTINES- MALESTROIT</t>
  </si>
  <si>
    <t>830017497</t>
  </si>
  <si>
    <t>CLINIQUE DE SANTE MENTALE DU GOLFE</t>
  </si>
  <si>
    <t>420788440</t>
  </si>
  <si>
    <t>CLINIQUE DE SAINT VICTOR</t>
  </si>
  <si>
    <t>970406245</t>
  </si>
  <si>
    <t>CLINIQUE DE SAINT JOSEPH</t>
  </si>
  <si>
    <t>620100487</t>
  </si>
  <si>
    <t>CLINIQUE DES ACACIAS</t>
  </si>
  <si>
    <t>620116046</t>
  </si>
  <si>
    <t>CLINIQUE DES 7 VALLEES</t>
  </si>
  <si>
    <t>630010510</t>
  </si>
  <si>
    <t>CLINIQUE DES 6 LACS</t>
  </si>
  <si>
    <t>890002298</t>
  </si>
  <si>
    <t>CLINIQUE DE REGENNES</t>
  </si>
  <si>
    <t>130781438</t>
  </si>
  <si>
    <t>CLINIQUE DE PROVENCE BOURBONNE</t>
  </si>
  <si>
    <t>130784549</t>
  </si>
  <si>
    <t>CLINIQUE DE POST CURE PSY LA BASTIDE</t>
  </si>
  <si>
    <t>310780119</t>
  </si>
  <si>
    <t>CLINIQUE DE MONTBERON</t>
  </si>
  <si>
    <t>110780152</t>
  </si>
  <si>
    <t>CLINIQUE DE MIREMONT</t>
  </si>
  <si>
    <t>920300597</t>
  </si>
  <si>
    <t>CLINIQUE DE MEUDON LA FORET</t>
  </si>
  <si>
    <t>910300177</t>
  </si>
  <si>
    <t>CLINIQUE DE L'YVETTE</t>
  </si>
  <si>
    <t>950420042</t>
  </si>
  <si>
    <t>CLINIQUE DE L OSERAIE</t>
  </si>
  <si>
    <t>910310044</t>
  </si>
  <si>
    <t>CLINIQUE DE L ISLE LE MOULIN</t>
  </si>
  <si>
    <t>290000736</t>
  </si>
  <si>
    <t>CLINIQUE DE L'IROISE</t>
  </si>
  <si>
    <t>800013179</t>
  </si>
  <si>
    <t>CLINIQUE DE L'EUROPE</t>
  </si>
  <si>
    <t>930300553</t>
  </si>
  <si>
    <t>CLINIQUE DE L ESTREE</t>
  </si>
  <si>
    <t>910805357</t>
  </si>
  <si>
    <t>CLINIQUE DE L'ESSONNE</t>
  </si>
  <si>
    <t>970100251</t>
  </si>
  <si>
    <t>CLINIQUE DE L'ESPÉRANCE</t>
  </si>
  <si>
    <t>350002176</t>
  </si>
  <si>
    <t>CLINIQUE DE L'ESPERANCE</t>
  </si>
  <si>
    <t>590813069</t>
  </si>
  <si>
    <t>CLINIQUE DE L'ESCREBIEUX</t>
  </si>
  <si>
    <t>130017478</t>
  </si>
  <si>
    <t>CLINIQUE DE L'ESCALE</t>
  </si>
  <si>
    <t>640780268</t>
  </si>
  <si>
    <t>CLINIQUE DELAY</t>
  </si>
  <si>
    <t>590817458</t>
  </si>
  <si>
    <t>CLINIQUE DE LA VICTOIRE</t>
  </si>
  <si>
    <t>970212833</t>
  </si>
  <si>
    <t>clinique-de-la-tour.mssante.fr</t>
  </si>
  <si>
    <t>CLINIQUE DE LA TOUR HOSP. A DOMICILE</t>
  </si>
  <si>
    <t>130784911</t>
  </si>
  <si>
    <t>CLINIQUE DE LA SALETTE</t>
  </si>
  <si>
    <t>130037922</t>
  </si>
  <si>
    <t>CLINIQUE DE LA RESIDENCE DU PARC</t>
  </si>
  <si>
    <t>CLINIQUE DE LA PORTE DE ST CLOUD</t>
  </si>
  <si>
    <t>920301033</t>
  </si>
  <si>
    <t>690780226</t>
  </si>
  <si>
    <t>CLINIQUE DE LA PART-DIEU</t>
  </si>
  <si>
    <t>970406203</t>
  </si>
  <si>
    <t>CLINIQUE DE LA PAIX</t>
  </si>
  <si>
    <t>970209714</t>
  </si>
  <si>
    <t>CLINIQUE DE L'ANSE COLAS</t>
  </si>
  <si>
    <t>750300840</t>
  </si>
  <si>
    <t>CLINIQUE DE LA MUETTE</t>
  </si>
  <si>
    <t>750014169</t>
  </si>
  <si>
    <t>CLINIQUE DE LA JONQUIERE</t>
  </si>
  <si>
    <t>640787156</t>
  </si>
  <si>
    <t>CLINIQUE DE LA FONDATION LURO</t>
  </si>
  <si>
    <t>920803798</t>
  </si>
  <si>
    <t>CLINIQUE DE LA DEFENSE</t>
  </si>
  <si>
    <t>350000196</t>
  </si>
  <si>
    <t>CLINIQUE DE LA COTE D'EMERAUDE</t>
  </si>
  <si>
    <t>060781929</t>
  </si>
  <si>
    <t>CLINIQUE DE LA COSTIERE</t>
  </si>
  <si>
    <t>520780156</t>
  </si>
  <si>
    <t>CLINIQUE DE LA COMPASSION</t>
  </si>
  <si>
    <t>130781867</t>
  </si>
  <si>
    <t>CLINIQUE DE LA CIOTAT</t>
  </si>
  <si>
    <t>300781424</t>
  </si>
  <si>
    <t>CLINIQUE DE LA CAMARGUE</t>
  </si>
  <si>
    <t>760780825</t>
  </si>
  <si>
    <t>CLINIQUE DE L'ABBAYE FECAMP</t>
  </si>
  <si>
    <t>290000363</t>
  </si>
  <si>
    <t>CLINIQUE DE KERFRIDEN</t>
  </si>
  <si>
    <t>680000312</t>
  </si>
  <si>
    <t>CLINIQUE DE GERONTOLOGIE ST DAMIEN</t>
  </si>
  <si>
    <t>410000277</t>
  </si>
  <si>
    <t>CLINIQUE DE COUR CHEVERNY</t>
  </si>
  <si>
    <t>970102596</t>
  </si>
  <si>
    <t>CLINIQUE DE CHOISY</t>
  </si>
  <si>
    <t>010010171</t>
  </si>
  <si>
    <t>CLINIQUE DE CHATILLON DE VALSERHONE</t>
  </si>
  <si>
    <t>920300258</t>
  </si>
  <si>
    <t>CLINIQUE DE CHATILLON</t>
  </si>
  <si>
    <t>860780311</t>
  </si>
  <si>
    <t>CLINIQUE DE CHATELLERAULT</t>
  </si>
  <si>
    <t>380780288</t>
  </si>
  <si>
    <t>CLINIQUE DE CHARTREUSE</t>
  </si>
  <si>
    <t>940008139</t>
  </si>
  <si>
    <t>CLINIQUE DE CHAMPIGNY</t>
  </si>
  <si>
    <t>100002351</t>
  </si>
  <si>
    <t>CLINIQUE DE CHAMPAGNE</t>
  </si>
  <si>
    <t>310780390</t>
  </si>
  <si>
    <t>CLINIQUE DE BEAUPUY</t>
  </si>
  <si>
    <t>310781133</t>
  </si>
  <si>
    <t>clinique-aufrery.mssante.fr</t>
  </si>
  <si>
    <t>CLINIQUE D'AUFRERY</t>
  </si>
  <si>
    <t>640780334</t>
  </si>
  <si>
    <t>CLINIQUE D'AMADE</t>
  </si>
  <si>
    <t>820000040</t>
  </si>
  <si>
    <t>CLINIQUE CROIX ST MICHEL</t>
  </si>
  <si>
    <t>010780195</t>
  </si>
  <si>
    <t>CLINIQUE CONVERT - BOURG-EN-BRESSE</t>
  </si>
  <si>
    <t>950300202</t>
  </si>
  <si>
    <t>CLINIQUE CONTI</t>
  </si>
  <si>
    <t>340780675</t>
  </si>
  <si>
    <t>CLINIQUE CLEMENTVILLE</t>
  </si>
  <si>
    <t>750300741</t>
  </si>
  <si>
    <t>CLINIQUE CHIRURGICALE VICTOR HUGO</t>
  </si>
  <si>
    <t>590790655</t>
  </si>
  <si>
    <t>CLINIQUE CHIRURGICALE ST.ROCH</t>
  </si>
  <si>
    <t>850000134</t>
  </si>
  <si>
    <t>CLINIQUE CHIRURGICALE PORTE OCEANE</t>
  </si>
  <si>
    <t>590780060</t>
  </si>
  <si>
    <t>CLINIQUE CHIRURGICALE OPHTALMOLOGIQUE</t>
  </si>
  <si>
    <t>750300881</t>
  </si>
  <si>
    <t>CLINIQUE CHIRURGICALE DU TROCADERO</t>
  </si>
  <si>
    <t>940300569</t>
  </si>
  <si>
    <t>CLINIQUE CHIRURGICALE DE VITRY</t>
  </si>
  <si>
    <t>590813176</t>
  </si>
  <si>
    <t>CLINIQUE CHIRURGICALE DES HETRES</t>
  </si>
  <si>
    <t>620006049</t>
  </si>
  <si>
    <t>CLINIQUE CHIRURGICALE DE SAINT-OMER</t>
  </si>
  <si>
    <t>590006896</t>
  </si>
  <si>
    <t>CLINIQUE CHIRURGICALE DE LA THIERACHE</t>
  </si>
  <si>
    <t>830100368</t>
  </si>
  <si>
    <t>CLINIQUE CHIR DU GOLFE DE ST TROPEZ</t>
  </si>
  <si>
    <t>230780181</t>
  </si>
  <si>
    <t>CLINIQUE  CHATELGUYON  VIERSAT</t>
  </si>
  <si>
    <t>910310010</t>
  </si>
  <si>
    <t>CLINIQUE CHATEAU DU BEL AIR</t>
  </si>
  <si>
    <t>930300546</t>
  </si>
  <si>
    <t>CLINIQUE CCN PORTE DE PARIS</t>
  </si>
  <si>
    <t>470000159</t>
  </si>
  <si>
    <t>CLINIQUE CALABET</t>
  </si>
  <si>
    <t>750300592</t>
  </si>
  <si>
    <t>CLINIQUE BLOMET</t>
  </si>
  <si>
    <t>330780321</t>
  </si>
  <si>
    <t>CLINIQUE BETHANIE</t>
  </si>
  <si>
    <t>950300087</t>
  </si>
  <si>
    <t>CLINIQUE BELLOY EN FRANCE</t>
  </si>
  <si>
    <t>540022837</t>
  </si>
  <si>
    <t>CLINIQUE BELLEFONTAINE</t>
  </si>
  <si>
    <t>450000252</t>
  </si>
  <si>
    <t>CLINIQUE BELLE ALLEE</t>
  </si>
  <si>
    <t>aquitaine.mssante.fr</t>
  </si>
  <si>
    <t>640017224</t>
  </si>
  <si>
    <t>CLINIQUE BEAULIEU</t>
  </si>
  <si>
    <t>970466751</t>
  </si>
  <si>
    <t>CLINIQUE AVICENNE</t>
  </si>
  <si>
    <t>750300493</t>
  </si>
  <si>
    <t>CLINIQUE ARAGO</t>
  </si>
  <si>
    <t>010007300</t>
  </si>
  <si>
    <t>CLINIQUE AMBULATOIRE CENDANEG</t>
  </si>
  <si>
    <t>540000445</t>
  </si>
  <si>
    <t>CLINIQUE AMBROISE PARE NANCY</t>
  </si>
  <si>
    <t>570000356</t>
  </si>
  <si>
    <t>CLINIQUE AMBROISE PARE DE THIONVILLE</t>
  </si>
  <si>
    <t>930300140</t>
  </si>
  <si>
    <t>CLINIQUE AMBROISE PARE BONDY</t>
  </si>
  <si>
    <t>420793697</t>
  </si>
  <si>
    <t>CLINIQUE ALMA SANTE</t>
  </si>
  <si>
    <t>630780310</t>
  </si>
  <si>
    <t>orpea.mssante.fr/aura.mssante.fr</t>
  </si>
  <si>
    <t>CLINEA - CLINIQUE LES SORBIERS</t>
  </si>
  <si>
    <t>580006286</t>
  </si>
  <si>
    <t>CLINEA</t>
  </si>
  <si>
    <t>130782444</t>
  </si>
  <si>
    <t>CLIN DE SOINS DE SUITE CHATEAU FLORANS</t>
  </si>
  <si>
    <t>750014128</t>
  </si>
  <si>
    <t>CLINALLIANCE PARIS BUTTES CHAUMONT</t>
  </si>
  <si>
    <t>920300381</t>
  </si>
  <si>
    <t>CLINALLIANCE FONTENAY AUX ROSES</t>
  </si>
  <si>
    <t>910023407</t>
  </si>
  <si>
    <t>CLINALLIANCE ETAMPES</t>
  </si>
  <si>
    <t>310781141</t>
  </si>
  <si>
    <t>CL DU VIEUX CHATEAU D'OC</t>
  </si>
  <si>
    <t>340780667</t>
  </si>
  <si>
    <t>CL DU PARC</t>
  </si>
  <si>
    <t>300002508</t>
  </si>
  <si>
    <t>CL DU GRAND AVIGNON</t>
  </si>
  <si>
    <t>820000065</t>
  </si>
  <si>
    <t>CL DU DR HONORE CAVE</t>
  </si>
  <si>
    <t>170780100</t>
  </si>
  <si>
    <t>CL. CONVAL KORIAN CHATEAU DE CLAVETTE</t>
  </si>
  <si>
    <t>810102947</t>
  </si>
  <si>
    <t>CL CLAUDE BERNARD UAD LESCURE</t>
  </si>
  <si>
    <t>810011197</t>
  </si>
  <si>
    <t>CL CLAUDE BERNARD UAD LAVAUR</t>
  </si>
  <si>
    <t>810101758</t>
  </si>
  <si>
    <t>CL CLAUDE BERNARD UAD GRAULHET</t>
  </si>
  <si>
    <t>810101741</t>
  </si>
  <si>
    <t>CL CLAUDE BERNARD UAD CASTRES</t>
  </si>
  <si>
    <t>920000460</t>
  </si>
  <si>
    <t>CLCC RENE HUGUENIN INSTITUT CURIE</t>
  </si>
  <si>
    <t>590000188</t>
  </si>
  <si>
    <t>CLCC OSCAR LAMBRET LILLE</t>
  </si>
  <si>
    <t>750160012</t>
  </si>
  <si>
    <t>CLCC  INSTITUT CURIE</t>
  </si>
  <si>
    <t>940000656</t>
  </si>
  <si>
    <t>CLCC HOPITAL GUSTAVE ROUSSY</t>
  </si>
  <si>
    <t>210987731</t>
  </si>
  <si>
    <t>CLCC GEORGES-FRANCOIS LECLERC</t>
  </si>
  <si>
    <t>910813732</t>
  </si>
  <si>
    <t>CLCC DE PROTONTHERAPIE ORSAY</t>
  </si>
  <si>
    <t>410007553</t>
  </si>
  <si>
    <t>C.I.R.A.D. - BLOIS</t>
  </si>
  <si>
    <t>590784245</t>
  </si>
  <si>
    <t>HF-08</t>
  </si>
  <si>
    <t>CH ZUYDCOOTE</t>
  </si>
  <si>
    <t>380780056</t>
  </si>
  <si>
    <t>CH YVES TOURAINE</t>
  </si>
  <si>
    <t>590782439</t>
  </si>
  <si>
    <t>CH WATTRELOS</t>
  </si>
  <si>
    <t>ch-gray.mssante.fr</t>
  </si>
  <si>
    <t>840000111</t>
  </si>
  <si>
    <t>CH VAISON LA ROMAINE</t>
  </si>
  <si>
    <t>970100228</t>
  </si>
  <si>
    <t>GUA-02</t>
  </si>
  <si>
    <t>C.H.U. DE POINTE A PITRE  ABYMES</t>
  </si>
  <si>
    <t>780140059</t>
  </si>
  <si>
    <t>IDF-03</t>
  </si>
  <si>
    <t>CH THEOPHILE ROUSSEL</t>
  </si>
  <si>
    <t>090782251</t>
  </si>
  <si>
    <t>OCC-08</t>
  </si>
  <si>
    <t>CH TARASCON SUR ARIEGE</t>
  </si>
  <si>
    <t>480780147</t>
  </si>
  <si>
    <t>CHS SAINT-ALBAN FRANCOIS TOSQUELLES</t>
  </si>
  <si>
    <t>300780103</t>
  </si>
  <si>
    <t>CHS PSY LE MAS CAREIRON UZES</t>
  </si>
  <si>
    <t>830101200</t>
  </si>
  <si>
    <t>CHS PIERREFEU DU VAR HENRI GUERIN</t>
  </si>
  <si>
    <t>660780198</t>
  </si>
  <si>
    <t>CH SPECIALISE LEON JEAN GREGORY</t>
  </si>
  <si>
    <t>970202180</t>
  </si>
  <si>
    <t>CHSP DE COLSON</t>
  </si>
  <si>
    <t>590780052</t>
  </si>
  <si>
    <t>HF-05</t>
  </si>
  <si>
    <t>CH SOMAIN</t>
  </si>
  <si>
    <t>270000219</t>
  </si>
  <si>
    <t>NOR-10</t>
  </si>
  <si>
    <t>CHS NAVARRE EVREUX</t>
  </si>
  <si>
    <t>460780554</t>
  </si>
  <si>
    <t>CHS LEYME</t>
  </si>
  <si>
    <t>900004698</t>
  </si>
  <si>
    <t>gh70.mssante.fr</t>
  </si>
  <si>
    <t>BFC-09</t>
  </si>
  <si>
    <t>CHSLD CHENOIS</t>
  </si>
  <si>
    <t>130780554</t>
  </si>
  <si>
    <t>CHS EDOUARD TOULOUSE</t>
  </si>
  <si>
    <t>390780476</t>
  </si>
  <si>
    <t>BFC-10</t>
  </si>
  <si>
    <t>CHS  DOLE ST YLIE</t>
  </si>
  <si>
    <t>840000137</t>
  </si>
  <si>
    <t>CHS DE MONTFAVET</t>
  </si>
  <si>
    <t>730780582</t>
  </si>
  <si>
    <t>CHS DE LA SAVOIE</t>
  </si>
  <si>
    <t>030780282</t>
  </si>
  <si>
    <t>ARA-01</t>
  </si>
  <si>
    <t>CHS D'AINAY LE CHATEAU</t>
  </si>
  <si>
    <t>360000095</t>
  </si>
  <si>
    <t>CVL-02</t>
  </si>
  <si>
    <t>CH SAINT ROCH DE BUZANCAIS</t>
  </si>
  <si>
    <t>690780143</t>
  </si>
  <si>
    <t>CH SAINT JEAN DE DIEU - ARHM</t>
  </si>
  <si>
    <t>450000336</t>
  </si>
  <si>
    <t>CH SAINT JEAN DE BRIARE</t>
  </si>
  <si>
    <t>670780345</t>
  </si>
  <si>
    <t>CH SAINTE-CATHERINE DE SAVERNE</t>
  </si>
  <si>
    <t>360000087</t>
  </si>
  <si>
    <t>CH SAINT CHARLES DE VALENCAY</t>
  </si>
  <si>
    <t>380780023</t>
  </si>
  <si>
    <t>CH RHUMATOLOGIQUE D'URIAGE</t>
  </si>
  <si>
    <t>740781893</t>
  </si>
  <si>
    <t>CH REIGNIER</t>
  </si>
  <si>
    <t>620101360</t>
  </si>
  <si>
    <t>CH REGION DE ST-OMER</t>
  </si>
  <si>
    <t>010007987</t>
  </si>
  <si>
    <t>CH PUBLIC HAUTEVILLLE</t>
  </si>
  <si>
    <t>780300455</t>
  </si>
  <si>
    <t>CH PRIVE DU MONTGARDE</t>
  </si>
  <si>
    <t>300781010</t>
  </si>
  <si>
    <t>CH PONTEILS</t>
  </si>
  <si>
    <t>450000153</t>
  </si>
  <si>
    <t>CVL-05</t>
  </si>
  <si>
    <t>CH P. LEBRUN NEUVILLE AUX BOIS</t>
  </si>
  <si>
    <t>380780049</t>
  </si>
  <si>
    <t>CH PIERRE OUDOT</t>
  </si>
  <si>
    <t>580780971</t>
  </si>
  <si>
    <t>CH PIERRE LOO EPSM DE LA NIEVRE</t>
  </si>
  <si>
    <t>270000144</t>
  </si>
  <si>
    <t>NOR-09</t>
  </si>
  <si>
    <t>CH PIERRE HURABIELLE BOURG-ACHARD</t>
  </si>
  <si>
    <t>120780085</t>
  </si>
  <si>
    <t>OCC-12</t>
  </si>
  <si>
    <t>CH PIERRE DELPECH DECAZEVILLE</t>
  </si>
  <si>
    <t>340796358</t>
  </si>
  <si>
    <t>CH PAUL COSTE FLORET LAMALOU</t>
  </si>
  <si>
    <t>350048518</t>
  </si>
  <si>
    <t>BRE-05</t>
  </si>
  <si>
    <t>C. HOSPITALIER DES MARCHES DE BRETAGNE</t>
  </si>
  <si>
    <t>020000055</t>
  </si>
  <si>
    <t>HF-01</t>
  </si>
  <si>
    <t>CH NOUVION EN THIERACHE</t>
  </si>
  <si>
    <t>280000589</t>
  </si>
  <si>
    <t>CVL-06</t>
  </si>
  <si>
    <t>CH NOGENT- LE- ROTROU</t>
  </si>
  <si>
    <t>760780064</t>
  </si>
  <si>
    <t>NOR-07</t>
  </si>
  <si>
    <t>CH NEUFCHATEL-EN-BRAY</t>
  </si>
  <si>
    <t>010780096</t>
  </si>
  <si>
    <t>CH MONTPENSIER TREVOUX</t>
  </si>
  <si>
    <t>690780036</t>
  </si>
  <si>
    <t>CH MONTGELAS</t>
  </si>
  <si>
    <t>610780124</t>
  </si>
  <si>
    <t>CH MARGUERITE DE LORRAINE-MORTAGNE</t>
  </si>
  <si>
    <t>370000713</t>
  </si>
  <si>
    <t>CVL-03</t>
  </si>
  <si>
    <t>CH LOUIS SEVESTRE - LA MEMBROLLE</t>
  </si>
  <si>
    <t>570000430</t>
  </si>
  <si>
    <t>CH LE SECQ DE CREPY - BOULAY</t>
  </si>
  <si>
    <t>270000136</t>
  </si>
  <si>
    <t>CH LES ANDELYS</t>
  </si>
  <si>
    <t>590781621</t>
  </si>
  <si>
    <t>HF-06</t>
  </si>
  <si>
    <t>CH LE CATEAU-CAMBRESIS</t>
  </si>
  <si>
    <t>430000067</t>
  </si>
  <si>
    <t>ARA-06</t>
  </si>
  <si>
    <t>CH LANGEAC</t>
  </si>
  <si>
    <t>890000417</t>
  </si>
  <si>
    <t>CH JOIGNY</t>
  </si>
  <si>
    <t>590781639</t>
  </si>
  <si>
    <t>CH JEUMONT</t>
  </si>
  <si>
    <t>370002701</t>
  </si>
  <si>
    <t>CH JEAN PAGES DE LUYNES</t>
  </si>
  <si>
    <t>610780165</t>
  </si>
  <si>
    <t>NOR-01</t>
  </si>
  <si>
    <t>CH JACQUES MONOD - FLERS</t>
  </si>
  <si>
    <t>910019447</t>
  </si>
  <si>
    <t>IDF-06</t>
  </si>
  <si>
    <t>CHI SUD ESSONNE-DOURDAN-ETAMPES</t>
  </si>
  <si>
    <t>970100160</t>
  </si>
  <si>
    <t>GUA-01</t>
  </si>
  <si>
    <t>C.H. IRENEE DE BRUYN, EX H.L.</t>
  </si>
  <si>
    <t>950001370</t>
  </si>
  <si>
    <t>C.H.I.P.O. DE BEAUMONT-MERU</t>
  </si>
  <si>
    <t>820004950</t>
  </si>
  <si>
    <t>OCC-11</t>
  </si>
  <si>
    <t>CH INTERCOMMUN CASTELSARRASIN-MOISSAC</t>
  </si>
  <si>
    <t>590785663</t>
  </si>
  <si>
    <t>CH INTERCOMMUNAL WASQUEHAL</t>
  </si>
  <si>
    <t>240016055</t>
  </si>
  <si>
    <t>NA-05</t>
  </si>
  <si>
    <t>CH INTERCOMMUNAL RIBERAC DRONNE DOUBLE</t>
  </si>
  <si>
    <t>390780179</t>
  </si>
  <si>
    <t>BFC-08</t>
  </si>
  <si>
    <t>CH INTERCOMMUNAL DU PAYS DU REVERMONT</t>
  </si>
  <si>
    <t>610790594</t>
  </si>
  <si>
    <t>CH INTERCOMMUNAL DES ANDAINES</t>
  </si>
  <si>
    <t>440048718</t>
  </si>
  <si>
    <t>CHIMIOTHÉRAPIE - SITE JULES VERNE</t>
  </si>
  <si>
    <t>740790381</t>
  </si>
  <si>
    <t>CHI LES HOPITAUX DU LEMAN</t>
  </si>
  <si>
    <t>120780481</t>
  </si>
  <si>
    <t>CHI (EX H.L.) VALLON SALLES LA SOURCE</t>
  </si>
  <si>
    <t>120780101</t>
  </si>
  <si>
    <t>C.H.I. (EX H.L.)ESPALIONSTLAURENTD'OLT</t>
  </si>
  <si>
    <t>320780174</t>
  </si>
  <si>
    <t>C.H.I. (EX H.L.) DE LOMBEZ SAMATAN</t>
  </si>
  <si>
    <t>760780734</t>
  </si>
  <si>
    <t>CHI DU PAYS DES HAUTES FALAISES</t>
  </si>
  <si>
    <t>880008230</t>
  </si>
  <si>
    <t>CHI DES 5 VALLEES</t>
  </si>
  <si>
    <t>880007299</t>
  </si>
  <si>
    <t>CHI DE L' OUEST VOSGIEN</t>
  </si>
  <si>
    <t>920026374</t>
  </si>
  <si>
    <t>CHI COURBEVOIE-NEUILLY-PUTEAUX</t>
  </si>
  <si>
    <t>600100028</t>
  </si>
  <si>
    <t>CHI CLERMONT</t>
  </si>
  <si>
    <t>580781136</t>
  </si>
  <si>
    <t>CH HENRI DUNANT LA CHARITE-SUR-LOIRE</t>
  </si>
  <si>
    <t>620100677</t>
  </si>
  <si>
    <t>CH HENIN BEAUMONT</t>
  </si>
  <si>
    <t>590781647</t>
  </si>
  <si>
    <t>CH HAUTMONT</t>
  </si>
  <si>
    <t>690782925</t>
  </si>
  <si>
    <t>CH GERIATRIQUE DU MONT D OR</t>
  </si>
  <si>
    <t>420780660</t>
  </si>
  <si>
    <t>CH GEORGES CLAUDINON</t>
  </si>
  <si>
    <t>590781662</t>
  </si>
  <si>
    <t>CH FOURMIES</t>
  </si>
  <si>
    <t>290000041</t>
  </si>
  <si>
    <t>BRE-01</t>
  </si>
  <si>
    <t>C.H FERDINAND GRALL LANDERNEAU</t>
  </si>
  <si>
    <t>590781811</t>
  </si>
  <si>
    <t>CH FELLERIES-LIESSIES</t>
  </si>
  <si>
    <t>090180019</t>
  </si>
  <si>
    <t>CH (EX HL) SAINT LOUIS</t>
  </si>
  <si>
    <t>120780093</t>
  </si>
  <si>
    <t>ch-saint-geniezdolt.mssante.fr</t>
  </si>
  <si>
    <t>C.H.(EX H.L.) SAINT GENIEZ D'OLT</t>
  </si>
  <si>
    <t>120780291</t>
  </si>
  <si>
    <t>C.H. (EX H.L.) MAURICE FENAILLE</t>
  </si>
  <si>
    <t>460780430</t>
  </si>
  <si>
    <t>OCC-14</t>
  </si>
  <si>
    <t>C.H.(EX H.L.) LOUIS CONTE GRAMAT</t>
  </si>
  <si>
    <t>320780216</t>
  </si>
  <si>
    <t>hopital-vicfezensac.mssante.fr</t>
  </si>
  <si>
    <t>C.H. (EX H.L.) DE VIC-FEZENSAC</t>
  </si>
  <si>
    <t>820000248</t>
  </si>
  <si>
    <t>C.H. (EX H.L.) DES DEUX RIVES</t>
  </si>
  <si>
    <t>310780713</t>
  </si>
  <si>
    <t>C.H. (EX H.L.) DE REVEL</t>
  </si>
  <si>
    <t>320780208</t>
  </si>
  <si>
    <t>C.H. (EX H.L.) DE NOGARO</t>
  </si>
  <si>
    <t>820000206</t>
  </si>
  <si>
    <t>C.H. (EX H.L.)  DE NEGREPELISSE</t>
  </si>
  <si>
    <t>320780190</t>
  </si>
  <si>
    <t>C.H. (EX H.L.) DE MIRANDE</t>
  </si>
  <si>
    <t>320780182</t>
  </si>
  <si>
    <t>hopital-mauvezin.mssante.fr</t>
  </si>
  <si>
    <t>C.H. (EX H.L.) DE MAUVEZIN</t>
  </si>
  <si>
    <t>320780158</t>
  </si>
  <si>
    <t>C.H. (EX H.L.)  DE GIMONT</t>
  </si>
  <si>
    <t>820000214</t>
  </si>
  <si>
    <t>C.H.(EX H.L.) DE CAUSSADE</t>
  </si>
  <si>
    <t>430000091</t>
  </si>
  <si>
    <t>CH D'YSSINGEAUX</t>
  </si>
  <si>
    <t>420002495</t>
  </si>
  <si>
    <t>CH DU PAYS DE GIER</t>
  </si>
  <si>
    <t>590781415</t>
  </si>
  <si>
    <t>CH DUNKERQUE</t>
  </si>
  <si>
    <t>010008407</t>
  </si>
  <si>
    <t>CH DU HAUT BUGEY</t>
  </si>
  <si>
    <t>760782425</t>
  </si>
  <si>
    <t>CH DU BOIS PETIT SOTTEVILLE LES ROUEN</t>
  </si>
  <si>
    <t>260003264</t>
  </si>
  <si>
    <t>CH DROME VIVARAIS</t>
  </si>
  <si>
    <t>030002158</t>
  </si>
  <si>
    <t>CH DPT COEUR DU BOURBONNAIS</t>
  </si>
  <si>
    <t>620100461</t>
  </si>
  <si>
    <t>CH D'HESDIN</t>
  </si>
  <si>
    <t>410000095</t>
  </si>
  <si>
    <t>CVL-04</t>
  </si>
  <si>
    <t>CH DE VENDOME</t>
  </si>
  <si>
    <t>690782271</t>
  </si>
  <si>
    <t>CH DE TARARE</t>
  </si>
  <si>
    <t>070002878</t>
  </si>
  <si>
    <t>CH DES VALS D'ARDECHE</t>
  </si>
  <si>
    <t>380780213</t>
  </si>
  <si>
    <t>CH DE ST-LAURENT-DU-PONT</t>
  </si>
  <si>
    <t>730780103</t>
  </si>
  <si>
    <t>410000111</t>
  </si>
  <si>
    <t>CH DE ST AIGNAN</t>
  </si>
  <si>
    <t>410000152</t>
  </si>
  <si>
    <t>CH DE SELLES-SUR-CHER</t>
  </si>
  <si>
    <t>070007927</t>
  </si>
  <si>
    <t>CH DES CEVENNES ARDECHOISES</t>
  </si>
  <si>
    <t>590781803</t>
  </si>
  <si>
    <t>CH DE SAMBRE AVESNOIS</t>
  </si>
  <si>
    <t>380780171</t>
  </si>
  <si>
    <t>CH DE SAINT MARCELLIN</t>
  </si>
  <si>
    <t>500000096</t>
  </si>
  <si>
    <t>CH DE SAINT HILAIRE DU HARCOUET</t>
  </si>
  <si>
    <t>690780044</t>
  </si>
  <si>
    <t>CH DE SAINTE-FOY-LES-LYON</t>
  </si>
  <si>
    <t>740781208</t>
  </si>
  <si>
    <t>ARA-08</t>
  </si>
  <si>
    <t>CH DE RUMILLY</t>
  </si>
  <si>
    <t>590782421</t>
  </si>
  <si>
    <t>C.H DE ROUBAIX</t>
  </si>
  <si>
    <t>380780072</t>
  </si>
  <si>
    <t>CH DE RIVES</t>
  </si>
  <si>
    <t>450002423</t>
  </si>
  <si>
    <t>CH DEPARTEMENTAL GEORGE DAUMEZON</t>
  </si>
  <si>
    <t>150780500</t>
  </si>
  <si>
    <t>ARA-04</t>
  </si>
  <si>
    <t>CH DE MURAT</t>
  </si>
  <si>
    <t>540001096</t>
  </si>
  <si>
    <t>CH DE MT ST MARTIN (GROUPE SOS SANTE)</t>
  </si>
  <si>
    <t>380780031</t>
  </si>
  <si>
    <t>CH DE LA MURE</t>
  </si>
  <si>
    <t>280000225</t>
  </si>
  <si>
    <t>CH DE LA LOUPE</t>
  </si>
  <si>
    <t>880007786</t>
  </si>
  <si>
    <t>CH DE LA HAUTE VALLEE DE LA MOSELLE</t>
  </si>
  <si>
    <t>520780081</t>
  </si>
  <si>
    <t>CH DE LA HAUTE-MARNE</t>
  </si>
  <si>
    <t>360000061</t>
  </si>
  <si>
    <t>CH DE LA CHATRE</t>
  </si>
  <si>
    <t>690780069</t>
  </si>
  <si>
    <t>CH DE CONDRIEU</t>
  </si>
  <si>
    <t>150780047</t>
  </si>
  <si>
    <t>CH DE CONDAT EN FENIERS</t>
  </si>
  <si>
    <t>360000103</t>
  </si>
  <si>
    <t>cvl.mssante.fr</t>
  </si>
  <si>
    <t>CH DE CHATILLON-SUR-INDRE</t>
  </si>
  <si>
    <t>280500075</t>
  </si>
  <si>
    <t>CH DE CHATEAUDUN</t>
  </si>
  <si>
    <t>080000425</t>
  </si>
  <si>
    <t>CH DE CHARLEVILLE MEZIERES</t>
  </si>
  <si>
    <t>970100244</t>
  </si>
  <si>
    <t>C.H.  DE CAPESTERRE-BELLE, EX H.L.</t>
  </si>
  <si>
    <t>330781295</t>
  </si>
  <si>
    <t>NA-06</t>
  </si>
  <si>
    <t>C.H. DE  CADILLAC</t>
  </si>
  <si>
    <t>730780525</t>
  </si>
  <si>
    <t>CH DE BOURG ST MAURICE</t>
  </si>
  <si>
    <t>030780126</t>
  </si>
  <si>
    <t>CH DE BOURBON L'ARCHAMBAULT</t>
  </si>
  <si>
    <t>500000054</t>
  </si>
  <si>
    <t>CH D' AVRANCHES-GRANVILLE</t>
  </si>
  <si>
    <t>070780358</t>
  </si>
  <si>
    <t>CH D'ARDECHE NORD</t>
  </si>
  <si>
    <t>070005566</t>
  </si>
  <si>
    <t>CH D'ARDECHE MERIDIONALE</t>
  </si>
  <si>
    <t>430000059</t>
  </si>
  <si>
    <t>CH CRAPONNE SUR ARZON</t>
  </si>
  <si>
    <t>580780070</t>
  </si>
  <si>
    <t>CH CLAMECY</t>
  </si>
  <si>
    <t>580780047</t>
  </si>
  <si>
    <t>CH CHATEAU-CHINON</t>
  </si>
  <si>
    <t>630781367</t>
  </si>
  <si>
    <t>CH BILLOM</t>
  </si>
  <si>
    <t>620100651</t>
  </si>
  <si>
    <t>CH BETHUNE</t>
  </si>
  <si>
    <t>270000060</t>
  </si>
  <si>
    <t>CH BERNAY</t>
  </si>
  <si>
    <t>450000146</t>
  </si>
  <si>
    <t>CH  BEAUNE-LA-ROLANDE</t>
  </si>
  <si>
    <t>250000239</t>
  </si>
  <si>
    <t>ch-baumelesdames.mssante.fr</t>
  </si>
  <si>
    <t>CH BAUME LES DAMES</t>
  </si>
  <si>
    <t>620100073</t>
  </si>
  <si>
    <t>HF-04</t>
  </si>
  <si>
    <t>CH BAPAUME</t>
  </si>
  <si>
    <t>590781795</t>
  </si>
  <si>
    <t>ch-avesnes.mssante.fr</t>
  </si>
  <si>
    <t>CH AVESNES SUR HELPE</t>
  </si>
  <si>
    <t>890000409</t>
  </si>
  <si>
    <t>CH AVALLON</t>
  </si>
  <si>
    <t>740780986</t>
  </si>
  <si>
    <t>CHATEAU DE BON ATTRAIT</t>
  </si>
  <si>
    <t>620103432</t>
  </si>
  <si>
    <t>CH ARROND DE MONTREUIL</t>
  </si>
  <si>
    <t>600100101</t>
  </si>
  <si>
    <t>ch-clermont.mssante.fr</t>
  </si>
  <si>
    <t>CH AP-HP LIANCOURT</t>
  </si>
  <si>
    <t>710781568</t>
  </si>
  <si>
    <t>CH ALIGRE BOURBON LANCY</t>
  </si>
  <si>
    <t>730002839</t>
  </si>
  <si>
    <t>CH  ALBERTVILLE MOUTIERS</t>
  </si>
  <si>
    <t>620101295</t>
  </si>
  <si>
    <t>CH AIRE SUR LA LYS</t>
  </si>
  <si>
    <t>970466504</t>
  </si>
  <si>
    <t>CENTRE YLANG YLANG</t>
  </si>
  <si>
    <t>910150077</t>
  </si>
  <si>
    <t>CENTRE VARENNES JARCY</t>
  </si>
  <si>
    <t>440000719</t>
  </si>
  <si>
    <t>msa.mssante.fr</t>
  </si>
  <si>
    <t>CENTRE THERAPEUTIQUE DE  LA BARONNAIS</t>
  </si>
  <si>
    <t>970405064</t>
  </si>
  <si>
    <t>CENTRE (ST PIERRE/U1) - AURAR</t>
  </si>
  <si>
    <t>140015975</t>
  </si>
  <si>
    <t>CENTRE SSR THALATTA - LES VILLANDIERES</t>
  </si>
  <si>
    <t>430000141</t>
  </si>
  <si>
    <t>CENTRE SSR SAINT-JOSEPH</t>
  </si>
  <si>
    <t>260000153</t>
  </si>
  <si>
    <t>CENTRE SSR SAINTE CATHERINE LABOURÉ</t>
  </si>
  <si>
    <t>010780476</t>
  </si>
  <si>
    <t>CENTRE SSR READAPT ADOLESCENTS CHANAY</t>
  </si>
  <si>
    <t>670780501</t>
  </si>
  <si>
    <t>CENTRE SSR "MARIENBRONN"</t>
  </si>
  <si>
    <t>660780156</t>
  </si>
  <si>
    <t>CENTRE SSR LE VALLESPIR</t>
  </si>
  <si>
    <t>120780143</t>
  </si>
  <si>
    <t>CENTRE SSR LES TILLEULS CEIGNAC</t>
  </si>
  <si>
    <t>070780234</t>
  </si>
  <si>
    <t>CENTRE SSR LE CHATEAU</t>
  </si>
  <si>
    <t>430000166</t>
  </si>
  <si>
    <t>CENTRE SSR JALAVOUX</t>
  </si>
  <si>
    <t>440000693</t>
  </si>
  <si>
    <t>CENTRE SSR DE ST SÉBASTIEN/LOIRE-ESPIC</t>
  </si>
  <si>
    <t>490000817</t>
  </si>
  <si>
    <t>CENTRE SSR DE MONTFAUCON-MONTIGNE</t>
  </si>
  <si>
    <t>670000249</t>
  </si>
  <si>
    <t>CENTRE SSR "CHATEAU WALK"</t>
  </si>
  <si>
    <t>140000340</t>
  </si>
  <si>
    <t>CENTRE SSR BETHARRAM HEROUVILLE</t>
  </si>
  <si>
    <t>760781054</t>
  </si>
  <si>
    <t>CENTRE SSR ASS LADAPT HAUTE NORMANDIE</t>
  </si>
  <si>
    <t>720018100</t>
  </si>
  <si>
    <t>CENTRE SOINS-ETUDES PIERRE DAGUET</t>
  </si>
  <si>
    <t>050002351</t>
  </si>
  <si>
    <t>CENTRE RHONE AZUR SITE GAP</t>
  </si>
  <si>
    <t>2A0000261</t>
  </si>
  <si>
    <t>CENTRE REPOS CONVALESCENCE</t>
  </si>
  <si>
    <t>750140055</t>
  </si>
  <si>
    <t>CENTRE RENE CAPITANT</t>
  </si>
  <si>
    <t>630011211</t>
  </si>
  <si>
    <t>CENTRE RÉGIONAL BASSE VISION</t>
  </si>
  <si>
    <t>490020344</t>
  </si>
  <si>
    <t>CENTRE REEDUCATION CARDIAQUE SAINT JOSEPH</t>
  </si>
  <si>
    <t>330781170</t>
  </si>
  <si>
    <t>CENTRE READAPT PASTEUR - RENOVATION</t>
  </si>
  <si>
    <t>690044623</t>
  </si>
  <si>
    <t>CENTRE PSYPRO LYON</t>
  </si>
  <si>
    <t>540000056</t>
  </si>
  <si>
    <t>CENTRE PSYCHOTHERAPIQUE NANCY</t>
  </si>
  <si>
    <t>330782350</t>
  </si>
  <si>
    <t>CENTRE PSYCHOTHERAPIQUE LES PLATANES</t>
  </si>
  <si>
    <t>750170193</t>
  </si>
  <si>
    <t>nouvelleforge.mssante.fr</t>
  </si>
  <si>
    <t>CENTRE PSYCHOTHERAPIQUE DUTOT AURORE</t>
  </si>
  <si>
    <t>610780025</t>
  </si>
  <si>
    <t>CENTRE PSYCHOTHERAPIQUE DE L'ORNE</t>
  </si>
  <si>
    <t>300780384</t>
  </si>
  <si>
    <t>CENTRE PROTECTION INFANTILE MONTAURY</t>
  </si>
  <si>
    <t>310781430</t>
  </si>
  <si>
    <t>CENTRE POSTCURE ROUTE NOUVELLE</t>
  </si>
  <si>
    <t>440002624</t>
  </si>
  <si>
    <t>CENTRE POST CURE "LES BRIORDS"</t>
  </si>
  <si>
    <t>480780212</t>
  </si>
  <si>
    <t>CENTRE POST CURE LE BOY</t>
  </si>
  <si>
    <t>560004277</t>
  </si>
  <si>
    <t>CENTRE POST-CURE KERVILLARD - SARZEAU</t>
  </si>
  <si>
    <t>780140075</t>
  </si>
  <si>
    <t>CENTRE POST CURE GILBERT RABY</t>
  </si>
  <si>
    <t>940510027</t>
  </si>
  <si>
    <t>CENTRE POST CURE DE ST MAUR DES FOSSES</t>
  </si>
  <si>
    <t>770510055</t>
  </si>
  <si>
    <t>CENTRE POST CURE CHANTEMERLE</t>
  </si>
  <si>
    <t>500000278</t>
  </si>
  <si>
    <t>CENTRE POST CURE BEAUREGARD/LA GLACERI</t>
  </si>
  <si>
    <t>480000835</t>
  </si>
  <si>
    <t>CENTRE POSTCURE ALCOOLIQUE STE MARIE</t>
  </si>
  <si>
    <t>320780323</t>
  </si>
  <si>
    <t>CENTRE PEDIATRIQUE ST JACQUES MPR</t>
  </si>
  <si>
    <t>780630026</t>
  </si>
  <si>
    <t>CENTRE PEDIATRIQUE DES COTES</t>
  </si>
  <si>
    <t>310781422</t>
  </si>
  <si>
    <t>CENTRE PAUL DOTTIN</t>
  </si>
  <si>
    <t>930700018</t>
  </si>
  <si>
    <t>CENTRE PARIS EST</t>
  </si>
  <si>
    <t>340000439</t>
  </si>
  <si>
    <t>CENTRE ORTHOPEDIQUE MAGUELONE</t>
  </si>
  <si>
    <t>360000962</t>
  </si>
  <si>
    <t>CENTRE NÉPHRO. CHÂTEAUROUX-CH ISSOUDUN</t>
  </si>
  <si>
    <t>CENTRE NEPHROCARE MARNE LA VALLEE</t>
  </si>
  <si>
    <t>770020055</t>
  </si>
  <si>
    <t>nephrocare.mssante.fr</t>
  </si>
  <si>
    <t>340001064</t>
  </si>
  <si>
    <t>CENTRE MUTUALISTE NEUROLOGIQUE PROPARA</t>
  </si>
  <si>
    <t>060780392</t>
  </si>
  <si>
    <t>CENTRE MONTSINERY</t>
  </si>
  <si>
    <t>750170516</t>
  </si>
  <si>
    <t>CENTRE MOGADOR</t>
  </si>
  <si>
    <t>970100020</t>
  </si>
  <si>
    <t>CENTRE MEDICO SOCIAL</t>
  </si>
  <si>
    <t>930300082</t>
  </si>
  <si>
    <t>CENTRE MEDICO CHIRURGICAL FLOREAL</t>
  </si>
  <si>
    <t>720017748</t>
  </si>
  <si>
    <t>CENTRE MEDICO-CHIRURGICAL DU MANS</t>
  </si>
  <si>
    <t>520780214</t>
  </si>
  <si>
    <t>CENTRE MEDICO-CHIRURGICAL DE CHAUMONT</t>
  </si>
  <si>
    <t>640780557</t>
  </si>
  <si>
    <t>CENTRE MEDICAL TOKI EDER</t>
  </si>
  <si>
    <t>970302071</t>
  </si>
  <si>
    <t>CENTRE MÉDICAL "SAINT-PAUL"</t>
  </si>
  <si>
    <t>680001310</t>
  </si>
  <si>
    <t>CENTRE MEDICAL SAINTE ANNE</t>
  </si>
  <si>
    <t>380009928</t>
  </si>
  <si>
    <t>CENTRE MEDICAL ROCHEPLANE</t>
  </si>
  <si>
    <t>050000058</t>
  </si>
  <si>
    <t>CENTRE MEDICAL RIO VERT</t>
  </si>
  <si>
    <t>050000637</t>
  </si>
  <si>
    <t>CENTRE MEDICAL MONTJOY</t>
  </si>
  <si>
    <t>680000296</t>
  </si>
  <si>
    <t>CENTRE MEDICAL LUPPACH</t>
  </si>
  <si>
    <t>680000072</t>
  </si>
  <si>
    <t>CENTRE MEDICAL LE SCHIMMEL</t>
  </si>
  <si>
    <t>680000304</t>
  </si>
  <si>
    <t>CENTRE MEDICAL LE ROGGENBERG</t>
  </si>
  <si>
    <t>040782021</t>
  </si>
  <si>
    <t>CENTRE MEDICAL LE COUSSON</t>
  </si>
  <si>
    <t>050000066</t>
  </si>
  <si>
    <t>CENTRE MEDICAL LA SOURCE</t>
  </si>
  <si>
    <t>330780560</t>
  </si>
  <si>
    <t>CENTRE MEDICAL LA PIGNADA</t>
  </si>
  <si>
    <t>680000247</t>
  </si>
  <si>
    <t>CENTRE MEDICAL LALANCE</t>
  </si>
  <si>
    <t>830100822</t>
  </si>
  <si>
    <t>CENTRE MEDICAL INFANTILE LES OISEAUX</t>
  </si>
  <si>
    <t>720016823</t>
  </si>
  <si>
    <t>CENTRE MÉDICAL G. COULON:SITE DU MANS</t>
  </si>
  <si>
    <t>430000216</t>
  </si>
  <si>
    <t>CENTRE MEDICAL D'OUSSOULX</t>
  </si>
  <si>
    <t>300017423</t>
  </si>
  <si>
    <t>CENTRE MEDICAL DE L'EGREGORE AUDAVIE</t>
  </si>
  <si>
    <t>580780203</t>
  </si>
  <si>
    <t>CENTRE MEDICAL DE LA VENERIE</t>
  </si>
  <si>
    <t>690782420</t>
  </si>
  <si>
    <t>CENTRE MEDICAL DE BAYERE</t>
  </si>
  <si>
    <t>050000991</t>
  </si>
  <si>
    <t>CENTRE MEDICAL CHANT'OURS</t>
  </si>
  <si>
    <t>670780600</t>
  </si>
  <si>
    <t>CENTRE MEDICAL CERRAN LIEBFRAUENTHAL</t>
  </si>
  <si>
    <t>640780623</t>
  </si>
  <si>
    <t>CENTRE MEDICAL ANNIE ENIA</t>
  </si>
  <si>
    <t>040780520</t>
  </si>
  <si>
    <t>CENTRE MEDICA FRANCE LE VERDON</t>
  </si>
  <si>
    <t>620118513</t>
  </si>
  <si>
    <t>CENTRE MCO COTE D'OPALE</t>
  </si>
  <si>
    <t>570023309</t>
  </si>
  <si>
    <t>CENTRE MATHILDE SALOMON DE PHALSBOURG</t>
  </si>
  <si>
    <t>580780757</t>
  </si>
  <si>
    <t>CENTRE LONG SEJOUR STPIERRE LE MOUTIER</t>
  </si>
  <si>
    <t>850005224</t>
  </si>
  <si>
    <t>CENTRE LES MÉTIVES LES SABLES D'OLONNE</t>
  </si>
  <si>
    <t>850002130</t>
  </si>
  <si>
    <t>CENTRE LES  METIVES LA ROCHE SUR YON</t>
  </si>
  <si>
    <t>970305520</t>
  </si>
  <si>
    <t>CENTRE LES COULICOUS</t>
  </si>
  <si>
    <t>350002747</t>
  </si>
  <si>
    <t>CENTRE L'ESCALE RENNES</t>
  </si>
  <si>
    <t>590780094</t>
  </si>
  <si>
    <t>CENTRE LEONARD DE VINCI</t>
  </si>
  <si>
    <t>440024669</t>
  </si>
  <si>
    <t>CENTRE "LE BOIS RIGNOUX"</t>
  </si>
  <si>
    <t>350002754</t>
  </si>
  <si>
    <t>CENTRE LA THEBAUDAIS RENNES</t>
  </si>
  <si>
    <t>570000794</t>
  </si>
  <si>
    <t>CENTRE L'ADAPT THIONIS</t>
  </si>
  <si>
    <t>590785424</t>
  </si>
  <si>
    <t>CENTRE L'ADAPT DE CAMBRAI</t>
  </si>
  <si>
    <t>870000171</t>
  </si>
  <si>
    <t>CENTRE LA CHENAIE</t>
  </si>
  <si>
    <t>750170201</t>
  </si>
  <si>
    <t>CENTRE LABRADOR</t>
  </si>
  <si>
    <t>2B0003917</t>
  </si>
  <si>
    <t>CENTRE JOUR VILLA SAN ORNELLO</t>
  </si>
  <si>
    <t>950150052</t>
  </si>
  <si>
    <t>CENTRE JACQUES ARNAUD</t>
  </si>
  <si>
    <t>350000055</t>
  </si>
  <si>
    <t>CENTRE HOSPITALIER VITRE</t>
  </si>
  <si>
    <t>290000751</t>
  </si>
  <si>
    <t>CENTRE HOSPITALIER ST RENAN</t>
  </si>
  <si>
    <t>540000114</t>
  </si>
  <si>
    <t>CENTRE HOSPITALIER ST NICOLAS DE PORT</t>
  </si>
  <si>
    <t>220000616</t>
  </si>
  <si>
    <t>CENTRE HOSPITALIER ST JEAN DE DIEU</t>
  </si>
  <si>
    <t>550000046</t>
  </si>
  <si>
    <t>CENTRE HOSPITALIER ST-CHARLES COMMERCY</t>
  </si>
  <si>
    <t>710781329</t>
  </si>
  <si>
    <t>CENTRE HOSPITALIER SPECIALISE SEVREY</t>
  </si>
  <si>
    <t>570000513</t>
  </si>
  <si>
    <t>CENTRE HOSPITALIER SPECIALISE DE JURY</t>
  </si>
  <si>
    <t>440000263</t>
  </si>
  <si>
    <t>CENTRE HOSPITALIER SPECIALISE BLAIN</t>
  </si>
  <si>
    <t>550000095</t>
  </si>
  <si>
    <t>CENTRE HOSPITALIER SPECIALISE</t>
  </si>
  <si>
    <t>430000034</t>
  </si>
  <si>
    <t>CENTRE HOSPITALIER SECTEUR DE BRIOUDE</t>
  </si>
  <si>
    <t>230780074</t>
  </si>
  <si>
    <t>CENTRE HOSPITALIER  SAINT VAURY</t>
  </si>
  <si>
    <t>540000049</t>
  </si>
  <si>
    <t>CENTRE HOSPITALIER SAINT CHARLES TOUL</t>
  </si>
  <si>
    <t>460780091</t>
  </si>
  <si>
    <t>CENTRE HOSPITALIER SAINT CERE</t>
  </si>
  <si>
    <t>570000158</t>
  </si>
  <si>
    <t>CENTRE HOSPITALIER ROBERT PAX</t>
  </si>
  <si>
    <t>420780033</t>
  </si>
  <si>
    <t>CENTRE HOSPITALIER ROANNE</t>
  </si>
  <si>
    <t>110781010</t>
  </si>
  <si>
    <t>OCC-01</t>
  </si>
  <si>
    <t>CENTRE HOSPITALIER  PORT-LA-NOUVELLE</t>
  </si>
  <si>
    <t>150780393</t>
  </si>
  <si>
    <t>CENTRE HOSPITALIER PIERRE RAYNAL</t>
  </si>
  <si>
    <t>970211157</t>
  </si>
  <si>
    <t>CENTRE HOSPITALIER NORD CARAIBE</t>
  </si>
  <si>
    <t>420780710</t>
  </si>
  <si>
    <t>CENTRE HOSPITALIER MAURICE ANDRE</t>
  </si>
  <si>
    <t>790000079</t>
  </si>
  <si>
    <t>hopital-mauleon.mssante.fr</t>
  </si>
  <si>
    <t>NA-11</t>
  </si>
  <si>
    <t>CENTRE HOSPITALIER MAULEON</t>
  </si>
  <si>
    <t>650780158</t>
  </si>
  <si>
    <t>CENTRE HOSPITALIER LOURDES</t>
  </si>
  <si>
    <t>840000079</t>
  </si>
  <si>
    <t>CENTRE HOSPITALIER L'ISLES SUR  SORGUE</t>
  </si>
  <si>
    <t>110780707</t>
  </si>
  <si>
    <t>OCC-02</t>
  </si>
  <si>
    <t>CENTRE HOSPITALIER LIMOUX QUILLAN</t>
  </si>
  <si>
    <t>710781345</t>
  </si>
  <si>
    <t>CENTRE HOSPITALIER LES MARRONNIERS</t>
  </si>
  <si>
    <t>770110070</t>
  </si>
  <si>
    <t>CENTRE HOSPITALIER LEON BINET PROVINS</t>
  </si>
  <si>
    <t>970100194</t>
  </si>
  <si>
    <t>CENTRE HOSPITALIER L. D. BEAUPERTHUY</t>
  </si>
  <si>
    <t>390780153</t>
  </si>
  <si>
    <t>CENTRE HOSPITALIER L BERARD MOREZ</t>
  </si>
  <si>
    <t>490000429</t>
  </si>
  <si>
    <t>CENTRE HOSPITALIER LAYON-AUBANCE</t>
  </si>
  <si>
    <t>290000116</t>
  </si>
  <si>
    <t>CENTRE HOSPITALIER LANMEUR</t>
  </si>
  <si>
    <t>240000034</t>
  </si>
  <si>
    <t>CENTRE HOSPITALIER LANMARY</t>
  </si>
  <si>
    <t>350000089</t>
  </si>
  <si>
    <t>CENTRE HOSPITALIER LA GUERCHE DE BGNE</t>
  </si>
  <si>
    <t>390780146</t>
  </si>
  <si>
    <t>CENTRE HOSPITALIER JURA SUD</t>
  </si>
  <si>
    <t>460780208</t>
  </si>
  <si>
    <t>CENTRE HOSPITALIER JEAN COULON GOURDON</t>
  </si>
  <si>
    <t>350002309</t>
  </si>
  <si>
    <t>CENTRE HOSPITALIER GRAND FOUGERAY</t>
  </si>
  <si>
    <t>020000048</t>
  </si>
  <si>
    <t>190002485</t>
  </si>
  <si>
    <t>CENTRE HOSPITALIER GERIATRIQUE UZERCHE</t>
  </si>
  <si>
    <t>600100127</t>
  </si>
  <si>
    <t>HF-11</t>
  </si>
  <si>
    <t>CENTRE HOSPITALIER GEORGES DECROZE</t>
  </si>
  <si>
    <t>440003309</t>
  </si>
  <si>
    <t>CENTRE HOSPITALIER GEORGES DAUMEZON</t>
  </si>
  <si>
    <t>970202222</t>
  </si>
  <si>
    <t>CENTRE HOSPITALIER ERNEST WAN-AJOUHU</t>
  </si>
  <si>
    <t>620100081</t>
  </si>
  <si>
    <t>CENTRE HOSPITALIER DU TERNOIS</t>
  </si>
  <si>
    <t>010780112</t>
  </si>
  <si>
    <t>lifen.mssante.fr/aura.mssante.fr</t>
  </si>
  <si>
    <t>CENTRE HOSPITALIER DU PAYS DE GEX</t>
  </si>
  <si>
    <t>840000012</t>
  </si>
  <si>
    <t>CENTRE HOSPITALIER DU PAYS D'APT</t>
  </si>
  <si>
    <t>320780125</t>
  </si>
  <si>
    <t>CENTRE HOSPITALIER DU GERS</t>
  </si>
  <si>
    <t>420013831</t>
  </si>
  <si>
    <t>CENTRE HOSPITALIER DU FOREZ</t>
  </si>
  <si>
    <t>690043237</t>
  </si>
  <si>
    <t>CENTRE HOSPITALIER DU BEAUJOLAIS VERT</t>
  </si>
  <si>
    <t>290000074</t>
  </si>
  <si>
    <t>CENTRE HOSPITALIER DOUARNENEZ</t>
  </si>
  <si>
    <t>260000104</t>
  </si>
  <si>
    <t>CENTRE HOSPITALIER DIE</t>
  </si>
  <si>
    <t>240000075</t>
  </si>
  <si>
    <t>CENTRE HOSPITALIER D'EXCIDEUIL</t>
  </si>
  <si>
    <t>140000159</t>
  </si>
  <si>
    <t>CENTRE HOSPITALIER DE VIRE</t>
  </si>
  <si>
    <t>020000071</t>
  </si>
  <si>
    <t>CENTRE HOSPITALIER DE VERVINS</t>
  </si>
  <si>
    <t>380780098</t>
  </si>
  <si>
    <t>CENTRE HOSPITALIER DE TULLINS</t>
  </si>
  <si>
    <t>100000017</t>
  </si>
  <si>
    <t>CENTRE HOSPITALIER DE TROYES</t>
  </si>
  <si>
    <t>720000140</t>
  </si>
  <si>
    <t>CENTRE HOSPITALIER DE ST CALAIS</t>
  </si>
  <si>
    <t>240000141</t>
  </si>
  <si>
    <t>CENTRE HOSPITALIER DE ST-ASTIER</t>
  </si>
  <si>
    <t>920009909</t>
  </si>
  <si>
    <t>CENTRE HOSPITALIER DES QUATRE VILLES</t>
  </si>
  <si>
    <t>020000261</t>
  </si>
  <si>
    <t>HF-02</t>
  </si>
  <si>
    <t>CENTRE HOSPITALIER DE SOISSONS</t>
  </si>
  <si>
    <t>570015099</t>
  </si>
  <si>
    <t>CENTRE HOSPITALIER DE SARREBOURG</t>
  </si>
  <si>
    <t>400780268</t>
  </si>
  <si>
    <t>CENTRE HOSPITALIER DE SAINT SEVER</t>
  </si>
  <si>
    <t>510000102</t>
  </si>
  <si>
    <t>CENTRE HOSPITALIER DE SAINTE-MENEHOULD</t>
  </si>
  <si>
    <t>880780077</t>
  </si>
  <si>
    <t>CENTRE HOSPITALIER DE SAINT-DIE</t>
  </si>
  <si>
    <t>160000493</t>
  </si>
  <si>
    <t>CENTRE HOSPITALIER DE RUFFEC</t>
  </si>
  <si>
    <t>880780093</t>
  </si>
  <si>
    <t>CENTRE HOSPITALIER DE REMIREMONT</t>
  </si>
  <si>
    <t>880780119</t>
  </si>
  <si>
    <t>CENTRE HOSPITALIER DE RAVENEL</t>
  </si>
  <si>
    <t>BRE-03</t>
  </si>
  <si>
    <t>140000134</t>
  </si>
  <si>
    <t>CENTRE HOSPITALIER DE PONT L'EVEQUE</t>
  </si>
  <si>
    <t>540000106</t>
  </si>
  <si>
    <t>CENTRE HOSPITALIER DE PONT A MOUSSON</t>
  </si>
  <si>
    <t>780024113</t>
  </si>
  <si>
    <t>CENTRE HOSPITALIER DE PLAISIR</t>
  </si>
  <si>
    <t>800000093</t>
  </si>
  <si>
    <t>CENTRE HOSPITALIER DE PERONNE</t>
  </si>
  <si>
    <t>510000060</t>
  </si>
  <si>
    <t>CENTRE HOSPITALIER D'EPERNAY</t>
  </si>
  <si>
    <t>510000086</t>
  </si>
  <si>
    <t>CENTRE HOSPITALIER DE MONTMIRAIL</t>
  </si>
  <si>
    <t>520780065</t>
  </si>
  <si>
    <t>CENTRE HOSPITALIER DE MONTIER-EN-DER</t>
  </si>
  <si>
    <t>800000085</t>
  </si>
  <si>
    <t>CENTRE HOSPITALIER DE MONTDIDIER</t>
  </si>
  <si>
    <t>980500003</t>
  </si>
  <si>
    <t>CENTRE HOSPITALIER DE Mayotte</t>
  </si>
  <si>
    <t>150780468</t>
  </si>
  <si>
    <t>CENTRE HOSPITALIER DE MAURIAC</t>
  </si>
  <si>
    <t>970100186</t>
  </si>
  <si>
    <t>CENTRE HOSPITALIER DE MARIGOT</t>
  </si>
  <si>
    <t>570000133</t>
  </si>
  <si>
    <t>CENTRE HOSPITALIER DE LORQUIN</t>
  </si>
  <si>
    <t>140000035</t>
  </si>
  <si>
    <t>CENTRE HOSPITALIER DE LISIEUX</t>
  </si>
  <si>
    <t>500000245</t>
  </si>
  <si>
    <t>CENTRE HOSPITALIER DE L'ESTRAN</t>
  </si>
  <si>
    <t>710780156</t>
  </si>
  <si>
    <t>CENTRE HOSPITALIER DE LA GUICHE</t>
  </si>
  <si>
    <t>140026279</t>
  </si>
  <si>
    <t>CENTRE HOSPITALIER DE LA COTE FLEURIE</t>
  </si>
  <si>
    <t>970100178</t>
  </si>
  <si>
    <t>CENTRE HOSPITALIER DE LA BASSE-TERRE</t>
  </si>
  <si>
    <t>670780337</t>
  </si>
  <si>
    <t>CENTRE HOSPITALIER DE HAGUENAU</t>
  </si>
  <si>
    <t>020000022</t>
  </si>
  <si>
    <t>CENTRE HOSPITALIER DE GUISE</t>
  </si>
  <si>
    <t>560000259</t>
  </si>
  <si>
    <t>BRE-08</t>
  </si>
  <si>
    <t>CENTRE HOSPITALIER DE GUEMENE SCORFF</t>
  </si>
  <si>
    <t>680001005</t>
  </si>
  <si>
    <t>pro.mssante.fr/lifen.mssante.fr</t>
  </si>
  <si>
    <t>CENTRE HOSPITALIER DE GUEBWILLER</t>
  </si>
  <si>
    <t>810000398</t>
  </si>
  <si>
    <t>CENTRE HOSPITALIER DE GRAULHET</t>
  </si>
  <si>
    <t>880780069</t>
  </si>
  <si>
    <t>CENTRE HOSPITALIER DE GERARDMER</t>
  </si>
  <si>
    <t>810000349</t>
  </si>
  <si>
    <t>CENTRE HOSPITALIER DE GAILLAC</t>
  </si>
  <si>
    <t>800000069</t>
  </si>
  <si>
    <t>CENTRE HOSPITALIER DE DOULLENS</t>
  </si>
  <si>
    <t>240000067</t>
  </si>
  <si>
    <t>CENTRE HOSPITALIER DE DOMME</t>
  </si>
  <si>
    <t>800000051</t>
  </si>
  <si>
    <t>CENTRE HOSPITALIER DE CORBIE</t>
  </si>
  <si>
    <t>020000287</t>
  </si>
  <si>
    <t>CENTRE HOSPITALIER DE CHAUNY</t>
  </si>
  <si>
    <t>020004404</t>
  </si>
  <si>
    <t>CENTRE HOSPITALIER DE CHATEAU-THIERRY</t>
  </si>
  <si>
    <t>970302022</t>
  </si>
  <si>
    <t>GUY-01</t>
  </si>
  <si>
    <t>CENTRE HOSPITALIER  DE CAYENNE</t>
  </si>
  <si>
    <t>540000767</t>
  </si>
  <si>
    <t>CENTRE HOSPITALIER DE BRIEY</t>
  </si>
  <si>
    <t>170780266</t>
  </si>
  <si>
    <t>CENTRE HOSPITALIER DE BOSCAMNANT</t>
  </si>
  <si>
    <t>330781212</t>
  </si>
  <si>
    <t>CENTRE HOSPITALIER DE BAZAS</t>
  </si>
  <si>
    <t>560002222</t>
  </si>
  <si>
    <t>BRE-04</t>
  </si>
  <si>
    <t>CENTRE HOSPITALIER DE BASSE-VILAINE</t>
  </si>
  <si>
    <t>550003354</t>
  </si>
  <si>
    <t>CENTRE HOSPITALIER DE  BAR LE DUC</t>
  </si>
  <si>
    <t>230780058</t>
  </si>
  <si>
    <t>CENTRE HOSPITALIER D'AUBUSSON</t>
  </si>
  <si>
    <t>910110014</t>
  </si>
  <si>
    <t>CENTRE HOSPITALIER D'ARPAJON</t>
  </si>
  <si>
    <t>800000036</t>
  </si>
  <si>
    <t>CENTRE HOSPITALIER D'ALBERT</t>
  </si>
  <si>
    <t>290000090</t>
  </si>
  <si>
    <t>CENTRE HOSPITALIER CROZON</t>
  </si>
  <si>
    <t>260000054</t>
  </si>
  <si>
    <t>CENTRE HOSPITALIER CREST</t>
  </si>
  <si>
    <t>500000393</t>
  </si>
  <si>
    <t>CENTRE HOSPITALIER COUTANCES</t>
  </si>
  <si>
    <t>320780133</t>
  </si>
  <si>
    <t>CENTRE  HOSPITALIER CONDOM</t>
  </si>
  <si>
    <t>350040291</t>
  </si>
  <si>
    <t>BRE-06</t>
  </si>
  <si>
    <t>CENTRE HOSPITALIER CANCALE</t>
  </si>
  <si>
    <t>050007145</t>
  </si>
  <si>
    <t>CENTRE HOSPITALIER BUECH DURANCE</t>
  </si>
  <si>
    <t>350000022</t>
  </si>
  <si>
    <t>CENTRE HOSPITALIER BROUSSAIS</t>
  </si>
  <si>
    <t>020004495</t>
  </si>
  <si>
    <t>CENTRE HOSPITALIER BRISSET D HIRSON</t>
  </si>
  <si>
    <t>600100572</t>
  </si>
  <si>
    <t>CENTRE HOSPITALIER BERTINOT JUEL</t>
  </si>
  <si>
    <t>650780166</t>
  </si>
  <si>
    <t>CENTRE HOSPITALIER BAGNERES DE BIGORRE</t>
  </si>
  <si>
    <t>610780090</t>
  </si>
  <si>
    <t>CENTRE HOSPITALIER - ARGENTAN</t>
  </si>
  <si>
    <t>940140015</t>
  </si>
  <si>
    <t>IDF-12</t>
  </si>
  <si>
    <t>CENTRE HOSP.FONDATION VALLEE</t>
  </si>
  <si>
    <t>IDF-01</t>
  </si>
  <si>
    <t>330780453</t>
  </si>
  <si>
    <t>CENTRE HEMODYALISE SAINT MARTIN</t>
  </si>
  <si>
    <t>440055770</t>
  </si>
  <si>
    <t>CENTRE HEMODIALYSE POLYCL ATLANTIQUE</t>
  </si>
  <si>
    <t>280504689</t>
  </si>
  <si>
    <t>CENTRE HEMODIALYSE MAISON BLANCHE</t>
  </si>
  <si>
    <t>640789640</t>
  </si>
  <si>
    <t>CENTRE HEMODIALYSE CLINIQUE DELAY</t>
  </si>
  <si>
    <t>330017989</t>
  </si>
  <si>
    <t>CENTRE HEMODIALYSE BX RIVE DROITE</t>
  </si>
  <si>
    <t>490007499</t>
  </si>
  <si>
    <t>CENTRE HEMODIALYSE-BOCQUEL</t>
  </si>
  <si>
    <t>440036176</t>
  </si>
  <si>
    <t>CENTRE HEMODIALYSE AMBU-ST HERBLAIN</t>
  </si>
  <si>
    <t>490009008</t>
  </si>
  <si>
    <t>CENTRE HEMODIALYSE</t>
  </si>
  <si>
    <t>ugecam-pacac.mssante.fr</t>
  </si>
  <si>
    <t>170780803</t>
  </si>
  <si>
    <t>CENTRE HELIO-MARIN ST-TROJAN</t>
  </si>
  <si>
    <t>220000590</t>
  </si>
  <si>
    <t>CENTRE HELIO MARIN PLERIN</t>
  </si>
  <si>
    <t>ussap.mssante.fr</t>
  </si>
  <si>
    <t>750200024</t>
  </si>
  <si>
    <t>CENTRE HD DP AURA PARIS PLAISANCE</t>
  </si>
  <si>
    <t>640780631</t>
  </si>
  <si>
    <t>CENTRE GRANCHER-CYRANO</t>
  </si>
  <si>
    <t>640791976</t>
  </si>
  <si>
    <t>NA-10</t>
  </si>
  <si>
    <t>CENTRE GERONTOLOGIQUE - PONTACQ-NAY-JURANCON</t>
  </si>
  <si>
    <t>130001928</t>
  </si>
  <si>
    <t>CENTRE GERONTOLOGIQUE DEPARTEMENTAL</t>
  </si>
  <si>
    <t>310021571</t>
  </si>
  <si>
    <t>CENTRE GERIATRIQUE DES MINIMES</t>
  </si>
  <si>
    <t>780150058</t>
  </si>
  <si>
    <t>CENTRE GERIATRIQUE DENIS FORESTIER</t>
  </si>
  <si>
    <t>720016138</t>
  </si>
  <si>
    <t>CENTRE  GALLOUEDEC SITE POLE SANTE SUD</t>
  </si>
  <si>
    <t>830206397</t>
  </si>
  <si>
    <t>CENTRE EUROPEEN REEDUCATION DU SPORTIF</t>
  </si>
  <si>
    <t>920700010</t>
  </si>
  <si>
    <t>CENTRE ELISABETH DE LA PANOUSE</t>
  </si>
  <si>
    <t>920170115</t>
  </si>
  <si>
    <t>CENTRE DU PARC DE SAINT CLOUD AVRAY</t>
  </si>
  <si>
    <t>340797596</t>
  </si>
  <si>
    <t>chu-montpellier.mssante.fr</t>
  </si>
  <si>
    <t>CENTRE DU MELEZET</t>
  </si>
  <si>
    <t>130785983</t>
  </si>
  <si>
    <t>CENTRE DIETETIQUE SAINT CHRISTOPHE</t>
  </si>
  <si>
    <t>750047318</t>
  </si>
  <si>
    <t>CENTRE DIAVERUM PARIS SAINT MAUR</t>
  </si>
  <si>
    <t>750831067</t>
  </si>
  <si>
    <t>diaverum.mssante.fr</t>
  </si>
  <si>
    <t>CENTRE DIAVERUM PARIS MONT LOUIS</t>
  </si>
  <si>
    <t>530008788</t>
  </si>
  <si>
    <t>CENTRE DIALYSE ECHO SITE CH NORD MAYENNE</t>
  </si>
  <si>
    <t>770016087</t>
  </si>
  <si>
    <t>CENTRE DIALYSE DIAVERUM MONTEREAU</t>
  </si>
  <si>
    <t>770809028</t>
  </si>
  <si>
    <t>CENTRE DIALYSE DIAVERUM AVON</t>
  </si>
  <si>
    <t>350040044</t>
  </si>
  <si>
    <t>CENTRE DIALYSE DE SAINT MALO</t>
  </si>
  <si>
    <t>010780294</t>
  </si>
  <si>
    <t>CENTRE DIALYSE CRAT - CH BELLEY</t>
  </si>
  <si>
    <t>530002898</t>
  </si>
  <si>
    <t>CENTRE D'HEMODIALYSE-SITE CH</t>
  </si>
  <si>
    <t>720017839</t>
  </si>
  <si>
    <t>CENTRE D'HEMODIALYSE-POLE SANTE SUD</t>
  </si>
  <si>
    <t>330783374</t>
  </si>
  <si>
    <t>CENTRE D'HEMODIALYSE PBNA</t>
  </si>
  <si>
    <t>930022603</t>
  </si>
  <si>
    <t>CENTRE D HEMODIALYSE MONTFERMEIL</t>
  </si>
  <si>
    <t>780017802</t>
  </si>
  <si>
    <t>CENTRE D HEMODIALYSE MANTES LA JOLIE</t>
  </si>
  <si>
    <t>450013818</t>
  </si>
  <si>
    <t>CENTRE D'HEMODIALYSE JEANNE D'ARC</t>
  </si>
  <si>
    <t>670014455</t>
  </si>
  <si>
    <t>CENTRE D'HEMODIALYSE HAUTEPIERRE AURAL</t>
  </si>
  <si>
    <t>240006734</t>
  </si>
  <si>
    <t>CENTRE D'HEMODIALYSE FRANCHEVILLE</t>
  </si>
  <si>
    <t>910009349</t>
  </si>
  <si>
    <t>CENTRE D HEMODIALYSE D ETAMPES</t>
  </si>
  <si>
    <t>930817333</t>
  </si>
  <si>
    <t>CENTRE D HEMODIALYSE DE SAINT DENIS</t>
  </si>
  <si>
    <t>130038003</t>
  </si>
  <si>
    <t>CENTRE D'HEMODIALYSE DE PROVENCE AIX</t>
  </si>
  <si>
    <t>930014428</t>
  </si>
  <si>
    <t>CENTRE D HEMODIALYSE DE L ESTREE</t>
  </si>
  <si>
    <t>910002609</t>
  </si>
  <si>
    <t>CENTRE D HEMODIALYSE D ATHIS MONS</t>
  </si>
  <si>
    <t>440036499</t>
  </si>
  <si>
    <t>CENTRE D'HÉMODIALYSE -CONFLUENT</t>
  </si>
  <si>
    <t>590783171</t>
  </si>
  <si>
    <t>CENTRE DE SSR LES ABEILLES</t>
  </si>
  <si>
    <t>440048676</t>
  </si>
  <si>
    <t>CENTRE DE SSR DU CONFLUENT</t>
  </si>
  <si>
    <t>240008318</t>
  </si>
  <si>
    <t>CENTRE DE SOINS LE VERGER DES BALANS</t>
  </si>
  <si>
    <t>830100756</t>
  </si>
  <si>
    <t>CENTRE DE SOINS LES COLLINES DU REVEST</t>
  </si>
  <si>
    <t>530031509</t>
  </si>
  <si>
    <t>CENTRE DE SOINS LA BREHONNIERE</t>
  </si>
  <si>
    <t>380781138</t>
  </si>
  <si>
    <t>CENTRE DE SOINS DE VIRIEU</t>
  </si>
  <si>
    <t>490009248</t>
  </si>
  <si>
    <t>CENTRE DE SOINS DE SUITE SAINT- CLAUDE</t>
  </si>
  <si>
    <t>610780371</t>
  </si>
  <si>
    <t>CENTRE DE SOINS DE SUITE LE PARC</t>
  </si>
  <si>
    <t>840000202</t>
  </si>
  <si>
    <t>CENTRE DE SOINS DE SUITE LE MYLORD</t>
  </si>
  <si>
    <t>290002344</t>
  </si>
  <si>
    <t>CENTRE DE SOINS DE SUITE JEAN TANGUY</t>
  </si>
  <si>
    <t>290000686</t>
  </si>
  <si>
    <t>CENTRE DE SOINS DE SUITE DE KERAMPIR</t>
  </si>
  <si>
    <t>330792862</t>
  </si>
  <si>
    <t>CENTRE DE SOINS DE  PODENSAC</t>
  </si>
  <si>
    <t>720019918</t>
  </si>
  <si>
    <t>CENTRE DE SOINS A. BOCQUET MAMERS</t>
  </si>
  <si>
    <t>130782097</t>
  </si>
  <si>
    <t>ch-arles.mssante.fr</t>
  </si>
  <si>
    <t>CENTRE DE SIBOURG</t>
  </si>
  <si>
    <t>040780405</t>
  </si>
  <si>
    <t>CENTRE DES CARMES</t>
  </si>
  <si>
    <t>720012509</t>
  </si>
  <si>
    <t>CENTRE DE ROUGEMONT S.S.R.</t>
  </si>
  <si>
    <t>760920918</t>
  </si>
  <si>
    <t>CENTRE DE REEDUCATION MERIDIENNE ROUEN</t>
  </si>
  <si>
    <t>770701225</t>
  </si>
  <si>
    <t>CENTRE DE REEDUCATION LE BRASSET</t>
  </si>
  <si>
    <t>240002402</t>
  </si>
  <si>
    <t>CENTRE DE REEDUCATION LA LANDE</t>
  </si>
  <si>
    <t>100007285</t>
  </si>
  <si>
    <t>CENTRE DE REEDUCATION FONCTIONNELLE</t>
  </si>
  <si>
    <t>310787965</t>
  </si>
  <si>
    <t>CENTRE DE REEDUCATION DU MIRAIL</t>
  </si>
  <si>
    <t>840014849</t>
  </si>
  <si>
    <t>CENTRE DE REEDUCATION DU LAVARIN</t>
  </si>
  <si>
    <t>760017079</t>
  </si>
  <si>
    <t>CENTRE DE REEDUCATION DE LA HEVE</t>
  </si>
  <si>
    <t>330024928</t>
  </si>
  <si>
    <t>CENTRE DE REEDUCATION AVICENNE</t>
  </si>
  <si>
    <t>780700050</t>
  </si>
  <si>
    <t>CENTRE DE REEDUCATION APARC ROSNY</t>
  </si>
  <si>
    <t>630000487</t>
  </si>
  <si>
    <t>CENTRE DE  REED.FONCT.NOTRE-DAME</t>
  </si>
  <si>
    <t>680000130</t>
  </si>
  <si>
    <t>CENTRE DE READAPTATION DE MULHOUSE</t>
  </si>
  <si>
    <t>150782944</t>
  </si>
  <si>
    <t>CENTRE DE READAPTATION DE MAURS</t>
  </si>
  <si>
    <t>770700011</t>
  </si>
  <si>
    <t>CENTRE DE READAPTATION DE COUBERT</t>
  </si>
  <si>
    <t>600100283</t>
  </si>
  <si>
    <t>CENTRE DE READAPTATION A-DE ROTHSCHILD</t>
  </si>
  <si>
    <t>950310029</t>
  </si>
  <si>
    <t>CENTRE DE PSYCHOTHERAPIE D OSNY</t>
  </si>
  <si>
    <t>560000390</t>
  </si>
  <si>
    <t>CENTRE DE POSTCURE LE PHARE-LORIENT</t>
  </si>
  <si>
    <t>420783102</t>
  </si>
  <si>
    <t>CENTRE DE POST-CURE LA MUSARDIÈRE</t>
  </si>
  <si>
    <t>510000813</t>
  </si>
  <si>
    <t>CENTRE DE POST-CURE L'AMITIÉ</t>
  </si>
  <si>
    <t>570000828</t>
  </si>
  <si>
    <t>CENTRE DE POST-CURE LA FONTENELLE</t>
  </si>
  <si>
    <t>560003006</t>
  </si>
  <si>
    <t>CENTRE DE POST-CURE KERDUDO - GUIDEL</t>
  </si>
  <si>
    <t>620115592</t>
  </si>
  <si>
    <t>CENTRE DE POST-CURE ECOIVRES II</t>
  </si>
  <si>
    <t>300780764</t>
  </si>
  <si>
    <t>CENTRE DE POST-CURE DU PEYRON</t>
  </si>
  <si>
    <t>310795463</t>
  </si>
  <si>
    <t>CENTRE DE POST CURE APRES</t>
  </si>
  <si>
    <t>640780581</t>
  </si>
  <si>
    <t>CENTRE DE PNEUMOLOGIE LES TERRASSES</t>
  </si>
  <si>
    <t>380780379</t>
  </si>
  <si>
    <t>CENTRE DE PNEUMOLOGIE HENRI BAZIRE</t>
  </si>
  <si>
    <t>010780310</t>
  </si>
  <si>
    <t>CENTRE DE PNEUMOLOGIE CLAIR SOLEIL</t>
  </si>
  <si>
    <t>680014495</t>
  </si>
  <si>
    <t>CENTRE DEPART. DE REPOS ET DE SOINS</t>
  </si>
  <si>
    <t>450018460</t>
  </si>
  <si>
    <t>CENTRE DE NEPHROLOGIE AMILLY</t>
  </si>
  <si>
    <t>380013037</t>
  </si>
  <si>
    <t>CENTRE D'ENDOSCOPIE NORD ISERE</t>
  </si>
  <si>
    <t>580970978</t>
  </si>
  <si>
    <t>CENTRE DE LONG SÉJOUR</t>
  </si>
  <si>
    <t>490540440</t>
  </si>
  <si>
    <t>CENTRE DE LA MAIN</t>
  </si>
  <si>
    <t>830100855</t>
  </si>
  <si>
    <t>CENTRE DE GERONTOLOGIE SAINT FRANCOIS</t>
  </si>
  <si>
    <t>920808037</t>
  </si>
  <si>
    <t>CENTRE DE GERONTOLOGIE LES ABONDANCES</t>
  </si>
  <si>
    <t>570003079</t>
  </si>
  <si>
    <t>CENTRE DE GERIATRIE LE KEM - SOS SANTE</t>
  </si>
  <si>
    <t>130782493</t>
  </si>
  <si>
    <t>CENTRE DE DIETETIQUE SAINT LAURENT</t>
  </si>
  <si>
    <t>970405411</t>
  </si>
  <si>
    <t>CENTRE DE DIALYSE STE-CLOTILDE</t>
  </si>
  <si>
    <t>2B0005797</t>
  </si>
  <si>
    <t>CENTRE DE DIALYSE SAINTE CATHERINE</t>
  </si>
  <si>
    <t>290005131</t>
  </si>
  <si>
    <t>CENTRE DE DIALYSE PLOURIN-LES-MORLAIX</t>
  </si>
  <si>
    <t>970405452</t>
  </si>
  <si>
    <t>CENTRE DE DIALYSE JEANNE D'ARC</t>
  </si>
  <si>
    <t>850023151</t>
  </si>
  <si>
    <t>CENTRE DE DIALYSE FONTENAY LE COMTE</t>
  </si>
  <si>
    <t>850022047</t>
  </si>
  <si>
    <t>CENTRE DE DIALYSE ECHO ILE D'YEU</t>
  </si>
  <si>
    <t>640781332</t>
  </si>
  <si>
    <t>CENTRE DE DIALYSE DU BEARN</t>
  </si>
  <si>
    <t>130784481</t>
  </si>
  <si>
    <t>CENTRE DE DIALYSE DIAVERUM MARSEILLE</t>
  </si>
  <si>
    <t>130034531</t>
  </si>
  <si>
    <t>CENTRE DE DIALYSE DIAVERUM ARLES</t>
  </si>
  <si>
    <t>490537818</t>
  </si>
  <si>
    <t>CENTRE DE DIALYSE DIAVERUM ANGERS</t>
  </si>
  <si>
    <t>680000338</t>
  </si>
  <si>
    <t>CENTRE DE DIALYSE DIAVERUM</t>
  </si>
  <si>
    <t>350032934</t>
  </si>
  <si>
    <t>CENTRE DE DIALYSE DE RENNES - AUB</t>
  </si>
  <si>
    <t>290029669</t>
  </si>
  <si>
    <t>CENTRE DE DIALYSE DE QUIMPER</t>
  </si>
  <si>
    <t>560004004</t>
  </si>
  <si>
    <t>CENTRE DE DIALYSE DE LORIENT</t>
  </si>
  <si>
    <t>220020507</t>
  </si>
  <si>
    <t>CENTRE DE DIALYSE DE LANNION - AUB</t>
  </si>
  <si>
    <t>350042602</t>
  </si>
  <si>
    <t>CENTRE DE DIALYSE DE FOUGERES</t>
  </si>
  <si>
    <t>210001889</t>
  </si>
  <si>
    <t>CENTRE DE DIALYSE DE DIJON DREVON</t>
  </si>
  <si>
    <t>290023779</t>
  </si>
  <si>
    <t>CENTRE DE DIALYSE DE CARHAIX</t>
  </si>
  <si>
    <t>500021316</t>
  </si>
  <si>
    <t>CENTRE DE DIALYSE D'AVRANCHES</t>
  </si>
  <si>
    <t>930815618</t>
  </si>
  <si>
    <t>CENTRE DE DIALYSE AURA SAINT OUEN</t>
  </si>
  <si>
    <t>670795921</t>
  </si>
  <si>
    <t>CENTRE DE DIALYSE AURAL HAGUENAU</t>
  </si>
  <si>
    <t>690030770</t>
  </si>
  <si>
    <t>CENTRE DE DIALYSE ATIRRA - GLEIZE</t>
  </si>
  <si>
    <t>350002804</t>
  </si>
  <si>
    <t>CENTRE DE DIALYSE AMBULATOIRE - AUB</t>
  </si>
  <si>
    <t>660005166</t>
  </si>
  <si>
    <t>vds-asso.mssante.fr</t>
  </si>
  <si>
    <t>CENTRE DE CONVALESCENCE ST CHRISTOPHE</t>
  </si>
  <si>
    <t>tzanck.mssante.fr</t>
  </si>
  <si>
    <t>400780425</t>
  </si>
  <si>
    <t>CENTRE DE CONVALESCENCE PRIMEROSE</t>
  </si>
  <si>
    <t>760780981</t>
  </si>
  <si>
    <t>CENTRE DE CONVALESCENCE LES JONQUILLES</t>
  </si>
  <si>
    <t>300002169</t>
  </si>
  <si>
    <t>CENTRE DE CONVALESCENCE LES CADIERES</t>
  </si>
  <si>
    <t>060021201</t>
  </si>
  <si>
    <t>CENTRE DE CONVALESCENCE ATLANTIS</t>
  </si>
  <si>
    <t>490534922</t>
  </si>
  <si>
    <t>CENTRE DE CONVALESCENCE ARCOLE</t>
  </si>
  <si>
    <t>640016580</t>
  </si>
  <si>
    <t>CENTRE DE CARDIOLOGIE DU PAYS BASQUE</t>
  </si>
  <si>
    <t>970404679</t>
  </si>
  <si>
    <t>CENTRE DE  BASSE VISION (HORUS)</t>
  </si>
  <si>
    <t>950806307</t>
  </si>
  <si>
    <t>CENTRE D AUTODIALYSE SIRTA ARGENTEUIL</t>
  </si>
  <si>
    <t>590045514</t>
  </si>
  <si>
    <t>CENTRE D'AUTODIALYSE SANTELYS</t>
  </si>
  <si>
    <t>590046579</t>
  </si>
  <si>
    <t>CENTRE D'AUTODIALYSE MARLY</t>
  </si>
  <si>
    <t>930025127</t>
  </si>
  <si>
    <t>CENTRE D AUTODIALYSE JEAN MERMOZ GALAC</t>
  </si>
  <si>
    <t>490016235</t>
  </si>
  <si>
    <t>CENTRE D'AUTODIALYSE ECHO SAUMUR</t>
  </si>
  <si>
    <t>930817606</t>
  </si>
  <si>
    <t>CENTRE D AUTODIALYSE D EPINAY</t>
  </si>
  <si>
    <t>930003355</t>
  </si>
  <si>
    <t>CENTRE D AUTODIALYSE DE L APAD</t>
  </si>
  <si>
    <t>920022704</t>
  </si>
  <si>
    <t>CENTRE D'AUTODIALYSE DE BOIS COLOMBES</t>
  </si>
  <si>
    <t>750829053</t>
  </si>
  <si>
    <t>CENTRE D AUTODIALYSE CLINIQUE ALMA</t>
  </si>
  <si>
    <t>620032706</t>
  </si>
  <si>
    <t>CENTRE D'AUTODIALYSE ADH DE ST VENANT</t>
  </si>
  <si>
    <t>590008306</t>
  </si>
  <si>
    <t>CENTRE D'AUTODIALYSE ADH DE SOMAIN</t>
  </si>
  <si>
    <t>620031096</t>
  </si>
  <si>
    <t>CENTRE D'AUTODIALYSE ADH DE OIGNIES</t>
  </si>
  <si>
    <t>620115410</t>
  </si>
  <si>
    <t>CENTRE D'AUTODIALYSE ADH DE LENS</t>
  </si>
  <si>
    <t>620117325</t>
  </si>
  <si>
    <t>CENTRE D'AUTODIALYSE ADH DE DIVION</t>
  </si>
  <si>
    <t>590810099</t>
  </si>
  <si>
    <t>CENTRE D'AUTODIALYSE ADH DE CAMBRAI</t>
  </si>
  <si>
    <t>970302535</t>
  </si>
  <si>
    <t>CENTRE D'AUTO-DIALYSE</t>
  </si>
  <si>
    <t>2A0003174</t>
  </si>
  <si>
    <t>CENTRE D'AUTO DIALYSE</t>
  </si>
  <si>
    <t>500012968</t>
  </si>
  <si>
    <t>CENTRE D'AIDE AUX JEUNES DIABETIQUES</t>
  </si>
  <si>
    <t>420002677</t>
  </si>
  <si>
    <t>mutualite-loire-cma.aura.mssante.fr/aura.mssante.fr</t>
  </si>
  <si>
    <t>CENTRE D'ADDICTOLOGIE MFL SSAM</t>
  </si>
  <si>
    <t>810003954</t>
  </si>
  <si>
    <t>umt-terresdoc.mssante.fr</t>
  </si>
  <si>
    <t>CENTRE CRPA VALENCE D'ALBIGEOIS</t>
  </si>
  <si>
    <t>810000232</t>
  </si>
  <si>
    <t>CENTRE CMRF ALBI</t>
  </si>
  <si>
    <t>840000327</t>
  </si>
  <si>
    <t>CENTRE CHIRURGICAL MONTAGARD</t>
  </si>
  <si>
    <t>920300183</t>
  </si>
  <si>
    <t>CENTRE CHIRURGICAL DES PRINCES</t>
  </si>
  <si>
    <t>750170185</t>
  </si>
  <si>
    <t>CENTRE CEVENNES HDJ FOYER POST CURE</t>
  </si>
  <si>
    <t>130789159</t>
  </si>
  <si>
    <t>CENTRE CARDIO VASCULAIRE VALMANTE</t>
  </si>
  <si>
    <t>130781925</t>
  </si>
  <si>
    <t>CENTRE CARDIO VASCULAIRE NOTRE DAME</t>
  </si>
  <si>
    <t>930300645</t>
  </si>
  <si>
    <t>CENTRE CARDIOLOGIQUE DU NORD</t>
  </si>
  <si>
    <t>490011350</t>
  </si>
  <si>
    <t>CENTRE AUTODIALYSE-MANSION</t>
  </si>
  <si>
    <t>660004953</t>
  </si>
  <si>
    <t>CENTRE AUTODIALYSE LE SOLER</t>
  </si>
  <si>
    <t>490008224</t>
  </si>
  <si>
    <t>CENTRE AUTODIALYSE-LESCURE</t>
  </si>
  <si>
    <t>780822631</t>
  </si>
  <si>
    <t>CENTRE AUTODIALYSE LES ARCADES</t>
  </si>
  <si>
    <t>720017755</t>
  </si>
  <si>
    <t>CENTRE AUTODIALYSE LA FERTE BERNARD</t>
  </si>
  <si>
    <t>530006188</t>
  </si>
  <si>
    <t>CENTRE AUTODIALYSE-FERRY LAVAL</t>
  </si>
  <si>
    <t>850011271</t>
  </si>
  <si>
    <t>CENTRE AUTODIALYSE ECHO CHALLANS</t>
  </si>
  <si>
    <t>570015636</t>
  </si>
  <si>
    <t>CENTRE AUTODIALYSE DE TALANGE - ASA</t>
  </si>
  <si>
    <t>570004002</t>
  </si>
  <si>
    <t>CENTRE AUTODIALYSE DE FREYMING - ASA</t>
  </si>
  <si>
    <t>720017235</t>
  </si>
  <si>
    <t>CENTRE AUTODIALYSE-CH MAMERS</t>
  </si>
  <si>
    <t>440027589</t>
  </si>
  <si>
    <t>CENTRE AUTODIALYSE-CHATEAUBRIANT</t>
  </si>
  <si>
    <t>440042513</t>
  </si>
  <si>
    <t>CENTRE AUTODIALYSE-CARQUEFOU</t>
  </si>
  <si>
    <t>440036473</t>
  </si>
  <si>
    <t>CENTRE AUTODIALYSE-BOUGUENAIS</t>
  </si>
  <si>
    <t>720016690</t>
  </si>
  <si>
    <t>CENTRE AUTODIALYSE-BICHAT</t>
  </si>
  <si>
    <t>660004961</t>
  </si>
  <si>
    <t>CENTRE AUTODIALYSE ARGELES SUR MER</t>
  </si>
  <si>
    <t>440036218</t>
  </si>
  <si>
    <t>CENTRE AUTODIALYSE-ANCENIS</t>
  </si>
  <si>
    <t>620120063</t>
  </si>
  <si>
    <t>CENTRE AUTODIALYSE AIRE/LA LYS</t>
  </si>
  <si>
    <t>970107454</t>
  </si>
  <si>
    <t>CENTRE AMBULATOIRE D'HEMODIALYSE</t>
  </si>
  <si>
    <t>440043792</t>
  </si>
  <si>
    <t>CENT. DE POST-CURE PSY - SITE LA MAING</t>
  </si>
  <si>
    <t>020012860</t>
  </si>
  <si>
    <t>CDP&amp;UDM SANTÉLYS ST-QUENTIN</t>
  </si>
  <si>
    <t>830100087</t>
  </si>
  <si>
    <t>CCV DE SAINT RAPHAEL LA CHENEVIERE</t>
  </si>
  <si>
    <t>800018491</t>
  </si>
  <si>
    <t>CCO SOPP AMIENS</t>
  </si>
  <si>
    <t>250000288</t>
  </si>
  <si>
    <t>CAPIO CLINIQUE SAINT PIERRE PONTARLIER</t>
  </si>
  <si>
    <t>690002225</t>
  </si>
  <si>
    <t>CALYDIAL</t>
  </si>
  <si>
    <t>770150043</t>
  </si>
  <si>
    <t>BTP RESIDENCE MEDICO SOCIALES</t>
  </si>
  <si>
    <t>660010174</t>
  </si>
  <si>
    <t>BOUFFARD VERCELLI SITE CH PERPIGNAN</t>
  </si>
  <si>
    <t>340016476</t>
  </si>
  <si>
    <t>BEZIERS HAD</t>
  </si>
  <si>
    <t>830002119</t>
  </si>
  <si>
    <t>avodd.mssante.fr</t>
  </si>
  <si>
    <t>AVODD</t>
  </si>
  <si>
    <t>660004979</t>
  </si>
  <si>
    <t>AUTODIALYSE ST LAURENT DE LA SALANQUE</t>
  </si>
  <si>
    <t>340017292</t>
  </si>
  <si>
    <t>AUTODIALYSE SAINT-GUILHEM PAYS D'AGDE</t>
  </si>
  <si>
    <t>600110399</t>
  </si>
  <si>
    <t>AUTODIALYSE LA DIALOISE NOYON</t>
  </si>
  <si>
    <t>600112460</t>
  </si>
  <si>
    <t>AUTODIALYSE LA DIALOISE COMPIÈGNE</t>
  </si>
  <si>
    <t>850009762</t>
  </si>
  <si>
    <t>AUTODIALYSE ECHO SAISONNIER LA TRANCHE</t>
  </si>
  <si>
    <t>340016005</t>
  </si>
  <si>
    <t>AUTODIALYSE DE LUNEL NEPHROCARE LUNEL</t>
  </si>
  <si>
    <t>970304580</t>
  </si>
  <si>
    <t>AUTO-DIALYSE - ANTENNE DE ST LAURENT</t>
  </si>
  <si>
    <t>130035223</t>
  </si>
  <si>
    <t>AUTODIALYSE ACTIPOLE 12</t>
  </si>
  <si>
    <t>570010082</t>
  </si>
  <si>
    <t>AUTODIAL-DIALYSE A DOMICILE METZ ASA</t>
  </si>
  <si>
    <t>630784742</t>
  </si>
  <si>
    <t>AURASANTE CHAMALIERES</t>
  </si>
  <si>
    <t>980500912</t>
  </si>
  <si>
    <t>A.U.R.A.R.</t>
  </si>
  <si>
    <t>790007306</t>
  </si>
  <si>
    <t>AURA POITOU-CH - NIORT</t>
  </si>
  <si>
    <t>860005768</t>
  </si>
  <si>
    <t>AURA POITOU-CH - CHATELLERAULT</t>
  </si>
  <si>
    <t>860782598</t>
  </si>
  <si>
    <t>aurapc.mssante.fr</t>
  </si>
  <si>
    <t>AURA POITOU-CHARENTES - ST BENOIT</t>
  </si>
  <si>
    <t>790016794</t>
  </si>
  <si>
    <t>AURA POITOU-CHARENTES - PARTHENAY</t>
  </si>
  <si>
    <t>160006110</t>
  </si>
  <si>
    <t>AURA POITOU-CHARENTES - LA COURONNE</t>
  </si>
  <si>
    <t>160012159</t>
  </si>
  <si>
    <t>AURA POITOU-CHARENTES - COGNAC</t>
  </si>
  <si>
    <t>750055287</t>
  </si>
  <si>
    <t>AURA PARIS PLAISANCE</t>
  </si>
  <si>
    <t>670799667</t>
  </si>
  <si>
    <t>AURAL - CLINIQUE SAINTE ANNE</t>
  </si>
  <si>
    <t>690796552</t>
  </si>
  <si>
    <t>AURAL</t>
  </si>
  <si>
    <t>130034556</t>
  </si>
  <si>
    <t>ATUP AUTODIALYSE MARTIGUES</t>
  </si>
  <si>
    <t>130044845</t>
  </si>
  <si>
    <t>ATUP AUTO DIALYSE MARSEILLE 13</t>
  </si>
  <si>
    <t>130806078</t>
  </si>
  <si>
    <t>ATUP AUTODIALYSE MARSEILLE 08</t>
  </si>
  <si>
    <t>130036650</t>
  </si>
  <si>
    <t>ATUP AUTODIALYSE MARIGNANE</t>
  </si>
  <si>
    <t>130024268</t>
  </si>
  <si>
    <t>ATMIR CENTRE D'HEMODIALYSE SALON</t>
  </si>
  <si>
    <t>130806029</t>
  </si>
  <si>
    <t>ATMIR AUTODIALYSE PARC D'ARIANE AIX</t>
  </si>
  <si>
    <t>840018774</t>
  </si>
  <si>
    <t>atir.mssante.fr</t>
  </si>
  <si>
    <t>ATIR UNITE DIALYSE MEDIC CAVAILLON</t>
  </si>
  <si>
    <t>970203493</t>
  </si>
  <si>
    <t>A.T.I.R - U.A.D. 4</t>
  </si>
  <si>
    <t>450011549</t>
  </si>
  <si>
    <t>A.T.I.R.R.O.  AUTODIALYSE JEAN MOULIN</t>
  </si>
  <si>
    <t>450017694</t>
  </si>
  <si>
    <t>A.T.I.R.R.O.  AUTODIALYSE GUIGNEGAULT</t>
  </si>
  <si>
    <t>450020698</t>
  </si>
  <si>
    <t>A.T.I.R.R.O. AUTODIALYSE BELLEGARDE</t>
  </si>
  <si>
    <t>840017461</t>
  </si>
  <si>
    <t>ATIR CENTRE D'HEMODIALYSE ORANGE</t>
  </si>
  <si>
    <t>840017222</t>
  </si>
  <si>
    <t>ATIR CENTRE D'HEMODIALYSE CARPENTRAS</t>
  </si>
  <si>
    <t>840012538</t>
  </si>
  <si>
    <t>ATIR AUTODIAL CLOS DE L'ETANG ISLE</t>
  </si>
  <si>
    <t>300000247</t>
  </si>
  <si>
    <t>ASS. SECOURS VICTIMES MALADIES TROPIC.</t>
  </si>
  <si>
    <t>630780526</t>
  </si>
  <si>
    <t>ASSO. "LES SAPINS" - CENTRE MEDICAL</t>
  </si>
  <si>
    <t>130022619</t>
  </si>
  <si>
    <t>ASSOCIATION SANTE ET SOLIDARITE DES BOUCHES DU RHONE</t>
  </si>
  <si>
    <t>640000626</t>
  </si>
  <si>
    <t>ASSOCIATION SAINT ANTOINE</t>
  </si>
  <si>
    <t>600107049</t>
  </si>
  <si>
    <t>ASSOCIATION LA NOUVELLE FORGE</t>
  </si>
  <si>
    <t>750825960</t>
  </si>
  <si>
    <t>ASSOCIATION DU CENTRE ETIENNE MARCEL</t>
  </si>
  <si>
    <t>330000266</t>
  </si>
  <si>
    <t>ASSOCIATION AURAD-AQUITAINE</t>
  </si>
  <si>
    <t>110786324</t>
  </si>
  <si>
    <t>ASSOCIATION AUDOISE SOCIALE &amp; MEDICALE</t>
  </si>
  <si>
    <t>260016761</t>
  </si>
  <si>
    <t>ASSOC DIEULEFIT SANTE</t>
  </si>
  <si>
    <t>560027377</t>
  </si>
  <si>
    <t>ASS DES AUGUSTINES SITE CH MALESTROIT</t>
  </si>
  <si>
    <t>310000633</t>
  </si>
  <si>
    <t>ASS AIDE INSUFFISANTS RENAUX</t>
  </si>
  <si>
    <t>420001752</t>
  </si>
  <si>
    <t>ARTIC 42</t>
  </si>
  <si>
    <t>350000071</t>
  </si>
  <si>
    <t>ARTHUR-GARDINER  DINARD</t>
  </si>
  <si>
    <t>510000953</t>
  </si>
  <si>
    <t>A R P D D</t>
  </si>
  <si>
    <t>060780608</t>
  </si>
  <si>
    <t>180005662</t>
  </si>
  <si>
    <t>A.R.A.U.C.O. VIERZON</t>
  </si>
  <si>
    <t>180006397</t>
  </si>
  <si>
    <t>A.R.A.U.C.O SAINT-AMAND-MONTROND</t>
  </si>
  <si>
    <t>370102832</t>
  </si>
  <si>
    <t>A.R.A.U.C.O. PÔLE SANTÉ LEONARD VINCI</t>
  </si>
  <si>
    <t>370104804</t>
  </si>
  <si>
    <t>A.R.A.U.C.O. NOTRE-DAME-D'OÉ</t>
  </si>
  <si>
    <t>370103152</t>
  </si>
  <si>
    <t>A.R.A.U.C.O. LOCHES</t>
  </si>
  <si>
    <t>370100885</t>
  </si>
  <si>
    <t>A.R.A.U.C.O. CHINON</t>
  </si>
  <si>
    <t>370104002</t>
  </si>
  <si>
    <t>A.R.A.U.C.O. CHÂTEAU-RENAULT</t>
  </si>
  <si>
    <t>180005811</t>
  </si>
  <si>
    <t>A.R.A.U.C.O. BELLEVILLE</t>
  </si>
  <si>
    <t>970405395</t>
  </si>
  <si>
    <t>ARAR HAD SUD</t>
  </si>
  <si>
    <t>970407318</t>
  </si>
  <si>
    <t>ARAR HAD OUEST</t>
  </si>
  <si>
    <t>970404711</t>
  </si>
  <si>
    <t>ARAR HAD NORD</t>
  </si>
  <si>
    <t>970407656</t>
  </si>
  <si>
    <t>ARAR HAD EST</t>
  </si>
  <si>
    <t>830100012</t>
  </si>
  <si>
    <t>APHP HOPITAL SAN SALVADOUR</t>
  </si>
  <si>
    <t>240013219</t>
  </si>
  <si>
    <t>ANTENNE/UNITE DE DIALYSE FRANCHEVILLE</t>
  </si>
  <si>
    <t>330056516</t>
  </si>
  <si>
    <t>ANTENNE/UNITE DE DIALYSE CTMR</t>
  </si>
  <si>
    <t>890973431</t>
  </si>
  <si>
    <t>ANTENNE DIALYSE DE SENS</t>
  </si>
  <si>
    <t>710970658</t>
  </si>
  <si>
    <t>ANTENNE DIALYSE DE MACON</t>
  </si>
  <si>
    <t>210986360</t>
  </si>
  <si>
    <t>ANTENNE DIALYSE DE DIJON</t>
  </si>
  <si>
    <t>710973504</t>
  </si>
  <si>
    <t>ANTENNE DIALYSE DE CHALON SUR SAONE</t>
  </si>
  <si>
    <t>890972862</t>
  </si>
  <si>
    <t>ANTENNE DIALYSE D'AUXERRE</t>
  </si>
  <si>
    <t>310006473</t>
  </si>
  <si>
    <t>ANTENNE D'AUTODIALYSE RIEUX</t>
  </si>
  <si>
    <t>640796736</t>
  </si>
  <si>
    <t>ANTENNE AUTODIALYSE TEMPORAIRE DELAY</t>
  </si>
  <si>
    <t>330056680</t>
  </si>
  <si>
    <t>ANTENNE AUTODIALYSE PBNA - LORMONT</t>
  </si>
  <si>
    <t>330054461</t>
  </si>
  <si>
    <t>ANTENNE AUTODIALYSE PBNA-LESPARRE</t>
  </si>
  <si>
    <t>330051608</t>
  </si>
  <si>
    <t>ANTENNE AUTODIALYSE PBNA - CASTELNAU</t>
  </si>
  <si>
    <t>330007436</t>
  </si>
  <si>
    <t>ANTENNE AUTODIALYSE PBNA - BORDEAUX</t>
  </si>
  <si>
    <t>330008012</t>
  </si>
  <si>
    <t>ANTENNE AUTODIALYSE PBNA - BLAYE</t>
  </si>
  <si>
    <t>640005336</t>
  </si>
  <si>
    <t>ANTENNE AUTODIALYSE - ORTHEZ</t>
  </si>
  <si>
    <t>240003293</t>
  </si>
  <si>
    <t>ANTENNE AUTODIALYSE FRANCHEVILLE - RIBERAC</t>
  </si>
  <si>
    <t>240003301</t>
  </si>
  <si>
    <t>ANTENNE AUTODIALYSE FRANCHEVILLE - MONTIGNAC</t>
  </si>
  <si>
    <t>240013466</t>
  </si>
  <si>
    <t>ANTENNE AUTODIALYSE FRANCHEVILLE - BERGERAC</t>
  </si>
  <si>
    <t>640797155</t>
  </si>
  <si>
    <t>ANTENNE AUTODIALYSE DELAY - UHART CIZE</t>
  </si>
  <si>
    <t>640013553</t>
  </si>
  <si>
    <t>ANTENNE AUTODIALYSE DELAY - ST JEAN DE LUZ</t>
  </si>
  <si>
    <t>400007043</t>
  </si>
  <si>
    <t>ANTENNE AUTODIALYSE DELAY - DAX</t>
  </si>
  <si>
    <t>640796835</t>
  </si>
  <si>
    <t>ANTENNE AUTODIALYSE DELAY - BIARRITZ</t>
  </si>
  <si>
    <t>640797296</t>
  </si>
  <si>
    <t>ANTENNE AUTODIALYSE DELAY - BAYONNE</t>
  </si>
  <si>
    <t>330054453</t>
  </si>
  <si>
    <t>ANTENNE AUTODIALYSE CTMR</t>
  </si>
  <si>
    <t>330795295</t>
  </si>
  <si>
    <t>ANTENNE AUTODIALYSE CADDD - ST PIERRE DE MONS</t>
  </si>
  <si>
    <t>400789715</t>
  </si>
  <si>
    <t>ANTENNE AUTODIALYSE CADDD - MIMIZAN</t>
  </si>
  <si>
    <t>330007410</t>
  </si>
  <si>
    <t>ANTENNE AUTODIALYSE CADDD - GRADIGNAN</t>
  </si>
  <si>
    <t>330795303</t>
  </si>
  <si>
    <t>ANTENNE AUTODIALYSE CADDD - CENON</t>
  </si>
  <si>
    <t>330056227</t>
  </si>
  <si>
    <t>ANTENNE AUTODIALYSE CADDD - BEGLES</t>
  </si>
  <si>
    <t>330802364</t>
  </si>
  <si>
    <t>ANTENNE AUTODIALYSE CADDD - ARCACHON</t>
  </si>
  <si>
    <t>640017679</t>
  </si>
  <si>
    <t>ANT AUTODIALYSE NEPHROCARE-PAU NAVARRE</t>
  </si>
  <si>
    <t>640013520</t>
  </si>
  <si>
    <t>ANT. AUTODIALYSE NEPHROCARE - OLORON</t>
  </si>
  <si>
    <t>400011201</t>
  </si>
  <si>
    <t>ANT. AUTODIALYSE NEPHROCARE-AIRE/ADOUR</t>
  </si>
  <si>
    <t>380005868</t>
  </si>
  <si>
    <t>ANNEXE DU CTRE DE SOINS DE VIRIEU</t>
  </si>
  <si>
    <t>140002254</t>
  </si>
  <si>
    <t>ANIDER - HEROUVILLE SAINT CLAIR</t>
  </si>
  <si>
    <t>140000852</t>
  </si>
  <si>
    <t>370000184</t>
  </si>
  <si>
    <t>A. N. A. S. LE COURBAT</t>
  </si>
  <si>
    <t>870000700</t>
  </si>
  <si>
    <t>A L U R A D</t>
  </si>
  <si>
    <t>540001112</t>
  </si>
  <si>
    <t>ALTIR- ASS LOR TRAITEMENT INSUF RENALE</t>
  </si>
  <si>
    <t>970406096</t>
  </si>
  <si>
    <t>AJD - SSR CILAOS</t>
  </si>
  <si>
    <t>280503848</t>
  </si>
  <si>
    <t>A.I.R.B.P. IRC VERNOUILLET</t>
  </si>
  <si>
    <t>280006594</t>
  </si>
  <si>
    <t>A.I.R.B.P. IRC NOGENT-LE-ROTROU</t>
  </si>
  <si>
    <t>280504309</t>
  </si>
  <si>
    <t>A.I.R.B.P. IRC CHATEAUDUN</t>
  </si>
  <si>
    <t>280502741</t>
  </si>
  <si>
    <t>A.I.R.B.P IRC CHARTRES</t>
  </si>
  <si>
    <t>890000300</t>
  </si>
  <si>
    <t>AIHP CENTRE ARMANCON</t>
  </si>
  <si>
    <t>300017431</t>
  </si>
  <si>
    <t>AIDER SANTE UAD UDM GCS PAAC ALES 2</t>
  </si>
  <si>
    <t>620001834</t>
  </si>
  <si>
    <t>380019026</t>
  </si>
  <si>
    <t>AGDUC CENTRE DE DIALYSE VOIRON</t>
  </si>
  <si>
    <t>380793802</t>
  </si>
  <si>
    <t>AGDUC</t>
  </si>
  <si>
    <t>060010949</t>
  </si>
  <si>
    <t>AGAHTIR UDM ANTIBES</t>
  </si>
  <si>
    <t>060792090</t>
  </si>
  <si>
    <t>AGAHTIR DIALYSE A DOMICILE NICE</t>
  </si>
  <si>
    <t>060021276</t>
  </si>
  <si>
    <t>AGAHTIR CENTRE D'HEMODIALYSE NICE</t>
  </si>
  <si>
    <t>060792736</t>
  </si>
  <si>
    <t>AGAHTIR AUTODIALYSE NICE</t>
  </si>
  <si>
    <t>060801016</t>
  </si>
  <si>
    <t>AGAHTIR AUTODIALYSE MANDELIEU</t>
  </si>
  <si>
    <t>060019676</t>
  </si>
  <si>
    <t>AGAHTIR AUTODIALYSE GRASSE</t>
  </si>
  <si>
    <t>590799912</t>
  </si>
  <si>
    <t>A.F.E.J.I.</t>
  </si>
  <si>
    <t>130008287</t>
  </si>
  <si>
    <t>ADPC UNITE D'AUTODIALYSE MARSEILLE 02</t>
  </si>
  <si>
    <t>130806417</t>
  </si>
  <si>
    <t>ADPC UNITE D'AUTODIALYSE AUBAGNE</t>
  </si>
  <si>
    <t>130035959</t>
  </si>
  <si>
    <t>ADPC UDM MARSEILLE 05</t>
  </si>
  <si>
    <t>130050396</t>
  </si>
  <si>
    <t>ADPC MARTIGUES SITE CH</t>
  </si>
  <si>
    <t>830216495</t>
  </si>
  <si>
    <t>ADIVA DIALYSE A DOMICILE LA GARDE</t>
  </si>
  <si>
    <t>830012589</t>
  </si>
  <si>
    <t>ADIVA CTRE D'HEMODIALYSE SEYNE SUR MER</t>
  </si>
  <si>
    <t>830016671</t>
  </si>
  <si>
    <t>ADIVA CTRE DE DIALYSE ST JEAN TOULON</t>
  </si>
  <si>
    <t>830015970</t>
  </si>
  <si>
    <t>ADIVA CENTRE DE DIALYSE GASSIN</t>
  </si>
  <si>
    <t>690041496</t>
  </si>
  <si>
    <t>ADDIPSY LYON</t>
  </si>
  <si>
    <t>170795165</t>
  </si>
  <si>
    <t>ADA 17 : UNITE DE ST JEAN D'ANGELY</t>
  </si>
  <si>
    <t>170792212</t>
  </si>
  <si>
    <t>ADA 17 : UNITE DE SAINTES</t>
  </si>
  <si>
    <t>170802656</t>
  </si>
  <si>
    <t>ADA 17 : UNITE DE ROCHEFORT</t>
  </si>
  <si>
    <t>170785059</t>
  </si>
  <si>
    <t>ADA 17 - LA ROCHELLE</t>
  </si>
  <si>
    <t>170804090</t>
  </si>
  <si>
    <t>A.D.A. 17 : ANTENNE ST PIERRE D'O.</t>
  </si>
  <si>
    <t>170794929</t>
  </si>
  <si>
    <t>A.D.A. 17 - ANTENNE ROYAN</t>
  </si>
  <si>
    <t>440005080</t>
  </si>
  <si>
    <t>ACTIVITES DE DIALYSE-MONTFORT</t>
  </si>
  <si>
    <t>320004872</t>
  </si>
  <si>
    <t>AAIR UAD L'ISLE JOURDAIN</t>
  </si>
  <si>
    <t>640789624</t>
  </si>
  <si>
    <t>SERVICE DE SOINS DE SUITE DE COULOMME</t>
  </si>
  <si>
    <t>930300298</t>
  </si>
  <si>
    <t>POLYCLINIQUE VAUBAN SANTE</t>
  </si>
  <si>
    <t>340022979</t>
  </si>
  <si>
    <t>POLYCLINIQUE ST ROCH</t>
  </si>
  <si>
    <t>100000124</t>
  </si>
  <si>
    <t>POLYCLINIQUE  MONTIER LA CELLE</t>
  </si>
  <si>
    <t>690780390</t>
  </si>
  <si>
    <t>POLYCLINIQUE LYON-NORD</t>
  </si>
  <si>
    <t>240000190</t>
  </si>
  <si>
    <t>POLYCLINIQUE FRANCHEVILLE</t>
  </si>
  <si>
    <t>710006859</t>
  </si>
  <si>
    <t>POLYCLINIQUE DU VAL DE SAONE</t>
  </si>
  <si>
    <t>590782298</t>
  </si>
  <si>
    <t>POLYCLINIQUE DU PARC - ST SAULVE</t>
  </si>
  <si>
    <t>130781289</t>
  </si>
  <si>
    <t>POLYCLINIQUE DU PARC RAMBOT PROVENCALE</t>
  </si>
  <si>
    <t>250011848</t>
  </si>
  <si>
    <t>POLYCLINIQUE DE FRANCHE COMTE</t>
  </si>
  <si>
    <t>640780748</t>
  </si>
  <si>
    <t>POLYCLINIQUE CÔTE BASQUE SUD</t>
  </si>
  <si>
    <t>240000661</t>
  </si>
  <si>
    <t>MAISON REPOS ET CONVALESCENCE DE LOLME</t>
  </si>
  <si>
    <t>060000296</t>
  </si>
  <si>
    <t>LA MAISON DU MINEUR</t>
  </si>
  <si>
    <t>920100062</t>
  </si>
  <si>
    <t>HU PARIS OUEST SITE CELTON APHP</t>
  </si>
  <si>
    <t>750100299</t>
  </si>
  <si>
    <t>HU PARIS IDF SITE SAINTE PERINE APHP</t>
  </si>
  <si>
    <t>940100019</t>
  </si>
  <si>
    <t>HU HENRI MONDOR  CHENEVIER APHP</t>
  </si>
  <si>
    <t>220020739</t>
  </si>
  <si>
    <t>750806226</t>
  </si>
  <si>
    <t>HOSPITALISATION A DOMICILE APHP PARIS</t>
  </si>
  <si>
    <t>470009358</t>
  </si>
  <si>
    <t>HOSPITALISATION A DOMICILE 47</t>
  </si>
  <si>
    <t>130784051</t>
  </si>
  <si>
    <t>HOPITAL PRIVE CLAIRVAL</t>
  </si>
  <si>
    <t>170780142</t>
  </si>
  <si>
    <t>HOPITAL LOCAL ST PIERRE OLERON</t>
  </si>
  <si>
    <t>670780675</t>
  </si>
  <si>
    <t>HOPITAL LOCAL DE ROSHEIM</t>
  </si>
  <si>
    <t>2A0000170</t>
  </si>
  <si>
    <t>COR-02</t>
  </si>
  <si>
    <t>HOPITAL LOCAL DE BONIFACIO</t>
  </si>
  <si>
    <t>270000912</t>
  </si>
  <si>
    <t>HOPITAL LA  MUSSE ST SEBASTIEN/MORSENT</t>
  </si>
  <si>
    <t>440042141</t>
  </si>
  <si>
    <t>HOPITAL INTERCOMMINAL SEVRE ET LOIRE</t>
  </si>
  <si>
    <t>930300025</t>
  </si>
  <si>
    <t>HOPITAL EUROPEEN LA ROSERAIE</t>
  </si>
  <si>
    <t>780110094</t>
  </si>
  <si>
    <t>HOPITAL DU VESINET</t>
  </si>
  <si>
    <t>750150260</t>
  </si>
  <si>
    <t>HOPITAL DES DIACONESSES</t>
  </si>
  <si>
    <t>770020477</t>
  </si>
  <si>
    <t>HOP FORCILLES FONDATION COGNACQ JAY</t>
  </si>
  <si>
    <t>760780254</t>
  </si>
  <si>
    <t>HL YVETOT</t>
  </si>
  <si>
    <t>760780213</t>
  </si>
  <si>
    <t>HL BARENTIN</t>
  </si>
  <si>
    <t>130786890</t>
  </si>
  <si>
    <t>HJ LE RELAIS SERENA</t>
  </si>
  <si>
    <t>920120011</t>
  </si>
  <si>
    <t>HIA PERCY</t>
  </si>
  <si>
    <t>370103673</t>
  </si>
  <si>
    <t>HAD SAINT- CYR-S LOIRE P. LARMANDE</t>
  </si>
  <si>
    <t>130021819</t>
  </si>
  <si>
    <t>HAD CLARA SCHUMANN</t>
  </si>
  <si>
    <t>630010528</t>
  </si>
  <si>
    <t>HAD AURA AUVERGNE</t>
  </si>
  <si>
    <t>680020336</t>
  </si>
  <si>
    <t>GE-03</t>
  </si>
  <si>
    <t>GRPE HOSP REGION MULHOUSE &amp; SUD ALSACE</t>
  </si>
  <si>
    <t>600101984</t>
  </si>
  <si>
    <t>GHPSO</t>
  </si>
  <si>
    <t>MAILIZ/WRAPTOR LABORATORIES</t>
  </si>
  <si>
    <t>910150085</t>
  </si>
  <si>
    <t>GH LES CHEMINOTS SOINS DE SUITE</t>
  </si>
  <si>
    <t>950013870</t>
  </si>
  <si>
    <t>G.H.E.M. S. VEIL EAUBONNE MONTMORENCY</t>
  </si>
  <si>
    <t>920710654</t>
  </si>
  <si>
    <t>FONDATION ROGUET DE CLICHY</t>
  </si>
  <si>
    <t>440000701</t>
  </si>
  <si>
    <t>ETABLISSEMENT DE SSR  ROZ ARVOR</t>
  </si>
  <si>
    <t>590797353</t>
  </si>
  <si>
    <t>ES SAINT VINCENT - SAINT ANTOINE LILLE</t>
  </si>
  <si>
    <t>190002519</t>
  </si>
  <si>
    <t>EHPAD DE CORNIL</t>
  </si>
  <si>
    <t>400791018</t>
  </si>
  <si>
    <t>CTRE. EUROPEEN REEDUCATION DU SPORTIF</t>
  </si>
  <si>
    <t>020003620</t>
  </si>
  <si>
    <t>CRF JACQUES FICHEUX</t>
  </si>
  <si>
    <t>600100796</t>
  </si>
  <si>
    <t>CRF BELLAN CHAUMONT-EN-VEXIN</t>
  </si>
  <si>
    <t>770150027</t>
  </si>
  <si>
    <t>CMPA NEUFMOUTIERS</t>
  </si>
  <si>
    <t>310782016</t>
  </si>
  <si>
    <t>CL NEPHRO ST EXUPERY TOULOUSE</t>
  </si>
  <si>
    <t>670798636</t>
  </si>
  <si>
    <t>CLINIQUE SAINT-LUC</t>
  </si>
  <si>
    <t>130046097</t>
  </si>
  <si>
    <t>CLINIQUE PROVENCE VELODROME</t>
  </si>
  <si>
    <t>970405650</t>
  </si>
  <si>
    <t>CLINIQUE OMEGA</t>
  </si>
  <si>
    <t>690780549</t>
  </si>
  <si>
    <t>CLINIQUE LYON LUMIERE</t>
  </si>
  <si>
    <t>340780766</t>
  </si>
  <si>
    <t>CLINIQUE LA LIRONDE</t>
  </si>
  <si>
    <t>220000319</t>
  </si>
  <si>
    <t>CLINIQUE LA CERISAIE</t>
  </si>
  <si>
    <t>970462024</t>
  </si>
  <si>
    <t>CLINIQUE JEANNE D'ARC - LE PORT</t>
  </si>
  <si>
    <t>660780628</t>
  </si>
  <si>
    <t>CLINIQUE DU VALLESPIR</t>
  </si>
  <si>
    <t>380780312</t>
  </si>
  <si>
    <t>CLINIQUE DU GRESIVAUDAN</t>
  </si>
  <si>
    <t>310780374</t>
  </si>
  <si>
    <t>CLINIQUE DU CHATEAU DE VERNHES</t>
  </si>
  <si>
    <t>930011788</t>
  </si>
  <si>
    <t>CLINIQUE DU BOIS D AMOUR</t>
  </si>
  <si>
    <t>140002452</t>
  </si>
  <si>
    <t>CLINIQUE DE LA MISERICORDE - CAEN</t>
  </si>
  <si>
    <t>270025984</t>
  </si>
  <si>
    <t>CLINIQUE DE LA MARE Ô DANS</t>
  </si>
  <si>
    <t>750300139</t>
  </si>
  <si>
    <t>CLINIQUE DE L ALMA</t>
  </si>
  <si>
    <t>300780137</t>
  </si>
  <si>
    <t>CLINIQUE BONNEFON MSP ALES</t>
  </si>
  <si>
    <t>950110015</t>
  </si>
  <si>
    <t>CH  VICTOR  DUPOUY  ARGENTEUIL</t>
  </si>
  <si>
    <t>800000119</t>
  </si>
  <si>
    <t>CHS PHILIPPE PINEL</t>
  </si>
  <si>
    <t>570000141</t>
  </si>
  <si>
    <t>CHS DE SARREGUEMINES</t>
  </si>
  <si>
    <t>370004327</t>
  </si>
  <si>
    <t>CH SAINTE MAURE DE TOURAINE</t>
  </si>
  <si>
    <t>590782207</t>
  </si>
  <si>
    <t>CH SAINT- AMAND LES EAUX</t>
  </si>
  <si>
    <t>930110069</t>
  </si>
  <si>
    <t>IDF-09</t>
  </si>
  <si>
    <t>C.H. ROBERT BALLANGER</t>
  </si>
  <si>
    <t>450000138</t>
  </si>
  <si>
    <t>CH LOUR PICOU-BEAUGENCY</t>
  </si>
  <si>
    <t>130781339</t>
  </si>
  <si>
    <t>CH LOUIS BRUNET D'ALLAUCH</t>
  </si>
  <si>
    <t>270000177</t>
  </si>
  <si>
    <t>CH LE NEUBOURG</t>
  </si>
  <si>
    <t>630780302</t>
  </si>
  <si>
    <t>CH ETIENNE CLEMENTEL</t>
  </si>
  <si>
    <t>760782227</t>
  </si>
  <si>
    <t>CH DURECU LAVOISIER DARNETAL</t>
  </si>
  <si>
    <t>010780062</t>
  </si>
  <si>
    <t>CH DOCTEUR RECAMIER BELLEY</t>
  </si>
  <si>
    <t>620101337</t>
  </si>
  <si>
    <t>CH CALAIS</t>
  </si>
  <si>
    <t>970404158</t>
  </si>
  <si>
    <t>CENTRE-UDM-UAD (ST BENOIT) - AURAR</t>
  </si>
  <si>
    <t>850000399</t>
  </si>
  <si>
    <t>CENTRE SSR  DE LA CHIMOTAIE</t>
  </si>
  <si>
    <t>640010518</t>
  </si>
  <si>
    <t>CENTRE MEDICAL LEON DIEUDONNE</t>
  </si>
  <si>
    <t>720000413</t>
  </si>
  <si>
    <t>CENTRE MEDICAL F.GALLOUEDEC</t>
  </si>
  <si>
    <t>350002333</t>
  </si>
  <si>
    <t>CENTRE HOSPITALIER ST MEEN LE GRAND</t>
  </si>
  <si>
    <t>350002317</t>
  </si>
  <si>
    <t>CENTRE HOSPITALIER MONTFORT-SUR-MEU</t>
  </si>
  <si>
    <t>670780584</t>
  </si>
  <si>
    <t>CENTRE HOSPITALIER DEPARTEMENTAL</t>
  </si>
  <si>
    <t>240000109</t>
  </si>
  <si>
    <t>CENTRE HOSPITALIER DE NONTRON</t>
  </si>
  <si>
    <t>970100277</t>
  </si>
  <si>
    <t>CENTRE HOSPITALIER DE MONTERAN</t>
  </si>
  <si>
    <t>640780839</t>
  </si>
  <si>
    <t>CENTRE HOSPITALIER DE MAULEON</t>
  </si>
  <si>
    <t>440000065</t>
  </si>
  <si>
    <t>CENTRE HOSPITALIER DE MAUBREUIL</t>
  </si>
  <si>
    <t>130785512</t>
  </si>
  <si>
    <t>CENTRE HOSPITALIER DE LA CIOTAT</t>
  </si>
  <si>
    <t>400780193</t>
  </si>
  <si>
    <t>CENTRE HOSPITALIER  DE DAX</t>
  </si>
  <si>
    <t>440000313</t>
  </si>
  <si>
    <t>CENTRE HOSPITALIER CHATEAUBRIANT</t>
  </si>
  <si>
    <t>750825184</t>
  </si>
  <si>
    <t>CENTRE DE REDUCATION LA CHATAIGNERAIE</t>
  </si>
  <si>
    <t>330058504</t>
  </si>
  <si>
    <t>CENTRE DE PSYCHIATRIE AMBULATOIRE-CPAC</t>
  </si>
  <si>
    <t>290000975</t>
  </si>
  <si>
    <t>CENTRE DE PERHARIDY</t>
  </si>
  <si>
    <t>360000392</t>
  </si>
  <si>
    <t>CENTRE DEPARTEMENTAL GERIATRIQUE - DE L'INDRE</t>
  </si>
  <si>
    <t>830012688</t>
  </si>
  <si>
    <t>CENTRE DE NEPHROLOGIE LES FLEURS</t>
  </si>
  <si>
    <t>340798552</t>
  </si>
  <si>
    <t>CENTRE CONVALESCENCE LE PECH DU SOLEIL</t>
  </si>
  <si>
    <t>780300075</t>
  </si>
  <si>
    <t>CENTRE CARDIOLOGIQUE D'EVECQUEMONT</t>
  </si>
  <si>
    <t>970463592</t>
  </si>
  <si>
    <t>840002844</t>
  </si>
  <si>
    <t>130786049</t>
  </si>
  <si>
    <t>400780383</t>
  </si>
  <si>
    <t>SSR SAINT LOUIS</t>
  </si>
  <si>
    <t>400780888</t>
  </si>
  <si>
    <t>SANTE SERVICE DAX -HAD-</t>
  </si>
  <si>
    <t>640789699</t>
  </si>
  <si>
    <t>SANTE SERVICE BAYONNE-HAD</t>
  </si>
  <si>
    <t>510000201</t>
  </si>
  <si>
    <t>RESIDENCE MEDICALE JEAN D'ORBAIS</t>
  </si>
  <si>
    <t>800009466</t>
  </si>
  <si>
    <t>POLYCLINIQUE DE PICARDIE</t>
  </si>
  <si>
    <t>640780946</t>
  </si>
  <si>
    <t>POLYCLINIQUE DE NAVARRE</t>
  </si>
  <si>
    <t>690041132</t>
  </si>
  <si>
    <t>MEDIPOLE HOPITAL MUTUALISTE</t>
  </si>
  <si>
    <t>310780481</t>
  </si>
  <si>
    <t>MECS CASTELNOUVEL</t>
  </si>
  <si>
    <t>940016819</t>
  </si>
  <si>
    <t>IDF-10</t>
  </si>
  <si>
    <t>LES HOPITAUX DE SAINT-MAURICE</t>
  </si>
  <si>
    <t>540013737</t>
  </si>
  <si>
    <t>IRR CTRE DE READAPTATION POUR ENFANTS</t>
  </si>
  <si>
    <t>750100067</t>
  </si>
  <si>
    <t>HU SAINT LOUIS SITE FERNAND WIDAL APHP</t>
  </si>
  <si>
    <t>920100021</t>
  </si>
  <si>
    <t>HU PARIS SUD SITE ANTOINE BECLERE APHP</t>
  </si>
  <si>
    <t>830100103</t>
  </si>
  <si>
    <t>HOP PRIVE TOULON HYERES STE MARGUERITE</t>
  </si>
  <si>
    <t>690784137</t>
  </si>
  <si>
    <t>HOPITAL LYON SUD - HCL</t>
  </si>
  <si>
    <t>470000365</t>
  </si>
  <si>
    <t>HOPITAL LOCAL PENNE D'AGENAIS</t>
  </si>
  <si>
    <t>300780095</t>
  </si>
  <si>
    <t>HOPITAL LOCAL DU VIGAN</t>
  </si>
  <si>
    <t>520780099</t>
  </si>
  <si>
    <t>HOPITAL LOCAL DE WASSY</t>
  </si>
  <si>
    <t>330783960</t>
  </si>
  <si>
    <t>HOPITAL DE JOUR CENTRE SANTE MENT MGEN</t>
  </si>
  <si>
    <t>690784152</t>
  </si>
  <si>
    <t>HOPITAL CROIX-ROUSSE - HCL</t>
  </si>
  <si>
    <t>350042628</t>
  </si>
  <si>
    <t>HOPITAL A DOMICILE 35</t>
  </si>
  <si>
    <t>250000221</t>
  </si>
  <si>
    <t>HL P NAPPEZ MORTEAU</t>
  </si>
  <si>
    <t>210780672</t>
  </si>
  <si>
    <t>H.L.  AUXONNE</t>
  </si>
  <si>
    <t>750170102</t>
  </si>
  <si>
    <t>HDJ INSTITUT PAUL SIVADON</t>
  </si>
  <si>
    <t>890009178</t>
  </si>
  <si>
    <t>HAD SUD YONNE</t>
  </si>
  <si>
    <t>640013298</t>
  </si>
  <si>
    <t>HAD DU HAUT BEARN ET DE LA SOULE</t>
  </si>
  <si>
    <t>560002677</t>
  </si>
  <si>
    <t>EPSM JEAN-MARTIN CHARCOT</t>
  </si>
  <si>
    <t>160009080</t>
  </si>
  <si>
    <t>C.S.S.R. LES GLAMOTS - ROULLET ST E.</t>
  </si>
  <si>
    <t>230782617</t>
  </si>
  <si>
    <t>CRRF ANDRE LALANDE</t>
  </si>
  <si>
    <t>410005391</t>
  </si>
  <si>
    <t>CRF L' HOSPITALET</t>
  </si>
  <si>
    <t>570003103</t>
  </si>
  <si>
    <t>CRF LE HOHBERG DE SARREGUEMINES</t>
  </si>
  <si>
    <t>660781287</t>
  </si>
  <si>
    <t>cliniquelefloride.mssante.fr</t>
  </si>
  <si>
    <t>CRF CENTRE HELIO-MARIN LE FLORIDE</t>
  </si>
  <si>
    <t>350000204</t>
  </si>
  <si>
    <t>CLINIQUE ST JOSEPH COMBOURG</t>
  </si>
  <si>
    <t>970462107</t>
  </si>
  <si>
    <t>CLINIQUE STE-CLOTILDE</t>
  </si>
  <si>
    <t>060780442</t>
  </si>
  <si>
    <t>CLINIQUE SAINT FRANCOIS</t>
  </si>
  <si>
    <t>750300550</t>
  </si>
  <si>
    <t>CLINIQUE SAINTE GENEVIEVE</t>
  </si>
  <si>
    <t>300780251</t>
  </si>
  <si>
    <t>CLINIQUE NEURO PSYCHIATRIQUE QUISSAC</t>
  </si>
  <si>
    <t>130783665</t>
  </si>
  <si>
    <t>CLINIQUE MUTUALISTE DE BONNEVEINE</t>
  </si>
  <si>
    <t>750140022</t>
  </si>
  <si>
    <t>CLINIQUE MEDICO UNIVERS GEORGES HEUYER</t>
  </si>
  <si>
    <t>910300276</t>
  </si>
  <si>
    <t>CLINIQUE MEDICALE DE VILLIERS SUR ORGE</t>
  </si>
  <si>
    <t>240000216</t>
  </si>
  <si>
    <t>CLINIQUE DU PARC - PERIGUEUX</t>
  </si>
  <si>
    <t>670797539</t>
  </si>
  <si>
    <t>CLINIQUE DE LA TOUSSAINT</t>
  </si>
  <si>
    <t>330780297</t>
  </si>
  <si>
    <t>CLINIQUE ANOUSTE</t>
  </si>
  <si>
    <t>660780180</t>
  </si>
  <si>
    <t>C H PERPIGNAN</t>
  </si>
  <si>
    <t>690780101</t>
  </si>
  <si>
    <t>CH LE VINATIER</t>
  </si>
  <si>
    <t>760780742</t>
  </si>
  <si>
    <t>CHI CAUX VALLEE DE SEINE</t>
  </si>
  <si>
    <t>790019491</t>
  </si>
  <si>
    <t>CH GH&amp;MS HAUT VAL DE SEVRE ET MELLOIS</t>
  </si>
  <si>
    <t>310786256</t>
  </si>
  <si>
    <t>C.H. (EX H.L.) DE MURET</t>
  </si>
  <si>
    <t>760780056</t>
  </si>
  <si>
    <t>CH EU</t>
  </si>
  <si>
    <t>760780262</t>
  </si>
  <si>
    <t>CH DU BELVEDERE MONT-SAINT-AIGNAN</t>
  </si>
  <si>
    <t>240000083</t>
  </si>
  <si>
    <t>CH DE VAUCLAIRE</t>
  </si>
  <si>
    <t>450000112</t>
  </si>
  <si>
    <t>CH DE PITHIVIERS</t>
  </si>
  <si>
    <t>830100525</t>
  </si>
  <si>
    <t>CH DE LA DRACENIE DE DRAGUIGNAN</t>
  </si>
  <si>
    <t>450000104</t>
  </si>
  <si>
    <t>C H AGGLOMERATION MONTARGOISE</t>
  </si>
  <si>
    <t>490000643</t>
  </si>
  <si>
    <t>CENTRE SSR DU CHILLON</t>
  </si>
  <si>
    <t>390780161</t>
  </si>
  <si>
    <t>CENTRE HOSP LOUIS JAILLON SAINT CLAUDE</t>
  </si>
  <si>
    <t>110780772</t>
  </si>
  <si>
    <t>CENTRE HOSPITALIER LEZIGNAN</t>
  </si>
  <si>
    <t>290000108</t>
  </si>
  <si>
    <t>CENTRE HOSPITALIER LESNEVEN</t>
  </si>
  <si>
    <t>940110018</t>
  </si>
  <si>
    <t>IDF-11</t>
  </si>
  <si>
    <t>CENTRE HOSPITALIER INTERCOM.DE CRETEIL</t>
  </si>
  <si>
    <t>970302121</t>
  </si>
  <si>
    <t>CENTRE HOSPITALIER DE L'OUEST GUYANAIS</t>
  </si>
  <si>
    <t>520780032</t>
  </si>
  <si>
    <t>CENTRE HOSPITALIER DE CHAUMONT</t>
  </si>
  <si>
    <t>240000042</t>
  </si>
  <si>
    <t>CENTRE HOSPITALIER DE BELVES</t>
  </si>
  <si>
    <t>110780087</t>
  </si>
  <si>
    <t>CENTRE HOSPITALIER CASTELNAUDARY</t>
  </si>
  <si>
    <t>380780247</t>
  </si>
  <si>
    <t>CENTRE HOSPITALIER ALPES ISERE</t>
  </si>
  <si>
    <t>MAILIZ/GCS E-SANTE PAYS DE LA LOIRE</t>
  </si>
  <si>
    <t>440002459</t>
  </si>
  <si>
    <t>medecin.mssante.fr/esantepdl.mssante.fr</t>
  </si>
  <si>
    <t>CENTRE DE SSR LE BODIO</t>
  </si>
  <si>
    <t>920170024</t>
  </si>
  <si>
    <t>CENTRE DENISE CROISSANT</t>
  </si>
  <si>
    <t>470000175</t>
  </si>
  <si>
    <t>CENTRE DELESTRAINT FABIEN</t>
  </si>
  <si>
    <t>720000744</t>
  </si>
  <si>
    <t>CENTRE DE  L'ARCHE</t>
  </si>
  <si>
    <t>920110020</t>
  </si>
  <si>
    <t>C.A.S.H. DE NANTERRE</t>
  </si>
  <si>
    <t>330007386</t>
  </si>
  <si>
    <t>hpsm.elsan.mssante.fr</t>
  </si>
  <si>
    <t>630000990</t>
  </si>
  <si>
    <t>aurasante.mssante.fr/aura.mssante.fr</t>
  </si>
  <si>
    <t>840011043</t>
  </si>
  <si>
    <t>ATIR CENTRE D'HEMODIALYSE AVIGNON</t>
  </si>
  <si>
    <t>130034614</t>
  </si>
  <si>
    <t>ADPC UNITE D'AUTODIALYSE MARSEILLE 09</t>
  </si>
  <si>
    <t>930019484</t>
  </si>
  <si>
    <t>130782451</t>
  </si>
  <si>
    <t>LE MEDITERRANEE CLINIQUE CASTELLAS</t>
  </si>
  <si>
    <t>750100083</t>
  </si>
  <si>
    <t>HU EST PARISIEN SITE ROTHSCHILD APHP</t>
  </si>
  <si>
    <t>660780271</t>
  </si>
  <si>
    <t>HOPITAL LOCAL PRADES</t>
  </si>
  <si>
    <t>530000058</t>
  </si>
  <si>
    <t>PDL-03</t>
  </si>
  <si>
    <t>HOPITAL LOCAL ERNEE</t>
  </si>
  <si>
    <t>590785341</t>
  </si>
  <si>
    <t>HOPITAL DE JOUR DE LA M.G.E.N.</t>
  </si>
  <si>
    <t>560023152</t>
  </si>
  <si>
    <t>CTRE DIALYSE AMBULATOIRE VANNES ECHO</t>
  </si>
  <si>
    <t>920140019</t>
  </si>
  <si>
    <t>CTRE DE SANTE MENTALE DE RUEIL MGEN</t>
  </si>
  <si>
    <t>760000166</t>
  </si>
  <si>
    <t>CRLCC HENRI BECQUEREL ROUEN</t>
  </si>
  <si>
    <t>700784887</t>
  </si>
  <si>
    <t>CRF NAVENNE</t>
  </si>
  <si>
    <t>170780043</t>
  </si>
  <si>
    <t>CRF CENTRE RICHELIEU - LA ROCHELLE</t>
  </si>
  <si>
    <t>690780663</t>
  </si>
  <si>
    <t>CLINIQUE TRENEL</t>
  </si>
  <si>
    <t>750300121</t>
  </si>
  <si>
    <t>CLINIQUE SAINT JEAN DE DIEU</t>
  </si>
  <si>
    <t>580780195</t>
  </si>
  <si>
    <t>CLINIQUE DE COSNE-SUR-LOIRE</t>
  </si>
  <si>
    <t>270000326</t>
  </si>
  <si>
    <t>CLINIQUE CHIRURGICALE PASTEUR EVREUX</t>
  </si>
  <si>
    <t>940140023</t>
  </si>
  <si>
    <t>CHS LES MURETS</t>
  </si>
  <si>
    <t>360000046</t>
  </si>
  <si>
    <t>CH LA TOUR BLANCHE D'ISSOUDUN</t>
  </si>
  <si>
    <t>050002948</t>
  </si>
  <si>
    <t>CHI DES ALPES DU SUD</t>
  </si>
  <si>
    <t>270000102</t>
  </si>
  <si>
    <t>CH DE LA RISLE PONT-AUDEMER</t>
  </si>
  <si>
    <t>230780066</t>
  </si>
  <si>
    <t>C H BERNARD DESPLAS BOURGANEUF</t>
  </si>
  <si>
    <t>330781121</t>
  </si>
  <si>
    <t>CHATEAU RAUZE  - LADAPT</t>
  </si>
  <si>
    <t>230780082</t>
  </si>
  <si>
    <t>CENTRE MEDICAL NATIONAL SAINTE FEYRE</t>
  </si>
  <si>
    <t>120004528</t>
  </si>
  <si>
    <t>CENTRE HOSPITALIER DE MILLAU</t>
  </si>
  <si>
    <t>540020146</t>
  </si>
  <si>
    <t>CENTRE DE REEDUCATION FLORENTIN</t>
  </si>
  <si>
    <t>670002187</t>
  </si>
  <si>
    <t>CENTRE D'AUTODIALYSE AURAL BERGSON</t>
  </si>
  <si>
    <t>170781199</t>
  </si>
  <si>
    <t>CENTRE ALCOOLOGIQUE ALPHA - ROYAN</t>
  </si>
  <si>
    <t>170803431</t>
  </si>
  <si>
    <t>CARDIOCEAN - PUILBOREAU</t>
  </si>
  <si>
    <t>340000264</t>
  </si>
  <si>
    <t>A.I.D.E.R.</t>
  </si>
  <si>
    <t>540013224</t>
  </si>
  <si>
    <t>POLYCLINIQUE MAJORELLE</t>
  </si>
  <si>
    <t>620105940</t>
  </si>
  <si>
    <t>POLYCLINIQUE DU TERNOIS</t>
  </si>
  <si>
    <t>270000086</t>
  </si>
  <si>
    <t>POLE SANITAIRE DU VEXIN CH GISORS</t>
  </si>
  <si>
    <t>490000601</t>
  </si>
  <si>
    <t>MAISON DE CONVALESCENCE LES RECOLLETS</t>
  </si>
  <si>
    <t>310782347</t>
  </si>
  <si>
    <t>INSTITUT CLAUDIUS REGAUD</t>
  </si>
  <si>
    <t>690022959</t>
  </si>
  <si>
    <t>HOPITAL PRIVE NATECIA</t>
  </si>
  <si>
    <t>220022800</t>
  </si>
  <si>
    <t>HOPITAL PRIVE DES COTES D'ARMOR</t>
  </si>
  <si>
    <t>530002591</t>
  </si>
  <si>
    <t>HOPITAL LOCAL VILLAINES LA JUHEL</t>
  </si>
  <si>
    <t>440012128</t>
  </si>
  <si>
    <t>HOPITAL A DOMICILE NANTES &amp; REGION</t>
  </si>
  <si>
    <t>570000596</t>
  </si>
  <si>
    <t>HIA LEGOUEST</t>
  </si>
  <si>
    <t>940120017</t>
  </si>
  <si>
    <t>HIA BEGIN</t>
  </si>
  <si>
    <t>330025958</t>
  </si>
  <si>
    <t>HAD DES VIGNES ET DES RIVIERES</t>
  </si>
  <si>
    <t>560002032</t>
  </si>
  <si>
    <t>EPSM DU MORBIHAN</t>
  </si>
  <si>
    <t>690780119</t>
  </si>
  <si>
    <t>CTRE PSYCHOTERAPIQUE ST CYR AU MT D'OR</t>
  </si>
  <si>
    <t>950700021</t>
  </si>
  <si>
    <t>CTRE LA CHATAIGNERAIE DE MENUCOURT</t>
  </si>
  <si>
    <t>930110036</t>
  </si>
  <si>
    <t>CTRE HOSP. ANDRE GREGOIRE</t>
  </si>
  <si>
    <t>940300452</t>
  </si>
  <si>
    <t>CLINIQUE MEDICALE DE DIETETIQUE</t>
  </si>
  <si>
    <t>060780558</t>
  </si>
  <si>
    <t>CLINIQUE LES CADRANS SOLAIRES</t>
  </si>
  <si>
    <t>970462073</t>
  </si>
  <si>
    <t>CLINIQUE DURIEUX</t>
  </si>
  <si>
    <t>360000210</t>
  </si>
  <si>
    <t>CLINIQUE DU HAUT-CLUZEAU</t>
  </si>
  <si>
    <t>920310034</t>
  </si>
  <si>
    <t>sinoue.mssante.fr</t>
  </si>
  <si>
    <t>CLINIQUE DU CHATEAU DE GARCHES</t>
  </si>
  <si>
    <t>760783159</t>
  </si>
  <si>
    <t>CLINIQUE DES ESSARTS GRAND COURONNE</t>
  </si>
  <si>
    <t>160000279</t>
  </si>
  <si>
    <t>CLINIQUE DE COGNAC</t>
  </si>
  <si>
    <t>920300936</t>
  </si>
  <si>
    <t>CLINIQUE CHIRURGICALE DU VAL D OR</t>
  </si>
  <si>
    <t>350000048</t>
  </si>
  <si>
    <t>CH INTERCOMMUNAL REDON CARENTOIR</t>
  </si>
  <si>
    <t>630781755</t>
  </si>
  <si>
    <t>CENTRE MEDICAL INFANTILE DE ROMAGNAT</t>
  </si>
  <si>
    <t>690000401</t>
  </si>
  <si>
    <t>CENTRE MEDICAL DE L'ARGENTIERE- AVEIZE</t>
  </si>
  <si>
    <t>690000880</t>
  </si>
  <si>
    <t>CENTRE LEON BERARD</t>
  </si>
  <si>
    <t>930110051</t>
  </si>
  <si>
    <t>IDF-08</t>
  </si>
  <si>
    <t>CENTRE HOSPITALIER DE ST-DENIS</t>
  </si>
  <si>
    <t>600100648</t>
  </si>
  <si>
    <t>CENTRE HOSPITALIER DE CLERMONT</t>
  </si>
  <si>
    <t>320780117</t>
  </si>
  <si>
    <t>CENTRE HOSPITALIER D'AUCH</t>
  </si>
  <si>
    <t>750720914</t>
  </si>
  <si>
    <t>ASM 13</t>
  </si>
  <si>
    <t>810000448</t>
  </si>
  <si>
    <t>POLYCL STE BARBE</t>
  </si>
  <si>
    <t>440000347</t>
  </si>
  <si>
    <t>HOPITAL LOCAL CORCOUE SUR LOGNE</t>
  </si>
  <si>
    <t>330781303</t>
  </si>
  <si>
    <t>HIA ROBERT PICQUE</t>
  </si>
  <si>
    <t>940140049</t>
  </si>
  <si>
    <t>GROUPE HOSPITALIER PAUL GUIRAUD</t>
  </si>
  <si>
    <t>930140025</t>
  </si>
  <si>
    <t>ET.PUBLIC DE SANTE VILLE-EVRARD</t>
  </si>
  <si>
    <t>910811322</t>
  </si>
  <si>
    <t>ETABLISSEMENT DE SANTE LA MARTINIERE</t>
  </si>
  <si>
    <t>670013366</t>
  </si>
  <si>
    <t>EPSAN</t>
  </si>
  <si>
    <t>290020700</t>
  </si>
  <si>
    <t>CTRE HOSP.INTERCOM.CORNOUAILLE</t>
  </si>
  <si>
    <t>130786247</t>
  </si>
  <si>
    <t>CLINIQUE PSYCHIATRIQUE DES TROIS LUCS</t>
  </si>
  <si>
    <t>290000140</t>
  </si>
  <si>
    <t>CLINIQUE PASTEUR LANROZE</t>
  </si>
  <si>
    <t>920310059</t>
  </si>
  <si>
    <t>CLINIQUE MEDICALE DE VILLE D AVRAY</t>
  </si>
  <si>
    <t>970107249</t>
  </si>
  <si>
    <t>CLINIQUE "LES EAUX CLAIRES"</t>
  </si>
  <si>
    <t>210012142</t>
  </si>
  <si>
    <t>CH HAUTE COTE D OR</t>
  </si>
  <si>
    <t>590782637</t>
  </si>
  <si>
    <t>CH ARMENTIERES</t>
  </si>
  <si>
    <t>220000475</t>
  </si>
  <si>
    <t>CENTRE SOINS DE SUITE LES CHATELETS</t>
  </si>
  <si>
    <t>680000411</t>
  </si>
  <si>
    <t>CENTRE HOSPITALIER DE PFASTATT</t>
  </si>
  <si>
    <t>970305629</t>
  </si>
  <si>
    <t>CENTRE HOSPITALIER DE KOUROU</t>
  </si>
  <si>
    <t>560003055</t>
  </si>
  <si>
    <t>CENTRE DE SOINS DE SUITE KORN-ER-HOUET</t>
  </si>
  <si>
    <t>310026794</t>
  </si>
  <si>
    <t>770300010</t>
  </si>
  <si>
    <t>HOPITAL PRIVE DE MARNE CHANTEREINE</t>
  </si>
  <si>
    <t>300780087</t>
  </si>
  <si>
    <t>HOPITAL LOCAL UZES</t>
  </si>
  <si>
    <t>130786742</t>
  </si>
  <si>
    <t>HIA LAVERAN</t>
  </si>
  <si>
    <t>540000908</t>
  </si>
  <si>
    <t>clinique-saint-andre.mssante.fr</t>
  </si>
  <si>
    <t>910009919</t>
  </si>
  <si>
    <t>CTRE REEDUCATION FONCTIONNELLE EVRY</t>
  </si>
  <si>
    <t>560002024</t>
  </si>
  <si>
    <t>CTRE DE REED.FONCTIONNELLE DE KERPAPE</t>
  </si>
  <si>
    <t>570000950</t>
  </si>
  <si>
    <t>CLINIQUE SAINTE ELISABETH - THIONVILLE</t>
  </si>
  <si>
    <t>620012948</t>
  </si>
  <si>
    <t>CLINIQUE MAHAUT DE TERMONDE</t>
  </si>
  <si>
    <t>640018255</t>
  </si>
  <si>
    <t>CLINIQUE CHÂTEAU CARADOC</t>
  </si>
  <si>
    <t>340780642</t>
  </si>
  <si>
    <t>CLINIQUE BEAU SOLEIL</t>
  </si>
  <si>
    <t>250000452</t>
  </si>
  <si>
    <t>CH PONTARLIER</t>
  </si>
  <si>
    <t>880007059</t>
  </si>
  <si>
    <t>CHI EMILE DURKHEIM EPINAL</t>
  </si>
  <si>
    <t>610780082</t>
  </si>
  <si>
    <t>C.H.I.C - ALENCON-MAMERS</t>
  </si>
  <si>
    <t>520780073</t>
  </si>
  <si>
    <t>CH GENEVIEVE DE GAULLE ANTHONIOZ ST DIZIER</t>
  </si>
  <si>
    <t>170780167</t>
  </si>
  <si>
    <t>C.H. DE SAINT-JEAN D'ANGELY</t>
  </si>
  <si>
    <t>410000145</t>
  </si>
  <si>
    <t>CH DE MONTRICHARD</t>
  </si>
  <si>
    <t>010780328</t>
  </si>
  <si>
    <t>CENTRE MEDICAL LE MODERN</t>
  </si>
  <si>
    <t>170780050</t>
  </si>
  <si>
    <t>CENTRE HOSPITALIER DE JONZAC</t>
  </si>
  <si>
    <t>970100210</t>
  </si>
  <si>
    <t>CENTRE GERONTOLOGIQUE DU RAIZET</t>
  </si>
  <si>
    <t>850002403</t>
  </si>
  <si>
    <t>CENTRE DE MPR LE CLOUSIS</t>
  </si>
  <si>
    <t>670000652</t>
  </si>
  <si>
    <t>ASSOCIATION POUR L'UTILISATION DU REIN ARTIFICIEL EN ALSACE</t>
  </si>
  <si>
    <t>720016724</t>
  </si>
  <si>
    <t>POLE SANTE SARTHE ET LOIR</t>
  </si>
  <si>
    <t>290000785</t>
  </si>
  <si>
    <t>HOTEL DIEU DE PONT-L'ABBE</t>
  </si>
  <si>
    <t>920813623</t>
  </si>
  <si>
    <t>HAD SANTE SERVICE</t>
  </si>
  <si>
    <t>060006558</t>
  </si>
  <si>
    <t>HAD ARNAULT TZANCK</t>
  </si>
  <si>
    <t>590797387</t>
  </si>
  <si>
    <t>CRF L'ESPOIR DE LILLE HELLEMMES</t>
  </si>
  <si>
    <t>560002123</t>
  </si>
  <si>
    <t>CLINIQUE SAINT VINCENT - LARMOR PLAGE</t>
  </si>
  <si>
    <t>750300014</t>
  </si>
  <si>
    <t>CLINIQUE MEDICO CHIRURGICALE DU LOUVRE</t>
  </si>
  <si>
    <t>690780523</t>
  </si>
  <si>
    <t>CLINIQUE LA CHAVANNERIE</t>
  </si>
  <si>
    <t>860780568</t>
  </si>
  <si>
    <t>CLINIQUE DU FIEF DE GRIMOIRE</t>
  </si>
  <si>
    <t>130785389</t>
  </si>
  <si>
    <t>CLINIQUE CHANTECLER</t>
  </si>
  <si>
    <t>270000110</t>
  </si>
  <si>
    <t>CH VERNEUIL-SUR-AVRE</t>
  </si>
  <si>
    <t>710780644</t>
  </si>
  <si>
    <t>670780543</t>
  </si>
  <si>
    <t>CH INTERCOMMUNAL DE LA LAUTER</t>
  </si>
  <si>
    <t>240000307</t>
  </si>
  <si>
    <t>CENTRE MEDICAL CHATEAU DE BASSY</t>
  </si>
  <si>
    <t>430000018</t>
  </si>
  <si>
    <t>CENTRE HOSPITALIER DU PUY</t>
  </si>
  <si>
    <t>340780055</t>
  </si>
  <si>
    <t>CENTRE HOSPITALIER BEZIERS</t>
  </si>
  <si>
    <t>470000357</t>
  </si>
  <si>
    <t>HOPITAL LOCAL DE CASTELJALOUX</t>
  </si>
  <si>
    <t>950000406</t>
  </si>
  <si>
    <t>HOPITAL FONDATION CHANTEPIE MANCIER</t>
  </si>
  <si>
    <t>910140029</t>
  </si>
  <si>
    <t>EPS BARTHELEMY DURAND</t>
  </si>
  <si>
    <t>130781255</t>
  </si>
  <si>
    <t>CTRE GERONT ST THOMAS DE VILLENEUVE</t>
  </si>
  <si>
    <t>600101943</t>
  </si>
  <si>
    <t>CRC BELLAN TRACY-LE-MONT</t>
  </si>
  <si>
    <t>780008298</t>
  </si>
  <si>
    <t>CLINIQUE SAINT REMY</t>
  </si>
  <si>
    <t>670780212</t>
  </si>
  <si>
    <t>CLINIQUE SAINTE-ANNE - STRASBOURG</t>
  </si>
  <si>
    <t>240000273</t>
  </si>
  <si>
    <t>CLINIQUE PIERRE DE BRANTOME</t>
  </si>
  <si>
    <t>330780495</t>
  </si>
  <si>
    <t>CLINIQUE MUTUALISTE DU MEDOC</t>
  </si>
  <si>
    <t>130783764</t>
  </si>
  <si>
    <t>CLINIQUE MON REPOS</t>
  </si>
  <si>
    <t>620100735</t>
  </si>
  <si>
    <t>CLINIQUE ANNE D'ARTOIS</t>
  </si>
  <si>
    <t>590781902</t>
  </si>
  <si>
    <t>CH TOURCOING</t>
  </si>
  <si>
    <t>840000087</t>
  </si>
  <si>
    <t>CH LOUIS GIORGI D'ORANGE</t>
  </si>
  <si>
    <t>620103440</t>
  </si>
  <si>
    <t>CH BOULOGNE-SUR-MER</t>
  </si>
  <si>
    <t>740780135</t>
  </si>
  <si>
    <t>CENTRE MEDICAL SANCELLEMOZ</t>
  </si>
  <si>
    <t>150780708</t>
  </si>
  <si>
    <t>CENTRE MEDICAL M. DELORT</t>
  </si>
  <si>
    <t>310780754</t>
  </si>
  <si>
    <t>CENTRE HOSPITALIER G. MARCHANT</t>
  </si>
  <si>
    <t>940700040</t>
  </si>
  <si>
    <t>CENTRE DE READAPTATION FONCTIONNELLE</t>
  </si>
  <si>
    <t>540001104</t>
  </si>
  <si>
    <t>ASSOCIATION HOSPITALIERE DE JOEUF</t>
  </si>
  <si>
    <t>060790797</t>
  </si>
  <si>
    <t>580971349</t>
  </si>
  <si>
    <t>le-reconfort.mssante.fr</t>
  </si>
  <si>
    <t>SOINS DE SUITE &amp; RÉADAPT LE RECONFORT</t>
  </si>
  <si>
    <t>350005146</t>
  </si>
  <si>
    <t>HOPITAL PRIVE SEVIGNE</t>
  </si>
  <si>
    <t>760780049</t>
  </si>
  <si>
    <t>HL GOURNAY-EN-BRAY</t>
  </si>
  <si>
    <t>920014099</t>
  </si>
  <si>
    <t>CRF PARIS NORD</t>
  </si>
  <si>
    <t>130008253</t>
  </si>
  <si>
    <t>CLINIQUE DE VITROLLES</t>
  </si>
  <si>
    <t>930009188</t>
  </si>
  <si>
    <t>CLINALLIANCE DE PIERREFITTE SUR SEINE</t>
  </si>
  <si>
    <t>620100057</t>
  </si>
  <si>
    <t>CH ARRAS</t>
  </si>
  <si>
    <t>490531910</t>
  </si>
  <si>
    <t>CENTRE LES CAPUCINS</t>
  </si>
  <si>
    <t>330781253</t>
  </si>
  <si>
    <t>CENTRE HOSPITALIER DE LIBOURNE</t>
  </si>
  <si>
    <t>490000163</t>
  </si>
  <si>
    <t>CENTRE DE SANTE MENTALE ANGEVIN</t>
  </si>
  <si>
    <t>830100558</t>
  </si>
  <si>
    <t>HOPITAL RENEE SABRAN HYERES (HCL)</t>
  </si>
  <si>
    <t>920804465</t>
  </si>
  <si>
    <t>ETAB.PUBLIC DE SANTE ERASME</t>
  </si>
  <si>
    <t>800009920</t>
  </si>
  <si>
    <t>CLINIQUE VICTOR PAUCHET DE BUTLER</t>
  </si>
  <si>
    <t>510024359</t>
  </si>
  <si>
    <t>CLINIQUE TERRE DE FRANCE</t>
  </si>
  <si>
    <t>290000371</t>
  </si>
  <si>
    <t>CLINIQUE LES GLENANS</t>
  </si>
  <si>
    <t>450000245</t>
  </si>
  <si>
    <t>CLINIQUE L'ARCHETTE</t>
  </si>
  <si>
    <t>510000243</t>
  </si>
  <si>
    <t>CLINIQUE D'EPERNAY</t>
  </si>
  <si>
    <t>130786494</t>
  </si>
  <si>
    <t>CHS VALVERT MARSEILLE</t>
  </si>
  <si>
    <t>690805361</t>
  </si>
  <si>
    <t>CH ST JOSEPH ST LUC</t>
  </si>
  <si>
    <t>130781131</t>
  </si>
  <si>
    <t>CHS MONTPERRIN</t>
  </si>
  <si>
    <t>780002697</t>
  </si>
  <si>
    <t>CH INTERCOMM MEULAN-LES MUREAUX</t>
  </si>
  <si>
    <t>830100533</t>
  </si>
  <si>
    <t>CH DE HYERES MARIE JOSEE TREFFOT</t>
  </si>
  <si>
    <t>220000236</t>
  </si>
  <si>
    <t>CENTRE HOSPITALIER DE PLOUGUERNEVEL</t>
  </si>
  <si>
    <t>130785975</t>
  </si>
  <si>
    <t>KORIAN LES OLIVIERS</t>
  </si>
  <si>
    <t>770021251</t>
  </si>
  <si>
    <t>HAD INSTITUT MEDICAL DE SERRIS</t>
  </si>
  <si>
    <t>910110055</t>
  </si>
  <si>
    <t>IDF-05</t>
  </si>
  <si>
    <t>GROUPE HOSPITALIER NORD ESSONNE</t>
  </si>
  <si>
    <t>490007549</t>
  </si>
  <si>
    <t>CTRE BASSE VISION ET TROUBLES AUDITION</t>
  </si>
  <si>
    <t>130008048</t>
  </si>
  <si>
    <t>CLINIQUE SAINT MARTIN SUD</t>
  </si>
  <si>
    <t>420010050</t>
  </si>
  <si>
    <t>CLINIQUE MUTUALISTE MFL SSAM</t>
  </si>
  <si>
    <t>130783327</t>
  </si>
  <si>
    <t>CLINIQUE BOUCHARD</t>
  </si>
  <si>
    <t>250000460</t>
  </si>
  <si>
    <t>CHS NOVILLARS</t>
  </si>
  <si>
    <t>740001839</t>
  </si>
  <si>
    <t>CHI DES HOPITAUX DU PAYS DU MONT BLANC</t>
  </si>
  <si>
    <t>380781435</t>
  </si>
  <si>
    <t>CH DE VIENNE LUCIEN HUSSEL</t>
  </si>
  <si>
    <t>450000161</t>
  </si>
  <si>
    <t>CH DE SULLY-SUR-LOIRE</t>
  </si>
  <si>
    <t>220005045</t>
  </si>
  <si>
    <t>BRE-07</t>
  </si>
  <si>
    <t>CENTRE HOSPITALIER TREGUIER</t>
  </si>
  <si>
    <t>770021152</t>
  </si>
  <si>
    <t>IDF-02</t>
  </si>
  <si>
    <t>CENTRE HOSPITALIER SUD SEINE ET MARNE</t>
  </si>
  <si>
    <t>540000080</t>
  </si>
  <si>
    <t>CENTRE HOSPITALIER DE LUNEVILLE</t>
  </si>
  <si>
    <t>220021968</t>
  </si>
  <si>
    <t>CENTRE HOSPITALIER DE LAMBALLE</t>
  </si>
  <si>
    <t>600100275</t>
  </si>
  <si>
    <t>SSR BTP CIRES-LÈS-MELLO</t>
  </si>
  <si>
    <t>640780904</t>
  </si>
  <si>
    <t>M.E.CARACT.SANITAIRE LE NID BEARNAIS</t>
  </si>
  <si>
    <t>750300667</t>
  </si>
  <si>
    <t>MATERNITE SAINTE FELICITE</t>
  </si>
  <si>
    <t>910803543</t>
  </si>
  <si>
    <t>HOPITAL PRIVE CLAUDE GALIEN</t>
  </si>
  <si>
    <t>490015765</t>
  </si>
  <si>
    <t>HOPITAL DU BAUGEOIS ET DE LA VALLEE</t>
  </si>
  <si>
    <t>860793405</t>
  </si>
  <si>
    <t>ETS CONVALESC. P ALCOOLIQUES - PAYROUX</t>
  </si>
  <si>
    <t>440043123</t>
  </si>
  <si>
    <t>E.S.E.A.N.</t>
  </si>
  <si>
    <t>720000058</t>
  </si>
  <si>
    <t>CTRE HOSPIT SPECIALISE DE LA SARTHE</t>
  </si>
  <si>
    <t>210780789</t>
  </si>
  <si>
    <t>CLINIQUE MUTUALISTE BENIGNE JOLY</t>
  </si>
  <si>
    <t>230780512</t>
  </si>
  <si>
    <t>CENTRE HOSPITALIER M L S EVAUX</t>
  </si>
  <si>
    <t>170780175</t>
  </si>
  <si>
    <t>CTRE HOSP. DE SAINTONGE - SAINTES</t>
  </si>
  <si>
    <t>020000360</t>
  </si>
  <si>
    <t>CLINIQUE SAINT CHRISTOPHE COURLANCY</t>
  </si>
  <si>
    <t>760780791</t>
  </si>
  <si>
    <t>CLINIQUE LES ORMEAUX-VAUBAN LE HAVRE</t>
  </si>
  <si>
    <t>590781951</t>
  </si>
  <si>
    <t>CLINIQUE CHIR-SS  DU CROISE LAROCHE</t>
  </si>
  <si>
    <t>220000079</t>
  </si>
  <si>
    <t>CENTRE HOSPITALIER GUINGAMP</t>
  </si>
  <si>
    <t>780110078</t>
  </si>
  <si>
    <t>CENTRE HOSPITALIER  DE VERSAILLES</t>
  </si>
  <si>
    <t>520780057</t>
  </si>
  <si>
    <t>CENTRE HOSPITALIER DE LANGRES</t>
  </si>
  <si>
    <t>310783097</t>
  </si>
  <si>
    <t>CENTRE DE SANTE MENTALE MGEN TOULOUSE</t>
  </si>
  <si>
    <t>750712184</t>
  </si>
  <si>
    <t>750062036</t>
  </si>
  <si>
    <t>IDF-15</t>
  </si>
  <si>
    <t>GHU PARIS PSY ET NEUROSCIENCES</t>
  </si>
  <si>
    <t>440053387</t>
  </si>
  <si>
    <t>CMPR COTE D'AMOUR</t>
  </si>
  <si>
    <t>160000170</t>
  </si>
  <si>
    <t>CLINIQUE SAINT-JOSEPH - ANGOULEME</t>
  </si>
  <si>
    <t>300780210</t>
  </si>
  <si>
    <t>CLINIQUE BELLERIVE</t>
  </si>
  <si>
    <t>280000183</t>
  </si>
  <si>
    <t>CH DE DREUX</t>
  </si>
  <si>
    <t>250000270</t>
  </si>
  <si>
    <t>CAPIO CLINIQUE SAINT VINCENT BESANCON</t>
  </si>
  <si>
    <t>190000117</t>
  </si>
  <si>
    <t>ASSO CENTRE HOSP PAYS EYGURANDE</t>
  </si>
  <si>
    <t>700004096</t>
  </si>
  <si>
    <t>ASS. HOSPITAL. DE FRANCHE-COMTE</t>
  </si>
  <si>
    <t>210780607</t>
  </si>
  <si>
    <t>ETABLISSEMENT PUBLIC DE SANTE MENTALE - DIJON</t>
  </si>
  <si>
    <t>060790862</t>
  </si>
  <si>
    <t>CTRE ACTION LIBERAT MAL ETRE ETHYLIQUE</t>
  </si>
  <si>
    <t>590780342</t>
  </si>
  <si>
    <t>CLINIQUE AMBROISE PARE LILLE</t>
  </si>
  <si>
    <t>340011295</t>
  </si>
  <si>
    <t>CH HOPITAUX BASSIN DE THAU (CHHBT)</t>
  </si>
  <si>
    <t>360000053</t>
  </si>
  <si>
    <t>CH DE CHATEAUROUX</t>
  </si>
  <si>
    <t>330780537</t>
  </si>
  <si>
    <t>CENTRE MEDICO-CHIRURGICAL WALLERSTEIN</t>
  </si>
  <si>
    <t>350002234</t>
  </si>
  <si>
    <t>CENTRE MEDICAL ET PEDAGOGIQUE BEAULIEU</t>
  </si>
  <si>
    <t>420782096</t>
  </si>
  <si>
    <t>CENTRE MEDICAL DES 7 COLLINES</t>
  </si>
  <si>
    <t>950110080</t>
  </si>
  <si>
    <t>CENTRE HOSPITALIER RENE DUBOS PONTOISE</t>
  </si>
  <si>
    <t>050000124</t>
  </si>
  <si>
    <t>CENTRE HOSPITALIER D'EMBRUN</t>
  </si>
  <si>
    <t>350005021</t>
  </si>
  <si>
    <t>POLE GERIATRIQUE RENNAIS</t>
  </si>
  <si>
    <t>130786445</t>
  </si>
  <si>
    <t>MATERNITE CATHOLIQUE PROVENCE L'ETOILE</t>
  </si>
  <si>
    <t>130785652</t>
  </si>
  <si>
    <t>HOPITAL SAINT JOSEPH</t>
  </si>
  <si>
    <t>830100434</t>
  </si>
  <si>
    <t>HOPITAL PRIVE TOULON HYERES SAINT JEAN</t>
  </si>
  <si>
    <t>060780459</t>
  </si>
  <si>
    <t>CRF ORSAC MONT FLEURI</t>
  </si>
  <si>
    <t>690780515</t>
  </si>
  <si>
    <t>inicea.mssante.fr/aura.mssante.fr</t>
  </si>
  <si>
    <t>CLINIQUE VILLA DES ROSES</t>
  </si>
  <si>
    <t>290000207</t>
  </si>
  <si>
    <t>CLINIQUE ST MICHEL ET STE ANNE</t>
  </si>
  <si>
    <t>310780366</t>
  </si>
  <si>
    <t>CLINIQUE  MONIE</t>
  </si>
  <si>
    <t>760027292</t>
  </si>
  <si>
    <t>CLINIQUE MEGIVAL</t>
  </si>
  <si>
    <t>020000253</t>
  </si>
  <si>
    <t>CH DE LAON</t>
  </si>
  <si>
    <t>750300097</t>
  </si>
  <si>
    <t>INSTITUT ARTHUR VERNES</t>
  </si>
  <si>
    <t>560002685</t>
  </si>
  <si>
    <t>ETABLISSEMENT SPECIALISE KER JOIE</t>
  </si>
  <si>
    <t>170780563</t>
  </si>
  <si>
    <t>ETAB. DE SOINS PASTEUR - ROYAN</t>
  </si>
  <si>
    <t>270000433</t>
  </si>
  <si>
    <t>CLINIQUE  LE VALLON</t>
  </si>
  <si>
    <t>130798002</t>
  </si>
  <si>
    <t>lalauranne.mssante.fr</t>
  </si>
  <si>
    <t>CLINIQUE LA LAURANNE</t>
  </si>
  <si>
    <t>060780590</t>
  </si>
  <si>
    <t>CLINIQUE DU PALAIS</t>
  </si>
  <si>
    <t>640780649</t>
  </si>
  <si>
    <t>CENTRE MEDICAL LANDOUZY</t>
  </si>
  <si>
    <t>170780225</t>
  </si>
  <si>
    <t>CENTRE HOSPITALIER ROCHEFORT</t>
  </si>
  <si>
    <t>950110049</t>
  </si>
  <si>
    <t>CENTRE HOSPITALIER DE GONESSE</t>
  </si>
  <si>
    <t>220000608</t>
  </si>
  <si>
    <t>CENTRE HOSPITALIER BON SAUVEUR</t>
  </si>
  <si>
    <t>500000203</t>
  </si>
  <si>
    <t>POLYCLINIQUE DE LA MANCHE - SAINT-LO</t>
  </si>
  <si>
    <t>830100632</t>
  </si>
  <si>
    <t>INST REEDUC FONCT POMPONIANA OLBIA</t>
  </si>
  <si>
    <t>870014503</t>
  </si>
  <si>
    <t>HOPITAL INTERCOMMUNAL DU HAUT LIMOUSIN</t>
  </si>
  <si>
    <t>400780375</t>
  </si>
  <si>
    <t>CLINIQUE MAYLIS</t>
  </si>
  <si>
    <t>220000152</t>
  </si>
  <si>
    <t>CENTRE HOSPITALIER PAIMPOL</t>
  </si>
  <si>
    <t>060005469</t>
  </si>
  <si>
    <t>L'OLIVERAIE DES CAYRONS</t>
  </si>
  <si>
    <t>770300218</t>
  </si>
  <si>
    <t>INSTITUT MEDICAL DE SERRIS</t>
  </si>
  <si>
    <t>930100045</t>
  </si>
  <si>
    <t>HU PARIS SITE JEAN VERDIER APHP</t>
  </si>
  <si>
    <t>590782645</t>
  </si>
  <si>
    <t>C.H. DE BAILLEUL</t>
  </si>
  <si>
    <t>640005591</t>
  </si>
  <si>
    <t>LES JEUNES CHENES</t>
  </si>
  <si>
    <t>310790472</t>
  </si>
  <si>
    <t>CL ST ORENS ST ORENS GAMEVILLE</t>
  </si>
  <si>
    <t>590044665</t>
  </si>
  <si>
    <t>CLINIQUE DES 4 CANTONS</t>
  </si>
  <si>
    <t>610006421</t>
  </si>
  <si>
    <t>CLINIQUE D'ALENCON</t>
  </si>
  <si>
    <t>2A0002606</t>
  </si>
  <si>
    <t>CENTRE HOSPITALIER DE SARTENE</t>
  </si>
  <si>
    <t>750803454</t>
  </si>
  <si>
    <t>HU ROBERT DEBRE APHP</t>
  </si>
  <si>
    <t>520003823</t>
  </si>
  <si>
    <t>HAD CHAUMONT LANGRES</t>
  </si>
  <si>
    <t>740780184</t>
  </si>
  <si>
    <t>CLINIQUE PSYCHIATRIQUE PARASSY</t>
  </si>
  <si>
    <t>370000093</t>
  </si>
  <si>
    <t>CLINIQUE DE L'ALLIANCE - ST CYR LOIRE</t>
  </si>
  <si>
    <t>890970569</t>
  </si>
  <si>
    <t>CH SENS</t>
  </si>
  <si>
    <t>750110025</t>
  </si>
  <si>
    <t>CHNO DES QUINZE-VINGT PARIS</t>
  </si>
  <si>
    <t>720000389</t>
  </si>
  <si>
    <t>CENTRE MEDICAL G. COULON-LE GRAND LUCE</t>
  </si>
  <si>
    <t>350000246</t>
  </si>
  <si>
    <t>CENTRE HOSPITALIER GUILLAUME REGNIER</t>
  </si>
  <si>
    <t>690030119</t>
  </si>
  <si>
    <t>CLINIQUE LA MAJOLANE</t>
  </si>
  <si>
    <t>350002291</t>
  </si>
  <si>
    <t>CENTRE HOSPITALIER JANZE</t>
  </si>
  <si>
    <t>300780152</t>
  </si>
  <si>
    <t>SA HOPITAL PRIVE LES FRANCISCAINES</t>
  </si>
  <si>
    <t>130781370</t>
  </si>
  <si>
    <t>CLINIQUE JEANNE D'ARC - ARLES</t>
  </si>
  <si>
    <t>950300244</t>
  </si>
  <si>
    <t>CHP SAINTE MARIE</t>
  </si>
  <si>
    <t>780300414</t>
  </si>
  <si>
    <t>CENTRE MEDICO-CHIRURGICAL DE L'EUROPE</t>
  </si>
  <si>
    <t>220000046</t>
  </si>
  <si>
    <t>CENTRE HOSPITALIER RENE PLEVEN</t>
  </si>
  <si>
    <t>910300300</t>
  </si>
  <si>
    <t>HOPITAL PRIVE DU VAL D'YERRES</t>
  </si>
  <si>
    <t>600100861</t>
  </si>
  <si>
    <t>ECR IMB BRETEUIL</t>
  </si>
  <si>
    <t>160013207</t>
  </si>
  <si>
    <t>CENTRE CLINICAL SA</t>
  </si>
  <si>
    <t>440041531</t>
  </si>
  <si>
    <t>HOPITAL INTERCOMMUNAL  DU PAYS DE RETZ</t>
  </si>
  <si>
    <t>590782660</t>
  </si>
  <si>
    <t>EPSM LILLE METROPOLE</t>
  </si>
  <si>
    <t>830100806</t>
  </si>
  <si>
    <t>CTRE REED FONCT DU BESSILLON</t>
  </si>
  <si>
    <t>290000215</t>
  </si>
  <si>
    <t>POLYCLINIQUE QUIMPER SUD</t>
  </si>
  <si>
    <t>290000728</t>
  </si>
  <si>
    <t>HOPITAL INSTRUCTION DES ARMEES</t>
  </si>
  <si>
    <t>310780259</t>
  </si>
  <si>
    <t>CL PASTEUR</t>
  </si>
  <si>
    <t>620100495</t>
  </si>
  <si>
    <t>CLINIQUE DE SOINS DE SUITE LES DRAGS</t>
  </si>
  <si>
    <t>020000063</t>
  </si>
  <si>
    <t>CENTRE HOSPITALIER DE SAINT QUENTIN</t>
  </si>
  <si>
    <t>750720674</t>
  </si>
  <si>
    <t>370002040</t>
  </si>
  <si>
    <t>A.R.A.U.C.O. CHRU BRETONNEAU</t>
  </si>
  <si>
    <t>790000186</t>
  </si>
  <si>
    <t>MRC PARSAY - BREUIL/CHIZE</t>
  </si>
  <si>
    <t>750100018</t>
  </si>
  <si>
    <t>HU PARIS CENTRE SITE HOTEL DIEU APHP</t>
  </si>
  <si>
    <t>750721334</t>
  </si>
  <si>
    <t>410000103</t>
  </si>
  <si>
    <t>CH DE ROMORANTIN-LANTHENAY</t>
  </si>
  <si>
    <t>590008041</t>
  </si>
  <si>
    <t>POLYCLINIQUE VAUBAN</t>
  </si>
  <si>
    <t>110780228</t>
  </si>
  <si>
    <t>POLYCLINIQUE LE LANGUEDOC</t>
  </si>
  <si>
    <t>440000859</t>
  </si>
  <si>
    <t>HOPITAL LOCAL LOIRE ET SILLON</t>
  </si>
  <si>
    <t>760780205</t>
  </si>
  <si>
    <t>CLINIQUE ST ANTOINE BOIS GUILLAUME</t>
  </si>
  <si>
    <t>440044451</t>
  </si>
  <si>
    <t>CENTRE DE SSR LE BEAUMANOIR</t>
  </si>
  <si>
    <t>670000033</t>
  </si>
  <si>
    <t>ASS DU CENTRE PAUL STRAUSS</t>
  </si>
  <si>
    <t>740014519</t>
  </si>
  <si>
    <t>CLINIQUE PIERRE DE SOLEIL</t>
  </si>
  <si>
    <t>760029017</t>
  </si>
  <si>
    <t>CLINIQUE GUILLAUME</t>
  </si>
  <si>
    <t>180000093</t>
  </si>
  <si>
    <t>CVL-01</t>
  </si>
  <si>
    <t>CH DE SANCERRE</t>
  </si>
  <si>
    <t>650780679</t>
  </si>
  <si>
    <t>POLYCLINIQUE DE L'ORMEAU</t>
  </si>
  <si>
    <t>920100047</t>
  </si>
  <si>
    <t>HU PARIS NORD SITE LOUIS MOURIER APHP</t>
  </si>
  <si>
    <t>780310025</t>
  </si>
  <si>
    <t>CLINIQUE VILLA DES PAGES</t>
  </si>
  <si>
    <t>940000664</t>
  </si>
  <si>
    <t>CLCC INSTITUT GUSTAVE ROUSSY</t>
  </si>
  <si>
    <t>760780270</t>
  </si>
  <si>
    <t>CHS DU ROUVRAY SOTTEVILLE-LES-ROUEN</t>
  </si>
  <si>
    <t>640018818</t>
  </si>
  <si>
    <t>CENTRE DE SOINS LA NOUVELLE AQUITAINE</t>
  </si>
  <si>
    <t>130042096</t>
  </si>
  <si>
    <t>GCS CENTRE CARDIO AXIUM RAMBOT</t>
  </si>
  <si>
    <t>400780342</t>
  </si>
  <si>
    <t>CLINIQUE JEAN LE BON</t>
  </si>
  <si>
    <t>060791746</t>
  </si>
  <si>
    <t>CLINIQUE DE L'ESTAGNOL</t>
  </si>
  <si>
    <t>950032714</t>
  </si>
  <si>
    <t>CLINIQUE AMBULATOIRE DE DOMONT</t>
  </si>
  <si>
    <t>560000085</t>
  </si>
  <si>
    <t>CENTRE HOSPITALIER LE PALAIS</t>
  </si>
  <si>
    <t>440041580</t>
  </si>
  <si>
    <t>330000340</t>
  </si>
  <si>
    <t>M.S.P.BX. BAGATELLE</t>
  </si>
  <si>
    <t>570000091</t>
  </si>
  <si>
    <t>HOPITAL DE FREYMING-MERLEBACH</t>
  </si>
  <si>
    <t>330780446</t>
  </si>
  <si>
    <t>C.T.M.R. SAINT-AUGUSTIN</t>
  </si>
  <si>
    <t>490000676</t>
  </si>
  <si>
    <t>CENTRE HOSPITALIER DE CHOLET</t>
  </si>
  <si>
    <t>470000308</t>
  </si>
  <si>
    <t>CENTRE DE MEDECINE PHYSIQUE ET READAPT</t>
  </si>
  <si>
    <t>410000202</t>
  </si>
  <si>
    <t>POLYCLINIQUE BLOIS</t>
  </si>
  <si>
    <t>530000066</t>
  </si>
  <si>
    <t>HOPITAL LOCAL EVRON</t>
  </si>
  <si>
    <t>750150252</t>
  </si>
  <si>
    <t>CLINIQUE MEDICALE EDOUARD RIST</t>
  </si>
  <si>
    <t>070780317</t>
  </si>
  <si>
    <t>CENTRE HOSPITALIER SAINTE-MARIE PRIVAS</t>
  </si>
  <si>
    <t>060780145</t>
  </si>
  <si>
    <t>CLINIQUE SAINT DOMINIQUE</t>
  </si>
  <si>
    <t>270000870</t>
  </si>
  <si>
    <t>CLINIQUE LES BRUYERES BROSVILLE</t>
  </si>
  <si>
    <t>130810740</t>
  </si>
  <si>
    <t>CLINIQUE AXIUM</t>
  </si>
  <si>
    <t>440028538</t>
  </si>
  <si>
    <t>HOPITAL INTERCOMMUNAL DE LA PRESQU'ILE</t>
  </si>
  <si>
    <t>420780652</t>
  </si>
  <si>
    <t>CH LE CORBUSIER</t>
  </si>
  <si>
    <t>370000614</t>
  </si>
  <si>
    <t>CH DE LOCHES</t>
  </si>
  <si>
    <t>300012358</t>
  </si>
  <si>
    <t>CENTRE MEDICAL DE L'EGREGORE UGECAM</t>
  </si>
  <si>
    <t>550006795</t>
  </si>
  <si>
    <t>CENTRE HOSPITALIER VERDUN/SAINT MIHIEL</t>
  </si>
  <si>
    <t>440033819</t>
  </si>
  <si>
    <t>POLYCLINIQUE DE L'ATLANTIQUE</t>
  </si>
  <si>
    <t>290036706</t>
  </si>
  <si>
    <t>INSTITUT DE RÉADAPTATION DU CAP HORN</t>
  </si>
  <si>
    <t>830100574</t>
  </si>
  <si>
    <t>HIA SAINTE ANNE</t>
  </si>
  <si>
    <t>750038739</t>
  </si>
  <si>
    <t>CRF PORT ROYAL</t>
  </si>
  <si>
    <t>470000027</t>
  </si>
  <si>
    <t>CLINIQUE ESQUIROL-SAINT-HILAIRE</t>
  </si>
  <si>
    <t>760780726</t>
  </si>
  <si>
    <t>CH LE HAVRE</t>
  </si>
  <si>
    <t>2B0005342</t>
  </si>
  <si>
    <t>COR-01</t>
  </si>
  <si>
    <t>CENTRE HOSPITALIER DE CALVI</t>
  </si>
  <si>
    <t>760780668</t>
  </si>
  <si>
    <t>CLINIQUE HEMERA PAYS DE CAUX</t>
  </si>
  <si>
    <t>220000103</t>
  </si>
  <si>
    <t>CENTRE HOSPITALIER LANNION</t>
  </si>
  <si>
    <t>240000117</t>
  </si>
  <si>
    <t>CENTRE HOSPITALIER DE PERIGUEUX</t>
  </si>
  <si>
    <t>840000046</t>
  </si>
  <si>
    <t>CENTRE HOSPITALIER DE CARPENTRAS</t>
  </si>
  <si>
    <t>350002564</t>
  </si>
  <si>
    <t>POLE MPR SAINT HELIER  RENNES</t>
  </si>
  <si>
    <t>330780081</t>
  </si>
  <si>
    <t>CLINIQUE SAINT- AUGUSTIN</t>
  </si>
  <si>
    <t>690780507</t>
  </si>
  <si>
    <t>CLINIQUE MEDICALE DE CHAMPVERT</t>
  </si>
  <si>
    <t>950807982</t>
  </si>
  <si>
    <t>CLINIQUE CLAUDE BERNARD</t>
  </si>
  <si>
    <t>630011823</t>
  </si>
  <si>
    <t>UGECAM - SSR NUTRITION - OBESITE</t>
  </si>
  <si>
    <t>780300323</t>
  </si>
  <si>
    <t>HOP PRIVE DE VERSAILLES FRANCISCAINES</t>
  </si>
  <si>
    <t>850000084</t>
  </si>
  <si>
    <t>CENTRE HOSPITALIER COTE DE LUMIRE</t>
  </si>
  <si>
    <t>920007549</t>
  </si>
  <si>
    <t>MAISON DE SANTE DE ROCHEBRUNE</t>
  </si>
  <si>
    <t>220000327</t>
  </si>
  <si>
    <t>CLINIQUE DU VAL JOSSELIN</t>
  </si>
  <si>
    <t>060780996</t>
  </si>
  <si>
    <t>CENTRE HOSPITALIER SAINTE-MARIE NICE</t>
  </si>
  <si>
    <t>560000044</t>
  </si>
  <si>
    <t>CENTRE HOSPITALIER DE PLOERMEL</t>
  </si>
  <si>
    <t>600100754</t>
  </si>
  <si>
    <t>POLYCLINIQUE SAINT CÔME</t>
  </si>
  <si>
    <t>530007202</t>
  </si>
  <si>
    <t>HOPITAL LOCAL DU SUD- OUEST MAYENNAIS</t>
  </si>
  <si>
    <t>560018509</t>
  </si>
  <si>
    <t>HAD DE L'AVEN A ETEL</t>
  </si>
  <si>
    <t>750100075</t>
  </si>
  <si>
    <t>HU SAINT LOUIS SITE SAINT LOUIS APHP</t>
  </si>
  <si>
    <t>920016698</t>
  </si>
  <si>
    <t>CMPR DU SUD PARISIEN CHATILLON</t>
  </si>
  <si>
    <t>180001158</t>
  </si>
  <si>
    <t>CH GEORGES SAND E.P.S.I.C. DU CHER</t>
  </si>
  <si>
    <t>590782165</t>
  </si>
  <si>
    <t>CH DENAIN</t>
  </si>
  <si>
    <t>970500039</t>
  </si>
  <si>
    <t>Saint-Pierre-et-Miquelon</t>
  </si>
  <si>
    <t>CENTRE HOSPITALIER FRANCOIS DUNAN</t>
  </si>
  <si>
    <t>820000057</t>
  </si>
  <si>
    <t>CLINIQUE DU PONT DE CHAUME</t>
  </si>
  <si>
    <t>710002288</t>
  </si>
  <si>
    <t>CMPR HOP  JOUR CARDIO RESPIRATOIRE</t>
  </si>
  <si>
    <t>870000411</t>
  </si>
  <si>
    <t>CLINIQUE DES EMAILLEURS LIMOGES</t>
  </si>
  <si>
    <t>780021788</t>
  </si>
  <si>
    <t>CENTRE HOSPITALIER DE LA MAULDRE</t>
  </si>
  <si>
    <t>100006279</t>
  </si>
  <si>
    <t>GROUPEMENT HOSPITALIER AUBE MARNE</t>
  </si>
  <si>
    <t>280000142</t>
  </si>
  <si>
    <t>CH SPECIALISE HENRI EY</t>
  </si>
  <si>
    <t>440029338</t>
  </si>
  <si>
    <t>CLINIQUE J.VERNE- POLE HOSP MUTUALISTE</t>
  </si>
  <si>
    <t>750300360</t>
  </si>
  <si>
    <t>HOPITAL PRIVE DES PEUPLIERS</t>
  </si>
  <si>
    <t>160000485</t>
  </si>
  <si>
    <t>HOPITAL LABAJOUDERIE -CONFOLENS</t>
  </si>
  <si>
    <t>130782162</t>
  </si>
  <si>
    <t>CLINIQUE CHIRURGICALE DE MARTIGUES</t>
  </si>
  <si>
    <t>680000973</t>
  </si>
  <si>
    <t>HOPITAUX CIVILS DE COLMAR</t>
  </si>
  <si>
    <t>560002933</t>
  </si>
  <si>
    <t>CLINIQUE MUTUALISTE PORTE DE L'ORIENT</t>
  </si>
  <si>
    <t>970408589</t>
  </si>
  <si>
    <t>140000100</t>
  </si>
  <si>
    <t>CHRU - CAEN</t>
  </si>
  <si>
    <t>580780096</t>
  </si>
  <si>
    <t>CH DECIZE</t>
  </si>
  <si>
    <t>240000448</t>
  </si>
  <si>
    <t>CENTRE HOSPITALIER JEAN LECLAIRE</t>
  </si>
  <si>
    <t>440002020</t>
  </si>
  <si>
    <t>POLYCLINIQUE DE L'EUROPE</t>
  </si>
  <si>
    <t>170780191</t>
  </si>
  <si>
    <t>CENTRE HOSPITALIER DE ROYAN</t>
  </si>
  <si>
    <t>830100392</t>
  </si>
  <si>
    <t>POLYCLINIQUE NOTRE DAME</t>
  </si>
  <si>
    <t>670780378</t>
  </si>
  <si>
    <t>CLINIQUE SAINT-FRANÇOIS</t>
  </si>
  <si>
    <t>260000021</t>
  </si>
  <si>
    <t>CH DE VALENCE</t>
  </si>
  <si>
    <t>840017172</t>
  </si>
  <si>
    <t>SYNERGIA VENTOUX</t>
  </si>
  <si>
    <t>620003376</t>
  </si>
  <si>
    <t>POLYCLINIQUE MED CHIR D'HENIN-BEAUMONT</t>
  </si>
  <si>
    <t>750300154</t>
  </si>
  <si>
    <t>CLINIQUE TURIN</t>
  </si>
  <si>
    <t>660780784</t>
  </si>
  <si>
    <t>CLINIQUE SAINT-PIERRE</t>
  </si>
  <si>
    <t>270000862</t>
  </si>
  <si>
    <t>CLINIQUE BERGOUIGNAN</t>
  </si>
  <si>
    <t>710781451</t>
  </si>
  <si>
    <t>CH AUTUN</t>
  </si>
  <si>
    <t>650783160</t>
  </si>
  <si>
    <t>CENTRE HOSPITALIER DE BIGORRE</t>
  </si>
  <si>
    <t>100000082</t>
  </si>
  <si>
    <t>CLINIQUE DU PAYS DE SEINE</t>
  </si>
  <si>
    <t>670780170</t>
  </si>
  <si>
    <t>CLINIQUE DE L'ORANGERIE</t>
  </si>
  <si>
    <t>440000412</t>
  </si>
  <si>
    <t>CLINIQUE  BRETECHE</t>
  </si>
  <si>
    <t>890000037</t>
  </si>
  <si>
    <t>CH AUXERRE</t>
  </si>
  <si>
    <t>920100039</t>
  </si>
  <si>
    <t>HU PARIS NORD SITE BEAUJON APHP</t>
  </si>
  <si>
    <t>210012670</t>
  </si>
  <si>
    <t>HOPITAL PRIVE DIJON BOURGOGNE</t>
  </si>
  <si>
    <t>270000342</t>
  </si>
  <si>
    <t>CMPR LA LOVIERE LOUVIERS</t>
  </si>
  <si>
    <t>650002579</t>
  </si>
  <si>
    <t>CLINIQUE ORMEAU PYRENEES</t>
  </si>
  <si>
    <t>500000013</t>
  </si>
  <si>
    <t>NOR-03</t>
  </si>
  <si>
    <t>CENTRE HOSPITALIER PUBLIC DU COTENTIN</t>
  </si>
  <si>
    <t>140000092</t>
  </si>
  <si>
    <t>CENTRE HOSPITALIER DE BAYEUX</t>
  </si>
  <si>
    <t>350000626</t>
  </si>
  <si>
    <t>340780741</t>
  </si>
  <si>
    <t>POLYCLINIQUE SAINTE THERESE</t>
  </si>
  <si>
    <t>440000461</t>
  </si>
  <si>
    <t>850000357</t>
  </si>
  <si>
    <t>CTRE READAPTATION VILLA NOTRE DAME</t>
  </si>
  <si>
    <t>660780743</t>
  </si>
  <si>
    <t>CL ST JOSEPH DE SUPERVALTECH</t>
  </si>
  <si>
    <t>290003953</t>
  </si>
  <si>
    <t>CRF DE TREBOUL</t>
  </si>
  <si>
    <t>590806360</t>
  </si>
  <si>
    <t>CLINIQUE DE LA MITTERIE</t>
  </si>
  <si>
    <t>120780283</t>
  </si>
  <si>
    <t>CENTRE HOSPITALIER SAINTE-MARIE RODEZ</t>
  </si>
  <si>
    <t>750000523</t>
  </si>
  <si>
    <t>GH PARIS SITE SAINT JOSEPH</t>
  </si>
  <si>
    <t>210010443</t>
  </si>
  <si>
    <t>CSSR "LE RENOUVEAU"</t>
  </si>
  <si>
    <t>940110042</t>
  </si>
  <si>
    <t>C.H.I DE VILLENEUVE-ST-GEORGES</t>
  </si>
  <si>
    <t>920100054</t>
  </si>
  <si>
    <t>HU PARIS SITE RAYMOND POINCARE APHP</t>
  </si>
  <si>
    <t>330780206</t>
  </si>
  <si>
    <t>CLINIQUE D'ARCACHON</t>
  </si>
  <si>
    <t>510000029</t>
  </si>
  <si>
    <t>CHU REIMS</t>
  </si>
  <si>
    <t>840000129</t>
  </si>
  <si>
    <t>CH JULES NIEL DE VALREAS</t>
  </si>
  <si>
    <t>110780483</t>
  </si>
  <si>
    <t>POLYCLINIQUE MONTREAL</t>
  </si>
  <si>
    <t>450000294</t>
  </si>
  <si>
    <t>CLINIQUE LA REINE BLANCHE</t>
  </si>
  <si>
    <t>590781670</t>
  </si>
  <si>
    <t>CH LE QUESNOY</t>
  </si>
  <si>
    <t>800000077</t>
  </si>
  <si>
    <t>CENTRE HOSPITALIER DE HAM</t>
  </si>
  <si>
    <t>970100285</t>
  </si>
  <si>
    <t>C.H. M. SELBONNE</t>
  </si>
  <si>
    <t>120004619</t>
  </si>
  <si>
    <t>CENTRE HOSPITALIER DE SAINT AFFRIQUE</t>
  </si>
  <si>
    <t>130043664</t>
  </si>
  <si>
    <t>HOPITAL EUROPEEN</t>
  </si>
  <si>
    <t>650780398</t>
  </si>
  <si>
    <t>CENTRE MEDICAL L'ARBIZON</t>
  </si>
  <si>
    <t>890000433</t>
  </si>
  <si>
    <t>CH TONNERRE</t>
  </si>
  <si>
    <t>410000442</t>
  </si>
  <si>
    <t>RCRF LA MENAUDIERE - CHISSAY</t>
  </si>
  <si>
    <t>330780552</t>
  </si>
  <si>
    <t>740781034</t>
  </si>
  <si>
    <t>CLINIQUE PSYCHIATRIQUE REGINA</t>
  </si>
  <si>
    <t>740781133</t>
  </si>
  <si>
    <t>CH ANNECY GENEVOIS</t>
  </si>
  <si>
    <t>330780354</t>
  </si>
  <si>
    <t>POLYCLINIQUE BORDEAUX-CAUDERAN</t>
  </si>
  <si>
    <t>950150011</t>
  </si>
  <si>
    <t>INSTITUT MEDICAL D ENNERY</t>
  </si>
  <si>
    <t>840013312</t>
  </si>
  <si>
    <t>CLINIQUE RHONE DURANCE</t>
  </si>
  <si>
    <t>710780263</t>
  </si>
  <si>
    <t>CH LES CHANAUX MACON</t>
  </si>
  <si>
    <t>340780519</t>
  </si>
  <si>
    <t>HOPITAL LOCAL LODEVE</t>
  </si>
  <si>
    <t>170024194</t>
  </si>
  <si>
    <t>GROUPE HOSP. DE LA ROCHELLE-RE-AUNIS</t>
  </si>
  <si>
    <t>940813033</t>
  </si>
  <si>
    <t>CLINIQUE DE BERCY</t>
  </si>
  <si>
    <t>180005829</t>
  </si>
  <si>
    <t>A.R.A.U.C.O. BOURGES</t>
  </si>
  <si>
    <t>780700027</t>
  </si>
  <si>
    <t>CLINIQUE DE BAZINCOURT</t>
  </si>
  <si>
    <t>130782071</t>
  </si>
  <si>
    <t>CLINIQUE DE L'ETANG DE L'OLIVIER</t>
  </si>
  <si>
    <t>120780135</t>
  </si>
  <si>
    <t>SSR LA CLAUZE</t>
  </si>
  <si>
    <t>510000078</t>
  </si>
  <si>
    <t>CENTRE HOSPITALIER VITRY LE FRANCOIS</t>
  </si>
  <si>
    <t>580972008</t>
  </si>
  <si>
    <t>CRF PASORI - COSNE</t>
  </si>
  <si>
    <t>330000662</t>
  </si>
  <si>
    <t>INSTITUT BERGONIE</t>
  </si>
  <si>
    <t>970421038</t>
  </si>
  <si>
    <t>CENTRE HOSPITALIER GABRIEL MARTIN</t>
  </si>
  <si>
    <t>130041916</t>
  </si>
  <si>
    <t>CHI AIX PERTUIS</t>
  </si>
  <si>
    <t>160000501</t>
  </si>
  <si>
    <t>C. H. CAMILLE CLAUDEL - LA COURONNE</t>
  </si>
  <si>
    <t>220000467</t>
  </si>
  <si>
    <t>LA MAISON DE VELLEDA</t>
  </si>
  <si>
    <t>040780470</t>
  </si>
  <si>
    <t>CLINIQUE TOUTES AURES</t>
  </si>
  <si>
    <t>300788502</t>
  </si>
  <si>
    <t>POLYCLINIQUE GRAND-SUD</t>
  </si>
  <si>
    <t>770803989</t>
  </si>
  <si>
    <t>CTRE READAPTATION CARDIAQUE DE LA BRIE</t>
  </si>
  <si>
    <t>440029379</t>
  </si>
  <si>
    <t>CLINIQUE JULES VERNE</t>
  </si>
  <si>
    <t>430000109</t>
  </si>
  <si>
    <t>CLINIQUE BON SECOURS</t>
  </si>
  <si>
    <t>160006037</t>
  </si>
  <si>
    <t>C. H. HOPITAUX DU SUD CHARENTE</t>
  </si>
  <si>
    <t>830100764</t>
  </si>
  <si>
    <t>INSTITUT MEDICALISE DE MAR VIVO</t>
  </si>
  <si>
    <t>870014248</t>
  </si>
  <si>
    <t>HL INTERCOMMUNAL MONTS ET BARRAGES</t>
  </si>
  <si>
    <t>490016870</t>
  </si>
  <si>
    <t>HAD OUEST ANJOU SAUMUROIS</t>
  </si>
  <si>
    <t>640780672</t>
  </si>
  <si>
    <t>CENTRE READAP. FONCT. MARIENIA</t>
  </si>
  <si>
    <t>060021417</t>
  </si>
  <si>
    <t>HOPITAL PRIVE CANNES OXFORD</t>
  </si>
  <si>
    <t>710976705</t>
  </si>
  <si>
    <t>CENTRE HOSPITALIER JEAN BOUVERI - GALUZOT</t>
  </si>
  <si>
    <t>830200523</t>
  </si>
  <si>
    <t>POLYCLINIQUE MUTUALISTE MALARTIC</t>
  </si>
  <si>
    <t>640780821</t>
  </si>
  <si>
    <t>CENTRE HOSPITALIER D'OLORON STE MARIE</t>
  </si>
  <si>
    <t>530031962</t>
  </si>
  <si>
    <t>POLYCLINIQUE DU MAINE</t>
  </si>
  <si>
    <t>330781287</t>
  </si>
  <si>
    <t>CH CHARLES PERRENS</t>
  </si>
  <si>
    <t>600100721</t>
  </si>
  <si>
    <t>CENTRE HOSPITALIER DE COMPIEGNE</t>
  </si>
  <si>
    <t>2A0000386</t>
  </si>
  <si>
    <t>CTRE HOSP SPEC DE CASTELLUCCIO</t>
  </si>
  <si>
    <t>910150010</t>
  </si>
  <si>
    <t>CH FREDERIC HENRI MANHES</t>
  </si>
  <si>
    <t>330780503</t>
  </si>
  <si>
    <t>HOPITAL PRIVE SAINT-MARTIN</t>
  </si>
  <si>
    <t>900000365</t>
  </si>
  <si>
    <t>CH BELFORT - MONTBELIARD</t>
  </si>
  <si>
    <t>510000037</t>
  </si>
  <si>
    <t>CENTRE HOSPITALIER DE CHALONS</t>
  </si>
  <si>
    <t>690783154</t>
  </si>
  <si>
    <t>HOPITAL EDOUARD HERRIOT - HCL</t>
  </si>
  <si>
    <t>340780568</t>
  </si>
  <si>
    <t>CLINIQUE DU SOUFFLE LA VALLONIE</t>
  </si>
  <si>
    <t>420784878</t>
  </si>
  <si>
    <t>CHU SAINT ETIENNE</t>
  </si>
  <si>
    <t>840006597</t>
  </si>
  <si>
    <t>CH D'AVIGNON HENRI DUFFAUT</t>
  </si>
  <si>
    <t>360000129</t>
  </si>
  <si>
    <t>CLINIQUE MED.OBST.CHIR. SAINT FRANCOIS</t>
  </si>
  <si>
    <t>310780382</t>
  </si>
  <si>
    <t>CL AMBROISE PARE</t>
  </si>
  <si>
    <t>420011512</t>
  </si>
  <si>
    <t>LE CLOS CHAMPIROL REEDUCATION</t>
  </si>
  <si>
    <t>920000650</t>
  </si>
  <si>
    <t>HOPITAL FOCH</t>
  </si>
  <si>
    <t>470000381</t>
  </si>
  <si>
    <t>CH DEPARTEMENTAL DE LA CANDELIE</t>
  </si>
  <si>
    <t>790008064</t>
  </si>
  <si>
    <t>MELIORIS LOGIS DES FRANCS - CHERVEUX</t>
  </si>
  <si>
    <t>580780088</t>
  </si>
  <si>
    <t>CH COSNE-COURS-SUR-LOIRE</t>
  </si>
  <si>
    <t>440053643</t>
  </si>
  <si>
    <t>CENTRE HOSPITALIER ERDRE ET LOIRE</t>
  </si>
  <si>
    <t>910150028</t>
  </si>
  <si>
    <t>CENTRE HOSPITALIER DE BLIGNY</t>
  </si>
  <si>
    <t>440050433</t>
  </si>
  <si>
    <t>CLINIQUE MUTUALISTE DE L'ESTUAIRE</t>
  </si>
  <si>
    <t>860791268</t>
  </si>
  <si>
    <t>MRC KORIAN OREGON - CIVRAY</t>
  </si>
  <si>
    <t>690784178</t>
  </si>
  <si>
    <t>HOPITAL PIERRE WERTHEIMER - HCL</t>
  </si>
  <si>
    <t>690782222</t>
  </si>
  <si>
    <t>CH VILLEFRANCHE-SUR-SAONE</t>
  </si>
  <si>
    <t>590783239</t>
  </si>
  <si>
    <t>CH DOUAI</t>
  </si>
  <si>
    <t>240000059</t>
  </si>
  <si>
    <t>CENTRE HOSPITALIER DE BERGERAC</t>
  </si>
  <si>
    <t>040788879</t>
  </si>
  <si>
    <t>CENTRE HOSPITALIER DE DIGNE LES BAINS</t>
  </si>
  <si>
    <t>630780997</t>
  </si>
  <si>
    <t>CENTRE HOSPITALIER AMBERT</t>
  </si>
  <si>
    <t>490014909</t>
  </si>
  <si>
    <t>CLINIQUE DE L'ANJOU</t>
  </si>
  <si>
    <t>660780669</t>
  </si>
  <si>
    <t>CLINIQUE NOTRE DAME D' ESPERANCE</t>
  </si>
  <si>
    <t>330780115</t>
  </si>
  <si>
    <t>CLINIQUE TIVOLI-DUCOS</t>
  </si>
  <si>
    <t>060800166</t>
  </si>
  <si>
    <t>HP A. TZANCK MOUGINS SOPHIA ANTIPOLIS</t>
  </si>
  <si>
    <t>850000126</t>
  </si>
  <si>
    <t>CLINIQUE SUD VENDEE</t>
  </si>
  <si>
    <t>190000257</t>
  </si>
  <si>
    <t>CLINIQUE  SAINT-GERMAIN  BRIVE</t>
  </si>
  <si>
    <t>970211207</t>
  </si>
  <si>
    <t>CHU DE Martinique</t>
  </si>
  <si>
    <t>590780383</t>
  </si>
  <si>
    <t>POLYCLINIQUE DE LA LOUVIERE</t>
  </si>
  <si>
    <t>830100459</t>
  </si>
  <si>
    <t>CLINIQUE SAINT MICHEL - TOULON</t>
  </si>
  <si>
    <t>830100681</t>
  </si>
  <si>
    <t>CENTRE SSR MGEN PIERRE CHEVALIER</t>
  </si>
  <si>
    <t>740780143</t>
  </si>
  <si>
    <t>ETAB. DE SS D'EVIAN MGEN CAMILLE BLANC</t>
  </si>
  <si>
    <t>760780023</t>
  </si>
  <si>
    <t>CH DIEPPE</t>
  </si>
  <si>
    <t>590782215</t>
  </si>
  <si>
    <t>CH DE  VALENCIENNES</t>
  </si>
  <si>
    <t>220000020</t>
  </si>
  <si>
    <t>CENTRE HOSPITALIER DE SAINT BRIEUC</t>
  </si>
  <si>
    <t>060794013</t>
  </si>
  <si>
    <t>CTRE CARDIO MEDICO CHIRURGICAL TZANCK</t>
  </si>
  <si>
    <t>410000418</t>
  </si>
  <si>
    <t>INSTITUT MEDICAL LES PINS</t>
  </si>
  <si>
    <t>270023724</t>
  </si>
  <si>
    <t>CHI EURE-SEINE</t>
  </si>
  <si>
    <t>450000096</t>
  </si>
  <si>
    <t>CH DE GIEN</t>
  </si>
  <si>
    <t>130786932</t>
  </si>
  <si>
    <t>CENTRE DE REEDUCATION PAUL CEZANNE</t>
  </si>
  <si>
    <t>770021145</t>
  </si>
  <si>
    <t>GRAND HOPITAL DE L'EST FRANCILIEN</t>
  </si>
  <si>
    <t>380780296</t>
  </si>
  <si>
    <t>CLINIQUE DU DAUPHINE</t>
  </si>
  <si>
    <t>430000026</t>
  </si>
  <si>
    <t>CENTRE HOSPITALIER SAINTE-MARIE LE PUY-EN-VELAY</t>
  </si>
  <si>
    <t>130781479</t>
  </si>
  <si>
    <t>CLINIQUE LA CASAMANCE</t>
  </si>
  <si>
    <t>380786442</t>
  </si>
  <si>
    <t>CLINIQUE BELLEDONNE</t>
  </si>
  <si>
    <t>600100713</t>
  </si>
  <si>
    <t>CENTRE HOSPITALIER DE BEAUVAIS</t>
  </si>
  <si>
    <t>750100109</t>
  </si>
  <si>
    <t>HU EST PARISIEN SITE TROUSSEAU APHP</t>
  </si>
  <si>
    <t>840004659</t>
  </si>
  <si>
    <t>CHI CAVAILLON LAURIS</t>
  </si>
  <si>
    <t>640780185</t>
  </si>
  <si>
    <t>CTRE. READAP. FONCT. LES EMBRUNS</t>
  </si>
  <si>
    <t>050001064</t>
  </si>
  <si>
    <t>CENTRE MEDICAL LA DURANCE</t>
  </si>
  <si>
    <t>930021001</t>
  </si>
  <si>
    <t>INSTITUT MEDICAL DE ROMAINVILLE</t>
  </si>
  <si>
    <t>920300753</t>
  </si>
  <si>
    <t>CLINIQUE CHIRURGICAL AMBROISE PARE</t>
  </si>
  <si>
    <t>530000025</t>
  </si>
  <si>
    <t>CENTRE HOSPITALIER  DU HAUT ANJOU</t>
  </si>
  <si>
    <t>060780723</t>
  </si>
  <si>
    <t>CLINIQUE DU PARC IMPERIAL</t>
  </si>
  <si>
    <t>850006008</t>
  </si>
  <si>
    <t>HOPITAL A DOMICILE DE VENDEE</t>
  </si>
  <si>
    <t>300781465</t>
  </si>
  <si>
    <t>POLYCLINIQUE KENNEDY</t>
  </si>
  <si>
    <t>700004591</t>
  </si>
  <si>
    <t>BFC-11</t>
  </si>
  <si>
    <t>CHI DE LA HAUTE-SAONE</t>
  </si>
  <si>
    <t>710780917</t>
  </si>
  <si>
    <t>HOPITAL PRIVE SAINTE MARIE</t>
  </si>
  <si>
    <t>810000224</t>
  </si>
  <si>
    <t>CL CLAUDE BERNARD</t>
  </si>
  <si>
    <t>290021542</t>
  </si>
  <si>
    <t>CENTRE HOSPITALIER DES PAYS DE MORLAIX</t>
  </si>
  <si>
    <t>350000139</t>
  </si>
  <si>
    <t>CLINIQUE MUTUALISTE LA SAGESSE</t>
  </si>
  <si>
    <t>920300761</t>
  </si>
  <si>
    <t>CLINIQUE HARTMANN</t>
  </si>
  <si>
    <t>630780369</t>
  </si>
  <si>
    <t>CLINIQUE DE LA PLAINE</t>
  </si>
  <si>
    <t>060780988</t>
  </si>
  <si>
    <t>CH PIERRE NOUVEAU CANNES</t>
  </si>
  <si>
    <t>740790258</t>
  </si>
  <si>
    <t>CENTRE HOSPITALIER ALPES-LEMAN</t>
  </si>
  <si>
    <t>690780358</t>
  </si>
  <si>
    <t>CLINIQUE DU VAL D'OUEST VENDÔME</t>
  </si>
  <si>
    <t>010780054</t>
  </si>
  <si>
    <t>CH DE BOURG-EN-BRESSE FLEYRIAT</t>
  </si>
  <si>
    <t>720000249</t>
  </si>
  <si>
    <t>CLINIQUE VICTOR HUGO</t>
  </si>
  <si>
    <t>830100319</t>
  </si>
  <si>
    <t>POLYCLINIQUE LES FLEURS</t>
  </si>
  <si>
    <t>690780655</t>
  </si>
  <si>
    <t>HOPITAL PRIVE DE L'EST LYONNAIS (HPEL)</t>
  </si>
  <si>
    <t>350000121</t>
  </si>
  <si>
    <t>CHP SAINT GREGOIRE</t>
  </si>
  <si>
    <t>690807367</t>
  </si>
  <si>
    <t>POLYCLINIQUE DU BEAUJOLAIS</t>
  </si>
  <si>
    <t>670780386</t>
  </si>
  <si>
    <t>CLINIQUE SAINTE-ODILE</t>
  </si>
  <si>
    <t>750150104</t>
  </si>
  <si>
    <t>INSTITUT MUTUALISTE MONTSOURIS</t>
  </si>
  <si>
    <t>340009885</t>
  </si>
  <si>
    <t>POLYCLINIQUE CHAMPEAU</t>
  </si>
  <si>
    <t>280000449</t>
  </si>
  <si>
    <t>CLINIQUE CARDIOLOGIQUE MAISON BLANCHE</t>
  </si>
  <si>
    <t>910300219</t>
  </si>
  <si>
    <t>HOPITAL PRIVE JACQUES CARTIER</t>
  </si>
  <si>
    <t>640780862</t>
  </si>
  <si>
    <t>CENTRE HOSPITALIER DES PYRENEES</t>
  </si>
  <si>
    <t>500000112</t>
  </si>
  <si>
    <t>CH MEMORIAL DE SAINT-LO</t>
  </si>
  <si>
    <t>560007510</t>
  </si>
  <si>
    <t>POLYCLINIQUE DE PONTIVY</t>
  </si>
  <si>
    <t>450000088</t>
  </si>
  <si>
    <t>CH REGIONAL D'ORLEANS</t>
  </si>
  <si>
    <t>690041124</t>
  </si>
  <si>
    <t>MEDIPOLE HOPITAL PRIVE</t>
  </si>
  <si>
    <t>820000016</t>
  </si>
  <si>
    <t>CENTRE HOSPITALIER DE MONTAUBAN</t>
  </si>
  <si>
    <t>490528452</t>
  </si>
  <si>
    <t>CENTRE HOSPITALIER DE SAUMUR</t>
  </si>
  <si>
    <t>490002037</t>
  </si>
  <si>
    <t>POLYCLINIQUE DU PARC - CHOLET</t>
  </si>
  <si>
    <t>760921809</t>
  </si>
  <si>
    <t>CLINIQUE DE L'EUROPE ROUEN</t>
  </si>
  <si>
    <t>640790150</t>
  </si>
  <si>
    <t>HOPITAL MARIN VILLE PARIS</t>
  </si>
  <si>
    <t>010780203</t>
  </si>
  <si>
    <t>HOPITAL PRIVE D'AMBERIEU</t>
  </si>
  <si>
    <t>130786361</t>
  </si>
  <si>
    <t>POLYCLINIQUE DU PARC RAMBOT</t>
  </si>
  <si>
    <t>710002569</t>
  </si>
  <si>
    <t>CLINIQUE DU CHALONNAIS</t>
  </si>
  <si>
    <t>390780609</t>
  </si>
  <si>
    <t>CENTRE HOSPITALIER L PASTEUR DOLE</t>
  </si>
  <si>
    <t>590780284</t>
  </si>
  <si>
    <t>GPT HOPITAUX INSTITUT CATHOLIQUE LILLE</t>
  </si>
  <si>
    <t>280505223</t>
  </si>
  <si>
    <t>INSTITUT DIABETOLOGIE NUTRITION CENTRE</t>
  </si>
  <si>
    <t>760035709</t>
  </si>
  <si>
    <t>HAD CAUX MARITIME</t>
  </si>
  <si>
    <t>2B0004246</t>
  </si>
  <si>
    <t>CH INTERCOMMUNAL DE CORTE TATTONE</t>
  </si>
  <si>
    <t>850000035</t>
  </si>
  <si>
    <t>CENTRE HOSPITALIER FONTENAY LE COMTE</t>
  </si>
  <si>
    <t>310781067</t>
  </si>
  <si>
    <t>HOPITAL JOSEPH DUCUING</t>
  </si>
  <si>
    <t>940100027</t>
  </si>
  <si>
    <t>HU HENRI MONDOR SITE HENRI MONDOR APHP</t>
  </si>
  <si>
    <t>710780958</t>
  </si>
  <si>
    <t>CH W MOREY  CHALON S SAONE</t>
  </si>
  <si>
    <t>630780195</t>
  </si>
  <si>
    <t>CENTRE HOSPITALIER SAINTE-MARIE CLERMONT-FERRAND</t>
  </si>
  <si>
    <t>230780157</t>
  </si>
  <si>
    <t>CLINIQUE DE LA MARCHE GUERET</t>
  </si>
  <si>
    <t>370000564</t>
  </si>
  <si>
    <t>CH INTER-COM. AMBOISE CHATEAU-RENAULT</t>
  </si>
  <si>
    <t>630781821</t>
  </si>
  <si>
    <t>CLINIQUE PSYCHIATRIQUE LE GRAND PRE</t>
  </si>
  <si>
    <t>750100042</t>
  </si>
  <si>
    <t>HU SAINT LOUIS SITE LARIBOISIERE APHP</t>
  </si>
  <si>
    <t>370009938</t>
  </si>
  <si>
    <t>HAD TOURS A.R.A.I.R.</t>
  </si>
  <si>
    <t>780300422</t>
  </si>
  <si>
    <t>HOPITAL PRIVE DE L'OUEST PARISIEN</t>
  </si>
  <si>
    <t>330782582</t>
  </si>
  <si>
    <t>POLYCLINIQUE JEAN VILLAR</t>
  </si>
  <si>
    <t>060791811</t>
  </si>
  <si>
    <t>CLINIQUE MEDICALE LES SOURCES</t>
  </si>
  <si>
    <t>060780491</t>
  </si>
  <si>
    <t>INSTITUT ARNAULT TZANCK</t>
  </si>
  <si>
    <t>720000025</t>
  </si>
  <si>
    <t>CENTRE HOSPITALIER DU MANS</t>
  </si>
  <si>
    <t>680001328</t>
  </si>
  <si>
    <t>CENTRE SSR MGEN ASS TROIS-EPIS</t>
  </si>
  <si>
    <t>750100273</t>
  </si>
  <si>
    <t>HU EST PARISIEN SITE TENON APHP</t>
  </si>
  <si>
    <t>750301137</t>
  </si>
  <si>
    <t>CLINIQUE CHIRURG ALLERAY LABROUSTE</t>
  </si>
  <si>
    <t>150780088</t>
  </si>
  <si>
    <t>CENTRE HOSPITALIER DE SAINT FLOUR</t>
  </si>
  <si>
    <t>350000030</t>
  </si>
  <si>
    <t>CENTRE HOSPITALIER FOUGERES</t>
  </si>
  <si>
    <t>170780613</t>
  </si>
  <si>
    <t>CLINIQUE DU MAIL - LA ROCHELLE</t>
  </si>
  <si>
    <t>130782634</t>
  </si>
  <si>
    <t>CH SALON DE PROVENCE</t>
  </si>
  <si>
    <t>630781029</t>
  </si>
  <si>
    <t>CENTRE HOSPITALIER DE THIERS</t>
  </si>
  <si>
    <t>450010079</t>
  </si>
  <si>
    <t>POLYCLINIQUE LES LONGUES ALLEES</t>
  </si>
  <si>
    <t>130784713</t>
  </si>
  <si>
    <t>HOPITAL PRIVE BEAUREGARD</t>
  </si>
  <si>
    <t>510024979</t>
  </si>
  <si>
    <t>POLYCLINIQUE DE BEZANNES</t>
  </si>
  <si>
    <t>910017615</t>
  </si>
  <si>
    <t>350002812</t>
  </si>
  <si>
    <t>C.R.L.C.C. EUGENE MARQUIS  RENNES</t>
  </si>
  <si>
    <t>760024042</t>
  </si>
  <si>
    <t>CHI ELBEUF-LOUVIERS VAL DE REUIL</t>
  </si>
  <si>
    <t>720000066</t>
  </si>
  <si>
    <t>CENTRE HOSPITALIER CHATEAU DU LOIR</t>
  </si>
  <si>
    <t>130783236</t>
  </si>
  <si>
    <t>APHM HOPITAL DE LA CONCEPTION</t>
  </si>
  <si>
    <t>880788591</t>
  </si>
  <si>
    <t>POLYCLINIQUE LA LIGNE BLEUE</t>
  </si>
  <si>
    <t>750100091</t>
  </si>
  <si>
    <t>HU EST PARISIEN SITE ST ANTOINE APHP</t>
  </si>
  <si>
    <t>590782652</t>
  </si>
  <si>
    <t>C.H. D'HAZEBROUCK</t>
  </si>
  <si>
    <t>800000028</t>
  </si>
  <si>
    <t>CENTRE HOSPITALIER D'ABBEVILLE</t>
  </si>
  <si>
    <t>690023239</t>
  </si>
  <si>
    <t>CLINIQUE DU PARC LYON</t>
  </si>
  <si>
    <t>630180032</t>
  </si>
  <si>
    <t>CH DU MONT DORE</t>
  </si>
  <si>
    <t>330781261</t>
  </si>
  <si>
    <t>CH DE SAINTE  FOY LA GRANDE</t>
  </si>
  <si>
    <t>790000012</t>
  </si>
  <si>
    <t>CENTRE HOSPITALIER DE NIORT</t>
  </si>
  <si>
    <t>940100043</t>
  </si>
  <si>
    <t>HU PARIS SUD SITE KREMLIN BICETRE APHP</t>
  </si>
  <si>
    <t>040780215</t>
  </si>
  <si>
    <t>CENTRE HOSPITALIER DE MANOSQUE</t>
  </si>
  <si>
    <t>260016910</t>
  </si>
  <si>
    <t>HOPITAUX DROME NORD</t>
  </si>
  <si>
    <t>410005003</t>
  </si>
  <si>
    <t>HAD41 - BLOIS -  A.R.A.I.R.</t>
  </si>
  <si>
    <t>780300406</t>
  </si>
  <si>
    <t>HOPITAL PRIVE DE PARLY II</t>
  </si>
  <si>
    <t>750150237</t>
  </si>
  <si>
    <t>HOPITAL DE LA CROIX SAINT SIMON</t>
  </si>
  <si>
    <t>760025312</t>
  </si>
  <si>
    <t>CLINIQUE MATHILDE ROUEN</t>
  </si>
  <si>
    <t>060780897</t>
  </si>
  <si>
    <t>CENTRE HOSPITALIER DE GRASSE</t>
  </si>
  <si>
    <t>860010321</t>
  </si>
  <si>
    <t>POLYCLINIQUE DE POITIERS</t>
  </si>
  <si>
    <t>540000486</t>
  </si>
  <si>
    <t>POLYCLINIQUE DE GENTILLY ET SAINT DON</t>
  </si>
  <si>
    <t>060780756</t>
  </si>
  <si>
    <t>POLYCLINIQUE SANTA MARIA</t>
  </si>
  <si>
    <t>210780706</t>
  </si>
  <si>
    <t>CENTRE HOSPITALIER ROBERT MORLEVAT</t>
  </si>
  <si>
    <t>470000324</t>
  </si>
  <si>
    <t>CENTRE HOSPITALIER DE VILLENEUVE</t>
  </si>
  <si>
    <t>780110052</t>
  </si>
  <si>
    <t>CENTRE HOSPITALIER DE RAMBOUILLET</t>
  </si>
  <si>
    <t>840000285</t>
  </si>
  <si>
    <t>POLYCLINIQUE URBAIN V</t>
  </si>
  <si>
    <t>530000371</t>
  </si>
  <si>
    <t>CENTRE HOSPITALIER DE LAVAL</t>
  </si>
  <si>
    <t>050000090</t>
  </si>
  <si>
    <t>POLYCLINIQUE DES ALPES DU SUD</t>
  </si>
  <si>
    <t>500000146</t>
  </si>
  <si>
    <t>POLYCLINIQUE DE LA BAIE-ST MARTIN</t>
  </si>
  <si>
    <t>970462081</t>
  </si>
  <si>
    <t>CLINIQUE LES ORCHIDEES</t>
  </si>
  <si>
    <t>330780511</t>
  </si>
  <si>
    <t>CLINIQUE SAINTE-ANNE - LANGON</t>
  </si>
  <si>
    <t>930021480</t>
  </si>
  <si>
    <t>GHI LE RAINCY-MONTFERMEIL</t>
  </si>
  <si>
    <t>410000087</t>
  </si>
  <si>
    <t>CH DE BLOIS</t>
  </si>
  <si>
    <t>850000118</t>
  </si>
  <si>
    <t>CLINIQUE SAINT CHARLES</t>
  </si>
  <si>
    <t>530000074</t>
  </si>
  <si>
    <t>CENTRE HOSPITALIER DU NORD MAYENNE</t>
  </si>
  <si>
    <t>840013445</t>
  </si>
  <si>
    <t>CAPIO CLINIQUE FONTVERT AVIGNON NORD</t>
  </si>
  <si>
    <t>120780044</t>
  </si>
  <si>
    <t>CH DE RODEZ HOPITAL JACQUES PUEL</t>
  </si>
  <si>
    <t>760021329</t>
  </si>
  <si>
    <t>HOPITAL PRIVE DE L'ESTUAIRE</t>
  </si>
  <si>
    <t>750300766</t>
  </si>
  <si>
    <t>CLINIQUE BIZET</t>
  </si>
  <si>
    <t>910002773</t>
  </si>
  <si>
    <t>CENTRE HOSPITALIER SUD FRANCILIEN</t>
  </si>
  <si>
    <t>590780268</t>
  </si>
  <si>
    <t>POLYCLINIQUE DU BOIS</t>
  </si>
  <si>
    <t>750100232</t>
  </si>
  <si>
    <t>HU PARIS NORD SITE BICHAT APHP</t>
  </si>
  <si>
    <t>870000031</t>
  </si>
  <si>
    <t>CTRE HOSPITALIER J BOUTARD ST YRIEIX</t>
  </si>
  <si>
    <t>720006022</t>
  </si>
  <si>
    <t>CENTRE HOSPITALIER LA FERTE BERNARD</t>
  </si>
  <si>
    <t>190000224</t>
  </si>
  <si>
    <t>CLINIQUE LES CEDRES BRIVE</t>
  </si>
  <si>
    <t>750100208</t>
  </si>
  <si>
    <t>HU NECKER ENFANTS MALADES APHP</t>
  </si>
  <si>
    <t>840000467</t>
  </si>
  <si>
    <t>CAPIO CLINIQUE D'ORANGE</t>
  </si>
  <si>
    <t>060780715</t>
  </si>
  <si>
    <t>CLINIQUE SAINT GEORGE</t>
  </si>
  <si>
    <t>450012968</t>
  </si>
  <si>
    <t>CLINIQUE DE MONTARGIS</t>
  </si>
  <si>
    <t>690780648</t>
  </si>
  <si>
    <t>CLINIQUE DE LA SAUVEGARDE</t>
  </si>
  <si>
    <t>750100125</t>
  </si>
  <si>
    <t>HU PITIE SALPETRIERE APHP</t>
  </si>
  <si>
    <t>180000069</t>
  </si>
  <si>
    <t>CH DE SAINT AMAND-MONTROND</t>
  </si>
  <si>
    <t>030785430</t>
  </si>
  <si>
    <t>POLYCLINIQUE SAINT-ODILON</t>
  </si>
  <si>
    <t>590780193</t>
  </si>
  <si>
    <t>CHR LILLE</t>
  </si>
  <si>
    <t>300780038</t>
  </si>
  <si>
    <t>CHU NIMES</t>
  </si>
  <si>
    <t>540000478</t>
  </si>
  <si>
    <t>CLINIQUE LOUIS PASTEUR</t>
  </si>
  <si>
    <t>210012175</t>
  </si>
  <si>
    <t>BFC-12</t>
  </si>
  <si>
    <t>HOSPICES CIVILS DE BEAUNE</t>
  </si>
  <si>
    <t>330060658</t>
  </si>
  <si>
    <t>GCS CLINIQUE CHIRURGICALE LIBOURNAIS</t>
  </si>
  <si>
    <t>030780092</t>
  </si>
  <si>
    <t>CENTRE HOSPITALIER MOULINS YZEURE</t>
  </si>
  <si>
    <t>670017458</t>
  </si>
  <si>
    <t>CLINIQUE RHENA ASSOCIATION</t>
  </si>
  <si>
    <t>630781839</t>
  </si>
  <si>
    <t>CLINIQUE LA CHATAIGNERAIE</t>
  </si>
  <si>
    <t>630781003</t>
  </si>
  <si>
    <t>CENTRE HOSPITALIER ISSOIRE PAUL ARDIER</t>
  </si>
  <si>
    <t>130781446</t>
  </si>
  <si>
    <t>CH EDMOND GARCIN D'AUBAGNE</t>
  </si>
  <si>
    <t>640780813</t>
  </si>
  <si>
    <t>CENTRE HOSPITALIER D'ORTHEZ</t>
  </si>
  <si>
    <t>810000455</t>
  </si>
  <si>
    <t>CENTRE HOSPITALIER DE LAVAUR</t>
  </si>
  <si>
    <t>860009208</t>
  </si>
  <si>
    <t>C.R.F. DU MOULIN VERT - NIEUL L'ESPOIR</t>
  </si>
  <si>
    <t>850000092</t>
  </si>
  <si>
    <t>CENTRE HOSPITALIER GEORGES MAZURELLE</t>
  </si>
  <si>
    <t>130789316</t>
  </si>
  <si>
    <t>CENTRE HOSPITALIER DE MARTIGUES</t>
  </si>
  <si>
    <t>750100166</t>
  </si>
  <si>
    <t>HU PARIS CENTRE SITE COCHIN APHP</t>
  </si>
  <si>
    <t>330780271</t>
  </si>
  <si>
    <t>CLINIQUE DU SPORT DE BORDEAUX-MERIGNAC</t>
  </si>
  <si>
    <t>780150066</t>
  </si>
  <si>
    <t>HOPITAL LA PORTE VERTE</t>
  </si>
  <si>
    <t>830100566</t>
  </si>
  <si>
    <t>CHI DE FREJUS SAINT RAPHAEL</t>
  </si>
  <si>
    <t>060000528</t>
  </si>
  <si>
    <t>CENTRE ANTOINE LACASSAGNE</t>
  </si>
  <si>
    <t>730000015</t>
  </si>
  <si>
    <t>CENTRE HOSPITALIER METROPOLE SAVOIE</t>
  </si>
  <si>
    <t>670781152</t>
  </si>
  <si>
    <t>CENTRE HOSPITALIER D'ERSTEIN</t>
  </si>
  <si>
    <t>300780046</t>
  </si>
  <si>
    <t>CENTRE HOSPITALIER ALES-CEVENNES</t>
  </si>
  <si>
    <t>620100685</t>
  </si>
  <si>
    <t>CH DR.SCHAFFNER DE LENS</t>
  </si>
  <si>
    <t>830100590</t>
  </si>
  <si>
    <t>CENTRE HOSPITALIER DE SAINT TROPEZ</t>
  </si>
  <si>
    <t>330780040</t>
  </si>
  <si>
    <t>CLINIQUE CHIRURGICALE BEL AIR</t>
  </si>
  <si>
    <t>210780581</t>
  </si>
  <si>
    <t>CHU DIJON</t>
  </si>
  <si>
    <t>640017638</t>
  </si>
  <si>
    <t>NA-09</t>
  </si>
  <si>
    <t>CENTRE HOSPITALIER DE SAINT-PALAIS</t>
  </si>
  <si>
    <t>490007929</t>
  </si>
  <si>
    <t>CLINIQUE CHIRURGICALE DE LA LOIRE</t>
  </si>
  <si>
    <t>310026083</t>
  </si>
  <si>
    <t>CLINIQUE ST CYPRIEN RIVE GAUCHE</t>
  </si>
  <si>
    <t>870002466</t>
  </si>
  <si>
    <t>CENTRE HOSPITALIER ESQUIROL</t>
  </si>
  <si>
    <t>590781605</t>
  </si>
  <si>
    <t>CH CAMBRAI</t>
  </si>
  <si>
    <t>830100616</t>
  </si>
  <si>
    <t>CHI TOULON LA SEYNE SUR MER</t>
  </si>
  <si>
    <t>750300915</t>
  </si>
  <si>
    <t>CLINIQUE INTERNATIONALE PARC MONCEAU</t>
  </si>
  <si>
    <t>330781402</t>
  </si>
  <si>
    <t>POLYCLINIQUE BORDEAUX-TONDU</t>
  </si>
  <si>
    <t>670780055</t>
  </si>
  <si>
    <t>HOPITAUX UNIVERSITAIRES DE STRASBOURG</t>
  </si>
  <si>
    <t>620101501</t>
  </si>
  <si>
    <t>HOPITAL PRIVE DE BOIS BERNARD</t>
  </si>
  <si>
    <t>060785011</t>
  </si>
  <si>
    <t>CTRE HOSPITALIER UNIVERSITAIRE DE NICE</t>
  </si>
  <si>
    <t>460780216</t>
  </si>
  <si>
    <t>CENTRE HOSPITALIER JEAN ROUGIER CAHORS</t>
  </si>
  <si>
    <t>310025515</t>
  </si>
  <si>
    <t>IUCT ONCOPÔLE</t>
  </si>
  <si>
    <t>740014345</t>
  </si>
  <si>
    <t>HOPITAL PRIVE PAYS DE SAVOIE</t>
  </si>
  <si>
    <t>440002590</t>
  </si>
  <si>
    <t>250000015</t>
  </si>
  <si>
    <t>770110054</t>
  </si>
  <si>
    <t>GRPE HOSPITALIER DU SUD ILE DE France</t>
  </si>
  <si>
    <t>780110011</t>
  </si>
  <si>
    <t>CH FRANCOIS QUESNAY    MANTES LA JOLIE</t>
  </si>
  <si>
    <t>380780080</t>
  </si>
  <si>
    <t>CHU GRENOBLE</t>
  </si>
  <si>
    <t>790006654</t>
  </si>
  <si>
    <t>CTRE HOSPIT. NORD DEUX-SEVRES</t>
  </si>
  <si>
    <t>540023264</t>
  </si>
  <si>
    <t>CHU DE NANCY</t>
  </si>
  <si>
    <t>600100168</t>
  </si>
  <si>
    <t>CMC DES JOCKEYS DE CHANTILLY</t>
  </si>
  <si>
    <t>420011413</t>
  </si>
  <si>
    <t>HÔPITAL PRIVÉ DE LA LOIRE</t>
  </si>
  <si>
    <t>310780283</t>
  </si>
  <si>
    <t>CLINIQUE DE L'UNION</t>
  </si>
  <si>
    <t>490000031</t>
  </si>
  <si>
    <t>CHU D'ANGERS</t>
  </si>
  <si>
    <t>670017755</t>
  </si>
  <si>
    <t>GROUPE HOSPITALIER SELESTAT OBERNAI</t>
  </si>
  <si>
    <t>920100013</t>
  </si>
  <si>
    <t>HU OUEST SITE AMBROISE PARE APHP</t>
  </si>
  <si>
    <t>690781810</t>
  </si>
  <si>
    <t>180000358</t>
  </si>
  <si>
    <t>CLINIQUE DES GRAINETIERES</t>
  </si>
  <si>
    <t>490000262</t>
  </si>
  <si>
    <t>CLINIQUE SAINT JOSEPH</t>
  </si>
  <si>
    <t>310780150</t>
  </si>
  <si>
    <t>CLINIQUE MEDIPOLE GARONNE</t>
  </si>
  <si>
    <t>130780521</t>
  </si>
  <si>
    <t>APHM HOPITAL NORD</t>
  </si>
  <si>
    <t>310781000</t>
  </si>
  <si>
    <t>CL DES CEDRES</t>
  </si>
  <si>
    <t>830100251</t>
  </si>
  <si>
    <t>CLINIQUE DU CAP D'OR</t>
  </si>
  <si>
    <t>110780061</t>
  </si>
  <si>
    <t>CENTRE HOSPITALIER CARCASSONNE</t>
  </si>
  <si>
    <t>760780510</t>
  </si>
  <si>
    <t>CLINIQUE DU CEDRE</t>
  </si>
  <si>
    <t>170780662</t>
  </si>
  <si>
    <t>CTRE MED-CHIR DE L'ATLANTIQUE</t>
  </si>
  <si>
    <t>560008799</t>
  </si>
  <si>
    <t>HÔPITAL PRIVÉ OCÉANE</t>
  </si>
  <si>
    <t>300780053</t>
  </si>
  <si>
    <t>CENTRE HOSPITALIER BAGNOLS SUR CEZE</t>
  </si>
  <si>
    <t>370000606</t>
  </si>
  <si>
    <t>CH DU CHINONAIS</t>
  </si>
  <si>
    <t>970100202</t>
  </si>
  <si>
    <t>CENTRE HOSPITALIER SAINTE-MARIE - GRAND BOURG</t>
  </si>
  <si>
    <t>2A0000014</t>
  </si>
  <si>
    <t>CENTRE HOSPITALIER D'AJACCIO</t>
  </si>
  <si>
    <t>280505777</t>
  </si>
  <si>
    <t>NOUVELLE CLINIQUE SAINT FRANCOIS</t>
  </si>
  <si>
    <t>610780074</t>
  </si>
  <si>
    <t>CENTRE HOSPITALIER DE L'AIGLE</t>
  </si>
  <si>
    <t>440000289</t>
  </si>
  <si>
    <t>CHU DE NANTES</t>
  </si>
  <si>
    <t>130784234</t>
  </si>
  <si>
    <t>APHM HOPITAL SAINTE MARGUERITE</t>
  </si>
  <si>
    <t>490015906</t>
  </si>
  <si>
    <t>CLINIQUE ST LEONARD</t>
  </si>
  <si>
    <t>690023411</t>
  </si>
  <si>
    <t>HOPITAL PRIVE JEAN MERMOZ</t>
  </si>
  <si>
    <t>310026927</t>
  </si>
  <si>
    <t>CL CAPIO LA CROIX DU SUD</t>
  </si>
  <si>
    <t>750810814</t>
  </si>
  <si>
    <t>760780619</t>
  </si>
  <si>
    <t>CLINIQUE SAINT-HILAIRE ROUEN</t>
  </si>
  <si>
    <t>180004145</t>
  </si>
  <si>
    <t>CLINIQUE GUILLAUME DE VARYE</t>
  </si>
  <si>
    <t>740780416</t>
  </si>
  <si>
    <t>CLINIQUE D'ARGONAY</t>
  </si>
  <si>
    <t>750803447</t>
  </si>
  <si>
    <t>HU PARIS OUEST SITE G POMPIDOU APHP</t>
  </si>
  <si>
    <t>030780548</t>
  </si>
  <si>
    <t>POLYCLINIQUE LA PERGOLA</t>
  </si>
  <si>
    <t>130804297</t>
  </si>
  <si>
    <t>APHM HOPITAL LA TIMONE ENFANTS</t>
  </si>
  <si>
    <t>340000025</t>
  </si>
  <si>
    <t>INSTITUT MARIN SAINT-PIERRE</t>
  </si>
  <si>
    <t>640019220</t>
  </si>
  <si>
    <t>POLYCLINIQUE MARZET - BOULEVARD HAUTERIVE</t>
  </si>
  <si>
    <t>060780517</t>
  </si>
  <si>
    <t>180000051</t>
  </si>
  <si>
    <t>CH DE VIERZON</t>
  </si>
  <si>
    <t>840000350</t>
  </si>
  <si>
    <t>INSTITUT SAINTE CATHERINE</t>
  </si>
  <si>
    <t>470001660</t>
  </si>
  <si>
    <t>C.H.I.C. MARMANDE - TONNEINS</t>
  </si>
  <si>
    <t>310780671</t>
  </si>
  <si>
    <t>CENTRE HOSPITALIER COMMINGES PYRENEES</t>
  </si>
  <si>
    <t>330780263</t>
  </si>
  <si>
    <t>POLYCLINIQUE BORDEAUX RIVE DROITE</t>
  </si>
  <si>
    <t>330780479</t>
  </si>
  <si>
    <t>POLYCLIN BORDEAUX-NORD AQUITAINE</t>
  </si>
  <si>
    <t>870000023</t>
  </si>
  <si>
    <t>CENTRE HOSPITALIER DE ST-JUNIEN</t>
  </si>
  <si>
    <t>870000288</t>
  </si>
  <si>
    <t>CLINIQUE FRANCOIS CHENIEUX</t>
  </si>
  <si>
    <t>150780096</t>
  </si>
  <si>
    <t>CENTRE HOSPITALIER H.MONDOR</t>
  </si>
  <si>
    <t>160014411</t>
  </si>
  <si>
    <t>HOPITAUX DE GRAND COGNAC</t>
  </si>
  <si>
    <t>640781308</t>
  </si>
  <si>
    <t>CLINIQUE PRINCESS</t>
  </si>
  <si>
    <t>050000116</t>
  </si>
  <si>
    <t>CH DES ESCARTONS DE BRIANCON</t>
  </si>
  <si>
    <t>060791761</t>
  </si>
  <si>
    <t>CH LA PALMOSA DE MENTON</t>
  </si>
  <si>
    <t>160000451</t>
  </si>
  <si>
    <t>CENTRE HOSPITALIER D'ANGOULEME</t>
  </si>
  <si>
    <t>680001179</t>
  </si>
  <si>
    <t>CENTRE HOSPITALIER DE ROUFFACH</t>
  </si>
  <si>
    <t>330781196</t>
  </si>
  <si>
    <t>CHU HOPITAUX DE BORDEAUX</t>
  </si>
  <si>
    <t>330780529</t>
  </si>
  <si>
    <t>CLINIQUE MUTUALISTE DE PESSAC</t>
  </si>
  <si>
    <t>150780732</t>
  </si>
  <si>
    <t>CENTRE MEDICO CHIRURGICAL TRONQUIERES</t>
  </si>
  <si>
    <t>630780211</t>
  </si>
  <si>
    <t>POLE SANTE REPUBLIQUE</t>
  </si>
  <si>
    <t>560014748</t>
  </si>
  <si>
    <t>CENTRE HOSPITALIER DU CENTRE BRETAGNE</t>
  </si>
  <si>
    <t>290000017</t>
  </si>
  <si>
    <t>C.H.R.U. BREST</t>
  </si>
  <si>
    <t>480780097</t>
  </si>
  <si>
    <t>CENTRE HOSPITALIER MENDE</t>
  </si>
  <si>
    <t>030781116</t>
  </si>
  <si>
    <t>POLYCLINIQUE SAINT-FRANCOIS-ST-ANTOINE</t>
  </si>
  <si>
    <t>130783293</t>
  </si>
  <si>
    <t>APHM HOPITAL LA TIMONE ADULTES</t>
  </si>
  <si>
    <t>850009010</t>
  </si>
  <si>
    <t>CENTRE HOSPITALIER LOIRE VENDEE OCEAN</t>
  </si>
  <si>
    <t>630781011</t>
  </si>
  <si>
    <t>CENTRE HOSPITALIER DE RIOM</t>
  </si>
  <si>
    <t>580780039</t>
  </si>
  <si>
    <t>C.H. DE L'AGGLOMERATION DE NEVERS</t>
  </si>
  <si>
    <t>340000272</t>
  </si>
  <si>
    <t>860014208</t>
  </si>
  <si>
    <t>CTRE HOSP. UNIVERSITAIRE DE POITIERS</t>
  </si>
  <si>
    <t>590001749</t>
  </si>
  <si>
    <t>POLYCLINIQUE DE GRANDE SYNTHE</t>
  </si>
  <si>
    <t>810000331</t>
  </si>
  <si>
    <t>CENTRE HOSPITALIER D'ALBI</t>
  </si>
  <si>
    <t>190000075</t>
  </si>
  <si>
    <t>CENTRE HOSPITALIER D'USSEL</t>
  </si>
  <si>
    <t>330781204</t>
  </si>
  <si>
    <t>CENTRE HOSPITALIER D'ARCACHON</t>
  </si>
  <si>
    <t>800000044</t>
  </si>
  <si>
    <t>CHU AMIENS</t>
  </si>
  <si>
    <t>370000481</t>
  </si>
  <si>
    <t>CHRU DE TOURS</t>
  </si>
  <si>
    <t>670018068</t>
  </si>
  <si>
    <t>CLINIQUE RHENA GCS ES</t>
  </si>
  <si>
    <t>120780069</t>
  </si>
  <si>
    <t>CH VILLEFRANCHE DE ROUERGUE</t>
  </si>
  <si>
    <t>570005165</t>
  </si>
  <si>
    <t>330781220</t>
  </si>
  <si>
    <t>CH DE LA HAUTE GIRONDE</t>
  </si>
  <si>
    <t>140000118</t>
  </si>
  <si>
    <t>CENTRE HOSPITALIER DE FALAISE</t>
  </si>
  <si>
    <t>490000155</t>
  </si>
  <si>
    <t>CRLCC PAUL PAPIN</t>
  </si>
  <si>
    <t>850000019</t>
  </si>
  <si>
    <t>CHD LA ROCHE SUR YON LUCON MONTAIGU</t>
  </si>
  <si>
    <t>830100517</t>
  </si>
  <si>
    <t>CH JEAN MARCEL DE BRIGNOLES</t>
  </si>
  <si>
    <t>920000643</t>
  </si>
  <si>
    <t>INSTITUT HOSPITALIER SITE KLEBER</t>
  </si>
  <si>
    <t>110780137</t>
  </si>
  <si>
    <t>CENTRE HOSPITALIER NARBONNE</t>
  </si>
  <si>
    <t>640781225</t>
  </si>
  <si>
    <t>CLINIQUE CARDIOLOGIQUE ARESSY</t>
  </si>
  <si>
    <t>460780083</t>
  </si>
  <si>
    <t>CENTRE HOSPITALIER FIGEAC</t>
  </si>
  <si>
    <t>060780954</t>
  </si>
  <si>
    <t>CH D'ANTIBES JUAN LES PINS</t>
  </si>
  <si>
    <t>230780041</t>
  </si>
  <si>
    <t>CENTRE HOSPITALIER DE GUERET</t>
  </si>
  <si>
    <t>2B0000020</t>
  </si>
  <si>
    <t>CENTRE HOSPITALIER DE BASTIA</t>
  </si>
  <si>
    <t>750006728</t>
  </si>
  <si>
    <t>GRPE HOSP DIACONESSES-CROIX ST-SIMON</t>
  </si>
  <si>
    <t>190000059</t>
  </si>
  <si>
    <t>CENTRE HOSPITALIER COEUR DE CORREZE</t>
  </si>
  <si>
    <t>640018206</t>
  </si>
  <si>
    <t>CAPIO CLINIQUE BELHARRA</t>
  </si>
  <si>
    <t>090781816</t>
  </si>
  <si>
    <t>CENTRE HOSPITALIER ARIEGE COUSERANS</t>
  </si>
  <si>
    <t>860013382</t>
  </si>
  <si>
    <t>ghnv.mssante.fr</t>
  </si>
  <si>
    <t>GH NORD-VIENNE</t>
  </si>
  <si>
    <t>670780188</t>
  </si>
  <si>
    <t>CLINIQUE SAINTE-BARBE</t>
  </si>
  <si>
    <t>440001113</t>
  </si>
  <si>
    <t>ICO - SITE GAUDUCHEAU</t>
  </si>
  <si>
    <t>560005746</t>
  </si>
  <si>
    <t>CENTRE HOSPITALIER BRETAGNE SUD - CHBS</t>
  </si>
  <si>
    <t>130789274</t>
  </si>
  <si>
    <t>CENTRE HOSPITALIER JOSEPH IMBERT ARLES</t>
  </si>
  <si>
    <t>400011177</t>
  </si>
  <si>
    <t>030780100</t>
  </si>
  <si>
    <t>340000207</t>
  </si>
  <si>
    <t>CRLC PAUL LAMARQUE VAL D'AURELLE</t>
  </si>
  <si>
    <t>330027509</t>
  </si>
  <si>
    <t>180000028</t>
  </si>
  <si>
    <t>CH JACQUES COEUR  DE BOURGES</t>
  </si>
  <si>
    <t>780001236</t>
  </si>
  <si>
    <t>CHI POISSY ST-GERMAIN</t>
  </si>
  <si>
    <t>280000134</t>
  </si>
  <si>
    <t>CH CHARTRES</t>
  </si>
  <si>
    <t>060780947</t>
  </si>
  <si>
    <t>HOPITAL LENVAL POUR ENFANTS</t>
  </si>
  <si>
    <t>190000042</t>
  </si>
  <si>
    <t>CENTRE HOSPITALIER DUBOIS BRIVE</t>
  </si>
  <si>
    <t>440000057</t>
  </si>
  <si>
    <t>CENTRE HOSPITALIER DE SAINT- NAZAIRE</t>
  </si>
  <si>
    <t>630000479</t>
  </si>
  <si>
    <t>CENTRE LUTTE CONTRE LE CANCER J.PERRIN</t>
  </si>
  <si>
    <t>030780118</t>
  </si>
  <si>
    <t>CENTRE HOSPITALIER DE VICHY</t>
  </si>
  <si>
    <t>810000380</t>
  </si>
  <si>
    <t>CHIC CASTRES MAZAMET</t>
  </si>
  <si>
    <t>470016171</t>
  </si>
  <si>
    <t>CENTRE HOSPITALIER AGEN-NERAC</t>
  </si>
  <si>
    <t>750000549</t>
  </si>
  <si>
    <t>FONDATION OPHTALMOLOGIQUE ROTHSCHILD</t>
  </si>
  <si>
    <t>560023210</t>
  </si>
  <si>
    <t>CENTRE HOSPITALIER BRETAGNE ATLANTIQUE</t>
  </si>
  <si>
    <t>090781774</t>
  </si>
  <si>
    <t>CTRE HOSP INTERCOM DU VAL D'ARIEGE</t>
  </si>
  <si>
    <t>640780417</t>
  </si>
  <si>
    <t>310781406</t>
  </si>
  <si>
    <t>CHU DE TOULOUSE</t>
  </si>
  <si>
    <t>760780239</t>
  </si>
  <si>
    <t>CHU ROUEN</t>
  </si>
  <si>
    <t>640781290</t>
  </si>
  <si>
    <t>350005179</t>
  </si>
  <si>
    <t>130001647</t>
  </si>
  <si>
    <t>870000015</t>
  </si>
  <si>
    <t>340780477</t>
  </si>
  <si>
    <t>630780989</t>
  </si>
  <si>
    <t>Statut Déploiement</t>
  </si>
  <si>
    <t>FINESS EG</t>
  </si>
  <si>
    <t>FINESS EJ</t>
  </si>
  <si>
    <t>Domaines</t>
  </si>
  <si>
    <t>Régions</t>
  </si>
  <si>
    <t>GHT</t>
  </si>
  <si>
    <t>Etablissement</t>
  </si>
  <si>
    <t>Détail de l'activité des ES</t>
  </si>
  <si>
    <t>LBM VERMEULEN SITE VERMEULEN/LBM VERMEULEN SITE GUERY CLEMENT/LBM VERMEULEN SITE DUNANT</t>
  </si>
  <si>
    <t>LBM SELAS LABORATOIRES BERNABEU SITE L/LBM SELAS  LABORATOIRES BERNABEU SITE</t>
  </si>
  <si>
    <t>LBM ALPHABIO SITE SAUSSET LES PINS/LBM ALPHABIO SITE SAINT TROPEZ/LBM ALPHABIO SITE MIRAMAS/LBM ALPHABIO SITE MARSEILLE/SCALICI/LBM ALPHABIO SITE MARSEILLE/SAINTE MAR/LBM ALPHABIO SITE MARSEILLE/SAINT BRUN/LBM ALPHABIO SITE MARSEILLE/SAINT ANDR/LBM ALPHABIO SITE MARSEILLE/PC-BIO(PT)/LBM ALPHABIO SITE MARSEILLE/NORBIO/LBM ALPHABIO SITE MARSEILLE/NATIONAL/LBM ALPHABIO SITE MARSEILLE/MICHELET S/LBM ALPHABIO SITE MARSEILLE/LEI ROURE/LBM ALPHABIO SITE MARSEILLE/LA REPUBLI/LBM ALPHABIO SITE MARSEILLE/IENA/LBM ALPHABIO SITE MARSEILLE/GUINOT/LBM ALPHABIO SITE MARSEILLE/GIORGETTI/LBM ALPHABIO SITE MARSEILLE/ENDOUME/LBM ALPHABIO SITE MARSEILLE/CONDORCET/LBM ALPHABIO SITE MARSEILLE/CANEBIERE/LBM ALPHABIO SITE MARSEILLE/BOURRELY/LBM ALPHABIO SITE MARSEILLE/BOUCHARD/LBM ALPHABIO SITE MARSEILLE/BIOSUD/LBM ALPHABIO SITE MARSEILLE/BIOPARADIS/LBM ALPHABIO SITE MARSEILLE/BIOMEDITER/LBM ALPHABIO SITE MARSEILLE/BEAUREGARD/LBM ALPHABIO SITE LA PENNE /HUVEAUNE</t>
  </si>
  <si>
    <t>LBM SITE DE L'HOTEL DE VILLE/LBM CERBALLIANCE PROVENCE SITE VIEUX P/LBM CERBALLIANCE PROVENCE SITE VALMANT/LBM CERBALLIANCE PROVENCE SITE ST ANTO/LBM CERBALLIANCE PROVENCE SITE SORMIOU/LBM CERBALLIANCE PROVENCE SITE SEVIGNE/LBM CERBALLIANCE PROVENCE SITE SAINT T/LBM CERBALLIANCE PROVENCE SITE SAINT J/LBM CERBALLIANCE PROVENCE SITE SAINT H/LBM CERBALLIANCE PROVENCE SITE SAINT B/LBM CERBALLIANCE PROVENCE SITE ROUSSET/LBM CERBALLIANCE PROVENCE SITE PORT DE/LBM CERBALLIANCE PROVENCE SITE NOTRE D/LBM CERBALLIANCE PROVENCE SITE NATIONA/LBM CERBALLIANCE PROVENCE SITE MONTOLI/LBM CERBALLIANCE PROVENCE SITE MONTAIG/LBM CERBALLIANCE PROVENCE SITE LA VALE/LBM CERBALLIANCE PROVENCE SITE LA ROUV/LBM CERBALLIANCE PROVENCE SITE LA POMM/LBM CERBALLIANCE PROVENCE SITE LA GAVO/LBM CERBALLIANCE PROVENCE SITE JOSEPH/LBM CERBALLIANCE PROVENCE SITE ISTRES//LBM CERBALLIANCE PROVENCE SITE HEMOBIO/LBM CERBALLIANCE PROVENCE SITE HAIFA/LBM CERBALLIANCE PROVENCE SITE FORBIN/LBM CERBALLIANCE PROVENCE SITE FELIX P/LBM CERBALLIANCE PROVENCE SITE DU LOGI/LBM CERBALLIANCE PROVENCE SITE DU CANE/LBM CERBALLIANCE PROVENCE SITE DROMEL/LBM CERBALLIANCE PROVENCE SITE DE ST M/LBM CERBALLIANCE PROVENCE SITE DES OLI/LBM CERBALLIANCE PROVENCE SITE DES MIL/LBM CERBALLIANCE PROVENCE SITE DES CHA/LBM CERBALLIANCE PROVENCE SITE DE ROQU/LBM CERBALLIANCE PROVENCE SITE D'ENDOU/LBM CERBALLIANCE PROVENCE SITE DE LUYN/LBM CERBALLIANCE PROVENCE SITE DELPHES/LBM CERBALLIANCE PROVENCE SITE DE CARP/LBM CERBALLIANCE PROVENCESITE CLAIRVAL/LBM CERBALLIANCE PROVENCE SITE CLAIRVA/LBM CERBALLIANCE PROVENCE SITE CHUTES/LBM CERBALLIANCE PROVENCE SITE CHAVE/LBM CERBALLIANCE PROVENCE SITE CHATEAU/LBM CERBALLIANCE PROVENCE SITE CHANTEC/LBM CERBALLIANCE PROVENCE SITE CENTRAL/LBM CERBALLIANCE PROVENCE SITE CASSIS/LBM CERBALLIANCE PROVENCE SITE CARPENT/LBM CERBALLIANCE PROVENCE SITE CARNOUX/LBM CERBALLIANCE PROVENCE SITE CAMOINS/LBM CERBALLIANCE PROVENCE SITE BONS EN/LBM CERBALLIANCE PROVENCE SITE BARRAL/LBM CERBALLIANCE PROVENCE SITE AVENUE/LBM CERBALLIANCE PROVENCE SITE AURIOL/LBM CERBALLIANCE PROVENCE SITE ALLAUCH/LBM BIOTOP DEVELOPP. SITE BAILLE</t>
  </si>
  <si>
    <t>SELARL BIOMED 05 VEYNES/SELARL BIOMED 05 EMBRUN</t>
  </si>
  <si>
    <t>LBM ACTIV'BIOLAB ST GILLES CROIX DE VI/LBM ACTIV'BIOLAB CHALLANS/LBM ACTIV'BIOLAB BRETIGNOLLES/LBM ACTIV'BIOLAB AIZENAY</t>
  </si>
  <si>
    <t>SITE DE MAYENNE/SITE DE LA FERTE MACE/SITE DE DOMFRONT/LBM VERDUN DE LORE/LBM NORMABIO - VILLAINES LA JUHEL</t>
  </si>
  <si>
    <t>LMB XLABS - ST MACAIRE/LBM XLABS - NIORT/LBM XLABS - MAULEON/LBM XLABS - LES SABLES CHOLET/LBM XLABS - LES SABLES/LBM XLABS - LES ESSARTS/LBM XLABS - LA CRECHE/LBM XLABS - GAMBETTA CHOLET/LBM XLABS - FONTENAY LE COMTE/LBM XLABS - BRESSUIRE/LBM XLABS - BEAUPREAU</t>
  </si>
  <si>
    <t>LMB C+ BIO MAMERS/LBM C+ BIO NOGENT LE ROTROU/LBM C+ BIO MORTAGNE/LBM C+ BIO LA LOUPE/LBM C+ BIO LA FERTE B</t>
  </si>
  <si>
    <t>LBM SELARL PAGES ST MATHIEU TREVIERS/LBM SELARL PAGES ST HIPPOLYTE DU FORT/LBM SELARL PAGES LE VIGAN/LBM SELARL PAGES GANGES</t>
  </si>
  <si>
    <t>LBM BIOLAB AVENIR VERNET/LBM BIOLAB AVENIR TOURNEFEUILLE/LBM BIOLAB AVENIR STRASBOURG/LBM BIOLAB AVENIR ST-GEORGES/LBM BIOLAB AVENIR PASTEUR/LBM BIOLAB AVENIR LES MINIMES/LBM BIOLAB AVENIR LA TERRASSE/LBM BIOLAB AVENIR LA HALLE/LBM BIOLAB AVENIR JOSEPH DUCUING/LBM BIOLAB AVENIR GRANDE BRETAGNE/LBM BIOLAB AVENIR GIRONIS/LBM BIOLAB AVENIR CROIX DAURADE/LBM BIOLAB AVENIR CAPITOLE/LBM BIOLAB AVENIR BORDEROUGE/LBM BIOLAB AVENIR BONNEFOY/LBM BIOLAB AVENIR AUTERIVE</t>
  </si>
  <si>
    <t>LBM LABOUDIE ET ASSOCIES TOULOUSE SILV/LBM LABOUDIE ET ASSOCIES TOULOUSE HENR/LBM LABOUDIE ET ASSOCIES TOULOUSE ATLA/LBM LABOUDIE ET ASSOCIES MAUVEZIN/LBM LABOUDIE ET ASSOCIES CORNEBARRIEU/LBM LABOUDIE ET ASSOCIES COLOMIERS</t>
  </si>
  <si>
    <t>LBM AIRBIO VAL D'ARAN/LBM AIRBIO PLEIN CENTRE/LBM AIRBIO BLAGNAC/LBM AIRBIO BEAUZELLE/LBM AIRBIO ANCELY</t>
  </si>
  <si>
    <t>LBM LABORATOIRE LABCEL TOULOUSE/LBM LABORATOIRE LABCEL L'ISLE-JOURDAIN/LBM LABORATOIRE LABCEL CUGNAUX</t>
  </si>
  <si>
    <t>LABORATOIRE MEDILAB GROUP (8)/LABORATOIRE MEDILAB GROUP (7)/LABORATOIRE MEDILAB GROUP (6)/LABORATOIRE MEDILAB GROUP (5)/LABORATOIRE MEDILAB GROUP (4)/LABORATOIRE MEDILAB GROUP (3)/LABORATOIRE MEDILAB GROUP (2)/LABORATOIRE MEDILAB GROUP (1)/LABORATOIRE MEDILAB GROUP</t>
  </si>
  <si>
    <t>LBM SYNLAB - ARRATS/LBM SYNLAB ADOUR - LOURTIES/LBM SYNLAB ADOUR - ARRATS</t>
  </si>
  <si>
    <t>LBM BIO LAB 33 - LAGRUE/LBM BIO LAB 33 - GRAVETTE/LBM BIO LAB 33</t>
  </si>
  <si>
    <t>LBM BIODIAGNOSTIC PLATEAU TECHNIQUE HA/LBM BIODIAGNOSTIC PAUL SOUDAY/LBM BIODIAGNOSTIC LA HETRAIE/LBM BIODIAGNOSTIC HARFLEUR/LBM BIODIAGNOSTIC CAUCRIAUVILLE</t>
  </si>
  <si>
    <t>LBM DU VAL D'ORNE - SEES/LBM DU VAL D'ORNE - ARGENTAN</t>
  </si>
  <si>
    <t>LBM MEDICABIO ST GERMAIN DU CORBEIS/LBM MEDICABIO ALENCON</t>
  </si>
  <si>
    <t>SITE EVREUX V. HUGO/SITE EVREUX ST PIERRE/SITE EVREUX ST ANDRE/SITE CONCHES-EN-OUCHE/SITE BERNAY</t>
  </si>
  <si>
    <t>SELARL MAYO BIO SITE CANANGA/SELARL MAYO BIO</t>
  </si>
  <si>
    <t>LABO MAYOTTE SITE CANANGA/LABM DE MAYOTTE</t>
  </si>
  <si>
    <t>LBM BIOSANTE SALOMON/LBM BIOSANTE ROUSSEAU/LBM BIOSANTE RIGOLLET/LBM BIOSANTE  NABETI/LBM BIOSANTE JACOB/LBM BIOSANTE  GLAUDON/LBM BIOSANTE GHISALBERTI/LBM BIOSANTE ELANA/LBM BIOSANTE DUHIN/LBM BIOSANTE DOS SANTOS/LBM BIOSANTE DELPUECH/LBM BIOSANTE CHERCHEL/LBM BIOSANTE CHABRIER-TAILLANT/LBM BIOSANTE BIEBER/LBM BIOSANTE AYOUCHE/LBM BIOSANTE AYADI HASSEN/LBM BIOSANTE AYADI/LBM BIOSANTE AUDENAY</t>
  </si>
  <si>
    <t>Ile-de-france</t>
  </si>
  <si>
    <t>LBM SELARL TEBOUL SITE VALENTON/LBM SELARL TEBOUL SITE SUCY/LBM SELARL TEBOUL SITE CHEVILLY LARUE</t>
  </si>
  <si>
    <t>LBM SELARL ANA L SITE SARCELLES ROCHON/LBM SELARL ANA L SITE SARCELLES AUGUST/LBM SELARL ANA L SITE MONTMAGNY/LBM SELARL ANA L SITE MONTIGNY LES COR/LBM SELARL ANA L SITE GARGES LES GONES/LBM SELARL ANA L SITE FONTENAY S/B/LBM SELARL ANA L SITE DRANCY HENRY BAR/LBM SELARL ANA L SITE DRANCY 108 MARCE/LBM SELARL ANA L SITE BONDY</t>
  </si>
  <si>
    <t>LBM SELARL BIO SANTE SITE VILLEJUIF/LBM SELARL BIO SANTE SITE GENTILLY/LBM SELARL BIO SANTE SITE FRESNES</t>
  </si>
  <si>
    <t>LBM ZTP SITE FLOREAL/LBM ZTP SITE CRETEIL/LBM ZTP SITE BAGNOLET</t>
  </si>
  <si>
    <t>LBM"NG BIO" SITE VOLTAIRE/LBM"NG BIO" SITE RESISTANCE</t>
  </si>
  <si>
    <t>LBM"LABORATOIRE CLEMENT" SITE REPUBLIQ/LBM"LABORATOIRE CLEMENT" SITE PRINCIPA/LBM"LABORATOIRE CLEMENT" SITE PARIS/LBM"LABORATOIRE CLEMENT" SITE HOPITAL</t>
  </si>
  <si>
    <t>LBM BALIAN SITE VANVES/LBM BALIAN SITE RENAN/LBM BALIAN SITE PRINCIPAL/LBM BALIAN SITE DIDEROT/LBM BALIAN CLINIQUE DE MEUDON -LA FORE</t>
  </si>
  <si>
    <t>LBM SELARL BIOSMOSE IDF/LBM BIOSMOSE SITE VERSAILLES SYMPHORIE/LBM BIOSMOSE SITE VELIZY/LBM BIOSMOSE SITE SANNOIS/LBM BIOSMOSE SITE PRINCIPAL/LBM BIOSMOSE SITE PLESSIS BOUCHARD/LBM BIOSMOSE SITE PLATANES/LBM BIOSMOSE SITE MANTES LA VILLE/LBM BIOSMOSE SITE LE MAIL/LBM BIOSMOSE SITE HERVET/LBM BIOSMOSE SITE FRANCONVILLE/LBM BIOSMOSE SITE EAUBONNE/LBM BIOSMOSE SITE CLEMENCEAU/LBM BIOSMOSE SITE CARILLON/LBM BIOSMOSE SITE BOUGIVAL/LBM BIOSMOSE IDF SITE MAGNANVILLE</t>
  </si>
  <si>
    <t>LBM CENTRAL 92 SITE ST DENIS/LBM CENTRAL 92 SITE LEVALLOIS-PERRET/LBM CENTRAL 92 SITE FELIX FAURE/LBM CENTRAL 92 SITE COURBEVOIE/LBM CENTRAL 92 SITE BOIS-COLOMBES</t>
  </si>
  <si>
    <t>LBM"UNIBIO 92" SITE MALAKOFF/LBM"UNIBIO 92" SITE CHAVILLE/LBM"UNIBIO 92" SITE CHATILLON</t>
  </si>
  <si>
    <t>LBM GENERAL LECLERC SITE LECLERC/LBM GENERAL LECLERC SITE BOULOGNE</t>
  </si>
  <si>
    <t>LBM SELAS BIO CLINIC VILLIERS/LBM SELAS BIO CLINIC SITE VOLTAIRE/LBM SELAS BIO CLINIC SITE VAILLANT/LBM SELAS BIO CLINIC SITE ST OUEN/LBM SELAS BIO CLINIC SITE SARCELLES/LBM SELAS BIOCLINIC SITE SAINT GRATIEN/LBM SELAS BIO CLINIC SITE MONTIGNY/LBM SELAS BIO CLINIC SITE MONTESSON/LBM SELAS BIO CLINIC SITE LOUVRES/LBM SELAS BIO CLINIC  SITE GRANDEL/LBM SELAS BIO CLINIC SITE GONESSE/LBM SELAS BIO CLINIC SITE GENNEVILLIER/LBM SELAS BIO CLINIC SITE GALLIENI/LBM SELAS BIO CLINIC SITE FOSSES/LBM SELAS BIO CLINIC SITE ERAGNY/LBM SELAS BIO CLINIC SITE EAUBONNE/LBM SELAS BIO CLINIC SITE COLOMBES/LBM SELAS BIO CLINIC SITE CLICHY/LBM SELAS BIO CLINIC SITE BOULOGNE/LBM SELAS BIO CLINIC  SITE BOKANOWSKI/LBM SELASBIO CLINIC SITE BEZONS/LBM SELAS BIO CLINIC SITE BARBUSSE/LBM SELAS BIO CLINIC SITE ASNIERES/LBM SELAS BIO CLINIC  SITE ASNIERES</t>
  </si>
  <si>
    <t>LBM XL-BIO SITE ZOLA/LBM XL BIO SITE THOREZ/LBM XL-BIO SITE POLE MEDICAL/LBM XL-BIO SITE FOCH</t>
  </si>
  <si>
    <t>LBM GR BIO ETHERNALYS SITE MALAKOFF/LBM BIO ETHERNALYS SITE MONTROUGE/LBM BIO ETHERNALYS SITE LA PLAINE/LBM BIO ETHERNALYS SITE FONTENAY AUX R/LBM BIO ETHERNALYS SITE DU PLESSIS/LBM BIO ETHERNALYS SITE COEUR DE VILLE/LBM BIO ETHERNALYS SITE CHATILLON/LBM BIO ETHERNALYS SITE CHATENAY</t>
  </si>
  <si>
    <t>LBM SELARL SIGMABIO SITE PONTAULT COMB/LBM SELARL SIGMABIO SITE CORBEIL/910021849 LBM SIGMABIO/910021831 LA FERTE ALAIS</t>
  </si>
  <si>
    <t>LBM SELAS MEDI+ SITE SAINTE GENEVIEVE/LBM SELAS MEDI+ SITE MILLY LA FORET/LBM SELAS MEDI+ SITE EVRY MOUSSEAU/LBM SELAS MEDI+ SITE EVRY 19 MARS 1962/LBM SELAS MEDI+ SITE CORBEIL ESSONNES</t>
  </si>
  <si>
    <t>LBM SELAS SOMMEVILLE SITE YERRES/LBM SELAS SOMMEVILLE SITE MONTGERON/LBM SELAS SOMMEVILLE SITE MOISSY CRAMA/LBM SELAS SOMMEVILLE SITE COMMUNES QUI/LBM SELAS SOMMEVILLE SITE COMBS LA VIL/LBM SELAS SOMMEVILLE SITE BRUNOY QUINC/LBM SELAS SOMMEVILLE SITE BRUNOY</t>
  </si>
  <si>
    <t>LBM SELARL BIO2000 SITE TREMBLAY/LBM SELARL BIO2000 SITE SENLIS/LBM SELARL BIO2000 SITE SAINT DENIS/LBM SELARL BIO2000 SITE LIVRY GARGAN/LBM SELARL BIO2000 SITE LE PLESSIS-BEL/LBM SELARL BIO2000 SITE DAMMARTIN EN G</t>
  </si>
  <si>
    <t>LBM SELARL"BIOAL" DE CHELLES SITE GAGN/LBM SELARL"BIOAL" DE CHELLES SITE CHEL</t>
  </si>
  <si>
    <t>LBM SELAS D'ARMAINVILLIERS SITE TREMBL/LBM SELAS D'ARMAINVILLIERS SITE TOURNA/LBM SELAS D'ARMAINVILLIERS SITE SERRIS/LBM SELAS D'ARMAINVILLIERS SITE NOGENT/LBM SELAS D'ARMAINVILLIERS SITE MONTFE/LBM SELAS D'ARMAINVILLIERS SITE MONTEV/LBM SELAS D'ARMAINVILLIERS SITE LOGNES/LBM SELAS D'ARMAINVILLIERS SITE LA FER/LBM SELAS D'ARMAINVILLIERS SITE GUIGNE/LBM SELAS D'ARMAINVILLIERS SITE DAMMAR/LBM SELAS D'ARMAINVILLIERS SITE COULOM/LBM SELAS D'ARMAINVILLIERS SITE CH MEA/LBM SELAS D'ARMAINVILLIERS SITE CHELLE/LBM SELAS D'ARMAINVILLIERS SITE BAILLY/LBM SELAS ARMAINVILLIERS SITE TREMBLAY</t>
  </si>
  <si>
    <t>LBM DROUOT SITE PPAL/LBM DROUOT SITE LASSON (BLUETS)/LBM DROUOT SITE DELAFONTAINE/LBM DROUOT SITE BAUCHAT (DIACO)</t>
  </si>
  <si>
    <t>GCS GH DIACONESSES ST SIMON/GCS CMS PIERRE ROUQUES 611 TEMP/GCS CMS MAURICE TENINE 611 TEMP/GCS CMS IVRY SUR SEINE 611 TEMP</t>
  </si>
  <si>
    <t>LBM BIO-OPTIMA SITE SEBASTOPOL/LBM BIO-OPTIMA SITE PYRAMIDES/LBM BIO OPTIMA SITE LE BOURGET/LBM BIO OPTIMA SITE LA COURNEUVE/LBM BIO OPTIMA SITE FBG ST MARTIN/LBM BIO-OPTIMA SITE BOULOGNE</t>
  </si>
  <si>
    <t>LBM KUATE SITE RIQUET/LBM KUATE SITE DELTA</t>
  </si>
  <si>
    <t>LBM SELARL LABO XV SITE VAUGIRARD/LBM SELARL LABO XV SITE THIAIS/LBM SELARL LABO XV SITE MOZART</t>
  </si>
  <si>
    <t>LBM SELARL ASTRABIO SITE STALINGRAD/LBM SELARL ASTRABIO SITE BATIGNOLLES/LBM SELARL ASTRABIO LBM SITE CRIMEE</t>
  </si>
  <si>
    <t>LBM BIO SITES SITE VILLIERS REMOIVILLE/LBM BIO SITES SITE VILLECRESNES/LBM BIO SITES SITE ROBERT SCHUMAN/LBM BIO SITES SITE REPUBLIC 2000/LBM BIO SITES SITE PICPUS/LBM BIO SITES SITE DU BOIS L'ABBE/LBM BIO SITES SITE DOCTEUR NETTER/LBM BIO SITES SITE BOISY ST LEGER</t>
  </si>
  <si>
    <t>LBM SELARL SITE JEANNE D'ARC/LBM SELARL JA SITE DIDEROT</t>
  </si>
  <si>
    <t>LBM SYNLAB PARIS SITE STANISLAS/LBM SYNLAB PARIS SITE SAINT SULPICE/LBM SYNLAB PARIS SITE RASPAIL/LBM SYNLAB PARIS SITE PORT ROYAL/LBM SYNLAB PARIS SITE MONGE/LBM SYNLAB PARIS SITE MAGENTA/LBM SYNLAB PARIS SITE LABORDE/LBM SYNLAB PARIS SITE CLAUDE BERNARD</t>
  </si>
  <si>
    <t>LBM SELARL BIO 4 L SITE  PYRENEES/LBM SELARL BIO 4 L SITE CLICHY/LBM SELARL BIO 4 L SITE BELLEVILLE/LBM SELARL BIO 4 L SITE BAGNOLET</t>
  </si>
  <si>
    <t>LBM BIOAMIENS SAINT ACHEUL/LBM BIOAMIENS MONTIERES/LBM BIOAMIENS AMIENS DUMAS/LBM BIOAMIENS AMIENS ALBERT 1ER</t>
  </si>
  <si>
    <t>LABORATOIRE SECONDAIRE OPALEBIO MARCON/LABORATOIRE SECONDAIRE OPALEBIO ECUIRE/LABORATOIRE SECONDAIRE OPALEBIO BERCK/LABORATOIRE OPALEBIO ETAPLES</t>
  </si>
  <si>
    <t>LABORATOIRE SECONDAIRE CERBALLIANCE AR/LABORATOIRE PRINCIPAL CERBALLIANCE ART</t>
  </si>
  <si>
    <t>LABORATOIRE SECONDAIRE AUDOLYS LUMBRES/LABORATOIRE SECONDAIRE AUDOLYS AIRE SU/LABORATOIRE PRINCIPAL AUDOLYS LONGUENE</t>
  </si>
  <si>
    <t>LABORATOIRE SECONDAIRE LIEVIN CARMI NP/LABORATOIRE SECONDAIRE ESCAUDAIN CARMI/LABORATOIRE SECONDAIRE DIVION CARMI NP/LABORATOIRE PRINCIPAL HENIN BEAUMONT C</t>
  </si>
  <si>
    <t>LABORATOIRE SECONDAIRE LABORATOIRE MIN/LABORATOIRE PRINCIPAL LABORATOIRE MINE</t>
  </si>
  <si>
    <t>LABORATOIRE SECONDAIRE DIAGNOVIE WORMH/LABORATOIRE SECONDAIRE DIAGNOVIE WAVRI/LABORATOIRE SECONDAIRE DIAGNOVIE WATTR/LABORATOIRE SECONDAIRE DIAGNOVIE WATTI/LABORATOIRE SECONDAIRE DIAGNOVIE TEMPL/LABORATOIRE SECONDAIRE DIAGNOVIE SEYCH/LABORATOIRE SECONDAIRE DIAGNOVIE SECLI/LABORATOIRE SECONDAIRE DIAGNOVIE SADI/LABORATOIRE SECONDAIRE DIAGNOVIE R. HO/LABORATOIRE SECONDAIRE DIAGNOVIE LYS L/LABORATOIRE SECONDAIRE DIAGNOVIE LOOS/LABORATOIRE SECONDAIRE DIAGNOVIE LOMME/LABORATOIRE SECONDAIRE DIAGNOVIE LILLE/LABORATOIRE SECONDAIRE DIAGNOVIE LAMBE/LABORATOIRE SECONDAIRE DIAGNOVIE J GUE/LABORATOIRE SECONDAIRE DIAGNOVIE HEM/LABORATOIRE SECONDAIRE DIAGNOVIE HAUBO/LABORATOIRE SECONDAIRE DIAGNOVIE HALLE/LABORATOIRE SECONDAIRE DIAGNOVIE FBG P/LABORATOIRE SECONDAIRE DIAGNOVIE CYSOI/LABORATOIRE SECONDAIRE DIAGNOVIE BERGU/LABORATOIRE SECONDAIRE DIAGNOVIE BD BI/LABORATOIRE SECONDAIRE DIAGNOVIE BAILL/LABORATOIRE SECONDAIRE DIAGNOVIE AV. P/LABORATOIRE SECONDAIRE DIAGNOVIE AV. J/LABORATOIRE SECONDAIRE DIAGNOVIE ARMEN/LABORATOIRE SECONDAIRE DIAGNOVIE ANNOE/LABORATOIRE PRINCIPAL DIAGNOVIE RONCHI</t>
  </si>
  <si>
    <t>LABORATOIRE SECONDAIRE BIOTOP STEENVOO/LABORATOIRE SECONDAIRE BIOTOP SIN LE N/LABORATOIRE SECONDAIRE BIOTOP RUE WARE/LABORATOIRE SECONDAIRE BIOTOP ROEULX/LABORATOIRE SECONDAIRE BIOTOP PECQUENC/LABORATOIRE SECONDAIRE BIOTOP LA MADEL/LABORATOIRE SECONDAIRE BIOTOP DOUAI/LABORATOIRE SECONDAIRE BIOTOP DENAIN/LABORATOIRE PRINCIPAL BIOTOP HZBK</t>
  </si>
  <si>
    <t>LABORATOIRE SECONDAIRE CERBALLIANCE HA/LABORATOIRE PRINCIPAL CERBALLIANCE HAU</t>
  </si>
  <si>
    <t>LABORATOIRE SECONDAIRE SYNLAB BIOPAJ Q/LABORATOIRE SECONDAIRE SYNLAB BIOPAJ L/LABORATOIRE SECONDAIRE SYNLAB BIOPAJ C/LABORATOIRE SECONDAIRE SYNLAB BIOPAJ B/LABORATOIRE SECONDAIRE SYNLAB BIOPAJ A/LABORATOIRE SECONDAIRE  SYNLAB BIOPAJ/LABORATOIRE PRINCIPAL  SYNLAB BIOPAJ A</t>
  </si>
  <si>
    <t>LABORATOIRE SECONDAIRE SYNLAB BIOFRANC/LABORATOIRE PRINCIPAL SYNLAB BIOFRANCE</t>
  </si>
  <si>
    <t>LABORATOIRE SECONDAIRE SYNLAB OXABIO S/LABORATOIRE SECONDAIRE SYNLAB OXABIO D/LABORATOIRE SECONDAIRE SYNLAB OXABIO C/LABORATOIRE SECONDAIRE SYNLAB OXABIO/LABORATOIRE PRINCIPAL SYNLAB OXABIO CA</t>
  </si>
  <si>
    <t>LBM SYNLAB NORD DE FRANCE TERGNIER/LBM SYNLAB NORD DE FRANCE SOISSONS/LBM SYNLAB NORD DE FRANCE SAINT-QUENTI/LBM SYNLAB NORD DE FRANCE MONCORNET/LBM SYNLAB NORD DE FRANCE GUISE/LBM SYNLAB NORD DE FRANCE CHAUNY/LBM SYNLAB NORD DE FRANCE BROSSOLETTE/LBM SYNLAB NORD DE FRANCE/LBM NOVABIO PERONNE</t>
  </si>
  <si>
    <t>LBM BIO SOLEIL SITE MANA/LBM BIOSOLEIL SITE MACOURIA/LBM BIO SOLEIL SITE KOUROU/LBM BIO SOLEIL SITE FLAMBOYANTS/LBM BIO SOLEIL SITE</t>
  </si>
  <si>
    <t>LBM CTRE BIOLOG MEDICALE GRANDE-TERRE/LABORATOIRE GOMBAULD-ARADE</t>
  </si>
  <si>
    <t>LBM ANALYSIS VICARINI GIRETTI REMIREMO/LBM ANALYSIS THAON/LBM ANALYSIS LEFAURE PETIT EPINAL BELL/LBM ANALYSIS GOLBEY/LBM ANALYSIS CHARMES/LBM ANALYSIS 4 NATIONS EPINAL</t>
  </si>
  <si>
    <t>LBM BIOCHALONS - SITE RUE DE TERLINE/LBM BIOCHALONS - SITE PLACE GODARD/LBM BIOCHALONS - SITE AV DE GAULLE</t>
  </si>
  <si>
    <t>LBM EVORIAL SULLY/LBM EVORIAL SANCOINS/LBM EVORIAL NEVERS/LBM EVORIAL DECIZE/LBM EVORIAL COSNE/LBM EVORIAL BRIARE</t>
  </si>
  <si>
    <t>LBM BIOSYNTHESE ORLEANS/LBM BIOSYNTHESE FLEURY LES AUBRAIS/LBM BIOSYNTHESE AUBIGNY SUR NERE</t>
  </si>
  <si>
    <t>LBM CERBALLIANCE CENTRE VAL DE LOIRE T/LBM CERBALLIANCE CENTRE VAL DE LOIRE S/LBM CERBALLIANCE CENTRE VAL DE LOIRE M/LBM CERBALLIANCE CENTRE VAL DE LOIRE L/LBM CERBALLIANCE CENTRE VAL DE LOIRE J/LBM CERBALLIANCE CENTRE VAL DE LOIRE B/LBM CERBALLIANCE CENTRE VAL DE LOIRE A/LBM CERBALLIANCE CENTRE VAL DE LOIRE</t>
  </si>
  <si>
    <t>LBM ANDRE LESCAROUX CHATEA/LBM ANDRE LESCAROUX ARGENTON SUR CREUS</t>
  </si>
  <si>
    <t>LBM TONNELLERIE VALLEE DE L'EURE NOGEN/LBM TONNELLERIE VALLEE DE L'EURE MAINT/LBM TONNELLERIE VALLEE DE L'EURE LUISA/LBM TONNELLERIE VALLEE DE L'EURE LUCE/LBM TONNELLERIE VALLEE DE L'EURE EPERN/LBM TONNELLERIE VALLEE DE L'EURE CHART/LBM TONNELLERIE VALLEE DE L'EURE AUNEA</t>
  </si>
  <si>
    <t>LBM BIOLOR SITE RIANTEC/LBM BIOLOR SITE QUIMPERLE/LBM BIOLOR SITE QUEVEN/LBM BIOLOR SITE PLOUAY/LBM BIOLOR SITE PLOEMEUR/LBM BIOLOR SITE LANESTER/LBM BIOLOR SITE GUIGUEN LORIENT/LBM BIOLOR SITE GUIDEL/LBM BIOLOR SITE ESPEREY LORIENT/LBM BIOLOR SITE BAUD</t>
  </si>
  <si>
    <t>LBM ALLIANCE ANABIO THORIGNE-FOUILLARD/LBM ALLIANCE ANABIO SITE VANEAU RENNES/LBM ALLIANCE ANABIO SITE JOUAUST RENNE/LBM ALLIANCE ANABIO SITE ALBERT 1ER RE/LBM ALLIANCE ANABIO PACE/LBM ALLIANCE ANABIO NOYAL-SUR-VILAINE/LBM ALLIANCE ANABIO MELESSE/LBM ALLIANCE ANABIO CHATEAUBOURG/LBM ALLIANCE ANABIO CESSON-SEVIGNE/LBM ALLIANCE ANABIO BRUZ/LBM ALLIANCE ANABIO BETTON/LBM ALLIANCE ANABIO ANTRAIN</t>
  </si>
  <si>
    <t>LBM BIO 29 SITE SAINT-RENAN/LBM BIO 29 SITE ROUSSE BREST/LBM BIO 29 SITE PLOUZANE/LBM BIO 29 SITE PIERRE LOTI BREST/LBM BIO 29 SITE MORLAIX/LBM BIO 29 SITE LESNEVEN/LBM BIO 29 SITE DAVID BREST</t>
  </si>
  <si>
    <t>BIO+ SENS THENARD/BIO+ SENS GARIBALDI/BIO+ MONTEREAU ORMEAUX/BIO+ MONTEREAU FAIENCERIE/BIO+ JOIGNY/BIO+ CORBIGNY/BIO+ CLAMECY/BIO+ AVALLON/BIO+ AUXERRE HÔTEL DE VILLE/BIO+ AUXERRE FONTAINE STE MARGUERITE/BIO+ AUXERRE CLAIRIONS</t>
  </si>
  <si>
    <t>LBM MED-LAB VILLENEUVE/LBM MED-LAB TONNERRE/LBM MED-LAB ST FLORENTIN/LBM MED-LAB MONTBARD/LBM MED-LAB MIGENNES/LBM MED-LAB HERRIOT/LBM MED-LAB DE FAUP-ROCHETON</t>
  </si>
  <si>
    <t>LBM CARRON SITE DE MONTCHANIN/LBM CARRON SITE DE MONTCEAU-LES-MINES/LBM CARRON SITE DE LE CREUSOT</t>
  </si>
  <si>
    <t>CERBALLIANCE SEURRE/CERBALLIANCE SENNECEY-LE-GRAND/CERBALLIANCE SAINT-REMY/CERBALLIANCE DIJON VALMY/CERBALLIANCE DIJON R DE CHENOVE/CERBALLIANCE DIJON AUDRA</t>
  </si>
  <si>
    <t>SANTE LABO - SITE VALDAHON/SANTE LABO - SITE PONTARLIER/SANTE LABO - SITE MORTEAU/SANTE LABO - SITE L'ISLE/ DOUBS/SANTE LABO - SITE LECLERC - VESOUL/SANTE LABO - SITE CHANTELAT - VESOUL</t>
  </si>
  <si>
    <t>LBM BIO-CITY LUXEUIL-LES-BAINS/LBM BIO-CITY LURE/LBM BIO-CITY HERICOURT</t>
  </si>
  <si>
    <t>BIOALLAN - SITE VALENTIGNEY/BIOALLAN - SITE VALDOIE/BIOALLAN - SITE TREVENANS/BIOALLAN  - SITE PONT-DE-ROIDE/BIOALLAN - SITE GAY VAUBAN - BELFORT/BIOALLAN - SITE DU PRES LA ROSE/BIOALLAN - SITE DU FAUBOURG - BELFORT/BIOALLAN - SITE DU CHATEAU - MONTBELIA/BIOALLAN - SITE DES VOSGES - BELFORT/BIOALLAN - SITE DELLE/BIOALLAN - SITE DE LA PETITE HOLLANDE/BIOALLAN - SITE BROGNARD/BIOALLAN - SITE AUDINCOURT</t>
  </si>
  <si>
    <t>LMB BIONYVAL SITE DIEULEFIT/LBM BIONYVAL SITE VALREAS/LBM BIONYVAL SITE VAISON LA ROMAINE/LBM BIONYVAL SITE ORANGE/LBM BIONYVAL SITE NYONS</t>
  </si>
  <si>
    <t>LBM MS LABOSCHAMBERY LA MOTTE SERVOLEX/LBM MS LABOSCHAMBERY CHAMBERY GRAND VE/LBM MS LABOSCHAMBERY CHAMBERY FAVRE (T/LBM MS LABOSCHAMBERY CHALLES LES EAUX/LBM MS LABOSCHAMBERY BASSENS</t>
  </si>
  <si>
    <t>LBM GLBM TOURNON/LBM GLBM THIZY/LBM GLBM ROANNE TANNERIES/LBM GLBM ROANNE DESROCHES/LBM GLBM LE COTEAU/LBM GLBM DAVEZIEUX/LBM GLBM CHAUFAILLES/LBM GLBM CHARLIEU/LBM GLBM ANNONAY/LBM GLBM AMPLEPUIS</t>
  </si>
  <si>
    <t>LABORATOIRE SECONDAIRE SYNLAB HAUTS DE/LABORATOIRE PRINCIPAL SYNLAB HAUTS DE</t>
  </si>
  <si>
    <t>LBM SELCO BIO SELLES SUR CHER/LBM SELCO BIO CONTRES</t>
  </si>
  <si>
    <t>LBM BIOPOLE CASTELNAU LE LEZ PROVENCE/LBM BIOPOLE CASTELNAU LE LEZ E. COMBES/LBM BIOPOLE CASTELNAU LE LEZ BRIAND</t>
  </si>
  <si>
    <t>LBM 2A-2B / SITE PV LES QUATRE PORTES/LBM 2A-2B / SITE DE PV ST ANTOINE/LBM 2A-2B / SITE DE PROPRIANO/LBM 2A-2B / SITE DE MORIANI/LBM 2A-2B / SITE DE GHISONACCIA/LBM 2A-2B / SITE DE FOLELLI/LBM 2A-2B / SITE DE CORTE</t>
  </si>
  <si>
    <t>LBM SYNLAB GASCOGNE VALENCE D'AGEN/LBM SYNLAB GASCOGNE SAMATAN/LBM SYNLAB GASCOGNE MOISSAC/LBM SYNLAB GASCOGNE GIMONT/LBM SYNLAB GASCOGNE CASTELSARRASIN/LBM SYNLAB GASCOGNE AUCH CARNOT/LBM SYNLAB GASCOGNE AUCH ALSACE</t>
  </si>
  <si>
    <t>LBM TETRABIO SITE COTDELOUP/LBM TETRABIO GAUTHERON/LBM TETRABIO</t>
  </si>
  <si>
    <t>LBM BIOXA PORTE DE PARIS/LBM BIOXA POMMERY/LBM BIOXA PAUL CHANDON/LBM BIOXA LAPSIEN/LBM BIOXA LA MUIRE/LBM BIOXA LA HALLE/LBM BIOXA GILLARD/LBM BIOXA CLAIRMARAIS/LBM BIOXA CHATILLONS/LBM BIOXA CHAMP DE MARS/LBM BIOXA BEZANNES</t>
  </si>
  <si>
    <t>LBM DYNALAB/LBM  DYNALAB</t>
  </si>
  <si>
    <t>LBM EUROFINS BIOFFICE - TOURNY/LBM EUROFINS BIOFFICE - MARYSE BASTIE/LBM EUROFINS BIOFFICE - GUILLEMIN/LBM EUROFINS BIOFFICE - CHARAZAC/LBM EUROFINS BIOFFICE</t>
  </si>
  <si>
    <t>LBM CERBALLIANCE SOMME LONGUEAU/LBM CERBALLIANCE SOMME CORBIE/LBM CERBALLIANCE SOMME AMIENS SOUVENIR/LBM CERBALLIANCE SOMME AMIENS LECLERC/LBM CERBALLIANCE SOMME AMIENS DUMAS/LBM CERBALLIANCE SOMME AMIENS CORMONT/LBM CERBALLIANCE SOMME AMIENS 8 MAI/LBM CERBALLIANCE SOMME ALBERT</t>
  </si>
  <si>
    <t>LBM CERBALLIANCE DROME-ARDECHE VALENCE/LBM CERBALLIANCE DROME-ARDECHE PORTES/LBM CERBALLIANCE DROME-ARDECHE LIVRON/LBM CERBALLIANCE DROME-ARDECHE LE CHEY/LBM CERBALLIANCE DROME-ARDECHE LA VOUL/LBM CERBALLIANCE DROME-ARDECHE GUILHER</t>
  </si>
  <si>
    <t>LBM BIORIV OUISTREHAM/LBM BIORIV IFS/LBM BIORIV DOUVRES LA DELIVRANDE/LBM BIORIV COURSEULLES SUR MER</t>
  </si>
  <si>
    <t>LBM"BIOCONCORDE" WALTER SAINTE MARIE A/LBM"BIOCONCORDE" PELGRIMS HETTANGE GRA/LBM"BIOCONCORDE" FOHLEN FAMECK/LBM"BIOCONCORDE" DU GRAND CHENE HOMECO</t>
  </si>
  <si>
    <t>LABM VIALATTE SITE SIX FOURS LES PLAGE/LABM VIALATTE SITE LA SEYNE SUR MER</t>
  </si>
  <si>
    <t>LBM ARIEGE BIOLOGIE MEDICALE ST-GIRONS/LBM ARIEGE BIOLOGIE MEDICALE PAMIERS</t>
  </si>
  <si>
    <t>LBM BIO-VAL VALLEIRY/LBM BIO-VAL THONON LES BAINS VALLEE/LBM BIO-VAL THONON LES BAINS ARTS/LBM BIO-VAL TANINGES/LBM BIO-VAL RUMILLY GANTIN/LBM BIO-VAL RUMILLY CH DEPLANTE/LBM BIO-VAL POISY/LBM BIO-VAL MARIGNIER/LBM BIO-VAL CRUSEILLES/LBM BIO-VAL CHAMBERY/LBM BIO-VAL ANNECY/LBM BIO-VAL AIX-LES-BAINS</t>
  </si>
  <si>
    <t>SYNLAB BOURGOGNE - SITE DES CHARMES/SYNLAB BOURGOGNE - SAINT-GENGOUX-LE-NA/SYNLAB BOURGOGNE - PONT-DE-VAUX/SYNLAB BOURGOGNE - MACON SAUGERAIES/SYNLAB BOURGOGNE - MACON RUE DE LYON/SYNLAB BOURGOGNE - GUEUGNON/SYNLAB BOURGOGNE - DOMPIERRE/SYNLAB BOURGOGNE - DIGOIN/SYNLAB BOURGOGNE - CRECHES/SAONE/SYNLAB BOURGOGNE - CLUNY/SYNLAB BOURGOGNE - CHAROLLES</t>
  </si>
  <si>
    <t>LBM BIOMEDIVAL SITE MONTELLIMAR/LBM BIOMEDIVAL SITE BOLLENE</t>
  </si>
  <si>
    <t>LBM SELAS ANABIO CENTRE ST GERVAIS/LBM SELAS ANABIO CENTRE SARAN/LBM SELAS ANABIO CENTRE SANDILLON/LBM SELAS ANABIO CENTRE ORMES/LBM SELAS ANABIO CENTRE ORLEANS MARTRO</t>
  </si>
  <si>
    <t>SITE DE SAINTE ROSE/SITE DE SAINT BENOIT/SITE DE BRAS FUSIL ( SAINT BENOIT )</t>
  </si>
  <si>
    <t>LBM PROLAB - ST PAUL TROIS CHATEAUX/LBM PROLAB SITE SUPPARO/LBM PROLAB SITE ORANGE/LBM PROLAB ROQUEMAURE/LBM PROLAB PONT SAINT ESPRIT/LBM PROLAB - PIERRELATTE/LBM PROLAB JONQUIERES/LBM PROLAB COURTHEZON/LBM PROLAB - BOURG ST ANDEOL/LBM PROLAB BEDARRIDES</t>
  </si>
  <si>
    <t>LABORATOIRE SYNLAB CHARENTES- SITE D'A/LABORATOIRE SYNLAB CHARENTES-LA ROCHEL/LABORATOIRE SYNLAB CHARENTES (8)/LABORATOIRE SYNLAB CHARENTES (6)/LABORATOIRE SYNLAB CHARENTES (5)/LABORATOIRE SYNLAB CHARENTES (4)/LABORATOIRE SYNLAB CHARENTES (3)/LABORATOIRE SYNLAB CHARENTES (2)/LABORATOIRE SYNLAB CHARENTES (1)/LABORATOIRE SYNLAB CHARENTES</t>
  </si>
  <si>
    <t>LBM ORN.BIOMEDI.CAL FLERS/LBM ORN.BIOMEDI.CAL CONDE SUR NOIREAU</t>
  </si>
  <si>
    <t>LBM CTRE CARDIO DU NORD - GEMEAUX - PL/LBM  CTRE CARDIO DU NORD - CHAUMETTES/LBM CTRE CARDIO DU NORD - A. FRANCE</t>
  </si>
  <si>
    <t>LBM EUROFINS BIOMNIS VILLEURBANNE MEDI/LBM EUROFINS BIOMNIS PARIS BOULARD/LBM EUROFINS BIOMNIS LYON 7/LBM EUROFINS BIOMNIS IVRY/LBM EUROFINS BIOMNIS ECULLY CLINIQUE V</t>
  </si>
  <si>
    <t>LBM LABIO SITE ST MARCEL/LBM LABIO SITE SAINT MITRE/LBM LABIO SITE LA BLANCARDE/LBM LABIO SITE DE ST REMY DE PROVENCE/LBM LABIO SITE DES POILUS/LBM LABIO SITE DES DEUX ORMES/LBM LABIO SITE DE SAINT JULIEN/LBM LABIO SITE DE SAINT JEROME/LBM LABIO SITE DE PUYRICARD/LBM LABIO SITE DE PLAN DE CUQUES/LBM LABIO SITE D EGUILLES/LBM LABIO SITE CH DU PAYS D AIX/LBM LABIO</t>
  </si>
  <si>
    <t>LBM SELAS LABORATOIRE BIOCENTRE/LABORATOIRE SECONDAIRE BIOCENTRE RONCQ/LABORATOIRE SECONDAIRE BIOCENTRE R DES/LABORATOIRE SECONDAIRE BIOCENTRE BONDU/LABORATOIRE PRINCIPAL BIOCENTRE GAL LE</t>
  </si>
  <si>
    <t>LBM OLIVOT-MARIOTTI-RESISTANCE/LBM OLIVOT-MARIOTTI-DELMAS/LBM OLIVOT-MARIOTTI</t>
  </si>
  <si>
    <t>LBM BIO-SANTIS SITE SORGUES/LBM BIO-SANTIS SITE SARRIANS/LBM BIO-SANTIS SITE PERNES/LBM BIO-SANTIS SITE MORIERES/LBM BIO-SANTIS SITE MONTFAVET/LBM BIO-SANTIS SITE LE THOR/LBM BIO-SANTIS SITE LES ANGLES/LBM BIO-SANTIS SITE LE PONTET/LBM BIO-SANTIS SITE JONQUERETTES/LBM BIO-SANTIS SITE ENTRAIGUES/LBM BIO-SANTIS SITE CAVAILLON PONT/LBM BIO-SANTIS SITE CAVAILLON COMTAT/LBM BIO-SANTIS SITE BOLLENE/LBM BIO-SANTIS SITE AVIGNON/CENTRE MED/LBM BIO-SANTIS SITE AVIGNON/LBM BIO-SANTIS AVIGNON SEMARD</t>
  </si>
  <si>
    <t>LBM EUROFINS CEF SITE PARIS PELLEPORT/LBM EUROFINS CEF SITE FONTENAY/LBM EUROFINS CEF SITE CRETEIL/LBM EUROFINS CEF SITE ALFORTVILLE/LBM EUROFINS CEF BONNEUIL SUR MARNE/LBM CEF SITE VITRY/LBM CEF SITE RUE DE CAUCHY/LBM CEF SITE NOISY/LBM CEF SITE DESAIX/LBM CEF SITE BOULARD</t>
  </si>
  <si>
    <t>LBM ACCOLAB SUD-OUEST - GRAND PARC/LBM ACCOLAB SUD-OUEST GALLIENI/LBM ACCOLAB SUD-OUEST - DORMOY/LBM ACCOLAB SUD-OUEST - CRS VICTOR HUG/LBM ACCOLAB SUD-OUEST - AV VICTOR HUGO/LBM ACCOLAB SUD-OUEST/LBM ACCOLAB SUD OUEST</t>
  </si>
  <si>
    <t>LBM DYNABIO - VALOGNES/LBM DYNABIO - TOURLAVILLE/LBM DYNABIO - EQUEURDREVILLE/LBM DYNABIO - CHERBOURG</t>
  </si>
  <si>
    <t>LBM BIOPOLE SITE PONTIVY/LBM BIOPOLE SITE MOREAC/LBM BIOPOLE SITE LOUDEAC</t>
  </si>
  <si>
    <t>LBM BARRAND-ALSACE/LBM BARRAND</t>
  </si>
  <si>
    <t>LABORATOIRE BIOSEVRES (3)/LABORATOIRE BIOSEVRES (2)/LABORATOIRE BIOSEVRES (1)</t>
  </si>
  <si>
    <t>LBM SELAS BIO-VSM LAB SITE VAIRES SUR/LBM SELAS BIO-VSM LAB SITE TORCY REYNA/LBM SELAS BIO-VSM LAB SITE TORCY MENDE/LBM SELAS BIO-VSM LAB SITE ST GERMAIN/LBM SELAS BIO-VSM LAB SITE SAVIGNY LE/LBM SELAS BIO-VSM LAB SITE NOISY/LBM SELAS BIO-VSM LAB SITE NOISIEL/LBM SELAS BIO-VSM LAB SITE NEUILLY SAV/LBM SELAS BIO-VSM LAB SITE NEUILLY LEC/LBM SELAS BIO-VSM LAB SITE NEUILLY GAL/LBM SELAS BIO-VSM LAB SITE LIEUSAINT/LBM SELAS BIO-VSM LAB SITE CHELLES GAM/LBM SELAS BIO-VSM LAB SITE CHELLES FOC/LBM SELAS BIO-VSM LAB SITE BUSSY SAINT/LBM SELAS BIO-VSM LAB SITE BRIE-COMTE-</t>
  </si>
  <si>
    <t>LBM WISSEMBOURG/LBM  SOULTZ SOUS FORETS/LBM NIEDERMODERN/LBM HOFFMANN/LBM HERRLISHEIM/LBM DE WOERTH/LBM DE SELTZ/LBM DE LA REDOUTE/LBM DE LA GARE/LBM DE HOERDT/LBM CENTRAL</t>
  </si>
  <si>
    <t>LABORATOIRE SECONDAIRE BELILAB LILLERS/LABORATOIRE SECONDAIRE BELILAB BD BASL/LABORATOIRE SECONDAIRE BELILAB AUCHEL/LABORATOIRE PRINCIPAL BELILAB R. GASTO</t>
  </si>
  <si>
    <t>LBM BPMR/LBM BMPR</t>
  </si>
  <si>
    <t>LBM MAZARIN SITE SAINT ZACHARIE/SAINTE/LBM BARLA SITE VALLAURIS/DE LA FONTAIN/LBM BARLA SITE ST LAURENT DU VAR/CAP 3/LBM BARLA SITE SITE NICE/D'ARSON/LBM BARLA SITE SAINT ANDRE DE LA ROCHE/LBM BARLA SITE NICE/SANTA MARIA PLATEA/LBM BARLA SITE NICE/SAINT ROCH/LBM BARLA SITE NICE/LEPANTE/LBM BARLA SITE NICE/LAMSI/LBM BARLA SITE NICE/BARLA/LBM BARLA SITE MENTON/DE LA GARE/LBM BARLA SITE MANDELIEU LA NAPOULE/LBM BARLA SITE GRASSE/CARNOT/LBM BARLA SITE CANNES/LA GARE/LBM BARLA SITE CANNES LA BOCCA/FRANCIS/LBM BARLA SITE CAGNES SUR MER/L'EGLISE/LBM BARLA SITE BEAULIEU SUR MER/BERLUG/LBM BARLA SITE ANTIBES/CAP D'ANTIBES</t>
  </si>
  <si>
    <t>LBM LBR SITE VOLNEY RENNES/LBM LBR SITE ST-MALO RENNES/LBM LBR SITE SAINT LAURENT RENNES/LBM LBR SITE SAINT GEORGES RENNES/LBM LBR SITE MICHEL GERARD RENNES/LBM LBR SITE LIFFRE/LBM LBR SITE LA SAGESSE RENNES/LBM LBR SITE GUICHEN/LBM LBR SITE DE LA LIBERTE RENNES/LBM LBR SITE CLAUDE BERNARD RENNES/LBM LBR SITE CESSON SEVIGNE/LBM LBR SITE BOUTIERE ST GREGOIRE/LBM LBR SITE AUBRAC RENNES</t>
  </si>
  <si>
    <t>LBM ACM BIO UNILABS MONTCEAU/LBM ACM BIO UNILABS LE CREUSOT/LBM ACM BIO UNILABS CHATEAU CHINON/LBM ACM BIO UNILABS AUTUN/ACM BIO UNILABS HOTEL DIEU DU CREUSOT</t>
  </si>
  <si>
    <t>LBM ROUALET/LBM LISS DIDIER/LBM GIVET/LBM FARRA/LBM CREQUY-MACHET/LBM BIO ARD'AISNE/LBM  BIO ARD'AISNE</t>
  </si>
  <si>
    <t>LBM BIOEXCEL ST FLORENT SUR CHER/LBM BIOEXCEL ST DOUCHARD/LBM BIOEXCEL MEHUN SUR YEVRE/LBM BIOEXCEL BOURGES RAMEAU/LBM BIOEXCEL BOURGES HALLE/LBM BIOEXCEL BOURGES BOISDE</t>
  </si>
  <si>
    <t>LBM EUROFINS LABAZUR ILAB SITE PEYMEIN/LBM EUROFINS LABAZUR ILAB SITE NAPOLEO/LBM EUROFINS LABAZUR ILAB SITE MONTAUR/LBM EUROFINS LABAZUR ILAB SITE FREJUS/LBM EUROFINS LABAZUR ILAB SITE FAYENCE/LBM EUROFINS LABAZUR ILAB SITE COLLET/LBM EUROFINS LABAZUR ILAB SITE CANNES/LBM EUROFINS LABAZUR ILAB</t>
  </si>
  <si>
    <t>LABORATOIRE SECONDAIRE CTR BIOLOGIQUE/LABORATOIRE SECONDAIRE CENTRE BIOLOGIQ/LABORATOIRE PRINCIPAL CENTRE BIOLOGIQU</t>
  </si>
  <si>
    <t>LBM SYNERGIE SIX FOURS/LBM SYNERGIE SITE RIMBAUD MARTIN/LBM SYNERGIE SITE MATTEI ESCOFFIER NAR/LBM SYNERGIE SITE MARX/LBM SYNERGIE SITE DES MOULINS/LBM SYNERGIE SITE BOYER GEOFFROY/LBM SYNERGIE SITE BASSIGNANA/LABORATOIRE SELAS SYNERGIE LA CRAU</t>
  </si>
  <si>
    <t>LBM BIOPTEAM VONNAS/LBM BIOPTEAM BOURG EN B LALANDE/LBM BIOPTEAM BOURG EN B BRETIN</t>
  </si>
  <si>
    <t>LBM ALTILABO MONISTROL SUR LOIRE/LBM ALTILABO LE PUY-EN-VELAY MICHELET/LBM ALTILABO LE PUY-EN-VELAY ESTELLES/LBM ALTILABO BRIVES-CHARENSAC</t>
  </si>
  <si>
    <t>LBM SAINT PONS DE THOMIERES/LBM BIOMED 34 VILLENEUVE LES MAGUELONE/LBM BIOMED 34 SETE MAS COULET/LBM BIOMED 34 SETE LEOPOLD SUQUET/LBM BIOMED 34 SERIGNAN/LBM BIOMED 34 SAINT-THIBERY/LBM BIOMED 34 PIGNAN/LBM BIOMED 34 PEZENAS JEAN JAURES/LBM BIOMED 34 PEZENAS 14 JUILLET/LBM BIOMED 34 PALAVAS LES FLOTS/LBM BIOMED 34 MIREVAL/LBM BIOMED 34 MARSEILLAN/LBM BIOMED 34 LIDO SETE C. BLANC/LBM BIOMED 34 LIBERTE PIGNAN/LBM BIOMED 34 LAMALOU LES BAINS/LBM BIOMED 34 FRONTIGNAN/LBM BIOMED 34 FABREGUES/LBM BIOMED 34 COURNONTERRAL/LBM BIOMED 34 CASTRES/LBM BIOMED 34 BEDARIEUX/LBM BIOMED 34 BALARUC LES BAINS/LBM BIOMED 34 AGDE ROME/LBM BIOMED 34 AGDE 11 NOVEMBRE 1918</t>
  </si>
  <si>
    <t>BIOLAB-UNILABS SAINT-MARCEL/BIOLAB-UNILABS LAC/BIOLAB-UNILABS DOLE/BIOLAB-UNILABS DAMPARIS/BIOLAB-UNILABS CHALON MEDIC CENTER/BIOLAB-UNILABS CHALON GLORIETTE/BIOLAB-UNILABS CHALON BOUCICAUT/BIOLAB-UNILABS CHAGNY/BIOLAB-UNILABS BEAUNE</t>
  </si>
  <si>
    <t>LBM BIOSITES - TIERCE/LBM BIOSITES - RIOBE ANGERS/LBM BIOSITES - MONTREUIL JUIGNE/LBM BIOSITES - LE LION D'ANGERS/LBM BIOSITES - DUMESNIL ANGERS/LBM BIOSITES - DOLBEAU ANGERS/LBM BIOSITES - CHALOUERE ANGERS/LBM BIOSITES - CAMBELL ANGERS/LBM BIOSITES - BEAUPREAU/LBM BIOSITES - AVRILLE</t>
  </si>
  <si>
    <t>LBM EUROFINS LABAZUR ALPES SUD VAR/SIT/LBM EUROFINS LABAZUR ALPES SUD VAR SIT/LBM EUROFINS LABAZUR ALPES SUD VAR LAR</t>
  </si>
  <si>
    <t>LBM LPA - VESOUL - SITE CURIE/LBM LPA - VESOUL - SITE BELIN/LBM LPA SAINT  VIT/LBM LPA SAINT LOUP SUR SEMOUSE/LBM LPA PONTARLIER/LBM LPA ORNANS/LBM LPA MAICHE/LBM LPA HAUTS DU CHAZAL - BESANCON/LBM LPA GRAY THIERS/LBM LPA GRAY MAVIA/LBM LPA BAUME LES DAMES/LBM LPA AUXONNE</t>
  </si>
  <si>
    <t>LBM BRUNY MEYNARD MATTON PERRAUD SITE/LBM BRUNY MEYNARD MATTON PERRAUD  SITE/LBM BRUNY MEYNARD MATTON PERRAUD   SIT/LBM BIO-SANTIS SITE SALON</t>
  </si>
  <si>
    <t>LBM BIOLIANCE/LABORATOIRE BIOLANCE CLINIQUE BRETECHE</t>
  </si>
  <si>
    <t>LBM EUROFINS LABAZUR PROVENCE SITE SIM/LBM EUROFINS LABAZUR PROVENCE SITE SEP/LBM EUROFINS  LABAZUR PROVENCE SITE PU/LBM EUROFINS LABAZUR PROVENCE SITE PLA/LBM EUROFINS LABAZUR PROVENCE SITE PER/LBM EUROFINS LABAZUR PROVENCE SITE MER/LBM EUROFINS LABAZUR PROVENCE SITE MAR/LBM EUROFINS  LABAZUR PROVENCE SITE MA/LBM EUROFINS LABAZUR PROVENCE SITE LAM/LBM EUROFINS LABAZUR PROVENCE SITE LA/LBM EUROFINS LABAZUR  PROVENCE SITE IS/LBM EUROFINS LABAZUR PROVENCE SITE GRA/LBM EUROFINS LABAZUR PROVENCE SITE GAR/LBM EUROFINS LABAZUR PROVENCE SITE FUV/LBM EUROFINS  LABAZUR PROVENCE SITE CH/LBM EUROFINS LABAZUR PROVENCE SITE BOU/LBM EUROFINS LABAZUR PROVENCE SITE BER/LBM EUROFINS LABAZUR PROVENCE SITE AIX/EUROFINS LABAZUR PROVENCE GARDANNE</t>
  </si>
  <si>
    <t>LBM BIO MEDI QUAL CENTRE VIERZON/LBM BIO MEDI QUAL CENTRE SALBRIS/LBM BIO MEDI QUAL CENTRE SAINT AIGNAN/LBM BIO MEDI QUAL CENTRE ROMORANTIN/LBM BIO MEDI QUAL CENTRE LA CHATRE/LBM BIO MEDI QUAL CENTRE ISSOUDUN/LBM BIO MEDI QUAL CENTRE DEOLS/LBM BIO MEDI QUAL CENTRE CHATEAUROUX/LBM BIO MEDI QUAL CENTRE BUZANCAIS/LBM BIO MEDI QUAL CENTRE BOURGES</t>
  </si>
  <si>
    <t>LBM BIOLAM - POLYCLINIQUE ST NAZAIRE/LBM BIOLAM - LAJARRIGE LA BAULE/LBM BIOLAM - IBIS LA BAULE/LBM BIOLAM</t>
  </si>
  <si>
    <t>LBM LES BIOLOGISTES ASSOCIES VIC-FEZEN/LBM LES BIOLOGISTES ASSOCIES TONNEINS/LBM LES BIOLOGISTES ASSOCIES NERAC/LBM LES BIOLOGISTES ASSOCIES MIRANDE/LBM LES BIOLOGISTES ASSOCIES MIRAMONT/LBM LES BIOLOGISTES ASSOCIES MAUBOURGU/LBM LES BIOLOGISTES ASSOCIES MARMANDE/LBM LES BIOLOGISTES ASSOCIES LE PASSAG/LBM LES BIOLOGISTES ASSOCIES LECTOURE/LBM LES BIOLOGISTES ASSOCIES EAUZE/LBM LES BIOLOGISTES ASSOCIES CONDOM/LBM LES BIOLOGISTES ASSOCIES CASTELJAL/LBM LES BIOLOGISTES ASSOCIES AIGUILLON/LBM LES BIOLOGISTES ASSOCIES AGEN STRA/LBM LES BIOLOGISTES ASSOCIES AGEN LACO</t>
  </si>
  <si>
    <t>LBM VIALLE - SITE TOGA/LBM VIALLE - SITE SAINT FRANCOIS/LBM VIALLE - SITE DU NEBBIO/LBM VIALLE - SITE DU CAP/LBM VIALLE -  SITE DU BASTIO II/LBM VIALLE - SITE DE LUPINO/LBM VIALLE - SITE DE CASAMOZZA/LBM VIALLE - SITE DE BORGO/LBM VIALLE - SITE ANNONCIADE</t>
  </si>
  <si>
    <t>LABO SECONDAIRE BIOPATH/LABORATOIRE SECONDAIRE BIOPATH HAUTS D/LABORATOIRE SECONDAIRE BIOPATH/LABORATOIRE PRINCIPAL BIOPATH HAUTS DE/BIOPATH HAUTS DE FRANCE NORD COUDEKERQ</t>
  </si>
  <si>
    <t>LBM NOVABIO-VESONE/LBM NOVABIO-TALLEYRAND/LBM NOVABIO-SEMARD/LBM NOVABIO-ROCHE/LBM NOVABIO-RIVET/LBM NOVABIO RIVET/LBM NOVABIO - REYNATS/LBM NOVABIO-NARFONDS/LBM NOVABIO-GUYNEMER/LBM NOVABIO-GAMBETTA/LBM NOVABIO-FUMEL/LBM NOVABIO</t>
  </si>
  <si>
    <t>LBM CCF-SITE RIVE SUD/LBM CCF - SITE LA GRAVONA SARROLA CARC/LBM CCF - SITE ILE ROUSSE/LBM CCF - SITE DE PONTE-LECCIA/LBM CCF - SITE DE PONTE LECCIA/LBM CCF - SITE DE CALVI/LBM CCF-SITE COLONNA DE CINARCA/LBM CCF-SITE CANDIA MADONUCCIA/LBM CCF-SITE CANARELLI FERNANDEZ</t>
  </si>
  <si>
    <t>LBM CERBALLIANCE OCCITANIE TOULOUSE RA/LBM CERBALLIANCE OCCITANIE TOULOUSE PR/LBM CERBALLIANCE OCCITANIE TOULOUSE PL/LBM CERBALLIANCE OCCITANIE TOULOUSE GR/LBM CERBALLIANCE OCCITANIE TOULOUSE DE/LBM CERBALLIANCE OCCITANIE TOULOUSE BU/LBM CERBALLIANCE OCCITANIE TOULOUSE BE/LBM CERBALLIANCE OCCITANIE TOULOUSE AV/LBM CERBALLIANCE OCCITANIE ST ORENS/LBM CERBALLIANCE OCCITANIE ST-JEAN VHU/LBM CERBALLIANCE OCCITANIE ST-ALBAN/LBM CERBALLIANCE OCCITANIE MONTAUBAN/LBM CERBALLIANCE OCCITANIE MONDONVILLE/LBM CERBALLIANCE OCCITANIE MAZAMET/LBM CERBALLIANCE OCCITANIE L'UNION NYM/LBM CERBALLIANCE OCCITANIE CLINIQUE DE/LBM CERBALLIANCE OCCITANIE CASTRES ST-/LBM CERBALLIANCE OCCITANIE CASTRES RAY/LBM CERBALLIANCE OCCITANIE CASTRES ARI/LBM CERBALLIANCE OCCITANIE CASTRES ALB/LBM CERBALLIANCE OCCITANIE CASTANET-TO/LBM CERBALLIANCE OCCITANIE AUCAMVILLE/LABM CERBALLIANCE OCCITANIE MAZAMET</t>
  </si>
  <si>
    <t>LBM BIOLALLIANCE CHECY/LBM BIOALLIANCE TAVERS/LBM BIOALLIANCE ST PRYVE ST MESMIN/LBM BIOALLIANCE ST JEAN RUELLE/LBM BIOALLIANCE ST JEAN LE BLANC/LBM BIOALLIANCE ST JEAN DE BRAYE/LBM BIOALLIANCE PITHIVIERS/LBM BIOALLIANCE ORLEANS DROITS HOMME/LBM BIOALLIANCE OLIVET/LBM BIOALLIANCE MEUNG SUR LOIRE/LBM BIOALLIANCE MAINVILLIERS/LBM BIOALLIANCE LUISANT/LBM BIOALLIANCE LE COUDRAY/LBM BIOALLIANCE LAMOTTE BEUVRON-ORLEAN/LBM BIOALLIANCE LAMOTTE BEUVRON-BOUCHE/LBM BIOALLIANCE LA FERTE ST AUBIN/LBM BIOALLIANCE GIEN/LBM BIOALLIANCE DREUX-VIEUX PRE/LBM BIOALLIANCE DREUX-LIEVRE D'OR/LBM BIOALLIANCE DREUX/LBM BIOALLIANCE DOUCHY/LBM BIOALLIANCE CHATEAUNEUF SUR LOIRE/LBM BIOALLIANCE CHARTRES-GRAPPE/LBM BIOALLIANCE CHARTRES/LBM BIOALLIANCE CHAPELLE ST MESMIN/LBM BIOALLIANCE CHALETTE SUR LOING/LBM BIOALLIANCE BELLEGARDE/LBM BIOALLIANCE AMILLY</t>
  </si>
  <si>
    <t>LABORATOIRE GARIBALDI/ASTRALAB-ST LEONARD/ASTRALAB-PLACE D AINE LIMOGES/ASTRALAB-OBJAT/ASTRALAB -MAR DE TASSIGNY LIMOGES/ASTRALAB-MALEMORT/ASTRALAB-LIMOGES-BEAUBREUIL/ASTRALAB-LBM FOURNIER-CHAPUT/ASTRALAB-LABORATOIRE EGLETONS/ASTRALAB LABORATOIRE DE LA GARE/ASTRALAB-LABORATOIRE CHAGNAUD/ASTRALAB-COUZEIX/ASTRALAB-CONFOLENS/ASTRALAB -BRIVE/ASTRALAB-AUBUSSON/ASTRALAB-AIXE/VIENNE/ASTALBAB USSEL</t>
  </si>
  <si>
    <t>LABORATOIRE BIO 86-GENCAY/LABORATOIRE BIO 86 (9)/LABORATOIRE BIO 86 (8)/LABORATOIRE BIO 86 (6)/LABORATOIRE BIO 86 (5)/LABORATOIRE BIO 86 (4)/LABORATOIRE BIO 86 (3)/LABORATOIRE BIO 86 (2)/LABORATOIRE BIO 86 (14)/LABORATOIRE BIO 86 (12)/LABORATOIRE BIO 86 (11)/LABORATOIRE BIO 86 (10)/LABORATOIRE BIO 86 (1)/BIO 86</t>
  </si>
  <si>
    <t>Noms des sites</t>
  </si>
  <si>
    <t>Destinataires</t>
  </si>
  <si>
    <t>Nombre</t>
  </si>
  <si>
    <t>Détail de l'activité des Laboratoires de Biologie Médicale de ville</t>
  </si>
  <si>
    <t>des LBM régionaux</t>
  </si>
  <si>
    <t>Taux émetteurs PSL</t>
  </si>
  <si>
    <t>Emetteurs</t>
  </si>
  <si>
    <t>col parameter avg</t>
  </si>
  <si>
    <t>moyenne region complexe</t>
  </si>
  <si>
    <t>Equipés sur</t>
  </si>
  <si>
    <t>ES-PSL-LBM</t>
  </si>
  <si>
    <t>Messages émis ES-PSL-LBM</t>
  </si>
  <si>
    <t>GCS e-santé GUYASIS</t>
  </si>
  <si>
    <t>GIP GRADES BFC</t>
  </si>
  <si>
    <t>GCS E-Santé BRETAGNE</t>
  </si>
  <si>
    <t>ARS Centre-Val de Loire</t>
  </si>
  <si>
    <t>GIP Corse e-santé</t>
  </si>
  <si>
    <t>GCS PULSY</t>
  </si>
  <si>
    <t>GIP Sant&amp; Numérique Hauts-de-France</t>
  </si>
  <si>
    <t>GCS SESAN</t>
  </si>
  <si>
    <t>GCS TESIS (La Réunion)</t>
  </si>
  <si>
    <t>GCS TESIS (Mayotte)</t>
  </si>
  <si>
    <t>GCS Normand'e-santé</t>
  </si>
  <si>
    <t>GRADES ESEA Nouvelle-Aquitaine</t>
  </si>
  <si>
    <t>GIP e-santé Occitanie</t>
  </si>
  <si>
    <t>GIP ieSS</t>
  </si>
  <si>
    <t>col_valeur</t>
  </si>
  <si>
    <t>col_region</t>
  </si>
  <si>
    <t>col_dept</t>
  </si>
  <si>
    <t>Meilleur émetteur ES</t>
  </si>
  <si>
    <t>Meilleur émetteurs PSL</t>
  </si>
  <si>
    <t>Janvier 2025</t>
  </si>
  <si>
    <t>Février 2025</t>
  </si>
  <si>
    <t>Mars 2025</t>
  </si>
  <si>
    <t>Avril 2025</t>
  </si>
  <si>
    <t>Mai 2025</t>
  </si>
  <si>
    <t>Juin 2025</t>
  </si>
  <si>
    <t>Juillet 2025</t>
  </si>
  <si>
    <t>Août 2025</t>
  </si>
  <si>
    <t>Septembre 2025</t>
  </si>
  <si>
    <t>Octobre 2025</t>
  </si>
  <si>
    <t>Novembre 2025</t>
  </si>
  <si>
    <t>Décembre 2025</t>
  </si>
  <si>
    <t>Janvier 2026</t>
  </si>
  <si>
    <t>Février 2026</t>
  </si>
  <si>
    <t>Mars 2026</t>
  </si>
  <si>
    <t>Avril 2026</t>
  </si>
  <si>
    <t>Mai 2026</t>
  </si>
  <si>
    <t>Juin 2026</t>
  </si>
  <si>
    <t>Juillet 2026</t>
  </si>
  <si>
    <t>Août 2026</t>
  </si>
  <si>
    <t>Septembre 2026</t>
  </si>
  <si>
    <t>Octobre 2026</t>
  </si>
  <si>
    <t>Novembre 2026</t>
  </si>
  <si>
    <t>Décembre 2026</t>
  </si>
  <si>
    <t>Janvier 2027</t>
  </si>
  <si>
    <t>Février 2027</t>
  </si>
  <si>
    <t>Mars 2027</t>
  </si>
  <si>
    <t>Avril 2027</t>
  </si>
  <si>
    <t>Mai 2027</t>
  </si>
  <si>
    <t>Juin 2027</t>
  </si>
  <si>
    <t>Juillet 2027</t>
  </si>
  <si>
    <t>Août 2027</t>
  </si>
  <si>
    <t>Septembre 2027</t>
  </si>
  <si>
    <t>Octobre 2027</t>
  </si>
  <si>
    <t>Novembre 2027</t>
  </si>
  <si>
    <t>Décembre 2027</t>
  </si>
  <si>
    <t>Janvier 2028</t>
  </si>
  <si>
    <t>Février 2028</t>
  </si>
  <si>
    <t>Mars 2028</t>
  </si>
  <si>
    <t>Avril 2028</t>
  </si>
  <si>
    <t>Mai 2028</t>
  </si>
  <si>
    <t>Juin 2028</t>
  </si>
  <si>
    <t>Juillet 2028</t>
  </si>
  <si>
    <t>Nouvelle-Calédonie</t>
  </si>
  <si>
    <t>Polynésie française</t>
  </si>
  <si>
    <t>Région absente</t>
  </si>
  <si>
    <t>Région inconnue</t>
  </si>
  <si>
    <t>Saint-Barthélemy</t>
  </si>
  <si>
    <t>Saint-Martin</t>
  </si>
  <si>
    <t>Nombre de messages émis</t>
  </si>
  <si>
    <t>Nombre de messages reçus</t>
  </si>
  <si>
    <t>chirurgien-dentiste.guyane.mssante.fr</t>
  </si>
  <si>
    <t>ch-kourou.mssante.fr</t>
  </si>
  <si>
    <t>masseur-kinesitherapeute.guyane.mssante.fr</t>
  </si>
  <si>
    <t>medecin.guyane.mssante.fr</t>
  </si>
  <si>
    <t>orthoptiste.guyane.mssante.fr</t>
  </si>
  <si>
    <t>pedicure-podologue.guyane.mssante.fr</t>
  </si>
  <si>
    <t>pharmacien.guyane.mssante.fr</t>
  </si>
  <si>
    <t>sage-femme.guyane.mssante.fr</t>
  </si>
  <si>
    <t>3gsante.mssante.fr</t>
  </si>
  <si>
    <t>5-sante.mssante.fr</t>
  </si>
  <si>
    <t>aair-dialyse.mssante.fr</t>
  </si>
  <si>
    <t>accords09.mssante.fr</t>
  </si>
  <si>
    <t>adapei65.mssante.fr</t>
  </si>
  <si>
    <t>admr34.mssante.fr</t>
  </si>
  <si>
    <t>adpep66.mssante.fr</t>
  </si>
  <si>
    <t>agapei.mssante.fr</t>
  </si>
  <si>
    <t>apajh09.mssante.fr</t>
  </si>
  <si>
    <t>apas82.mssante.fr</t>
  </si>
  <si>
    <t>apfoccitanie.mssante.fr</t>
  </si>
  <si>
    <t>apsa30.mssante.fr</t>
  </si>
  <si>
    <t>ariege-assistance.mssante.fr</t>
  </si>
  <si>
    <t>ars.occitanie.mssante.fr</t>
  </si>
  <si>
    <t>asei.asso.mssante.fr</t>
  </si>
  <si>
    <t>asm11.mssante.fr</t>
  </si>
  <si>
    <t>aude.mssante.fr</t>
  </si>
  <si>
    <t>belle-rive.mssante.fr</t>
  </si>
  <si>
    <t>bioserveur.mp.mssante.fr</t>
  </si>
  <si>
    <t>bonsauveuralby.mssante.fr</t>
  </si>
  <si>
    <t>cantoloup-lavallee.mssante.fr</t>
  </si>
  <si>
    <t>cd12.mp.mssante.fr</t>
  </si>
  <si>
    <t>centre-bourges.mssante.fr</t>
  </si>
  <si>
    <t>ch-albi.mssante.fr</t>
  </si>
  <si>
    <t>ch-ariege-couserans.mssante.fr</t>
  </si>
  <si>
    <t>ch-auch.mssante.fr</t>
  </si>
  <si>
    <t>ch-axlesthermes.mssante.fr</t>
  </si>
  <si>
    <t>ch-bagneres.mssante.fr</t>
  </si>
  <si>
    <t>ch-cahors.mssante.fr</t>
  </si>
  <si>
    <t>ch-carcassonne.mssante.fr</t>
  </si>
  <si>
    <t>ch-castelnaudary.mssante.fr</t>
  </si>
  <si>
    <t>ch-condom.mssante.fr</t>
  </si>
  <si>
    <t>ch-decazeville.mssante.fr</t>
  </si>
  <si>
    <t>ch-deux-rives.mssante.fr</t>
  </si>
  <si>
    <t>ch-espalion.mssante.fr</t>
  </si>
  <si>
    <t>ch-figeac.mssante.fr</t>
  </si>
  <si>
    <t>ch-gaillac.mssante.fr</t>
  </si>
  <si>
    <t>ch-gers.mssante.fr</t>
  </si>
  <si>
    <t>ch-gourdon.mssante.fr</t>
  </si>
  <si>
    <t>chic-castres-mazamet.mssante.fr</t>
  </si>
  <si>
    <t>chirurgien-dentiste.oc.mssante.fr</t>
  </si>
  <si>
    <t>chi-val-ariege.mssante.fr</t>
  </si>
  <si>
    <t>chi-vallon-salles-source.mssante.fr</t>
  </si>
  <si>
    <t>ch-lannemezan.mssante.fr</t>
  </si>
  <si>
    <t>ch-lavaur.mssante.fr</t>
  </si>
  <si>
    <t>ch-lavelanet.mssante.fr</t>
  </si>
  <si>
    <t>ch-lourdes.mssante.fr</t>
  </si>
  <si>
    <t>ch-marchant.mssante.fr</t>
  </si>
  <si>
    <t>ch-millau.mssante.fr</t>
  </si>
  <si>
    <t>ch-mirande.mssante.fr</t>
  </si>
  <si>
    <t>ch-moissac.mssante.fr</t>
  </si>
  <si>
    <t>ch-montauban.mssante.fr</t>
  </si>
  <si>
    <t>ch-muret.mssante.fr</t>
  </si>
  <si>
    <t>ch-narbonne.mssante.fr</t>
  </si>
  <si>
    <t>ch-perpignan.mssante.fr</t>
  </si>
  <si>
    <t>ch-rodez.mssante.fr</t>
  </si>
  <si>
    <t>ch-roseraie.mssante.fr</t>
  </si>
  <si>
    <t>ch-saintaffrique.mssante.fr</t>
  </si>
  <si>
    <t>ch-sainte-marie.mssante.fr</t>
  </si>
  <si>
    <t>ch-saintgaudens.mssante.fr</t>
  </si>
  <si>
    <t>ch-stcere.mssante.fr</t>
  </si>
  <si>
    <t>ch-tarbes-vic.mssante.fr</t>
  </si>
  <si>
    <t>chturenne.mssante.fr</t>
  </si>
  <si>
    <t>chu-toulouse.mssante.fr</t>
  </si>
  <si>
    <t>ch-villefranche-rouergue.mssante.fr</t>
  </si>
  <si>
    <t>cl-fontfroide.mssante.fr</t>
  </si>
  <si>
    <t>clinique-ambroise-pare.mssante.fr</t>
  </si>
  <si>
    <t>clinique-beaupuy.mssante.fr</t>
  </si>
  <si>
    <t>clinique-cabirol.mssante.fr</t>
  </si>
  <si>
    <t>clinique-castelviel.mssante.fr</t>
  </si>
  <si>
    <t>clinique-cedres.capio.mssante.fr</t>
  </si>
  <si>
    <t>clinique-chateau-cahuzac.mssante.fr</t>
  </si>
  <si>
    <t>clinique-chateau-vernhes.mssante.fr</t>
  </si>
  <si>
    <t>clinique-claude-bernard.mssante.fr</t>
  </si>
  <si>
    <t>clinique-clementville.mssante.fr</t>
  </si>
  <si>
    <t>clinique-font-redonde.mssante.fr</t>
  </si>
  <si>
    <t>clinique-honore-cave.mssante.fr</t>
  </si>
  <si>
    <t>clinique-medipole-garonne.mssante.fr</t>
  </si>
  <si>
    <t>clinique-minimes.mssante.fr</t>
  </si>
  <si>
    <t>clinique-monie.mssante.fr</t>
  </si>
  <si>
    <t>clinique-montberon.mssante.fr</t>
  </si>
  <si>
    <t>clinique-montvert.mssante.fr</t>
  </si>
  <si>
    <t>clinique-occitanie.mssante.fr</t>
  </si>
  <si>
    <t>clinique-pasteur-toulouse.mssante.fr</t>
  </si>
  <si>
    <t>clinique-pinede.mssante.fr</t>
  </si>
  <si>
    <t>clinique-pontdechaume.mssante.fr</t>
  </si>
  <si>
    <t>clinique-quercy.mssante.fr</t>
  </si>
  <si>
    <t>clinique-quint-fonsegrives.mssante.fr</t>
  </si>
  <si>
    <t>clinique-relais.mssante.fr</t>
  </si>
  <si>
    <t>cliniquerivegauche.mssante.fr</t>
  </si>
  <si>
    <t>clinique-saintantoine.mssante.fr</t>
  </si>
  <si>
    <t>clinique-saint-exupery.mssante.fr</t>
  </si>
  <si>
    <t>clinique-saint-jean-languedoc.mssante.fr</t>
  </si>
  <si>
    <t>clinique-saint-orens.mssante.fr</t>
  </si>
  <si>
    <t>clinique-seysses.mssante.fr</t>
  </si>
  <si>
    <t>clinique-union.mssante.fr</t>
  </si>
  <si>
    <t>clinique-verdaich.mssante.fr</t>
  </si>
  <si>
    <t>cl-stella.mssante.fr</t>
  </si>
  <si>
    <t>cl-st-roch.mssante.fr</t>
  </si>
  <si>
    <t>creps-toulouse.mssante.fr</t>
  </si>
  <si>
    <t>crf-st-blancard.mssante.fr</t>
  </si>
  <si>
    <t>crop.mssante.fr</t>
  </si>
  <si>
    <t>cssr-la-cadene.mssante.fr</t>
  </si>
  <si>
    <t>cssr-la-clauze.mssante.fr</t>
  </si>
  <si>
    <t>cssr-lestilleuls.mssante.fr</t>
  </si>
  <si>
    <t>edenis.mssante.fr</t>
  </si>
  <si>
    <t>ehpadlabahou.mssante.fr</t>
  </si>
  <si>
    <t>ehpad-lavallee.mssante.fr</t>
  </si>
  <si>
    <t>ehpadlescistes.mssante.fr</t>
  </si>
  <si>
    <t>ehpadmontvaillant.mssante.fr</t>
  </si>
  <si>
    <t>ehpad-oustaou.mssante.fr</t>
  </si>
  <si>
    <t>ehpad-pauloddo.mssante.fr</t>
  </si>
  <si>
    <t>ehpad-ppcs46.mssante.fr</t>
  </si>
  <si>
    <t>epas65.mssante.fr</t>
  </si>
  <si>
    <t>fondationopteo.mssante.fr</t>
  </si>
  <si>
    <t>groupe-adene.mssante.fr</t>
  </si>
  <si>
    <t>had-srd.mssante.fr</t>
  </si>
  <si>
    <t>hcerdanya.mssante.fr</t>
  </si>
  <si>
    <t>hopital-gimont.mssante.fr</t>
  </si>
  <si>
    <t>hopital-joseph-ducuing.mssante.fr</t>
  </si>
  <si>
    <t>hopital-le-montaigu.mssante.fr</t>
  </si>
  <si>
    <t>hopital-lombez.mssante.fr</t>
  </si>
  <si>
    <t>hopital-lozere.mssante.fr</t>
  </si>
  <si>
    <t>hopital-nogaro.mssante.fr</t>
  </si>
  <si>
    <t>hopital-prades.mssante.fr</t>
  </si>
  <si>
    <t>hopital-revel.mssante.fr</t>
  </si>
  <si>
    <t>hopitauxdeluchon.mssante.fr</t>
  </si>
  <si>
    <t>icm46.mssante.fr</t>
  </si>
  <si>
    <t>institut-st-pierre.mssante.fr</t>
  </si>
  <si>
    <t>institut-universitaire-cancer.mssante.fr</t>
  </si>
  <si>
    <t>labohopitaux46-82.mssante.fr</t>
  </si>
  <si>
    <t>languedoc-mutualite.mssante.fr</t>
  </si>
  <si>
    <t>legregore.mssante.fr</t>
  </si>
  <si>
    <t>lerefugeprotestant.mssante.fr</t>
  </si>
  <si>
    <t>lescadieres.mssante.fr</t>
  </si>
  <si>
    <t>medt.mssante.fr</t>
  </si>
  <si>
    <t>mgen-arbizon.mssante.fr</t>
  </si>
  <si>
    <t>mgen-toulouse.mssante.fr</t>
  </si>
  <si>
    <t>midi-gascogne.mssante.fr</t>
  </si>
  <si>
    <t>millenaire.mssante.fr</t>
  </si>
  <si>
    <t>msp-gardouch.mssante.fr</t>
  </si>
  <si>
    <t>oc.mssante.fr</t>
  </si>
  <si>
    <t>oc-sante.mssante.fr</t>
  </si>
  <si>
    <t>oncogard.mssante.fr</t>
  </si>
  <si>
    <t>orthophoniste.oc.mssante.fr</t>
  </si>
  <si>
    <t>orthoptiste.oc.mssante.fr</t>
  </si>
  <si>
    <t>pedicure-podologue.oc.mssante.fr</t>
  </si>
  <si>
    <t>pharmacien.oc.mssante.fr</t>
  </si>
  <si>
    <t>pi66.mssante.fr</t>
  </si>
  <si>
    <t>polemedicosocialapffh30.mssante.fr</t>
  </si>
  <si>
    <t>pole-sanitaire-cerdan.mssante.fr</t>
  </si>
  <si>
    <t>polyclinique-gascogne.mssante.fr</t>
  </si>
  <si>
    <t>polyclinique-lelanguedoc.mssante.fr</t>
  </si>
  <si>
    <t>polyclinique-ormeau.mssante.fr</t>
  </si>
  <si>
    <t>polyclinique-parc.mssante.fr</t>
  </si>
  <si>
    <t>polyclinique-sainte-barbe.mssante.fr</t>
  </si>
  <si>
    <t>polyclinique-sidobre.mssante.fr</t>
  </si>
  <si>
    <t>reseau-oncooccitanie.mssante.fr</t>
  </si>
  <si>
    <t>residence-alliance.mssante.fr</t>
  </si>
  <si>
    <t>residence-lajoiedevivre.mssante.fr</t>
  </si>
  <si>
    <t>residence-stjoseph.mssante.fr</t>
  </si>
  <si>
    <t>res-o.mssante.fr</t>
  </si>
  <si>
    <t>rsg11.mssante.fr</t>
  </si>
  <si>
    <t>sage-femme.oc.mssante.fr</t>
  </si>
  <si>
    <t>social.mp.mssante.fr</t>
  </si>
  <si>
    <t>social.oc.mssante.fr</t>
  </si>
  <si>
    <t>sosmedecins31.mssante.fr</t>
  </si>
  <si>
    <t>ssiadchponteils.mssante.fr</t>
  </si>
  <si>
    <t>synapses.mssante.fr</t>
  </si>
  <si>
    <t>udsma.tm.mssante.fr</t>
  </si>
  <si>
    <t>bioserveur.hdf.mssante.fr</t>
  </si>
  <si>
    <t>centre-espoir.mssante.fr</t>
  </si>
  <si>
    <t>centre-helene-borel.mssante.fr</t>
  </si>
  <si>
    <t>ch-bailleul.mssante.fr</t>
  </si>
  <si>
    <t>ch-cambrai.mssante.fr</t>
  </si>
  <si>
    <t>ch-camiers.mssante.fr</t>
  </si>
  <si>
    <t>ch-denain.mssante.fr</t>
  </si>
  <si>
    <t>ch-dunkerque.mssante.fr</t>
  </si>
  <si>
    <t>ch-guise.mssante.fr</t>
  </si>
  <si>
    <t>chi-clermont.mssante.fr</t>
  </si>
  <si>
    <t>chimr.mssante.fr</t>
  </si>
  <si>
    <t>ch-lecateau.mssante.fr</t>
  </si>
  <si>
    <t>ch-lequesnoy.mssante.fr</t>
  </si>
  <si>
    <t>ch-peronne.mssante.fr</t>
  </si>
  <si>
    <t>ch-pinel.mssante.fr</t>
  </si>
  <si>
    <t>ch-pont.mssante.fr</t>
  </si>
  <si>
    <t>ch-sambre-avesnois.mssante.fr</t>
  </si>
  <si>
    <t>chsa.mssante.fr</t>
  </si>
  <si>
    <t>ch-soissons.mssante.fr</t>
  </si>
  <si>
    <t>ch-stquentin.mssante.fr</t>
  </si>
  <si>
    <t>ch-valenciennes.mssante.fr</t>
  </si>
  <si>
    <t>clin2caps.mssante.fr</t>
  </si>
  <si>
    <t>clinique-beuvry.mssante.fr</t>
  </si>
  <si>
    <t>cliniquelesdrags.mssante.fr</t>
  </si>
  <si>
    <t>clinopale.mssante.fr</t>
  </si>
  <si>
    <t>crrfstgobain.mssante.fr</t>
  </si>
  <si>
    <t>danielcroize.mssante.fr</t>
  </si>
  <si>
    <t>famlibellules.mssante.fr</t>
  </si>
  <si>
    <t>ghpso.mssante.fr</t>
  </si>
  <si>
    <t>groupebiolam.mssante.fr</t>
  </si>
  <si>
    <t>hc-lesjockeys.mssante.fr</t>
  </si>
  <si>
    <t>hlrs-villiers.mssante.fr</t>
  </si>
  <si>
    <t>pauchet.mssante.fr</t>
  </si>
  <si>
    <t>pcp80.mssante.fr</t>
  </si>
  <si>
    <t>ssr.sautelet.mssante.fr</t>
  </si>
  <si>
    <t>ste-isabelle.mssante.fr</t>
  </si>
  <si>
    <t>unapei60.mssante.fr</t>
  </si>
  <si>
    <t>valleedelaluce.mssante.fr</t>
  </si>
  <si>
    <t>ch-ajaccio.mssante.fr</t>
  </si>
  <si>
    <t>ch-bastia.mssante.fr</t>
  </si>
  <si>
    <t>ch-bonifacio.mssante.fr</t>
  </si>
  <si>
    <t>ch-calvi-balagne.mssante.fr</t>
  </si>
  <si>
    <t>ch-castelluccio.mssante.fr</t>
  </si>
  <si>
    <t>chi-corte-tattone.mssante.fr</t>
  </si>
  <si>
    <t>chirurgien-dentiste.corse.mssante.fr</t>
  </si>
  <si>
    <t>ch-sartene.mssante.fr</t>
  </si>
  <si>
    <t>gip-med-nuc.corse.mssante.fr</t>
  </si>
  <si>
    <t>infirmier.corse.mssante.fr</t>
  </si>
  <si>
    <t>medecin.corse.mssante.fr</t>
  </si>
  <si>
    <t>org.corse.mssante.fr</t>
  </si>
  <si>
    <t>adapei83.mssante.fr</t>
  </si>
  <si>
    <t>ari.mssante.fr</t>
  </si>
  <si>
    <t>arspaca.mssante.fr</t>
  </si>
  <si>
    <t>association-dialyse-varoise.mssante.fr</t>
  </si>
  <si>
    <t>bioserveur.paca.mssante.fr</t>
  </si>
  <si>
    <t>cac-mougins.mssante.fr</t>
  </si>
  <si>
    <t>calme.mssante.fr</t>
  </si>
  <si>
    <t>cal.mssante.fr</t>
  </si>
  <si>
    <t>cdnlf.mssante.fr</t>
  </si>
  <si>
    <t>cgd13.mssante.fr</t>
  </si>
  <si>
    <t>ch-allauch.mssante.fr</t>
  </si>
  <si>
    <t>ch-antibes.mssante.fr</t>
  </si>
  <si>
    <t>chateau-florans.mssante.fr</t>
  </si>
  <si>
    <t>ch-aubagne.mssante.fr</t>
  </si>
  <si>
    <t>ch-digne.mssante.fr</t>
  </si>
  <si>
    <t>ch-edouard-toulouse.mssante.fr</t>
  </si>
  <si>
    <t>ch-hyeres.mssante.fr</t>
  </si>
  <si>
    <t>chi-fsr.mssante.fr</t>
  </si>
  <si>
    <t>ch-laciotat.mssante.fr</t>
  </si>
  <si>
    <t>ch-menton.mssante.fr</t>
  </si>
  <si>
    <t>ch-montperrin.mssante.fr</t>
  </si>
  <si>
    <t>ch-orange.mssante.fr</t>
  </si>
  <si>
    <t>ch-pierrefeu.mssante.fr</t>
  </si>
  <si>
    <t>ch-saint-tropez.mssante.fr</t>
  </si>
  <si>
    <t>ch-toulon.mssante.fr</t>
  </si>
  <si>
    <t>ch-vaison.mssante.fr</t>
  </si>
  <si>
    <t>clinalpsud.mssante.fr</t>
  </si>
  <si>
    <t>cliniquebonneveine.mssante.fr</t>
  </si>
  <si>
    <t>cliniquedelaciotat.mssante.fr</t>
  </si>
  <si>
    <t>cliniqueducapdor.mssante.fr</t>
  </si>
  <si>
    <t>cliniquelesesperels.mssante.fr</t>
  </si>
  <si>
    <t>cliniquelesfleurs.mssante.fr</t>
  </si>
  <si>
    <t>clinique-sainte-marguerite.mssante.fr</t>
  </si>
  <si>
    <t>cliniquesaintetherese.mssante.fr</t>
  </si>
  <si>
    <t>clinique-saint-martin.mssante.fr</t>
  </si>
  <si>
    <t>cliniquestdidier.mssante.fr</t>
  </si>
  <si>
    <t>clinique-st-jean.mssante.fr</t>
  </si>
  <si>
    <t>cnam-sm.mssante.fr</t>
  </si>
  <si>
    <t>cnmss.mssante.fr</t>
  </si>
  <si>
    <t>departement13.mssante.fr</t>
  </si>
  <si>
    <t>eauvive.mssante.fr</t>
  </si>
  <si>
    <t>esms.mssante.fr</t>
  </si>
  <si>
    <t>expertis.mssante.fr</t>
  </si>
  <si>
    <t>fondationseltzer.mssante.fr</t>
  </si>
  <si>
    <t>groupe-sainte-marguerite.mssante.fr</t>
  </si>
  <si>
    <t>groupe-sos.mssante.fr</t>
  </si>
  <si>
    <t>hadar.mssante.fr</t>
  </si>
  <si>
    <t>hadcapdomicile.mssante.fr</t>
  </si>
  <si>
    <t>hadcs.mssante.fr</t>
  </si>
  <si>
    <t>hadsaintantoine.mssante.fr</t>
  </si>
  <si>
    <t>hdpdc.mssante.fr</t>
  </si>
  <si>
    <t>hopitaux-vesubie.mssante.fr</t>
  </si>
  <si>
    <t>hp-beauregard.mssante.fr</t>
  </si>
  <si>
    <t>hp-lacasamance.mssante.fr</t>
  </si>
  <si>
    <t>ilhup.mssante.fr</t>
  </si>
  <si>
    <t>isc84.mssante.fr</t>
  </si>
  <si>
    <t>laboratoire.mssante.fr</t>
  </si>
  <si>
    <t>labosud-provence.mssante.fr</t>
  </si>
  <si>
    <t>ladurance.mssante.fr</t>
  </si>
  <si>
    <t>lagrangea.mssante.fr</t>
  </si>
  <si>
    <t>leonberard.mssante.fr</t>
  </si>
  <si>
    <t>maternite-etoile.mssante.fr</t>
  </si>
  <si>
    <t>medipath.mssante.fr</t>
  </si>
  <si>
    <t>orsac-montfleuri.mssante.fr</t>
  </si>
  <si>
    <t>pep06.mssante.fr</t>
  </si>
  <si>
    <t>ppr13.mssante.fr</t>
  </si>
  <si>
    <t>saintdo.mssante.fr</t>
  </si>
  <si>
    <t>saintelisabeth.mssante.fr</t>
  </si>
  <si>
    <t>saint-martin-sud.mssante.fr</t>
  </si>
  <si>
    <t>sante-solidarite-var.mssante.fr</t>
  </si>
  <si>
    <t>serena.asso.mssante.fr</t>
  </si>
  <si>
    <t>vertcoteau.mssante.fr</t>
  </si>
  <si>
    <t/>
  </si>
  <si>
    <t>060798865</t>
  </si>
  <si>
    <t>CHU DE La Réunion</t>
  </si>
  <si>
    <t>esp-crehange-faulquemont.mssante.fr</t>
  </si>
  <si>
    <t>570001115</t>
  </si>
  <si>
    <t>750720575</t>
  </si>
  <si>
    <t>970210423</t>
  </si>
  <si>
    <t>clinique-miotte.mssante.fr</t>
  </si>
  <si>
    <t>710000092</t>
  </si>
  <si>
    <t>LBM EUROFINS LABAZUR RA YENNE/LBM EUROFINS LABAZUR RA VILLARD DE LAN/LBM EUROFINS LABAZUR  RA VILLARD BONNO/LBM EUROFINS LABAZUR RA ST JEAN DE MAU/LBM EUROFINS LABAZUR RA RUMILLY/LBM EUROFINS LABAZUR RA PONTCHARRA/LBM EUROFINS LABAZUR RA MONTMELIAN/LBM EUROFINS LABAZUR RA MEYLAN/LBM EUROFINS LABAZUR RA LES MARCHES/LBM EUROFINS LABAZUR RA GRENOBLE STALI/LBM EUROFINS LABAZUR RA GRENOBLE RHIN/LBM EUROFINS LABAZUR RA GRENOBLE LIBER/LBM EUROFINS LABAZUR RA GIERES/LBM EUROFINS LABAZUR RA ECHIROLLES/LBM EUROFINS LABAZUR RA CROLLES/LBM EUROFINS LABAZUR RA CHAMBERY/LBM EUROFINS LABAZUR RA BELLEY/LBM EUROFINS LABAZUR RA AIX-LES-BAINS</t>
  </si>
  <si>
    <t>LBM BIOLIB GALLIENI/LBM BIOLIB BOULIN/LBM BIOLIB</t>
  </si>
  <si>
    <t>Grand-Est/Ile-de-france</t>
  </si>
  <si>
    <t>Nombre de professionnels de santé libéraux au mois M</t>
  </si>
  <si>
    <t>Taux d'équipement (mois M)</t>
  </si>
  <si>
    <t>Taux d'équipement (mois M-1)</t>
  </si>
  <si>
    <t>évolution</t>
  </si>
  <si>
    <t>Nombre de message émis au mois M</t>
  </si>
  <si>
    <t>Nombre de message émis au mois M-1</t>
  </si>
  <si>
    <t>Nombre messages émis M/Nombre PSL équipés</t>
  </si>
  <si>
    <t>Nombre de message reçus au mois M</t>
  </si>
  <si>
    <t>Nombre de message reçus au mois M-1</t>
  </si>
  <si>
    <t>Nombre messages recus M/Nombre PSL équipés</t>
  </si>
  <si>
    <t>Total France entière</t>
  </si>
  <si>
    <t>Puy-de-Dôme</t>
  </si>
  <si>
    <t>Territoire de Belfort</t>
  </si>
  <si>
    <t>Corse-du-Sud</t>
  </si>
  <si>
    <t>Hauts-de-Seine</t>
  </si>
  <si>
    <t>Département absent</t>
  </si>
  <si>
    <t>Département inconnu</t>
  </si>
  <si>
    <t>Médecins libéraux</t>
  </si>
  <si>
    <t>Nombre de médecins libéraux</t>
  </si>
  <si>
    <t>Nombre de médecins libéraux équipés</t>
  </si>
  <si>
    <t>Nombre messages émis M/Nombre Médecins PSL équipés</t>
  </si>
  <si>
    <t>Nombre messages recus M/Nombre Médecin PSL équipés</t>
  </si>
  <si>
    <t>Pharmaciens libéraux</t>
  </si>
  <si>
    <t>Nombre de pharmaciens libéraux titulaires</t>
  </si>
  <si>
    <t>Nombre de pharmaciens libéraux titulaires équipés</t>
  </si>
  <si>
    <t>Nombre messages émis M/Nombre Pharmacien PSL équipés</t>
  </si>
  <si>
    <t>Nombre messages recus M/Nombre Pharmacien PSL équipés</t>
  </si>
  <si>
    <t>Corse (Ancien Code)</t>
  </si>
  <si>
    <t>Infirmiers libéraux</t>
  </si>
  <si>
    <t>Nombre d'infirmiers libéraux</t>
  </si>
  <si>
    <t>Nombre d'infirmiers libéraux équipés</t>
  </si>
  <si>
    <t>Nombre messages émis M/Nombre Infirmiers PSL équipés</t>
  </si>
  <si>
    <t>Nombre messages recus M/Nombre Infirmiers PSL équipés</t>
  </si>
  <si>
    <t>Masseurs-Kinésithérapeutes libéraux</t>
  </si>
  <si>
    <t>Nombre de masseurs-kinésithérapeutes libéraux</t>
  </si>
  <si>
    <t>Nombre des masseurs-kinésithérapeutes libéraux équipés</t>
  </si>
  <si>
    <t>Nombre messages émis M/Nombre masseurs-kinésithérapeutes PSL équipés</t>
  </si>
  <si>
    <t>Nombre messages recus M/Nombre masseurs-kinésithérapeutes PSL équipés</t>
  </si>
  <si>
    <t>Chirurgiens-Dentistes libéraux</t>
  </si>
  <si>
    <t>Nombre de chirurgiens-dentistes libéraux</t>
  </si>
  <si>
    <t>Nombre de chirurgiens-dentistes libéraux équipés</t>
  </si>
  <si>
    <t>Nombre messages émis M/Nombre chirurgiens-dentistes PSL équipés</t>
  </si>
  <si>
    <t>Nombre messages recus M/Nombre chirurgiens-dentistes PSL équipés</t>
  </si>
  <si>
    <t>Sages-Femmes libérales</t>
  </si>
  <si>
    <t>Nombre de sages-femmes libérales</t>
  </si>
  <si>
    <t>Nombre des sages-femmes libérales équipées</t>
  </si>
  <si>
    <t>Nombre messages émis M/Nombre sages-femmes PSL équipés</t>
  </si>
  <si>
    <t>Nombre messages recus M/Nombre sages-femmes PSL équipés</t>
  </si>
  <si>
    <t>Nom Groupe</t>
  </si>
  <si>
    <t>Déploiement</t>
  </si>
  <si>
    <t>sites</t>
  </si>
  <si>
    <t>Mapping Carto ES</t>
  </si>
  <si>
    <t>Mapping Carto LBM</t>
  </si>
  <si>
    <t>Mapping CartoPSL</t>
  </si>
  <si>
    <t>Nombre de BAL ouvertes</t>
  </si>
  <si>
    <t>chgeront-gpe.mssante.fr</t>
  </si>
  <si>
    <t>ch-labasseterre.mssante.fr</t>
  </si>
  <si>
    <t>choisy-cliniques.mssante.fr</t>
  </si>
  <si>
    <t>chu-guadeloupe.mssante.fr</t>
  </si>
  <si>
    <t>masmandines.mssante.fr</t>
  </si>
  <si>
    <t>masudaf971.mssante.fr</t>
  </si>
  <si>
    <t>org.guyane.mssante.fr</t>
  </si>
  <si>
    <t>hopitalevron.mssante.fr</t>
  </si>
  <si>
    <t>labrehonniere-secure.mssante.fr</t>
  </si>
  <si>
    <t>mspmayenne.mssante.fr</t>
  </si>
  <si>
    <t>pdl.mssante.fr</t>
  </si>
  <si>
    <t>normandie.mssante.fr</t>
  </si>
  <si>
    <t>apba.mssante.fr</t>
  </si>
  <si>
    <t>ch-ed.mssante.fr</t>
  </si>
  <si>
    <t>ch-ouestvosgien.mssante.fr</t>
  </si>
  <si>
    <t>ch-ravenel.mssante.fr</t>
  </si>
  <si>
    <t>ch-remiremont.mssante.fr</t>
  </si>
  <si>
    <t>ch-saintdie.mssante.fr</t>
  </si>
  <si>
    <t>chsarrebourg.mssante.fr</t>
  </si>
  <si>
    <t>ch-sarreguemines.mssante.fr</t>
  </si>
  <si>
    <t>chsaverne.mssante.fr</t>
  </si>
  <si>
    <t>clinique-st-nabor.mssante.fr</t>
  </si>
  <si>
    <t>groupe-courlancy.mssante.fr</t>
  </si>
  <si>
    <t>hadan.mssante.fr</t>
  </si>
  <si>
    <t>icl-lorraine.mssante.fr</t>
  </si>
  <si>
    <t>lorraine.mssante.fr</t>
  </si>
  <si>
    <t>lorraine-test.mssante.fr</t>
  </si>
  <si>
    <t>louispasteursante.mssante.fr</t>
  </si>
  <si>
    <t>masevauxehpad.mssante.fr</t>
  </si>
  <si>
    <t>pharmacrypt.mssante.fr</t>
  </si>
  <si>
    <t>santecentrealsace.mssante.fr</t>
  </si>
  <si>
    <t>ugecam-alsace.mssante.fr</t>
  </si>
  <si>
    <t>unisante.mssante.fr</t>
  </si>
  <si>
    <t>act-pathologie.aura.mssante.fr</t>
  </si>
  <si>
    <t>agduc.aura.mssante.fr</t>
  </si>
  <si>
    <t>allp.aura.mssante.fr</t>
  </si>
  <si>
    <t>andrevetan.aura.mssante.fr</t>
  </si>
  <si>
    <t>ars.aura.mssante.fr</t>
  </si>
  <si>
    <t>artic42.aura.mssante.fr</t>
  </si>
  <si>
    <t>aural.aura.mssante.fr</t>
  </si>
  <si>
    <t>barbat.aura.mssante.fr</t>
  </si>
  <si>
    <t>calydial.aura.mssante.fr</t>
  </si>
  <si>
    <t>cendaneg.aura.mssante.fr</t>
  </si>
  <si>
    <t>ceni.aura.mssante.fr</t>
  </si>
  <si>
    <t>centre-bazire.aura.mssante.fr</t>
  </si>
  <si>
    <t>cga.aura.mssante.fr</t>
  </si>
  <si>
    <t>chai.aura.mssante.fr</t>
  </si>
  <si>
    <t>ch-ainay.aura.mssante.fr</t>
  </si>
  <si>
    <t>ch-alpes-leman.aura.mssante.fr</t>
  </si>
  <si>
    <t>cham.aura.mssante.fr</t>
  </si>
  <si>
    <t>ch-ambert.aura.mssante.fr</t>
  </si>
  <si>
    <t>ch-annecygenevois.aura.mssante.fr</t>
  </si>
  <si>
    <t>ch-ardeche-meridionale.aura.mssante.fr</t>
  </si>
  <si>
    <t>ch-ardeche-nord.aura.mssante.fr</t>
  </si>
  <si>
    <t>ch-belley.aura.mssante.fr</t>
  </si>
  <si>
    <t>ch-billom.aura.mssante.fr</t>
  </si>
  <si>
    <t>ch-bourbon.aura.mssante.fr</t>
  </si>
  <si>
    <t>ch-bourg01.aura.mssante.fr</t>
  </si>
  <si>
    <t>ch-brioude.aura.mssante.fr</t>
  </si>
  <si>
    <t>ch-bsm.aura.mssante.fr</t>
  </si>
  <si>
    <t>chca.aura.mssante.fr</t>
  </si>
  <si>
    <t>ch-chaudesaigues.aura.mssante.fr</t>
  </si>
  <si>
    <t>ch-claudinon.aura.mssante.fr</t>
  </si>
  <si>
    <t>ch-clementel.aura.mssante.fr</t>
  </si>
  <si>
    <t>ch-condrieu.aura.mssante.fr</t>
  </si>
  <si>
    <t>ch-die.aura.mssante.fr</t>
  </si>
  <si>
    <t>ch-dromevivarais.aura.mssante.fr</t>
  </si>
  <si>
    <t>ch-forez.aura.mssante.fr</t>
  </si>
  <si>
    <t>ch-givors.aura.mssante.fr</t>
  </si>
  <si>
    <t>chg.montdor.aura.mssante.fr</t>
  </si>
  <si>
    <t>ch-hautbugey.aura.mssante.fr</t>
  </si>
  <si>
    <t>ch-hopitauxduleman.aura.mssante.fr</t>
  </si>
  <si>
    <t>chi-morestel.aura.mssante.fr</t>
  </si>
  <si>
    <t>ch-issoire.aura.mssante.fr</t>
  </si>
  <si>
    <t>ch-langeac.aura.mssante.fr</t>
  </si>
  <si>
    <t>chlatourdupin.aura.mssante.fr</t>
  </si>
  <si>
    <t>ch-lepuy.aura.mssante.fr</t>
  </si>
  <si>
    <t>ch-mauriac.aura.mssante.fr</t>
  </si>
  <si>
    <t>ch-montdore.aura.mssante.fr</t>
  </si>
  <si>
    <t>chms.aura.mssante.fr</t>
  </si>
  <si>
    <t>ch-murat.aura.mssante.fr</t>
  </si>
  <si>
    <t>chmy.aura.mssante.fr</t>
  </si>
  <si>
    <t>ch-neris.aura.mssante.fr</t>
  </si>
  <si>
    <t>ch-pelussin.aura.mssante.fr</t>
  </si>
  <si>
    <t>chpo.aura.mssante.fr</t>
  </si>
  <si>
    <t>ch-privas.aura.mssante.fr</t>
  </si>
  <si>
    <t>ch-riom.aura.mssante.fr</t>
  </si>
  <si>
    <t>chrl.aura.mssante.fr</t>
  </si>
  <si>
    <t>ch-roanne.aura.mssante.fr</t>
  </si>
  <si>
    <t>ch-rumilly.aura.mssante.fr</t>
  </si>
  <si>
    <t>chsflyon.aura.mssante.fr</t>
  </si>
  <si>
    <t>ch-sjm.aura.mssante.fr</t>
  </si>
  <si>
    <t>chsjsl.aura.mssante.fr</t>
  </si>
  <si>
    <t>ch-spdb.aura.mssante.fr</t>
  </si>
  <si>
    <t>chs-savoie.aura.mssante.fr</t>
  </si>
  <si>
    <t>ch-stjustlp.aura.mssante.fr</t>
  </si>
  <si>
    <t>chstmarcellin.aura.mssante.fr</t>
  </si>
  <si>
    <t>ch-thiers.aura.mssante.fr</t>
  </si>
  <si>
    <t>chu-clermontferrand.aura.mssante.fr</t>
  </si>
  <si>
    <t>chu-grenoble.aura.mssante.fr</t>
  </si>
  <si>
    <t>chu-lyon.aura.mssante.fr</t>
  </si>
  <si>
    <t>ch-uriage.aura.mssante.fr</t>
  </si>
  <si>
    <t>chuse.aura.mssante.fr</t>
  </si>
  <si>
    <t>ch-valence.aura.mssante.fr</t>
  </si>
  <si>
    <t>chvallon.aura.mssante.fr</t>
  </si>
  <si>
    <t>chvdb.aura.mssante.fr</t>
  </si>
  <si>
    <t>ch-vichy.aura.mssante.fr</t>
  </si>
  <si>
    <t>ch-vienne.aura.mssante.fr</t>
  </si>
  <si>
    <t>ch-voiron.aura.mssante.fr</t>
  </si>
  <si>
    <t>ch-yssingeaux.aura.mssante.fr</t>
  </si>
  <si>
    <t>clb.aura.mssante.fr</t>
  </si>
  <si>
    <t>clinique-bonsecours.aura.mssante.fr</t>
  </si>
  <si>
    <t>clinique-charcot.aura.mssante.fr</t>
  </si>
  <si>
    <t>cliniquedechartreuse.aura.mssante.fr</t>
  </si>
  <si>
    <t>cliniquedescedres.aura.mssante.fr</t>
  </si>
  <si>
    <t>cliniquedescotesdurhone.aura.mssante.fr</t>
  </si>
  <si>
    <t>cliniquedesgrandesalpes.aura.mssante.fr</t>
  </si>
  <si>
    <t>clinique-du-forez.aura.mssante.fr</t>
  </si>
  <si>
    <t>clinique-du-parc.aura.mssante.fr</t>
  </si>
  <si>
    <t>cliniqueduparclyon.aura.mssante.fr</t>
  </si>
  <si>
    <t>clinique-generale.aura.mssante.fr</t>
  </si>
  <si>
    <t>clinique-renaison.aura.mssante.fr</t>
  </si>
  <si>
    <t>cliniquesaintcharles.aura.mssante.fr</t>
  </si>
  <si>
    <t>clinique-trenel.aura.mssante.fr</t>
  </si>
  <si>
    <t>clinique-vivarais.aura.mssante.fr</t>
  </si>
  <si>
    <t>cmcr-massues.aura.mssante.fr</t>
  </si>
  <si>
    <t>cmc-valence.aura.mssante.fr</t>
  </si>
  <si>
    <t>cmgr.aura.mssante.fr</t>
  </si>
  <si>
    <t>cnd63.aura.mssante.fr</t>
  </si>
  <si>
    <t>cssravirac.aura.mssante.fr</t>
  </si>
  <si>
    <t>csvp.aura.mssante.fr</t>
  </si>
  <si>
    <t>cypath.aura.mssante.fr</t>
  </si>
  <si>
    <t>dieulefitsante.aura.mssante.fr</t>
  </si>
  <si>
    <t>domaine-saint-alban.aura.mssante.fr</t>
  </si>
  <si>
    <t>endolyonsudouest.aura.mssante.fr</t>
  </si>
  <si>
    <t>ghm-grenoble.aura.mssante.fr</t>
  </si>
  <si>
    <t>ghm-lesportesdusud.aura.mssante.fr</t>
  </si>
  <si>
    <t>ghpp.aura.mssante.fr</t>
  </si>
  <si>
    <t>had63.aura.mssante.fr</t>
  </si>
  <si>
    <t>hdpmb.aura.mssante.fr</t>
  </si>
  <si>
    <t>hds.aura.mssante.fr</t>
  </si>
  <si>
    <t>hi-bsav.aura.mssante.fr</t>
  </si>
  <si>
    <t>hl-beaurepaire.aura.mssante.fr</t>
  </si>
  <si>
    <t>hl-boen.aura.mssante.fr</t>
  </si>
  <si>
    <t>hl-buis.aura.mssante.fr</t>
  </si>
  <si>
    <t>hl-lecheylard.aura.mssante.fr</t>
  </si>
  <si>
    <t>hl-nyons.aura.mssante.fr</t>
  </si>
  <si>
    <t>hl-reignier.aura.mssante.fr</t>
  </si>
  <si>
    <t>hlsgv.aura.mssante.fr</t>
  </si>
  <si>
    <t>hl-tournon.aura.mssante.fr</t>
  </si>
  <si>
    <t>hopitalarbresle.aura.mssante.fr</t>
  </si>
  <si>
    <t>hopital-belleville.aura.mssante.fr</t>
  </si>
  <si>
    <t>hopital-craponne.aura.mssante.fr</t>
  </si>
  <si>
    <t>hopitaldugier.aura.mssante.fr</t>
  </si>
  <si>
    <t>hopital-lamastre.aura.mssante.fr</t>
  </si>
  <si>
    <t>hopital-lecorbusier.aura.mssante.fr</t>
  </si>
  <si>
    <t>hopitalnordouest.aura.mssante.fr</t>
  </si>
  <si>
    <t>hopitalstfelicien.aura.mssante.fr</t>
  </si>
  <si>
    <t>hopitaux-drome-nord.aura.mssante.fr</t>
  </si>
  <si>
    <t>hpa.aura.mssante.fr</t>
  </si>
  <si>
    <t>hpel.aura.mssante.fr</t>
  </si>
  <si>
    <t>hpl.aura.mssante.fr</t>
  </si>
  <si>
    <t>hpsf.aura.mssante.fr</t>
  </si>
  <si>
    <t>icloire.aura.mssante.fr</t>
  </si>
  <si>
    <t>ihope.aura.mssante.fr</t>
  </si>
  <si>
    <t>imageriecaladoise.aura.mssante.fr</t>
  </si>
  <si>
    <t>imageriemassuessauvegarde.aura.mssante.fr</t>
  </si>
  <si>
    <t>impl.aura.mssante.fr</t>
  </si>
  <si>
    <t>infirmerie-protestante.aura.mssante.fr</t>
  </si>
  <si>
    <t>inola.aura.mssante.fr</t>
  </si>
  <si>
    <t>lamarteraye.aura.mssante.fr</t>
  </si>
  <si>
    <t>laparisiere.aura.mssante.fr</t>
  </si>
  <si>
    <t>lapergola.aura.mssante.fr</t>
  </si>
  <si>
    <t>lesarbelles.aura.mssante.fr</t>
  </si>
  <si>
    <t>lumen.aura.mssante.fr</t>
  </si>
  <si>
    <t>mbpath.aura.mssante.fr</t>
  </si>
  <si>
    <t>medecine-nucleaire-lyon-nord.aura.mssante.fr</t>
  </si>
  <si>
    <t>medipole-de-savoie.aura.mssante.fr</t>
  </si>
  <si>
    <t>mutualite-loire-7c.aura.mssante.fr</t>
  </si>
  <si>
    <t>mutualite-loire.aura.mssante.fr</t>
  </si>
  <si>
    <t>mutualite-loire-cma.aura.mssante.fr</t>
  </si>
  <si>
    <t>natecia.aura.mssante.fr</t>
  </si>
  <si>
    <t>norimagerie.aura.mssante.fr</t>
  </si>
  <si>
    <t>odlc01.aura.mssante.fr</t>
  </si>
  <si>
    <t>odlc38.aura.mssante.fr</t>
  </si>
  <si>
    <t>oikia.aura.mssante.fr</t>
  </si>
  <si>
    <t>orlam.aura.mssante.fr</t>
  </si>
  <si>
    <t>orsac.ssr01.aura.mssante.fr</t>
  </si>
  <si>
    <t>partdieu.aura.mssante.fr</t>
  </si>
  <si>
    <t>pathologie-forez.aura.mssante.fr</t>
  </si>
  <si>
    <t>pathologie-savoie.aura.mssante.fr</t>
  </si>
  <si>
    <t>plainesante.aura.mssante.fr</t>
  </si>
  <si>
    <t>polyclinique-rillieux.aura.mssante.fr</t>
  </si>
  <si>
    <t>pso.aura.mssante.fr</t>
  </si>
  <si>
    <t>radiologiedromeardeche.aura.mssante.fr</t>
  </si>
  <si>
    <t>radiologie.stgenispouilly.aura.mssante.fr</t>
  </si>
  <si>
    <t>radiotherapie-beaujolais.aura.mssante.fr</t>
  </si>
  <si>
    <t>rcp.aura.mssante.fr</t>
  </si>
  <si>
    <t>resamut.aura.mssante.fr</t>
  </si>
  <si>
    <t>rocheplane.aura.mssante.fr</t>
  </si>
  <si>
    <t>sauvegarde.aura.mssante.fr</t>
  </si>
  <si>
    <t>soinsetsante69.aura.mssante.fr</t>
  </si>
  <si>
    <t>ssti03.aura.mssante.fr</t>
  </si>
  <si>
    <t>stjean34.mssante.fr</t>
  </si>
  <si>
    <t>technipath.aura.mssante.fr</t>
  </si>
  <si>
    <t>technopole.aura.mssante.fr</t>
  </si>
  <si>
    <t>teppe.aura.mssante.fr</t>
  </si>
  <si>
    <t>valdouest.aura.mssante.fr</t>
  </si>
  <si>
    <t>vsha.aura.mssante.fr</t>
  </si>
  <si>
    <t>cancer-martinique.mssante.fr</t>
  </si>
  <si>
    <t>ch3ilets.mssante.fr</t>
  </si>
  <si>
    <t>chilbp.mssante.fr</t>
  </si>
  <si>
    <t>ch-marin.mssante.fr</t>
  </si>
  <si>
    <t>chnc972.mssante.fr</t>
  </si>
  <si>
    <t>ch-saint-esprit.mssante.fr</t>
  </si>
  <si>
    <t>cliniqueansecolas.mssante.fr</t>
  </si>
  <si>
    <t>cliniquesaintpaul.mssante.fr</t>
  </si>
  <si>
    <t>hopital-blondet.mssante.fr</t>
  </si>
  <si>
    <t>ehpad.oc.mssante.fr</t>
  </si>
  <si>
    <t>hopital-lamalou.mssante.fr</t>
  </si>
  <si>
    <t>social.mssante.fr</t>
  </si>
  <si>
    <t>acodege.mssante.fr</t>
  </si>
  <si>
    <t>arespa.mssante.fr</t>
  </si>
  <si>
    <t>arsbfc.mssante.fr</t>
  </si>
  <si>
    <t>bfc-telemedecine.mssante.fr</t>
  </si>
  <si>
    <t>bourgogne.mssante.fr</t>
  </si>
  <si>
    <t>cdstilleroyes.mssante.fr</t>
  </si>
  <si>
    <t>ch-autun.mssante.fr</t>
  </si>
  <si>
    <t>ch-chalon71.mssante.fr</t>
  </si>
  <si>
    <t>chlcdijon.mssante.fr</t>
  </si>
  <si>
    <t>ch-macon.mssante.fr</t>
  </si>
  <si>
    <t>ch-montceau71.mssante.fr</t>
  </si>
  <si>
    <t>ch-paray.mssante.fr</t>
  </si>
  <si>
    <t>ch-pl.mssante.fr</t>
  </si>
  <si>
    <t>chquingey.mssante.fr</t>
  </si>
  <si>
    <t>ch-sevrey.mssante.fr</t>
  </si>
  <si>
    <t>cjw-avanne.mssante.fr</t>
  </si>
  <si>
    <t>clinique-bj.mssante.fr</t>
  </si>
  <si>
    <t>emosist.mssante.fr</t>
  </si>
  <si>
    <t>esante-bfc.mssante.fr</t>
  </si>
  <si>
    <t>ghtnievre.mssante.fr</t>
  </si>
  <si>
    <t>ght-unyon.mssante.fr</t>
  </si>
  <si>
    <t>hopitalmorteau.mssante.fr</t>
  </si>
  <si>
    <t>irfc.mssante.fr</t>
  </si>
  <si>
    <t>mutualite39.mssante.fr</t>
  </si>
  <si>
    <t>oncolie.mssante.fr</t>
  </si>
  <si>
    <t>saintmartinsport.mssante.fr</t>
  </si>
  <si>
    <t>ada17.mssante.fr</t>
  </si>
  <si>
    <t>ardevie.mssante.fr</t>
  </si>
  <si>
    <t>bethanie.mssante.fr</t>
  </si>
  <si>
    <t>caradoc.mssante.fr</t>
  </si>
  <si>
    <t>ch-angely.mssante.fr</t>
  </si>
  <si>
    <t>chnds.mssante.fr</t>
  </si>
  <si>
    <t>ch-niort.mssante.fr</t>
  </si>
  <si>
    <t>legrandfeu.mssante.fr</t>
  </si>
  <si>
    <t>Noms de domaine</t>
  </si>
  <si>
    <t>Détail de l'activité des offres régionales</t>
  </si>
  <si>
    <t>u</t>
  </si>
  <si>
    <t>Toutes Régions</t>
  </si>
  <si>
    <t xml:space="preserve">Taux raccordement </t>
  </si>
  <si>
    <t>Meilleurs ES émetteurs</t>
  </si>
  <si>
    <t>Taux équipés</t>
  </si>
  <si>
    <t>Taux émetteurs</t>
  </si>
  <si>
    <t>Nb messages reçus</t>
  </si>
  <si>
    <t>Meilleures professions émettrices</t>
  </si>
  <si>
    <t>Détail LBM de ville</t>
  </si>
  <si>
    <t>Nombre LBM total</t>
  </si>
  <si>
    <t>Nombre LBM émetteurs</t>
  </si>
  <si>
    <t>Nombre sites émetteurs</t>
  </si>
  <si>
    <t>Nombre LBM raccordés</t>
  </si>
  <si>
    <t>Nombre sites raccordés</t>
  </si>
  <si>
    <t>Nom LBM</t>
  </si>
  <si>
    <t>Meilleurs LBM émetteurs</t>
  </si>
  <si>
    <t xml:space="preserve">Nombre messages émis </t>
  </si>
  <si>
    <t>Nombre de BAL d'exercice non libéral</t>
  </si>
  <si>
    <t>Ville-Hôpital</t>
  </si>
  <si>
    <r>
      <t xml:space="preserve">Les meilleures progressions d'usages </t>
    </r>
    <r>
      <rPr>
        <b/>
        <sz val="8"/>
        <color theme="1"/>
        <rFont val="Arial"/>
        <family val="2"/>
      </rPr>
      <t>(à plus de 100 messages)</t>
    </r>
  </si>
  <si>
    <t>Les opérateurs référencés dans ce tableau correspondent aux opérateurs industriels, aux GCS, aux GIP et aux GRADeS, ainsi que l'opérateur Mailiz.</t>
  </si>
  <si>
    <t>Les Laboratoires de Biologie Médicale de ville</t>
  </si>
  <si>
    <t>Taux ES émetteurs</t>
  </si>
  <si>
    <t>CH VALLEE DE LA MAURIENNE</t>
  </si>
  <si>
    <t>lifen.mssante.fr/impr.mssante.fr</t>
  </si>
  <si>
    <t>cardiologie-urgences.mssante.fr</t>
  </si>
  <si>
    <t>Centre-Val-de-Loire/Nouvelle-Aquitaine</t>
  </si>
  <si>
    <t>Occitanie/Provence-Alpes-Côte d'Azur</t>
  </si>
  <si>
    <t>Bretagne/Pays de la Loire</t>
  </si>
  <si>
    <t>Auvergne-Rhône-Alpes/Occitanie</t>
  </si>
  <si>
    <t>Auvergne-Rhône-Alpes/Bourgogne-Franche-Comté</t>
  </si>
  <si>
    <t>Centre-Val-de-Loire/Ile-de-france</t>
  </si>
  <si>
    <t>Auvergne-Rhône-Alpes/Nouvelle-Aquitaine/Occitanie</t>
  </si>
  <si>
    <t>Bourgogne-Franche-Comté/Grand-Est</t>
  </si>
  <si>
    <t>LBM BIOMEDIQUAL ROYE/LBM BIOMEDIQUAL NOYON ZAC/LBM BIOMEDIQUAL NOYON CHARMOLUE/LBM BIOMEDIQUAL MONTDIDIER/LBM BIOMEDIQUAL CHAUNY/LBM BIOMEDIQUAL BEAUTOR</t>
  </si>
  <si>
    <t>SITE LES MOUCAYAS/SITE DU LARIVOT/SITE DE SAINT LAURENT DU MARONI/SITE DE REMIRE-MONTJOLY/SITE DE BRASSE</t>
  </si>
  <si>
    <t>Bretagne/Normandie</t>
  </si>
  <si>
    <t>Hauts-de-France/Normandie</t>
  </si>
  <si>
    <t>Auvergne-Rhône-Alpes/Ile-de-france</t>
  </si>
  <si>
    <t>Auvergne-Rhône-Alpes/Occitanie/Provence-Alpes-Côte d'Azur</t>
  </si>
  <si>
    <t>Grand-Est/Hauts-de-France</t>
  </si>
  <si>
    <t>Auvergne-Rhône-Alpes/Provence-Alpes-Côte d'Azur</t>
  </si>
  <si>
    <t>Centre-Val-de-Loire/Normandie</t>
  </si>
  <si>
    <t>Ile-de-france/Normandie</t>
  </si>
  <si>
    <t>Centre-Val-de-Loire/Normandie/Pays de la Loire</t>
  </si>
  <si>
    <t>Nouvelle-Aquitaine/Pays de la Loire</t>
  </si>
  <si>
    <t>Bourgogne-Franche-Comté/Centre-Val-de-Loire</t>
  </si>
  <si>
    <t>Hauts-de-France/Ile-de-france</t>
  </si>
  <si>
    <t>Normandie/Pays de la Loire</t>
  </si>
  <si>
    <t>Bourgogne-Franche-Comté/Ile-de-france</t>
  </si>
  <si>
    <t>Nombre de professionnels de santé libéraux équipés au mois M</t>
  </si>
  <si>
    <t>Evolution M/M-1</t>
  </si>
  <si>
    <t>altir.mssante.fr</t>
  </si>
  <si>
    <t>idel-grandest.mssante.fr</t>
  </si>
  <si>
    <t>camsp-82.mssante.fr</t>
  </si>
  <si>
    <t>ehpad-argeles.mssante.fr</t>
  </si>
  <si>
    <t>hopitaux-jura.mssante.fr</t>
  </si>
  <si>
    <t>clinique-lemediterranee.mssante.fr</t>
  </si>
  <si>
    <t>unitededietetique.mssante.fr</t>
  </si>
  <si>
    <t>Détail de l'activité des Professionnels de Santé Libéraux à ordre</t>
  </si>
  <si>
    <t>pro.mssante.fr/medecin.mssante.fr/lifen.mssante.fr/aura.mssante.fr</t>
  </si>
  <si>
    <t>elsanoccitanie.mssante.fr</t>
  </si>
  <si>
    <t>medecin.mp.mssante.fr</t>
  </si>
  <si>
    <t>310000112</t>
  </si>
  <si>
    <t>310000187</t>
  </si>
  <si>
    <t>gipraspeg.mssante.fr</t>
  </si>
  <si>
    <t>soleyanou.mssante.fr</t>
  </si>
  <si>
    <t>cl-les-oliviers.mssante.fr</t>
  </si>
  <si>
    <t>mda34.mssante.fr</t>
  </si>
  <si>
    <t>ch-abbeville.mssante.fr</t>
  </si>
  <si>
    <t>APPEntre 6 et 12 mois NO</t>
  </si>
  <si>
    <t>ORGEntre 6 et 12 mois NO</t>
  </si>
  <si>
    <t>Nombre Sites total</t>
  </si>
  <si>
    <t>Rapport des indicateurs de déploiement MSSanté</t>
  </si>
  <si>
    <t>Définitions des termes et notions employés</t>
  </si>
  <si>
    <t>HCL - Groupe</t>
  </si>
  <si>
    <t>APHM - Groupe</t>
  </si>
  <si>
    <t>Taille moyen d'un message</t>
  </si>
  <si>
    <t>Taille des messages</t>
  </si>
  <si>
    <t>Analyse des Professionnels de Santé Libéraux (PSL)</t>
  </si>
  <si>
    <t>Equipement par profession à ordre</t>
  </si>
  <si>
    <t>Usages par profession à ordre</t>
  </si>
  <si>
    <t>nephrocare.mssante.fr/lifen.mssante.fr</t>
  </si>
  <si>
    <t>CENTRE NEPHROCARE MARNE LA VALLEE/LIFEN</t>
  </si>
  <si>
    <t>lifen.mssante.fr/almaviva-sante.mssante.fr</t>
  </si>
  <si>
    <t>fondationbellan.mssante.fr</t>
  </si>
  <si>
    <t>HOPITAL PRIVE DU CONFLUENT</t>
  </si>
  <si>
    <t>010001733</t>
  </si>
  <si>
    <t>010009850</t>
  </si>
  <si>
    <t>010009868</t>
  </si>
  <si>
    <t>010009876</t>
  </si>
  <si>
    <t>020015095</t>
  </si>
  <si>
    <t>020015111</t>
  </si>
  <si>
    <t>020015129</t>
  </si>
  <si>
    <t>020015236</t>
  </si>
  <si>
    <t>020015244</t>
  </si>
  <si>
    <t>020015251</t>
  </si>
  <si>
    <t>020015426</t>
  </si>
  <si>
    <t>020015657</t>
  </si>
  <si>
    <t>020015715</t>
  </si>
  <si>
    <t>020015772</t>
  </si>
  <si>
    <t>020015780</t>
  </si>
  <si>
    <t>020015848</t>
  </si>
  <si>
    <t>020015152</t>
  </si>
  <si>
    <t>020015160</t>
  </si>
  <si>
    <t>020015178</t>
  </si>
  <si>
    <t>020016010</t>
  </si>
  <si>
    <t>020015285</t>
  </si>
  <si>
    <t>020015293</t>
  </si>
  <si>
    <t>020015822</t>
  </si>
  <si>
    <t>030006209</t>
  </si>
  <si>
    <t>030006258</t>
  </si>
  <si>
    <t>030006308</t>
  </si>
  <si>
    <t>030006399</t>
  </si>
  <si>
    <t>030006449</t>
  </si>
  <si>
    <t>030006993</t>
  </si>
  <si>
    <t>030007058</t>
  </si>
  <si>
    <t>030007298</t>
  </si>
  <si>
    <t>030006548</t>
  </si>
  <si>
    <t>030006589</t>
  </si>
  <si>
    <t>030006639</t>
  </si>
  <si>
    <t>030008080</t>
  </si>
  <si>
    <t>040001406</t>
  </si>
  <si>
    <t>040004384</t>
  </si>
  <si>
    <t>040004392</t>
  </si>
  <si>
    <t>040004400</t>
  </si>
  <si>
    <t>040004418</t>
  </si>
  <si>
    <t>050007160</t>
  </si>
  <si>
    <t>050007186</t>
  </si>
  <si>
    <t>050007194</t>
  </si>
  <si>
    <t>050007756</t>
  </si>
  <si>
    <t>050007764</t>
  </si>
  <si>
    <t>060006152</t>
  </si>
  <si>
    <t>060007960</t>
  </si>
  <si>
    <t>060021722</t>
  </si>
  <si>
    <t>060021730</t>
  </si>
  <si>
    <t>060021748</t>
  </si>
  <si>
    <t>060021755</t>
  </si>
  <si>
    <t>060021763</t>
  </si>
  <si>
    <t>060022134</t>
  </si>
  <si>
    <t>060022142</t>
  </si>
  <si>
    <t>060022159</t>
  </si>
  <si>
    <t>060022167</t>
  </si>
  <si>
    <t>060022175</t>
  </si>
  <si>
    <t>060022563</t>
  </si>
  <si>
    <t>060022571</t>
  </si>
  <si>
    <t>060022803</t>
  </si>
  <si>
    <t>060022969</t>
  </si>
  <si>
    <t>060022993</t>
  </si>
  <si>
    <t>060023009</t>
  </si>
  <si>
    <t>060025293</t>
  </si>
  <si>
    <t>060005956</t>
  </si>
  <si>
    <t>060006103</t>
  </si>
  <si>
    <t>060006327</t>
  </si>
  <si>
    <t>060021706</t>
  </si>
  <si>
    <t>060021805</t>
  </si>
  <si>
    <t>060021813</t>
  </si>
  <si>
    <t>060021821</t>
  </si>
  <si>
    <t>060021839</t>
  </si>
  <si>
    <t>060021847</t>
  </si>
  <si>
    <t>060021854</t>
  </si>
  <si>
    <t>060021862</t>
  </si>
  <si>
    <t>060021870</t>
  </si>
  <si>
    <t>060021888</t>
  </si>
  <si>
    <t>060021896</t>
  </si>
  <si>
    <t>060022316</t>
  </si>
  <si>
    <t>060022324</t>
  </si>
  <si>
    <t>060022456</t>
  </si>
  <si>
    <t>060022670</t>
  </si>
  <si>
    <t>060022688</t>
  </si>
  <si>
    <t>060022696</t>
  </si>
  <si>
    <t>060022704</t>
  </si>
  <si>
    <t>060022712</t>
  </si>
  <si>
    <t>060022720</t>
  </si>
  <si>
    <t>060022738</t>
  </si>
  <si>
    <t>060022753</t>
  </si>
  <si>
    <t>060024239</t>
  </si>
  <si>
    <t>060024247</t>
  </si>
  <si>
    <t>060021920</t>
  </si>
  <si>
    <t>060021938</t>
  </si>
  <si>
    <t>060021946</t>
  </si>
  <si>
    <t>060021953</t>
  </si>
  <si>
    <t>060021961</t>
  </si>
  <si>
    <t>060021979</t>
  </si>
  <si>
    <t>060021987</t>
  </si>
  <si>
    <t>060021995</t>
  </si>
  <si>
    <t>060022001</t>
  </si>
  <si>
    <t>060022019</t>
  </si>
  <si>
    <t>060022027</t>
  </si>
  <si>
    <t>060022035</t>
  </si>
  <si>
    <t>060022043</t>
  </si>
  <si>
    <t>060022050</t>
  </si>
  <si>
    <t>060022076</t>
  </si>
  <si>
    <t>060022084</t>
  </si>
  <si>
    <t>060022183</t>
  </si>
  <si>
    <t>060022191</t>
  </si>
  <si>
    <t>060022209</t>
  </si>
  <si>
    <t>060022480</t>
  </si>
  <si>
    <t>060022498</t>
  </si>
  <si>
    <t>060022506</t>
  </si>
  <si>
    <t>060022605</t>
  </si>
  <si>
    <t>060022613</t>
  </si>
  <si>
    <t>060022621</t>
  </si>
  <si>
    <t>060023017</t>
  </si>
  <si>
    <t>060023025</t>
  </si>
  <si>
    <t>060023033</t>
  </si>
  <si>
    <t>060023041</t>
  </si>
  <si>
    <t>060023058</t>
  </si>
  <si>
    <t>060023066</t>
  </si>
  <si>
    <t>060023074</t>
  </si>
  <si>
    <t>060023082</t>
  </si>
  <si>
    <t>060023090</t>
  </si>
  <si>
    <t>060023108</t>
  </si>
  <si>
    <t>060023116</t>
  </si>
  <si>
    <t>060023124</t>
  </si>
  <si>
    <t>060023132</t>
  </si>
  <si>
    <t>060023140</t>
  </si>
  <si>
    <t>060023157</t>
  </si>
  <si>
    <t>060023165</t>
  </si>
  <si>
    <t>060023173</t>
  </si>
  <si>
    <t>060023421</t>
  </si>
  <si>
    <t>060023637</t>
  </si>
  <si>
    <t>060023645</t>
  </si>
  <si>
    <t>060023652</t>
  </si>
  <si>
    <t>060023710</t>
  </si>
  <si>
    <t>060023728</t>
  </si>
  <si>
    <t>060023736</t>
  </si>
  <si>
    <t>060023744</t>
  </si>
  <si>
    <t>060023769</t>
  </si>
  <si>
    <t>060023892</t>
  </si>
  <si>
    <t>060023900</t>
  </si>
  <si>
    <t>060024122</t>
  </si>
  <si>
    <t>060024379</t>
  </si>
  <si>
    <t>060024726</t>
  </si>
  <si>
    <t>080010085</t>
  </si>
  <si>
    <t>080010093</t>
  </si>
  <si>
    <t>080010101</t>
  </si>
  <si>
    <t>080010127</t>
  </si>
  <si>
    <t>080010143</t>
  </si>
  <si>
    <t>080010150</t>
  </si>
  <si>
    <t>080010234</t>
  </si>
  <si>
    <t>080010507</t>
  </si>
  <si>
    <t>090003203</t>
  </si>
  <si>
    <t>090003211</t>
  </si>
  <si>
    <t>090002973</t>
  </si>
  <si>
    <t>090004573</t>
  </si>
  <si>
    <t>090002981</t>
  </si>
  <si>
    <t>090002999</t>
  </si>
  <si>
    <t>040001422</t>
  </si>
  <si>
    <t>040004749</t>
  </si>
  <si>
    <t>040004814</t>
  </si>
  <si>
    <t>040004962</t>
  </si>
  <si>
    <t>070001656</t>
  </si>
  <si>
    <t>070004940</t>
  </si>
  <si>
    <t>070006408</t>
  </si>
  <si>
    <t>070006507</t>
  </si>
  <si>
    <t>070006523</t>
  </si>
  <si>
    <t>070006564</t>
  </si>
  <si>
    <t>070007844</t>
  </si>
  <si>
    <t>010009173</t>
  </si>
  <si>
    <t>010009181</t>
  </si>
  <si>
    <t>050007632</t>
  </si>
  <si>
    <t>070001334</t>
  </si>
  <si>
    <t>070001367</t>
  </si>
  <si>
    <t>070001532</t>
  </si>
  <si>
    <t>070001573</t>
  </si>
  <si>
    <t>070006739</t>
  </si>
  <si>
    <t>070007471</t>
  </si>
  <si>
    <t>070008115</t>
  </si>
  <si>
    <t>070001284</t>
  </si>
  <si>
    <t>070001300</t>
  </si>
  <si>
    <t>070007174</t>
  </si>
  <si>
    <t>020015210</t>
  </si>
  <si>
    <t>030006118</t>
  </si>
  <si>
    <t>030006720</t>
  </si>
  <si>
    <t>030006738</t>
  </si>
  <si>
    <t>030006746</t>
  </si>
  <si>
    <t>030006753</t>
  </si>
  <si>
    <t>030006761</t>
  </si>
  <si>
    <t>030007496</t>
  </si>
  <si>
    <t>030008510</t>
  </si>
  <si>
    <t>090003245</t>
  </si>
  <si>
    <t>010002160</t>
  </si>
  <si>
    <t>010008985</t>
  </si>
  <si>
    <t>010009231</t>
  </si>
  <si>
    <t>010009249</t>
  </si>
  <si>
    <t>010009264</t>
  </si>
  <si>
    <t>010009272</t>
  </si>
  <si>
    <t>010009280</t>
  </si>
  <si>
    <t>010009330</t>
  </si>
  <si>
    <t>010009439</t>
  </si>
  <si>
    <t>010009447</t>
  </si>
  <si>
    <t>010009926</t>
  </si>
  <si>
    <t>010010015</t>
  </si>
  <si>
    <t>010010288</t>
  </si>
  <si>
    <t>010010817</t>
  </si>
  <si>
    <t>010009165</t>
  </si>
  <si>
    <t>010009587</t>
  </si>
  <si>
    <t>010009355</t>
  </si>
  <si>
    <t>010009363</t>
  </si>
  <si>
    <t>010009041</t>
  </si>
  <si>
    <t>030006902</t>
  </si>
  <si>
    <t>010008969</t>
  </si>
  <si>
    <t>010008944</t>
  </si>
  <si>
    <t>010010122</t>
  </si>
  <si>
    <t>060008174</t>
  </si>
  <si>
    <t>060009404</t>
  </si>
  <si>
    <t>060022100</t>
  </si>
  <si>
    <t>060022118</t>
  </si>
  <si>
    <t>060022274</t>
  </si>
  <si>
    <t>060022282</t>
  </si>
  <si>
    <t>060022290</t>
  </si>
  <si>
    <t>060022589</t>
  </si>
  <si>
    <t>060023579</t>
  </si>
  <si>
    <t>060023587</t>
  </si>
  <si>
    <t>060023595</t>
  </si>
  <si>
    <t>060023603</t>
  </si>
  <si>
    <t>060023611</t>
  </si>
  <si>
    <t>060023777</t>
  </si>
  <si>
    <t>060025657</t>
  </si>
  <si>
    <t>040004566</t>
  </si>
  <si>
    <t>040004574</t>
  </si>
  <si>
    <t>040004624</t>
  </si>
  <si>
    <t>040004723</t>
  </si>
  <si>
    <t>050007624</t>
  </si>
  <si>
    <t>060022464</t>
  </si>
  <si>
    <t>060024288</t>
  </si>
  <si>
    <t>060025897</t>
  </si>
  <si>
    <t>060029600</t>
  </si>
  <si>
    <t>070006770</t>
  </si>
  <si>
    <t>imsel.aura.mssante.fr</t>
  </si>
  <si>
    <t>pathocluny.mssante.fr</t>
  </si>
  <si>
    <t>ch-tournus.mssante.fr</t>
  </si>
  <si>
    <t>ch-chauny.mssante.fr</t>
  </si>
  <si>
    <r>
      <t xml:space="preserve">Définitions :
</t>
    </r>
    <r>
      <rPr>
        <b/>
        <sz val="10"/>
        <rFont val="Calibri"/>
        <family val="2"/>
        <scheme val="minor"/>
      </rPr>
      <t xml:space="preserve">Autres : </t>
    </r>
    <r>
      <rPr>
        <sz val="10"/>
        <rFont val="Calibri"/>
        <family val="2"/>
        <scheme val="minor"/>
      </rPr>
      <t xml:space="preserve">Dans l'onglet "Suivi Général", le terme "autres" est constitué des acteurs MSSanté auxquels sont exclus les trois périmètres qui font l'objet d'un suivi détaillé : les ES, les PSL et les LBM. Ils correspondent par exemple aux centres de santé, aux centres de radiographie, aux structures sociales et médico-sociales, aux pharmacies, à DGS Urgent, ...
</t>
    </r>
    <r>
      <rPr>
        <b/>
        <sz val="10"/>
        <rFont val="Calibri"/>
        <family val="2"/>
        <scheme val="minor"/>
      </rPr>
      <t xml:space="preserve">BAL </t>
    </r>
    <r>
      <rPr>
        <sz val="10"/>
        <rFont val="Calibri"/>
        <family val="2"/>
        <scheme val="minor"/>
      </rPr>
      <t xml:space="preserve">: Boite Aux Lettres MSSanté
</t>
    </r>
    <r>
      <rPr>
        <b/>
        <sz val="10"/>
        <rFont val="Calibri"/>
        <family val="2"/>
        <scheme val="minor"/>
      </rPr>
      <t>BAL Libéral</t>
    </r>
    <r>
      <rPr>
        <sz val="10"/>
        <rFont val="Calibri"/>
        <family val="2"/>
        <scheme val="minor"/>
      </rPr>
      <t xml:space="preserve"> : Il s'agit des BAL MSSanté personnelles appartenant à un professionnel de santé exerçant dans le secteur libéral selon ce qui a été déclaré auprès de son autorité d'enregistrement. Un professionnel ayant un exercice mixte libéral et salarié et dont les boites ne sont pas rattachées à son exercice salarié, sera considéré comme libéral dans ce rapport.
</t>
    </r>
    <r>
      <rPr>
        <b/>
        <sz val="10"/>
        <rFont val="Calibri"/>
        <family val="2"/>
        <scheme val="minor"/>
      </rPr>
      <t>BAL non Libéral</t>
    </r>
    <r>
      <rPr>
        <sz val="10"/>
        <rFont val="Calibri"/>
        <family val="2"/>
        <scheme val="minor"/>
      </rPr>
      <t xml:space="preserve"> : Il s'agit des BAL organisationnelles et applicatives ainsi que des BAL personnelles rattachées à une structure ou appartenant à des professionnels de santé n'ayant aucun exercice libéral.
</t>
    </r>
    <r>
      <rPr>
        <b/>
        <sz val="10"/>
        <rFont val="Calibri"/>
        <family val="2"/>
        <scheme val="minor"/>
      </rPr>
      <t>BAL applicative</t>
    </r>
    <r>
      <rPr>
        <sz val="10"/>
        <rFont val="Calibri"/>
        <family val="2"/>
        <scheme val="minor"/>
      </rPr>
      <t xml:space="preserve"> : BAL associée à un logiciel métier de type DPI ou SIL par exemple. Elle a vocation à émettre des messages de manière automatisée. Elle n'a pas vocation à recevoir de messages.
</t>
    </r>
    <r>
      <rPr>
        <b/>
        <sz val="10"/>
        <rFont val="Calibri"/>
        <family val="2"/>
        <scheme val="minor"/>
      </rPr>
      <t>BAL organisationnelle</t>
    </r>
    <r>
      <rPr>
        <sz val="10"/>
        <rFont val="Calibri"/>
        <family val="2"/>
        <scheme val="minor"/>
      </rPr>
      <t xml:space="preserve"> : BAL associée à un usage partagé par plusieurs personnes d'un même service ou d'une même équipe. Elle peut se présenter sous la forme suivante : service-cardiologie@CH-XXXX.mssante.fr
</t>
    </r>
    <r>
      <rPr>
        <b/>
        <sz val="10"/>
        <rFont val="Calibri"/>
        <family val="2"/>
        <scheme val="minor"/>
      </rPr>
      <t>BAL personnelle</t>
    </r>
    <r>
      <rPr>
        <sz val="10"/>
        <rFont val="Calibri"/>
        <family val="2"/>
        <scheme val="minor"/>
      </rPr>
      <t xml:space="preserve"> (ou BAL nominative) : BAL appartenant à une personne physique, elle est souvent sous la forme suivante : prenom.nom@xxxx.mssante.fr</t>
    </r>
    <r>
      <rPr>
        <b/>
        <sz val="10"/>
        <rFont val="Calibri"/>
        <family val="2"/>
        <scheme val="minor"/>
      </rPr>
      <t xml:space="preserve">
Equipé</t>
    </r>
    <r>
      <rPr>
        <sz val="10"/>
        <rFont val="Calibri"/>
        <family val="2"/>
        <scheme val="minor"/>
      </rPr>
      <t xml:space="preserve"> : Est considéré comme "équipé" un professionnel de santé possédant au moins une BAL MSSanté ouverte. On parle de professionnel de santé "équipé" et de structure "raccordée".</t>
    </r>
    <r>
      <rPr>
        <b/>
        <u/>
        <sz val="10"/>
        <rFont val="Calibri"/>
        <family val="2"/>
        <scheme val="minor"/>
      </rPr>
      <t xml:space="preserve">
</t>
    </r>
    <r>
      <rPr>
        <b/>
        <sz val="10"/>
        <rFont val="Calibri"/>
        <family val="2"/>
        <scheme val="minor"/>
      </rPr>
      <t xml:space="preserve">ES : </t>
    </r>
    <r>
      <rPr>
        <sz val="10"/>
        <rFont val="Calibri"/>
        <family val="2"/>
        <scheme val="minor"/>
      </rPr>
      <t xml:space="preserve">Etablissement de Santé
</t>
    </r>
    <r>
      <rPr>
        <b/>
        <sz val="10"/>
        <rFont val="Calibri"/>
        <family val="2"/>
        <scheme val="minor"/>
      </rPr>
      <t>Espace de Confiance</t>
    </r>
    <r>
      <rPr>
        <sz val="10"/>
        <rFont val="Calibri"/>
        <family val="2"/>
        <scheme val="minor"/>
      </rPr>
      <t xml:space="preserve"> : Ce terme désigne l'ensemble de l'écosystème MSSanté, regroupant toutes les messageries sécurisées de santé conformes MSSanté.
</t>
    </r>
    <r>
      <rPr>
        <b/>
        <sz val="10"/>
        <rFont val="Calibri"/>
        <family val="2"/>
        <scheme val="minor"/>
      </rPr>
      <t>FINESS</t>
    </r>
    <r>
      <rPr>
        <sz val="10"/>
        <rFont val="Calibri"/>
        <family val="2"/>
        <scheme val="minor"/>
      </rPr>
      <t xml:space="preserve"> : Fichier national des établissements sanitaires et sociaux. Adresse du site : http://finess.sante.gouv.fr/fininter/jsp/index.jsp : FINESS assure l'immatriculation des établissements et entités juridiques porteurs d'une autorisation ou d'un agrément. Les données sont actualisées au quotidien en fonction des modifications effectuées au niveau territorial (ARS, DRJSCS).
</t>
    </r>
    <r>
      <rPr>
        <b/>
        <sz val="10"/>
        <rFont val="Calibri"/>
        <family val="2"/>
        <scheme val="minor"/>
      </rPr>
      <t>Hôpital</t>
    </r>
    <r>
      <rPr>
        <sz val="10"/>
        <rFont val="Calibri"/>
        <family val="2"/>
        <scheme val="minor"/>
      </rPr>
      <t xml:space="preserve"> : Le terme "hôpital" employé dans les onglets "Suivi Général" et "ES - Analyse" reprend le périmètre des ES.
</t>
    </r>
    <r>
      <rPr>
        <b/>
        <sz val="10"/>
        <rFont val="Calibri"/>
        <family val="2"/>
        <scheme val="minor"/>
      </rPr>
      <t xml:space="preserve">LBM </t>
    </r>
    <r>
      <rPr>
        <sz val="10"/>
        <rFont val="Calibri"/>
        <family val="2"/>
        <scheme val="minor"/>
      </rPr>
      <t xml:space="preserve">: Laboratoire de Biologie Médicale de ville
</t>
    </r>
    <r>
      <rPr>
        <b/>
        <sz val="10"/>
        <rFont val="Calibri"/>
        <family val="2"/>
        <scheme val="minor"/>
      </rPr>
      <t>Messages échangés</t>
    </r>
    <r>
      <rPr>
        <sz val="10"/>
        <rFont val="Calibri"/>
        <family val="2"/>
        <scheme val="minor"/>
      </rPr>
      <t xml:space="preserve"> : Un message émis auprès de 3 destinataires différents sera compté comme 3 messages émis (et 3 messages reçus). Le nombre de messages échangés correspond au nombre de messages émis = nombre de messages reçus (=3 dans l'exemple qui précède).
</t>
    </r>
    <r>
      <rPr>
        <b/>
        <sz val="10"/>
        <rFont val="Calibri"/>
        <family val="2"/>
        <scheme val="minor"/>
      </rPr>
      <t>Taille total des messages</t>
    </r>
    <r>
      <rPr>
        <sz val="10"/>
        <rFont val="Calibri"/>
        <family val="2"/>
        <scheme val="minor"/>
      </rPr>
      <t xml:space="preserve"> (onglet "Suivi Général") : Taille cumulé de l'ensemble des messages ayant transité au sein de l'Espace de Confiance au cours du mois.
</t>
    </r>
    <r>
      <rPr>
        <b/>
        <sz val="10"/>
        <rFont val="Calibri"/>
        <family val="2"/>
        <scheme val="minor"/>
      </rPr>
      <t>PSL</t>
    </r>
    <r>
      <rPr>
        <sz val="10"/>
        <rFont val="Calibri"/>
        <family val="2"/>
        <scheme val="minor"/>
      </rPr>
      <t xml:space="preserve"> : Professionnel de Santé Libéral</t>
    </r>
    <r>
      <rPr>
        <b/>
        <u/>
        <sz val="10"/>
        <rFont val="Calibri"/>
        <family val="2"/>
        <scheme val="minor"/>
      </rPr>
      <t xml:space="preserve">
</t>
    </r>
    <r>
      <rPr>
        <b/>
        <sz val="10"/>
        <rFont val="Calibri"/>
        <family val="2"/>
        <scheme val="minor"/>
      </rPr>
      <t>Taux émetteurs</t>
    </r>
    <r>
      <rPr>
        <sz val="10"/>
        <rFont val="Calibri"/>
        <family val="2"/>
        <scheme val="minor"/>
      </rPr>
      <t xml:space="preserve"> : Ce taux correspond au pourcentage de structures "émetteur" par rapport au nombre total de structures. Pour le calcul de ce taux, les émissions réelles au cours du mois sont prises en compte et non l'ensemble des structures qui ont émis au moins un mail depuis 2016 (cf. Statut Emetteur ci-après dans les détails ES et LBM).
</t>
    </r>
    <r>
      <rPr>
        <b/>
        <sz val="10"/>
        <rFont val="Calibri"/>
        <family val="2"/>
        <scheme val="minor"/>
      </rPr>
      <t>Taux équipement</t>
    </r>
    <r>
      <rPr>
        <sz val="10"/>
        <rFont val="Calibri"/>
        <family val="2"/>
        <scheme val="minor"/>
      </rPr>
      <t xml:space="preserve"> : Ce taux correspond au pourcentage de professionnels de santé "équipé" d'une boite MSSanté par rapport au nombre total de professionnels de santé (voir la définition de "émetteur" pour plus de détails).
</t>
    </r>
    <r>
      <rPr>
        <b/>
        <sz val="10"/>
        <rFont val="Calibri"/>
        <family val="2"/>
        <scheme val="minor"/>
      </rPr>
      <t>Taux raccordement</t>
    </r>
    <r>
      <rPr>
        <sz val="10"/>
        <rFont val="Calibri"/>
        <family val="2"/>
        <scheme val="minor"/>
      </rPr>
      <t xml:space="preserve"> : Ce taux correspond au pourcentage de structures raccordées par rapport au nombre total de structures (voir la définition de "raccordé" pour plus de détails).
</t>
    </r>
    <r>
      <rPr>
        <b/>
        <sz val="10"/>
        <rFont val="Calibri"/>
        <family val="2"/>
        <scheme val="minor"/>
      </rPr>
      <t>Ville</t>
    </r>
    <r>
      <rPr>
        <sz val="10"/>
        <rFont val="Calibri"/>
        <family val="2"/>
        <scheme val="minor"/>
      </rPr>
      <t xml:space="preserve"> : Le terme "ville" employé dans les onglets "Suivi Général" et "ES - Analyse" reprend le périmètre des PSL, des LBM et des autres catégories d'émetteurs "de ville" : centres d'échographie, centres de santé, ...
</t>
    </r>
    <r>
      <rPr>
        <b/>
        <u/>
        <sz val="10"/>
        <rFont val="Calibri"/>
        <family val="2"/>
        <scheme val="minor"/>
      </rPr>
      <t xml:space="preserve">Détails concernant les statuts de déploiement des ES et LBM dans les onglets "ES - Détail" et "LBM - Détail" </t>
    </r>
    <r>
      <rPr>
        <sz val="10"/>
        <rFont val="Calibri"/>
        <family val="2"/>
        <scheme val="minor"/>
      </rPr>
      <t xml:space="preserve">: 
- </t>
    </r>
    <r>
      <rPr>
        <b/>
        <sz val="10"/>
        <rFont val="Calibri"/>
        <family val="2"/>
        <scheme val="minor"/>
      </rPr>
      <t>ES Emetteur</t>
    </r>
    <r>
      <rPr>
        <sz val="10"/>
        <rFont val="Calibri"/>
        <family val="2"/>
        <scheme val="minor"/>
      </rPr>
      <t xml:space="preserve"> (onglet "ES - Détail") et </t>
    </r>
    <r>
      <rPr>
        <b/>
        <sz val="10"/>
        <rFont val="Calibri"/>
        <family val="2"/>
        <scheme val="minor"/>
      </rPr>
      <t xml:space="preserve">Emetteur </t>
    </r>
    <r>
      <rPr>
        <sz val="10"/>
        <rFont val="Calibri"/>
        <family val="2"/>
        <scheme val="minor"/>
      </rPr>
      <t xml:space="preserve">(onglet "LBM - Détail") : ES ou LBM raccordé à l'Espace de Confiance et ayant émis au moins un mail sécurisé depuis 2016. Seuls les messages émis par une BAL associée à un exercice salarié unique et explicitement associée à la structure dans l'Annuaire Santé (déclaration par l'opérateur du FINESS pour la BAL) seront pris en compte pour considérer la structure comme 'émetteur'. Les messages émis par des PSL exerçant au sein d'une structure et dont la boite n'est pas rattachée à la structure ne pourront suffire à considérer la structure comme "émetteur". 
- </t>
    </r>
    <r>
      <rPr>
        <b/>
        <sz val="10"/>
        <rFont val="Calibri"/>
        <family val="2"/>
        <scheme val="minor"/>
      </rPr>
      <t>MSSanté Compatible</t>
    </r>
    <r>
      <rPr>
        <sz val="10"/>
        <rFont val="Calibri"/>
        <family val="2"/>
        <scheme val="minor"/>
      </rPr>
      <t xml:space="preserve"> (onglet "ES - Détail") : ES raccordé à l'Espace de Confiance et pouvant échanger des mails sécurisés. Un ES passera au statut "MSSanté Compatible" si au moins une BAL a été explicitement associée à son FINESS dans l'Annuaire Santé. Les BAL prises en compte sont donc toutes les BAL applicatives et organisationnelles ainsi que les BAL personnelles associées à un exercice salarié dans une unique structure.
- </t>
    </r>
    <r>
      <rPr>
        <b/>
        <sz val="10"/>
        <rFont val="Calibri"/>
        <family val="2"/>
        <scheme val="minor"/>
      </rPr>
      <t>Raccordé</t>
    </r>
    <r>
      <rPr>
        <sz val="10"/>
        <rFont val="Calibri"/>
        <family val="2"/>
        <scheme val="minor"/>
      </rPr>
      <t xml:space="preserve"> (onglet "LBM - Détail") : LBM raccordé à l'Espace de Confiance et pouvant échanger des mails sécurisés. Un LBM passera au statut "Raccordé" si au moins une BAL a été explicitement associée à son FINESS dans l'Annuaire Santé. Les BAL prises en compte sont toutes les BAL applicatives et organisationnelles.
- </t>
    </r>
    <r>
      <rPr>
        <b/>
        <sz val="10"/>
        <rFont val="Calibri"/>
        <family val="2"/>
        <scheme val="minor"/>
      </rPr>
      <t>En test opérateur</t>
    </r>
    <r>
      <rPr>
        <sz val="10"/>
        <rFont val="Calibri"/>
        <family val="2"/>
        <scheme val="minor"/>
      </rPr>
      <t xml:space="preserve"> (onglet "ES - Détail") : ES en cours de test de fonctionnement de la messagerie MSSanté.
- </t>
    </r>
    <r>
      <rPr>
        <b/>
        <sz val="10"/>
        <rFont val="Calibri"/>
        <family val="2"/>
        <scheme val="minor"/>
      </rPr>
      <t>En contractualisation opérateur</t>
    </r>
    <r>
      <rPr>
        <sz val="10"/>
        <rFont val="Calibri"/>
        <family val="2"/>
        <scheme val="minor"/>
      </rPr>
      <t xml:space="preserve"> (onglet "ES - Détail") : ES en cours de contractualisation opérateur MSSanté.
- </t>
    </r>
    <r>
      <rPr>
        <b/>
        <sz val="10"/>
        <rFont val="Calibri"/>
        <family val="2"/>
        <scheme val="minor"/>
      </rPr>
      <t>ES non engagé</t>
    </r>
    <r>
      <rPr>
        <sz val="10"/>
        <rFont val="Calibri"/>
        <family val="2"/>
        <scheme val="minor"/>
      </rPr>
      <t xml:space="preserve"> (onglet "ES - Détail") : ES n'ayant pas engagé de contractualisation opérateur MSSanté, à notre connaissance.</t>
    </r>
  </si>
  <si>
    <t>CENTRE HOSPITALIER GERONTOLOGIQUE DE LA FERE</t>
  </si>
  <si>
    <t>ETABLISSEMENT FRANÇAIS DU SANG</t>
  </si>
  <si>
    <t>930019229</t>
  </si>
  <si>
    <t>aurore.asso.mssante.fr</t>
  </si>
  <si>
    <t>780002010</t>
  </si>
  <si>
    <t>GCS e-santé Archipel 971</t>
  </si>
  <si>
    <t>GCS e-santé Bretagne</t>
  </si>
  <si>
    <t>GCS e-santé Guyasis</t>
  </si>
  <si>
    <t>ch-cayenne.mssante.fr</t>
  </si>
  <si>
    <t>GCS e-santé Pays de la Loire</t>
  </si>
  <si>
    <t>hl-valmadon.mssante.fr</t>
  </si>
  <si>
    <t>meuse.mssante.fr</t>
  </si>
  <si>
    <t>cjp.aura.mssante.fr</t>
  </si>
  <si>
    <t>clinique-belledonne.aura.mssante.fr</t>
  </si>
  <si>
    <t>gimir.aura.mssante.fr</t>
  </si>
  <si>
    <t>imvoc.aura.mssante.fr</t>
  </si>
  <si>
    <t>radiologie-bonneville.aura.mssante.fr</t>
  </si>
  <si>
    <t>GCS SESAN et ARS Île-de-France</t>
  </si>
  <si>
    <t>ars-idf.mssante.fr</t>
  </si>
  <si>
    <t>GCS SIS Martinique</t>
  </si>
  <si>
    <t>GIP e-Santé et ARS Centre-Val de Loire</t>
  </si>
  <si>
    <t>audioprothesiste.oc.mssante.fr</t>
  </si>
  <si>
    <t>chiropracteur.oc.mssante.fr</t>
  </si>
  <si>
    <t>ch-limouxquillan.mssante.fr</t>
  </si>
  <si>
    <t>dieteticien.oc.mssante.fr</t>
  </si>
  <si>
    <t>ehpad.mssante.fr</t>
  </si>
  <si>
    <t>ergotherapeute.oc.mssante.fr</t>
  </si>
  <si>
    <t>manipulateur-erm.oc.mssante.fr</t>
  </si>
  <si>
    <t>oculariste.oc.mssante.fr</t>
  </si>
  <si>
    <t>opticien-lunetier.oc.mssante.fr</t>
  </si>
  <si>
    <t>org.oc.mssante.fr</t>
  </si>
  <si>
    <t>orthopediste-orthesiste.oc.mssante.fr</t>
  </si>
  <si>
    <t>osteopathe.oc.mssante.fr</t>
  </si>
  <si>
    <t>podo-orthesiste.oc.mssante.fr</t>
  </si>
  <si>
    <t>psychologue.oc.mssante.fr</t>
  </si>
  <si>
    <t>psychomotricien.oc.mssante.fr</t>
  </si>
  <si>
    <t>routenouvelle.mssante.fr</t>
  </si>
  <si>
    <t>technicien-laboratoire.oc.mssante.fr</t>
  </si>
  <si>
    <t>GIP GRADeS BFC</t>
  </si>
  <si>
    <t>adapei58.mssante.fr</t>
  </si>
  <si>
    <t>cdsrespir.mssante.fr</t>
  </si>
  <si>
    <t>cptsdugrandlons.mssante.fr</t>
  </si>
  <si>
    <t>femasco.mssante.fr</t>
  </si>
  <si>
    <t>ajl.asso.mssante.fr</t>
  </si>
  <si>
    <t>ghtvar.mssante.fr</t>
  </si>
  <si>
    <t>had-bdr.mssante.fr</t>
  </si>
  <si>
    <t>ch-henin.mssante.fr</t>
  </si>
  <si>
    <t>ch-lens.mssante.fr</t>
  </si>
  <si>
    <t>hadpolycliniqueduvaldesambre.mssante.fr</t>
  </si>
  <si>
    <t>GRADeS ESEA Nouvelle-Aquitaine</t>
  </si>
  <si>
    <r>
      <rPr>
        <b/>
        <i/>
        <sz val="7"/>
        <color theme="0" tint="-0.499984740745262"/>
        <rFont val="Arial"/>
        <family val="2"/>
      </rPr>
      <t>Identification des LBM</t>
    </r>
    <r>
      <rPr>
        <i/>
        <sz val="7"/>
        <color theme="0" tint="-0.499984740745262"/>
        <rFont val="Arial"/>
        <family val="2"/>
      </rPr>
      <t xml:space="preserve"> : Les LBM recensés dans ce tableau correspondent aux LBM de la base FINESS en décembre 2020.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au niveau de leur FINESS Juridique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</si>
  <si>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t>hippocrate.mssante.fr</t>
  </si>
  <si>
    <t>lifen.mssante.fr/aub.mssante.fr</t>
  </si>
  <si>
    <t>LBM BIOESTEREL SITE VILLENEUVE LOUBET/LBM BIOESTEREL SITE VILLEFRANCHE ALBER/LBM BIOESTEREL SITE VENCE MARECHAL FOC/LBM BIOESTEREL SITE VENCE GRAND JARDIN/LBM BIOESTEREL SITE VAUBAN/LBM BIOESTEREL SITE VALLAURIS LIBERTE/LBM BIOESTEREL SITE VALBONNE/LBM BIOESTEREL SITE TOULON ROOSEVELT/LBM BIOESTEREL SITE TOULON PICOT/LBM BIOESTEREL SITE TOULON BAZEILLES/LBM BIOESTEREL SITE ST RAPHAEL VALESCU/LBM BIOESTEREL SITE ST RAPHAEL MARTIN/LBM BIOESTEREL SITE ST RAPHAEL EPSILON/LBM BIOESTEREL SITE ST MARTIN DU VAR/LBM BIOESTEREL SITE ST JEANNET/LBM BIOESTEREL SITE ST ANDRE DE LA ROC/LBM BIOESTEREL SITE SOLEILLANT/LBM BIOESTEREL SITE SALERNES/LBM BIOESTEREL SITE SAINT TROPEZ/LBM BIOESTEREL SITE SAINT LAURENT GENE/LBM BIOESTEREL SITE ROQUEFORT LES PINS/LBM BIOESTEREL SITE ROQUEBRUNE SUR ARG/LBM BIOESTEREL SITE PUGET SUR ARGENS/LBM BIOESTEREL SITE PIERREFEU/LBM BIOESTEREL SITE PEYMEINADE/LBM BIOESTEREL SITE PEGOMAS/LBM BIOESTEREL SITE NICE ST MARGUERITE/LBM BIOESTEREL SITE NICE REPUBLIQUE/LBM BIOESTEREL SITE NICE LYAUTEY/LBM BIOESTEREL SITE NICE JEAN JAURES/LBM BIOESTEREL SITE NICE ARIANE/LBM BIOESTEREL SITE MOUGINS ORMES/LBM BIOESTEREL SITE MOUGINS MARECHAL J/LBM BIOESTEREL SITE MOUANS SARTOUX PLA/LBM BIOESTEREL SITE MOUANS SARTOUX GOU/LBM BIOESTEREL SITE MOUANS SARTOUX BRU/LBM BIOESTEREL SITE MANDELIEU PASERO/LBM BIOESTEREL SITE MANDELIEU CANNES/LBM BIOESTEREL SITE LORGUES/LBM BIOESTEREL SITE LES ARCS/LBM BIOESTEREL SITE LE PRADET/LBM BIOESTEREL SITE LE MUY LIBERATION/LBM BIOESTEREL SITE LE LAVANDOU/LBM BIOESTEREL SITE LE CANNET ROOSEVEL/LBM BIOESTEREL SITE LE CANNET ROCHEVIL/LBM BIOESTEREL SITE LE CANNET POMPIDOU/LBM BIOESTEREL SITE LE CANNET ECOLES/LBM BIOESTEREL SITE LA VALETTE VALGORA/LBM BIOESTEREL SITE LA VALETTE PAUL VA/LBM BIOESTEREL SITE LA VALETTE/LBM BIOESTEREL SITE LA LONDE/LBM BIOESTEREL SITE LA CROIX VALMER/LBM BIOESTEREL SITE LA COLLE SUR LOUP/LBM BIOESTEREL SITE LA CANNET MICHELS/LBM BIOESTEREL SITE HYERES SEIGNORET/LBM BIOESTEREL SITE HYERES GAMBETTA/LBM BIOESTEREL SITE HYERES CAVELL/LBM BIOESTEREL SITE GRASSE ROUQUIER/LBM BIOESTEREL SITE GRASSE JEU DE BALL/LBM BIOESTEREL SITE GRASSE HONORE CRES/LBM BIOESTEREL SITE GRASSE CUMERO/LBM BIOESTEREL SITE GRASSE CLINIQUE PA/LBM BIOESTEREL SITE FREJUS TASSIGNY/LBM BIOESTEREL SITE FREJUS PROVENCE/LBM BIOESTEREL SITE FREJUS LUCIEN BOEU/LBM BIOESTEREL SITE FREJUS ARISTIDE BR/LBM BIOESTEREL SITE FONTAINE DU TEMPLE/LBM  BIOESTEREL SITE DRAGUIGNAN/MARECH/LBM BIOESTEREL SITE DRAGUIGNAN CLEMENC/LBM BIOESTEREL SITE DRAGUIGNAN BROSSOL/LBM BIOESTEREL SITE CHATEAUNEUF DE GRA/LBM BIOESTEREL SITE CAVALAIRE/LBM BIOESTEREL SITE CAVAGNA/LBM BIOESTEREL SITE CARROS/LBM BIOESTEREL SITE CANNES REPUBLIQUE/LBM BIOESTEREL SITE CANNES OXFORD/LBM BIOESTEREL SITE CANNES FRANCIS TON/LBM BIOESTEREL SITE CANNES FERRAGE/LBM BIOESTEREL SITE CANNES CARNOT/LBM BIOESTEREL SITE CAGNES VAL FLEURI/LBM BIOESTEREL SITE CAGNES MARECHAL JU/LBM BIOESTEREL SITE BORMES LES MIMOSAS/LBM BIOESTEREL SITE BIOT/LBM BIOESTEREL SITE ANTIBES VAUTRIN/LBM BIOESTEREL SITE ANTIBES SOLEAU/LBM BIOESTEREL SITE ANTIBES GRASSEQUE/LBM BIOESTEREL SITE ANTIBES FOCH/LBM BIOESTEREL SITE ANTIBES ESTEREL/LBM BIOESTEREL SITE ANTIBES 4 CHEMINS/LBM BIOESTEREL LE MUY PLATEAU TECHNIQU/BIOESTEREL SITE ANTIBES/GAMBETTA</t>
  </si>
  <si>
    <t>LBM BIOLYSS/LABM BIOLYSS - SAINT YRIEIX/LABM BIOLYSS _ LIMOGES, TARRADE/LABM BIOLYSS - LIMOGES, SCHOELCHER/LABM BIOLYSS - LIMOGES, FOUGERAS/LABM BIOLYSS - LIMOGES, FLEURUS/LABM BIOLYSS - LIMOGES, CATROUX/LABM BIOLYSS - LA SOUTERRAINE/LABM BIOLYSS - GUÉRET/LABM BIOLYSS - BELLAC</t>
  </si>
  <si>
    <t>LBM LABOSUD PROVENCE CHATEAUNEUF LES M/LBM LABOSUD PROVENCE BIOLOGIE SITE VIA/LBM LABOSUD PROVENCE BIOLOGIE SITE VEL/LBM LABOSUD PROVENCE BIOLOGIE SITE TOU/LBM LABOSUD PROVENCE BIOLOGIE SITE ST/LBM LABOSUD PROVENCE BIOLOGIE SITE SOL/LBM LABOSUD PROVENCE BIOLOGIE SITE POR/LBM LABOSUD PROVENCE BIOLOGIE SITE MIR/LBM LABOSUD PROVENCE BIOLOGIE SITE MIC/LBM LABOSUD PROVENCE BIOLOGIE SITE MAR/LBM LABOSUD PROVENCE  BIOLOGIE SITE MA/LBM LABOSUD PROVENCE BIOLOGIE SITE LE/LBM LABOSUD PROVENCE BIOLOGIE SITE LA/LBM LABOSUD PROVENCE BIOLOGIE SITE IST/LBM LABOSUD PROVENCE BIOLOGIE SITE GIG/LBM LABOSUD PROVENCE BIOLOGIE SITE FOS/LBM LABOSUD PROVENCE BIOLOGIE SITE DE/LBM LABOSUD PROVENCE BIOLOGIE SITE CUE/LBM LABOSUD PROVENCE BIOLOGIE SITE CAR/LBM LABOSUD PROVENCE BIOLOGIE SITE AUB/LBM LABOSUD PROVENCE BIOLOGIE SITE AIX</t>
  </si>
  <si>
    <t>LBM CAB SITE VIGNOBLE/LBM CAB SITE VENDOME/LBM CAB SITE UNTERLINDEN/LBM CAB SITE ST THIEBAUT/LBM CAB SITE ST MORAND/LBM CAB SITE STE BARBE/LBM CAB SITE ROUFFACH/LBM CAB SITE RIEDISHEIM/LBM CAB SITE REUSS/LBM CAB SITE REMPARTS OBERNAI/LBM CAB SITE RAPP/LBM CAB SITE POINCARE/LBM CAB SITE PEGON/LBM CAB SITE PASTEUR ZUP/LBM CAB SITE MUNSTER/LBM CAB SITE MENETRIERS/LBM CAB SITE MANGIN/LBM CAB SITE LENYS ALSACE/LBM CAB SITE KLUMPP/LBM CAB SITE ISSENHEIM/LBM CAB SITE HIRSINGUE/LBM CAB SITE GUTH/LBM CAB SITE GOESTER/LBM CAB SITE FOCH/LBM CAB SITE ENSISHEIM/LBM CAB SITE EIMER/LBM CAB SITE EBERLE/LBM CAB SITE DU ROETHIG/LBM CAB SITE DU PARC DES POTERIES/LBM CAB SITE DU MARAIS/LBM CAB SITE DU CONSEIL DES QUINZE/LBM CAB SITE DOLLER/LBM CAB SITE D'OBERNAI/LBM CAB SITE DES VOSGES/LBM CAB SITE DES VIGNES/LBM CAB SITE DE STE MARIE AUX MINES/LBM CAB SITE DE SCHILTIGHEIM/LBM CAB SITE DE MUTZIG/LBM CAB SITE DE MOLSHEIM/LBM CAB SITE DE MARMOUTIER/LBM CAB SITE DE LINGOLSHEIM/LBM CAB SITE DE L'ILL/LBM CAB SITE DE L'ESPLANADE/LBM CAB SITE DE L'ANCIENNE DOUANE/LBM CAB SITE DE LA GRAVIERE/LBM CAB SITE DE HOENHEIM/LBM CAB SITE DE HAUTEPIERRE/LBM CAB SITE DE COLMAR/LBM CAB SITE DE BISCHHEIM/LBM CAB SITE DE BARR/LBM CAB SITE DANNEMARIE/LBM CAB SITE CITADELLE/LBM CAB SITE CIGOGNES/LBM CAB SITE BRUNSTATT/LBM CAB SITE BOURTZWILLER/LBM CAB SITE BOUDERBALA/LBM CAB SITE BOLLWERK/LBM CAB SITE BEL AIR/LBM CAB SITE ALTKIRCH/LBM CAB R NF BRISACH COLMAR/LBM CAB GUEBWILLER/LBM CAB CLINIQUE DES TROIS FRONTIERES/LBM CAB BLOTZHEIM/LBM CAB BARTENHEIM</t>
  </si>
  <si>
    <t>LBM BIOMEDILAM VITRE/LBM BIOMEDILAM VERN SUR SEICHE/LBM BIOMEDILAM LA GUERCHE DE BRETAGNE/LBM BIOMEDILAM CHATEAUGIRON/LBM BIOMEDILAM CHARTRES DE BRETAGNE/LBM BIOMEDILAM</t>
  </si>
  <si>
    <t>LBM LABORIZON MAINE ANJOU VIHIERS/LBM LABORIZON MAINE ANJOU TRELAZE/LBM LABORIZON MAINE ANJOU ST CALAIS/LBM LABORIZON MAINE ANJOU PONTS DE CE/LBM LABORIZON MAINE ANJOU MURS-ERIGNE/LBM LABORIZON MAINE ANJOU MITTERRAND L/LBM LABORIZON MAINE ANJOU LES HERBIERS/LBM LABORIZON MAINE ANJOU LE LUDE/LBM LABORIZON MAINE ANJOU LAENNEC LE M/LBM LABORIZON MAINE ANJOU JAURES LE MA/LBM LABORIZON MAINE ANJOU GUETTELOUP L/LBM LABORIZON MAINE ANJOU GAMBETTA LE/LBM LABORIZON MAINE ANJOU ECOMMOY/LBM LABORIZON MAINE ANJOU DOUE LA FONT/LBM LABORIZON MAINE ANJOU COULAINES/LBM LABORIZON MAINE ANJOU BRISSAC QUIN/LBM LABORIZON MAINE ANJOU BEAUVERGER L/LBM LABORIZON MAINE ANJOU BEAUCOUZE/LBM LABORIZON MAINE ANJOU ALLONNES/LBM BIOMELIS - CHOLET/LBM BIOMELIS - CHEMILLE/LBM BIOMELIS - CHALONNES/LABORIZON MAINE ANJOU ANGERS</t>
  </si>
  <si>
    <t>LBM TOP BIO ORMEAU/LBM TOP BIO MARCADIEU/LBM BIOPYRENEES-SEPE/LBM BIOPYRENEES - SAINT-SEVER/LBM BIOPYRENEES-NAVARRENX/LBM BIOPYRENEES-HAUTERIVE/LBM BIOPYRENEES-GACHET/LBM BIOPYRENEES-EUGENIE/LBM BIOPYRENEES-ETIENNE LENOIR/LBM BIOPYRENEES-DEVERIA/LBM BIOPYRENEES-CHATEAU D'ESTE/LBM BIOPYRENEES-BEARN BIGORRE/LBM BIOPYRENEES-BAYARD/LBM BIOPYRENEES - AIRE SUR ADOUR</t>
  </si>
  <si>
    <t>LBM LABOUEST - TRELAZE/LBM LABOUEST - TASSIGNY ANGERS/LBM LABOUEST - ST SYLVAIN/LBM LABOUEST - ST BARTHELEMY/LBM LABOUEST - SEGRE/LBM LABOUEST - SAUMUROISE ANGERS/LBM LABOUEST - PASTEUR ANGERS/LBM LABOUEST - MONTREUIL BELLAY/LBM LABOUEST - MEIGNANNE ANGERS/LBM LABOUEST - LAFAYETTE ANGERS/LBM LABOUEST - JONCHERES ANGERS/LBM LABOUEST - BESSONNEAU 8 ANGERS/LBM LABOUEST -/LBM LABOUEST</t>
  </si>
  <si>
    <t>LBM BIOPOLE-NORMAN PRINCE/LBM BIOPOLE-JEAN MERMOZ/LBM BIOPOLE BIDART/LBM BIOPOLE</t>
  </si>
  <si>
    <t>LBM BPO-BIOEPINE SIT REPUBLIQUE/LBM BPO-BIOEPINE SITE VINCENNES/LBM BPO-BIOEPINE SITE VILLENEUVE/LBM BPO-BIOEPINE SITE VICTOR HUGO/LBM BPO-BIOEPINE SITE VENETIE/LBM BPO-BIOEPINE SITE VAUGIRARD/LBM BPO-BIOEPINE  SITE VAUCRESSON/LBM BPO-BIOEPINE SITE VAILLANT/LBM BPO-BIOEPINE SITE TOCQUEVILLE-JOFF/LBM BPO-BIOEPINE SITE THIAIS MAUREPAS/LBM BPO-BIOEPINE SITE THIAIS BELLE EPI/LBM BPO-BIOEPINE SITE ST FERDINAND/LBM BPO-BIOEPINE SITE SEVRES/LBM BPO-BIOEPINE SITE SAINT GERMAIN/LBM BPO-BIOEPINE SITE PONT NEUF/LBM BPO-BIOEPINESITE PONT DE NEUILLY/LBM BPO-BIOEPINE SITE PLAISANCE/LBM BPO-BIOEPINE SITE PLACE PEREIRE/LBM BPO-BIOEPINE SITE PARIS/LBM BPO-BIOEPINE SITE ORMESSON S/MARNE/LBM BPO-BIOEPINE SITE ORLY/LBM BPO-BIOEPINE SITE ORANGERIE/LBM BPO-BIOEPINE SITE OLYMPIADE/LBM BPO-BIOEPINE SITE NOGENT S/M/LBM BPO-BIOEPINE SITE NEUILLY SABLONS/LBM BPO-BIOEPINE SITE ND LORETTE/LBM BPO-BIOEPINE SITE NANTERRE/LBM BPO-BIOEPINE SITE MONTROUGE/LBM BPO-BIOEPINE SITE MONTPARNASSE/LBM BPO-BIOEPINE SITE MICHELIS/LBM BPO-BIOEPINE SITE LIMEIL/LBM BPO-BIOEPINE SITE LE PERREUX/LBM BPO-BIOEPINE SITE LECLERC/LBM BPO-BIOEPINE SITE LA GARENNE COLOM/LBM BPO-BIOEPINE SITE ISSY LES MOULINE/LBM BPO BIOEPINE SITE IINST RAPHAEL/LBM BPO-BIOEPINE SITE HUISSIERS/LBM BPO-BIOEPINE SITE HUGO/LBM BPO-BIOEPINE SITE HEROLD/LBM BPO-BIOEPINE SITE GUESDE/LBM BPO-BIOEPINE SITE GRANDE ARMEE/LBM BPO-BIOEPINE SITE GARENNE/LBM BPO-BIOEPINE SITE GARCHES/LBM BPO-BIOEPINE SITE FELIX FAURE/LBM BPO-BIOEPINE SITE DUPONT DES LOGES/LBM BPO-BIOEPINE SITE DUCHEMIN/LBM BPO-BIOEPINE SITE DENFERT/LBM BPO-BIOEPINE SITE DE LA CROIX NIVE/LBM BPO-BIOEPINE SITE DE GAULLE/LBM BPO-BIOEPINE SITE CRETEIL VILLAGE/LBM BPO-BIOEPINE SITE CRETEIL SOLEIL/LBM BPO-BIOEPINE SITE CRETEIL PALAIS/LBM BPO-BIOEPINE SITE COLOMBE/LBM BPO-BIOEPINE SITE CLICHY/LBM BPO-BIOEPINE SITE CHOISY VICTOR HU/LBM BPO-BIOEPINE SITE CHOISY LIBERTE/LBM BPO-BIOEPINE SITE CHEVILLY LARUE/LBM BPO-BIOEPINE SITE CHEVALERET-SALPE/LBM BPO-BIOEPINE SITE CHATENAY/LBM BPO-BIOEPINE SITE CHATEAU/LBM BPO-BIOEPINE SITE BROSSOLETTE/LBM BPO-BIOEPINE SITE BOULOGNE/LBM BPO-BIOEPINE SITE BOUGAINVILLIERS/LBM BPO-BIOEPINE SITE BEZON/LBM BPO-BIOEPINE SITE ASNIERE/LBM BPO-BIOEPINE SITE ANTONY/LBM BPO-BIOEPINE SITE ALFORTVILLE/LBM BPO-BIOEPINE SITE ALBERT/LBM BIO-BIOEPINE SITE LUXEMBOURG</t>
  </si>
  <si>
    <t>SITE REUNILAB VAUBAN/SITE REUNILAB ST PAUL VILLE/SITE REUNILAB ST LEU/SITE REUNILAB ST GILLES LES HAUTS/SITE REUNILAB ST GILLES LES BAINS/SITE REUNILAB STE SUZANNE/SITE REUNILAB STE MARIE/SITE REUNILAB STE CLOTILDE/SITE REUNILAB ST ANDRE/SITE REUNILAB SAVANNAH/SITE REUNILAB RIVIERE SAINT LOUIS/SITE REUNILAB RIVIERE DES PLUIES/SITE REUNILAB PITON ST LEU/SITE REUNILAB OCEAN/SITE REUNILAB MASCAREIGNES/SITE REUNILAB MAIRIE/SITE REUNILAB LES AVIRONS/SITE REUNILAB LA SALINE/SITE REUNILAB LABO CENTRAL/SITE REUNILAB ENTRE-DEUX/SITE REUNILAB-CAMBUSTON/SITE REUNILAB BUTOR/SITE REUNILAB-BRAS PANON/REUNILAB ST LOUIS/REUNILAB PLATEAU DES DEUX CANONS/REUNILAB MARCHE FORAIN/REUNILAB LES AVIRONS/REUNILAB BOIS DE NEFLES ST PAUL/L.B.M. ZAC L' AVENIR/L.B.M. LES MANGUIERS</t>
  </si>
  <si>
    <t>LBM AX  BIO OCEAN REDUIT/LBM AX BIO OCEAN PAULMY/LBM AX BIO OCEAN NUNGESSER ET COLI/LBM AX BIO OCEAN GALLIENI/LBM AX BIO OCEAN FREDERIC MISTRAL/LBM AX BIO OCEAN DR LAFON/LBM AX BIO OCEAN ALSACE LORRAINE/LBM AX BIO OCEAN</t>
  </si>
  <si>
    <t>SELAS LES BIOLOGISTES ASSOCIES</t>
  </si>
  <si>
    <t>LBM SEALAB-VILLAGE/LBM SEALAB-MONT JOIE/LBM SEALAB-MARNE/LBM SEALAB-MARCEL PAUL/LBM SEALAB-LYAUTEY/LBM SEALAB-LOUP/LBM SEALAB-LARAMENDY/LBM SEALAB - LABENNE/LBM SEALAB-JEAN MOULIN/LBM SEALAB-JACQUES LOEB/LBM SEALAB-GENERAL DUCASSE/LBM SEALAB-GASCONS/LBM SEALAB-ESTAGNAS/LBM SEALAB-ELISSAGARAY/LBM SEALAB-DUCLOS/LBM SEALAB-BEAURIVAGE/LBM SEALAB-BAYONNE/LBM SEALAB-BARRE/LBM SEALAB-8 MAI 1945/LBM SEALAB-11 NOVEMBRE</t>
  </si>
  <si>
    <t>CERBALLIANCE TROIS MARES/CERBALLIANCE TERRE SAINTE/CERBALLIANCE SITE CLINIQUE DURIEUX/CERBALLIANCE SAINT PIERRE/CERBALLIANCE SAINT JOSEPH/CERBALLIANCE SAINTE SUZANNE/CERBALLIANCE SAINTE CLOTILDE/CERBALLIANCE SAINT DENIS CENTRE/CERBALLIANCE SAINT ANDRE/CERBALLIANCE REUNION SAINT LEU/CERBALLIANCE RAVINE BLANCHE/CERBALLIANCE PLATEAU CAILLOU/CERBALLIANCE PLAINE DES CAFRES/CERBALLIANCEPETITE ILE/CERBALLIANCE LE TAMPON/CERBALLIANCE LE PORT/CERBALLIANCE LA TRINITE/CERBALLIANCE LA POSSESSION/CERBALLIANCE LA MONTAGNE/CERBALLIANCE CLINISUD (PLATEAU SUD)/CERBALLIANCE BOURBON/CERBALLIANCE BEAUSEJOUR</t>
  </si>
  <si>
    <t>LBM SYNLAB AUVERGNE VICHY/LBM SYNLAB AUVERGNE PARAY-LE-MONIAL/LBM SYNLAB AUVERGNE MONTFERRAND/LBM SYNLAB AUVERGNE CUSSET/LBM SYNLAB AUVERGNE COURNON/LBM SYNLAB AUVERGNE CLERMONT-FD MICHEL/LBM SYNLAB AUVERGNE CHAMALIERES/LBM SYNLAB AUVERGNE BELLERIVE PAIX/LBM SYNLAB AUVERGNE BELLERIVE DE GAULL/LBM SYNLAB AUVERGNE BEAUMONT/LBM SYNLAB AUVERGNE AUBIERES</t>
  </si>
  <si>
    <t>SITE ST VALERY-EN-CAUX/SITE PRINCIPAL ADIEPPE/SITE DE MONTVILLE/SITE AST-AUBIN SUR SCIE/LBM MULTI SITES SELAFA D-LAB</t>
  </si>
  <si>
    <t>LBM BIO LITTORAL SITE VICTOR HUGO/LBM BIO LITTORAL SITE TOULON ST ROCH/LBM BIO LITTORAL SITE TOULON LAFAYETTE/LBM BIO LITTORAL SITE TOULON ALBERT CA/LBM BIO LITTORAL SITE SIX FOURS LES PL/LBM BIO LITTORAL SITE SIX FOUR BOUILLI/LBM BIO LITTORAL SITE SANARY SUR MER G/LBM BIO LITTORAL SITE SANARY SUR MER C/LBM BIO LITTORAL SITE OLLIOULES/LBM BIO LITTORAL SITE MARSEILLE/LBM BIO LITTORAL SITE LE MOURILLON/LBM BIO LITTORAL SITE LE BAUSSET DE GA/LBM BIO LITTORAL SITE LA VALETTE FERRA/LBM BIO LITTORAL SITE LA CIOTAT ROUMAG/LBM BIO LITTORAL SITE LA CIOTAT MISTRA/LBM BIO LITTORAL SITE LA CIOTAT L'ESCA/LBM BIO LITTORAL SITE LA CIOTAT LES AR/LBM BIO LITTORAL SITE LA BAUSSET NATIO/LBM BIO LITTORAL SITE BANDOL ROUTE MAR/LBM BIO LITTORAL SITE BANDOL/LBM BIO LITTORAL SANARY PLATEAU TECHNI</t>
  </si>
  <si>
    <t>SELAS"BIO 67 - BIOSPHERE"</t>
  </si>
  <si>
    <t>LBM TRENSZ/LBM SCHUH/LBM KLING/LBM ILLKIRCH/LBM HINCKER/LBM HAURANY/LBM ERSTEIN PRINTEMPS/LBM DU VAL DE MODER/LBM DU POLYGONE/LBM DU PARC/LBM DU NEUHOF/LBM DU NEUDORF/LBM DU KOCHERSBERG/LBM DU CENTRE/LBM DU BETHESDA SLEIDAN/LBM D'OSTWALD/LBM D'OBERHAUSBERGEN/LBM DES POTERIES/LBM DE SOUFFLENHEIM/LBM DE SELESTAT/LBM DES DEUX RIVES/LBM DE SCHWEIGHOUSE SUR MODER/LBM DE ROSHEIM/LBM DE MUNDOLSHEIM/LBM DE LINGOLSHEIM/LBM DE LA WANTZENAU/LBM DE LA ROTONDE/LBM DE LA ROBERTSAU/LBM DE LA MEINAU/LBM DE LA BRUCHE/LBM DE KOENIGSHOFFEN HOHBERG/LBM  DE HOERDT LA MARELLE/LBM DE HAGUENAU/LBM DE FEGERSHEIM/LBM DE DRUSENHEIM/LBM DE CRONENBOURG HALDENBOURG/LBM DE BOUXWILLER/LBM BIO67 - BIOSPHERE SITE HOENHEIM/LBM ASSIA PREMIUM/LABM DES QUATRE VENTS</t>
  </si>
  <si>
    <t>LBM LABORIZON BIORYLIS</t>
  </si>
  <si>
    <t>LBM LABORIZON BIOLYLIS/LBM BIORYLIS - TALMONT ST HILAIRE/LBM BIORYLIS - STE HERMINE/LBM BIORYLIS - POMPIDOU LES SABLES D'O/LBM BIORYLIS - MONOD LES SABLES D'OLON/LBM BIORYLIS - MITTERRAND LES SABLES D/LBM BIORYLIS - MARTIN LA ROCHE/Y/LBM BIORYLIS - LUCON/LBM BIORYLIS - LES ESSARTS EN BOCAGE/LBM BIORYLIS - GUTENBERG LAROCHE/Y/LBM BIORYLIS - BOILEAU LA ROCHE/Y/LABORATOIRE HORIZON BIORYLIS</t>
  </si>
  <si>
    <t>LBM EXALAB - VILLENAVE D'ORNON PYRENEE/LBM EXALAB - VILLENAVE D'ORNON LEOGNAN/LBM EXALAB - ST ANDRE DE CUBZAC/LBM EXALAB - SALLES/LBM EXALAB - SAINT ANDRE DE CUBZAC DAN/LBM EXALAB - PORTETS GRAVES/LBM EXALAB - PESSAC PASTEUR/LBM EXALAB - PESSAC LECLERC/LBM EXALAB - MORCENX/LBM EXALAB - MONTENDRE BEAUMONT/LBM EXALAB - MONT DE MARSAN QUIRINAL/LBM EXALAB - MONT DE MARSAN PANCAUT/LBM EXALAB - MONT DE MARSAN FOCH/LBM EXALAB - MERIGNAC TRUC/LBM EXALAB - MERIGNAC MARBOTIN/LBM EXALAB - MERIGNAC GALLIENI/LBM EXALAB - LE HAILLAN MORANDIERE/LBM EXALAB - LE BOUSCAT ZOLA/LBM EXALAB - LE BOUSCAT LIBERATION/LBM EXALAB - LA TESTE DE BUCH/LBM EXALAB - LAS/LBM EXALAB - LA REOLE/LBM EXALAB - LANGON GENERAL LECLERC/LBM EXALAB - LANGOIRAN CREON/LBM EXALAB - GUJAN MESTRAS MONTAIGNE/LBM EXALAB - GRADIGNAN DE GAULLE/LBM EXALAB - CESTAS HAUSSMANN/LBM EXALAB - CAVIGNAC PARIS/LBM EXALAB - CARBON BLANC CONTE/LBM EXALAB - BRUGES DE GAULLE/LBM  EXALAB - BRUGES BASTIE/LBM EXALAB - BORDEAUX VICTOIRE/LBM EXALAB - BORDEAUX THIERS/LBM  EXALAB - BORDEAUX TASSIGNY/LBM EXALAB - BORDEAUX SAINT LOUIS/LBM  EXALAB - BORDEAUX PEY BERLAND/LBM EXALAB - BORDEAUX PASTEUR/LBM EXALAB - BORDEAUX MANDRON/LBM EXALAB - BORDEAUX LECLERC/LBM EXALAB - BORDEAUX LANNELONGUE/LBM EXALAB - BORDEAUX GAMBETTA/LBM  EXALAB - BORDEAUX ARES/LBM EXALAB - BLAYE L'HOPITAL/LBM EXALAB - BISCARROSSE DAUDET/LBM  EXALAB - BIGANOS COTE D'ARGENT/LBM EXALAB - BEGUEY LIBERATION/LBM EXALAB - BEGLES DE LA BARRE/LBM EXALAB - BASSENS LEON BLUM</t>
  </si>
  <si>
    <t>SELAS LABORIZON CENTRE</t>
  </si>
  <si>
    <t>LBM SELAS EUROFINS BIO LAB SITE SCEAUX/LBM SELAS EUROFINS BIO LAB SITE LES UL/LBM SELAS EUROFINS BIO LAB SITE LA VER/LBM SELAS BIO LAB SITE VOISINS LE BRET/LBM SELAS BIO LAB SITE VILLE D'AVRAY/LBM SELAS BIO LAB SITE VESINET/LBM SELAS BIO LAB SITE VERSAILLES/LBM SELAS BIO LAB SITE VERNEUIL/LBM SELAS BIO LAB SITE TRAPPES/LBM SELAS BIO LAB SITE ST GERMAIN EN L/LBM SELAS BIO LAB SITE SAINT GERMAIN P/LBM SELAS BIO LAB SITE SAINT GERMAIN G/LBM SELAS BIO LAB SITE SAINTE GENEVIEV/LBM SELAS BIO LAB SITE SAINT ARNOULT E/LBM SELAS BIO LAB SITE REPUBLIQUE/LBM SELAS BIO LAB SITE RAMBOUILLET/LBM SELAS BIO LAB SITE PONTOISE/LBM SELAS BIO LAB SITE POISSY JC MARY/LBM SELAS BIO LAB SITE POISSY 11 NOVEM/LBM SELAS BIO LAB SITE PALAISEAU STALI/LBM SELAS BIO LAB SITE PALAISEAU PARIS/LBM SELAS BIO LAB SITE ORSAY MONTJAY/LBM SELAS BIO LAB SITE ORSAY DUBREUIL/LBM SELAS BIO LAB SITE NEAUPHLE LE CHA/LBM SELAS BIO LAB SITE MONTIGNY LETHEU/LBM SELAS BIO LAB SITE MONTIGNY ETIENN/LBM SELAS BIO LAB SITE MAUREPAS NOGENT/LBM SELAS BIO LAB SITE MARLY/LBM SELAS BIO LAB SITE MARCOUSSIS/LBM SELAS BIO LAB SITE LONGJUMEAU/LBM SELAS BIO LAB SITE LEVALLOIS/LBM SELAS BIO LAB SITE LES MUREAUX PAP/LBM SELAS BIO LAB SITE LES MUREAUX GAM/LBM SELAS BIO LAB SITE LES ESSARTS/LBM SELAS BIO LAB SITE LE PERRAY EN YV/LBM SELAS BIO LAB SITE LE PERRAY/LBM SELAS BIO LAB SITE LE CHESNAY/LBM SELAS BIO LAB SITE LA QUEUE LEZ YV/LBM SELAS BIO LAB SITE J. ADAM GIF SUR/LBM SELAS BIO LAB SITE HOUDAN/LBM SELAS BIO LAB SITE GUYANCOURT/LBM SELAS BIO LAB SITE GRIGNY/LBM SELAS BIO LAB SITE FONTENAY LE FLE/LBM SELAS BIO LAB SITE EVRY TARG/LBM SELAS BIO LAB SITE EVRY EUROPE/LBM SELAS BIO LAB SITE EVRY CLAIRIERE/LBM SELAS BIO LAB SITE EPINAY / ORGE/LBM SELAS BIO LAB SITE DOURDAN/LBM SELAS BIO LAB SITE CROISSY/LBM SELAS BIO LAB SITE CONFLANS/LBM SELAS BIO LAB SITE CHEVRY GIF SUR/LBM SELAS BIO LAB SITE CHATOU/LBM SELAS BIO LAB SITE CHAMBOURCY/LBM SELAS BIO LAB SITE CARRIERES/LBM SELAS BIO LAB SITE ANDRESY</t>
  </si>
  <si>
    <t>SELAS ORIADE NOVIALE</t>
  </si>
  <si>
    <t>LBM SYLAB  ST-CERE/LBM SYLAB MAURIAC/LBM SYLAB FIGEAC PAUL BERT/LBM SYLAB FIGEAC LAVAYSSIERE/LBM SYLAB BORT LES ORGUES/LBM SYLAB AURILLAC REPUBLIQUE/LBM SYLAB AURILLAC CH DE GAULLE</t>
  </si>
  <si>
    <t>LBM"MEDIBIOLAB"  VILLIERS EN BIERE/LBM MEDIBIOLAB VENDOME/LBM"MEDIBIOLAB" ST FARGEAU PONTHIERRY/LBM MEDIBIOLAB SARAN ORELIANCE/LBM MEDIBIOLAB ORLEANS PRT KENNEDY/LBM MEDIBIOLAB ORLEANS OLIVET/LBM MEDIBIOLAB OLIVET/LBM MEDIBIOLAB NEMOURS/LBM"MEDIBIOLAB" NANGIS/LBM"MEDIBIOLAB" MORET SUR LOING/LBM MEDIBIOLAB MONTARGIS QUINTAINE/LBM MEDIBIOLAB MONTARGIS CHINCHON/LBM"MEDIBIOLAB"MELUN RI/LBM"MEDIBIOLAB" MELUN DAMONVILLE/LBM"MEDIBIOLAB"  MELUN CHAMBLAIN/LBM MEDIBIOLAB MELUN CAMILLE FLAMMARIO/LBM MEDIBIOLAB MALESHERBES/LBM"MEDIBIOLAB" LIEUSAINT/LBM"MEDIBIOLAB" LE MEE SUR SEINE CHASS/LBM"MEDIBIOLAB" LE MEE SUR SEINE/LBM"MEDIBIOLAB" FONTAINEBLEAU/LBM MEDIBIOLAB FERRIERES/LBM"MEDIBIOLAB" DAMMARIE LES LYS/LBM"MEDIBIOLAB" CESSON/LBM"MEDIBIOLAB"  BAULE/LBM"MEDIBIOLAB" AVON</t>
  </si>
  <si>
    <t>LBM LABAZUR NICE SITE CASSINI/LBM EUROFINS LABAZUR NICE SITE TRINITE/LBM EUROFINS LABAZUR NICE SITE TOURRET/LBM EUROFINS LABAZUR NICE SITE SYLVEST/LBM EUROFINS LABAZUR NICE SITE ST GEOR/LBM EUROFINS LABAZUR NICE SITE SOPHIA/LBM EUROFINS LABAZUR NICE SITE ROQUEBR/LBM EUROFINS LABAZUR NICE SITE RIVOLI/LBM EUROFINS LABAZUR NICE SITE PRATO M/LBM EUROFINS LABAZUR NICE SITE NICE/BO/LBM EUROFINS LABAZUR NICE SITE MAX BAR/LBM EUROFINS LABAZUR NICE SITE MARECHA/LBM EUROFINS LABAZUR NICE SITE LE RAY/LBM EUROFINS LABAZUR NICE SITE GORBELL/LBM EUROFINS LABAZUR NICE SITE FELIX F/LBM EUROFINS LABAZUR NICE SITE DURANTE/LBM EUROFINS LABAZUR NICE SITE DE LA M/LBM EUROFINS LABAZUR NICE SITE DABRAY/LBM EUROFINS LABAZUR NICE SITE CONTES/LBM EUROFINS LABAZUR NICE SITE COLOMBO/LBM EUROFINS LABAZUR NICE SITE CHATEAU/LBM EUROFINS LABAZUR NICE SITE CASSIN/LBM EUROFINS LABAZUR NICE SITE CALIFOR/LBM EUROFINS LABAZUR NICE SITE BORRIGL/LBM EUROFINS LABAZUR NICE SITE ARIANE</t>
  </si>
  <si>
    <t>LBM BIOAXIOME VILLENEUVE LES AVIGNON/LBM BIOAXIOME VERGEZE/LBM BIOAXIOME VEDENE/LBM BIOAXIOME UZES/LBM BIOAXIOME SORGUES/LBM BIOAXIOME SITE AVIGNON SEMARD/LBM BIOAXIOME SAINT GILLES/LBM BIOAXIOME SAINT-CHRISTOL D'ALBION/LBM BIOAXIOME ROGNONAS PIERRE&amp; MARIE C/LBMBIOAXIOME REMOULINS/LBM BIOAXIOME PONT-SAINT-ESPRIT/LBM BIOAXIOME PERNES LES FONTAINES/LBM BIOAXIOME NIMES POMPIDOU/LBM BIOAXIOME NIMES LOUIS LANDI/LBM BIOAXIOME NIMES JEAN JAURES/LBM BIOAXIOME NIMES DE SEVILLE/LBM BIOAXIOME NIMES DAUDET/LBM BIOAXIOME NIMES BIR HAKEIM/LBM BIOAXIOME NIMES 3 RUE FAITA/LBM BIOAXIOME MONTEUX/LBM BIOAXIOME MAZAN/LBM BIOAXIOME MANDUEL/LBM BIOAXIOME L'ISLE-SUR-LA-SORGUE EGA/LBM BIOAXIOME L'ISLE-SUR-LA-SORGUE CLO/LBM BIOAXIOME LES ANGLES/LBM BIOAXIOME LE PONTET LASCOURS/LBM BIOAXIOME CLINIQUE STE CATHERINE/LBM BIOAXIOME CHATEAURENARD GENERAL DE/LBM BIOAXIOME CHATEAURENARD AUGUSTE CH/LBM BIOAXIOME CARPENTRAS/LBM BIOAXIOME BAGNOLS-SUR-CEZE PARC/LBM BIOAXIOME BAGNOLS-SUR-CEZE BOULOT/LBM BIOAXIOME BAGNOLS MALLET/LBM BIOAXIOME AVIGNON ST JEAN LE VIEUX/LBM BIOAXIOME AVIGNON RUF/LBM BIOAXIOME AVIGNON MAISON D'ASCLEPI/LBM BIOAXIOME AVIGNON LA TRILLADE/LBM BIOAXIOME APT/LBM BIOAXIOME ALES MOULIN</t>
  </si>
  <si>
    <t>SELAS SYNLAB LORRAINE</t>
  </si>
  <si>
    <t>LBM EYLAU UNILABS SITE YERRES/LBM EYLAU UNILABS SITE V HUGO/LBM EYLAU UNILABS SITE ST DIDIER PMA/LBM EYLAU UNILABS SITE ROULE/LBM EYLAU UNILABS SITE PARMENTIER/LBM EYLAU UNILABS SITE PARIS SUFFREN/LBM EYLAU UNILABS SITE PARIS OURCQ/LBM EYLAU UNILABS SITE PARIS NICOLO/LBM EYLAU UNILABS SITE PARIS MEAUX/LBM EYLAU UNILABS SITE PARIS CHAILLOT/LBM EYLAU UNILABS SITE PARIS AUTEUIL/LBM EYLAU UNILABS SITE NICOLO PMA/LBM EYLAU UNILABS SITE MONTGERON/LBM EYLAU UNILABS SITE MAUSSINS/LBM EYLAU UNILABS SITE DRAVEIL/LBM EYLAU UNILABS SITE DAMREMONT/LBM EYLAU UNILABS SITE CORBEIL ESSONNE/LBM EYLAU UNILABS SITE BRUNOY/LBM EYLAU UINLABS SITE CHEREST PMA</t>
  </si>
  <si>
    <t>LBM SELAS BIPOSYNERGIE SITE HERBLAY/LBM SELAS BIOSYNERGIE SITE VIROFLAY/LBM SELAS BIOSYNERGIE SITE VERSAILLES/LBM SELAS BIOSYNERGIE SITE TAVERNY/LBM SELAS BIOSYNERGIE SITE ST MICHEL S/LBM SELAS BIOSYNERGIE SITE SAVIGNY SUR/LBM SELAS BIOSYNERGIE SITE SANNOIS/LBM SELAS BIOSYNERGIE SITE SAINT LEU/LBM SELAS BIOSYNERGIE SITE SAINT CYR/LBM SELAS BIOSYNERGIE SITE SAINT BRICE/LBM SELAS BIOSYNERGIE SITE PORT MARLY/LBM SELAS BIOSYNERGIE SITE MONTIGNY/LBM SELAS BIOSYNERGIE SITE MERY/LBM SELAS BIOSYNERGIE SITE MENNECY/LBMSELAS BIOSYNERGIE SITE MASSY/LBM SELAS BIOSYNERGIE SITE JAURES ARPA/LBM SELAS BIOSYNERGIE SITE HOUILLES/LBM SELAS BIOSYNERGIE SITE GUYANCOURT/LBM SELAS BIOSYNERGIE SITE ERMONT/LBM SELAS BIOSYNERGIE SITE EPINAY SOUS/LBM SELAS BIOSYNERGIE SITE ENGHIEN/LBM SELAS BIOSYNERGIE SITE EAUBONNE/LBM SELAS BIOSYNERGIE SITE DRAVEIL/LBM SELAS BIOSYNERGIE SITE DOMONT/LBM SELAS BIOSYNERGIE SITE CORMEILLES/LBM SELAS BIOSYNERGIE SITE CERGY/LBM SELAS BIOSYNERGIE SITE CELLE ST-CL/LBM SELAS BIOSYNERGIE SITE CARRIERE/LBM SELAS BIOSYNERGIE SITE BOIS D'ARCY/LBM SELAS BIOSYNERGIE SITE ARGENTEUIL/LBM BIOSYNERGIE SITE MONTMORENCY/LBM BIOSYNERGIE SITE COUTURIER</t>
  </si>
  <si>
    <t>LBM LXBIO VILLEFRANCHE-DE-ROUERGUE/LBM LXBIO ST-AFFRIQUE/LBM LXBIO SEVERAC-LE-CHATEAU/LBM LXBIO RODEZ PLATEAU TECHNIQUE/LBM LXBIO RODEZ CENTRE/LBM LXBIO RODEZ BOURRAN/LBM LXBIO ONET-LE-CHATEAU/LBM LXBIO MILLAU JAURES/LBM LXBIOLA PRIMAUBE/LBM LXBIO ESPALION/LBM LXBIO DECAZEVILLE/LBM LXBIO BARAQUEVILLE</t>
  </si>
  <si>
    <t>LBM OCEALAB SITE VICTOR HUGO VANNES/LBM OCEALAB  SITE TENENIO VANNES/LBM OCEALAB SITE PORTE OCEANE AURAY/LBM OCEALAB SITE KERIOLET AURAY/LBM OCEALAB SENE/LBM OCEALAB SARZEAU/LBM OCEALAB QUIBERON/LBM OCEALAB MUZILLAC</t>
  </si>
  <si>
    <t>LBM SELARL BIOFUTUR SITE VILLIERS/LBM SELARL BIOFUTUR SITE VERNOUILLET/LBM SELARL BIOFUTUR SITE TRIEL/LBM SELARL BIOFUTUR SITE TAVERNY/LBM SELARL BIOFUTUR SITE ST OUEN/LBM SELARL BIOFUTUR SITE ST GRATIEN/LBM SELARL BIOFUTUR SITE ST GERMAIN/LBM SELARL BIOFUTUR SITE SOISY/LBM SELARL BIOFUTUR SITE SARCELLES/LBM SELARL BIOFUTUR SITE PONTOISE/LBM SELARL BIOFUTUR SITE PLAISIR/LBM SELARL BIOFUTUR SITE OSNY BRIAND/LBM SELARL BIOFUTUR SITE OSNY BARNARD/LBM SELARL BIOFUTUR SITE MUREAUX/LBM SELARL BIOFUTUR SITE MEULAN/LBM SELARL BIOFUTUR SITE MARLY/LBM SELARL BIOFUTUR SITE MAISONS LAFFI/LBM SELARL BIOFUTUR SITE ISLE ADAM TRO/LBM SELARL BIOFUTUR SITE ISLE ADAM PAR/LBM SELARL BIOFUTUR SITE HOUILLES CARN/LBM SELARL BIOFUTUR SITE GOUSSAINVILLE/LBM SELARL BIOFUTUR SITE GARGES/LBM SELARL BIOFUTUR SITE GARGENVILLE/LBM SELARL BIOFUTUR SITE EPONE/LBM SELARL BIOFUTUR SITE ELANCOURT/LBM SELARL BIOFUTUR SITE DOMONT/LBM SELARL BIOFUTUR SITE CONFLANS LIBE/LBM SELARL BIOFUTUR SITE CONFLANS LEPR/LBM SELARL BIOFUTUR SITE CLAYES/LBM SELARL BIOFUTUR SITE CHANTELOUP/LBM SELARL BIOFUTUR SITE ARNOUVILLE</t>
  </si>
  <si>
    <t>LABO DE PROXIMITE ASSOCIES (LPA)</t>
  </si>
  <si>
    <t>LBM SELARL BIOD'OC PAMIERS/LBM SELARL BIOD'OC/LBM BIO D'OC TREBES/LBM BIOD'OC REVEL/LBM BIO D'OC LIMOUX/LBM BIO D'OC LEZIGNAN CORBIERES/LBM BIO D'OC JAURES/LBM BIO D'OC CARCASSONNE MAGELLAN/LBM BIO D'OC CARCASSONNE BRAM CLINIQUE</t>
  </si>
  <si>
    <t>LBM EUROFINS LABAZUR BRETAGNE VERDUN G/LBM EUROFINS LABAZUR BRETAGNE ST-POL-D/LBM EUROFINS LABAZUR BRETAGNE ST MARC/LBM EUROFINS LABAZUR BRETAGNE SITE THE/LBM EUROFINS LABAZUR BRETAGNE SITE NAP/LBM EUROFINS LABAZUR BRETAGNE SITE JUS/LBM EUROFINS LABAZUR BRETAGNE SITE BRE/LBM EUROFINS LABAZUR BRETAGNE ROSPORDE/LBM EUROFINS LABAZUR BRETAGNE PONT L'A/LBM EUROFINS LABAZUR BRETAGNE PONT CRO/LBM EUROFINS LABAZUR BRETAGNE PLOUGAST/LBM EUROFINS LABAZUR BRETAGNE PERROS-G/LBM EUROFINS LABAZUR BRETAGNE PAIMPOL/LBM EUROFINS LABAZUR BRETAGNE MORLAIX/LBM EUROFINS LABAZUR BRETAGNE MINIHY-T/LBM EUROFINS LABAZUR BRETAGNE LORIENT/LBM EUROFINS LABAZUR BRETAGNE LE RELEC/LBM EUROFINS LABAZUR BRETAGNE LARMOR-P/LBM EUROFINS LABAZUR BRETAGNE LANNION/LBM EUROFINS LABAZUR BRETAGNE LANDIVIS/LBM EUROFINS LABAZUR BRETAGNE LANDERNE/LBM EUROFINS LABAZUR BRETAGNE GUIPAVAS/LBM EUROFINS LABAZUR BRETAGNE GUINGAMP/LBM EUROFINS LABAZUR BRETAGNE GOURIN/LBM EUROFINS LABAZUR BRETAGNE FOUESNAN/LBM EUROFINS LABAZUR BRETAGNE DOUARNEN/LBM EUROFINS LABAZUR BRETAGNE CROZON/LBM EUROFINS LABAZUR BRETAGNE CONCARNE/LBM EUROFINS LABAZUR BRETAGNE CHATEAUN/LBM EUROFINS LABAZUR BRETAGNE CHATEAUL/LBM EUROFINS LABAZUR BRETAGNE CARHAIX/LBM EUROFINS LABAZUR BRETAGNE BRUYERE/LBM EUROFINS LABAZUR BRETAGNE BEGARD/LBM EUROFINS LABAZUR BRETAGNE AIGUILLO</t>
  </si>
  <si>
    <t>LBM SYNLAB PROVENCE SITE VENELLES/LBM SYNLAB PROVENCE SITE TRETS PUYLOUB/LBM SYNLAB PROVENCE SITE SORGUES/LBM SYNLAB PROVENCE SITE SEPTEMES LES/LBM SYNLAB PROVENCE SITE SAINT CANNAT/LBM SYNLAB PROVENCE SITE ROGNAC/LBM SYNLAB PROVENCE SITE RAOUL ARNAUD/LBM SYNLAB PROVENCE SITE PERTUIS/FERRY/LBM SYNLAB PROVENCE SITE PERTUIS/LBM SYNLAB PROVENCE SITE MAZARGUES/LBM SYNLAB PROVENCE SITE MAUBEC/LBM SYNLAB PROVENCE SITE MARSEILLE STE/LBM SYNLAB PROVENCE SITE MARSEILLE SAI/LBM SYNLAB PROVENCE SITE MARSEILLE  RU/LBM SYNLAB PROVENCE SITE MARSEILLE ROM/LBM SYNLAB PROVENCE SITE MARSEILLE RED/LBM SYNLAB PROVENCE SITE MARSEILLE/ RA/LBM SYNLAB PROVENCE SITE MARSEILLE ODD/LBM SYNLAB PROVENCE SITE MARSEILLE MON/LBM SYNLAB PROVENCE SITE MARSEILLE/MAL/LBM SYNLAB PROVENCE SITE MARSEILLE MAL/LBM SYNLAB PROVENCE SITE MARSEILLE JEA/LBM SYNLAB PROVENCE  SITE MARSEILLE FO/LBM SYNLAB PROVENCE SITE MARSEILLE FLO/LBM SYNLAB PROVENCE SITE MARSEILLE CAM/LBM SYNLAB PROVENCE SITE MARSEILLE BOS/LBM SYNLAB PROVENCE SITE MARSEILLE BON/LBM SYNLAB PROVENCE SITE MARSEILLE BEL/LBM SYNLAB PROVENCE SITE MARSEILLE BAI/LBM SYNLAB PROVENCE SITE MARSEILLE 7/LBM SYNLAB PROVENCE SITE MANOSQUE/LBM SYNLAB PROVENCE SITE MALLEMORT/LBM SYNLAB PROVENCE SITE LES PENNES MI/LBM SYNLAB PROVENCE  SITE LE PUY SAINT/LBM SYNLAB PROVENCE SITE LA ROQUE D'AN/LBM SYNLAB PROVENCE SITE LA GAVOTTE/LBM SYNLAB PROVENCE SITE LA FARE LES O/LBM SYNLAB PROVENCE SITE LA CROIX D OR/LBM SYNLAB PROVENCE SITE JOUQUES/LBM SYNLAB PROVENCE SITE GREOUX/LILAS/LBM SYNLAB PROVENCE SITE GEMENOS/LBM SYNLAB PROVENCE SITE GARDANNE/LBM SYNLAB PROVENCE SITE FORCALQUIER/LBM SYNLAB PROVENCE SITE ENSUES/LBM SYNLAB PROVENCE SITE DES CAILLOLS/LBM SYNLAB PROVENCE SITE DE FUVEAU/LBM SYNLAB PROVENCE SITE CARRY/LBM SYNLAB PROVENCE SITE CARPENTRAS/PO/LBM SYNLAB PROVENCE SITE CADENET/LBM SYNLAB PROVENCE SITE BRETEUIL/LBM SYNLAB PROVENCE SITE BOURELLY/LBM SYNLAB PROVENCE SITE AUBAGNE/LBM  SYNLAB PROVENCE SITE APT/LIBERATI/LBM  SYNLAB PROVENCE SITE APT/LA POSTE/LBM SYNLAB PROVENCE SITE AIX MIRABEAU/LBM SYNLAB PROVENCE SITE AIX EN PROVEN/LBM SYNLAB PROVENCE SITE AIX CARDINAL/LBM SYNLAB PROVENCE SITE AIX/AXIUM/LBM SYNLAB PROVENCE SITE AIX ARTS ET M/LBM SYNLAB PROVENCE</t>
  </si>
  <si>
    <t>LBM SELARL SYNERGIBIO ST-FRANCOIS/LBM SELARL SYNERGIBIO (REPUBLIQUE)/LBM SELARL SYNERGIBIO (MORNE AL'EAU)/LBM SELARL SYNERGIBIO LES ABYMES/LBM SELARL SYNERGIBIO LE MOULE/LBM SELARL SYNERGIBIO LE GOSIER/LBM SELARL SYNERGIBIO (JOSE MARTY)/LBM SELARL SYNERGIBIO (JARRY)/LBM SELARL SYNERGIBIO (COLIN)/LBM SELARL SYNERGIBIO (CHRISTOPHE COLO/LBM SELARL SYNERGIBIO (CAPESTERRE-B/EA/LBM SELARL SYNERGIBIO (BOISNEUF)/LBM SELARL SYNERGIBIO (ASSAINISSEMENT)/LBM SELARL SYNERGIBIO (ANABIO)</t>
  </si>
  <si>
    <t>LBM NOYAL CHATILLON SUR SEICHE/LBM LABORIZON BRETAGNE ST-AUBIN/LBM LABORIZON BRETAGNE SITE VISTULE RE/LBM LABORIZON BRETAGNE SITE VERN RENNE/LBM LABORIZON BRETAGNE SITE LALLEMAND/LBM LABORIZON BRETAGNE SITE FREVILLE R/LBM LABORIZON BRETAGNE SITE FLANDRES R/LBM LABORIZON BRETAGNE SITE DUVIVIER R/LBM LABORIZON BRETAGNE REDON/LBM LABORIZON BRETAGNE QUESTEMBERT/LBM LABORIZON BRETAGNE PLOERMEL/LBM LABORIZON BRETAGNE PLANCOET/LBM LABORIZON BRETAGNE PACE/LBM LABORIZON BRETAGNE MORDELLES/LBM LABORIZON BRETAGNE MONTFORT/LBM LABORIZON BRETAGNE MONTAUBAN/LBM LABORIZON BRETAGNE MALESTROIT/LBM LABORIZON BRETAGNE LIFFRE/LBM LABORIZON BRETAGNE L'HERMITAGE/LBM LABORIZON BRETAGNE LE RHEU/LBM LABORIZON BRETAGNE GUER/LBM LABORIZON BRETAGNE FOUGERES/LBM LABORIZON BRETAGNE CHANTEPIE/LBM LABORIZON BRETAGNE BRUZ/LBM LABORIZON BRETAGNE BAIN</t>
  </si>
  <si>
    <t>LBM RESEAU BIO ST-GREGOIRE/LBM RESEAU BIO</t>
  </si>
  <si>
    <t>LBM SELAS BIO LAM SITE AV DE VERSAILLE/LBM SELAS BIO LAM LCD SITE WILSON/LBM SELAS BIO LAM LCD SITE WASHINGTON/LBM SELAS BIO LAM LCD SITE VOLTAIRE/LBM SELAS BIO LAM LCD SITE VINCENT AUR/LBM SELAS BIO LAM LCD SITE VAUVENARGUE/LBM SELAS BIO LAM LCD SITE VANVES/LBM SELAS BIO LAM LCD SITE TURBIGO/LBM SELAS BIO LAM LCD SITE TOLBIAC/LBM SELAS BIO LAM LCD SITE STAINS/LBM SELAS BIO LAM LCD SITE SAINT OUEN/LBM SELAS BIO LAM LCD SITE SAINT GERMA/LBM SELAS BIO LAM LCD SITE SAINT-DENIS/LBM SELAS BIO LAM LCD SITE ROSNY 2/LBM SELAS BIO LAM LCD SITE ROSNY/LBM SELAS BIO LAM LCD SITE POTEAU/LBM SELAS BIO LAM LCD SITE PIERREFITTE/LBM SELAS BIO LAM LCD SITE PAVILLONS S/LBM SELAS BIO LAM LCD SITE  PARIS RICH/LBM SELAS BIO LAM LCD SITE PANTIN/LBM SELAS BIO LAM LCD SITE ORDENER/LBM SELAS BIO LAM LCD SITE MONTREUIL/LBM SELAS BIO LAM LCD SITE MICHEL SIMO/LBM SELAS BIO LAM LCD SITE MAUBLANC/LBM SELAS BIO LAM LCD SITE MARX DORMOY/LBM SELAS BIOLAM LCD SITE LOURMEL/LBM SELAS BIO LAM LCD SITE LOSSERAND/LBM SELAS BIO LAM LCD SITE LOLIVE 105/LBM SELAS BIO LAM LCD SITE LIVRY GARGA/LBM SELAS BIO LAM LCD SITE LE RAINCY/LBM SELAS BIO LAM LCD SITE LEDRU ROLLI/LBM SELAS BIO LAM LCD SITE LA FOURCHE/LBM SELAS BIO LAM LCD SITE ITALIE 153/LBM SELAS BIO LAM LCD SITE ISSY/LBM SELAS BIO LAM LCD SITE GOBELINS/LBM SELAS BIO LAM LCD SITE GAMBETTA/LBM SELAS BIO LAM LCD SITE GAGNY/LBM SELAS BIO LAM LCD SITE FROIDEVAUX/LBM SELAS BIO LAM LCD SITE FONTENAY/LBM SELAS BIO LAM LCD SITE FELIX EBOUE/LBM SELAS BIO LAM LCD SITE DU MAINE/LBM SELAS BIO LAM LCD SITE DRANCY/LBM SELAS BIO LAM LCD SITE CLICHY S/BO/LBM SELAS BIO LAM LCD SITE CHATENAY/LBM SELAS BIO LAM LCD SITE BOULOGNE/LBM SELAS BIO LAM LCD SITE BELLEVILLE/LBM SELAS BIO LAM LCD SITE BARBES/LBM SELAS BIO LAM LCD SITE BAGNEUX - M/LBM SELAS BIO LAM LCD SITE BAGNEUX/LBM  SELAS BIO LAM LCD SITE AUBERVILLI/LBM SELAS BIO LAM LCD SITE ARCADES/LBM SELAS BIO LAM LCD SITE ANTONY/LBM SEAS BIO LAM LCD SITE INVALIDES/LABM SELAS BIO LAM LCD SITE GALLIENI/LABM  SELAS BIO LAM LCD</t>
  </si>
  <si>
    <t>LBM CERBALLIANCE LANGUEDOC VILLEFRANCH/LBM CERBALLIANCE LANGUEDOC SAVERDUN/LBM CERBALLIANCE LANGUEDOC  QUILLAN/LBM CERBALLIANCE LANGUEDOC LIBERTE CAS/LBM CERBALLIANCE LANGUEDOC LAVELANET/LBM CERBALLIANCE LANGUEDOC BARRAU CAST</t>
  </si>
  <si>
    <t>LBM MIRIALIS THONON-LES-BAINS/LBM MIRIALIS THONON LES  BAINS/LBM MIRIALIS THONES/LBM MIRIALIS ST JULIEN EN GENEVOIS/LBM MIRIALIS ST JORIOZ/LBM MIRIALIS ST GENIS POUILLY/LBM MIRIALIS SALLANCHES/LBM MIRIALIS REIGNIER/LBM MIRIALIS MEGEVE/LBM MIRIALIS LA ROCHE SUR FORON/LBM MIRIALIS GAILLARD/LBM MIRIALIS EVIAN LES BAINS/LBM MIRIALIS DOUVAINE/LBM MIRIALIS CRAN GEVRIER/LBM MIRIALIS CLUSES SARDAGNE/LBM MIRIALIS CLUSES BECHET/LBM MIRIALIS CHAMONIX/LBM MIRIALIS BONS EN CHABLAIS/LBM MIRIALIS BONNEVILLE/LBM MIRIALIS BONNE/LBM MIRIALIS BELLEGARDE-SUR-VALSERINE/LBM MIRIALIS ANNEMASSE VERDUN/LBM MIRIALIS ANNEMASSE ROMAGNY/LBM MIRIALIS ANNECY SEYNOD/LBM MIRIALIS ANNECY LE VIEUX/LBM MIRIALIS ANNECY FONTAINES</t>
  </si>
  <si>
    <t>SELAS BIOLOGIE MEDICALE SAMBOURG</t>
  </si>
  <si>
    <t>LBM BIOLOGIE MEDICAL SAMBOURG SITE AIX/LBM BIOLOGIE MEDICALE SAMBOURG SITE VI/LBM BIOLOGIE MEDICALE SAMBOURG SITE CO/LBM BIOLOGIE MEDICALE SAMBOURG SITE CA/LBM BIOLOGIE MEDICALE SAMBOURG SITE AI/LBM BIOLOGIE MEDICALE SAMBOURG</t>
  </si>
  <si>
    <t>LBM STE THERESE (LORILLOT SAINTE ROSE)/LBM MONTGERALD/LBM MAURICE BISHOP/LBM BIOLAB TRINITE (ROUSSELBIN)/LBM BIOLAB ST PIERRE (BAJAL)/LBM BIOLAB  ST JOSEPH (SAVON JACQUES-G/LBM BIOLAB SITE PLACE D'ARMES/LBM BIOLAB SAINTE-MARIE (THEVENIN)/LBM BIOLAB ROBERT (BANCONS)/LBM BIOLAB MARTINIQUE SITE CLAIRIERE/LBM BIOLAB LORRAIN (RAPHA)/LBM BIOLAB LE LAMENTIN GALLERIA (LECAR/LBM BIOLAB LAMENTIN PLACE D'ARMES (AGO/LBM BIOLAB LAMENTIN LES TROIS TOURS/LBM BIOLAB F-DE-F (ROY CAMILLE-LEBEL)/LBM BIOLAB ETANG Z'ABRICOT/LBM BIOLAB DE MONTGERALD (DISER)/LBM BIOLAB CLINIQUE ST PAUL( TURIAF)</t>
  </si>
  <si>
    <t>SELAS LBM GUEVALT SITE LAUMIERE/LBM SELAS GUEVALT SITE EPINAY PARIS/LBM SELASGUEVALT SITE ALFORTVILLE/LBM GUEVALT SITE VINCENNES POMPIDOU/LBM GUEVALT SITE VINCENNES FRANCE/LBM GUEVALT SITE VIGNON/LBM GUEVALT SITE VAUGIRARD/LBM GUEVALT SITE SUCY/LBM GUEVALT SITE SEVRAN/LBM GUEVALT SITE SAINT MAUR REMISES/LBM GUEVALT SITE SAINT MAUR RASPAIL/LBM GUEVALT SITE SAINT MAUR MESNIL/LBM GUEVALT SITE SAINT MAUR FOCH/LBM GUEVALT SITE SAINT MAUR DEROULEDE/LBM GUEVALT SITE SAINT MAUR CRETEIL/LBM GUEVALT SITE SAINT MANDE/LBM GUEVALT SITE RUE DE PARIS/LBM GUEVALT SITE ROMAINVILLE/LBM GUEVALT SITE RIVOLI/LBM GUEVALT SITE POISSONNIERE/LBM GUEVALT SITE PARIS DAUMESNIL/LBM GUEVALT SITE PARIS/LBM GUEVALT SITE MONTREUIL PARIS/LBM GUEVALT SITE MONTREUIL/LBM GUEVALT SITE LEDRU ROLLIN/LBM GUEVALT SITE LA POMPE/LBM GUEVALT SITE LA PLAINE/LBM GUEVALT SITE JOINVILLE/LBM GUEVALT SITE JAURES/LBM GUEVALT SITE HENRI IV/LBM GUEVALT SITE FRANKLIN/LBM GUEVALT SITE EPINAY/LBM GUEVALT SITE D'ALGERIE/LBM GUEVALT SITE CHOISY LE ROI/LBM GUEVALT SITE CHIC CRETEIL/LBM GUEVALT SITE CHENNEVIERES/LBM GUEVALT SITE CHAMPIGNY SALENGRO61/LBM GUEVALT SITE CHAMPIGNY SALENGRO130/LBM GUEVALT SITE CHAMPIGNY JAURES/LBM GUEVALT SITE CALVAIRE/LBM GUEVALT SITE BLANCHE/LBM GUEVALT SITE BD DU TEMPLE/LBM GUEVALT SITE AULNAY-S/BOIS/LBM GUEVALT SITE ARGENTEUIL</t>
  </si>
  <si>
    <t>SITE PRINCIPAL AU HAVRE/SITE AU HAVRE RUE MARCEAU/SITE AU HAVRE PL P. NAZE/SITE AU HAVRE 505 RUE IJC/SITE AU HAVRE 10 RUE IJC/SITE AMONTIVILLIERS/SITE ABOLBEC</t>
  </si>
  <si>
    <t>LBM JEAN-MARC ZEGLANY/LBM FORESTIER-JEAN-BEGUIER-KERDRANVAT-/LBM FONTES/LBM CENTRE DE BIOLOGIE DU LANGUEDOC BE/LBM CENTRE DE BIOLOGIE COURNONTERRAL/LBM BERTRAND LEBORGNE</t>
  </si>
  <si>
    <t>LBM EUROFINS CBM 69 VENISSIEUX  (MOULI/LBM EUROFINS CBM 69 ST PRIEST  (VILLAG/LBM EUROFINS CBM 69 OULLINS/LBM EUROFINS CBM 69 LYON 8 (PAUL SANTY/LBM EUROFINS CBM 69 LYON 4 CROIX-ROUSS/LBM EUROFINS CBM 69 LYON 3 (MONTCHAT)/LBM EUROFINS CBM 69 FEYZIN/LBM EUROFINS CBM 69 / EMILIE DE VIALAR/EUROFINS CBM 69 VILLEURBANNE SOIE/EUROFINS CBM 69 VILLEURBANNE G. PERI/EUROFINS CBM 69 VILLEURBANNE 171-173 B/EUROFINS CBM 69 VILLEURBANNE 158 BLUM/EUROFINS CBM 69 ECULLY/EUROFINS CBM 69 CALUIRE  INFIRMERIE PR</t>
  </si>
  <si>
    <t>LBM LABORATOIRE PLUMELLE SITE SENAS/LBM LABORATOIRE PLUMELLE SITE SAINT MA/LBM LABORATOIRE PLUMELLE  SITE NOVES/LBM LABORATOIRE PLUMELLE SITE LANCON/LBM LABORATOIRE PLUMELLE SITE LA FARE/LBM LABORATOIRE PLUMELLE SITE BELAIR/LBM LABORATOIRE PLUMELLE SALON SITE JE</t>
  </si>
  <si>
    <t>SITE WOINCOURT/SITE NEUVILLE-LES-DIEPPE/SITE GAMACHES/SITE EU/SITE D'YVETOT RUE DU MAL FOCH/SITE D'YVETOT PLACE JOFFRE/SITE DE ROUEN LABORATOIRE DU DONJON/SITE DE MSA PLACE COQUETS/SITE DE MSA AVENUE MONT AUX MALADES/SITE DE GRAND-COURONNE/SITE DE DUCLAIR/SITE BARENTIN</t>
  </si>
  <si>
    <t>SITE VAUCELLES/SITE MALHERBE/SITE LE VAL/SITE LEBISEY/SITE LA BIJUDE/SITE DU PROGRES/SITE DU PARC/SITE DU CHEMIN VERT/SITE DU BESSIN/SITE DES CARMES/SITE BIOMONDE/SITE BEAULIEU</t>
  </si>
  <si>
    <t>MEDILYS - SAINT-CLAUDE/MEDILYS - POLIGNY/MEDILYS - MOREZ, QUAI JOBEZ/MEDILYS - LONS, RUE REGARD/MEDILYS - LONS, RUE DES LILAS/MEDILYS - DOLE/MEDILYS - CHAMPAGNOLE</t>
  </si>
  <si>
    <t>LBM DU DIACONAT SITE SCHWEITZER/LBM DU DIACONAT SITE ROOSEVELT/LBM DU DIACONAT SITE FONDERIE</t>
  </si>
  <si>
    <t>LBM NOVELAB VILLEFRANCHE SUR SAONE  VI/LBM NOVELAB VILLEFRANCHE SUR SAONE RON/LBM NOVELAB VILLARS LES DOMBES/LBM NOVELAB TOURNUS/LBM NOVELAB THOISSEY/LBM NOVELAB ST JEAN D'ARDIERES (LARTAU/LBM NOVELAB PERONNAS/LBM NOVELAB OYONNAX VERDUN/LBM NOVELAB OYONNAX MICHELET/LBM NOVELAB MONTREVEL EN BRESSE/LBM NOVELAB MONTREAL LA CLUSE/LBM NOVELAB MONTLUEL/LBM NOVELAB MEXIMIEUX/LBM NOVELAB MACON NORD/LBM NOVELAB LAGNIEU/LBM NOVELAB HAUTEVILLE LOMPNES/LBM NOVELAB CHATILLON SUR CHALARONNE/LBM NOVELAB CHARBONNIERES LES BAINS/LBM NOVELAB BELLEVILLE SUR SAONE ROSSE/LBM NOVELAB BELLEVILLE EN BEAUJOLAIS V/LBM NOVELAB ARNAS (POLYCLINIQUE DU BEA/LBM NOVELAB AMBERIEU EN BUGEY R. SALEN/LBM NOVELAB AMBERIEU EN BUGEY CABROL</t>
  </si>
  <si>
    <t>LBM SYNLAB PAYS DE SAVOIE SILLINGY/LBM SYNLAB PAYS DE SAVOIE MOUTIERS/LBM SYNLAB PAYS DE SAVOIE MEYTHET/LBM SYNLAB PAYS DE SAVOIE LA BALME DE/LBM SYNLAB PAYS DE SAVOIE GROISY/LBM SYNLAB PAYS DE SAVOIE FAVERGES/LBM SYNLAB PAYS DE SAVOIE ANNECY SOMME/LBM SYNLAB PAYS DE SAVOIE ANNECY LE VI/LBM SYNLAB PAYS DE SAVOIE ANNECY GENEV/LBM SYNLAB PAYS DE SAVOIE ANNCECY FRAN/LBM SYNLAB PAYS DE SAVOIE ALBERTVILLE/LBM SYNLAB PAYS DE SAVOIE  ALBERTVILLE</t>
  </si>
  <si>
    <t>LBM BIO EMERAUDE YQUELON/LBM BIO EMERAUDE - VILLEDIEU LES POELE/LBM BIO EMERAUDE - ST HILAIRE DU HARCO/LBM BIO EMERAUDE MAISON NEUVE ST-MALO/LBM BIO EMERAUDE INFINITY ST-MALO/LBM BIO EMERAUDE  DOL DE BRETAGNE/LBM BIO EMERAUDE AVRANCHES</t>
  </si>
  <si>
    <t>MEDILAB 66 SIGEAN/LBM MEDILAB 66 TOULOUGES/LBM MEDILAB 66 ST LAURENT DE LA SALANQ/LBM MEDILAB 66 SAINT LAURENT DE LA SAL/LBM MEDILAB 66 SAINT CYPRIEN/LBM MEDILAB 66 PORT-VENDRES/LBM MEDILAB 66 POLLESTRES/LBM MEDILAB 66 PERPIGNAN MOUILLARD/LBM MEDILAB 66 NARBONNE VALLIERE/LBM MEDILAB 66 NARBONNE THIERS/LBM MEDILAB 66 NARBONNE/LBM MEDILAB 66 MONTREDON LES CORBIERES/LBM MEDILAB 66 LE BOULOU/LBM MEDILAB 66 ELNE/LBM MEDILAB 66 CERET/LBM MEDILAB 66 CANET EN ROUSSILLON/LBM MEDILAB 66 CABESTANY/LBM MEDILAB 66 ARGELES MER 4 HERONS/LBM MEDILAB 66 AMELIE LES BAINS/LABM BRETTE-FAURE-LIGNERES</t>
  </si>
  <si>
    <t>SELAS L.A.M. SYNLAB NOUVELLE-AQUITAINE</t>
  </si>
  <si>
    <t>LBM BIOLAM80 SALOUEL/LBM BIOLAM 80 POIX DE PICARDIE/LBM BIOLAM80 MARLY/LBM BIOLAM80 DOUAI/LBM BIOLAM80 CAMBRAI/LBM BIOLAM80 BEAUVAIS (PLACE DE FRANCE/LBM BIOLAM 80 BEAUVAIS/LBM BIOLAM80 AMIENS LAMARCK/LBM BIOLAM80 AMIENS EUROPE/LBM BIOLAM80 ABBEVILLE</t>
  </si>
  <si>
    <t>BIO POLE ANTILLES</t>
  </si>
  <si>
    <t>SELAS BIOPOLE</t>
  </si>
  <si>
    <t>LABM SIMON JÉRÔME ET PASCALE</t>
  </si>
  <si>
    <t>LBM PARC MONCEAU SITE ST LAZARE/LBM PARC MONCEAU SITE MAIL COMMERCIAL/LBM PARC MONCEAU SITE MAGENTA/LBM PARC MONCEAU SITE LEVALLOIS/LBM PARC MONCEAU SITE LA DEFENSE RER A/LBM PARC MONCEAU SITE GARE DU NORD/LBM PARC MONCEAU SITE DE L'ARCHE/LBM PARC MONCEAU SITE DE BELLEVILLE/LBM PARC MONCEAU SITE COURBEVOIE/LBM PARC MONCEAU SITE CHAZELLES</t>
  </si>
  <si>
    <t>SITE PRINCIPAL AGISORS (CBSV)/SITE AMARINES 95 (CBSV)/SITE AMAGNY 95 (CBSV)/SITE AGAILLON (CBSV)</t>
  </si>
  <si>
    <t>LBM BIOFUSION VILLEMUR/LBM BIOFUSION TOULOUSE/LBM BIOFUSION ST-JORY/LBM BIOFUSION SOUILLAC/LBM BIOFUSION PONT DE CHAUME/LBM BIOFUSION PECHBONNIEU/LBM BIOFUSION MONTRABE/LBM BIOFUSION MONTECH/LBM BIOFUSION MONTAUBAN VILLEBOURBON/LBM BIOFUSION MONTAUBAN DAUDET/LBM BIOFUSION MONTAUBAN CATHEDRALE/LBM BIOFUSION GRISOLLES/LBM BIOFUSION GRENADE/LBM BIOFUSION GOURDON/LBM BIOFUSION FRONTON/LBM BIOFUSION FENOUILLET/LBM BIOFUSION CAUSSADE/LBM BIOFUSION CASTELSARRASIN/LBM BIOFUSION CAHORS/LBM BIOFUSION BRUGUIERES/LBM BIOFUSION BEAUMONT/LBM BIOFUSION AUCAMVILLE</t>
  </si>
  <si>
    <t>LBM INTERLAB ALBI JEAN JAURES/LBM EUROFINS INTERLAB ST-SULPICE/LBM EUROFINS INTERLAB RABASTENS/LBM EUROFINS INTERLAB GAILLAC/LBM EUROFINS INTERLAB CARMAUX/LBM EUROFINS INTERLAB BESSIERES/LBM EUROFINS INTERLAB ALBI VAL DE CAUS/LBM EUROFINS INTERLAB ALBI TEYSSIER/LBM EUROFINS INTERLAB ALBI JAURES</t>
  </si>
  <si>
    <t>SELAS"SYNLAB VALLEE DU RHONE"</t>
  </si>
  <si>
    <t>440058998</t>
  </si>
  <si>
    <t>EUROFINS LABAZUR PAYS DE LA LOIRE</t>
  </si>
  <si>
    <t>LBM EUROFINS LABAZUR PAYS DE LA LOIRE</t>
  </si>
  <si>
    <t>LBM CERBALLIANCE COTE D'AZUR SITE VILL/LBM CERBALLIANCE COTE D'AZUR SITE TOUL/LBM CERBALLIANCE COTE D'AZUR SITE ST T/LBM CERBALLIANCE COTE D'AZUR SITE ST L/LBM CERBALLIANCE COTE D'AZUR SITE ST C/LBM CERBALLIANCE COTE D AZUR SITE SAIN/LBM CERBALLIANCE COTE D'AZUR SITE PLAN/LBM CERBALLIANCE COTE D'AZUR SITE OLLI/LBM CERBALLIANCE COTE D'AZUR SITE NICE/LBM CERBALLIANCE COTE D'AZUR SITE LE B/LBM CERBALLIANCE COTE D'AZUR SITE LA T/LBM CERBALLIANCE COTE D AZUR SITE LA S/LBM CERBALLIANCE COTE D'AZUR SITE LA G/LBM CERBALLIANCE COTE D'AZUR SITE LA C/LBM CERBALLIANCE COTE  D AZUR SITE LA/LBM CERBALLIANCE COTE D'AZUR SITE HYER/LBM CERBALLIANCE COTE D'AZUR SITE GASS/LBM CERBALLIANCE COTE D AZUR SITE GASS/LBM CERBALLIANCE COTE D'AZUR SITE DELF/LBM CERBALLIANCE COTE D AZUR SITE COGO/LBM CERBALLIANCE COTE D'AZUR SITE CAGN/LBM CERBALLIANCE COTE D AZUR SITE CAGN/LBM CERBALLIANCE COTE D'AZUR SITE BLAU/LBM CERBALLIANCE COTE D AZUR SITE BEAU/LBM CERBALLIANCE COTE D AZUR SITE  BEA/LBM CERBALLIANCE COTE D AZUR SITE ARNA/LBM CERBALLIANCE COTE D AZUR SITE ANTI/LBM CERBALLIANCE COTE D'AZUR PLATEAU S</t>
  </si>
  <si>
    <t>LBM CERBALLIANCE RHONE ALPES VILLEURBA/LBM CERBALLIANCE RHONE ALPES VIENNE/LBM CERBALLIANCE RHONE ALPES ST JEAN D/LBM CERBALLIANCE RHONE ALPES STE FOY L/LBM CERBALLIANCE RHONE ALPES SAINT FON/LBM CERBALLIANCE RHONE ALPES LYON 8 RO/LBM CERBALLIANCE RHONE ALPES LYON 8 ME/LBM CERBALLIANCE RHONE ALPES LYON 8 KR/LBM CERBALLIANCE RHONE ALPES LYON 8 ET/LBM CERBALLIANCE RHONE ALPES LYON 8 BE/LBM CERBALLIANCE RHONE ALPES LYON 8 AU/LBM CERBALLIANCE RHONE ALPES LYON 7 MO/LBM CERBALLIANCE RHONE ALPES LYON 6 VI/LBM CERBALLIANCE RHONE ALPES LYON 6 LA/LBM CERBALLIANCE RHONE ALPES LYON 5 CH/LBM CERBALLIANCE RHONE ALPES LYON 3 LI/LBM CERBALLIANCE RHONE ALPES LYON 3 LA/LBM CERBALLIANCE RHONE ALPES LYON 3 F./LBM CERBALLIANCE RHONE ALPES LYON 2 MO/LBM CERBALLIANCE RHONE ALPES LES ABRET/LBM CERBALLIANCE RHONE ALPES HEYRIEUX/LBM CERBALLIANCE RHONE ALPES CORBAS/LBM CERBALLIANCE RHONE ALPES CALUIRE E</t>
  </si>
  <si>
    <t>BIO MED 21 TALANT/BIO MED 21 SAULIEU/BIO MED 21 QUETIGNY/BIO MED 21 NUITS-SAINT-GEORGES/BIO MED 21 IS SUR TILLE/BIO MED 21 GENLIS/BIO MED 21 DIJON UNIVERSITÉ/BIO MED 21 DIJON PAULINE KERGOMARD/BIO MED 21 DIJON CLOS DE POUILLY/BIO MED 21 CHEVIGNY-SAINT-SAUVEUR/BIO MED 21 BRAZEY-EN-PLAINE/BIO MED 21 BEAUNE JAFFELIN/BIO MED 21 ARNAY-LE-DUC</t>
  </si>
  <si>
    <t>LBM CERBALLIANCE LOIRE YSSINGEAUX/LBM CERBALLIANCE LOIRE ST PRIEST EN JA/LBM CERBALLIANCE LOIRE ST ETIENNE TRAV/LBM CERBALLIANCE LOIRE ST ETIENNE LA P/LBM CERBALLIANCE LOIRE ST ETIENNE KARL/LBM CERBALLIANCE LOIRE ST CHAMOND/LBM CERBALLIANCE LOIRE SAINT ETIENNE/LBM CERBALLIANCE LOIRE RIVE DE GIER/LBM CERBALLIANCE LOIRE GIVORS/LBM CERBALLIANCE LOIRE FIRMINY FRACHON/LBM CERBALLIANCE LOIRE FIRMINY BREUIL</t>
  </si>
  <si>
    <t>SITE PRINCIPAL D'ELBEUF/SITE DE VERNON/SITE DE VAL DE REUIL/SITE DE SOTTEVILLE LES ROUEN/SITE DE SAINT-ETIENNE-DU-ROUVRAY/SITE DE ROUEN/SITE DE LOUVIERS RUE THOREL/SITE DE LOUVIERS/SITE DE CLEON/SITE DE CAUDEBEC-LES-ELBEUF</t>
  </si>
  <si>
    <t>060030285</t>
  </si>
  <si>
    <t>LABORATOIRE PACA LAB</t>
  </si>
  <si>
    <t>LABORATOIRE PACA LAB SITE VALLAURIS</t>
  </si>
  <si>
    <t>LBM CBM25 PLANOISE POLYCLINIQUE AMP/LBM CBM25 PLANOISE ILE-DE-FRANCE/LBM CBM25 GAMBETTA/LBM CBM25 DU PLATEAU/LBM CBM25 DE VALENTIN/LBM CBM25 DE TERRE ROUGE/LBM CBM25 DES TILLEROYES/LBM CBM25 DES THERMES/LBM CBM25 DES CHAPRAIS/LBM CBM25 DE PLANOISE POLYCLINIQUE/LBM CBM25 DE MONTJOUX  SAINT-CLAUDE</t>
  </si>
  <si>
    <t>SELARL CORCY&amp; ASSOCIES</t>
  </si>
  <si>
    <t>LBM CERBALLIANCE ALPES DURANCE SITE OR/LBM CERBALLIANCE ALPES DURANCE SITE MA/LBM CERBALLIANCE ALPES DURANCE SITE GA/LBM CERBALLIANCE ALPES DURANCE SITE DU/LBM CERBALLIANCE ALPES DURANCE SITE DI/LBM CERBALLIANCE ALPES DURANCE PLATEAU</t>
  </si>
  <si>
    <t>LABORATOIRE CERDIBIO CHARENTES (8)/LABORATOIRE CERDIBIO CHARENTES/LABORATOIRECERBALLIANCE CHARENTES (9)/LABORATOIRE CERBALLIANCE CHARENTES (8)/LABORATOIRE CERBALLIANCE CHARENTES (7)/LABORATOIRE CERBALLIANCE CHARENTES (6)/LABORATOIRE CERBALLIANCE CHARENTES (5)/LABORATOIRE CERBALLIANCE CHARENTES (4)/LABORATOIRE CERBALLIANCE CHARENTES (3)/LABORATOIRE CERBALLIANCE CHARENTES (13/LABORATOIRE CERBALLIANCE CHARENTES (12/LABORATOIRE CERBALLIANCE  CHARENTES(11/LABORATOIRE CERBALLIANCE CHARENTES (10/LABORATOIRE CERBALLIANCE CHARENTES/CERBALLIANCE CHARENTES VILLENEUVE/CERBALLIANCE CHARENTES - MONTGUYON/CERBALLIANCE CHARENTES LAGORD/CERBALLIANCE CHARENTES</t>
  </si>
  <si>
    <t>LBM SYNLAB CORREZE-LABORATOIRE DE LA C</t>
  </si>
  <si>
    <t>LBM CERBALLIANCE FINISTERE TREMAUDAN B/LBM CERBALLIANCE FINISTERE TREGUNC/LBM CERBALLIANCE FINISTERE QUIMPER/LBM CERBALLIANCE FINISTERE PLOUDALMEZE/LBM CERBALLIANCE FINISTERE PLABENNEC/LBM CERBALLIANCE FINISTERE PILIER ROUG/LBM CERBALLIANCE FINISTERE LANNILIS/LBM CERBALLIANCE FINISTERE LANGEVIN BR/LBM CERBALLIANCE FINISTERE LANDERNEAU/LBM CERBALLIANCE FINISTERE JAURES BRES/LBM CERBALLIANCE FINISTERE GUILERS/LBM CERBALLIANCE FINISTERE GLASGOW BRE/LBM CERBALLIANCE FINISTERE CONCARNEAU/LBM CERBALLIANCE FINISTERE BOHARS BRES</t>
  </si>
  <si>
    <t>LBM LABOSUD GARONNE CL LA CROIX DU SUD/LBM CBM VILLENEUVE-TOLOSANE/LBM CBM VILLEFRANCHE-DE-L/LBM CBM TOURNEFEUILLE RTE DE TARBES/LBM CBM TOURNEFEUILLE G.DOUMERGUE/LBM CBM TOULOUSE ST-EXUPERY/LBM CBM TOULOUSE MARECHAL LECLERC/LBM CBM TOULOUSE LES RECOLLETS/LBM CBM TOULOUSE LES PRADETTES/LBM CBM TOULOUSE LA ROSERAIE/LBM CBM TOULOUSE JJAURES/LBM CBM TOULOUSE FERMAT ST-ETIENNE/LBM CBM TOULOUSE ARENES/LBM CBM ST-LYS/LBM CBM SEYSSES/LBM CBM RTE D'EAUNES MURET/LBM CBM RAMONVILLE/LBM CBM QUINT-FONSEGRIVES/LBM CBM PORTET-SUR-GARONNE/LBM CBM PORTET/LBM CBM PLAISANCE-DU-TOUCH/LBM CBM PIBRAC/LBM CBM MURET CUGNOT/LBM CBM MURET/LBM CBM MONTASTRUC LA CONSEILLERE/LBM CBM LEGUEVIN/LBM CBM LAVAUR/LBM CBM LA SALVETAT/LBM CBM LABEGE AUTAN/LBM CBM LABEGE/LBM CBM LABARTHE-SUR-LEZE/LBM CBM GRAULHET/LBM CBM FROUZINS/LBM CBM FONSORBES/LBM CBM FONSEGRIVES/LBM CBM EAUNES/LBM CBM CUGNAUX/LBM CBM CL OCCITANIE/LBM CBM CLINIQUE DU PARC</t>
  </si>
  <si>
    <t>340028802</t>
  </si>
  <si>
    <t>SELARL BIOLOGIE DU COEUR D HERAULT</t>
  </si>
  <si>
    <t>LABORATOIRE DE BIOLOGIE MEDICALE BIOCE</t>
  </si>
  <si>
    <t>SELAS CERBALLIANCE NORMANDIE OUEST</t>
  </si>
  <si>
    <t>SITE DE VIRE/SITE DE ST LO/SITE DE GRANVILLE/SITE DE FALAISE/SITE DE COUTANCES/SITE DE CHERBOURG/SITE DE CARENTAN</t>
  </si>
  <si>
    <t>SELCA LABORATOIRE ATOUTBIO</t>
  </si>
  <si>
    <t>SELARL LABORATOIRE DE BIOLOGIE MEDICAL</t>
  </si>
  <si>
    <t>LBM BIO AVENIR VERNY/LBM BIO AVENIR BARBIER NEUFBOURG METZ/LBM BIO AVENIR BARBIER ASFELD METZ</t>
  </si>
  <si>
    <t>590065215</t>
  </si>
  <si>
    <t>GCS S.H.A.B.</t>
  </si>
  <si>
    <t>SHAB LABORATOIRE MAUBEUGE/SHAB LABORATOIRE LIEVIN/SHAB LABORATOIRE HENIN-BEAUMONT/SHAB LABORATOIRE DIVION/SHAB LABORATOIRE DENAIN</t>
  </si>
  <si>
    <t>590065371</t>
  </si>
  <si>
    <t>INSTITUT PASTEUR DE LILLE</t>
  </si>
  <si>
    <t>PLATEFORME LIGAN-EGID</t>
  </si>
  <si>
    <t>LABM MARTIN PEYSSIES MÉRU</t>
  </si>
  <si>
    <t>LBM CERBALLIANCE OISE  SAINT-JUST-EN-C/LBM CERBALLIANCE OISE  MOUY/LBM CERBALLIANCE OISE  MARGNY-LES-COMP/LBM CERBALLIANCE OISE  LIANCOURT/LBM CERBALLIANCE OISE GRANVILLIERS/LBM CERBALLIANCE OISE - GOURNAY/LBM CERBALLIANCE OISE GENDT/LBM CERBALLIANCE OISE  COMPIEGNE/LBM CERBALLIANCE OISE CLERMONT/LBM CERBALLIANCE OISE  BRETEUIL/LBM CERBALLIANCE OISE  BEAUVAIS COUSTE/LBM CERBALLIANCE OISE  BEAUVAIS COLBER/LBM CBMOP THOUROTTE/LBM CBMOP CUISE-LA-MOTTE</t>
  </si>
  <si>
    <t>LBM SECONDAIRE BIOMAG/LBM BIOMAG VIARMES/LBM BIOMAG SENLIS/LBM BIOMAG SAINT-LEU-D'ESSERENT/LBM BIOMAG PERSAN/LBM BIOMAG NOGENT-SUR-OISE/LBM BIOMAG MONTATAIRE/LBM BIOMAG MERU/LBM BIOMAG LAMORLAYE/LBM BIOMAG LAGNY/LBM BIOMAG GOUVIEUX/LBM BIOMAG ESTREES-SAINT-DENIS/LBM BIOMAG ESBLY/LBM BIOMAG CREPY-EN-VALOI/LBM BIOMAG CREIL UHRY/LBM BIOMAG CREIL REPUBLIQUE/LBM BIOMAG CREIL DUNANT/LBM BIOMAG CHAUMONTEL/LBM BIOMAG CHANTILLY/LBM BIOMAG CHAMBLY/LBM BIOMAG BEAUMONT/LBM BIOMAG 21 R JULES UHRY</t>
  </si>
  <si>
    <t>LABORATOIRES DU BEAUVAISIS MAURICE SEG/LABORATOIRES DU BEAUVAISIS JEAN ROSTAN/LABORATOIRE DU BEAUVAISIS</t>
  </si>
  <si>
    <t>FILIERIS</t>
  </si>
  <si>
    <t>620035659</t>
  </si>
  <si>
    <t>SYNLAB OXABIO</t>
  </si>
  <si>
    <t>LBM BIOMEDICA VIC-EN-BIGORRE/LBM BIOMEDICA MONTREJEAU/LBM BIOMEDICA LANNEMEZAN HIPPOCRATE/LBM BIOMEDICA LANNEMEZAN/LBM BIOMEDICA CAZERES/LBM BIOMEDICA BAGNERES-DE-BIGORRE/LBM BIOMEDICA ARRIEU</t>
  </si>
  <si>
    <t>LBM VILLE/LBM DU PARC/LBM BARRAND SITE WINTZENHEIM/LBM BARRAND SITE SAINT LEON/LBM BARRAND SITE INGERSHEIM/LBM BARRAND</t>
  </si>
  <si>
    <t>730013497</t>
  </si>
  <si>
    <t>LBIA SAVOIE</t>
  </si>
  <si>
    <t>LBM LBIA SAVOIE</t>
  </si>
  <si>
    <t>LBM CHARLES COHEN</t>
  </si>
  <si>
    <t>LABORATOIRE DES TERNES</t>
  </si>
  <si>
    <t>LBM DES TERNES</t>
  </si>
  <si>
    <t>SELARL AYMAR RIVE GAUCHE</t>
  </si>
  <si>
    <t>LBM LA SCALA SITE VAUGIRARD/LBM LA SCALA SITE SARTROUVILLE/LBM LA SCALA SITE ROME/LBM LA SCALA SITE PONSCARME/LBM LA SCALA SITE MEUDON/LBM LA SCALA SITE LAFAYETTE/LBM LA SCALA SITE CACHAN/LBM LA SCALA SITE ARCUEIL</t>
  </si>
  <si>
    <t>SELAS BIO 4L</t>
  </si>
  <si>
    <t>SITE PRINCIPAL AFECAMP (PLSG)/SITE AFECAMP (PLSG)</t>
  </si>
  <si>
    <t>SITE PRINCIPAL GIRAULT (LABO. DE BIO./SITE MAHEU AEUROPE (LABO. DE BIO. CLI/SITE HULOT ABD DES BELGES (LABO. DE B</t>
  </si>
  <si>
    <t>SITE SAINT MARTIN (CAEN)/SITE PRINCIPAL AU HAVRE RUE DE VERDUN/SITE MAISON MEDICALE DE DEAUVILLE COTE/SITE DE VIMOUTIERS/SITE DE ROUEN (CHATELET)/SITE DE PONT-AUDEMER AU BD PASTEUR/SITE DE MEZIDON-CANON/SITE DE LISIEUX AV V. HUGO/SITE DE LISIEUX 9, PL LE HENNUYER/SITE DE HONFLEUR/SITE DE GRAND-QUEVILLY (PROVINCES)/SITE DE DIVES-SUR-MER BD THOREZ/SITE DE DEAUVILLE (A DECAENS)/SITE DE CRICQUEBOEUF/SITE DE BOURG-ACHARD/SITE AU HAVRE (MONT-GAILLARD)</t>
  </si>
  <si>
    <t>SELARL BIOAL</t>
  </si>
  <si>
    <t>770023703</t>
  </si>
  <si>
    <t>SELAS BIO LAME</t>
  </si>
  <si>
    <t>LBM SELAS BIO LAME</t>
  </si>
  <si>
    <t>LBM HAUTE-PICARDIE PERONNE/LBM HAUTE-PICARDIE HAM/LBM HAUTE-PICARDIE ESTREES-DENIECOURT/LBM HAUTE-PICARDIE AMIENS RUE DE BEAUV/LBM HAUTE-PICARDIE AMIENS</t>
  </si>
  <si>
    <t>SELAS BIONYVAL</t>
  </si>
  <si>
    <t>LBM ATOUTBIO DE LORRAINE VITTEL/LBM ATOUTBIO DE LORRAINE NEUFCHATEAU/LBM ATOUTBIO DE LORRAINE MIRECOURT</t>
  </si>
  <si>
    <t>SELARL XL-BIO</t>
  </si>
  <si>
    <t>SELARL UNIBIO 92</t>
  </si>
  <si>
    <t>SELAS BENHAIM</t>
  </si>
  <si>
    <t>LBM BIOTEK SITE PARIS BATIGNOLLES/LBM BIOTEK SITE BOULOGNE/LBM BIOTEK SITE ASNIERES SUR SEINE</t>
  </si>
  <si>
    <t>LBM SELAS BIOPATH UNILABS SITE VITRY S/LBM SELAS BIOPATH UNILABS SITE VILLEPI/LBM SELAS BIOPATH UNILABS SITE VALENTO/LBM SELAS BIOPATH UNILABS SITE ST MAUR/LBM SELAS BIOPATH UNILABS SITE SAINT D/LBM SELAS BIOPATH UNILABS SITE ROISSY/LBM SELAS BIOPATH UNILABS SITE RAOULT/LBM SELAS BIOPATH UNILABS SITE PRE ST/LBM SELAS BIOPATH UNILABS SITE PONTAUL/LBM SELAS BIOPATH UNILABS SITE NOISY-L/LBM SELAS BIOPATH UNILABS SITE NOGENT/LBM SELAS BIOPATH UNILABS SITE MAISONS/LBM SELAS BIOPATH UNILABS SITE LE PLES/LBM SELAS BIOPATH UNILABS SITE LE BOUR/LBM SELAS BIOPATH UNILABS SITE LA VARE/LBM SELAS BIOPATH UNILABS SITE LA QUEU/LBM SELAS BIOPATH UNILABS SITE LA COUR/LBM SELAS BIOPATH UNILABS SITE FONTENA/LBM SELAS BIOPATH UNILABS SITE DRANCY/LBM SELAS BIOPATH UNILABS SITE CHARENT/LBM SELAS BIOPATH UNILABS SITE BRY S/M/LBM SELAS BIOPATH UNILABS SITE BRY/MAR/LBM SELAS BIOPATH UNILABS SITE BRASSEN/LBM SELAS BIOPATH UNILABS SITE BOBIGNY/LBM SELAS BIOPATH UNILABS SITE BARRAUL/LBM SELAS BIOPATH UNILABS SITE AULNAY/LBM SELAS BIOPATH UNILABS SITE AUBERVI/LBM SELAS BIOPATH UNILABS SITE ATHIS M/LBM BIOPATH UNILABS SITE ROMAINVILLE</t>
  </si>
  <si>
    <t>970214532</t>
  </si>
  <si>
    <t>BIOLAB BATELIERE</t>
  </si>
  <si>
    <t>SITE LABOSUD/SITE KAMOUN/SITE GERARD/SITE DE L'ETANG SALE/SITE DE LA RIVIERE/SITE DE LA RAVINE/LBM DU 14EME/LABM CARDUS</t>
  </si>
  <si>
    <t>SELAS MAYO BIO</t>
  </si>
  <si>
    <t>LBM CORCY CHATEAU-THIERRY</t>
  </si>
  <si>
    <t>LBM UNILABS BIOCT CHATEAU-THIERRY</t>
  </si>
  <si>
    <t>LBM UNILABS BIOCT REIMS JAURES</t>
  </si>
  <si>
    <t>LBM MAYMAT CLERMONT FD DUNANT</t>
  </si>
  <si>
    <t>LBM MAYMAT CLERMONT FD AMADEO</t>
  </si>
  <si>
    <t>LBM SYNLAB AUVERGNE CHAMALIERES</t>
  </si>
  <si>
    <t>LBM SYNLAB AUVERGNE AUBIERES</t>
  </si>
  <si>
    <t>LBM SYNLAB AUVERGNE CLERMONT-FD MICHEL</t>
  </si>
  <si>
    <t>LBM CERBALLIANCE ALPES DURANCE SITE DI</t>
  </si>
  <si>
    <t>LBM EUROFINS LABAZUR NICE SITE ROQUEBR</t>
  </si>
  <si>
    <t>060030202</t>
  </si>
  <si>
    <t>BIOESTEREL SITE ANTIBES/GAMBETTA</t>
  </si>
  <si>
    <t>LBM BIOESTEREL SITE HYERES GAMBETTA</t>
  </si>
  <si>
    <t>LBM BIOESTEREL SITE PIERREFEU</t>
  </si>
  <si>
    <t>LBM BIOESTEREL SITE LE LAVANDOU</t>
  </si>
  <si>
    <t>LBM BIOESTEREL SITE LA VALETTE</t>
  </si>
  <si>
    <t>LBM BIOESTEREL SITE BORMES LES MIMOSAS</t>
  </si>
  <si>
    <t>LBM BIOESTEREL SITE HYERES SEIGNORET</t>
  </si>
  <si>
    <t>LBM BIOESTEREL SITE LA VALETTE VALGORA</t>
  </si>
  <si>
    <t>LBM BIOESTEREL SITE SAINT TROPEZ</t>
  </si>
  <si>
    <t>060030293</t>
  </si>
  <si>
    <t>LBM CERBALLIANCE LANGUEDOC BARRAU CAST</t>
  </si>
  <si>
    <t>110009107</t>
  </si>
  <si>
    <t>LBM BIO D'OC CARCASSONNE MAGELLAN</t>
  </si>
  <si>
    <t>LBM CENTRE DE BIOLOGIE COURNONTERRAL</t>
  </si>
  <si>
    <t>LBM LXBIOLA PRIMAUBE</t>
  </si>
  <si>
    <t>LBM LXBIO ONET-LE-CHATEAU</t>
  </si>
  <si>
    <t>LBM LXBIO MILLAU JAURES</t>
  </si>
  <si>
    <t>LBM LXBIO SEVERAC-LE-CHATEAU</t>
  </si>
  <si>
    <t>130051972</t>
  </si>
  <si>
    <t>LBM BIOLOGIE MEDICALE SAMBOURG</t>
  </si>
  <si>
    <t>LBM LABOSUD PROVENCE BIOLOGIE SITE TOU</t>
  </si>
  <si>
    <t>LBM LABOSUD PROVENCE BIOLOGIE SITE SOL</t>
  </si>
  <si>
    <t>LBM LABOSUD PROVENCE BIOLOGIE SITE CUE</t>
  </si>
  <si>
    <t>LBM LABOSUD PROVENCE BIOLOGIE SITE CAR</t>
  </si>
  <si>
    <t>LBM LABOSUD PROVENCE BIOLOGIE SITE VIA</t>
  </si>
  <si>
    <t>LBM SYNLAB PROVENCE SITE GREOUX/LILAS</t>
  </si>
  <si>
    <t>LBM SYNLAB PROVENCE SITE MARSEILLE/MAL</t>
  </si>
  <si>
    <t>LBM LABORATOIRE PLUMELLE SITE SAINT MA</t>
  </si>
  <si>
    <t>SITE DU PROGRES</t>
  </si>
  <si>
    <t>LBM SYLAB FIGEAC LAVAYSSIERE</t>
  </si>
  <si>
    <t>LABORATOIRE CERBALLIANCE  CHARENTES(11</t>
  </si>
  <si>
    <t>LABORATOIRE CERBALLIANCE CHARENTES (12</t>
  </si>
  <si>
    <t>LABORATOIRE CERBALLIANCE CHARENTES (13</t>
  </si>
  <si>
    <t>170026223</t>
  </si>
  <si>
    <t>CERBALLIANCE CHARENTES - MONTGUYON</t>
  </si>
  <si>
    <t>170026231</t>
  </si>
  <si>
    <t>CERBALLIANCE CHARENTES LAGORD</t>
  </si>
  <si>
    <t>170026249</t>
  </si>
  <si>
    <t>170026256</t>
  </si>
  <si>
    <t>CERBALLIANCE CHARENTES VILLENEUVE</t>
  </si>
  <si>
    <t>BC-LAB - DIJON CLÉMENCEAU</t>
  </si>
  <si>
    <t>BC-LAB - MARSANNAY-LA-COTE</t>
  </si>
  <si>
    <t>BC-LAB - DIJON - THÉATRE</t>
  </si>
  <si>
    <t>BC-LAB - ST-APOLLINAIRE - LA FLEURIÉE</t>
  </si>
  <si>
    <t>BC-LAB - DIJON - PRINCE DE CONDÉ</t>
  </si>
  <si>
    <t>BC-LAB - DIJON - GALILÉE</t>
  </si>
  <si>
    <t>BIO MED 21 DIJON UNIVERSITÉ</t>
  </si>
  <si>
    <t>BIO MED 21 BEAUNE JAFFELIN</t>
  </si>
  <si>
    <t>LBM CERBALLIANCE COTES D'ARMOR PLERIN</t>
  </si>
  <si>
    <t>LBM CERBALLIANCE COTES D'ARMOR YFFINIA</t>
  </si>
  <si>
    <t>LBM CERBALLIANCE COTES D'ARMOR ETABLES</t>
  </si>
  <si>
    <t>LBM CERBALLIANCE COTES D'ARMOR PLOUFRA</t>
  </si>
  <si>
    <t>LBM CERBALLIANCE COTES D'ARMOR LAMBALL</t>
  </si>
  <si>
    <t>LBM CERBALLIANCE COTES D'ARMOR ST BRIE</t>
  </si>
  <si>
    <t>LBM CERBALLIANCE COTES D'ARMOR PLEUMEL</t>
  </si>
  <si>
    <t>LBM BIODIN SITE PLERIN</t>
  </si>
  <si>
    <t>LBM BIODIN SITE PRADAL ST BRIEUC</t>
  </si>
  <si>
    <t>LBM BIODIN SITE LAMBALLE-ARMOR</t>
  </si>
  <si>
    <t>LBM BIODIN SITE MICHELET ST-BRIEUC</t>
  </si>
  <si>
    <t>LBM BIODIN SITE TINTENIAC</t>
  </si>
  <si>
    <t>LBM CBM25 PLANOISE POLYCLINIQUE AMP</t>
  </si>
  <si>
    <t>LBM UNIBIO TOURNON SUR RHONE</t>
  </si>
  <si>
    <t>LBM UNIBIO VALENCE DE GAULLE</t>
  </si>
  <si>
    <t>LBM UNIBIO ST VALLIER SUR RHONE</t>
  </si>
  <si>
    <t>LBM UNIBIO PONT-EVEQUE</t>
  </si>
  <si>
    <t>SITE PRINCIPAL APACY/EURE (BIO EURE S</t>
  </si>
  <si>
    <t>SITE AVERNON (BIO EURE SEINE)</t>
  </si>
  <si>
    <t>SITE AST-MARCEL (BIO EURE SEINE)</t>
  </si>
  <si>
    <t>270029846</t>
  </si>
  <si>
    <t>SITE DE ST ANDRE DE L'EURE</t>
  </si>
  <si>
    <t>SITE PRINCIPAL AVERNEUIL/AVRE</t>
  </si>
  <si>
    <t>SITE PRINCIPAL AGISORS (CBSV)</t>
  </si>
  <si>
    <t>SITE AGAILLON (CBSV)</t>
  </si>
  <si>
    <t>SITE AMARINES 95 (CBSV)</t>
  </si>
  <si>
    <t>SITE AMAGNY 95 (CBSV)</t>
  </si>
  <si>
    <t>290037787</t>
  </si>
  <si>
    <t>LBM CERBALLIANCE FINISTERE PILIER ROUG</t>
  </si>
  <si>
    <t>290037829</t>
  </si>
  <si>
    <t>LBM CERBALLIANCE FINISTERE GUILERS</t>
  </si>
  <si>
    <t>290037837</t>
  </si>
  <si>
    <t>LBM CERBALLIANCE FINISTERE CONCARNEAU</t>
  </si>
  <si>
    <t>290037845</t>
  </si>
  <si>
    <t>LBM CERBALLIANCE FINISTERE QUIMPER</t>
  </si>
  <si>
    <t>290038017</t>
  </si>
  <si>
    <t>LBM CERBALLIANCE FINISTERE TREGUNC</t>
  </si>
  <si>
    <t>560030306</t>
  </si>
  <si>
    <t>LBM EUROFINS LABAZUR BRETAGNE LARMOR-P</t>
  </si>
  <si>
    <t>560030504</t>
  </si>
  <si>
    <t>LBM EUROFINS LABAZUR BRETAGNE LORIENT</t>
  </si>
  <si>
    <t>LBMBIOAXIOME REMOULINS</t>
  </si>
  <si>
    <t>LBM CEDIBIO-UNILABS TOULOUSE LATECOERE</t>
  </si>
  <si>
    <t>LBM BIOFUSION SOUILLAC</t>
  </si>
  <si>
    <t>LBM BIOFUSION GOURDON</t>
  </si>
  <si>
    <t>LBM CBM TOULOUSE JJAURES</t>
  </si>
  <si>
    <t>LBM CBM LABARTHE-SUR-LEZE</t>
  </si>
  <si>
    <t>LBM CBM LABEGE</t>
  </si>
  <si>
    <t>LBM CBM TOULOUSE ARENES</t>
  </si>
  <si>
    <t>LBM CBM LABEGE AUTAN</t>
  </si>
  <si>
    <t>LBM CBM LEGUEVIN</t>
  </si>
  <si>
    <t>LBM CBM MONTASTRUC LA CONSEILLERE</t>
  </si>
  <si>
    <t>330062076</t>
  </si>
  <si>
    <t>LBM EXALAB - LA TESTE DE BUCH</t>
  </si>
  <si>
    <t>330062084</t>
  </si>
  <si>
    <t>LBM EXALAB - ST ANDRE DE CUBZAC</t>
  </si>
  <si>
    <t>330062092</t>
  </si>
  <si>
    <t>LBM EXALAB - SALLES</t>
  </si>
  <si>
    <t>LBM SYNLAB NOUVELLE-AQUITAINE - BERTHE</t>
  </si>
  <si>
    <t>LBM SYNLAB NOUVELLE-AQUITAINE - RIBOT</t>
  </si>
  <si>
    <t>LBM SYNLAB NOUVELLE-AQUITAINE</t>
  </si>
  <si>
    <t>LBM SYNLAB NOUVELLE-AQUITAINE - 18 JUI</t>
  </si>
  <si>
    <t>LBM SYNLAB NOUVELLE-AQUITAINE - JEAN J</t>
  </si>
  <si>
    <t>LBM SYNLAB NOUVELLE-AQUITAINE - NEGREV</t>
  </si>
  <si>
    <t>LBM SYNLAB NOUVELLE-AQUITAINE - LAMARQ</t>
  </si>
  <si>
    <t>LBM SYNLAB NOUVELLE-AQUITAINE - GAMBET</t>
  </si>
  <si>
    <t>LBM SYNLAB NOUVELLE-AQUITAINE - AMELIE</t>
  </si>
  <si>
    <t>LBM SYNLAB NOUVELLE-AQUITAINE - MAZARY</t>
  </si>
  <si>
    <t>LBM SYNLAB NOUVELLE-AQUITAINE - SAINT</t>
  </si>
  <si>
    <t>LBM SYNLAB NOUVELLE-AQUITAINE - BLANQU</t>
  </si>
  <si>
    <t>LBM SYNLAB NOUVELLE-AQUITAINE - PASTEU</t>
  </si>
  <si>
    <t>LBM SYNLAB NOUVELLE-AQUITAINE - HORLOG</t>
  </si>
  <si>
    <t>LBM SYNLAB NOUVELLE-AQUITAINE - PORTAL</t>
  </si>
  <si>
    <t>LBM LABOSUD MONTPELLIER CHEDEVILLE</t>
  </si>
  <si>
    <t>LBM LABOSUD MONTPELLIER  LAURAGAIS</t>
  </si>
  <si>
    <t>340028810</t>
  </si>
  <si>
    <t>LBM BIO EMERAUDE YQUELON</t>
  </si>
  <si>
    <t>LBM NOYAL CHATILLON SUR SEICHE</t>
  </si>
  <si>
    <t>350055349</t>
  </si>
  <si>
    <t>LBM LABORIZON BRETAGNE MONTAUBAN</t>
  </si>
  <si>
    <t>LBM LABORIZON CENTRE CHATEAUDUN</t>
  </si>
  <si>
    <t>LBM LABORIZON CENTRE BONNEVAL</t>
  </si>
  <si>
    <t>LBM LABORIZON CENTRE BROU</t>
  </si>
  <si>
    <t>LBM LABORIZON CENTRE ARGENTON SUR CREU</t>
  </si>
  <si>
    <t>LBM LABORIZON CENTRE CHATEAUROUX</t>
  </si>
  <si>
    <t>LBM LABORIZON CENTRE TOURS ORIGET</t>
  </si>
  <si>
    <t>LBM LABORIZON CENTRE ST CYR/LOIRE L'AL</t>
  </si>
  <si>
    <t>LBM LABORIZON CENTRE CHAMBRAY LEONARD</t>
  </si>
  <si>
    <t>LBM LABORIZON CENTRE TOURS ST GATIEN</t>
  </si>
  <si>
    <t>LBM LABORIZON CENTRE TOURS R.ARNAUD</t>
  </si>
  <si>
    <t>LBM LABORIZON CENTRE CHATEAU-RENAULT</t>
  </si>
  <si>
    <t>LBM LABORIZON CENTRE TOURS MAGINOT</t>
  </si>
  <si>
    <t>LBM LABORIZON CENTRE SAINT PIERRE DES</t>
  </si>
  <si>
    <t>LBM LABORIZON CENTRE AMBOISE RICHELIEU</t>
  </si>
  <si>
    <t>LBM LABORIZON CENTRE LOCHES</t>
  </si>
  <si>
    <t>LBM LABORIZON CENTRE CHINON BUFFON</t>
  </si>
  <si>
    <t>LBM LABORIZON CENTRE CHAMBRAY LES TOUR</t>
  </si>
  <si>
    <t>LBM LABORIZON CENTRE TOURS PLACE NEUVE</t>
  </si>
  <si>
    <t>LBM LABORIZON CENTRE MONTLOUIS SUR LOI</t>
  </si>
  <si>
    <t>LBM LABORIZON CENTRE ST MAURE DE TOURA</t>
  </si>
  <si>
    <t>LBM LABORIZON CENTRE MONTBAZON</t>
  </si>
  <si>
    <t>LBM LABORIZON CENTRE TOURS RABELAIS</t>
  </si>
  <si>
    <t>LBM LABORIZON CENTRE ST AVERTIN</t>
  </si>
  <si>
    <t>LBM LABORIZON CENTRE BALLAN MIRE</t>
  </si>
  <si>
    <t>LBM LABORIZON CENTRE FONDETTES</t>
  </si>
  <si>
    <t>LBM LABORIZON CENTRE BLERE</t>
  </si>
  <si>
    <t>LBM LABORIZON CENTRE JOUE LES TOURS</t>
  </si>
  <si>
    <t>LBM LABORIZON CENTRE LANGEAIS</t>
  </si>
  <si>
    <t>LBM LABORIZON CENTRE VOUVRAY</t>
  </si>
  <si>
    <t>LBM LABORIZON CENTRE CHAMBRAY PLATEAU</t>
  </si>
  <si>
    <t>LBM LABORIZON CENTRE VENDOME</t>
  </si>
  <si>
    <t>LBM LABORIZON CENTRE MONTRICHARD</t>
  </si>
  <si>
    <t>LBM LABORIZON CENTRE MONTOIRE/LOIR</t>
  </si>
  <si>
    <t>LBM LABORIZON CENTRE PATAY</t>
  </si>
  <si>
    <t>LBM ORIADE NOVIALE DOMENE</t>
  </si>
  <si>
    <t>LBM ORIADE NOVIALE ST MARTIN D'HERES V</t>
  </si>
  <si>
    <t>LBM ORIADE NOVIALE LA MURE</t>
  </si>
  <si>
    <t>LBM ORIADE NOVIALE ST MARTIN D'HERES P</t>
  </si>
  <si>
    <t>LBM ORIADE NOVIALE ST EGREVE</t>
  </si>
  <si>
    <t>LBM ORIADE NOVIALE ST MARTIN D'HERES B</t>
  </si>
  <si>
    <t>LBM ORIADE NOVIALEST LAURENT DU PONT</t>
  </si>
  <si>
    <t>LBM ORIADE NOVIALE ANNEMASSE MOLE</t>
  </si>
  <si>
    <t>LBM ORIADE NOVIALE ANNEMASSE MENDES FR</t>
  </si>
  <si>
    <t>LBM BIOPTIMA LA COTE ST ANDRE</t>
  </si>
  <si>
    <t>LBM BIOPTIMA LES AVENIERES</t>
  </si>
  <si>
    <t>LBM SYNLAB VALLEE DU RHONE JOYEUSE</t>
  </si>
  <si>
    <t>LBM SYNLAB VALLEE DU RHONE VILLENEUVE</t>
  </si>
  <si>
    <t>LBM SYNLAB VALLE DU RHONE AUBENAS</t>
  </si>
  <si>
    <t>LBM SYNLAB VALLEE DU RHONE LES VANS</t>
  </si>
  <si>
    <t>LBM SYNLAB VALLEE DU RHONE  LE THEIL</t>
  </si>
  <si>
    <t>LBM SYNLAB VALLEE DU RHONE ANNONAY EUR</t>
  </si>
  <si>
    <t>LBM SYNLAB VALLEE DU RHONE VALS LES BA</t>
  </si>
  <si>
    <t>LBM SYNLAB VALLEE DU RHONE MONTELIMAR</t>
  </si>
  <si>
    <t>LBM SYNLAB VALLEE DU RHONE ANNEYRON</t>
  </si>
  <si>
    <t>LBM SYNLAB VALLEE DU RHONE DONZERE</t>
  </si>
  <si>
    <t>LBM SYNLAB VALLEE DU RHONE ROUSSILLON</t>
  </si>
  <si>
    <t>LBM SYNLAB VALLEE DU RHONE PEAGE DE RO</t>
  </si>
  <si>
    <t>690049986</t>
  </si>
  <si>
    <t>LBM CERBALLIANCE LOIRE GIVORS</t>
  </si>
  <si>
    <t>LBM ANABIOQUAL ST ETIENNE LIBÉRATION</t>
  </si>
  <si>
    <t>350055273</t>
  </si>
  <si>
    <t>LBM RESEAU BIO ST-GREGOIRE</t>
  </si>
  <si>
    <t>440059384</t>
  </si>
  <si>
    <t>440059392</t>
  </si>
  <si>
    <t>LBM BIOMEDILAM CHATEAUGIRON</t>
  </si>
  <si>
    <t>440059004</t>
  </si>
  <si>
    <t>LBM"MEDIBIOLAB"  BAULE</t>
  </si>
  <si>
    <t>LBM LABOUEST -</t>
  </si>
  <si>
    <t>SITE DE FALAISE</t>
  </si>
  <si>
    <t>SITE DE VIRE</t>
  </si>
  <si>
    <t>SITE DE CHERBOURG</t>
  </si>
  <si>
    <t>SITE DE COUTANCES</t>
  </si>
  <si>
    <t>SITE DE GRANVILLE</t>
  </si>
  <si>
    <t>SITE DE CARENTAN</t>
  </si>
  <si>
    <t>SITE DE ST LO</t>
  </si>
  <si>
    <t>LBM SYNLAB LORRAINE SAINT MAX</t>
  </si>
  <si>
    <t>LBM SYNLAB LORRAINE CHAMPENOUX</t>
  </si>
  <si>
    <t>LBM SYNLAB LORRAINE VANDOEUVRE PL D'AL</t>
  </si>
  <si>
    <t>LBM SYNLAB LORRAINE EUROPE VANDOEUVRE</t>
  </si>
  <si>
    <t>LBM SYNLAB LORRAINE MAXEVILLE</t>
  </si>
  <si>
    <t>LBM LABORATOIRE ATOUTBIO JARDIN DES CA</t>
  </si>
  <si>
    <t>LBM LABORATOIRE ATOUTBIO QUATRE EGLISE</t>
  </si>
  <si>
    <t>LBM LABORATOIRE ATOUTBIO MONTET VANDOE</t>
  </si>
  <si>
    <t>LBM LABORATOIRE ATOUTBIO DES NATIONS V</t>
  </si>
  <si>
    <t>LBM LABORATOIRE ATOUTBIO VILLERS LES N</t>
  </si>
  <si>
    <t>LBM LABORATOIRE ATOUTBIO JARVILLE LA M</t>
  </si>
  <si>
    <t>LBM LABORATOIRE ATOUTBIO DU VIEUX MOUL</t>
  </si>
  <si>
    <t>LBM LABORATOIRE ATOUTBIO GREMILLON ESS</t>
  </si>
  <si>
    <t>LBM LABORATOIRE ATOUTBIO STANISLAS NAN</t>
  </si>
  <si>
    <t>LBM LABORATOIRE ATOUTBIO VANDOEUVRE-LE</t>
  </si>
  <si>
    <t>LBM LABORATOIRE ATOUTBIO MEDREVILLE NA</t>
  </si>
  <si>
    <t>LBM LABORATOIRE ATOUTBIO SAINTOIS VEZE</t>
  </si>
  <si>
    <t>LBM LABORATOIRE ATOUTBIO LUDRES</t>
  </si>
  <si>
    <t>LBM LABORATOIRE ATOUTBIO BELLE FONTAIN</t>
  </si>
  <si>
    <t>LBM LABORATOIRE ATOUTBIO DU VAL DE FER</t>
  </si>
  <si>
    <t>LBM LABORATOIRE ATOUTBIO TOUL ARSENAL</t>
  </si>
  <si>
    <t>LBM LABORATOIRE ATOUTBIO TOUL REPUBLIQ</t>
  </si>
  <si>
    <t>LBM LABORATOIRE ATOUTBIO TOMBLAINE</t>
  </si>
  <si>
    <t>560030496</t>
  </si>
  <si>
    <t>LBM OCEALAB SENE</t>
  </si>
  <si>
    <t>LBM ESPACEBIO HOTEL DIEU MONT-SAINT-MA</t>
  </si>
  <si>
    <t>LBM ESPACEBIO PAX SIEGE METZ</t>
  </si>
  <si>
    <t>LBM ESPACEBIO PAX MAIZIERES-LES-METZ</t>
  </si>
  <si>
    <t>570029652</t>
  </si>
  <si>
    <t>LABORATOIRE DE BIOLOGIE MEDICALE</t>
  </si>
  <si>
    <t>LBM BIOMER STE-MENEHOULD</t>
  </si>
  <si>
    <t>LBM BIOMER VILLERUPT</t>
  </si>
  <si>
    <t>LBM BIOMER JARNY MATHIEU</t>
  </si>
  <si>
    <t>LBM BIOMER LONGUYON</t>
  </si>
  <si>
    <t>LBM BIOMER JOEUF ISRAEL</t>
  </si>
  <si>
    <t>LBM BIOMER LUNEVILLE SITE SAINT REMY</t>
  </si>
  <si>
    <t>LBM BIOMER VERDUN SAINT PAUL</t>
  </si>
  <si>
    <t>LBM BIOMER VERDUN ZONE DU DRAGON</t>
  </si>
  <si>
    <t>LBM BIOMER ST-MIHIEL</t>
  </si>
  <si>
    <t>LBM BIOMER MONTIGNY-LES-METZ FRANIATTE</t>
  </si>
  <si>
    <t>LBM BIOMER MONTIGNY-LES-METZ LEGUIL</t>
  </si>
  <si>
    <t>LBM BIOMER SAINT-AVOLD SITE FORUM R MO</t>
  </si>
  <si>
    <t>LBM BIOMER DIEUZE SAULNOIS</t>
  </si>
  <si>
    <t>LBM BIOMER METZ ACTIPOLE PICARDIE</t>
  </si>
  <si>
    <t>LBM BIOMER MOULINS-LES-METZ NICOLAI</t>
  </si>
  <si>
    <t>LBM BIOMER CHATEAU-SALINS PL SALINE EX</t>
  </si>
  <si>
    <t>LBM BIOMER ST-JULIEN-LES-METZ LA TANNE</t>
  </si>
  <si>
    <t>LBM BIOMER BEHREN-LES-FORBACH</t>
  </si>
  <si>
    <t>LBM BIOMER PLATEAU TECHNIQUE METZ VERR</t>
  </si>
  <si>
    <t>LBM BIOMER HOMBOURG-HAUT</t>
  </si>
  <si>
    <t>LBM BIOMER ROHRBACH</t>
  </si>
  <si>
    <t>LBM BIOMER RAON-L'ETAPE</t>
  </si>
  <si>
    <t>LBM BIOMER ST-DIE R ALSACE</t>
  </si>
  <si>
    <t>LBM BIOMER ST-DIE SITE BIOLAM PL DEPOR</t>
  </si>
  <si>
    <t>LBM BIO AVENIR BARBIER NEUFBOURG METZ</t>
  </si>
  <si>
    <t>LBM BIO AVENIR VERNY</t>
  </si>
  <si>
    <t>LBM BIO AVENIR BARBIER ASFELD METZ</t>
  </si>
  <si>
    <t>590065256</t>
  </si>
  <si>
    <t>SHAB LABORATOIRE MAUBEUGE</t>
  </si>
  <si>
    <t>590065264</t>
  </si>
  <si>
    <t>SHAB LABORATOIRE DENAIN</t>
  </si>
  <si>
    <t>620035378</t>
  </si>
  <si>
    <t>SHAB LABORATOIRE HENIN-BEAUMONT</t>
  </si>
  <si>
    <t>620035386</t>
  </si>
  <si>
    <t>SHAB LABORATOIRE DIVION</t>
  </si>
  <si>
    <t>620035394</t>
  </si>
  <si>
    <t>SHAB LABORATOIRE LIEVIN</t>
  </si>
  <si>
    <t>590065389</t>
  </si>
  <si>
    <t>LBM CERBALLIANCE OISE  COMPIEGNE</t>
  </si>
  <si>
    <t>LBM BIOCOME COMPIEGNE LEGENDRE</t>
  </si>
  <si>
    <t>LBM BIOCOME COMPIEGNE BERNARD</t>
  </si>
  <si>
    <t>LBM BIOCOME COMPIEGNE PUY DU ROY</t>
  </si>
  <si>
    <t>600015861</t>
  </si>
  <si>
    <t>LABORATOIRE DU BEAUVAISIS</t>
  </si>
  <si>
    <t>620035667</t>
  </si>
  <si>
    <t>DAUX</t>
  </si>
  <si>
    <t>LBM GEN BIO MONTLUCON SEMARD</t>
  </si>
  <si>
    <t>LBM GEN BIO AUBIERE</t>
  </si>
  <si>
    <t>LBM GEN BIO CHAMALIERES</t>
  </si>
  <si>
    <t>SELAS SEALAB</t>
  </si>
  <si>
    <t>400015426</t>
  </si>
  <si>
    <t>LBM SEALAB - LABENNE</t>
  </si>
  <si>
    <t>LBM SEALAB-BAYONNE</t>
  </si>
  <si>
    <t>400015434</t>
  </si>
  <si>
    <t>LBM BIOPYRENEES - AIRE SUR ADOUR</t>
  </si>
  <si>
    <t>400015442</t>
  </si>
  <si>
    <t>LBM BIOPYRENEES - SAINT-SEVER</t>
  </si>
  <si>
    <t>LBM AX BIO OCEAN DR LAFON</t>
  </si>
  <si>
    <t>640021184</t>
  </si>
  <si>
    <t>LBM BIOPOLE BIDART</t>
  </si>
  <si>
    <t>LBM BIOMEDICA CAZERES</t>
  </si>
  <si>
    <t>LBM BIOMEDICA BAGNERES-DE-BIGORRE</t>
  </si>
  <si>
    <t>LBM CERBALLIANCE PYRENEES BAGNERES-DE-</t>
  </si>
  <si>
    <t>LBM CERBALLIANCE PYRENEES ARGELES-GAZO</t>
  </si>
  <si>
    <t>LBM BIOPOLE 66  PERPIGNAN LYCEE</t>
  </si>
  <si>
    <t>LBM BIOPOLE 66  PERPIGNAN JEAN GALLIA</t>
  </si>
  <si>
    <t>LBM BIOPOLE 66 PERPIGNAN PAUL ALDUY</t>
  </si>
  <si>
    <t>LBM BIOPOLE 66 PERPIGNAN LECLERC</t>
  </si>
  <si>
    <t>LBM BIOPOLE 66  PERPIGNAN ARGELES</t>
  </si>
  <si>
    <t>LBM BIOPOLE 66 PERPIGNAN AGASSE</t>
  </si>
  <si>
    <t>LBM BIOPOLE 66 SAINT LAURENT SALANQUE</t>
  </si>
  <si>
    <t>LBM BIOPOLE 66 PRADES</t>
  </si>
  <si>
    <t>LBM BIOPOLE 66 PERPIGNAN MANOIR</t>
  </si>
  <si>
    <t>LBM BIOPOLE 66  RIVESALTES</t>
  </si>
  <si>
    <t>110009149</t>
  </si>
  <si>
    <t>LBM MEDILAB 66 MONTREDON LES CORBIERES</t>
  </si>
  <si>
    <t>LBM DE KOENIGSHOFFEN HOHBERG</t>
  </si>
  <si>
    <t>LBM DE CRONENBOURG HALDENBOURG</t>
  </si>
  <si>
    <t>LBM D'OBERHAUSBERGEN</t>
  </si>
  <si>
    <t>LBM DE BOUXWILLER</t>
  </si>
  <si>
    <t>LBM DE SELESTAT</t>
  </si>
  <si>
    <t>LBM B2A SITE CORDELIER</t>
  </si>
  <si>
    <t>LBM B2A SITE CENTRAL</t>
  </si>
  <si>
    <t>LBM B2A SITE DU BITCHERLAND</t>
  </si>
  <si>
    <t>LBM B2A SITE SCHICKELE</t>
  </si>
  <si>
    <t>LBM B2A SITE ERSTEIN</t>
  </si>
  <si>
    <t>LBM B2A SITE BARTHEL</t>
  </si>
  <si>
    <t>LBM B2A SITE BIOSAV</t>
  </si>
  <si>
    <t>LBM B2A SITE DES VOSGES</t>
  </si>
  <si>
    <t>LBM B2A SITE ZAC BRUMATH NORD</t>
  </si>
  <si>
    <t>LBM B2A SITE ALAIN STORCK</t>
  </si>
  <si>
    <t>LBM B2A SITE DE VENDENHEIM</t>
  </si>
  <si>
    <t>LBM B2A SITE SCHATZ</t>
  </si>
  <si>
    <t>LBM B2A SITE DES REMPARTS</t>
  </si>
  <si>
    <t>LBM B2A SITE BENFELD</t>
  </si>
  <si>
    <t>LBM B2A SITE SELESTAT</t>
  </si>
  <si>
    <t>LBM B2A SITE DE MARLENHEIM</t>
  </si>
  <si>
    <t>LBM B2A SITE BIOLAC-E3</t>
  </si>
  <si>
    <t>LBM B2A SITE GRAND RIED</t>
  </si>
  <si>
    <t>LBM B2A SITE DANUBE</t>
  </si>
  <si>
    <t>LBM B2A SITE SOULTZ FORETS</t>
  </si>
  <si>
    <t>LBM B2A SITE BOUXWILLER</t>
  </si>
  <si>
    <t>LBM B2A SITE MARMOUTIER</t>
  </si>
  <si>
    <t>LBM B2A SITE OBERHOFFEN SUR MODER</t>
  </si>
  <si>
    <t>LBM B2A SITE DE WOERTH</t>
  </si>
  <si>
    <t>LBM B2A SITE GOXWILLER</t>
  </si>
  <si>
    <t>LBM B2A SITE GUNDERSHOFFEN</t>
  </si>
  <si>
    <t>LBM B2A SITE PASTEAU</t>
  </si>
  <si>
    <t>LBM B2A SITE DE LA CROIX BLANCHE</t>
  </si>
  <si>
    <t>LBM B2A SITE FLORIVAL</t>
  </si>
  <si>
    <t>LBM B2A SITE PAYS DE SIERENTZ</t>
  </si>
  <si>
    <t>LBM B2A SITE SAINT MAURICE</t>
  </si>
  <si>
    <t>LBM B2A BIEHLER</t>
  </si>
  <si>
    <t>LBM B2A SITE BIEHLER</t>
  </si>
  <si>
    <t>LBM B2A SITE BASSIN POTASSIQUE</t>
  </si>
  <si>
    <t>LBM B2A SITE SPECIBIO</t>
  </si>
  <si>
    <t>LBM B2A SITE MAISON DU SOLEIL</t>
  </si>
  <si>
    <t>LBM B2A SITE RENTZ</t>
  </si>
  <si>
    <t>LBM B2A SITE DE DORNACH</t>
  </si>
  <si>
    <t>LBM B2A SITE DU REBBERG</t>
  </si>
  <si>
    <t>LBM B2A SITE DES COTEAUX</t>
  </si>
  <si>
    <t>LBM B2A SITE DES TROIS LYS</t>
  </si>
  <si>
    <t>LBM B2A SITE WINTZENHEIM</t>
  </si>
  <si>
    <t>LBM B2A SITE ISSENHEIM</t>
  </si>
  <si>
    <t>LBM B2A SITE HESINGUE</t>
  </si>
  <si>
    <t>680022829</t>
  </si>
  <si>
    <t>LBM B2A SITE ALTKIRCH</t>
  </si>
  <si>
    <t>LBM B2A SITE SAINT DIE</t>
  </si>
  <si>
    <t>LBM B2A SAINTE MARGUERITE</t>
  </si>
  <si>
    <t>LBM BARRAND SITE SAINT LEON</t>
  </si>
  <si>
    <t>680022761</t>
  </si>
  <si>
    <t>LBM BARRAND SITE INGERSHEIM</t>
  </si>
  <si>
    <t>680019361</t>
  </si>
  <si>
    <t>680019379</t>
  </si>
  <si>
    <t>LBM DU DIACONAT SITE FONDERIE</t>
  </si>
  <si>
    <t>680020815</t>
  </si>
  <si>
    <t>LBM DU DIACONAT SITE SCHWEITZER</t>
  </si>
  <si>
    <t>LBM CAB GUEBWILLER</t>
  </si>
  <si>
    <t>LBM CAB BARTENHEIM</t>
  </si>
  <si>
    <t>LBM CAB BLOTZHEIM</t>
  </si>
  <si>
    <t>690048996</t>
  </si>
  <si>
    <t>LBM CERBALLIANCE RHONE ALPES LYON 8 KR</t>
  </si>
  <si>
    <t>690049945</t>
  </si>
  <si>
    <t>LBM CERBALLIANCE RHONE ALPES LYON 2 MO</t>
  </si>
  <si>
    <t>LBM NOVELAB VILLEFRANCHE SUR SAONE  VI</t>
  </si>
  <si>
    <t>LBM NOVELAB BELLEVILLE SUR SAONE ROSSE</t>
  </si>
  <si>
    <t>LBM NOVELAB ST JEAN D'ARDIERES (LARTAU</t>
  </si>
  <si>
    <t>LBM NOVELAB VILLEFRANCHE SUR SAONE RON</t>
  </si>
  <si>
    <t>LBM NOVELAB CHARBONNIERES LES BAINS</t>
  </si>
  <si>
    <t>LBM NOVELAB MACON NORD</t>
  </si>
  <si>
    <t>LBM UNILIANS TREVOUX</t>
  </si>
  <si>
    <t>LBM UNILIANS JASSANS RIOTTIER</t>
  </si>
  <si>
    <t>LABM UNILIANS VIENNE</t>
  </si>
  <si>
    <t>LBM UNILIANS LA TALAUDIERE</t>
  </si>
  <si>
    <t>LBM UNILIANS ST CHAMOND</t>
  </si>
  <si>
    <t>LBM UNILIANS SAINT-PRIEST A.BRIAND</t>
  </si>
  <si>
    <t>LBM UNILIANS LYON 9 BALMONT</t>
  </si>
  <si>
    <t>LBM UNILIANS VILLEURBANNE HERNU</t>
  </si>
  <si>
    <t>LBM UNILIANS TASSIN</t>
  </si>
  <si>
    <t>LBM UNILIANS ECULLY</t>
  </si>
  <si>
    <t>LBM UNILIANS LYON 5 CHARCOT</t>
  </si>
  <si>
    <t>LBM UNILIANS LYON 5 GENIN</t>
  </si>
  <si>
    <t>LBM UNILIANS LYON 9 BEN GOURIAN (SAUVE</t>
  </si>
  <si>
    <t>LBM UNILIANS BRON BROSSOLETTE</t>
  </si>
  <si>
    <t>LBM UNILIANS FONTAINES-SUR-SAONE</t>
  </si>
  <si>
    <t>LBM UNILIANS VENISSIEUX GAMBETTA</t>
  </si>
  <si>
    <t>LBM UNILIANS SAINT PRIEST GALLAVARDIN</t>
  </si>
  <si>
    <t>LBM UNILIANS VENISSIEUX 11 NOVEMBRE (P</t>
  </si>
  <si>
    <t>LBM UNILIANS LYON 2 REPUBLIQUE</t>
  </si>
  <si>
    <t>LBM UNILIANS LYON 1 CHENAVARD (TERREAU</t>
  </si>
  <si>
    <t>LBM UNILIANS DECINES S.VEIL</t>
  </si>
  <si>
    <t>LBM UNILIANS SAINT FOY L'ARGENTIERE</t>
  </si>
  <si>
    <t>LBM UNILIANS NEUVILLE SUR SAONE</t>
  </si>
  <si>
    <t>LBM UNILIANS ANSE</t>
  </si>
  <si>
    <t>LBM UNILIANS VILLEFRANCHE SUR SAONE</t>
  </si>
  <si>
    <t>LBM UNILIANS LOZANNE</t>
  </si>
  <si>
    <t>LBM UNILIANS LYON 9 MARIETTON</t>
  </si>
  <si>
    <t>LBM UNILIANS LYON 9 ARLOING</t>
  </si>
  <si>
    <t>LBM UNILIANS LYON 9 BERLIOZ</t>
  </si>
  <si>
    <t>LBM UNILIANS  ST GENIS LAVAL</t>
  </si>
  <si>
    <t>LBM UNILIANS BRIGNAIS GAMBONI (CENTRE)</t>
  </si>
  <si>
    <t>LBM UNILIANS FRANCHEVILLE</t>
  </si>
  <si>
    <t>LBM UNILIANS CALUIRE 8 MAI (MONTESSUY)</t>
  </si>
  <si>
    <t>LBM UNILIANS LYON 8 98 LUMIERE</t>
  </si>
  <si>
    <t>LBM UNILIANS CALUIRE AMPERE</t>
  </si>
  <si>
    <t>LBM UNILIANS VILLEURBANNE A. FRANCE (G</t>
  </si>
  <si>
    <t>LBM UNILIANS DECINES CHARPIEU</t>
  </si>
  <si>
    <t>LBM UNILIANS VILLEURBANNE 4 AOUT (CUSS</t>
  </si>
  <si>
    <t>LBM UNILIANS BRON VERDUN</t>
  </si>
  <si>
    <t>LBM UNILIANS RILLIEUX LA PAPE</t>
  </si>
  <si>
    <t>LBM UNILIANS LYON 8 ROCKFELLER</t>
  </si>
  <si>
    <t>LBM UNILIANS VAULX EN VELIN G.ROUGE (G</t>
  </si>
  <si>
    <t>LBM UNILIANS VILLEURBANNE DR FRAPPAZ</t>
  </si>
  <si>
    <t>LBM UNILIANS MEYZIEU</t>
  </si>
  <si>
    <t>LBM UNILIANS ST FOY LES LYON</t>
  </si>
  <si>
    <t>LBM UNILIANS LYON 5 LOCARD</t>
  </si>
  <si>
    <t>LBM UNILIANS LYON 8 184 FRERES LUMIERE</t>
  </si>
  <si>
    <t>LBM EUROFINS CBM 69 LYON 3 (MONTCHAT)</t>
  </si>
  <si>
    <t>LBM EUROFINS CBM 69 ST PRIEST  (VILLAG</t>
  </si>
  <si>
    <t>LBM EUROFINS CBM 69 VENISSIEUX  (MOULI</t>
  </si>
  <si>
    <t>LBM EUROFINS CBM 69 LYON 8 (PAUL SANTY</t>
  </si>
  <si>
    <t>EUROFINS CBM 69 CALUIRE  INFIRMERIE PR</t>
  </si>
  <si>
    <t>EUROFINS CBM 69 VILLEURBANNE G. PERI</t>
  </si>
  <si>
    <t>LBM EUROFINS CBM 69 OULLINS</t>
  </si>
  <si>
    <t>LBM EUROFINS CBM 69 FEYZIN</t>
  </si>
  <si>
    <t>LBM EUROFINS CBM 69 LYON 4 CROIX-ROUSS</t>
  </si>
  <si>
    <t>LBM DYNABIO RILLIEUX LA PAPE VERCHERES</t>
  </si>
  <si>
    <t>490022118</t>
  </si>
  <si>
    <t>LABORIZON MAINE ANJOU ANGERS</t>
  </si>
  <si>
    <t>LBM SYNLAB PAYS DE SAVOIE ANNECY GENEV</t>
  </si>
  <si>
    <t>LBM SYNLAB PAYS DE SAVOIE SILLINGY</t>
  </si>
  <si>
    <t>730013505</t>
  </si>
  <si>
    <t>LBM MIRIALIS MEGEVE</t>
  </si>
  <si>
    <t>LBM MIRIALIS CRAN GEVRIER</t>
  </si>
  <si>
    <t>LBM MIRIALIS ANNECY FONTAINES</t>
  </si>
  <si>
    <t>LBM EYLAU UNILABS SITE YERRES</t>
  </si>
  <si>
    <t>LBM EYLAU UNILABS SITE MONTGERON</t>
  </si>
  <si>
    <t>LBM EYLAU UNILABS SITE DRAVEIL</t>
  </si>
  <si>
    <t>LBM EYLAU UNILABS SITE CORBEIL ESSONNE</t>
  </si>
  <si>
    <t>LBM EYLAU UNILABS SITE BRUNOY</t>
  </si>
  <si>
    <t>LBM LA SCALA SITE SARTROUVILLE</t>
  </si>
  <si>
    <t>750049587</t>
  </si>
  <si>
    <t>LBM GUEVALT SITE PARIS</t>
  </si>
  <si>
    <t>LBM GUEVALT SITE PARIS DAUMESNIL</t>
  </si>
  <si>
    <t>930024765</t>
  </si>
  <si>
    <t>LBM GUEVALT SITE SEVRAN</t>
  </si>
  <si>
    <t>930024773</t>
  </si>
  <si>
    <t>LBM GUEVALT SITE AULNAY-S/BOIS</t>
  </si>
  <si>
    <t>LBM GUEVALT SITE VINCENNES FRANCE</t>
  </si>
  <si>
    <t>LBM GUEVALT SITE VINCENNES POMPIDOU</t>
  </si>
  <si>
    <t>LBM GUEVALT SITE CHAMPIGNY SALENGRO130</t>
  </si>
  <si>
    <t>LBM GUEVALT SITE CHAMPIGNY JAURES</t>
  </si>
  <si>
    <t>LBM GUEVALT SITE JOINVILLE</t>
  </si>
  <si>
    <t>LBM GUEVALT SITE SUCY</t>
  </si>
  <si>
    <t>LBM GUEVALT SITE SAINT MAUR MESNIL</t>
  </si>
  <si>
    <t>LBM GUEVALT SITE CHAMPIGNY SALENGRO61</t>
  </si>
  <si>
    <t>LBM GUEVALT SITE CHOISY LE ROI</t>
  </si>
  <si>
    <t>LBM GUEVALT SITE SAINT MANDE</t>
  </si>
  <si>
    <t>LBM GUEVALT SITE SAINT MAUR REMISES</t>
  </si>
  <si>
    <t>LBM GUEVALT SITE SAINT MAUR RASPAIL</t>
  </si>
  <si>
    <t>LBM GUEVALT SITE CHIC CRETEIL</t>
  </si>
  <si>
    <t>950045435</t>
  </si>
  <si>
    <t>LBM GUEVALT SITE ARGENTEUIL</t>
  </si>
  <si>
    <t>CERBALLIANCE PARIS ET IDF EST SITE VIC</t>
  </si>
  <si>
    <t>CERBALLIANCE PARIS ET IDF EST SITE CRO</t>
  </si>
  <si>
    <t>CERBALLIANCE PARIS ET IDF EST SITE CON</t>
  </si>
  <si>
    <t>CERBALLIANCE PARIS ET IDF EST SITE BEL</t>
  </si>
  <si>
    <t>CERBALLIANCE PARIS ET IDF EST SITE LOU</t>
  </si>
  <si>
    <t>CERBALLIANCE PARIS ET IDF EST SITE PYR</t>
  </si>
  <si>
    <t>CERBALLIANCE PARIS ET IDF EST SITE GAM</t>
  </si>
  <si>
    <t>CERBALLIANCE PARIS ET IDF EST SITE CHA</t>
  </si>
  <si>
    <t>CERBALLIANCE PARIS ET IDF EST SITE ROS</t>
  </si>
  <si>
    <t>CERBALLIANCE PARIS ET IDF EST SITE PET</t>
  </si>
  <si>
    <t>750050296</t>
  </si>
  <si>
    <t>CERBALLIANCE PARIS ET IDF EST SITE CLI</t>
  </si>
  <si>
    <t>750050353</t>
  </si>
  <si>
    <t>LBM CERBALLIANCE PARIS SITE LA CHAPELL</t>
  </si>
  <si>
    <t>CERBALLIANCE PARIS ET IDF EST SITE VAU</t>
  </si>
  <si>
    <t>CERBALLIANCE PARIS ET IDF EST SITE  AS</t>
  </si>
  <si>
    <t>CERBALLIANCE PARIS  ET IDF EST SITE PR</t>
  </si>
  <si>
    <t>CERBALLIANCE PARIS ET IDF EST SITE PLA</t>
  </si>
  <si>
    <t>CERBALLIANCE PARIS ET IDF EST SITE RIC</t>
  </si>
  <si>
    <t>CERBALLIANCE PARIS ET IDF EST SITE RAS</t>
  </si>
  <si>
    <t>750066425</t>
  </si>
  <si>
    <t>LBM CERBAILLANCE PARIS LA CHAPELLE</t>
  </si>
  <si>
    <t>CERBALLIANCE PARIS ET IDF EST SITE LAG</t>
  </si>
  <si>
    <t>CERBALLIANCE PARIS ET IDF EST SITE OZO</t>
  </si>
  <si>
    <t>CERBALLIANCE PARIS ET IDF EST SITE MOU</t>
  </si>
  <si>
    <t>CERBALLIANCE PARIS ET IDF EST SITE MIT</t>
  </si>
  <si>
    <t>CERBALLIANCE PARIS ET IDF EST SITE VIL</t>
  </si>
  <si>
    <t>CERBALLIANCE PARIS ET IDF EST SITE FON</t>
  </si>
  <si>
    <t>CERBALLIANCE PARIS ET IDF EST SITE PRO</t>
  </si>
  <si>
    <t>CERBALLIANCE PARIS ET IDF EST SITE BUS</t>
  </si>
  <si>
    <t>CERBALLIANCE PARIS ET IDF EST SITE AUB</t>
  </si>
  <si>
    <t>CERBALLIANCE PARIS ET IDF EST SITE AUL</t>
  </si>
  <si>
    <t>CERBALLIANCE PARIS ET IDF EST SITE VAR</t>
  </si>
  <si>
    <t>CERBALLIANCE PARIS ET IDF EST SITE BON</t>
  </si>
  <si>
    <t>CERBALLIANCE PARIS ET IDF EST SITE ST</t>
  </si>
  <si>
    <t>CERBALLIANCE PARIS ET IDF EST SITE BLA</t>
  </si>
  <si>
    <t>CERBALLIANCE PARIS ET IDF EST SITE SEV</t>
  </si>
  <si>
    <t>CERBALLIANCE PARIS ET IDF EST SITE LE</t>
  </si>
  <si>
    <t>CERBALLIANCE PARIS ET IDF EST SITE EPI</t>
  </si>
  <si>
    <t>CERBALLIANCE PARIS ET IDF EST SITE PIE</t>
  </si>
  <si>
    <t>CERBALLIANCE PARIS ET IDF EST SITE WIL</t>
  </si>
  <si>
    <t>LBM CPAM DE PARIS</t>
  </si>
  <si>
    <t>760039172</t>
  </si>
  <si>
    <t>SITE CLINIQUE ST HILAIRE</t>
  </si>
  <si>
    <t>760039180</t>
  </si>
  <si>
    <t>SITE RUE D'AMIENS</t>
  </si>
  <si>
    <t>SITE PRINCIPAL ALILLEBONNE</t>
  </si>
  <si>
    <t>SITE DE DEVILLE LES ROUEN</t>
  </si>
  <si>
    <t>SITE AROUEN BD YSER</t>
  </si>
  <si>
    <t>SITE AROUEN 81 CRS CL.</t>
  </si>
  <si>
    <t>SITE DE CAUDEBEC LES ELBEUF</t>
  </si>
  <si>
    <t>SITE ABOLBEC</t>
  </si>
  <si>
    <t>SITE AMONTIVILLIERS</t>
  </si>
  <si>
    <t>SITE PRINCIPAL ANEUFCHATEL (DEFRANCE)</t>
  </si>
  <si>
    <t>SITE AFORGES (DEFRANCE)</t>
  </si>
  <si>
    <t>SITE AAUMALE</t>
  </si>
  <si>
    <t>SITE ABLANGY (DEFRANCE)</t>
  </si>
  <si>
    <t>SITE ANEUFCHATEL MAISON DE STE (DEFRA</t>
  </si>
  <si>
    <t>SITE PRINCIPAL ASER (LJBA)</t>
  </si>
  <si>
    <t>SITE PRINCIPAL AFECAMP (PLSG)</t>
  </si>
  <si>
    <t>SITE AFECAMP (PLSG)</t>
  </si>
  <si>
    <t>SITE PRINCIPAL ADIEPPE</t>
  </si>
  <si>
    <t>SITE AST-AUBIN SUR SCIE</t>
  </si>
  <si>
    <t>SITE MAHEU AEUROPE (LABO. DE BIO. CLI</t>
  </si>
  <si>
    <t>SITE HULOT ABD DES BELGES (LABO. DE B</t>
  </si>
  <si>
    <t>SITE NEUVILLE-LES-DIEPPE</t>
  </si>
  <si>
    <t>SITE MAISON MEDICALE DE DEAUVILLE COTE</t>
  </si>
  <si>
    <t>SITE DE ROUEN (CHATELET)</t>
  </si>
  <si>
    <t>SITE DE SOTTEVILLE LES ROUEN</t>
  </si>
  <si>
    <t>SITE DE CAUDEBEC-LES-ELBEUF</t>
  </si>
  <si>
    <t>770023901</t>
  </si>
  <si>
    <t>LBM SELAS BIOSYNERGIE SITE PORT MARLY</t>
  </si>
  <si>
    <t>LBMSELAS BIOSYNERGIE SITE MASSY</t>
  </si>
  <si>
    <t>LBM SELAS BIOSYNERGIE SITE ENGHIEN</t>
  </si>
  <si>
    <t>LBM SELAS BIOSYNERGIE SITE EAUBONNE</t>
  </si>
  <si>
    <t>LBM SELAS BIO LAB SITE CARRIERES</t>
  </si>
  <si>
    <t>LBM SELAS BIO LAB SITE LE CHESNAY</t>
  </si>
  <si>
    <t>LBM SELAS EUROFINS BIO LAB SITE SCEAUX</t>
  </si>
  <si>
    <t>SELAS CERBALLIANCE IDF OUEST</t>
  </si>
  <si>
    <t>CERBALLIANCE IDF OUEST SITE VERNON</t>
  </si>
  <si>
    <t>CERBALLIANCE IDF OUEST SITE BEYNES</t>
  </si>
  <si>
    <t>CERBALLIANCE IDF OUEST SITE MANTES ALS</t>
  </si>
  <si>
    <t>CERBALLIANCE IDF OUEST SITE MANTES ROO</t>
  </si>
  <si>
    <t>CERBALLIANCE IDF OUEST SITE AUBERGENVI</t>
  </si>
  <si>
    <t>CERBALLIANCE IDF OUEST SITE SARTROUVIL</t>
  </si>
  <si>
    <t>CERBALLIANCE IDF OUEST SITE LIMAY</t>
  </si>
  <si>
    <t>CERBALLIANCE IDF OUEST SITE NOISY</t>
  </si>
  <si>
    <t>CERBALLIANCE IDF OUEST SITE VILLEPREUX</t>
  </si>
  <si>
    <t>CERBALLIANCE IDF OUEST SITE ST REMY</t>
  </si>
  <si>
    <t>CERBALLIANCE IDF OUEST SITE MESNIL</t>
  </si>
  <si>
    <t>CERBALLIANCE IDF OUEST SITE CLAYES</t>
  </si>
  <si>
    <t>CERBALLIANCE IDF OUEST SITE POISSY GAM</t>
  </si>
  <si>
    <t>CERBALLIANCE IDF OUEST SITE ACHERES</t>
  </si>
  <si>
    <t>CERBALLIANCE IDF OUEST SITE JOUY EN JO</t>
  </si>
  <si>
    <t>CERBALLIANCE IDF OUEST SITE POISSY RAC</t>
  </si>
  <si>
    <t>CERBALLIANCE IDF OUEST SITE POISSY</t>
  </si>
  <si>
    <t>CERBALLIANCE IDF OUEST SITE LE CHESNAY</t>
  </si>
  <si>
    <t>CERBALLIANCE IDF OUEST SITE MARLY-LE-R</t>
  </si>
  <si>
    <t>CERBALLIANCE IDF OUEST SITE VAUREAL</t>
  </si>
  <si>
    <t>CERBALLIANCE IDF OUEST SITE CERGY TOUL</t>
  </si>
  <si>
    <t>CERBALLIANCE IDF OUEST SITE JOUY LE MO</t>
  </si>
  <si>
    <t>CERBALLIANCE IDF OUEST SITE CERGY EVAS</t>
  </si>
  <si>
    <t>CERBALLIANCE IDF OUEST SITE DEUIL LA B</t>
  </si>
  <si>
    <t>CERBALLIANCE IDF OUEST SITE SAINT-CHRI</t>
  </si>
  <si>
    <t>CERBALLIANCE IDF OUEST TROIS FONTAINES</t>
  </si>
  <si>
    <t>CERBALLIANCE IDF OUEST SITE ARGENTEUIL</t>
  </si>
  <si>
    <t>CERBALLIANCE IDF OUEST SITE ENGHIEN</t>
  </si>
  <si>
    <t>950045518</t>
  </si>
  <si>
    <t>800020943</t>
  </si>
  <si>
    <t>LBM HAUTE-PICARDIE AMIENS RUE DE BEAUV</t>
  </si>
  <si>
    <t>590065801</t>
  </si>
  <si>
    <t>LBM BIOLAM80 MARLY</t>
  </si>
  <si>
    <t>LBM BIOLAM80 DOUAI</t>
  </si>
  <si>
    <t>LBM BIOLAM80 ABBEVILLE</t>
  </si>
  <si>
    <t>800020984</t>
  </si>
  <si>
    <t>LBM BIOLAM 80 POIX DE PICARDIE</t>
  </si>
  <si>
    <t>LBM EUROFINS INTERLAB BESSIERES</t>
  </si>
  <si>
    <t>LBM EUROFINS INTERLAB ALBI JAURES</t>
  </si>
  <si>
    <t>LBM CERBALLIANCE COTE D AZUR SITE ANTI</t>
  </si>
  <si>
    <t>170026298</t>
  </si>
  <si>
    <t>LABORATOIRE HORIZON BIORYLIS</t>
  </si>
  <si>
    <t>850029307</t>
  </si>
  <si>
    <t>LBM LABORIZON BIOLYLIS</t>
  </si>
  <si>
    <t>LABM BIOLYSS - GUÉRET</t>
  </si>
  <si>
    <t>LBM ATOUTBIO DE LORRAINE NEUFCHATEAU</t>
  </si>
  <si>
    <t>SELAS CERBALLIANCE IDF SUD</t>
  </si>
  <si>
    <t>LBM SELAS CERBALLIANCE PARIS SUD  SITE</t>
  </si>
  <si>
    <t>LBM SELAS CEBALLIANCE PARIS SUD SITE K</t>
  </si>
  <si>
    <t>LBM BPO-BIOEPINE SITE VAUGIRARD</t>
  </si>
  <si>
    <t>LBM BPO-BIOEPINE SITE GRANDE ARMEE</t>
  </si>
  <si>
    <t>LBM BPO-BIOEPINE SITE DUPONT DES LOGES</t>
  </si>
  <si>
    <t>LBM BIO-BIOEPINE SITE LUXEMBOURG</t>
  </si>
  <si>
    <t>LBM BPO-BIOEPINE SITE SAINT GERMAIN</t>
  </si>
  <si>
    <t>LBM BPO-BIOEPINE SITE COLOMBE</t>
  </si>
  <si>
    <t>LBM BPO-BIOEPINE  SITE VAUCRESSON</t>
  </si>
  <si>
    <t>LBM BPO-BIOEPINE SITE BOUGAINVILLIERS</t>
  </si>
  <si>
    <t>LBM BPO-BIOEPINE SITE LA GARENNE COLOM</t>
  </si>
  <si>
    <t>LBM BPO-BIOEPINE SITE HUGO</t>
  </si>
  <si>
    <t>LBM BPO-BIOEPINE SITE THIAIS BELLE EPI</t>
  </si>
  <si>
    <t>LBM BPO-BIOEPINE SITE VILLENEUVE</t>
  </si>
  <si>
    <t>LBM BPO-BIOEPINE SITE ORLY</t>
  </si>
  <si>
    <t>LBM BPO-BIOEPINE SITE THIAIS MAUREPAS</t>
  </si>
  <si>
    <t>LBM BPO-BIOEPINE SITE CHEVILLY LARUE</t>
  </si>
  <si>
    <t>LBM BPO-BIOEPINE SITE CRETEIL SOLEIL</t>
  </si>
  <si>
    <t>LBM BPO-BIOEPINE SITE CRETEIL PALAIS</t>
  </si>
  <si>
    <t>LBM BPO-BIOEPINE SITE CHOISY VICTOR HU</t>
  </si>
  <si>
    <t>LBM BPO-BIOEPINE SITE CHOISY LIBERTE</t>
  </si>
  <si>
    <t>LBM BPO-BIOEPINE SITE LIMEIL</t>
  </si>
  <si>
    <t>LBM BPO-BIOEPINE SITE VINCENNES</t>
  </si>
  <si>
    <t>LBM BPO-BIOEPINE SITE ALFORTVILLE</t>
  </si>
  <si>
    <t>LBM BPO-BIOEPINE SITE CRETEIL VILLAGE</t>
  </si>
  <si>
    <t>LBM BENHAIM SITE FOLIE REGNAULT</t>
  </si>
  <si>
    <t>LBM BENHAIM SITE RUE DE LA POMPE</t>
  </si>
  <si>
    <t>LBM BENHAIM SITE VÉLIZY</t>
  </si>
  <si>
    <t>LBM BIOTEK SITE PARIS BATIGNOLLES</t>
  </si>
  <si>
    <t>LBM BIOTEK SITE BOULOGNE</t>
  </si>
  <si>
    <t>LBM BIOTEK SITE ASNIERES SUR SEINE</t>
  </si>
  <si>
    <t>LABM DÉPARTEMENTAL DE BONDY</t>
  </si>
  <si>
    <t>LBM SEAS BIO LAM LCD SITE INVALIDES</t>
  </si>
  <si>
    <t>SELAS BIO POLE ANTILLES</t>
  </si>
  <si>
    <t>LBM SELAS BIO POLE ANTILLES</t>
  </si>
  <si>
    <t>LBM SELARL SYNERGIBIO (MORNE AL'EAU)</t>
  </si>
  <si>
    <t>970214557</t>
  </si>
  <si>
    <t>LBM BIOLAB ETANG Z'ABRICOT</t>
  </si>
  <si>
    <t>970214540</t>
  </si>
  <si>
    <t>CERBALLIANCEPETITE ILE</t>
  </si>
  <si>
    <t>970412078</t>
  </si>
  <si>
    <t>SITE REUNILAB ENTRE-DEUX</t>
  </si>
  <si>
    <t>970412086</t>
  </si>
  <si>
    <t>SITE REUNILAB LES AVIRONS</t>
  </si>
  <si>
    <t>970412136</t>
  </si>
  <si>
    <t>LBM DU 14EME</t>
  </si>
  <si>
    <t>cart.mssante.fr</t>
  </si>
  <si>
    <t>ch-le-vinatier.aura.mssante.fr</t>
  </si>
  <si>
    <t>hl-condat.aura.mssante.fr</t>
  </si>
  <si>
    <t>immed01.aura.mssante.fr</t>
  </si>
  <si>
    <t>radiologie-craponne.aura.mssante.fr</t>
  </si>
  <si>
    <t>ssiadfondationrollin.mssante.fr</t>
  </si>
  <si>
    <t>laboratoires.mssante.fr</t>
  </si>
  <si>
    <t>sante-solidarite-bdr.mssante.fr</t>
  </si>
  <si>
    <t>ch-hautmont.mssante.fr</t>
  </si>
  <si>
    <t>hopitalfenaille.mssante.fr</t>
  </si>
  <si>
    <t>enovacom.mssante.fr/aura.mssante.fr</t>
  </si>
  <si>
    <t>pro.mssante.fr/hopital-dieuze.mssante.fr/grand-est.mssante.fr</t>
  </si>
  <si>
    <t>350000303</t>
  </si>
  <si>
    <t>LBM MAYMAT VICHY/LBM MAYMAT VARENNES / ALLIER/LBM MAYMAT ST POURCAIN / SIOULE/LBM MAYMAT NEVERS/LBM MAYMAT NAVETAT BOURBON-LANCY/LBM MAYMAT MOULINS   FOUR/LBM MAYMAT MOULINS ETIENNE SOREL/LBM MAYMAT MONTLUCON/LBM MAYMAT LAPALISSE/LBM MAYMAT LA CHARITE SUR LOIRE/LBM MAYMAT CLERMONT FD DUNANT/LBM MAYMAT CLERMONT FD AMADEO/LBM MAYMAT BELLERIVE</t>
  </si>
  <si>
    <t>hopital-dieuze.mssante.fr</t>
  </si>
  <si>
    <t>ugecam-ne.mssante.fr</t>
  </si>
  <si>
    <t>imageriefdgl.aura.mssante.fr</t>
  </si>
  <si>
    <t>clinique-synergia.mssante.fr</t>
  </si>
  <si>
    <t>costiere.mssante.fr</t>
  </si>
  <si>
    <t>KORIAN LES HELLENIDES</t>
  </si>
  <si>
    <t>LBM GEN BIO VICHY/LBM GEN BIO THIERS/LBM GEN BIO SAINT AMAND MONTROND/LBM GEN BIO RIOM/LBM GEN BIO MOULINS/LBM GEN BIO MONTLUCON ST JACQUES REPUB/LBM GEN BIO MONTLUCON SEMARD/LBM GEN BIO MONTLUCON SAINT FRANCOIS/LBM GEN BIO MENETROL/LBM GEN BIO LEMPDES/LBM GEN BIO GANNAT/LBM GEN BIO DOMERAT/LBM GEN BIO COURNON D'AUVERGNE/LBM GEN BIO COMMENTRY/LBM GEN BIO CLERMONT FD SALINS/LBM GEN BIO CLERMONT FD REPUBLIQUE/LBM GEN BIO CLERMONT FD ORADOU/LBM GEN BIO  CLERMONT FD - MONTFERRAND/LBM GEN BIO CLERMONT FD GRAVANCHES/LBM GEN BIO CHAMALIERES/LBM GEN BIO CEBAZAT/LBM GEN BIO BEAUMONT LA CHATAIGNERAIE/LBM GEN BIO AUBIERE/LBM GEN BIO AMBERT</t>
  </si>
  <si>
    <t>LBM SELAS LAB 77 SITE VILLEPARISIS DE/LBM SELAS LAB 77 SITE BUSSY PLATEAU TE/LBM SELAS CERBALLIANCE PARIS SITE FREM/LBM LAVERGNE SITE VICTOR HUGO/LBM CERBALLIANCE PARIS SITE VOUILLE/LBM CERBALLIANCE PARIS SITE ORTEAUX/LBM CERBALLIANCE PARIS SITE MALESHERBE/LBM CERBALLIANCE PARIS SITE MAGENTA/LBM CERBALLIANCE PARIS SITE LAFAYETTE/LBM CERBALLIANCE PARIS SITE LA CHAPELL/LBM CERBALLIANCE PARIS SITE HILLAIRET/LBM CERBALLIANCE PARIS SITE DU MAINE/LBM CERBALLIANCE PARIS SITE CHARLES TE/LBM CERBALLIANCE PARIS SITE BD SAINT J/LBM CERBALLIANCE ET IDF EST SITE PARIS/LBM CERBAILLANCE PARIS LA CHAPELLE/CERBALLIANCE PARIS ET IDF EST SITE WIL/CERBALLIANCE PARIS ET IDF EST SITE VIL/CERBALLIANCE PARIS ET IDF EST SITE VIC/CERBALLIANCE PARIS ET IDF EST SITE VAU/CERBALLIANCE PARIS ET IDF EST SITE VAR/CERBALLIANCE PARIS ET IDF EST SITE ST/CERBALLIANCE PARIS ET IDF EST SITE SEV/CERBALLIANCE PARIS ET IDF EST SITE ROS/CERBALLIANCE PARIS ET IDF EST SITE RIC/CERBALLIANCE PARIS ET IDF EST SITE RAS/CERBALLIANCE PARIS ET IDF EST SITE PYR/CERBALLIANCE PARIS ET IDF EST SITE PRO/CERBALLIANCE PARIS  ET IDF EST SITE PR/CERBALLIANCE PARIS ET IDF EST SITE PLA/CERBALLIANCE PARIS ET IDF EST SITE PIE/CERBALLIANCE PARIS ET IDF EST SITE PET/CERBALLIANCE PARIS ET IDF EST SITE OZO/CERBALLIANCE PARIS ET IDF EST SITE MOU/CERBALLIANCE PARIS ET IDF EST SITE MIT/CERBALLIANCE PARIS ET IDF EST SITE LOU/CERBALLIANCE PARIS ET IDF EST SITE LE/CERBALLIANCE PARIS ET IDF EST SITE LAG/CERBALLIANCE PARIS ET IDF EST SITE GAM/CERBALLIANCE PARIS ET IDF EST SITE FON/CERBALLIANCE PARIS ET IDF EST SITE EPI/CERBALLIANCE PARIS ET IDF EST SITE CRO/CERBALLIANCE PARIS ET IDF EST SITE CON/CERBALLIANCE PARIS ET IDF EST SITE CLI/CERBALLIANCE PARIS ET IDF EST SITE CHA/CERBALLIANCE PARIS ET IDF EST SITE BUS/CERBALLIANCE PARIS ET IDF EST SITE BON/CERBALLIANCE PARIS ET IDF EST SITE BLA/CERBALLIANCE PARIS ET IDF EST SITE BEL/CERBALLIANCE PARIS ET IDF EST SITE AUL/CERBALLIANCE PARIS ET IDF EST SITE AUB/CERBALLIANCE PARIS ET IDF EST SITE  AS</t>
  </si>
  <si>
    <t>LBM LABOSUD VAUVERT/LBM LABOSUD TARASCON/LBM LABOSUD ST REMY DE PROVENCE/LBM LABOSUD  ST MARTIN DE CRAU/LBM LABOSUD ST JEAN DE VEDAS/LBM LABOSUD ST DIONIZY/LBM LABOSUD ST AUNES/LBM LABOSUD SOMMIERES/LBM LABOSUD SAINT JEAN DE VEDAS EUROPE/LBM LABOSUD SAINT GELY DU FESC/LBM LABOSUD SAINT-CHRISTOL-LES-ALES/LBM LABOSUD SAINT-AMBROIX/LBM LABOSUD QUISSAC/LBM LABOSUD POUSSAN/LBM LABOSUD PEROLS/LBM LABOSUD OC BIOLOGIE MTP GRISETTES/LBM LABOSUD NIMES SIGAL/LBM LABOSUD NIMES FRANCAIS LIBRES/LBM LABOSUD NIMES FEUCHERES/LBM LABOSUD MTP PALAVAS/LBM LABOSUD MTP FONTENILLE/LBM LABOSUD MTP CASTELNAU/LBM LABOSUD MOULIN BEZIERS/LBM LABOSUD MONTP. SAINT LOUIS/LBM LABOSUD  MONTP. RTE LODEVE/LBM LABOSUD MONTP. NOMBRE D'OR/LBM LABOSUD  MONTP. LAVERUNE/LBM LABOSUD MONTP. JANVIER/LBM LABOSUD . MONTPEL. TANNEURS/LBM LABOSUD MONTPEL. RAVAS/LBM LABOSUD MONTPEL. PENELOPE/LBM LABOSUD  MONTPEL. PAVELET/LBM LABOSUD MONTPELLIER  LAURAGAIS/LBM LABOSUD MONTPELLIER CHEDEVILLE/LBM LABOSUD MONTPELLIER BRINGUIER/LBM LABOSUD  MONTPEL. CLEMENTVI/LBM LABOSUD MONTP. DENIZOT/LBM LABOSUD  MONPT. R MAGUELONE/LBM LABOSUD MILHAUD/LBM LABOSUD MEZE/LBM LABOSUD MAUGUIO/LBM LABOSUD MARSILLARGUES/LBM LABOSUD MARGUERITTES/LBM LABOSUD MAGALAS/LBM LABOSUD LUNEL VIA DOMITIA/LBM LABOSUD LUNEL TRIDENT/LBM LABOSUD LODEVE/LBM LABOSUD LE CRES/LBM LABOSUD LATTES EUROPE/LBM LABOSUD LA GRAND COMBE/LBM LABOSUD LA GDE MOTTE/LBM LABOSUD LA CALMETTE/LBM LABOSUD JUVIGNAC/LBM LABOSUD GRAU DU ROI/LBM LABOSUD GIGNAC/LBM LABOSUD GANGES/LBM LABOSUD  FRONTIGNAN MISTRAL/LBM LABOSUD CLERMONT L'HER/LBM LABOSUD CLEMENCEAU BEZIERS/LBM LABOSUD CLAPIERS/LBM LABOSUD CASTRIES/LBM LABOSUD CASTELNAU LE LEZ MAS DU RO/LBM LABOSUD BOUJAN LIBRON/LBM LABOSUD BEZIERS RIQUET/LBM LABOSUD BEZIERS FLEMING/LBM LABOSUD BEZIERS BITERR/LBM LABOSUD BEAUCAIRE/LBM LABOSUD BAILLARGUES/LBM LABOSUD ARLES SITE JEANNE D'ARC/LBM LABOSUD ARLES SITE CHARRIER/LBM LABOSUD ARLES/LBM LABOSUD ANDUZE/LBM LABOSUD ALES PLACE DES MARTYRS/LBM LABOSUD ALES CARNOT/LBM LABOSUD AIGUES MORTES/EX ANNEXE LABO SOULIE-REGNIER-VIGOURO</t>
  </si>
  <si>
    <t>LBM UNIBIO VALENCE DE GAULLE/LBM UNIBIO  VALENCE CHATEAUVERT/LBM UNIBIO  VALENCE CHABEUIL/LBM UNIBIO TOURNON SUR RHONE/LBM UNIBIO TAIN L'HERMITAGE/LBM UNIBIO ST VALLIER SUR RHONE/LBM UNIBIO ST SYMPHORIEN D'OZON/LBM UNIBIO ST RAMBERT D'ALBON/LBM UNIBIO SAINT CHAMOND/LBM UNIBIO ROMANS PL CH DE GAULLE/LBM UNIBIO ROMANS GAMBETTA/LBM UNIBIO RIVE DE GIER/LBM UNIBIO PRIVAS/LBM UNIBIO PONT-EVEQUE/LBM UNIBIO MORNANT/LBM UNIBIO LYON ST EXUPERY/LBM UNIBIO LYON 2 CHARITE/LBM UNIBIO GUILHERAND GRANGES DE GAULL/LBM UNIBIO GIVORS/LBM UNIBIO DIE/LBM UNIBIO DARDILLY/LBM UNIBIO CREST/LBM UNIBIO CRAPONNE E. MILLAUD/LBM UNIBIO CRAPONNE CENTRALE/LBM UNIBIO CONDRIEU/LBM UNIBIO CHAPONOST/LBM UNIBIO CHABEUIL/LBM UNIBIO  BOURG LES VALENCE/LBM UNIBIO BOURG DE PEAGE/LBM UNIBIO BEAUREPAIRE</t>
  </si>
  <si>
    <t>LBM B2A SITE ZAC BRUMATH NORD/LBM B2A SITE WINTZENHEIM/LBM B2A SITE SPECIBIO/LBM B2A SITE SOULTZ FORETS/LBM B2A SITE SELESTAT/LBM B2A SITE SCHICKELE/LBM B2A SITE SCHATZ/LBM B2A SITE SAINT MAURICE/LBM B2A SITE SAINT DIE/LBM B2A SITE RENTZ/LBM B2A SITE PAYS DE SIERENTZ/LBM B2A SITE PASTEAU/LBM B2A SITE OBERHOFFEN SUR MODER/LBM B2A SITE MARMOUTIER/LBM B2A SITE MAISON DU SOLEIL/LBM B2A SITE ISSENHEIM/LBM B2A SITE HESINGUE/LBM B2A SITE GUNDERSHOFFEN/LBM B2A SITE GRAND RIED/LBM B2A SITE GOXWILLER/LBM B2A SITE FLORIVAL/LBM B2A SITE ERSTEIN/LBM B2A SITE DU REBBERG/LBM B2A SITE DU BITCHERLAND/LBM B2A SITE DE WOERTH/LBM B2A SITE DE VENDENHEIM/LBM B2A SITE DES VOSGES/LBM B2A SITE DES TROIS LYS/LBM B2A SITE DES REMPARTS/LBM B2A SITE DES COTEAUX/LBM B2A SITE DE MARLENHEIM/LBM B2A SITE DE LA CROIX BLANCHE/LBM B2A SITE DE DORNACH/LBM B2A SITE DANUBE/LBM B2A SITE CORDELIER/LBM B2A SITE CENTRAL/LBM B2A SITE BOUXWILLER/LBM B2A SITE BIOSAV/LBM B2A SITE BIOLAC-E3/LBM B2A SITE BIEHLER/LBM B2A SITE BENFELD/LBM B2A SITE BASSIN POTASSIQUE/LBM B2A SITE BARTHEL/LBM B2A SITE ALTKIRCH/LBM B2A SITE ALAIN STORCK/LBM B2A SAINTE MARGUERITE/LBM B2A BIEHLER</t>
  </si>
  <si>
    <t>LBM LABORIZON CENTRE VOUVRAY/LBM LABORIZON CENTRE VENDOME/LBM LABORIZON CENTRE TOURS ST GATIEN/LBM LABORIZON CENTRE TOURS R.ARNAUD/LBM LABORIZON CENTRE TOURS RABELAIS/LBM LABORIZON CENTRE TOURS PLACE NEUVE/LBM LABORIZON CENTRE TOURS ORIGET/LBM LABORIZON CENTRE TOURS MAGINOT/LBM LABORIZON CENTRE ST MAURE DE TOURA/LBM LABORIZON CENTRE ST CYR/LOIRE L'AL/LBM LABORIZON CENTRE ST AVERTIN/LBM LABORIZON CENTRE SAINT PIERRE DES/LBM LABORIZON CENTRE PATAY/LBM LABORIZON CENTRE MONTRICHARD/LBM LABORIZON CENTRE MONTOIRE/LOIR/LBM LABORIZON CENTRE MONTLOUIS SUR LOI/LBM LABORIZON CENTRE MONTBAZON/LBM LABORIZON CENTRE LOCHES/LBM LABORIZON CENTRE LANGEAIS/LBM LABORIZON CENTRE JOUE LES TOURS/LBM LABORIZON CENTRE FONDETTES/LBM LABORIZON CENTRE CHINON BUFFON/LBM LABORIZON CENTRE CHATEAUROUX/LBM LABORIZON CENTRE CHATEAU-RENAULT/LBM LABORIZON CENTRE CHATEAUDUN/LBM LABORIZON CENTRE CHAMBRAY PLATEAU/LBM LABORIZON CENTRE CHAMBRAY LES TOUR/LBM LABORIZON CENTRE CHAMBRAY LEONARD/LBM LABORIZON CENTRE BROU/LBM LABORIZON CENTRE BONNEVAL/LBM LABORIZON CENTRE BLERE/LBM LABORIZON CENTRE BALLAN MIRE/LBM LABORIZON CENTRE ARGENTON SUR CREU/LBM LABORIZON CENTRE AMBOISE RICHELIEU</t>
  </si>
  <si>
    <t>LBM CERBALLIANCE PYRENEES TARBES VERDU/LBM CERBALLIANCE PYRENEES TARBES LARRE/LBM CERBALLIANCE PYRENEES TARBES JOFFR/LBM CERBALLIANCE PYRENEES ST-GIRONS/LBM CERBALLIANCE PYRENEES ST-GAUDENS/LBM CERBALLIANCE PYRENEES SEMEAC/LBM CERBALLIANCE PYRENEES RIEUMES/LBM CERBALLIANCE PYRENEES LOURDES REPU/LBM CERBALLIANCE PYRENEES LANNEMEZAN/LBM CERBALLIANCE PYRENEES CARBONNE/LBM CERBALLIANCE PYRENEES BAGNERES-DE-/LBM CERBALLIANCE PYRENEES ARGELES-GAZO/LBM BIOPYRENEES LAB LOURDES FOCH</t>
  </si>
  <si>
    <t>LBM ORIADE NOVIALE VOREPPE BALZAC/LBM ORIADE NOVIALE VOIRON RAVAT/LBM ORIADE NOVIALE VIZILLE/LBM ORIADE NOVIALE VIF/LBM ORIADE NOVIALE TULLINS/LBM ORIADE NOVIALE TIGNIEU JAMEYZIEU C/LBM ORIADE NOVIALE ST MARTIN D'HERES V/LBM ORIADE NOVIALE ST MARTIN D'HERES P/LBM ORIADE NOVIALE ST MARTIN D'HERES B/LBM ORIADE NOVIALE ST MARCELIN/LBM ORIADE NOVIALEST LAURENT DU PONT/LBM ORIADE NOVIALE ST ISMIER/LBM ORIADE NOVIALE ST EGREVE/LBM ORIADE NOVIALE SEYSSINET PARISET/LBM ORIADE  NOVIALE SASSENAGE/LBM ORIADE NOVIALE RIVES/LBM ORIADE NOVIALE PONT DE CLAIX/LBM ORIADE NOVIALE MONTALIEU VERCIEU/LBM ORIADE NOVIALE MOIRANS/LBM ORIADE NOVIALE MEYLAN/LBM ORIADE NOVIALE L'ISLE D'ABEAU/LBM ORIADE NOVIALE LE PONT DE BEAUVOIS/LBM ORIADE NOVIALE LA MURE/LBM ORIADE NOVIALE GRENOBLE VALLIER/LBM ORIADE NOVIALE GRENOBLE RIVET/LBM ORIADE NOVIALE GRENOBLE MARCELIN B/LBM ORIADE NOVIALE GRENOBLE J.ACHARD/LBM ORIADE NOVIALE GRENOBLE BERRIAT/LBM ORIADE NOVIALE GEX/LBM ORIADE NOVIALE FONTAINE/LBM ORIADE NOVIALE FILLINGES/LBM ORIADE NOVIALE FERNEY VOLTAIRE/LBM ORIADE NOVIALE EYBENS/LBM ORIADE NOVIALE ECHIROLLES NORMANDI/LBM ORIADE NOVIALE ECHIROLLES GUGLIASC/LBM ORIADE NOVIALE ECHIROLLES/LBM ORIADE NOVIALE DOMENE/LBM ORIADE NOVIALE CONTAMINE SUR ARVE/LBM ORIADE NOVIALE BRIANCON/LBM ORIADE NOVIALE BOURG ST MAURICE/LBM ORIADE NOVIALE BOURGOIN JALLIEU  T/LBM ORIADE NOVIALE BOURGOIN JALLIEU ME/LBM ORIADE NOVIALE ANNEMASSE MOLE/LBM ORIADE NOVIALE ANNEMASSE MENDES FR/LBM ORIADE NOVIALE ANNEMASSE BASTIN</t>
  </si>
  <si>
    <t>SITE PRINCIPAL ALILLEBONNE/SITE DU TRAIT/SITE DU HAVRE/SITE DE ST-ROMAIN DE COLBOSC/SITE DE ROUEN 4 RUE LESSARD/SITE DE MESNIL ESNARD/SITE DE ISNEAUVILLE/SITE DE DEVILLE LES ROUEN/SITE DE DARNETAL/SITE DE CAUDEBEC LES ELBEUF/SITE DE CANTELEU/SITE DE BOOS/SITE DE BONSECOURS/SITE AROUEN BD YSER/SITE AROUEN 81 CRS CL.</t>
  </si>
  <si>
    <t>SITE PRINCIPAL ASER (LJBA)/SITE DE SOTTEVILLE LES R (LJBA)/SITE DE SER (LJBA)/SITE DE OISSEL (LJBA)/SITE DE NEUBOURG (LJBA)</t>
  </si>
  <si>
    <t>LBM BIOPOLE 66 THUIR/LBM BIOPOLE 66 SAINT LAURENT SALANQUE/LBM BIOPOLE 66 SAINT ESTEVE/LBM BIOPOLE 66 SAILLAGOUSE/LBM BIOPOLE 66  RIVESALTES/LBM BIOPOLE 66 PRADES/LBM BIOPOLE 66 PERPIGNAN PAUL ALDUY/LBM BIOPOLE 66 PERPIGNAN MANOIR/LBM BIOPOLE 66  PERPIGNAN LYCEE/LBM BIOPOLE 66 PERPIGNAN LECLERC/LBM BIOPOLE66 PERPIGNAN JOFFRE/LBM BIOPOLE 66  PERPIGNAN JEAN GALLIA/LBM BIOPOLE 66 PERPIGNAN COULANGES/LBM BIOPOLE66 PERPIGNAN BD WILSON/LBM BIOPOLE 66  PERPIGNAN ARGELES/LBM BIOPOLE 66 PERPIGNAN AGASSE/LBM BIOPOLE 66 ILE-SUR-TET/LBM BIOPOLE 66 CABESTANY</t>
  </si>
  <si>
    <t>LBM CEDIBIO-UNILABS TOULOUSE TOUNIS/LBM CEDIBIO-UNILABS TOULOUSE RTE D'ESP/LBM CEDIBIO-UNILABS TOULOUSE LATECOERE/LBM CEDIBIO-UNILABS TOULOUSE CARMES/LBM CEDIBIO-UNILABS TOULOUSE AMBROISE/LBM CEDIBIO-UNILABS ST-ORENS-DE-GAMEVI/LBM CEDIBIO UNILABS RIVE GAUCHE/LBM CEDIBIO-UNILABS QUINT-FONSEGRIVES/LBM CEDIBIO-UNILABS CASTANET-TOLOSAN/LBM CEDIBIO-UNILABS BALMA</t>
  </si>
  <si>
    <t>LBM BIOMER YUTZ ST NICOLAS/LBM BIOMER YUTZ OLYMPE PL A BERNARD/LBM BIOMER YUTZ NATIONALE AV DES NATIO/LBM BIOMER  WOIPPY RUISSEAU/LBM BIOMER WOIPPY PELTIER/LBM BIOMER VILLERUPT/LBM BIOMER VERDUN ZONE DU DRAGON/LBM BIOMER VERDUN SAINT PAUL/LBM BIOMER THIONVILLE VAL MARIE/LBM BIOMER THIONVILLE TURENNE/LBM BIOMER THIONVILLE ALBERT 1ER/LBM BIOMER ST-MIHIEL/LBM BIOMER ST-JULIEN-LES-METZ LA TANNE/LBM BIOMER STIRING-WENDEL ST FRANCOIS/LBM BIOMER STE-MENEHOULD/LBM BIOMER ST-DIE SITE BIOLAM PL DEPOR/LBM BIOMER ST-DIE R ALSACE/LBM BIOMER SARREGUEMINES DORY-NOEL R P/LBM BIOMER SARREGUEMINES DE RUNZ R STE/LBM BIOMER SARREBOURG KANDEL/LBM BIOMER SAINT-AVOLD SITE FORUM R MO/LBM BIOMER SAINT-AVOLD PATTON EXGUISAR/LBM BIOMER ROMBAS/LBM BIOMER ROHRBACH/LBM BIOMER REMILLY LAURENT/LBM BIOMER RAON-L'ETAPE/LBM BIOMER RAMBERVILLERS/LBM BIOMER PLATEAU TECHNIQUE METZ VERR/LBM BIOMER PHALSBOURG PL D'ARMES/LBM BIOMER MOULINS-LES-METZ NICOLAI/LBM BIOMER MORHANGE/LBM BIOMER MONTIGNY-LES-METZ LEGUIL/LBM BIOMER MONTIGNY-LES-METZ FRANIATTE/LBM BIOMER METZ QUEULEU VERCLY/LBM BIOMER METZ-DVT-LES-PONTS (EX MME/LBM BIOMER METZ BD DE TREVES/LBM BIOMER METZ ACTIPOLE PICARDIE/LBM BIOMER MARLY SAINT JOSEPH/LBM BIOMER LUNEVILLE SITE SAINT REMY/LBM BIOMER LUNEVILLE SITE CYFFLE/LBM BIOMER LUNEVILLE SITE CARMES/LBM BIOMER LONGWY GAMBIRASIO/LBM BIOMER LONGUYON/LBM BIOMER KNUTANGE/LBM BIOMER JOEUF ISRAEL/LBM BIOMER JARNY MATHIEU/LBM BIOMER HOMBOURG-HAUT/LBM BIOMER HAYANGE FOCH/LBM BIOMER HAMBACH/LBM BIOMER HAGONDANGE ORNE-MOSELLE/LBM BIOMER GUENANGE REPUBLIQUE/LBM BIOMER GERARDMER/LBM BIOMER FREYMING CENTRAL/LBM BIOMER FORBACH LE VAL D'OETING/LBM BIOMER FLORANGE SAINTE AGATHE/LBM BIOMER DIEUZE SAULNOIS/LBM BIOMER CREUTZWALD DU CENTRE/LBM BIOMER CHATEAU-SALINS PL SALINE EX/LBM BIOMER BOUZONVILLE/LBM BIOMER BITCHE CENTRAL/LBM BIOMER BEHREN-LES-FORBACH/LBM BIOMER BAR-LE-DUC/LBM BIOMER BACCARAT/LBM BIOMER AUDUN-LE-TICHE/LBM BIOMER ARS-SUR-MOSELLE/LBM BIOMER AMNEVILLE</t>
  </si>
  <si>
    <t>LBM UNILIANS VILLEURBANNE HERNU/LBM UNILIANS VILLEURBANNE DR FRAPPAZ/LBM UNILIANS VILLEURBANNE A. FRANCE (G/LBM UNILIANS VILLEURBANNE 4 AOUT (CUSS/LBM UNILIANS VILLEFRANCHE SUR SAONE/LBM UNILIANS VERNAISON/LBM UNILIANS VENISSIEUX GAMBETTA/LBM UNILIANS VENISSIEUX CAGNE (MINGUET/LBM UNILIANS VENISSIEUX 11 NOVEMBRE (P/LBM UNILIANS VEAUCHE/LBM UNILIANS VAULX EN VELIN ZOLA (CENT/LBM UNILIANS VAULX EN VELIN G.ROUGE (G/LBM UNILIANS TREVOUX/LBM UNILIANS TASSIN/LBM UNILIANS TARARE  REPUBLIQUE/LBM UNILIANS ST SYMPHORIEN SUR COISE/LBM UNILIANS ST LAURENT DE MURE/LBM UNILIANS ST JUST ST RAMBERT/LBM UNILIANS  ST GENIS LAVAL/LBM UNILIANS ST FOY LES LYON/LBM UNILIANS ST CHAMOND/LBM UNILIANS SAINT PRIEST GALLAVARDIN/LBM UNILIANS SAINT-PRIEST A.BRIAND/LBM UNILIANS SAINT FOY L'ARGENTIERE/LBM UNILIANS RILLIEUX LA PAPE/LBM UNILIANS PIERRE BENITE/LBM UNILIANS OULLINS/LBM UNILIANS NEUVILLE SUR SAONE/LBM UNILIANS MONTBRISON/LBM UNILIANS MIRIBEL/LBM UNILIANS MIONS/LBM UNILIANS MEYZIEU/LBM UNILIANS LYON 9 MARIETTON/LBM UNILIANS LYON 9 BERLIOZ/LBM UNILIANS LYON 9 BEN GOURIAN (SAUVE/LBM UNILIANS LYON 9 BALMONT/LBM UNILIANS LYON 9 ARLOING/LBM UNILIANS LYON 8 ROCKFELLER/LBM UNILIANS LYON 8 98 LUMIERE/LBM UNILIANS LYON 8 184 FRERES LUMIERE/LBM UNILIANS LYON 7 MERIEUX (GERLAND)/LBM UNILIANS LYON 7 BERTHELOT  (JEAN M/LBM UNILIANS LYON 6 SAXE/LBM UNILIANS LYON 6 CREQUI (DUQUESNE)/LBM UNILIANS LYON 5 LOCARD/LBM UNILIANS LYON 5 GENIN/LBM UNILIANS LYON 5 CHARCOT/LBM UNILIANS LYON 4 CROIX-ROUSSE/LBM UNILIANS LYON 3 FELIX FAURE/LBM UNILIANS LYON 2 REPUBLIQUE/LBM UNILIANS LYON 2 CHARLEMAGNE (PERRA/LBM UNILIANS LYON 1 CHENAVARD (TERREAU/LBM UNILIANS LOZANNE/LBM UNILIANS LA TALAUDIERE/LBM UNILIANS JONAGE/LBM UNILIANS JASSANS RIOTTIER/LBM UNILIANS GENAS/LBM UNILIANS FRANCHEVILLE/LBM UNILIANS FONTAINES-SUR-SAONE/LBM UNILIANS FEURS/LBM UNILIANS ECULLY/LBM UNILIANS DECINES S.VEIL/LBM UNILIANS DECINES CHARPIEU/LBM UNILIANS CREMIEU/LBM UNILIANS CHASSIEU/LBM UNILIANS CALUIRE AMPERE/LBM UNILIANS CALUIRE 8 MAI (MONTESSUY)/LBM UNILIANS BRON VERDUN/LBM UNILIANS BRON BROSSOLETTE/LBM UNILIANS BRIGNAIS GAMBONI (CENTRE)/LBM UNILIANS BONSON/LBM UNILIANS BOEN-SUR-LIGNON/LBM UNILIANS BEYNOST/LBM UNILIANS ANSE/LBM UNILIANS ANDREZIEUX-BOUTHEON/LBM UBILIANS BRIGNAIS/LABM UNILIANS VIENNE</t>
  </si>
  <si>
    <t>LBM OXYLAB ST FLOUR/LBM OXYLAB RIOM/LBM OXYLAB MURAT/LBM OXYLAB MENDE/LBM OXYLAB MARVEJOLS/LBM OXYLAB LANGOGNE/LBM OXYLAB LANGEAC/LBM OXYLAB BRIOUDE/LBM OXYLAB BRASSAC LES MINES</t>
  </si>
  <si>
    <t>SITE PRINCIPAL APACY/EURE (BIO EURE S/SITE DE ST ANDRE DE L'EURE/SITE DE EZY-SUR-EURE/SITE AVERNON (BIO EURE SEINE)/SITE AST-MARCEL (BIO EURE SEINE)</t>
  </si>
  <si>
    <t>SITE PRINCIPAL ANEUFCHATEL (DEFRANCE)/SITE DE PETIT-QUEVILLY/SITE DE MAROMME/SITE ANEUFCHATEL MAISON DE STE (DEFRA/SITE AFORGES (DEFRANCE)/SITE ABLANGY (DEFRANCE)/SITE AAUMALE</t>
  </si>
  <si>
    <t>LBM DYNABIO RILLIEUX LA PAPE VERCHERES/LBM DYNABIO RILLIEUX LA PAPE LOUP PEND/LBM DYNABIO MEYZIEU CARREAU/LBM DYNABIO LYON 4 CROIX-ROUSSE/LBM DYNABIO LYON 3 LAFAYETTE</t>
  </si>
  <si>
    <t>LBM SYNLAB NOUVELLE-AQUITAINE - SAINT/LBM SYNLAB NOUVELLE-AQUITAINE - RIBOT/LBM SYNLAB NOUVELLE-AQUITAINE - PORTAL/LBM SYNLAB NOUVELLE-AQUITAINE - PASTEU/LBM SYNLAB NOUVELLE-AQUITAINE - NEGREV/LBM SYNLAB NOUVELLE-AQUITAINE - MAZARY/LBM SYNLAB NOUVELLE-AQUITAINE - LAMARQ/LBM SYNLAB NOUVELLE-AQUITAINE - JEAN J/LBM SYNLAB NOUVELLE-AQUITAINE - HORLOG/LBM SYNLAB NOUVELLE-AQUITAINE - GAMBET/LBM SYNLAB NOUVELLE-AQUITAINE - BLANQU/LBM SYNLAB NOUVELLE-AQUITAINE - BERTHE/LBM SYNLAB NOUVELLE-AQUITAINE - AMELIE/LBM SYNLAB NOUVELLE-AQUITAINE - 18 JUI/LBM SYNLAB NOUVELLE-AQUITAINE</t>
  </si>
  <si>
    <t>LBM UNILABS BIOCT REIMS TAITTINGER/LBM UNILABS BIOCT REIMS MAISON BLANCHE/LBM UNILABS BIOCT REIMS JAURES/LBM UNILABS BIOCT FISMES/LBM UNILABS BIOCT EPERNAY CHAMPAGNE/LBM UNILABS BIOCT EPERNAY ARCHERS/LBM UNILABS BIOCT CHATEAU-THIERRY/LBM UNILABS BIOCT</t>
  </si>
  <si>
    <t>LBM BIODIN SITE TINTENIAC/LBM BIODIN SITE QUEVERT/LBM BIODIN SITE PRADAL ST BRIEUC/LBM BIODIN SITE PLERIN/LBM BIODIN SITE MICHELET ST-BRIEUC/LBM BIODIN SITE LAMBALLE-ARMOR/LBM BIODIN SITE DINARD/LBM BIODIN SITE DINAN/LBM BIODIN SITE COMBOURG</t>
  </si>
  <si>
    <t>LBM BIOPTIMA VEZERONCE CURTIN/LBM BIOPTIMA ST ETIENNE DE ST GEOIRS/LBM BIOPTIMA SAINT JEAN DE SOUDAIN/LBM BIOPTIMA LES AVENIERES/LBM BIOPTIMA LA COTE ST ANDRE/LBM BIOPTIMA APPRIEU</t>
  </si>
  <si>
    <t>LBM BIOCOME DESBOUVRY/LBM BIOCOME COMPIEGNE PUY DU ROY/LBM BIOCOME COMPIEGNE LEGENDRE/LBM BIOCOME COMPIEGNE BERNARD/LBM BIOCOME BETHISY-ST-PIERRE MOTTELET</t>
  </si>
  <si>
    <t>SITE RUE D'AMIENS/SITE CLINIQUE ST HILAIRE</t>
  </si>
  <si>
    <t>LBM SYNLAB VALLEE DU RHONE VILLENEUVE/LBM SYNLAB VALLEE DU RHONE VALS LES BA/LBM SYNLAB VALLEE DU RHONE ROUSSILLON/LBM SYNLAB VALLEE DU RHONE PEAGE DE RO/LBM SYNLAB VALLEE DU RHONE MONTELIMAR/LBM SYNLAB VALLEE DU RHONE  LE THEIL/LBM SYNLAB VALLEE DU RHONE LES VANS/LBM SYNLAB VALLEE DU RHONE JOYEUSE/LBM SYNLAB VALLEE DU RHONE DONZERE/LBM SYNLAB VALLEE DU RHONE ANNONAY EUR/LBM SYNLAB VALLEE DU RHONE ANNEYRON/LBM SYNLAB VALLE DU RHONE AUBENAS</t>
  </si>
  <si>
    <t>LBM SELASCERBALLIANCE PARIS SUD SITE V/LBM SELAS CERBALLIANCE PARIS SUD SITE/LBM SELAS CERBALLIANCE PARIS SUD  SITE/LBM SELAS CEBALLIANCE PARIS SUD SITE K</t>
  </si>
  <si>
    <t>LBM SYNLAB LORRAINE VANDOEUVRE PL D'AL/LBM SYNLAB LORRAINE SAINT MAX/LBM SYNLAB LORRAINE MAXEVILLE/LBM SYNLAB LORRAINE EUROPE VANDOEUVRE/LBM SYNLAB LORRAINE CHAMPENOUX</t>
  </si>
  <si>
    <t>LBM CERBALLIANCE COTES D'ARMOR YFFINIA/LBM CERBALLIANCE COTES D'ARMOR ST BRIE/LBM CERBALLIANCE COTES D'ARMOR PLOUFRA/LBM CERBALLIANCE COTES D'ARMOR PLEUMEL/LBM CERBALLIANCE COTES D'ARMOR PLERIN/LBM CERBALLIANCE COTES D'ARMOR LAMBALL/LBM CERBALLIANCE COTES D'ARMOR ETABLES</t>
  </si>
  <si>
    <t>LBM LABORATOIRE ATOUTBIO VILLERS LES N/LBM LABORATOIRE ATOUTBIO VANDOEUVRE-LE/LBM LABORATOIRE ATOUTBIO TOUL REPUBLIQ/LBM LABORATOIRE ATOUTBIO TOUL ARSENAL/LBM LABORATOIRE ATOUTBIO TOMBLAINE/LBM LABORATOIRE ATOUTBIO STANISLAS NAN/LBM LABORATOIRE ATOUTBIO SAINTOIS VEZE/LBM LABORATOIRE ATOUTBIO QUATRE EGLISE/LBM LABORATOIRE ATOUTBIO MONTET VANDOE/LBM LABORATOIRE ATOUTBIO MEDREVILLE NA/LBM LABORATOIRE ATOUTBIO LUDRES/LBM LABORATOIRE ATOUTBIO JARVILLE LA M/LBM LABORATOIRE ATOUTBIO JARDIN DES CA/LBM LABORATOIRE ATOUTBIO GREMILLON ESS/LBM LABORATOIRE ATOUTBIO DU VIEUX MOUL/LBM LABORATOIRE ATOUTBIO DU VAL DE FER/LBM LABORATOIRE ATOUTBIO DES NATIONS V/LBM LABORATOIRE ATOUTBIO BELLE FONTAIN</t>
  </si>
  <si>
    <t>LBM DPM DIAGNOSTICS VERSAILLES NOAILLE/LBM DPM DIAGNOSTICS VERSAILLES FOCH/LBM DPM DIAGNOSTICS FRENEUSE/CERBALLIANCE IDF OUEST TROIS FONTAINES/CERBALLIANCE IDF OUEST SITE VILLEPREUX/CERBALLIANCE IDF OUEST SITE VERNON/CERBALLIANCE IDF OUEST SITE VAUREAL/CERBALLIANCE IDF OUEST SITE TRAPPES/CERBALLIANCE IDF OUEST SITE ST REMY/CERBALLIANCE IDF OUEST SITE SARTROUVIL/CERBALLIANCE IDF OUEST SITE SAINT-CHRI/CERBALLIANCE IDF OUEST SITE POISSY RAC/CERBALLIANCE IDF OUEST SITE POISSY GAM/CERBALLIANCE IDF OUEST SITE POISSY/CERBALLIANCE IDF OUEST SITE NOISY/CERBALLIANCE IDF OUEST SITE MESNIL/CERBALLIANCE IDF OUEST SITE MAULE/CERBALLIANCE IDF OUEST SITE MARLY-LE-R/CERBALLIANCE IDF OUEST SITE MANTES ROO/CERBALLIANCE IDF OUEST SITE MANTES RON/CERBALLIANCE IDF OUEST SITE MANTES ALS/CERBALLIANCE IDF OUEST SITE LIMAY/CERBALLIANCE IDF OUEST SITE LE CHESNAY/CERBALLIANCE IDF OUEST SITE JOUY LE MO/CERBALLIANCE IDF OUEST SITE JOUY EN JO/CERBALLIANCE IDF OUEST SITE ENGHIEN/CERBALLIANCE IDF OUEST SITE DEUIL LA B/CERBALLIANCE IDF OUEST SITE CLAYES/CERBALLIANCE IDF OUEST SITE CERGY TOUL/CERBALLIANCE IDF OUEST SITE CERGY EVAS/CERBALLIANCE IDF OUEST SITE BEYNES/CERBALLIANCE IDF OUEST SITE AUBERGENVI/CERBALLIANCE IDF OUEST SITE ARGENTEUIL/CERBALLIANCE IDF OUEST SITE ACHERES</t>
  </si>
  <si>
    <t>asad.mssante.fr</t>
  </si>
  <si>
    <t>clinique-longues-aygues.mssante.fr</t>
  </si>
  <si>
    <t>mdrlislesurtarn.mssante.fr</t>
  </si>
  <si>
    <t>540010519</t>
  </si>
  <si>
    <t>atupc.mssante.fr</t>
  </si>
  <si>
    <t>sinoue.mssante.fr/masseur-kinesitherapeute.mssante.fr/lifen.mssante.fr/ladapt.mssante.fr/ch-cholet.mssante.fr</t>
  </si>
  <si>
    <t>ugecam-centre.cnamts.mssante.fr/pro.mssante.fr</t>
  </si>
  <si>
    <t>HAD ASS BOVES/MAILIZ/ENOVACOM</t>
  </si>
  <si>
    <t>HAD HADAN AGGLOMERATION NANCEIENNE</t>
  </si>
  <si>
    <t>INSTITUT GODINOT</t>
  </si>
  <si>
    <t>Auvergne-Rhône-Alpes/Centre-Val-de-Loire</t>
  </si>
  <si>
    <t>Nouvelle-Aquitaine/Occitanie</t>
  </si>
  <si>
    <t>ehpadlauzerte.mssante.fr</t>
  </si>
  <si>
    <t>Infirmier psychiatrique</t>
  </si>
  <si>
    <t>aural.mssante.fr</t>
  </si>
  <si>
    <t>CENTRE DES CARMES USLD</t>
  </si>
  <si>
    <t>040002248</t>
  </si>
  <si>
    <t>MAILIZ/LIFEN/CH DE MAUBREUIL</t>
  </si>
  <si>
    <t>silpc.mssante.fr/chg-uzerche.mssante.fr</t>
  </si>
  <si>
    <t>CH DE MONTLUCON NERIS-LES-BAINS</t>
  </si>
  <si>
    <t>medecin.mssante.fr/ch-langeac.aura.mssante.fr/aura.mssante.fr</t>
  </si>
  <si>
    <t>CLINIQUE DU SOUFFLE LE PONTET</t>
  </si>
  <si>
    <t>010011641</t>
  </si>
  <si>
    <t>COS BEAUSEJOUR LONG SEJOUR</t>
  </si>
  <si>
    <t>830212759</t>
  </si>
  <si>
    <t>HOP PRIVE GERIATRIQUE LES SOURCES SLD</t>
  </si>
  <si>
    <t>060793239</t>
  </si>
  <si>
    <t>ugecam-alpc.cnamts.mssante.fr</t>
  </si>
  <si>
    <t>USLD CH REVEL</t>
  </si>
  <si>
    <t>310792080</t>
  </si>
  <si>
    <t>USLD CMSC FILIERIS CHARLEVILLE S BOIS</t>
  </si>
  <si>
    <t>570013888</t>
  </si>
  <si>
    <t>USLD INST. HELIO MARIN LABENNE</t>
  </si>
  <si>
    <t>400787446</t>
  </si>
  <si>
    <t>USLD LA CADENE</t>
  </si>
  <si>
    <t>310018049</t>
  </si>
  <si>
    <t>infirmier.mssante.fr</t>
  </si>
  <si>
    <t>infirmier.mssante.fr/atir.mssante.fr</t>
  </si>
  <si>
    <t>lifen.mssante.fr/infirmier.mssante.fr/aura.mssante.fr</t>
  </si>
  <si>
    <t>infirmier.mssante.fr/diaverum.mssante.fr</t>
  </si>
  <si>
    <t>lifen.mssante.fr/infirmier.mssante.fr</t>
  </si>
  <si>
    <t>pro.mssante.fr/infirmier.mssante.fr</t>
  </si>
  <si>
    <t>orpea.mssante.fr/infirmier.mssante.fr</t>
  </si>
  <si>
    <t>pro.mssante.fr/lifen.mssante.fr/infirmier.mssante.fr</t>
  </si>
  <si>
    <t>na.mssante.fr/infirmier.mssante.fr/aquitaine.mssante.fr</t>
  </si>
  <si>
    <t>infirmier.mssante.fr/hblr.mssante.fr/ch-beaune-la-rolande.mssante.fr</t>
  </si>
  <si>
    <t>MAILIZ/ENOVACOM/CH REGIONAL D'ORLEANS</t>
  </si>
  <si>
    <t>LIFEN/MAILIZ/CH REGIONAL D'ORLEANS</t>
  </si>
  <si>
    <t>medecin.mssante.fr/lifen.mssante.fr/interop-mssante.apicrypt.org/infirmier.mssante.fr</t>
  </si>
  <si>
    <t>infirmier.mssante.fr/aura.mssante.fr</t>
  </si>
  <si>
    <t>medecin.mssante.fr/lifen.mssante.fr/infirmier.mssante.fr/ch-de-eu.mssante.fr</t>
  </si>
  <si>
    <t>ramsaygds.mssante.fr/lifen.mssante.fr/infirmier.mssante.fr</t>
  </si>
  <si>
    <t>COMPAGNIE GENERALE DE SANTE/LIFEN/MAILIZ</t>
  </si>
  <si>
    <t>infirmier.mssante.fr/enovacom.mssante.fr</t>
  </si>
  <si>
    <t>interop-mssante.apicrypt.org/infirmier.mssante.fr/cliniquedesacacias.mssante.fr</t>
  </si>
  <si>
    <t>medecin.mssante.fr/infirmier.mssante.fr</t>
  </si>
  <si>
    <t>ramsaygds.mssante.fr/infirmier.mssante.fr</t>
  </si>
  <si>
    <t>lifen.mssante.fr/interop-mssante.apicrypt.org/infirmier.mssante.fr</t>
  </si>
  <si>
    <t>ramsaygds.mssante.fr/pro.mssante.fr/medecin.mssante.fr/lifen.mssante.fr</t>
  </si>
  <si>
    <t>LIFEN/MAILIZ/ENOVACOM</t>
  </si>
  <si>
    <t>pro.mssante.fr/na.mssante.fr/infirmier.mssante.fr/ctmr-bdx.elsan.mssante.fr/aquitaine.mssante.fr</t>
  </si>
  <si>
    <t>ohs-lorraine.mssante.fr/infirmier.mssante.fr</t>
  </si>
  <si>
    <t>infirmier.mssante.fr/ahnac.mssante.fr</t>
  </si>
  <si>
    <t>infirmier.mssante.fr/hadfrance.mssante.fr</t>
  </si>
  <si>
    <t>lifen.mssante.fr/infirmier.mssante.fr/hl-valmadon.mssante.fr/grand-est.mssante.fr</t>
  </si>
  <si>
    <t>pro.mssante.fr/infirmier.mssante.fr/ghso.mssante.fr</t>
  </si>
  <si>
    <t>nephrocare.mssante.fr/lifen.mssante.fr/infirmier.mssante.fr</t>
  </si>
  <si>
    <t>CENTRE NEPHROCARE MARNE LA VALLEE/LIFEN/MAILIZ</t>
  </si>
  <si>
    <t>lifen.mssante.fr/infirmier.mssante.fr/aub.mssante.fr</t>
  </si>
  <si>
    <t>infirmier.mssante.fr/aub.mssante.fr</t>
  </si>
  <si>
    <t>ch-pontdevaux.aura.mssante.fr</t>
  </si>
  <si>
    <t>cim43.aura.mssante.fr</t>
  </si>
  <si>
    <t>orsac-atrir.aura.mssante.fr</t>
  </si>
  <si>
    <t>depistagedescancers-bfc.mssante.fr</t>
  </si>
  <si>
    <t>urps-idel-bfc.mssante.fr</t>
  </si>
  <si>
    <t>100009075</t>
  </si>
  <si>
    <t>640000493</t>
  </si>
  <si>
    <t>780003679</t>
  </si>
  <si>
    <t>590799995</t>
  </si>
  <si>
    <t>Oculariste</t>
  </si>
  <si>
    <t>CH DU PAYS CHAROLAIS BRIONNAIS</t>
  </si>
  <si>
    <t>arhm.aura.mssante.fr</t>
  </si>
  <si>
    <t>ast74.aura.mssante.fr</t>
  </si>
  <si>
    <t>chph01.aura.mssante.fr</t>
  </si>
  <si>
    <t>hopital-neuville.aura.mssante.fr</t>
  </si>
  <si>
    <t>imev69.aura.mssante.fr</t>
  </si>
  <si>
    <t>ladapt2607.aura.mssante.fr</t>
  </si>
  <si>
    <t>radiologiemermoz.aura.mssante.fr</t>
  </si>
  <si>
    <t>santetravail73.aura.mssante.fr</t>
  </si>
  <si>
    <t>pfcbesancon.mssante.fr</t>
  </si>
  <si>
    <t>medecin.mssante.fr/chrl.aura.mssante.fr/aura.mssante.fr</t>
  </si>
  <si>
    <t>ramsaygds.mssante.fr/medecin.mssante.fr/lifen.mssante.fr/interop-mssante.apicrypt.org</t>
  </si>
  <si>
    <t>medecin.mssante.fr/interop-mssante.apicrypt.org/enovacom.mssante.fr</t>
  </si>
  <si>
    <t>#DIV/0</t>
  </si>
  <si>
    <t>cliniquedumail38.aura.mssante.fr</t>
  </si>
  <si>
    <t>ctmr-bdx.elsan.mssante.fr</t>
  </si>
  <si>
    <t>ctmr-bdx.elsan.mssante.fr/aquitaine.mssante.fr</t>
  </si>
  <si>
    <t>lifen.mssante.fr/chu-tours.mssante.fr/arauco.mssante.fr</t>
  </si>
  <si>
    <t>arauco.mssante.fr</t>
  </si>
  <si>
    <t>atirg.mssante.fr</t>
  </si>
  <si>
    <t>cesh.elsan.mssante.fr</t>
  </si>
  <si>
    <t>MAILIZ/LIFEN/WRAPTOR LABORATORIES</t>
  </si>
  <si>
    <t>valdracy.mssante.fr</t>
  </si>
  <si>
    <t>masseur-kinesitherapeute.mssante.fr/inicea.mssante.fr/infirmier.mssante.fr</t>
  </si>
  <si>
    <t>ENOVACOM/MAILIZ</t>
  </si>
  <si>
    <t>nephrocare.mssante.fr/lifen.mssante.fr/aura.mssante.fr</t>
  </si>
  <si>
    <t>400790994</t>
  </si>
  <si>
    <t>lifen.mssante.fr/fondation-conde.mssante.fr/esantepdl.mssante.fr</t>
  </si>
  <si>
    <t>LIFEN/ENOVACOM/GCS E-SANTE PAYS DE LA LOIRE</t>
  </si>
  <si>
    <t>valprevert.mssante.fr</t>
  </si>
  <si>
    <t>atoutbio.mssante.fr</t>
  </si>
  <si>
    <t>bjorsac-ssr38.aura.mssante.fr</t>
  </si>
  <si>
    <t>sporsac-ssr38.aura.mssante.fr</t>
  </si>
  <si>
    <t>vorsac-ssr38.aura.mssante.fr</t>
  </si>
  <si>
    <t>esante-centre.mssante.fr</t>
  </si>
  <si>
    <t>asso-asf.mssante.fr</t>
  </si>
  <si>
    <t>crfndbv.mssante.fr</t>
  </si>
  <si>
    <t>ch-hirson.mssante.fr</t>
  </si>
  <si>
    <t>polyclinique-poitiers.elsan.mssante.fr</t>
  </si>
  <si>
    <t>860010313</t>
  </si>
  <si>
    <t>rainbow-sante.mssante.fr</t>
  </si>
  <si>
    <t>medecin.mssante.fr/enovacom.mssante.fr</t>
  </si>
  <si>
    <t>pro.mssante.fr/mutualite-loire-7c.aura.mssante.fr/medecin.mssante.fr/lifen.mssante.fr/infirmier.mssante.fr/aura.mssante.fr</t>
  </si>
  <si>
    <t>infirmier.mssante.fr/ch-jeumont.mssante.fr</t>
  </si>
  <si>
    <t>morvan.mssante.fr</t>
  </si>
  <si>
    <t>johnbost.mssante.fr</t>
  </si>
  <si>
    <t>310021381</t>
  </si>
  <si>
    <t>pro.mssante.fr/medecin.mssante.fr/interop-mssante.apicrypt.org</t>
  </si>
  <si>
    <t>LIFEN/MAILIZ/GCS E-SANTE PAYS DE LA LOIRE</t>
  </si>
  <si>
    <t>760000448</t>
  </si>
  <si>
    <t>ohs-lorraine.mssante.fr</t>
  </si>
  <si>
    <t>lad.mssante.fr</t>
  </si>
  <si>
    <t>pro.guyane.mssante.fr</t>
  </si>
  <si>
    <t>cerballiance.oc.mssante.fr</t>
  </si>
  <si>
    <t>pep71.mssante.fr</t>
  </si>
  <si>
    <t>capazursante.mssante.fr</t>
  </si>
  <si>
    <t>centredesibourg.mssante.fr</t>
  </si>
  <si>
    <t>ch-jeumont.mssante.fr</t>
  </si>
  <si>
    <t>idb20.mssante.fr</t>
  </si>
  <si>
    <t>orpea.mssante.fr/masseur-kinesitherapeute.mssante.fr/infirmier.mssante.fr</t>
  </si>
  <si>
    <t>valicelli.mssante.fr/pro.mssante.fr</t>
  </si>
  <si>
    <t>vivalto-sante.mssante.fr/medecin.mssante.fr/lifen.mssante.fr</t>
  </si>
  <si>
    <t>UNITE RADIOTHERAPIE EXTERNE CHERBOURG</t>
  </si>
  <si>
    <t>hopital-graulhet.mssante.fr</t>
  </si>
  <si>
    <t>la-pergola.mssante.fr</t>
  </si>
  <si>
    <t>philogeris.mssante.fr</t>
  </si>
  <si>
    <t>cpm.mssante.fr</t>
  </si>
  <si>
    <t>Acteur caractérisé par son rôle</t>
  </si>
  <si>
    <t>echo-sante.mssante.fr</t>
  </si>
  <si>
    <t>ASSOCIATION ECHO</t>
  </si>
  <si>
    <t>acorsad.mssante.fr</t>
  </si>
  <si>
    <t>pro.mssante.fr/medecin.mssante.fr/ch-vervins.mssante.fr</t>
  </si>
  <si>
    <t>easycrypt.mssante.fr/aura.mssante.fr</t>
  </si>
  <si>
    <t>lifen.mssante.fr/hospiville.mssante.fr/hospigrandouest.mssante.fr/esantepdl.mssante.fr/cliniquesudvendee.mssante.fr/cliniquemutualisteestuaire.mssante.fr</t>
  </si>
  <si>
    <t>LIFEN/SAS MAPUI LABS/GCS E-SANTE PAYS DE LA LOIRE/ENOVACOM</t>
  </si>
  <si>
    <t>ghicl.mssante.fr</t>
  </si>
  <si>
    <t>infirmier.mssante.fr/echo-sante.mssante.fr</t>
  </si>
  <si>
    <t>MAILIZ/ASSOCIATION ECHO</t>
  </si>
  <si>
    <t>lavilla.mssante.fr</t>
  </si>
  <si>
    <t>interop-mssante.apicrypt.org/esantepdl.mssante.fr</t>
  </si>
  <si>
    <t>pro.mssante.fr/interop-mssante.apicrypt.org/esantepdl.mssante.fr</t>
  </si>
  <si>
    <t>softwaymedical.mssante.fr</t>
  </si>
  <si>
    <t>polyclinique-lisieux.mssante.fr/medecin.mssante.fr/lifen.mssante.fr/interop-mssante.apicrypt.org</t>
  </si>
  <si>
    <t>nephrocare.mssante.fr/medecin.mssante.fr/lifen.mssante.fr</t>
  </si>
  <si>
    <t>CENTRE NEPHROCARE MARNE LA VALLEE/MAILIZ/LIFEN</t>
  </si>
  <si>
    <t>clinique-de-leurope.mssante.fr</t>
  </si>
  <si>
    <t>cgm.mssante.fr</t>
  </si>
  <si>
    <t>renovation.asso.mssante.fr/medecin.mssante.fr/interop-mssante.apicrypt.org/cgm.mssante.fr</t>
  </si>
  <si>
    <t>hopital-craponne.aura.mssante.fr/cgm.mssante.fr/aura.mssante.fr</t>
  </si>
  <si>
    <t>vivalto-sante.mssante.fr/masseur-kinesitherapeute.mssante.fr/lifen.mssante.fr/interop-mssante.apicrypt.org/infirmier.mssante.fr/cgm.mssante.fr</t>
  </si>
  <si>
    <t>pro.mssante.fr/lifen.mssante.fr/clinique-compassion.elsan.mssante.fr/cgm.mssante.fr</t>
  </si>
  <si>
    <t>medecin.mssante.fr/cliniquelesdrags.mssante.fr/cgm.mssante.fr</t>
  </si>
  <si>
    <t>ramsaygds.mssante.fr/medecin.mssante.fr/lifen.mssante.fr/cgm.mssante.fr/aura.mssante.fr</t>
  </si>
  <si>
    <t>medecin.mssante.fr/interop-mssante.apicrypt.org/cgm.mssante.fr</t>
  </si>
  <si>
    <t>orpea.mssante.fr/medecin.mssante.fr/cgm.mssante.fr</t>
  </si>
  <si>
    <t>pro.mssante.fr/lifen.mssante.fr/infirmier.mssante.fr/flandre.elsan.mssante.fr/cgm.mssante.fr</t>
  </si>
  <si>
    <t>590000204</t>
  </si>
  <si>
    <t>medecin.mssante.fr/lifen.mssante.fr/cgm.mssante.fr/aura.mssante.fr</t>
  </si>
  <si>
    <t>GCS PLATEFORME SISRA</t>
  </si>
  <si>
    <t>chsaintbonnet.aura.mssante.fr</t>
  </si>
  <si>
    <t>clinique-ouestlyonnais.aura.mssante.fr</t>
  </si>
  <si>
    <t>fboissel.aura.mssante.fr</t>
  </si>
  <si>
    <t>hopital-beaujeu.aura.mssante.fr</t>
  </si>
  <si>
    <t>esante-grand-est.mssante.fr</t>
  </si>
  <si>
    <t>ch-lamure.aura.mssante.fr</t>
  </si>
  <si>
    <t>ch-tullins.aura.mssante.fr</t>
  </si>
  <si>
    <t>pep01.aura.mssante.fr</t>
  </si>
  <si>
    <t>pep42.aura.mssante.fr</t>
  </si>
  <si>
    <t>pep69.aura.mssante.fr</t>
  </si>
  <si>
    <t>pepsmb.aura.mssante.fr</t>
  </si>
  <si>
    <t>pepsra.aura.mssante.fr</t>
  </si>
  <si>
    <t>unapei03.aura.mssante.fr</t>
  </si>
  <si>
    <t>sdis46.mssante.fr</t>
  </si>
  <si>
    <t>polyclinique-valdesaone.mssante.fr</t>
  </si>
  <si>
    <t>dracy.mssante.fr</t>
  </si>
  <si>
    <t>arard.mssante.fr</t>
  </si>
  <si>
    <t>orpea.mssante.fr/masseur-kinesitherapeute.mssante.fr</t>
  </si>
  <si>
    <t>pro.mssante.fr/orpea.mssante.fr</t>
  </si>
  <si>
    <t>ch-mgalante.mssante.fr</t>
  </si>
  <si>
    <t>epsm-guadeloupe.mssante.fr</t>
  </si>
  <si>
    <t>chmdl.aura.mssante.fr</t>
  </si>
  <si>
    <t>orpea.mssante.fr/medecin.mssante.fr/lifen.mssante.fr/cgm.mssante.fr/aura.mssante.fr</t>
  </si>
  <si>
    <t>ENOVACOM/LIFEN</t>
  </si>
  <si>
    <t>epsmd-aisne.mssante.fr</t>
  </si>
  <si>
    <t>pro.mssante.fr/diaverum.mssante.fr</t>
  </si>
  <si>
    <t>pro.mssante.fr/masseur-kinesitherapeute.mssante.fr/hopital-vicfezensac.mssante.fr</t>
  </si>
  <si>
    <t>clinique-saint-roch.mssante.fr</t>
  </si>
  <si>
    <t>medecin.mssante.fr/fondation-arcenciel.mssante.fr</t>
  </si>
  <si>
    <t>MAILIZ/GIP GRADES BFC</t>
  </si>
  <si>
    <t>polesantesaintjean.mssante.fr/enovacom.mssante.fr</t>
  </si>
  <si>
    <t>MAILIZ/HDJ INSTITUT PAUL SIVADON</t>
  </si>
  <si>
    <t>santelys.mssante.fr</t>
  </si>
  <si>
    <t>GCS ARCHIPEL 971</t>
  </si>
  <si>
    <t>domaine-de-choisy.mssante.fr</t>
  </si>
  <si>
    <t>GCS e-santé Archipel 972</t>
  </si>
  <si>
    <t>ch-mauriceselbonne.mssante.fr</t>
  </si>
  <si>
    <t>uneos.mssante.fr</t>
  </si>
  <si>
    <t>crfsvp.aura.mssante.fr</t>
  </si>
  <si>
    <t>adar-figeac.mssante.fr</t>
  </si>
  <si>
    <t>pechblanc-croix-rouge.mssante.fr</t>
  </si>
  <si>
    <t>apf.bfc.mssante.fr</t>
  </si>
  <si>
    <t>fondation-arcenciel.mssante.fr</t>
  </si>
  <si>
    <t>medecin.mssante.fr/ch-die.aura.mssante.fr/cgm.mssante.fr/aura.mssante.fr</t>
  </si>
  <si>
    <t>ugecam-pacac.mssante.fr/medecin.mssante.fr</t>
  </si>
  <si>
    <t>CENTRE MICHEL BARBAT</t>
  </si>
  <si>
    <t>had63.aura.mssante.fr/barbat.aura.mssante.fr/aura.mssante.fr</t>
  </si>
  <si>
    <t>630001188</t>
  </si>
  <si>
    <t>CH DES MONTS DU LYONNAIS ST SYMPHORIEN</t>
  </si>
  <si>
    <t>690048632</t>
  </si>
  <si>
    <t>medecin.mssante.fr/interop-mssante.apicrypt.org/ght-loiret.mssante.fr/cvl.mssante.fr/ch-beaugency.mssante.fr/aura.mssante.fr</t>
  </si>
  <si>
    <t>CH PILAT RHODANIEN PELUSSIN</t>
  </si>
  <si>
    <t>420000317</t>
  </si>
  <si>
    <t>CH PILAT RHODANIEN ST PIERRE DE BOEUF</t>
  </si>
  <si>
    <t>420780744</t>
  </si>
  <si>
    <t>interop-mssante.apicrypt.org/ch-cognac.mssante.fr</t>
  </si>
  <si>
    <t>CLINIQUE OUEST LYONNAIS</t>
  </si>
  <si>
    <t>690780564</t>
  </si>
  <si>
    <t>interop-mssante.apicrypt.org/cliniquevillaromaine.mssante.fr</t>
  </si>
  <si>
    <t>lifen.mssante.fr/infirmier.mssante.fr/ahnac.mssante.fr</t>
  </si>
  <si>
    <t>HAD ALLP</t>
  </si>
  <si>
    <t>340027952</t>
  </si>
  <si>
    <t>assad-had.mssante.fr</t>
  </si>
  <si>
    <t>pro.mssante.fr/medecin.mssante.fr/interop-mssante.apicrypt.org/cgm.mssante.fr</t>
  </si>
  <si>
    <t>POLE MEDICO SOCIAL ARHM</t>
  </si>
  <si>
    <t>690796727</t>
  </si>
  <si>
    <t>UNITE DE CANCEROLOGIE DU VAL D'ARVE</t>
  </si>
  <si>
    <t>740780168</t>
  </si>
  <si>
    <t>ademas69.aura.mssante.fr</t>
  </si>
  <si>
    <t>asso-vivre.aura.mssante.fr</t>
  </si>
  <si>
    <t>clinique-marigny.mssante.fr</t>
  </si>
  <si>
    <t>csapakairn71.mssante.fr</t>
  </si>
  <si>
    <t>msm.mssante.fr</t>
  </si>
  <si>
    <t>clinique-golfe-saint-tropez.mssante.fr</t>
  </si>
  <si>
    <t>cliniquesaintluc.mssante.fr</t>
  </si>
  <si>
    <t>cliniquestroch.mssante.fr</t>
  </si>
  <si>
    <t>valdaquennes.mssante.fr</t>
  </si>
  <si>
    <t>pro.mssante.fr/masseur-kinesitherapeute.mssante.fr/cvl.mssante.fr/ch-neuville-aux-bois.mssante.fr</t>
  </si>
  <si>
    <t>MAILIZ/WRAPTOR LABORATORIES/CH REGIONAL D'ORLEANS</t>
  </si>
  <si>
    <t>CLINIQUE DE L'ANSE COLAS EJ</t>
  </si>
  <si>
    <t>970210225</t>
  </si>
  <si>
    <t>CLINIQUE SAINT PAUL EJ</t>
  </si>
  <si>
    <t>970200168</t>
  </si>
  <si>
    <t>arseaa.mssante.fr</t>
  </si>
  <si>
    <t>centredenephrologie-atupc.mssante.fr/atupc.mssante.fr</t>
  </si>
  <si>
    <t>medipole.elsan.mssante.fr/lifen.mssante.fr</t>
  </si>
  <si>
    <t>vyv3-terresdoc.mssante.fr/umt-terresdoc.mssante.fr/masseur-kinesitherapeute.mssante.fr/infirmier.oc.mssante.fr</t>
  </si>
  <si>
    <t>ugecam-alsace.mssante.fr/lifen.mssante.fr</t>
  </si>
  <si>
    <t>sage-femme.mssante.fr/medecin.mssante.fr/lifen.mssante.fr/interop-mssante.apicrypt.org/infirmier.mssante.fr/ght-unyon.mssante.fr/ehpad-ch-clamecy.mssante.fr/ch-cognac.mssante.fr/cgm.mssante.fr</t>
  </si>
  <si>
    <t>pro.mssante.fr/masseur-kinesitherapeute.oc.mssante.fr/chi-vallon-salles-source.mssante.fr/cgm.mssante.fr</t>
  </si>
  <si>
    <t>ramsaygds.mssante.fr/pro.mssante.fr/masseur-kinesitherapeute.mssante.fr/aura.mssante.fr</t>
  </si>
  <si>
    <t>cliniquedesepinettes.mssante.fr</t>
  </si>
  <si>
    <t>noalys.mssante.fr/interop-mssante.apicrypt.org/enovacom.mssante.fr/clinique-vivarais.aura.mssante.fr/cliniqueduvivarais.mssante.fr/aura.mssante.fr</t>
  </si>
  <si>
    <t>infirmier.mssante.fr/esantepdl.mssante.fr/clinique-urologique-nantes.mssante.fr</t>
  </si>
  <si>
    <t>MAILIZ/GCS E-SANTE PAYS DE LA LOIRE/WRAPTOR LABORATORIES</t>
  </si>
  <si>
    <t>ugecam-alsace.mssante.fr/infirmier.mssante.fr</t>
  </si>
  <si>
    <t>medecin.mssante.fr/interop-mssante.apicrypt.org/infirmier.mssante.fr/hl-beaurepaire.aura.mssante.fr/cgm.mssante.fr/aura.mssante.fr</t>
  </si>
  <si>
    <t>medecin.mssante.fr/interop-mssante.apicrypt.org/infirmier.mssante.fr</t>
  </si>
  <si>
    <t>pro.mssante.fr/masseur-kinesitherapeute.mssante.fr/irma.mssante.fr/infirmier.mssante.fr</t>
  </si>
  <si>
    <t>usld-montdazur.mssante.fr/infirmier.mssante.fr</t>
  </si>
  <si>
    <t>oikia.aura.mssante.fr/lifen.mssante.fr/infirmier.mssante.fr/groupe-adene.mssante.fr/aura.mssante.fr</t>
  </si>
  <si>
    <t>dolcefarniente-lecannet.mssante.fr</t>
  </si>
  <si>
    <t>cliniquenev.mssante.fr</t>
  </si>
  <si>
    <t>mspnbt.mssante.fr</t>
  </si>
  <si>
    <t>cd03.aura.mssante.fr</t>
  </si>
  <si>
    <t>cmcp.aura.mssante.fr</t>
  </si>
  <si>
    <t>deltha-savoie.aura.mssante.fr</t>
  </si>
  <si>
    <t>fidev.aura.mssante.fr</t>
  </si>
  <si>
    <t>dep71.mssante.fr</t>
  </si>
  <si>
    <t>acsis.mssante.fr</t>
  </si>
  <si>
    <t>dieteticien.bfc.mssante.fr</t>
  </si>
  <si>
    <t>vivalto-sante.mssante.fr/pro.mssante.fr/lifen.mssante.fr</t>
  </si>
  <si>
    <t>medecin.mssante.fr/lifen.mssante.fr/infirmier.mssante.fr</t>
  </si>
  <si>
    <t>medecin.mssante.fr/lifen.mssante.fr/chu-tours.mssante.fr</t>
  </si>
  <si>
    <t>medecin.mssante.fr/lifen.mssante.fr/almaviva-sante.mssante.fr</t>
  </si>
  <si>
    <t>ramsaygds.mssante.fr/pro.mssante.fr/infirmier.mssante.fr</t>
  </si>
  <si>
    <t>CENTRE NEPHROCARE MARNE LA VALLEE/MAILIZ</t>
  </si>
  <si>
    <t>audra.mssante.fr</t>
  </si>
  <si>
    <t>adapei26.aura.mssante.fr</t>
  </si>
  <si>
    <t>cmi.aura.mssante.fr</t>
  </si>
  <si>
    <t>radiologie-romans.aura.mssante.fr</t>
  </si>
  <si>
    <t>les-eparses.mssante.fr</t>
  </si>
  <si>
    <t>cptsdupaysluron.mssante.fr</t>
  </si>
  <si>
    <t>ght04.mssante.fr</t>
  </si>
  <si>
    <t>ramsaygds.mssante.fr/medecin.mssante.fr/enovacom.mssante.fr</t>
  </si>
  <si>
    <t>COMPAGNIE GENERALE DE SANTE/MAILIZ/ENOVACOM</t>
  </si>
  <si>
    <t>pro.mssante.fr/medecin.mssante.fr/masseur-kinesitherapeute.mssante.fr/lifen.mssante.fr/infirmier.mssante.fr/enovacom.mssante.fr/easycrypt.mssante.fr/ch-hco.mssante.fr/cgm.mssante.fr/aura.mssante.fr</t>
  </si>
  <si>
    <t>pro.mssante.fr/orpea.mssante.fr/infirmier.mssante.fr</t>
  </si>
  <si>
    <t>pro.mssante.fr/medecin.mssante.fr/lifen.mssante.fr/for.mssante.fr/cgm.mssante.fr/almaviva-sante.mssante.fr</t>
  </si>
  <si>
    <t>#VALEURMULTI</t>
  </si>
  <si>
    <t>lorraine.mssante.fr/grand-est.mssante.fr</t>
  </si>
  <si>
    <t>ASSOCIATION LA SAUVEGARDE 69</t>
  </si>
  <si>
    <t>690791686</t>
  </si>
  <si>
    <t>infirmier.mssante.fr/adh-asso.mssante.fr</t>
  </si>
  <si>
    <t>cd66.mssante.fr</t>
  </si>
  <si>
    <t>adh-asso.mssante.fr</t>
  </si>
  <si>
    <t>lifen.mssante.fr/inicea.mssante.fr</t>
  </si>
  <si>
    <t>infirmier.oc.mssante.fr/clinique-relais.mssante.fr</t>
  </si>
  <si>
    <t>pro.mssante.fr/lifen.mssante.fr/lesdentellieres.elsan.mssante.fr/interop-mssante.apicrypt.org</t>
  </si>
  <si>
    <t>notredame.elsan.mssante.fr/medecin.mssante.fr/lifen.mssante.fr/interop-mssante.apicrypt.org/infirmier.mssante.fr/chr-metz-thionville.mssante.fr/cgm.mssante.fr</t>
  </si>
  <si>
    <t>medecin.mssante.fr/calme.mssante.fr</t>
  </si>
  <si>
    <t>lifen.mssante.fr/infirmier.mssante.fr/adh-asso.mssante.fr</t>
  </si>
  <si>
    <t>INSTITUT DE CANCEROLOGIE DE STRASBOURG EUROPE (ICANS)</t>
  </si>
  <si>
    <t>icans.mssante.fr</t>
  </si>
  <si>
    <t>670016914</t>
  </si>
  <si>
    <t>ste-isabelle.mssante.fr/pauchet.mssante.fr/medecin.mssante.fr/interop-mssante.apicrypt.org/infirmier.mssante.fr</t>
  </si>
  <si>
    <t>nephrocare.mssante.fr/infirmier.mssante.fr</t>
  </si>
  <si>
    <t>Soit 0,6%</t>
  </si>
  <si>
    <t>pharmacieberry.mssante.fr</t>
  </si>
  <si>
    <t>chldb.mssante.fr</t>
  </si>
  <si>
    <t>apadag.mssante.fr</t>
  </si>
  <si>
    <t>hpsp.mssante.fr</t>
  </si>
  <si>
    <t>lespep973.mssante.fr</t>
  </si>
  <si>
    <t>astensante.mssante.fr</t>
  </si>
  <si>
    <t>had-mbc.mssante.fr</t>
  </si>
  <si>
    <t>lna-sante.mssante.fr</t>
  </si>
  <si>
    <t>sante-escale41.mssante.fr</t>
  </si>
  <si>
    <t>valdeve-nazaire.mssante.fr</t>
  </si>
  <si>
    <t>ch-de-eu.mssante.fr</t>
  </si>
  <si>
    <t>ch-dieppe.mssante.fr</t>
  </si>
  <si>
    <t>ch-neufchatel.mssante.fr</t>
  </si>
  <si>
    <t>had.apn.mssante.fr</t>
  </si>
  <si>
    <t>hopital-yvetot.mssante.fr</t>
  </si>
  <si>
    <t>hortensias-marigny.mssante.fr</t>
  </si>
  <si>
    <t>normandie-generations.mssante.fr</t>
  </si>
  <si>
    <t>oxypharm.mssante.fr</t>
  </si>
  <si>
    <t>cias-grandannecy.aura.mssante.fr</t>
  </si>
  <si>
    <t>sauvegarde69.aura.mssante.fr</t>
  </si>
  <si>
    <t>altir-grand-est.mssante.fr</t>
  </si>
  <si>
    <t>bienvieillir.mssante.fr</t>
  </si>
  <si>
    <t>cdrs-colmar.mssante.fr</t>
  </si>
  <si>
    <t>cealsace.mssante.fr</t>
  </si>
  <si>
    <t>ch-argonne.mssante.fr</t>
  </si>
  <si>
    <t>ch-haguenau.mssante.fr</t>
  </si>
  <si>
    <t>ch-lagrafenbourg.mssante.fr</t>
  </si>
  <si>
    <t>clinique-st-francois.mssante.fr</t>
  </si>
  <si>
    <t>diaconat.mssante.fr</t>
  </si>
  <si>
    <t>ehpad-saintesophie.mssante.fr</t>
  </si>
  <si>
    <t>fondation-sonnenhof.mssante.fr</t>
  </si>
  <si>
    <t>ghemm.mssante.fr</t>
  </si>
  <si>
    <t>had-nord-alsace.mssante.fr</t>
  </si>
  <si>
    <t>hl-erstein.mssante.fr</t>
  </si>
  <si>
    <t>hopital-sarralbe.mssante.fr</t>
  </si>
  <si>
    <t>icl-nancy.mssante.fr</t>
  </si>
  <si>
    <t>poc-chru-strasbourg.mssante.fr</t>
  </si>
  <si>
    <t>sante-grand-est.mssante.fr</t>
  </si>
  <si>
    <t>smurtab.mssante.fr</t>
  </si>
  <si>
    <t>strasbourg.mssante.fr</t>
  </si>
  <si>
    <t>cendaneg.mssante.fr</t>
  </si>
  <si>
    <t>ch-st-cyr69.mssante.fr</t>
  </si>
  <si>
    <t>asm13.mssante.fr</t>
  </si>
  <si>
    <t>aulagnier-asnieres.mssante.fr</t>
  </si>
  <si>
    <t>bioclinic.mssante.fr</t>
  </si>
  <si>
    <t>cardioevecquemont.mssante.fr</t>
  </si>
  <si>
    <t>chi-poissy-st-germain.mssante.fr</t>
  </si>
  <si>
    <t>ch-les-murets.mssante.fr</t>
  </si>
  <si>
    <t>ch-mantes.mssante.fr</t>
  </si>
  <si>
    <t>clinique-remusat.mssante.fr</t>
  </si>
  <si>
    <t>cnam.mssante.fr</t>
  </si>
  <si>
    <t>comearth-france.mssante.fr</t>
  </si>
  <si>
    <t>constancemazier-aubervilliers.mssante.fr</t>
  </si>
  <si>
    <t>coordinov.mssante.fr</t>
  </si>
  <si>
    <t>dac75humanest.mssante.fr</t>
  </si>
  <si>
    <t>dac77nord.mssante.fr</t>
  </si>
  <si>
    <t>dac77sud.mssante.fr</t>
  </si>
  <si>
    <t>dac92centre.mssante.fr</t>
  </si>
  <si>
    <t>dac92nord.mssante.fr</t>
  </si>
  <si>
    <t>dac93.mssante.fr</t>
  </si>
  <si>
    <t>dac93sud.mssante.fr</t>
  </si>
  <si>
    <t>dac94ouest.mssante.fr</t>
  </si>
  <si>
    <t>domusvi.mssante.fr</t>
  </si>
  <si>
    <t>dsr-neurosepidfo.mssante.fr</t>
  </si>
  <si>
    <t>ehpadneuilly-neuilly.mssante.fr</t>
  </si>
  <si>
    <t>f-d-r.mssante.fr</t>
  </si>
  <si>
    <t>fondation-santeservice.mssante.fr</t>
  </si>
  <si>
    <t>fpev.mssante.fr</t>
  </si>
  <si>
    <t>ght94n.mssante.fr</t>
  </si>
  <si>
    <t>ght-yvelinesnord.mssante.fr</t>
  </si>
  <si>
    <t>gresmo.mssante.fr</t>
  </si>
  <si>
    <t>hovia.mssante.fr</t>
  </si>
  <si>
    <t>lafocss.mssante.fr</t>
  </si>
  <si>
    <t>larmeroux-vanves.mssante.fr</t>
  </si>
  <si>
    <t>laseigneurie-pantin.mssante.fr</t>
  </si>
  <si>
    <t>les3soleils.mssante.fr</t>
  </si>
  <si>
    <t>lumieresdautomne-stouen.mssante.fr</t>
  </si>
  <si>
    <t>m2a-ouest.mssante.fr</t>
  </si>
  <si>
    <t>m2apariscentre.mssante.fr</t>
  </si>
  <si>
    <t>madeleineverdier-montrouge.mssante.fr</t>
  </si>
  <si>
    <t>marronniers-levalloisperret.mssante.fr</t>
  </si>
  <si>
    <t>mcatms.mssante.fr</t>
  </si>
  <si>
    <t>meridienne-villeneuve.mssante.fr</t>
  </si>
  <si>
    <t>mrp92.mssante.fr</t>
  </si>
  <si>
    <t>paliped.mssante.fr</t>
  </si>
  <si>
    <t>parc-fontenay.mssante.fr</t>
  </si>
  <si>
    <t>parisaprescancer.mssante.fr</t>
  </si>
  <si>
    <t>paris-assad15.mssante.fr</t>
  </si>
  <si>
    <t>perinat-nef.mssante.fr</t>
  </si>
  <si>
    <t>plateformetnd93.mssante.fr</t>
  </si>
  <si>
    <t>renaudin-sceaux.mssante.fr</t>
  </si>
  <si>
    <t>renif.mssante.fr</t>
  </si>
  <si>
    <t>repopidf.mssante.fr</t>
  </si>
  <si>
    <t>repotel.gennevilliers.mssante.fr</t>
  </si>
  <si>
    <t>reseautap.mssante.fr</t>
  </si>
  <si>
    <t>rifhop.mssante.fr</t>
  </si>
  <si>
    <t>rpvo.mssante.fr</t>
  </si>
  <si>
    <t>rspp.mssante.fr</t>
  </si>
  <si>
    <t>sindefi.mssante.fr</t>
  </si>
  <si>
    <t>solipam.mssante.fr</t>
  </si>
  <si>
    <t>ugecam-idf.mssante.fr</t>
  </si>
  <si>
    <t>secuspm.mssante.fr</t>
  </si>
  <si>
    <t>asdr.mssante.fr</t>
  </si>
  <si>
    <t>avicenne.mssante.fr</t>
  </si>
  <si>
    <t>bethesda.mssante.fr</t>
  </si>
  <si>
    <t>ght974.mssante.fr</t>
  </si>
  <si>
    <t>adpep2a.mssante.fr</t>
  </si>
  <si>
    <t>adps2b.mssante.fr</t>
  </si>
  <si>
    <t>aserenita.mssante.fr</t>
  </si>
  <si>
    <t>cliniqueducap.mssante.fr</t>
  </si>
  <si>
    <t>crcdc-corse.mssante.fr</t>
  </si>
  <si>
    <t>crfmolini.mssante.fr</t>
  </si>
  <si>
    <t>ergotherapeute.corse.mssante.fr</t>
  </si>
  <si>
    <t>espo.ueros.20.mssante.fr</t>
  </si>
  <si>
    <t>finosello.mssante.fr</t>
  </si>
  <si>
    <t>haddecorse.mssante.fr</t>
  </si>
  <si>
    <t>hadumcs.mssante.fr</t>
  </si>
  <si>
    <t>lapalmola.mssante.fr</t>
  </si>
  <si>
    <t>maisonnotredame.mssante.fr</t>
  </si>
  <si>
    <t>pep2b.mssante.fr</t>
  </si>
  <si>
    <t>per-elli.mssante.fr</t>
  </si>
  <si>
    <t>psychologue.corse.mssante.fr</t>
  </si>
  <si>
    <t>psychomotricien.corse.mssante.fr</t>
  </si>
  <si>
    <t>sanornello.mssante.fr</t>
  </si>
  <si>
    <t>valicelli.mssante.fr</t>
  </si>
  <si>
    <t>bourg-yvoy.mssante.fr</t>
  </si>
  <si>
    <t>calme-illiers.mssante.fr</t>
  </si>
  <si>
    <t>ch-blois.mssante.fr</t>
  </si>
  <si>
    <t>ch-henriey.mssante.fr</t>
  </si>
  <si>
    <t>cliniquedelaborde.mssante.fr</t>
  </si>
  <si>
    <t>coinces-salbris.mssante.fr</t>
  </si>
  <si>
    <t>episdor-beauce.mssante.fr</t>
  </si>
  <si>
    <t>fresne-stamand.mssante.fr</t>
  </si>
  <si>
    <t>grandmont-contres.mssante.fr</t>
  </si>
  <si>
    <t>hess-marchenoir.mssante.fr</t>
  </si>
  <si>
    <t>lafavorite-courcheverny.mssante.fr</t>
  </si>
  <si>
    <t>lasagesse-moree.mssante.fr</t>
  </si>
  <si>
    <t>lecourbat.mssante.fr</t>
  </si>
  <si>
    <t>leguereviau-savigny.mssante.fr</t>
  </si>
  <si>
    <t>lescedres-clercs.mssante.fr</t>
  </si>
  <si>
    <t>lescygnes-droue.mssante.fr</t>
  </si>
  <si>
    <t>maisondartemis.mssante.fr</t>
  </si>
  <si>
    <t>marronniers-mondoubleau.mssante.fr</t>
  </si>
  <si>
    <t>oreedespins-neung.mssante.fr</t>
  </si>
  <si>
    <t>rocherie-nerondes.mssante.fr</t>
  </si>
  <si>
    <t>saumery.mssante.fr</t>
  </si>
  <si>
    <t>tourtraits-selommes.mssante.fr</t>
  </si>
  <si>
    <t>a2lfs.mssante.fr</t>
  </si>
  <si>
    <t>ch-ponteils.mssante.fr</t>
  </si>
  <si>
    <t>chsc.mssante.fr</t>
  </si>
  <si>
    <t>clinique-croix-du-sud.mssante.fr</t>
  </si>
  <si>
    <t>closdunid.mssante.fr</t>
  </si>
  <si>
    <t>conseildepartemental82.mssante.fr</t>
  </si>
  <si>
    <t>gard.mssante.fr</t>
  </si>
  <si>
    <t>gcs-telesante-midipyrenees.mssante.fr</t>
  </si>
  <si>
    <t>gers.mssante.fr</t>
  </si>
  <si>
    <t>groupeclinipole.mssante.fr</t>
  </si>
  <si>
    <t>had-pays-ovalie.mssante.fr</t>
  </si>
  <si>
    <t>herault.mssante.fr</t>
  </si>
  <si>
    <t>hopital-bedarieux.mssante.fr</t>
  </si>
  <si>
    <t>hopital-clermont-lherault.mssante.fr</t>
  </si>
  <si>
    <t>hopital-lodeve.mssante.fr</t>
  </si>
  <si>
    <t>hopital-stpons.mssante.fr</t>
  </si>
  <si>
    <t>infirmier.mp.mssante.fr</t>
  </si>
  <si>
    <t>inoviegroup.mssante.fr</t>
  </si>
  <si>
    <t>lot.mssante.fr</t>
  </si>
  <si>
    <t>masseur-kinesitherapeute.mp.mssante.fr</t>
  </si>
  <si>
    <t>medihad.mssante.fr</t>
  </si>
  <si>
    <t>medimail.mssante.fr</t>
  </si>
  <si>
    <t>mfgs.mssante.fr</t>
  </si>
  <si>
    <t>mutualite31.mssante.fr</t>
  </si>
  <si>
    <t>nar.had.mssante.fr</t>
  </si>
  <si>
    <t>orthoptiste.mp.mssante.fr</t>
  </si>
  <si>
    <t>plenitudestmichel.mssante.fr</t>
  </si>
  <si>
    <t>pro.mp.mssante.fr</t>
  </si>
  <si>
    <t>relience82.mssante.fr</t>
  </si>
  <si>
    <t>sage-femme.mp.mssante.fr</t>
  </si>
  <si>
    <t>saintfrai.mssante.fr</t>
  </si>
  <si>
    <t>ssraleboy.mssante.fr</t>
  </si>
  <si>
    <t>valdorb.mssante.fr</t>
  </si>
  <si>
    <t>vyv3-terresdoc.mssante.fr</t>
  </si>
  <si>
    <t>admr21.mssante.fr</t>
  </si>
  <si>
    <t>collet-vermenton.mssante.fr</t>
  </si>
  <si>
    <t>coteaux-stbris.mssante.fr</t>
  </si>
  <si>
    <t>courson-carrieres.mssante.fr</t>
  </si>
  <si>
    <t>ehpadbfc.mssante.fr</t>
  </si>
  <si>
    <t>ehpad-ch-clamecy.mssante.fr</t>
  </si>
  <si>
    <t>ehpad-josephine-normand.mssante.fr</t>
  </si>
  <si>
    <t>foyer-josephine-normand.mssante.fr</t>
  </si>
  <si>
    <t>hadbfc.mssante.fr</t>
  </si>
  <si>
    <t>mignottes-migennes.mssante.fr</t>
  </si>
  <si>
    <t>pont-villeblevin.mssante.fr</t>
  </si>
  <si>
    <t>st-juliendusault.mssante.fr</t>
  </si>
  <si>
    <t>caarud16kay.mssante.fr</t>
  </si>
  <si>
    <t>cmavesoul.mssante.fr</t>
  </si>
  <si>
    <t>csi-epoisses.mssante.fr</t>
  </si>
  <si>
    <t>stvincentbesancon.mssante.fr</t>
  </si>
  <si>
    <t>afah.mssante.fr</t>
  </si>
  <si>
    <t>almaviva-sante.mssante.fr</t>
  </si>
  <si>
    <t>capdomicile.mssante.fr</t>
  </si>
  <si>
    <t>centrelesfeuillades.mssante.fr</t>
  </si>
  <si>
    <t>ch-aiguilles.mssante.fr</t>
  </si>
  <si>
    <t>chibll.mssante.fr</t>
  </si>
  <si>
    <t>clinique-laphoceanne.mssante.fr</t>
  </si>
  <si>
    <t>clinique-saintfrancois.mssante.fr</t>
  </si>
  <si>
    <t>cprpsncf.mssante.fr</t>
  </si>
  <si>
    <t>crf-legrandlarge.mssante.fr</t>
  </si>
  <si>
    <t>ehpadcadenetcucuron.mssante.fr</t>
  </si>
  <si>
    <t>ehpad.jausiers.mssante.fr</t>
  </si>
  <si>
    <t>eps.barcelonnette.mssante.fr</t>
  </si>
  <si>
    <t>gims13.mssante.fr</t>
  </si>
  <si>
    <t>had.sta.mssante.fr</t>
  </si>
  <si>
    <t>ies-sud.mssante.fr</t>
  </si>
  <si>
    <t>irsam.mssante.fr</t>
  </si>
  <si>
    <t>maia-paca.mssante.fr</t>
  </si>
  <si>
    <t>malartic.mssante.fr</t>
  </si>
  <si>
    <t>mediazur.mssante.fr</t>
  </si>
  <si>
    <t>montaurelien.mssante.fr</t>
  </si>
  <si>
    <t>orupaca.mssante.fr</t>
  </si>
  <si>
    <t>phoceannesud.mssante.fr</t>
  </si>
  <si>
    <t>usld-montdazur.mssante.fr</t>
  </si>
  <si>
    <t>varpmi.mssante.fr</t>
  </si>
  <si>
    <t>abbelefrancois.mssante.fr</t>
  </si>
  <si>
    <t>afeji.mssante.fr</t>
  </si>
  <si>
    <t>apeimbge.mssante.fr</t>
  </si>
  <si>
    <t>beauprelagorgue.mssante.fr</t>
  </si>
  <si>
    <t>bethel.mssante.fr</t>
  </si>
  <si>
    <t>bouchery.mssante.fr</t>
  </si>
  <si>
    <t>ch-airelys.mssante.fr</t>
  </si>
  <si>
    <t>ch-lenouvion.mssante.fr</t>
  </si>
  <si>
    <t>ch-vervins.mssante.fr</t>
  </si>
  <si>
    <t>deliot.mssante.fr</t>
  </si>
  <si>
    <t>ehpad-bondues.mssante.fr</t>
  </si>
  <si>
    <t>ehpadhaverskerque.mssante.fr</t>
  </si>
  <si>
    <t>ehpad-lesogiers.mssante.fr</t>
  </si>
  <si>
    <t>ehpad-mouvaux.mssante.fr</t>
  </si>
  <si>
    <t>ehpadmvb.mssante.fr</t>
  </si>
  <si>
    <t>ehpad-paysdeconde.mssante.fr</t>
  </si>
  <si>
    <t>ehpadpevele.mssante.fr</t>
  </si>
  <si>
    <t>ehpad-sainghin.mssante.fr</t>
  </si>
  <si>
    <t>ehpad-saintlouis.mssante.fr</t>
  </si>
  <si>
    <t>ehpadsteenbecque.mssante.fr</t>
  </si>
  <si>
    <t>ehpad-valdyer.mssante.fr</t>
  </si>
  <si>
    <t>exuperylestrem.mssante.fr</t>
  </si>
  <si>
    <t>fondationmallet.mssante.fr</t>
  </si>
  <si>
    <t>hgiap.mssante.fr</t>
  </si>
  <si>
    <t>kerjoie.mssante.fr</t>
  </si>
  <si>
    <t>lacolombe59.mssante.fr</t>
  </si>
  <si>
    <t>lafleurdelage.mssante.fr</t>
  </si>
  <si>
    <t>lajouvence-castel.mssante.fr</t>
  </si>
  <si>
    <t>lamaisondepierre.mssante.fr</t>
  </si>
  <si>
    <t>lenord.mssante.fr</t>
  </si>
  <si>
    <t>leschampsdores.mssante.fr</t>
  </si>
  <si>
    <t>lesjardinsargentes.mssante.fr</t>
  </si>
  <si>
    <t>lesvertesannees.mssante.fr</t>
  </si>
  <si>
    <t>loreedumont.mssante.fr</t>
  </si>
  <si>
    <t>lysblancs.mssante.fr</t>
  </si>
  <si>
    <t>mr-antilly.mssante.fr</t>
  </si>
  <si>
    <t>mr-verberie.mssante.fr</t>
  </si>
  <si>
    <t>obert.mssante.fr</t>
  </si>
  <si>
    <t>pbdk.mssante.fr</t>
  </si>
  <si>
    <t>sagesse.mssante.fr</t>
  </si>
  <si>
    <t>sainthilairewatten.mssante.fr</t>
  </si>
  <si>
    <t>abri-donzenac.mssante.fr</t>
  </si>
  <si>
    <t>adei.mssante.fr</t>
  </si>
  <si>
    <t>algeei.mssante.fr</t>
  </si>
  <si>
    <t>asso-mpc.mssante.fr</t>
  </si>
  <si>
    <t>astpb.mssante.fr</t>
  </si>
  <si>
    <t>belharra.capio.mssante.fr</t>
  </si>
  <si>
    <t>bon-secours.mssante.fr</t>
  </si>
  <si>
    <t>centredelolme.mssante.fr</t>
  </si>
  <si>
    <t>chateaugarderes-talence.mssante.fr</t>
  </si>
  <si>
    <t>chenesverts-castelculier.mssante.fr</t>
  </si>
  <si>
    <t>ch-sudgironde.mssante.fr</t>
  </si>
  <si>
    <t>clairefontaine-medard.mssante.fr</t>
  </si>
  <si>
    <t>clinique-atlantique.mssante.fr</t>
  </si>
  <si>
    <t>clinique-mirambeau.mssante.fr</t>
  </si>
  <si>
    <t>ehpad-chateau-pomerol.mssante.fr</t>
  </si>
  <si>
    <t>had.bgc.mssante.fr</t>
  </si>
  <si>
    <t>had.poitiers.mssante.fr</t>
  </si>
  <si>
    <t>imagir.mssante.fr</t>
  </si>
  <si>
    <t>lesroses-ligneyrac.mssante.fr</t>
  </si>
  <si>
    <t>lhss-bordeaux.mssante.fr</t>
  </si>
  <si>
    <t>logisdesfrancs.mssante.fr</t>
  </si>
  <si>
    <t>maisondesantelespins.mssante.fr</t>
  </si>
  <si>
    <t>maisonprotestante-bordeaux.mssante.fr</t>
  </si>
  <si>
    <t>manoncormier-begles.mssante.fr</t>
  </si>
  <si>
    <t>mariegalene.mssante.fr</t>
  </si>
  <si>
    <t>montalier.mssante.fr</t>
  </si>
  <si>
    <t>proximed.mssante.fr</t>
  </si>
  <si>
    <t>santeservicebayonne.mssante.fr</t>
  </si>
  <si>
    <t>santeservicedax.mssante.fr</t>
  </si>
  <si>
    <t>santetravail40.mssante.fr</t>
  </si>
  <si>
    <t>shma.mssante.fr</t>
  </si>
  <si>
    <t>toki-eder.mssante.fr</t>
  </si>
  <si>
    <t>ugecamaq.mssante.fr</t>
  </si>
  <si>
    <t>villaduparc.mssante.fr</t>
  </si>
  <si>
    <t>clhsaintjoseph.mssante.fr</t>
  </si>
  <si>
    <t>entractes.mssante.fr</t>
  </si>
  <si>
    <t>fondationdiaconesses.mssante.fr</t>
  </si>
  <si>
    <t>medicall.mssante.fr</t>
  </si>
  <si>
    <t>silao.mssante.fr</t>
  </si>
  <si>
    <t>sos-medecins.mssante.fr</t>
  </si>
  <si>
    <t>toktokdoc.mssante.fr</t>
  </si>
  <si>
    <t>venus.mssante.fr</t>
  </si>
  <si>
    <t>epsm-morbihan.mssante.fr</t>
  </si>
  <si>
    <t>Soit 50%</t>
  </si>
  <si>
    <t>pro.mssante.fr/lifen.mssante.fr/fondationbellan.mssante.fr</t>
  </si>
  <si>
    <t>OC Santé - Groupe 09</t>
  </si>
  <si>
    <t>VIVALTO Sante - Groupe 07</t>
  </si>
  <si>
    <t>VIVALTO Sante - Groupe 12</t>
  </si>
  <si>
    <t>VIVALTO Sante - Groupe 19</t>
  </si>
  <si>
    <t>VIVALTO Sante - Groupe 23</t>
  </si>
  <si>
    <t>300016771</t>
  </si>
  <si>
    <t>LABORATOIRE MALAVIOLLE ROBERT</t>
  </si>
  <si>
    <t>300016789</t>
  </si>
  <si>
    <t>LBM SELAS 3000 BESSEGES</t>
  </si>
  <si>
    <t>clinique-laviolette.mssante.fr</t>
  </si>
  <si>
    <t>had-saint-martin.mssante.fr</t>
  </si>
  <si>
    <t>pharmapetit.mssante.fr</t>
  </si>
  <si>
    <t>ozm.mssante.fr</t>
  </si>
  <si>
    <t>pechdusoleil.mssante.fr</t>
  </si>
  <si>
    <t>saint-joseph.asso.mssante.fr</t>
  </si>
  <si>
    <t>chatonniere-chatel.mssante.fr</t>
  </si>
  <si>
    <t>clotilde-coulanges.mssante.fr</t>
  </si>
  <si>
    <t>ma100t.mssante.fr</t>
  </si>
  <si>
    <t>ehpadjonquieres.mssante.fr</t>
  </si>
  <si>
    <t>residenceprospermathieu.mssante.fr</t>
  </si>
  <si>
    <t>apf-hdf.mssante.fr</t>
  </si>
  <si>
    <t>echo-sante.mssante.fr/aura.mssante.fr/artic42.aura.mssante.fr</t>
  </si>
  <si>
    <t>MAILIZ/ADISTA</t>
  </si>
  <si>
    <t>infirmier.mssante.fr/cgm.mssante.fr/centre-bazire.aura.mssante.fr/aura.mssante.fr</t>
  </si>
  <si>
    <t>infirmier.mssante.fr/ch-murat.aura.mssante.fr/cgm.mssante.fr/aura.mssante.fr</t>
  </si>
  <si>
    <t>medecin.mssante.fr/interop-mssante.apicrypt.org/hopital-sully.mssante.fr/ch-sully-sur-loire.mssante.fr</t>
  </si>
  <si>
    <t>medecin.mssante.fr/lifen.mssante.fr/interop-mssante.apicrypt.org/coth.mssante.fr/cgm.mssante.fr</t>
  </si>
  <si>
    <t>clinique-ouestlyonnais.aura.mssante.fr/aura.mssante.fr</t>
  </si>
  <si>
    <t>polyclinique-poitiers.elsan.mssante.fr/pc.mssante.fr/masseur-kinesitherapeute.mssante.fr/lifen.mssante.fr/cgm.mssante.fr</t>
  </si>
  <si>
    <t>orthophoniste.mssante.fr/na.mssante.fr/lifen.mssante.fr</t>
  </si>
  <si>
    <t>MAILIZ/GRADES ESEA NOUVELLE-AQUITAINE/LIFEN</t>
  </si>
  <si>
    <t>masseur-kinesitherapeute.mssante.fr/fondationdiaconesses.mssante.fr/cgm.mssante.fr</t>
  </si>
  <si>
    <t>infirmier.mssante.fr/hl-boen.aura.mssante.fr/cgm.mssante.fr/aura.mssante.fr</t>
  </si>
  <si>
    <t>pro.mssante.fr/masseur-kinesitherapeute.mssante.fr/lifen.mssante.fr/infirmier.mssante.fr/ch-carentan.mssante.fr</t>
  </si>
  <si>
    <t>pro.mssante.fr/ch-munster.mssante.fr</t>
  </si>
  <si>
    <t>pro.mssante.fr/medecin.mssante.fr/infirmier.mssante.fr/chu-lyon.aura.mssante.fr/aura.mssante.fr</t>
  </si>
  <si>
    <t>pro.mssante.fr/croix-rouge.mssante.fr/cgm.mssante.fr</t>
  </si>
  <si>
    <t>na.mssante.fr/medecin.mssante.fr/maisondesantelespins.mssante.fr/infirmier.mssante.fr/ch-eygurande.mssante.fr/cgm.mssante.fr/aquitaine.mssante.fr</t>
  </si>
  <si>
    <t>pro.mssante.fr/lp-lh.mssante.fr</t>
  </si>
  <si>
    <t>lad.mssante.fr/cgm.mssante.fr</t>
  </si>
  <si>
    <t>Soit 81,4%</t>
  </si>
  <si>
    <t>lifen.mssante.fr/ladapt.mssante.fr</t>
  </si>
  <si>
    <t>pauchet.mssante.fr/medecin.mssante.fr/lifen.mssante.fr/interop-mssante.apicrypt.org</t>
  </si>
  <si>
    <t>ugecam-pacac.mssante.fr/masseur-kinesitherapeute.mssante.fr/infirmier.mssante.fr</t>
  </si>
  <si>
    <t>lifen.mssante.fr/gcc.elsan.mssante.fr</t>
  </si>
  <si>
    <t>gcl.elsan.mssante.fr</t>
  </si>
  <si>
    <t>770000289</t>
  </si>
  <si>
    <t>LIFEN/WRAPTOR LABORATORIES</t>
  </si>
  <si>
    <t>060000361</t>
  </si>
  <si>
    <t>aoapar.mssante.fr</t>
  </si>
  <si>
    <t>m2adacne.mssante.fr</t>
  </si>
  <si>
    <t>cpts.auxoismorvan.mssante.fr</t>
  </si>
  <si>
    <t>280000852</t>
  </si>
  <si>
    <t>CENTRE AQUITAIN DIALYSE DOMICILE- CA3D</t>
  </si>
  <si>
    <t>vivalto-sante.mssante.fr/lifen.mssante.fr</t>
  </si>
  <si>
    <t>CENTRE D'HEMODIALYSE DE L'ARCHETTE</t>
  </si>
  <si>
    <t>450001466</t>
  </si>
  <si>
    <t>pro.mssante.fr/infirmier.mssante.fr/ch-billom.aura.mssante.fr/aura.mssante.fr</t>
  </si>
  <si>
    <t>pro.mssante.fr/medecin.mssante.fr/lifen.mssante.fr/cliniquesneuilly.mssante.fr</t>
  </si>
  <si>
    <t>CLINIQUE JEANNE D'ARC - GROUPE ELSAN</t>
  </si>
  <si>
    <t>medecin.mssante.fr/lifen.mssante.fr/kerjoie.mssante.fr/cgm.mssante.fr</t>
  </si>
  <si>
    <t>lifen.mssante.fr/infirmier.mssante.fr/hadbearnsoule.mssante.fr/cgm.mssante.fr/aquitaine.mssante.fr</t>
  </si>
  <si>
    <t>asso-gd.mssante.fr</t>
  </si>
  <si>
    <t>lifen.mssante.fr/infirmier.mssante.fr/ght-atlantique17.mssante.fr</t>
  </si>
  <si>
    <t>LIFEN/MAILIZ/GH DE LA ROCHELLE-RE-AUNIS</t>
  </si>
  <si>
    <t>interop-mssante.apicrypt.org/infirmier.mssante.fr/hl-joinville.mssante.fr</t>
  </si>
  <si>
    <t>medecin.mssante.fr/arps.mssante.fr</t>
  </si>
  <si>
    <t>medecin.mssante.fr/interop-mssante.apicrypt.org/infirmier.mssante.fr/hl-wassy.mssante.fr</t>
  </si>
  <si>
    <t>medecin.mssante.fr/lifen.mssante.fr/hl-lecheylard.aura.mssante.fr/aura.mssante.fr</t>
  </si>
  <si>
    <t>infirmier.mssante.fr/hadbfc.mssante.fr</t>
  </si>
  <si>
    <t>ramsaygds.mssante.fr/pro.mssante.fr/medecin.mssante.fr/lifen.mssante.fr/interop-mssante.apicrypt.org/infirmier.mssante.fr/infirmerie-protestante.aura.mssante.fr/cgm.mssante.fr/aura.mssante.fr</t>
  </si>
  <si>
    <t>SA POLYCLINIQUE DE POITIERS</t>
  </si>
  <si>
    <t>AIRBP - Groupe</t>
  </si>
  <si>
    <t>a-3-s.mssante.fr</t>
  </si>
  <si>
    <t>ehpad-ch-tonnerre.mssante.fr</t>
  </si>
  <si>
    <t>ehpad-islesurserein.mssante.fr</t>
  </si>
  <si>
    <t>ehpad-thizy.mssante.fr</t>
  </si>
  <si>
    <t>noyers-serein.mssante.fr</t>
  </si>
  <si>
    <t>pta71.mssante.fr</t>
  </si>
  <si>
    <t>bougainvillees.mssante.fr</t>
  </si>
  <si>
    <t>masdesmimosas.mssante.fr</t>
  </si>
  <si>
    <t>ch-stomer.mssante.fr</t>
  </si>
  <si>
    <t>ducdelorge-illac.mssante.fr</t>
  </si>
  <si>
    <t>GIP SESAN</t>
  </si>
  <si>
    <t>qsp.mssante.fr/lavilla.mssante.fr</t>
  </si>
  <si>
    <t>medecin.mssante.fr/cgm.mssante.fr</t>
  </si>
  <si>
    <t>org.oc.mssante.fr/medecin.oc.mssante.fr/medecin.mssante.fr/medecin.mp.mssante.fr/cgm.mssante.fr</t>
  </si>
  <si>
    <t>lifen.mssante.fr/elan-retrouve.mssante.fr</t>
  </si>
  <si>
    <t>LIFEN/HDJ INSTITUT PAUL SIVADON</t>
  </si>
  <si>
    <t>sage-femme.mssante.fr/pro.mssante.fr/medecin.mssante.fr/lifen.mssante.fr/interop-mssante.apicrypt.org/infirmier.mssante.fr/clinique-belledonne.elsan.mssante.fr/clinique-belledonne.aura.mssante.fr/cgm.mssante.fr/aura.mssante.fr</t>
  </si>
  <si>
    <t>ramsaygds.mssante.fr/medecin.mssante.fr/lifen.mssante.fr/cgm.mssante.fr</t>
  </si>
  <si>
    <t>partdieu.aura.mssante.fr/medecin.mssante.fr/lifen.mssante.fr/enovacom.mssante.fr/cgm.mssante.fr/aura.mssante.fr</t>
  </si>
  <si>
    <t>vivalto-sante.mssante.fr/pro.mssante.fr/medecin.mssante.fr/masseur-kinesitherapeute.mssante.fr/lifen.mssante.fr/interop-mssante.apicrypt.org/infirmier.mssante.fr/chu-rouen.mssante.fr/cgm.mssante.fr</t>
  </si>
  <si>
    <t>infirmier.mssante.fr/capsante.mssante.fr</t>
  </si>
  <si>
    <t>pro.mssante.fr/noalys.mssante.fr/medecin.mssante.fr/lifen.mssante.fr/enovacom.mssante.fr/cliniquedescotesdurhone.mssante.fr/cliniquedescotesdurhone.aura.mssante.fr/ch-vienne.mssante.fr/cgm.mssante.fr/aura.mssante.fr</t>
  </si>
  <si>
    <t>sage-femme.mssante.fr/polyclinique-limoges.mssante.fr/medistory.mssante.fr/medecin.mssante.fr/limousin.mssante.fr/interop-mssante.apicrypt.org/infirmier.mssante.fr/cgm.mssante.fr</t>
  </si>
  <si>
    <t>qsp.mssante.fr/lifen.mssante.fr/interop-mssante.apicrypt.org/infirmier.mssante.fr/cgm.mssante.fr</t>
  </si>
  <si>
    <t>sinoue.mssante.fr/orpea.mssante.fr/medecin.mssante.fr/infirmier.mssante.fr/aura.mssante.fr</t>
  </si>
  <si>
    <t>sage-femme.mssante.fr/polyclinique-poitiers.elsan.mssante.fr/pc.mssante.fr/na.mssante.fr/medecin.mssante.fr/lifen.mssante.fr/chu-poitiers.mssante.fr/ch-rochefort.mssante.fr/cgm.mssante.fr</t>
  </si>
  <si>
    <t>pro.mssante.fr/orsac.ssr01.aura.mssante.fr/aura.mssante.fr</t>
  </si>
  <si>
    <t>ramsaygds.mssante.fr/orsac.ssr01.aura.mssante.fr/aura.mssante.fr</t>
  </si>
  <si>
    <t>590008033</t>
  </si>
  <si>
    <t>860008879</t>
  </si>
  <si>
    <t>060000635</t>
  </si>
  <si>
    <t>630011153</t>
  </si>
  <si>
    <t>soins-service.mssante.fr/pro.mssante.fr/medecin.mssante.fr/enovacom.mssante.fr</t>
  </si>
  <si>
    <t>infirmier.mssante.fr/croix-rouge.mssante.fr</t>
  </si>
  <si>
    <t>370013054</t>
  </si>
  <si>
    <t>LES PEP 63</t>
  </si>
  <si>
    <t>630786283</t>
  </si>
  <si>
    <t>orpea.mssante.fr/lifen.mssante.fr</t>
  </si>
  <si>
    <t>had-saint-barthelemy.mssante.fr</t>
  </si>
  <si>
    <t>ebene973.mssante.fr</t>
  </si>
  <si>
    <t>episome.mssante.fr</t>
  </si>
  <si>
    <t>rpvm.mssante.fr</t>
  </si>
  <si>
    <t>ch-ewa.mssante.fr</t>
  </si>
  <si>
    <t>arscorse.mssante.fr</t>
  </si>
  <si>
    <t>cclpa.mssante.fr</t>
  </si>
  <si>
    <t>ahssea.mssante.fr</t>
  </si>
  <si>
    <t>chsjura.mssante.fr</t>
  </si>
  <si>
    <t>fpluriel.mssante.fr</t>
  </si>
  <si>
    <t>adep84.mssante.fr</t>
  </si>
  <si>
    <t>ch-puget-theniers.mssante.fr</t>
  </si>
  <si>
    <t>ehpad7rivieres.mssante.fr</t>
  </si>
  <si>
    <t>ehpad-beaumesdevenise.mssante.fr</t>
  </si>
  <si>
    <t>ehpadlethor.mssante.fr</t>
  </si>
  <si>
    <t>residence-jrippert.mssante.fr</t>
  </si>
  <si>
    <t>rjdb.mssante.fr</t>
  </si>
  <si>
    <t>santeassistanceservices.mssante.fr</t>
  </si>
  <si>
    <t>lesbouquets-bellegarde.mssante.fr</t>
  </si>
  <si>
    <t>Préparateur en pharmacie (officine)</t>
  </si>
  <si>
    <t>920033636</t>
  </si>
  <si>
    <t>920033412</t>
  </si>
  <si>
    <t>920035979</t>
  </si>
  <si>
    <t>lifen.mssante.fr/adh-asso.mssante.fr</t>
  </si>
  <si>
    <t>lifen.mssante.fr/groupesos.mssante.fr/cgm.mssante.fr</t>
  </si>
  <si>
    <t>pro.mssante.fr/paca.mssante.fr/orpea.mssante.fr/lifen.mssante.fr/infirmier.mssante.fr</t>
  </si>
  <si>
    <t>ramsaygds.mssante.fr/ch-vitre.mssante.fr</t>
  </si>
  <si>
    <t>COMPAGNIE GENERALE DE SANTE/CH VITRE</t>
  </si>
  <si>
    <t>medecin.mssante.fr/lifen.mssante.fr/hexagonesp.mssante.fr/ahparis.mssante.fr</t>
  </si>
  <si>
    <t>MAILIZ/LIFEN/WRAPTOR LABORATORIES/HOPITAL AMERICAIN</t>
  </si>
  <si>
    <t>pro.mssante.fr/orpea.mssante.fr/masseur-kinesitherapeute.mssante.fr/lifen.mssante.fr</t>
  </si>
  <si>
    <t>orpea.mssante.fr/masseur-kinesitherapeute.mssante.fr/lifen.mssante.fr</t>
  </si>
  <si>
    <t>160001632</t>
  </si>
  <si>
    <t>utrca.mssante.fr/cgm.mssante.fr</t>
  </si>
  <si>
    <t>utrca.mssante.fr</t>
  </si>
  <si>
    <t>infirmier.mssante.fr/asdr.mssante.fr</t>
  </si>
  <si>
    <t>hadfrance.mssante.fr/ght-unyon.mssante.fr</t>
  </si>
  <si>
    <t>pro.mssante.fr/elan-retrouve.mssante.fr</t>
  </si>
  <si>
    <t>elan-retrouve.mssante.fr</t>
  </si>
  <si>
    <t>lifen.mssante.fr/asso-gd.mssante.fr</t>
  </si>
  <si>
    <t>medecin.mssante.fr/cgm.mssante.fr/aura.mssante.fr/andrevetan.aura.mssante.fr</t>
  </si>
  <si>
    <t>lifen.mssante.fr/infirmier.mssante.fr/hopitalstfelicien.aura.mssante.fr/aura.mssante.fr</t>
  </si>
  <si>
    <t>lifen.mssante.fr/abrapa67.mssante.fr</t>
  </si>
  <si>
    <t>medecin.mssante.fr/lifen.mssante.fr/infirmier.mssante.fr/croix-rouge.mssante.fr</t>
  </si>
  <si>
    <t>lifen.mssante.fr/hopital-lamastre.aura.mssante.fr/aura.mssante.fr</t>
  </si>
  <si>
    <t>lifen.mssante.fr/ch-sault.mssante.fr</t>
  </si>
  <si>
    <t>LIFEN/CH DE SAULT</t>
  </si>
  <si>
    <t>medecin.mssante.fr/lifen.mssante.fr/ch-stjustlp.aura.mssante.fr/aura.mssante.fr</t>
  </si>
  <si>
    <t>ch-compiegnenoyon.mssante.fr</t>
  </si>
  <si>
    <t>mesanges-stlaurent.mssante.fr</t>
  </si>
  <si>
    <t>+ 1,1%</t>
  </si>
  <si>
    <t>medecin.mssante.fr/centre-addipsy.aura.mssante.fr/aura.mssante.fr</t>
  </si>
  <si>
    <t>infirmier.mssante.fr/echo-sante.mssante.fr/atir.mssante.fr</t>
  </si>
  <si>
    <t>pro.mssante.fr/na.mssante.fr/medecin.mssante.fr/infirmier.mssante.fr/cdf-penne.mssante.fr</t>
  </si>
  <si>
    <t>GRADES ESEA NOUVELLE-AQUITAINE/MAILIZ/WRAPTOR LABORATORIES</t>
  </si>
  <si>
    <t>ihfb.mssante.fr/fsef.mssante.fr</t>
  </si>
  <si>
    <t>cliniqueduparclyon.aura.mssante.fr/cliniqueduparclyon-aura.elsan.mssante.fr</t>
  </si>
  <si>
    <t>lifen.mssante.fr/infirmier.mssante.fr/hopitaux-plaisir.mssante.fr/hopital-gms-plaisir.mssante.fr/clinique-saintlouis.elsan.mssante.fr/cgm.mssante.fr</t>
  </si>
  <si>
    <t>medecin.mssante.fr/lifen.mssante.fr/interop-mssante.apicrypt.org/hclj-cmcj.mssante.fr/hc-lesjockeys.mssante.fr/cgm.mssante.fr</t>
  </si>
  <si>
    <t>pro.mssante.fr/medecin.mssante.fr/masseur-kinesitherapeute.mssante.fr/lifen.mssante.fr/fondationbellan.mssante.fr/cgm.mssante.fr</t>
  </si>
  <si>
    <t>pc.mssante.fr/na.mssante.fr/medecin.mssante.fr/crbvta.mssante.fr</t>
  </si>
  <si>
    <t>tzanck.mssante.fr/medecin.mssante.fr/lifen.mssante.fr/cgm.mssante.fr</t>
  </si>
  <si>
    <t>pro.mssante.fr/medecin.mssante.fr/masseur-kinesitherapeute.mssante.fr/enovacom.mssante.fr</t>
  </si>
  <si>
    <t>pro.mssante.fr/infirmier.mssante.fr/hadfrance.mssante.fr</t>
  </si>
  <si>
    <t>ch-grandvilliers.mssante.fr</t>
  </si>
  <si>
    <t>hclj-ccc.mssante.fr</t>
  </si>
  <si>
    <t>LBM SELAS 3000 BESSEGES/LABORATOIRE MALAVIOLLE ROBERT</t>
  </si>
  <si>
    <t>mdph51.mssante.fr</t>
  </si>
  <si>
    <t>chesnaye-suresnes.mssante.fr</t>
  </si>
  <si>
    <t>asfa.mssante.fr</t>
  </si>
  <si>
    <t>horus.mssante.fr</t>
  </si>
  <si>
    <t>mdph.re.mssante.fr</t>
  </si>
  <si>
    <t>mailhol.mssante.fr</t>
  </si>
  <si>
    <t>ch-novillars.mssante.fr</t>
  </si>
  <si>
    <t>reppopbfc.mssante.fr</t>
  </si>
  <si>
    <t>lecolombier-thiviers.mssante.fr</t>
  </si>
  <si>
    <t>+ 0,3%</t>
  </si>
  <si>
    <t>DGS</t>
  </si>
  <si>
    <t>tzanck.mssante.fr/pro.mssante.fr/paca.mssante.fr/chu-nice.mssante.fr</t>
  </si>
  <si>
    <t>medecin.mssante.fr/inicea.mssante.fr/epsve.mssante.fr</t>
  </si>
  <si>
    <t>pro.mssante.fr/infirmier.mssante.fr/chgeront-gpe.mssante.fr</t>
  </si>
  <si>
    <t>LIFEN/MAILIZ/GRADES ESEA NOUVELLE-AQUITAINE</t>
  </si>
  <si>
    <t>medecin.mssante.fr/interop-mssante.apicrypt.org/infirmier.mssante.fr/ch-airelys.mssante.fr/cgm.mssante.fr</t>
  </si>
  <si>
    <t>medecin.mssante.fr/lifen.mssante.fr/hp-saintfrancois.elsan.mssante.fr/clinique-bonsecours.aura.mssante.fr/cgm.mssante.fr/bon-secours.elsan.mssante.fr/aura.mssante.fr</t>
  </si>
  <si>
    <t>pro.mssante.fr/medecin.oc.mssante.fr/medecin.mssante.fr/masseur-kinesitherapeute.mssante.fr/lifen.mssante.fr/interop-mssante.apicrypt.org/infirmier.mssante.fr/fhm.mssante.fr/ch-rochefort.mssante.fr/chirurgien-dentiste.mssante.fr/cgm.mssante.fr</t>
  </si>
  <si>
    <t>pro.mssante.fr/lifen.mssante.fr/interop-mssante.apicrypt.org/infirmier.mssante.fr/courlancy-sante.mssante.fr</t>
  </si>
  <si>
    <t>pro.mssante.fr/lifen.mssante.fr/infirmier.mssante.fr/cliniquesaintmichel.elsan.mssante.fr</t>
  </si>
  <si>
    <t>440006344</t>
  </si>
  <si>
    <t>vivalto-sante.mssante.fr/na.mssante.fr/medecin.mssante.fr/lifen.mssante.fr/interop-mssante.apicrypt.org/infirmier.mssante.fr/cpr.mssante.fr</t>
  </si>
  <si>
    <t>medecin.mssante.fr/lifen.mssante.fr/aura.mssante.fr/ajl.asso.mssante.fr</t>
  </si>
  <si>
    <t>lifen.mssante.fr/chicas-gap.mssante.fr</t>
  </si>
  <si>
    <t>LIFEN/CHI DES ALPES DU SUD</t>
  </si>
  <si>
    <t>ardoc.aura.mssante.fr</t>
  </si>
  <si>
    <t>dapc.aura.mssante.fr</t>
  </si>
  <si>
    <t>doc-savoie.aura.mssante.fr</t>
  </si>
  <si>
    <t>ars.guyane.mssante.fr</t>
  </si>
  <si>
    <t>clinique-du-jura.mssante.fr</t>
  </si>
  <si>
    <t>adapeiam.mssante.fr</t>
  </si>
  <si>
    <t>dac13sud.mssante.fr</t>
  </si>
  <si>
    <t>lifen.mssante.fr/clinique-estree.elsan.mssante.fr</t>
  </si>
  <si>
    <t>medecin.mssante.fr/infirmier.mssante.fr/hl-condat.aura.mssante.fr/cgm.mssante.fr/aura.mssante.fr</t>
  </si>
  <si>
    <t>lifen.mssante.fr/jeannedarc-arles.elsan.mssante.fr</t>
  </si>
  <si>
    <t>medecin.mssante.fr/infirmier.mssante.fr/fsef.mssante.fr</t>
  </si>
  <si>
    <t>trenel.mssante.fr/ramsaygds.mssante.fr/medecin.mssante.fr/lifen.mssante.fr/infirmier.mssante.fr/clinique-trenel.aura.mssante.fr/ch-vienne.mssante.fr/aura.mssante.fr</t>
  </si>
  <si>
    <t>pro.mssante.fr/medecin.mssante.fr/masseur-kinesitherapeute.mssante.fr/infirmier.mssante.fr/crrfstgobain.mssante.fr/cgm.mssante.fr</t>
  </si>
  <si>
    <t>had-mariegalante.mssante.fr</t>
  </si>
  <si>
    <t>ramsaygds.mssante.fr/pro.mssante.fr/medecin.mssante.fr/lifen.mssante.fr/infirmier.mssante.fr</t>
  </si>
  <si>
    <t>medecin.mssante.fr/lifen.mssante.fr/arauco.mssante.fr</t>
  </si>
  <si>
    <t>associationlamitie.mssante.fr</t>
  </si>
  <si>
    <t>lifen.mssante.fr/croix-rouge.mssante.fr</t>
  </si>
  <si>
    <t>CENTRE HELIO MARIN - VALLAURIS</t>
  </si>
  <si>
    <t>060789674</t>
  </si>
  <si>
    <t>CENTRE HOSPITALIER DE SEDAN</t>
  </si>
  <si>
    <t>080000110</t>
  </si>
  <si>
    <t>medecin.mssante.fr/lifen.mssante.fr/infirmier.mssante.fr/hopital-mauleon.mssante.fr/chnds.mssante.fr</t>
  </si>
  <si>
    <t>ugecam-brpl.mssante.fr/lifen.mssante.fr</t>
  </si>
  <si>
    <t>ssraleboy.mssante.fr/lifen.mssante.fr</t>
  </si>
  <si>
    <t>CH BELAIR</t>
  </si>
  <si>
    <t>080000086</t>
  </si>
  <si>
    <t>ch-vienne.mssante.fr/ch-condrieu.aura.mssante.fr/aura.mssante.fr</t>
  </si>
  <si>
    <t>pro.mssante.fr/medecin.mssante.fr/lifen.mssante.fr/interop-mssante.apicrypt.org/clinique-cambresis.elsan.mssante.fr/cgm.mssante.fr</t>
  </si>
  <si>
    <t>orpea.mssante.fr/medicall.mssante.fr/medecin.mssante.fr/masseur-kinesitherapeute.mssante.fr/lifen.mssante.fr/interop-mssante.apicrypt.org/cgm.mssante.fr</t>
  </si>
  <si>
    <t>mahautdetermonde.mssante.fr/lifen.mssante.fr/infirmier.mssante.fr</t>
  </si>
  <si>
    <t>WRAPTOR LABORATORIES/LIFEN/MAILIZ</t>
  </si>
  <si>
    <t>ramsaygds.mssante.fr/lifen.mssante.fr</t>
  </si>
  <si>
    <t>COMPAGNIE GENERALE DE SANTE/LIFEN</t>
  </si>
  <si>
    <t>ugecam-ne.mssante.fr/pro.mssante.fr/medecin.mssante.fr/masseur-kinesitherapeute.mssante.fr/lifen.mssante.fr/infirmier.mssante.fr</t>
  </si>
  <si>
    <t>ugecam-ne.mssante.fr/orthophoniste.mssante.fr/masseur-kinesitherapeute.mssante.fr</t>
  </si>
  <si>
    <t>infirmier.mssante.fr/assad-had.mssante.fr</t>
  </si>
  <si>
    <t>pro.mssante.fr/lifen.mssante.fr/interop-mssante.apicrypt.org/infirmier.mssante.fr</t>
  </si>
  <si>
    <t>pro.mssante.fr/medecin.mssante.fr/interop-mssante.apicrypt.org/infirmier.mssante.fr/hcs-sante.mssante.fr/ch-troyes.mssante.fr/cgm.mssante.fr/aura.mssante.fr</t>
  </si>
  <si>
    <t>masseur-kinesitherapeute.mssante.fr/enovacom.mssante.fr</t>
  </si>
  <si>
    <t>paca.mssante.fr/clinique-valfleur.mssante.fr</t>
  </si>
  <si>
    <t>pcp80.mssante.fr/medecin.mssante.fr/masseur-kinesitherapeute.mssante.fr/infirmier.mssante.fr</t>
  </si>
  <si>
    <t>ugecam-alpc.cnamts.mssante.fr/infirmier.mssante.fr</t>
  </si>
  <si>
    <t>560001307</t>
  </si>
  <si>
    <t>VIVALTO Sante - Groupe 11</t>
  </si>
  <si>
    <t>ugecam-brpl.mssante.fr</t>
  </si>
  <si>
    <t>anaa-narbonne.mssante.fr</t>
  </si>
  <si>
    <t>clinique-valfleur.mssante.fr</t>
  </si>
  <si>
    <t>groupement-psc.mssante.fr</t>
  </si>
  <si>
    <t>ADDIPSY CLEA</t>
  </si>
  <si>
    <t>pro.mssante.fr/clea.aura.mssante.fr/aura.mssante.fr</t>
  </si>
  <si>
    <t>690045158</t>
  </si>
  <si>
    <t>echo-sante.mssante.fr/airbp-dial.mssante.fr</t>
  </si>
  <si>
    <t>A.U.R.A.R. UAD (ST LEU)</t>
  </si>
  <si>
    <t>970410155</t>
  </si>
  <si>
    <t>C2RBP</t>
  </si>
  <si>
    <t>690043393</t>
  </si>
  <si>
    <t>CARDIOLOGIE INTERVENTION ARTOIS</t>
  </si>
  <si>
    <t>620033761</t>
  </si>
  <si>
    <t>CENTRE DE LONG SEJOUR</t>
  </si>
  <si>
    <t>630790384</t>
  </si>
  <si>
    <t>CENTRE DE READAPTATION DE COLMAR</t>
  </si>
  <si>
    <t>680022753</t>
  </si>
  <si>
    <t>CENTRE DE REEDUCATION DE PARIS XX°</t>
  </si>
  <si>
    <t>Ile-de-France</t>
  </si>
  <si>
    <t>750066441</t>
  </si>
  <si>
    <t>CENTRE DE REEDUCATION L'OISEAU BLANC</t>
  </si>
  <si>
    <t>780023164</t>
  </si>
  <si>
    <t>CENTRE DE SANTE-LONG SEJOUR</t>
  </si>
  <si>
    <t>080005960</t>
  </si>
  <si>
    <t>pro.mssante.fr/medecin.mssante.fr/masseur-kinesitherapeute.mssante.fr/lifen.mssante.fr/interop-mssante.apicrypt.org/infirmier.mssante.fr/hopitalporteverte.mssante.fr/ghpsj.mssante.fr/chbligny.mssante.fr/cgm.mssante.fr</t>
  </si>
  <si>
    <t>CENTRE LONG SEJOUR ROSTRENEN</t>
  </si>
  <si>
    <t>220014138</t>
  </si>
  <si>
    <t>CENTRE NABORIEN PSYCHIATRIE AMBULATOIRE</t>
  </si>
  <si>
    <t>570027631</t>
  </si>
  <si>
    <t>CENTRE POST CURE ALCOOL MALVAU</t>
  </si>
  <si>
    <t>370000341</t>
  </si>
  <si>
    <t>CENTRE PSYPRO GRENOBLE</t>
  </si>
  <si>
    <t>380024257</t>
  </si>
  <si>
    <t>CENTRE PSYPRO LILLE</t>
  </si>
  <si>
    <t>590067047</t>
  </si>
  <si>
    <t>CENTRE PSYPRO REIMS</t>
  </si>
  <si>
    <t>510025703</t>
  </si>
  <si>
    <t>CENTRE TOURANGEAU DE PSYCHIATRIE AMBULATOIRE</t>
  </si>
  <si>
    <t>370015976</t>
  </si>
  <si>
    <t>CH A PARE HARTMANN P CHEREST</t>
  </si>
  <si>
    <t>920029550</t>
  </si>
  <si>
    <t>CH DE BROCELIANDE - MONTFORT-SUR-MEU</t>
  </si>
  <si>
    <t>350000436</t>
  </si>
  <si>
    <t>CH DE BROCELIANDE - ST MEEN LE GRAND</t>
  </si>
  <si>
    <t>350000451</t>
  </si>
  <si>
    <t>CH DE CHATEAUNEUF</t>
  </si>
  <si>
    <t>160000360</t>
  </si>
  <si>
    <t>CH DE GERARDMER CLAUDIUS REGAUD</t>
  </si>
  <si>
    <t>masseur-kinesitherapeute.mssante.fr/lifen.mssante.fr/infirmier.mssante.fr/chi-hmv.mssante.fr</t>
  </si>
  <si>
    <t>880000039</t>
  </si>
  <si>
    <t>CH DE MODANE</t>
  </si>
  <si>
    <t>730000288</t>
  </si>
  <si>
    <t>CH DE NERIS LES BAINS</t>
  </si>
  <si>
    <t>030000012</t>
  </si>
  <si>
    <t>CH DE SAINT-DIE</t>
  </si>
  <si>
    <t>880000047</t>
  </si>
  <si>
    <t>CH DES MONTS DU LYONNAIS</t>
  </si>
  <si>
    <t>690000039</t>
  </si>
  <si>
    <t>infirmier.mssante.fr/chmdl.aura.mssante.fr/aura.mssante.fr</t>
  </si>
  <si>
    <t>CH DE VOIRON</t>
  </si>
  <si>
    <t>380000406</t>
  </si>
  <si>
    <t>CHIC E. DURKHEIM - SITE DE GOLBEY</t>
  </si>
  <si>
    <t>880000336</t>
  </si>
  <si>
    <t>CHI HMV SITE DES 5 VALLEES</t>
  </si>
  <si>
    <t>880009410</t>
  </si>
  <si>
    <t>CH LEVROUX</t>
  </si>
  <si>
    <t>360000251</t>
  </si>
  <si>
    <t>CH LOURDES</t>
  </si>
  <si>
    <t>650000045</t>
  </si>
  <si>
    <t>CH PASTEUR DE BOLLENE</t>
  </si>
  <si>
    <t>840000376</t>
  </si>
  <si>
    <t>CH VAL DE SAONE PIERRE VITTER GRAY</t>
  </si>
  <si>
    <t>700000011</t>
  </si>
  <si>
    <t>C.I.R.A.D. - CHEMERY</t>
  </si>
  <si>
    <t>410005011</t>
  </si>
  <si>
    <t>C.I.R.A.D. - VENDOME</t>
  </si>
  <si>
    <t>410005953</t>
  </si>
  <si>
    <t>CLINIQUE AMBULATOIRE DE LA CEZE</t>
  </si>
  <si>
    <t>300017498</t>
  </si>
  <si>
    <t>orpea.mssante.fr/lifen.mssante.fr/infirmier.mssante.fr</t>
  </si>
  <si>
    <t>CLINIQUE DE CHOISY HAD ST BARTHELEMY</t>
  </si>
  <si>
    <t>lifen.mssante.fr/had-saint-barthelemy.mssante.fr</t>
  </si>
  <si>
    <t>970115002</t>
  </si>
  <si>
    <t>CLINIQUE DE LA POINTE ROUGE USLD</t>
  </si>
  <si>
    <t>hopital-europeen.mssante.fr</t>
  </si>
  <si>
    <t>130032758</t>
  </si>
  <si>
    <t>CLINIQUE DE L'ELORN</t>
  </si>
  <si>
    <t>290000165</t>
  </si>
  <si>
    <t>CLINIQUE DE L'EPINOY</t>
  </si>
  <si>
    <t>590056479</t>
  </si>
  <si>
    <t>CLINIQUE DES BOUCLES DE LA MOSELLE</t>
  </si>
  <si>
    <t>540023884</t>
  </si>
  <si>
    <t>CLINIQUE DES BOUCLES DE LA SEINE</t>
  </si>
  <si>
    <t>760035147</t>
  </si>
  <si>
    <t>ramsaygds.mssante.fr/medecin.mssante.fr/ght-novo.mssante.fr</t>
  </si>
  <si>
    <t>COMPAGNIE GENERALE DE SANTE/MAILIZ/CH RENE DUBOS</t>
  </si>
  <si>
    <t>Clinique FSEF de Vitry le François</t>
  </si>
  <si>
    <t>510025471</t>
  </si>
  <si>
    <t>CLINIQUE KER LENA</t>
  </si>
  <si>
    <t>290000819</t>
  </si>
  <si>
    <t>lifen.mssante.fr/interop-mssante.apicrypt.org/easycrypt.mssante.fr</t>
  </si>
  <si>
    <t>CLINIQUE LES FLAMBOYANTS-EST</t>
  </si>
  <si>
    <t>970411054</t>
  </si>
  <si>
    <t>CLINIQUE LES TAMARINS SUD</t>
  </si>
  <si>
    <t>970410528</t>
  </si>
  <si>
    <t>pro.mssante.fr/medecin.mssante.fr/interop-mssante.apicrypt.org/easycrypt.mssante.fr</t>
  </si>
  <si>
    <t>CLINIQUE MÉDICO-CHIRURGICALE</t>
  </si>
  <si>
    <t>620106088</t>
  </si>
  <si>
    <t>CLINIQUE VAL JURA</t>
  </si>
  <si>
    <t>390008019</t>
  </si>
  <si>
    <t>CLIN LA PHOCEANNE CENTRE LONG SEJOUR</t>
  </si>
  <si>
    <t>830013629</t>
  </si>
  <si>
    <t>CL PAYS DE MONTELIBARD</t>
  </si>
  <si>
    <t>250021078</t>
  </si>
  <si>
    <t>CRF SIOUVILLE - SITE CHERBOURG</t>
  </si>
  <si>
    <t>500024336</t>
  </si>
  <si>
    <t>DIAVERUM PROVENCE MIRAMAS</t>
  </si>
  <si>
    <t>130811797</t>
  </si>
  <si>
    <t>EHPAD - USLD LES ARBOUSIERS</t>
  </si>
  <si>
    <t>ugecamaq.mssante.fr/lifen.mssante.fr/cgm.mssante.fr</t>
  </si>
  <si>
    <t>330791641</t>
  </si>
  <si>
    <t>pc.mssante.fr/lifen.mssante.fr/cgm.mssante.fr</t>
  </si>
  <si>
    <t>EPS GARAZI</t>
  </si>
  <si>
    <t>medecin.mssante.fr/lifen.mssante.fr/cgm.mssante.fr</t>
  </si>
  <si>
    <t>640020715</t>
  </si>
  <si>
    <t>ESAP LA RENCONTRE</t>
  </si>
  <si>
    <t>330058603</t>
  </si>
  <si>
    <t>GCC EN ONCOLOGIE ET RADIOTHERAPIE</t>
  </si>
  <si>
    <t>160014650</t>
  </si>
  <si>
    <t>oc.mssante.fr/medecin.oc.mssante.fr/medecin.mp.mssante.fr/aura.mssante.fr</t>
  </si>
  <si>
    <t>GCS CENTRE AMBRUSSUM</t>
  </si>
  <si>
    <t>340023258</t>
  </si>
  <si>
    <t>GCS DU MARSAN - CLINIQUE DES LANDES</t>
  </si>
  <si>
    <t>400015236</t>
  </si>
  <si>
    <t>GCS ES HAD ARDENNES SITE CHARLEVILLE</t>
  </si>
  <si>
    <t>080011265</t>
  </si>
  <si>
    <t>GCS ES HAD DES ARDENNES - ET SIEGE</t>
  </si>
  <si>
    <t>080011232</t>
  </si>
  <si>
    <t>GCS ES HAD DES ARDENNES SITE RETHEL</t>
  </si>
  <si>
    <t>080011257</t>
  </si>
  <si>
    <t>GCS GYNECOLOGIE OBST. EN CHINONAIS -ET</t>
  </si>
  <si>
    <t>cjda.mssante.fr</t>
  </si>
  <si>
    <t>370013286</t>
  </si>
  <si>
    <t>100011477</t>
  </si>
  <si>
    <t>santeadom.mssante.fr/lifen.mssante.fr/aura.mssante.fr</t>
  </si>
  <si>
    <t>HAD 46</t>
  </si>
  <si>
    <t>460007404</t>
  </si>
  <si>
    <t>HAD ESSONNE</t>
  </si>
  <si>
    <t>910025410</t>
  </si>
  <si>
    <t>HAD VITRY LE FRANCOIS</t>
  </si>
  <si>
    <t>510019979</t>
  </si>
  <si>
    <t>HDJ ADOLESCENTS - CSPA</t>
  </si>
  <si>
    <t>880008529</t>
  </si>
  <si>
    <t>HDJ HPA SSR ADDICTO PARIS 13</t>
  </si>
  <si>
    <t>750064461</t>
  </si>
  <si>
    <t>HL BONNETABLE - CENTRE SOINS DE SUITE</t>
  </si>
  <si>
    <t>720000819</t>
  </si>
  <si>
    <t>HL DE FRAIZE</t>
  </si>
  <si>
    <t>880000179</t>
  </si>
  <si>
    <t>pro.mssante.fr/medecin.mssante.fr/ch-src.mssante.fr</t>
  </si>
  <si>
    <t>HL SILLE LE GUILLAUME-CENTRE SOINS SUI</t>
  </si>
  <si>
    <t>720001569</t>
  </si>
  <si>
    <t>HOP DE JOUR CMP ENFANTS ADO PONTIVY</t>
  </si>
  <si>
    <t>560006991</t>
  </si>
  <si>
    <t>HÔPITAL LE THILLOT</t>
  </si>
  <si>
    <t>880000203</t>
  </si>
  <si>
    <t>HOPITAL PRIVE NANCY LORRAINE</t>
  </si>
  <si>
    <t>540026895</t>
  </si>
  <si>
    <t>pro.mssante.fr/hopital-sarralbe.mssante.fr/esp-crehange-faulquemont.mssante.fr</t>
  </si>
  <si>
    <t>infirmier.mssante.fr/had.apn.mssante.fr/apn.mssante.fr</t>
  </si>
  <si>
    <t>pro.mssante.fr/medecin.mssante.fr/lifen.mssante.fr/interop-mssante.apicrypt.org/infirmier.mssante.fr/groupesos.mssante.fr/cgm.mssante.fr</t>
  </si>
  <si>
    <t>HPA-SSR ADDICTO PARIS 15</t>
  </si>
  <si>
    <t>750064479</t>
  </si>
  <si>
    <t>IEAJA LYON</t>
  </si>
  <si>
    <t>690051347</t>
  </si>
  <si>
    <t>340024512</t>
  </si>
  <si>
    <t>MAISON D'ENFANTS LES HIRONDELLES</t>
  </si>
  <si>
    <t>050000306</t>
  </si>
  <si>
    <t>MAISON DE REPOS ET DE CONVALESCENCE STE ODILE</t>
  </si>
  <si>
    <t>640781340</t>
  </si>
  <si>
    <t>MAISON DE REPOS ET DE CONVALESCENCE ST JOSEPH QUIMPERLE</t>
  </si>
  <si>
    <t>290000413</t>
  </si>
  <si>
    <t>MAISON SANITAIRE ENFANTS REY LEROUX LA BOUEXIERE</t>
  </si>
  <si>
    <t>350005278</t>
  </si>
  <si>
    <t>MAISON SLD LA MANAIE AUCHEL</t>
  </si>
  <si>
    <t>620106625</t>
  </si>
  <si>
    <t>pro.mssante.fr/manioukani.mssante.fr/infirmier.mssante.fr</t>
  </si>
  <si>
    <t>MDZHADé</t>
  </si>
  <si>
    <t>980502298</t>
  </si>
  <si>
    <t>NELLES EAUX VIVES DIALYSE POINTE NOIRE</t>
  </si>
  <si>
    <t>970115564</t>
  </si>
  <si>
    <t>NEPHOCARE MAUBEUGE DIALYSE A DOMICILE</t>
  </si>
  <si>
    <t>590810941</t>
  </si>
  <si>
    <t>POLE DE SANTE CHALONNAIS CH CHALONS</t>
  </si>
  <si>
    <t>510022908</t>
  </si>
  <si>
    <t>POLE DE SANTE LA REVISCOLADA MONTEGUT</t>
  </si>
  <si>
    <t>320004930</t>
  </si>
  <si>
    <t>POLYCLINIQUE SAINT LAURENT</t>
  </si>
  <si>
    <t>350054680</t>
  </si>
  <si>
    <t>SARL Amboise</t>
  </si>
  <si>
    <t>SARL AMBOISE - CENTRE CHIRURGICAL</t>
  </si>
  <si>
    <t>600013999</t>
  </si>
  <si>
    <t>SERVICE DE LONG SEJOUR</t>
  </si>
  <si>
    <t>430007419</t>
  </si>
  <si>
    <t>medecin.mssante.fr/lifen.mssante.fr/for.mssante.fr/f-d-r.mssante.fr</t>
  </si>
  <si>
    <t>SSR CONFLUENT LNA</t>
  </si>
  <si>
    <t>440059319</t>
  </si>
  <si>
    <t>SSR LE SAFRAN LADAPT</t>
  </si>
  <si>
    <t>260021795</t>
  </si>
  <si>
    <t>soins-service.mssante.fr/infirmier.mssante.fr</t>
  </si>
  <si>
    <t>HAD ASS BOVES/MAILIZ</t>
  </si>
  <si>
    <t>SSR POLE SANTE ORGEMONT</t>
  </si>
  <si>
    <t>770023059</t>
  </si>
  <si>
    <t>SSR VIVALTO CONFLUENT</t>
  </si>
  <si>
    <t>440059335</t>
  </si>
  <si>
    <t>UDM - UAD KAWENI</t>
  </si>
  <si>
    <t>980500920</t>
  </si>
  <si>
    <t>UNITÉ DE DIALYSE MEDICALISEE MRAMADOUD</t>
  </si>
  <si>
    <t>980501258</t>
  </si>
  <si>
    <t>USLD CHEVEUX BLANCS ORVAULT</t>
  </si>
  <si>
    <t>vyv3.mssante.fr</t>
  </si>
  <si>
    <t>440002939</t>
  </si>
  <si>
    <t>USLD CH JOSSELIN</t>
  </si>
  <si>
    <t>560027641</t>
  </si>
  <si>
    <t>USLD CONDÉ CHANTILLY</t>
  </si>
  <si>
    <t>600105381</t>
  </si>
  <si>
    <t>USLD DIJON RES. N D DE LA VISITATION</t>
  </si>
  <si>
    <t>210986329</t>
  </si>
  <si>
    <t>USLD DU CENTRE HOSPITALIER DE ST-DIE</t>
  </si>
  <si>
    <t>880786645</t>
  </si>
  <si>
    <t>USLD DU CENTRE HOSPITALIER REMIREMONT</t>
  </si>
  <si>
    <t>880786637</t>
  </si>
  <si>
    <t>USLD GCS POLE SANITAIRE CERDAN</t>
  </si>
  <si>
    <t>660007261</t>
  </si>
  <si>
    <t>USLD HOPITAL LOCAL BEAUMONT</t>
  </si>
  <si>
    <t>720000801</t>
  </si>
  <si>
    <t>USLD LES ALTHEAS</t>
  </si>
  <si>
    <t>690801709</t>
  </si>
  <si>
    <t>USLD LES HIBISCUS</t>
  </si>
  <si>
    <t>690802913</t>
  </si>
  <si>
    <t>USLD MARCEL PAGNOL</t>
  </si>
  <si>
    <t>130808843</t>
  </si>
  <si>
    <t>USLD MSB BOHAIN-EN-VERMANDOIS</t>
  </si>
  <si>
    <t>020009684</t>
  </si>
  <si>
    <t>USLD PHG DE CREUTZWALD</t>
  </si>
  <si>
    <t>570015776</t>
  </si>
  <si>
    <t>USLD POLYCLINIQUE DE GRANDE SYNTHE</t>
  </si>
  <si>
    <t>590804340</t>
  </si>
  <si>
    <t>residence-pagomal.mssante.fr</t>
  </si>
  <si>
    <t>mdph13.mssante.fr</t>
  </si>
  <si>
    <t>ehpad-nedonchel.mssante.fr</t>
  </si>
  <si>
    <t>+ 1,2%</t>
  </si>
  <si>
    <t>AURAR - Groupe</t>
  </si>
  <si>
    <t>MAILIZ/GCS SARA</t>
  </si>
  <si>
    <t>MIPIH/MAILIZ</t>
  </si>
  <si>
    <t>agahtir.mssante.fr</t>
  </si>
  <si>
    <t>LIFEN/MAILIZ/ASSOCIATION ECHO/CHI DES ALPES DU SUD/GCS SARA</t>
  </si>
  <si>
    <t>ASSOCIATION ECHO/MIPIH</t>
  </si>
  <si>
    <t>MAILIZ/LIFEN/ENOVACOM/MIPIH</t>
  </si>
  <si>
    <t>ELSAN</t>
  </si>
  <si>
    <t>ELSAN/GRADES ESEA NOUVELLE-AQUITAINE</t>
  </si>
  <si>
    <t>LIFEN/CHRU DE TOURS/ENOVACOM</t>
  </si>
  <si>
    <t>MAILIZ/MIPIH/CHU DE NICE</t>
  </si>
  <si>
    <t>ASSOCIATION ECHO/GCS SARA</t>
  </si>
  <si>
    <t>MAILIZ/MIPIH</t>
  </si>
  <si>
    <t>MAILIZ/ASSOCIATION ECHO/MIPIH</t>
  </si>
  <si>
    <t>WRAPTOR LABORATORIES/MIPIH</t>
  </si>
  <si>
    <t>MAILIZ/LIFEN/GCS SARA</t>
  </si>
  <si>
    <t>AURA AUVERGNE/GCS SARA</t>
  </si>
  <si>
    <t>LIFEN/MAILIZ/GCS SARA</t>
  </si>
  <si>
    <t>ELSAN/LIFEN</t>
  </si>
  <si>
    <t>MIPIH/LIFEN/MAILIZ</t>
  </si>
  <si>
    <t>MIPIH/MAILIZ/LIFEN</t>
  </si>
  <si>
    <t>MIPIH/MAILIZ/GCS SARA</t>
  </si>
  <si>
    <t>LIFEN/MIPIH</t>
  </si>
  <si>
    <t>COMPAGNIE GENERALE DE SANTE/LIFEN/MAILIZ/GCS SARA</t>
  </si>
  <si>
    <t>GIE VIVALTO SANTE SERVICE PARTAGES/LIFEN</t>
  </si>
  <si>
    <t>LIFEN/GCS SARA</t>
  </si>
  <si>
    <t>LIFEN/AUB SANTE</t>
  </si>
  <si>
    <t>AUB SANTE</t>
  </si>
  <si>
    <t>LIFEN/MAILIZ/AUB SANTE</t>
  </si>
  <si>
    <t>ENOVACOM/GCS SARA</t>
  </si>
  <si>
    <t>MAILIZ/ENOVACOM/GCS SARA</t>
  </si>
  <si>
    <t>MIPIH/MAILIZ/GRADES ESEA NOUVELLE-AQUITAINE</t>
  </si>
  <si>
    <t>MIPIH/LIFEN</t>
  </si>
  <si>
    <t>MAILIZ/ENOVACOM/EPSVE</t>
  </si>
  <si>
    <t>GIE VIVALTO SANTE SERVICE PARTAGES/MAILIZ/LIFEN</t>
  </si>
  <si>
    <t>LIFEN/MAILIZ/MIPIH</t>
  </si>
  <si>
    <t>LIFEN/ELSAN</t>
  </si>
  <si>
    <t>MIPIH/MAILIZ/LIFEN/ENOVACOM/GCS SARA</t>
  </si>
  <si>
    <t>LIFEN/MAILIZ/ELSAN/GCS SARA</t>
  </si>
  <si>
    <t>MAILIZ/MIPIH/GCS SARA</t>
  </si>
  <si>
    <t>MIPIH/GCS SARA</t>
  </si>
  <si>
    <t>MAILIZ/LIFEN/MIPIH/GCS SARA</t>
  </si>
  <si>
    <t>MAILIZ/GCS SARA/ASSOCIATION HOSPITALIERE SAINTE MARIE</t>
  </si>
  <si>
    <t>LIFEN/MAILIZ/GIP GRADES BFC/GCS SARA</t>
  </si>
  <si>
    <t>MAILIZ/MIPIH/ENOVACOM</t>
  </si>
  <si>
    <t>MAILIZ/LIFEN/MIPIH</t>
  </si>
  <si>
    <t>COMPAGNIE GENERALE DE SANTE/MAILIZ/GCS SARA</t>
  </si>
  <si>
    <t>LIFEN/MIPIH/MAILIZ</t>
  </si>
  <si>
    <t>INSTITUT HOSPITALIER FRANCO-BRITANIQUE/FSEF</t>
  </si>
  <si>
    <t>GRADES ESEA NOUVELLE-AQUITAINE/MIPIH/MAILIZ</t>
  </si>
  <si>
    <t>MAILIZ/CH DE BOURBON L'ARCHAMBAULT/GCS SARA</t>
  </si>
  <si>
    <t>MAILIZ/WRAPTOR LABORATORIES/GCS SARA</t>
  </si>
  <si>
    <t>CH DE VIENNE/GCS SARA</t>
  </si>
  <si>
    <t>LIFEN/MAILIZ/MIPIH/GCS SARA</t>
  </si>
  <si>
    <t>pro.mssante.fr/infirmier.oc.mssante.fr/infirmier.mssante.fr/ch-axlesthermes.mssante.fr</t>
  </si>
  <si>
    <t>MAILIZ/LIFEN/ENOVACOM/GCS SARA</t>
  </si>
  <si>
    <t>MAILIZ/LIFEN/CHRU DE TOURS</t>
  </si>
  <si>
    <t>medecin.mssante.fr/hopital-bourgachard.mssante.fr/chi-elbeuf-louviers.mssante.fr</t>
  </si>
  <si>
    <t>MAILIZ/MIPIH/GRADES ESEA NOUVELLE-AQUITAINE</t>
  </si>
  <si>
    <t>MAILIZ/LIFEN/ELSAN</t>
  </si>
  <si>
    <t>MAILIZ/WRAPTOR LABORATORIES/MIPIH</t>
  </si>
  <si>
    <t>ENOVACOM/MAILIZ/GCS SARA</t>
  </si>
  <si>
    <t>COMPAGNIE GENERALE DE SANTE/GCS SARA</t>
  </si>
  <si>
    <t>MAILIZ/LIFEN/ENOVACOM/MIPIH/GCS SARA</t>
  </si>
  <si>
    <t>LIFEN/MAILIZ/WRAPTOR LABORATORIES/GCS SARA</t>
  </si>
  <si>
    <t>ENOVACOM/MIPIH/MAILIZ/GCS SARA</t>
  </si>
  <si>
    <t>GIE VIVALTO SANTE SERVICE PARTAGES/LIFEN/MAILIZ/GIP GRADES BFC</t>
  </si>
  <si>
    <t>GCS SARA/ELSAN</t>
  </si>
  <si>
    <t>ENOVACOM/MIPIH</t>
  </si>
  <si>
    <t>MIPIH/ENOVACOM</t>
  </si>
  <si>
    <t>COMPAGNIE GENERALE DE SANTE/MIPIH/MAILIZ</t>
  </si>
  <si>
    <t>GCS E-SANTE ARCHIPEL</t>
  </si>
  <si>
    <t>MAILIZ/LIFEN/CHR METZ-THIONVILLE/GCS SARA</t>
  </si>
  <si>
    <t>MAILIZ/LIFEN/WRAPTOR LABORATORIES/GCS SARA</t>
  </si>
  <si>
    <t>MAILIZ/FSEF</t>
  </si>
  <si>
    <t>GCS SARA/MAILIZ</t>
  </si>
  <si>
    <t>MIPIH/MAILIZ/HOPITAL EUROPEEN</t>
  </si>
  <si>
    <t>LIFEN/MAILIZ/ELSAN</t>
  </si>
  <si>
    <t>MIPIH/LIFEN/MAILIZ/ENOVACOM</t>
  </si>
  <si>
    <t>MIPIH/MAILIZ/LIFEN/GCS SARA</t>
  </si>
  <si>
    <t>WRAPTOR LABORATORIES/COMPAGNIE GENERALE DE SANTE/LIFEN/MAILIZ/CH DE VIENNE/GCS SARA</t>
  </si>
  <si>
    <t>MAILIZ/GIP GRADES BFC/GCS SARA</t>
  </si>
  <si>
    <t>ENOVACOM/MAILIZ/LIFEN/MIPIH/CH DE CHOLET</t>
  </si>
  <si>
    <t>MAILIZ/LIFEN/CHU DE ROUEN</t>
  </si>
  <si>
    <t>COMPAGNIE GENERALE DE SANTE/MAILIZ/CENTRE MEDECINE PHYSIQUE ET READAPT BOBIGNY/GCS SARA</t>
  </si>
  <si>
    <t>GRADES ESEA NOUVELLE-AQUITAINE/MAILIZ/MIPIH</t>
  </si>
  <si>
    <t>MAILIZ/ELSAN/GRADES ESEA NOUVELLE-AQUITAINE</t>
  </si>
  <si>
    <t>CENTRE JACQUES PARISOT BAINVILLE SUR MADON/MAILIZ</t>
  </si>
  <si>
    <t>MAILIZ/LIFEN/GCS SARA/MIPIH</t>
  </si>
  <si>
    <t>MIPIH/LIFEN/MAILIZ/GCS SARA</t>
  </si>
  <si>
    <t>MAILIZ/CHR METZ-THIONVILLE/GRADES PULSY</t>
  </si>
  <si>
    <t>CENTRE MEDECINE PHYSIQUE ET READAPT BOBIGNY</t>
  </si>
  <si>
    <t>MIPIH/LIFEN/GCS SARA</t>
  </si>
  <si>
    <t>GH NORD VIENNE</t>
  </si>
  <si>
    <t>ELSAN/MAILIZ/MIPIH/GRADES ESEA NOUVELLE-AQUITAINE</t>
  </si>
  <si>
    <t>MAILIZ/ENOVACOM/MIPIH</t>
  </si>
  <si>
    <t>ELSAN/MIPIH</t>
  </si>
  <si>
    <t>tempsdevie.mssante.fr</t>
  </si>
  <si>
    <t>pepcbfc.mssante.fr</t>
  </si>
  <si>
    <t>LIFEN/MAILIZ/MIPIH/GRADES PULSY</t>
  </si>
  <si>
    <t>MAILIZ/GH SELESTAT-OBERNAI (GHSO)</t>
  </si>
  <si>
    <t>CH D'AGEN/GRADES ESEA NOUVELLE-AQUITAINE</t>
  </si>
  <si>
    <t>MAILIZ/MIPIH/GRADES PULSY</t>
  </si>
  <si>
    <t>pep63.aura.mssante.fr</t>
  </si>
  <si>
    <t>CENTRE NEPHROCARE MARNE LA VALLEE/LIFEN/GCS SARA</t>
  </si>
  <si>
    <t>LIFEN/MAILIZ/WRAPTOR LABORATORIES</t>
  </si>
  <si>
    <t>ELSAN/MIPIH/LIFEN/MAILIZ</t>
  </si>
  <si>
    <t>MAILIZ/POLYCLINIQUE SAINT JEAN</t>
  </si>
  <si>
    <t>LIFEN/MAILIZ/WRAPTOR LABORATORIES/GCS SARA/GRADES ESEA NOUVELLE-AQUITAINE</t>
  </si>
  <si>
    <t>CENTRE JACQUES PARISOT BAINVILLE SUR MADON</t>
  </si>
  <si>
    <t>COMPAGNIE GENERALE DE SANTE/MIPIH/LIFEN</t>
  </si>
  <si>
    <t>MAILIZ/AUB SANTE</t>
  </si>
  <si>
    <t>CHI DE COMPIEGNE-NOYON</t>
  </si>
  <si>
    <t>CAPSANTE - Groupe 03</t>
  </si>
  <si>
    <t>ECHO SANTE - Groupe</t>
  </si>
  <si>
    <t>APHP - Groupe</t>
  </si>
  <si>
    <t>AHNAC - Groupe</t>
  </si>
  <si>
    <t>CROIX ROUGE FRANCAISE - Groupe</t>
  </si>
  <si>
    <t>Ramsay Santé - Groupe 29</t>
  </si>
  <si>
    <t>SSA - Groupe</t>
  </si>
  <si>
    <t>Ramsay Santé - Groupe 12</t>
  </si>
  <si>
    <t>AUB Santé - Groupe</t>
  </si>
  <si>
    <t>ELSAN - Groupe 33</t>
  </si>
  <si>
    <t>AURA SANTE - Groupe</t>
  </si>
  <si>
    <t>Ramsay Santé - Groupe 52</t>
  </si>
  <si>
    <t>Groupe Gatien - Salvia Santé - Groupe 02</t>
  </si>
  <si>
    <t>MGEN - Groupe</t>
  </si>
  <si>
    <t>HSTV - Groupe</t>
  </si>
  <si>
    <t>ANIDER - Groupe</t>
  </si>
  <si>
    <t>Ramsay Santé - Groupe 20</t>
  </si>
  <si>
    <t>ATIR - Groupe</t>
  </si>
  <si>
    <t>Ramsay Santé - Groupe 59</t>
  </si>
  <si>
    <t>FONDATION MAISON DE SANTE PROTESTANTE - DE BORDEAUX BAGATELLE - Groupe</t>
  </si>
  <si>
    <t>Groupe KORIAN - Groupe 50</t>
  </si>
  <si>
    <t>Groupe KORIAN - Groupe 01</t>
  </si>
  <si>
    <t>SANTELYS Groupe - Groupe 02</t>
  </si>
  <si>
    <t>Groupe KORIAN - Groupe 51</t>
  </si>
  <si>
    <t>ORPEA-CLINEA - Groupe 17</t>
  </si>
  <si>
    <t>Association CEREP-PHYMENTIN - Groupe</t>
  </si>
  <si>
    <t>ELSAN - Groupe 45</t>
  </si>
  <si>
    <t>ADAPT - Groupe</t>
  </si>
  <si>
    <t>SANTELYS Groupe - Groupe 01</t>
  </si>
  <si>
    <t>Ramsay Santé - Groupe 68</t>
  </si>
  <si>
    <t>Arnault Tzanck - Groupe 01</t>
  </si>
  <si>
    <t>Ramsay Santé - Groupe 13</t>
  </si>
  <si>
    <t>Groupe SOS Santé - Groupe</t>
  </si>
  <si>
    <t>Fondation Santé des Etudiants de France - Groupe</t>
  </si>
  <si>
    <t>PRO-BTP - Groupe 01</t>
  </si>
  <si>
    <t>Ramsay Santé - Groupe 43</t>
  </si>
  <si>
    <t>Arnault Tzanck - Groupe 02</t>
  </si>
  <si>
    <t>Arnault Tzanck - Groupe 03</t>
  </si>
  <si>
    <t>Association HADAN - Groupe</t>
  </si>
  <si>
    <t>B.Braun - Groupe 01</t>
  </si>
  <si>
    <t>B.Braun - Groupe 02</t>
  </si>
  <si>
    <t>B.Braun - Groupe 04</t>
  </si>
  <si>
    <t>ELSAN - Groupe 05</t>
  </si>
  <si>
    <t>ELSAN - Groupe 13</t>
  </si>
  <si>
    <t>ELSAN - Groupe 16</t>
  </si>
  <si>
    <t>ELSAN - Groupe 34</t>
  </si>
  <si>
    <t>ELSAN - Groupe 42</t>
  </si>
  <si>
    <t>ELSAN - Groupe 43</t>
  </si>
  <si>
    <t>ELSAN - Groupe 48</t>
  </si>
  <si>
    <t>ELSAN - Groupe 51</t>
  </si>
  <si>
    <t>ELSAN - Groupe 87</t>
  </si>
  <si>
    <t>FONDATION VINCENT DE PAUL - Groupe</t>
  </si>
  <si>
    <t>Groupe Kantys - Groupe 02</t>
  </si>
  <si>
    <t>Groupe Kantys - Groupe 03</t>
  </si>
  <si>
    <t>INICEA - Groupe 04</t>
  </si>
  <si>
    <t>KAPA Santé - Groupe 04</t>
  </si>
  <si>
    <t>KAPA Santé - Groupe 08</t>
  </si>
  <si>
    <t>Ramsay Santé - Groupe 14</t>
  </si>
  <si>
    <t>SA POLYCLINIQUE DE COURLANCY - Groupe</t>
  </si>
  <si>
    <t>LBM ESPACEBIO WOIPPY/LBM ESPACEBIO VILLE HAUTE TOUL/LBM ESPACEBIO VERDIER ST LAURENT PONT-/LBM ESPACEBIO VAL DE FENSCH KNUTANGE/LBM ESPACEBIO TERVILLE/LBM ESPACEBIO TANG-LAHITETE VITRY-LE-F/LBM ESPACEBIO TALANGE/LBM ESPACEBIO STNICDEPORT/LBM ESPACEBIO STAHL KUNTZEL WASELS QUA/LBM ESPACEBIO STAHL JARNY/LBM ESPACEBIO SIEST RD 657 PONT-Ă¤-MOUS/LBM ESPACEBIO SIEST PAGNY-SUR-MOSELLE/LBM ESPACEBIO SCHEPPLER-FUINO CL BERNA/LBM ESPACEBIO SARRALBE/LBM ESPACEBIO SAINT NABOR ST-AVOLD/LBM ESPACEBIO SAINT-MICHEL EPINAL/LBM ESPACEBIO SAINT EXUPERY MONTIGNY-L/LBM ESPACEBIO SABLON ST PIERRE METZ/LBM ESPACEBIO PIENNES/LBM ESPACEBIO PAX SIEGE METZ/LBM ESPACEBIO PAX POINCARE ST-AVOLD/LBM ESPACEBIO PAX MAIZIERES-LES-METZ/LBM ESPACEBIO PAX CREUTZWALD/LBM ESPACEBIO MONVOISIN R VICTOR HUGO/LBM ESPACEBIO MAIREY BRIEY/LBM ESPACEBIO LUNEVILLE/LBM ESPACEBIO LIMASSET ST-DIZIER/LBM ESPACEBIO LAXOU/LBM ESPACEBIO LANG FREYMING/LBM ESPACEBIO LAHITETE ST-DIZIER/LBM ESPACEBIO LABORATOIRE DE L'ORNE CL/LBM ESPACEBIO LABORATOIRE DE LA SOURCE/LBM ESPACEBIO JEANNE D'ARC VANDOEUVRE/LBM ESPACEBIO JAGER-BEAUVEIL BOULAY/LBM ESPACEBIO HOTEL DIEU MONT-SAINT-MA/LBM ESPACEBIO HERSERANGE/LBM ESPACEBIO GUILLARD COMMERCY/LBM ESPACEBIO GOS THEDING/LBM ESPACEBIO GOS PL BRIAND FORBACH/LBM ESPACEBIO GARE VERDUN/LBM ESPACEBIO FAIENCERIES SARREGUEMINE/LBM ESPACEBIO ENOCH WASSY/LBM ESPACEBIO DUMUR CHENILLOT R BEHONN/LBM ESPACEBIO DU CHATEAU FOLSCHVILLER/LBM ESPACEBIO DOMBASLE/LBM ESPACEBIO DIEMERINGEN/LBM ESPACEBIO DEGEORGES LONGWY/LBM ESPACEBIO BOUSSE/LBM ESPACEBIO BLACK STONE R DE SARRE M/LBM ESPACEBIO BERNAT THIONVILLE/LBM ESPACEBIO AUBERT-DENIS R NATIONALE/LBM ESPACEBIO 3 MAISONS NANCY/LBM ESPACEBIO/LABORATOIRE DE BIOLOGIE MEDICALE</t>
  </si>
  <si>
    <t>SITE ST MARTIN BIOLOGIE/SITE PORT CARAĂŹBE/SITE MARIE LES ABYMES/SITE - LBM ST-BARTHELEMY/SITE LAURENT-LEROY PETITE CANAL/SITE LAURENT-LEROY LE MOULE/SITE KALIBIO STE-ANNE/SITE GRECO-LACASCADE/SITE CARAĂŹBE/SITE BIOCARAIBES STE-ROSE/SITE  BIOCARAIBES GOYAVE/SELAS BIODOM/LBM SELAS BIO POLE ANTILLES/LBM"MAURICE-PEROUMAL TAMBY"/LABM KALIBIO A GOSIER</t>
  </si>
  <si>
    <t>LBM BIO DOMES PONT DU CHATEAU/LBM BIO DOMES GERZAT/LBM BIO DOMES CLERMONT FD DANZIGER/LBM BIO DOMES CLERMONT FD CHANELLES/LBM BIO DOMES CHAMALIČRES/LBM BIO DOMES CEYRAT/LBM BIO DOMES BILLOM</t>
  </si>
  <si>
    <t>SITE PRINCIPAL AVERNEUIL/AVRE/SITE DE ST-LUBIN DES JONCHERĂ¦TS (28)/SITE DE MORTAGNE AU PERCHE (61)/SITE DE L'AIGLE (61)/SITE DE BRETEUIL/ITON</t>
  </si>
  <si>
    <t>LBM CORCY VILLERS-COTTERĂ¦TS</t>
  </si>
  <si>
    <t>Ničvre</t>
  </si>
  <si>
    <t>Aričge</t>
  </si>
  <si>
    <t>Corrčze</t>
  </si>
  <si>
    <t>BC-LAB - DIJON - JEAN JAURČS</t>
  </si>
  <si>
    <t>Ardčche</t>
  </si>
  <si>
    <t>Isčre</t>
  </si>
  <si>
    <t>SITE DE ST-LUBIN DES JONCHERĂ¦TS (28)</t>
  </si>
  <si>
    <t>Finistčre</t>
  </si>
  <si>
    <t>LBM SYNLAB MIDI NĂ´MES GOELANDS</t>
  </si>
  <si>
    <t>LBM ANABIOQUAL ROCHE LA MOLIČRE</t>
  </si>
  <si>
    <t>Lozčre</t>
  </si>
  <si>
    <t>Deux-Sčvres</t>
  </si>
  <si>
    <t>LBM ESPACEBIO SIEST RD 657 PONT-Ă¤-MOUS</t>
  </si>
  <si>
    <t>LBM BIO DOMES CHAMALIČRES</t>
  </si>
  <si>
    <t>LABM DE LA BIBLIOTHČQUE</t>
  </si>
  <si>
    <t>SELAS BENHAĂŹM</t>
  </si>
  <si>
    <t>LBM BENHAĂŹM SITE BRETEUIL LECOURBE</t>
  </si>
  <si>
    <t>LBM BENHAĂŹM SITE JEAN JAURES</t>
  </si>
  <si>
    <t>LBM BENHAĂŹM SITE MEUDON</t>
  </si>
  <si>
    <t>SITE CARAĂŹBE</t>
  </si>
  <si>
    <t>SITE PORT CARAĂŹBE</t>
  </si>
  <si>
    <t>dac-corsica.mssante.fr</t>
  </si>
  <si>
    <t>MIPIH/MAILIZ/LIFEN/HOPITAL SAINT JOSEPH</t>
  </si>
  <si>
    <t>pro.mssante.fr/medecin.mssante.fr/interop-mssante.apicrypt.org/infirmier.mssante.fr/had-ch-albert.mssante.fr/ch-albert.mssante.fr/cgm.mssante.fr/aura.mssante.fr</t>
  </si>
  <si>
    <t>medecin.mssante.fr/lifen.mssante.fr/infirmier.mssante.fr/hstv.mssante.fr</t>
  </si>
  <si>
    <t>LIFEN/MAILIZ/HOSPITALITE SAINT-THOMAS DE VILLENEUVE</t>
  </si>
  <si>
    <t>pro.mssante.fr/medecin.mssante.fr/interop-mssante.apicrypt.org/infirmier.mssante.fr/ch-avesnes.mssante.fr/cgm.mssante.fr</t>
  </si>
  <si>
    <t>LIFEN/MAILIZ/HOPITAL SAINT JOSEPH/HOPITAL EUROPEEN/MIPIH</t>
  </si>
  <si>
    <t>vbr-sudeure.mssante.fr/orpea.mssante.fr/masseur-kinesitherapeute.mssante.fr/infirmier.mssante.fr</t>
  </si>
  <si>
    <t>orpea.mssante.fr/lifen.mssante.fr/interop-mssante.apicrypt.org/infirmier.mssante.fr/cgm.mssante.fr</t>
  </si>
  <si>
    <t>na.mssante.fr/fsef.mssante.fr/ch-mdm.mssante.fr/aquitaine.mssante.fr</t>
  </si>
  <si>
    <t>FSEF/CH DE MONT DE MARSAN/GRADES ESEA NOUVELLE-AQUITAINE</t>
  </si>
  <si>
    <t>sage-femme.mssante.fr/pro.mssante.fr/medecin.mssante.fr/lifen.mssante.fr/infirmier.mssante.fr/cliniquetousvents.mssante.fr</t>
  </si>
  <si>
    <t>ugecamaq.mssante.fr/pro.mssante.fr/masseur-kinesitherapeute.mssante.fr</t>
  </si>
  <si>
    <t>COMPAGNIE GENERALE DE SANTE/LIFEN/MAILIZ/ENOVACOM</t>
  </si>
  <si>
    <t>masseur-kinesitherapeute.mssante.fr/easycrypt.mssante.fr</t>
  </si>
  <si>
    <t>masseur-kinesitherapeute.mssante.fr/infirmier.mssante.fr/aphp.mssante.fr</t>
  </si>
  <si>
    <t>ugecam-ra.aura.mssante.fr/pro.mssante.fr/masseur-kinesitherapeute.mssante.fr/aura.mssante.fr</t>
  </si>
  <si>
    <t>pro.mssante.fr/na.mssante.fr/melioris.mssante.fr/medecin.mssante.fr/masseur-kinesitherapeute.mssante.fr/lifen.mssante.fr/legrandfeu.mssante.fr/enovacom.mssante.fr</t>
  </si>
  <si>
    <t>MIPIH/MAILIZ/LIFEN/GRADES ESEA NOUVELLE-AQUITAINE/ENOVACOM</t>
  </si>
  <si>
    <t>pro.mssante.fr/pc.mssante.fr/montierlacelle.elsan.mssante.fr/medecin.mssante.fr/lifen.mssante.fr/interop-mssante.apicrypt.org/infirmier.mssante.fr/cgm.mssante.fr</t>
  </si>
  <si>
    <t>santelys.mssante.fr/pro.mssante.fr/infirmier.mssante.fr</t>
  </si>
  <si>
    <t>medecin.mssante.fr/lifen.mssante.fr/aura.mssante.fr</t>
  </si>
  <si>
    <t>BC-LAB - ST-APOLLINAIRE - LA FLEURIÉE/BC-LAB - SAINTS-GEOSMES/BC-LAB - POUILLY-EN-AUXOIS/BC-LAB - MARSANNAY-LA-COTE/BC-LAB - LONGVIC - SITE DU BIEF/BC-LAB - JOINVILLE/BC-LAB - GEVREY - GRANDS CRUS/BC-LAB - FONTAINE D'OUCHE/BC-LAB - DIJON - THÉATRE/BC-LAB - DIJON - PRINCE DE CONDÉ/BC-LAB - DIJON - PARC DE L'EUROPE/BC-LAB - DIJON - JEAN JAURČS/BC-LAB - DIJON - GALILÉE/BC-LAB - DIJON - DRAPEAU/BC-LAB - DIJON CLÉMENCEAU/BC-LAB - DIJON BRUANT/BC-LAB - CHENÔVE/BC-LAB - CHAUMONT/BC-LAB - CHATILLON-SUR-SEINE</t>
  </si>
  <si>
    <t>LBM SYNLAB MIDI VAUVERT/LBM SYNLAB MIDI PRADES LE LEZ/LBM SYNLAB MIDI NĂ´MES GOELANDS/LBM SYNLAB MIDI MONTPELLIER NINA SIMON/LBM SYNLAB MIDI MONTPELLIER JEU DE PAU/LBM SYNLAB MIDI MONTPELLIER HAYE/LBM SYNLAB MIDI MONTPELLIER FLOURENS/LBM SYNLAB MIDI MONTPELLIER BEJART/LBM SYNLAB MIDI MAUGUIO</t>
  </si>
  <si>
    <t>LBM ANABIOQUAL ST ETIENNE LIBÉRATION/LBM ANABIOQUAL ST ETIENNE LA PAIX/LBM ANABIOQUAL ST ETIENNE CHARCOT/LBM ANABIOQUAL ST ETIENNE BERGSON/LBM ANABIOQUAL ROCHE LA MOLIČRE/LBM ANABIOQUAL LE CHAMBON FEUGEROLLES</t>
  </si>
  <si>
    <t>LBM CORCY VILLERS-COTTERĂ¦TS/LBM CORCY SOISSONS SAINT MARTIN/LBM CORCY SOISSONS REMPART/LBM CORCY NOYON/LBM CORCY MONTMIRAIL/LBM CORCY CHATEAU-THIERRY</t>
  </si>
  <si>
    <t>LBM BENHAIM SITE VÉLIZY/LBM BENHAIM SITE RUE DE LA POMPE/LBM BENHAIM SITE FOLIE REGNAULT/LBM BENHAIM SITE CURIE/LBM BENHAĂŹM SITE MEUDON/LBM BENHAĂŹM SITE JEAN JAURES/LBM BENHAĂŹM SITE BRETEUIL LECOURBE</t>
  </si>
  <si>
    <t>viatrajectoire.mssante.fr</t>
  </si>
  <si>
    <t>GCS NORMAND'E-SANTE</t>
  </si>
  <si>
    <t>Mon Espace Santé</t>
  </si>
  <si>
    <t>pro.mssante.fr/medecin.mssante.fr/infirmier.mssante.fr/echo-sante.mssante.fr/aurapc.mssante.fr</t>
  </si>
  <si>
    <t>pro.mssante.fr/lifen.mssante.fr/aura.mssante.fr</t>
  </si>
  <si>
    <t>COMPAGNIE GENERALE DE SANTE/MAILIZ/WRAPTOR LABORATORIES/GCS SARA</t>
  </si>
  <si>
    <t>stvincentbesancon.mssante.fr/stvincentbesancon.elsan.mssante.fr/ramsaygds.mssante.fr/pro.mssante.fr/medecin.mssante.fr/lifen.mssante.fr/interop-mssante.apicrypt.org/infirmier.mssante.fr/hnfc.mssante.fr/esante-bfc.mssante.fr/chu-besancon.mssante.fr/ch-dole.mssante.fr/cgm.mssante.fr/aura.mssante.fr/apf.bfc.mssante.fr</t>
  </si>
  <si>
    <t>montagard.elsan.mssante.fr/lifen.mssante.fr/interop-mssante.apicrypt.org/infirmier.mssante.fr/aura.mssante.fr</t>
  </si>
  <si>
    <t>ADISTA/MIPIH</t>
  </si>
  <si>
    <t>MAILIZ/GCS E-SANTE ARCHIPEL (opérateur de test)</t>
  </si>
  <si>
    <t>pro.mssante.fr/medecin.mssante.fr/lifen.mssante.fr/interop-mssante.apicrypt.org/infirmier.mssante.fr/ch-pfastatt.mssante.fr</t>
  </si>
  <si>
    <t>sage-femme.mssante.fr/medecin.mssante.fr/masseur-kinesitherapeute.oc.mssante.fr/lifen.mssante.fr/interop-mssante.apicrypt.org/infirmier.mssante.fr/ch-stflour.mssante.fr/cgm.mssante.fr/aura.mssante.fr</t>
  </si>
  <si>
    <t>pharmacien.mssante.fr/medecin.mssante.fr/infirmier.mssante.fr/ch-montceau71.mssante.fr/cgfl.mssante.fr/aura.mssante.fr</t>
  </si>
  <si>
    <t>pro.mssante.fr/na.mssante.fr/medecin.mssante.fr/lifen.mssante.fr/landouzy-villa-jeanne.mssante.fr/infirmier.mssante.fr/aura.mssante.fr/aquitaine.mssante.fr</t>
  </si>
  <si>
    <t>LIFEN/MIPIH/MAILIZ/GCS SARA/GRADES ESEA NOUVELLE-AQUITAINE</t>
  </si>
  <si>
    <t>ramsaygds.mssante.fr/infirmier.mssante.fr/aura.mssante.fr</t>
  </si>
  <si>
    <t>medecin.mssante.fr/cgm.mssante.fr/a2lfs.mssante.fr</t>
  </si>
  <si>
    <t>MAILIZ/CENTRE HOSPITALIER MONTLUCON NERIS/GCS SARA</t>
  </si>
  <si>
    <t>pro.mssante.fr/medecin.mssante.fr/masseur-kinesitherapeute.mssante.fr/chstmarcellin.aura.mssante.fr/chorus.mssante.fr/cgm.mssante.fr/aura.mssante.fr</t>
  </si>
  <si>
    <t>ch-pelussin.aura.mssante.fr/aura.mssante.fr</t>
  </si>
  <si>
    <t>infirmier.mssante.fr/ch-spdb.aura.mssante.fr/aura.mssante.fr</t>
  </si>
  <si>
    <t>CH EURE SEINE/MIPIH/MAILIZ</t>
  </si>
  <si>
    <t>orpea.mssante.fr/medecin.mssante.fr/infirmier.mssante.fr/cgm.mssante.fr/aura.mssante.fr</t>
  </si>
  <si>
    <t>pro.mssante.fr/medecin.mssante.fr/lifen.mssante.fr/interop-mssante.apicrypt.org/infirmier.mssante.fr/glps.mssante.fr</t>
  </si>
  <si>
    <t>LIFEN/MAILIZ/GCS SARA/DEDALUS HEALTHCARE FRANCE</t>
  </si>
  <si>
    <t>LIFEN/GCS E-SANTE ARCHIPEL (opérateur de test)</t>
  </si>
  <si>
    <t>pro.mssante.fr/medecin.mssante.fr/lifen.mssante.fr/interop-mssante.apicrypt.org/costiere.mssante.fr/cgm.mssante.fr</t>
  </si>
  <si>
    <t>orpea.mssante.fr/medecin.mssante.fr/aura.mssante.fr</t>
  </si>
  <si>
    <t>ramsaygds.mssante.fr/masseur-kinesitherapeute.mssante.fr/lifen.mssante.fr/invalides.mssante.fr</t>
  </si>
  <si>
    <t>COMPAGNIE GENERALE DE SANTE/MAILIZ/LIFEN/ENOVACOM</t>
  </si>
  <si>
    <t>medecin.mssante.fr/lifen.mssante.fr/jeebop.mssante.fr/interop-mssante.apicrypt.org/cliniqueduparcsaintlazare.mssante.fr/aura.mssante.fr</t>
  </si>
  <si>
    <t>ramsaygds.mssante.fr/medecin.mssante.fr/lifen.mssante.fr/aura.mssante.fr</t>
  </si>
  <si>
    <t>COMPAGNIE GENERALE DE SANTE/MAILIZ/LIFEN/GCS SARA</t>
  </si>
  <si>
    <t>pro.mssante.fr/orpea.mssante.fr/medecin.mssante.fr/lifen.mssante.fr</t>
  </si>
  <si>
    <t>GCS E-SANTE ARCHIPEL (opérateur de test)</t>
  </si>
  <si>
    <t>ENOVACOM/MIPIH/MAILIZ/HOPITAL EUROPEEN</t>
  </si>
  <si>
    <t>pro.mssante.fr/medecin.mssante.fr/clinique-beuvry.mssante.fr/clinique-ambroise-pare-beuvry.mssante.fr</t>
  </si>
  <si>
    <t>MAILIZ/MIPIH/WRAPTOR LABORATORIES</t>
  </si>
  <si>
    <t>medecin.mssante.fr/lifen.mssante.fr/btprms.mssante.fr/aura.mssante.fr</t>
  </si>
  <si>
    <t>queyriaux.mssante.fr/qsp.mssante.fr/medecin.mssante.fr/cgm.mssante.fr/aura.mssante.fr</t>
  </si>
  <si>
    <t>orsac-cnd.aura.mssante.fr/infirmier.mssante.fr/aura.mssante.fr</t>
  </si>
  <si>
    <t>pro.mssante.fr/orpea.mssante.fr/infirmier.mssante.fr/aura.mssante.fr</t>
  </si>
  <si>
    <t>lifen.mssante.fr/interop-mssante.apicrypt.org</t>
  </si>
  <si>
    <t>paca.mssante.fr/orthophoniste.mssante.fr/medecin.mssante.fr/masseur-kinesitherapeute.mssante.fr/lifen.mssante.fr/interop-mssante.apicrypt.org/infirmier.mssante.fr/hopital-saint-joseph.mssante.fr/clinique-saint-martin.mssante.fr</t>
  </si>
  <si>
    <t>pro.mssante.fr/medecin.mssante.fr/lifen.mssante.fr/clinique-st-naborstavold.mssante.fr/clinique-st-nabor.mssante.fr/chr-metz-thionville.mssante.fr/cgm.mssante.fr/aura.mssante.fr</t>
  </si>
  <si>
    <t>MIPIH/ADISTA/MAILIZ</t>
  </si>
  <si>
    <t>ramsaygds.mssante.fr/pro.mssante.fr/orthophoniste.mssante.fr/medecin.mssante.fr/masseur-kinesitherapeute.mssante.fr/lifen.mssante.fr</t>
  </si>
  <si>
    <t>pro.mssante.fr/orpea.mssante.fr/lifen.mssante.fr/interop-mssante.apicrypt.org/infirmier.mssante.fr</t>
  </si>
  <si>
    <t>LIFEN/ELSAN/MAILIZ</t>
  </si>
  <si>
    <t>soins-service.mssante.fr/sage-femme.mssante.fr/pro.mssante.fr/pauchet.mssante.fr/medecin.mssante.fr/masseur-kinesitherapeute.mssante.fr/lifen.mssante.fr/interop-mssante.apicrypt.org/infirmier.mssante.fr/chu-amiens.mssante.fr/cgm.mssante.fr</t>
  </si>
  <si>
    <t>WRAPTOR LABORATORIES/MAILIZ/MIPIH/ENOVACOM</t>
  </si>
  <si>
    <t>MIPIH/MAILIZ/DEDALUS HEALTHCARE FRANCE</t>
  </si>
  <si>
    <t>ugecam-alsace.mssante.fr/lifen.mssante.fr/cgm.mssante.fr/aura.mssante.fr</t>
  </si>
  <si>
    <t>masseur-kinesitherapeute.mssante.fr/lifen.mssante.fr/infirmier.mssante.fr</t>
  </si>
  <si>
    <t>ETABLISSEMENT THERAPEUTIQUE ADO</t>
  </si>
  <si>
    <t>MIPIH/LIFEN/MAILIZ/ENOVACOM/CHU DE POITIERS/GCS SARA/GRADES ESEA NOUVELLE-AQUITAINE</t>
  </si>
  <si>
    <t>orsac.ssr01.aura.mssante.fr/chateau-angeville.aura.mssante.fr/aura.mssante.fr</t>
  </si>
  <si>
    <t>lifen.mssante.fr/infirmier.mssante.fr/echo-sante.mssante.fr/aura.mssante.fr</t>
  </si>
  <si>
    <t>LIFEN/MAILIZ/ASSOCIATION ECHO/GCS SARA</t>
  </si>
  <si>
    <t>LIFEN/MAILIZ/DEDALUS HEALTHCARE FRANCE</t>
  </si>
  <si>
    <t>lifen.mssante.fr/infirmier.mssante.fr/clinicadour.mssante.fr</t>
  </si>
  <si>
    <t>sage-femme.mssante.fr/orthophoniste.mssante.fr/lifen.mssante.fr/infirmier.mssante.fr/chu-reims.mssante.fr/chirurgien-dentiste.mssante.fr/ch-ghsa.mssante.fr/aura.mssante.fr</t>
  </si>
  <si>
    <t>LIFEN/MAILIZ/CHU DE REIMS/GCS SARA</t>
  </si>
  <si>
    <t>MAILIZ/MIPIH/DEDALUS HEALTHCARE FRANCE</t>
  </si>
  <si>
    <t>MAILIZ/DEDALUS HEALTHCARE FRANCE</t>
  </si>
  <si>
    <t>pro.mssante.fr/medecin.mssante.fr/lifen.mssante.fr/interop-mssante.apicrypt.org/infirmier.mssante.fr/cgm.mssante.fr</t>
  </si>
  <si>
    <t>pedicure-podologue.mssante.fr/lifen.mssante.fr</t>
  </si>
  <si>
    <t>ch-serrieres.aura.mssante.fr/aura.mssante.fr</t>
  </si>
  <si>
    <t>pro.mssante.fr/lifen.mssante.fr/infirmier.mssante.fr/hi-bsav.aura.mssante.fr/aura.mssante.fr</t>
  </si>
  <si>
    <t>pro.mssante.fr/medecin.mssante.fr</t>
  </si>
  <si>
    <t>medecin.mssante.fr/interop-mssante.apicrypt.org/infirmier.mssante.fr/hopital-stjames.mssante.fr/etabs-stjames.mssante.fr</t>
  </si>
  <si>
    <t>LIFEN/MAILIZ/ASSOCIATION GROUPE SOS SANTE/GCS SARA</t>
  </si>
  <si>
    <t>CH LEZIGNAN CORBIERES/GCS SARA</t>
  </si>
  <si>
    <t>grand-est.mssante.fr/cha.mssante.fr/cgm.mssante.fr</t>
  </si>
  <si>
    <t>medecin.mssante.fr/ch-pontdevaux.aura.mssante.fr/cgm.mssante.fr/aura.mssante.fr</t>
  </si>
  <si>
    <t>medecin.mssante.fr/lifen.mssante.fr/interop-mssante.apicrypt.org/infirmier.mssante.fr/hopitalevron.mssante.fr/esantepdl.mssante.fr/cgm.mssante.fr/aura.mssante.fr</t>
  </si>
  <si>
    <t>cgm.mssante.fr/aura.mssante.fr</t>
  </si>
  <si>
    <t>medecin.mssante.fr/lifen.mssante.fr/interop-mssante.apicrypt.org/infirmier.mssante.fr/esante-bfc.mssante.fr/enovacom.mssante.fr</t>
  </si>
  <si>
    <t>LIFEN/DEDALUS HEALTHCARE FRANCE</t>
  </si>
  <si>
    <t>ugecam-ne.mssante.fr/pro.mssante.fr/orthophoniste.mssante.fr/ohs-lorraine.mssante.fr/cgm.mssante.fr</t>
  </si>
  <si>
    <t>softwaymedical.mssante.fr/clinique-vetyver.mssante.fr</t>
  </si>
  <si>
    <t>WRAPTOR LABORATORIES/MAILIZ/ENOVACOM/GCS E-SANTE PAYS DE LA LOIRE</t>
  </si>
  <si>
    <t>lifen.mssante.fr/lapalmola.mssante.fr/infirmier.mssante.fr</t>
  </si>
  <si>
    <t>montalier.mssante.fr/medecin.mssante.fr/lifen.mssante.fr</t>
  </si>
  <si>
    <t>GRADES ESEA NOUVELLE-AQUITAINE/MAILIZ/LIFEN</t>
  </si>
  <si>
    <t>ADISTA/LIFEN/MAILIZ/MIPIH</t>
  </si>
  <si>
    <t>070000245</t>
  </si>
  <si>
    <t>ramsaygds.mssante.fr/medecin.mssante.fr/aura.mssante.fr</t>
  </si>
  <si>
    <t>210011367</t>
  </si>
  <si>
    <t>DEDALUS HEALTHCARE FRANCE/MAILIZ</t>
  </si>
  <si>
    <t>SSA/MAILIZ/MIPIH</t>
  </si>
  <si>
    <t>MAILIZ/LIFEN/HOPITAL FONDATION A DE ROTHSCHILD/MIPIH</t>
  </si>
  <si>
    <t>pro.mssante.fr/masseur-kinesitherapeute.mssante.fr/lifen.mssante.fr/aura.mssante.fr</t>
  </si>
  <si>
    <t>ugecam-alpc.cnamts.mssante.fr/aura.mssante.fr</t>
  </si>
  <si>
    <t>Ramsay Santé - Groupe 102</t>
  </si>
  <si>
    <t>Ramsay Santé - Groupe 96</t>
  </si>
  <si>
    <t>loustal-labruguiere.mssante.fr</t>
  </si>
  <si>
    <t>leslauriersroses.mssante.fr</t>
  </si>
  <si>
    <t>Nb Messages émis LBM M (Suivi LBM)</t>
  </si>
  <si>
    <t>pro.mssante.fr/adpc.mssante.fr</t>
  </si>
  <si>
    <t>medecin.mssante.fr/agahtir.mssante.fr</t>
  </si>
  <si>
    <t>ramsaygds.mssante.fr/medecin.mssante.fr/masseur-kinesitherapeute.mssante.fr/lifen.mssante.fr/infirmier.mssante.fr/cgm.mssante.fr/aura.mssante.fr/ahnac.mssante.fr</t>
  </si>
  <si>
    <t>medecin.mssante.fr/lifen.mssante.fr/infirmier.mssante.fr/aura.mssante.fr/aider.asso.mssante.fr</t>
  </si>
  <si>
    <t>LIFEN/MAILIZ/GCS SARA/AIDER-CLINIQUE DES MALADIES RENALES</t>
  </si>
  <si>
    <t>pro.mssante.fr/lifen.mssante.fr/infirmier.mssante.fr/ch-saintdie.mssante.fr/altir.mssante.fr/altir-grand-est.mssante.fr</t>
  </si>
  <si>
    <t>LIFEN/MAILIZ/GRADES PULSY/MIPIH</t>
  </si>
  <si>
    <t>medecin.mssante.fr/lifen.mssante.fr/infirmier.mssante.fr/anider.mssante.fr</t>
  </si>
  <si>
    <t>ararhad.mssante.fr</t>
  </si>
  <si>
    <t>infirmier.mssante.fr/ararhad.mssante.fr</t>
  </si>
  <si>
    <t>medecin.mssante.fr/lifen.mssante.fr/infirmier.mssante.fr/chu-reims.mssante.fr/ch-epernay.mssante.fr/cgm.mssante.fr/arpdd.mssante.fr</t>
  </si>
  <si>
    <t>medecin.mssante.fr/lifen.mssante.fr/interop-mssante.apicrypt.org/infirmier.mssante.fr/chr-metz-thionville.mssante.fr/asspo.mssante.fr</t>
  </si>
  <si>
    <t>na.mssante.fr/medecin.mssante.fr/lifen.mssante.fr/infirmier.mssante.fr/cgm.mssante.fr</t>
  </si>
  <si>
    <t>medecin.mssante.fr/lifen.mssante.fr/interop-mssante.apicrypt.org/infirmier.mssante.fr/atir.mssante.fr</t>
  </si>
  <si>
    <t>echo-sante.mssante.fr/atirmartinique.mssante.fr</t>
  </si>
  <si>
    <t>lifen.mssante.fr/infirmier.mssante.fr/echo-sante.mssante.fr/calydial.aura.mssante.fr/aura.mssante.fr</t>
  </si>
  <si>
    <t>sage-femme.mssante.fr/ramsaygds.mssante.fr/pro.mssante.fr/na.mssante.fr/medecin.mssante.fr/lifen.mssante.fr/interop-mssante.apicrypt.org/infirmier.mssante.fr/chu-poitiers.mssante.fr/chu-limoges.mssante.fr/cgm.mssante.fr/belharra.capio.mssante.fr/aura.mssante.fr/aquitaine.mssante.fr</t>
  </si>
  <si>
    <t>ramsaygds.mssante.fr/medecin.mssante.fr/lifen.mssante.fr/interop-mssante.apicrypt.org/clinique-orange.elsan.mssante.fr/cgm.mssante.fr</t>
  </si>
  <si>
    <t>ramsaygds.mssante.fr/pc.mssante.fr/medecin.mssante.fr/interop-mssante.apicrypt.org</t>
  </si>
  <si>
    <t>medecin.mssante.fr/lifen.mssante.fr/interop-mssante.apicrypt.org/infirmier.mssante.fr/cgm.mssante.fr</t>
  </si>
  <si>
    <t>orpea.mssante.fr/medecin.mssante.fr/lifen.mssante.fr/infirmier.mssante.fr/cgm.mssante.fr</t>
  </si>
  <si>
    <t>orpea.mssante.fr/medecin.mssante.fr/lifen.mssante.fr/hopital-saint-joseph.mssante.fr</t>
  </si>
  <si>
    <t>ramsaygds.mssante.fr/medecin.mssante.fr/jeebop.mssante.fr/interop-mssante.apicrypt.org/cliniquedesprinces.mssante.fr</t>
  </si>
  <si>
    <t>medecin.mssante.fr/lifen.mssante.fr/aural.mssante.fr</t>
  </si>
  <si>
    <t>MAILIZ/LIFEN/AURAL</t>
  </si>
  <si>
    <t>ramsaygds.mssante.fr/pharmacien.mssante.fr/lifen.mssante.fr/infirmier.mssante.fr</t>
  </si>
  <si>
    <t>medecin.mssante.fr/lifen.mssante.fr/kantys-atlantis.mssante.fr/cgm.mssante.fr</t>
  </si>
  <si>
    <t>ramsaygds.mssante.fr/pro.mssante.fr/medecin.mssante.fr/lifen.mssante.fr/enovacom.mssante.fr/cgm.mssante.fr</t>
  </si>
  <si>
    <t>vds-asso.mssante.fr/pro.oc.mssante.fr/medecin.mssante.fr/masseur-kinesitherapeute.mssante.fr</t>
  </si>
  <si>
    <t>medecin.mssante.fr/lifen.mssante.fr/lesabondances.mssante.fr/infirmier.mssante.fr/epsve.mssante.fr</t>
  </si>
  <si>
    <t>LIFEN/CENTRE DE GERONTOLOGIE LES ABONDANCES/MAILIZ/EPSVE</t>
  </si>
  <si>
    <t>medecin.mssante.fr/infirmier.mssante.fr/clinique-saintfrancois.mssante.fr/cgm.mssante.fr</t>
  </si>
  <si>
    <t>noalys.mssante.fr/medecin.mssante.fr/enovacom.mssante.fr/ceni.aura.mssante.fr/aura.mssante.fr</t>
  </si>
  <si>
    <t>pharmacien.mssante.fr/medecin.mssante.fr/interop-mssante.apicrypt.org/cvl.mssante.fr/cgm.mssante.fr</t>
  </si>
  <si>
    <t>MAILIZ/FONDATION ILDYS SITE DE PERHARIDY</t>
  </si>
  <si>
    <t>apres.asso.mssante.fr</t>
  </si>
  <si>
    <t>medistory.mssante.fr/medecin.mssante.fr/enovacom.mssante.fr/aura.mssante.fr</t>
  </si>
  <si>
    <t>DEDALUS HEALTHCARE FRANCE/MAILIZ/ENOVACOM/GCS SARA</t>
  </si>
  <si>
    <t>vyv3.mssante.fr/lifen.mssante.fr</t>
  </si>
  <si>
    <t>pro.mssante.fr/medecin.mssante.fr/masseur-kinesitherapeute.mssante.fr/infirmier.mssante.fr/f-d-r.mssante.fr/aura.mssante.fr</t>
  </si>
  <si>
    <t>MIPIH/COMPAGNIE GENERALE DE SANTE/MAILIZ/LIFEN</t>
  </si>
  <si>
    <t>pro.mssante.fr/masseur-kinesitherapeute.mssante.fr/lifen.mssante.fr/groupesos.mssante.fr</t>
  </si>
  <si>
    <t>MAILIZ/LIFEN/ASSOCIATION GROUPE SOS SANTE</t>
  </si>
  <si>
    <t>lifen.mssante.fr/infirmier.mssante.fr/centredesibourg.mssante.fr</t>
  </si>
  <si>
    <t>MAILIZ/MIPIH/GCS SARA/GRADES ESEA NOUVELLE-AQUITAINE</t>
  </si>
  <si>
    <t>ugecam-brpl.mssante.fr/pro.mssante.fr/lifen.mssante.fr</t>
  </si>
  <si>
    <t>MIPIH/MAILIZ/LIFEN/CH BRETAGNE ATLANTIQUE/GCS SARA</t>
  </si>
  <si>
    <t>vorsac-ssr38.aura.mssante.fr/pro.mssante.fr/medecin.mssante.fr/aura.mssante.fr</t>
  </si>
  <si>
    <t>hemodialyse-archette.elsan.mssante.fr/cvl.mssante.fr/archette.elsan.mssante.fr</t>
  </si>
  <si>
    <t>WRAPTOR LABORATORIES/ELSAN</t>
  </si>
  <si>
    <t>infirmier.mssante.fr/echo-sante.mssante.fr/ch-laval.mssante.fr</t>
  </si>
  <si>
    <t>MAILIZ/ASSOCIATION ECHO/CH DE LAVAL</t>
  </si>
  <si>
    <t>ramsaygds.mssante.fr/pro.mssante.fr/paca.mssante.fr/medecin.mssante.fr/cgm.mssante.fr</t>
  </si>
  <si>
    <t>lifen.mssante.fr/ahs-sarthe.mssante.fr</t>
  </si>
  <si>
    <t>LIFEN/CENTRE SSR FRANCOIS GALLOUEDEC PARIGNE</t>
  </si>
  <si>
    <t>clinique-minimes.mssante.fr/clinique-castelviel.mssante.fr</t>
  </si>
  <si>
    <t>na.mssante.fr/lifen.mssante.fr</t>
  </si>
  <si>
    <t>GRADES ESEA NOUVELLE-AQUITAINE/LIFEN</t>
  </si>
  <si>
    <t>lifen.mssante.fr/infirmier.mssante.fr/hpsm.elsan.mssante.fr</t>
  </si>
  <si>
    <t>lifen.mssante.fr/infirmier.mssante.fr/ch-gisors.mssante.fr/ch-chaumontenvexin.mssante.fr/aura.mssante.fr</t>
  </si>
  <si>
    <t>LIFEN/MAILIZ/CH EURE SEINE/MIPIH/GCS SARA</t>
  </si>
  <si>
    <t>medecin.mssante.fr/infirmier.mssante.fr/chcrozon.mssante.fr</t>
  </si>
  <si>
    <t>sage-femme.mssante.fr/pro.mssante.fr/pharmacien.mssante.fr/medecin.mssante.fr/masseur-kinesitherapeute.mssante.fr/lifen.mssante.fr/interop-mssante.apicrypt.org/infirmier.mssante.fr/chu-amiens.mssante.fr/ch-compiegnenoyon.mssante.fr/ch-abbeville.mssante.fr/cgm.mssante.fr/aura.mssante.fr</t>
  </si>
  <si>
    <t>silpc.mssante.fr/pharmacien.mssante.fr/na.mssante.fr/medecin.mssante.fr/masseur-kinesitherapeute.mssante.fr/limousin.mssante.fr/interop-mssante.apicrypt.org/infirmier.mssante.fr/ch-aubusson.mssante.fr/cgm.mssante.fr/aura.mssante.fr</t>
  </si>
  <si>
    <t>sage-femme.oc.mssante.fr/sage-femme.mssante.fr/ramsaygds.mssante.fr/pro.oc.mssante.fr/pro.mssante.fr/medecin.oc.mssante.fr/medecin.mssante.fr/medecin.mp.mssante.fr/lifen.mssante.fr/interop-mssante.apicrypt.org/infirmier.oc.mssante.fr/infirmier.mssante.fr/ch-auch.mssante.fr/cgm.mssante.fr/aura.mssante.fr/aub.mssante.fr</t>
  </si>
  <si>
    <t>pro.mssante.fr/na.mssante.fr/cgm.mssante.fr/aura.mssante.fr/aquitaine.mssante.fr</t>
  </si>
  <si>
    <t>pc.mssante.fr/medecin.mssante.fr/lifen.mssante.fr/infirmier.mssante.fr/ch-boscamnant.mssante.fr/cgm.mssante.fr</t>
  </si>
  <si>
    <t>sage-femme.mssante.fr/pro.mssante.fr/medecin.mssante.fr/lifen.mssante.fr/interop-mssante.apicrypt.org/infirmier.mssante.fr/ch-montfavet.mssante.fr/ch-carpentras.mssante.fr/aura.mssante.fr</t>
  </si>
  <si>
    <t>pro.mssante.fr/medecin.mssante.fr/lifen.mssante.fr/interop-mssante.apicrypt.org/infirmier.mssante.fr/ch-chauny.mssante.fr/cgm.mssante.fr</t>
  </si>
  <si>
    <t>medecin.mssante.fr/lifen.mssante.fr/infirmier.mssante.fr/cgm.mssante.fr/aquitaine.mssante.fr</t>
  </si>
  <si>
    <t>pro.mssante.fr/lifen.mssante.fr/interop-mssante.apicrypt.org/infirmier.mssante.fr/hnfc.mssante.fr/enovacom.mssante.fr/ch-guebwiller.mssante.fr</t>
  </si>
  <si>
    <t>pro.mssante.fr/medecin.mssante.fr/interop-mssante.apicrypt.org/infirmier.mssante.fr/ch-guise.mssante.fr</t>
  </si>
  <si>
    <t>infirmier.mssante.fr/ch-laguiche.mssante.fr</t>
  </si>
  <si>
    <t>pro.mssante.fr/pharmacien.mssante.fr/medecin.mssante.fr/masseur-kinesitherapeute.mssante.fr/lifen.mssante.fr/interop-mssante.apicrypt.org/infirmier.mssante.fr/ch-laigle.mssante.fr/cgm.mssante.fr</t>
  </si>
  <si>
    <t>pro.mssante.fr/medecin.mssante.fr/lifen.mssante.fr/interop-mssante.apicrypt.org/infirmier.mssante.fr/ch-langres.mssante.fr/cgm.mssante.fr</t>
  </si>
  <si>
    <t>pro.mssante.fr/pharmacien.mssante.fr/medecin.mssante.fr/lifen.mssante.fr/interop-mssante.apicrypt.org/infirmier.mssante.fr/chr-metz-thionville.mssante.fr/ch-lorquin.mssante.fr/cgm.mssante.fr</t>
  </si>
  <si>
    <t>sage-femme.mssante.fr/pro.mssante.fr/pc.mssante.fr/ohs-lorraine.mssante.fr/medecin.mssante.fr/lorraine-test.mssante.fr/lifen.mssante.fr/interop-mssante.apicrypt.org/infirmier.mssante.fr/grand-est.mssante.fr/ghemm.mssante.fr/cgm.mssante.fr</t>
  </si>
  <si>
    <t>sage-femme.mssante.fr/pro.mssante.fr/pharmacien.mssante.fr/paca.mssante.fr/medecin.oc.mssante.fr/medecin.mssante.fr/lifen.mssante.fr/infirmier.mssante.fr/ihfb.mssante.fr/hopital-saint-joseph.mssante.fr/hopital-europeen.mssante.fr/ch-salon.mssante.fr/ch-martigues.mssante.fr/ch-larochelle.mssante.fr/chicas-gap.mssante.fr/cgm.mssante.fr/aura.mssante.fr</t>
  </si>
  <si>
    <t>sage-femme.mssante.fr/pro.mssante.fr/medecin.mssante.fr/masseur-kinesitherapeute.mssante.fr/infirmier.mssante.fr/ch-mauriac.aura.mssante.fr/cgm.mssante.fr/aura.mssante.fr</t>
  </si>
  <si>
    <t>medecin.mssante.fr/interop-mssante.apicrypt.org/infirmier.mssante.fr/hopital-montier.mssante.fr/aura.mssante.fr</t>
  </si>
  <si>
    <t>pro.mssante.fr/medecin.mssante.fr/infirmier.mssante.fr/ch-erstein.mssante.fr/aura.mssante.fr</t>
  </si>
  <si>
    <t>MAILIZ/CH D'ERSTEIN/GCS SARA</t>
  </si>
  <si>
    <t>medecin.mssante.fr/masseur-kinesitherapeute.mssante.fr/lifen.mssante.fr/infirmier.mssante.fr/ch-dax.mssante.fr/cgm.mssante.fr/aquitaine.mssante.fr</t>
  </si>
  <si>
    <t>sage-femme.mssante.fr/pro.mssante.fr/meuse.mssante.fr/medecin.mssante.fr/lifen.mssante.fr/interop-mssante.apicrypt.org/infirmier.mssante.fr/grand-est.mssante.fr/chsarrebourg.mssante.fr/chirurgien-dentiste.mssante.fr/cgm.mssante.fr/aura.mssante.fr/aural.mssante.fr</t>
  </si>
  <si>
    <t>silpc.mssante.fr/na.mssante.fr/medecin.mssante.fr/masseur-kinesitherapeute.mssante.fr/lifen.mssante.fr/infirmier.mssante.fr/aura.mssante.fr</t>
  </si>
  <si>
    <t>GIP SILPC/GRADES ESEA NOUVELLE-AQUITAINE/LIFEN/MAILIZ/GCS SARA</t>
  </si>
  <si>
    <t>sage-femme.mssante.fr/medecin.mssante.fr/masseur-kinesitherapeute.mssante.fr/lifen.mssante.fr/infirmier.mssante.fr/ch-thiers.aura.mssante.fr/chirurgien-dentiste.mssante.fr/chicas-gap.mssante.fr/cgm.mssante.fr/aura.mssante.fr</t>
  </si>
  <si>
    <t>pro.mssante.fr/na.mssante.fr/medecin.mssante.fr/masseur-kinesitherapeute.mssante.fr/aquitaine.mssante.fr</t>
  </si>
  <si>
    <t>sage-femme.mssante.fr/pharmacien.mssante.fr/medecin.mssante.fr/masseur-kinesitherapeute.mssante.fr/lifen.mssante.fr/interop-mssante.apicrypt.org/ght85.mssante.fr/esantepdl.mssante.fr/ch-vitre.mssante.fr/chu-nantes.mssante.fr/ch-erdreloire.mssante.fr/ch-epsylan.mssante.fr/ch-cholet.mssante.fr/ch-ancenis.mssante.fr</t>
  </si>
  <si>
    <t>medecin.oc.mssante.fr/medecin.mssante.fr/lifen.mssante.fr/enovacom.mssante.fr/ch-figeac.mssante.fr/aura.mssante.fr</t>
  </si>
  <si>
    <t>sage-femme.mssante.fr/pro.mssante.fr/medecin.mssante.fr/masseur-kinesitherapeute.mssante.fr/lifen.mssante.fr/interop-mssante.apicrypt.org/infirmier.mssante.fr/ght85.mssante.fr/esantepdl.mssante.fr/ch-fontenaylecomte.mssante.fr/ch-cognac.mssante.fr/cgm.mssante.fr/aura.mssante.fr</t>
  </si>
  <si>
    <t>LIFEN/MAILIZ/GCS E-SANTE PAYS DE LA LOIRE/CH GEORGES DAUMEZON/EPSYLAN</t>
  </si>
  <si>
    <t>masseur-kinesitherapeute.mssante.fr/lifen.mssante.fr/ch-pont.mssante.fr</t>
  </si>
  <si>
    <t>pro.mssante.fr/medecin.mssante.fr/lifen.mssante.fr/interop-mssante.apicrypt.org/infirmier.mssante.fr</t>
  </si>
  <si>
    <t>LIFEN/MAILIZ/CH DE PERIGUEUX</t>
  </si>
  <si>
    <t>medecin.mssante.fr/lifen.mssante.fr/interop-mssante.apicrypt.org/cgm.mssante.fr/aura.mssante.fr</t>
  </si>
  <si>
    <t>medecin.mssante.fr/interop-mssante.apicrypt.org/chba.mssante.fr/cgm.mssante.fr</t>
  </si>
  <si>
    <t>infirmier.mssante.fr/chlesneven.mssante.fr</t>
  </si>
  <si>
    <t>pro.mssante.fr/paca.mssante.fr/medecin.mssante.fr/lifen.mssante.fr/hopital-islesursorgue.mssante.fr/cgm.mssante.fr</t>
  </si>
  <si>
    <t>silpc.mssante.fr/medecin.mssante.fr/ch-evauxlesbains.mssante.fr/aura.mssante.fr</t>
  </si>
  <si>
    <t>MAILIZ/GIP SILPC/GCS SARA</t>
  </si>
  <si>
    <t>LIFEN/MAILIZ/MIPIH/ASSOCIATION HOSPITALIERE SAINTE MARIE</t>
  </si>
  <si>
    <t>pro.mssante.fr/infirmier.mssante.fr/ch-st-vaury.mssante.fr/cgm.mssante.fr</t>
  </si>
  <si>
    <t>interop-mssante.apicrypt.org/chsaintrenan.mssante.fr/ch-saint-renan.mssante.fr/cgm.mssante.fr</t>
  </si>
  <si>
    <t>pro.mssante.fr/masseur-kinesitherapeute.mssante.fr/infirmier.mssante.fr/fsef.mssante.fr</t>
  </si>
  <si>
    <t>ugecam-alpc.cnamts.mssante.fr/pro.mssante.fr/medecin.mssante.fr/infirmier.mssante.fr/cgm.mssante.fr/aura.mssante.fr</t>
  </si>
  <si>
    <t>sante-grand-est.mssante.fr/pro.mssante.fr</t>
  </si>
  <si>
    <t>ugecam-brpl.mssante.fr/medecin.mssante.fr/lifen.mssante.fr/infirmier.mssante.fr</t>
  </si>
  <si>
    <t>pharmacien.mssante.fr/lifen.mssante.fr/infirmier.mssante.fr</t>
  </si>
  <si>
    <t>medecin.mssante.fr/enfance.fvdp.mssante.fr</t>
  </si>
  <si>
    <t>MAILIZ/FONDATION VINCENT DE PAUL</t>
  </si>
  <si>
    <t>na.mssante.fr/medecin.mssante.fr/cgm.mssante.fr/aquitaine.mssante.fr/annie-enia.mssante.fr</t>
  </si>
  <si>
    <t>pro.oc.mssante.fr/medecin.mssante.fr/lifen.mssante.fr/legregore.mssante.fr</t>
  </si>
  <si>
    <t>MAILIZ/LIFEN/FSEF/CHRU DE RENNES</t>
  </si>
  <si>
    <t>LIFEN/MAILIZ/CENTRE MEDICAL G.COULON-LE GRAND LUCE/EPSM DE LA SARTHE/CH DE CHATEAUDUN/GCS SARA/CENTRE SSR FRANCOIS GALLOUEDEC PARIGNE</t>
  </si>
  <si>
    <t>infirmier.mssante.fr/fondation-gcoulon.mssante.fr</t>
  </si>
  <si>
    <t>MAILIZ/CENTRE MEDICAL G.COULON-LE GRAND LUCE</t>
  </si>
  <si>
    <t>medecin.mssante.fr/lifen.mssante.fr/ladurance.mssante.fr/cgm.mssante.fr/aura.mssante.fr</t>
  </si>
  <si>
    <t>groupesos.mssante.fr/groupe-sos.mssante.fr/aura.mssante.fr</t>
  </si>
  <si>
    <t>ASSOCIATION GROUPE SOS SANTE/MIPIH/GCS SARA</t>
  </si>
  <si>
    <t>ugecam-alsace.mssante.fr/medecin.mssante.fr/lifen.mssante.fr/interop-mssante.apicrypt.org/cgm.mssante.fr</t>
  </si>
  <si>
    <t>ugecam-alpc.cnamts.mssante.fr/lifen.mssante.fr/cgm.mssante.fr/aura.mssante.fr</t>
  </si>
  <si>
    <t>pro.mssante.fr/medecin.mssante.fr/masseur-kinesitherapeute.mssante.fr/inicea.mssante.fr/infirmier.mssante.fr</t>
  </si>
  <si>
    <t>rocheplane.aura.mssante.fr/pro.mssante.fr/medecin.mssante.fr/masseur-kinesitherapeute.mssante.fr/lifen.mssante.fr/infirmier.mssante.fr/hospiville.mssante.fr/aura.mssante.fr</t>
  </si>
  <si>
    <t>LIFEN/MAILIZ/SAS MAPUI LABS/GCS SARA</t>
  </si>
  <si>
    <t>vivalto-sante.mssante.fr/ramsaygds.mssante.fr/pro.mssante.fr/medecin.mssante.fr/lifen.mssante.fr/interop-mssante.apicrypt.org/infirmier.mssante.fr/chpe.mssante.fr</t>
  </si>
  <si>
    <t>pss.elsan.mssante.fr/pro.mssante.fr/pharmacien.mssante.fr/medecin.mssante.fr/lifen.mssante.fr/interop-mssante.apicrypt.org/infirmier.mssante.fr/esantepdl.mssante.fr/elsan.mssante.fr/ch-lemans.mssante.fr/cgm.mssante.fr</t>
  </si>
  <si>
    <t>sage-femme.mssante.fr/pro.mssante.fr/na.mssante.fr/mspb.mssante.fr/medecin.mssante.fr/lifen.mssante.fr/interop-mssante.apicrypt.org/infirmier.mssante.fr/cgm.mssante.fr/aura.mssante.fr</t>
  </si>
  <si>
    <t>LIFEN/MIPIH/MAILIZ/GCS SARA</t>
  </si>
  <si>
    <t>nephrocare.mssante.fr/lifen.mssante.fr/infirmier.mssante.fr/cgm.mssante.fr</t>
  </si>
  <si>
    <t>pro.mssante.fr/masseur-kinesitherapeute.mssante.fr/lifen.mssante.fr/centre-maguelone.mssante.fr/aura.mssante.fr</t>
  </si>
  <si>
    <t>MAILIZ/EPSVE/DEDALUS HEALTHCARE FRANCE</t>
  </si>
  <si>
    <t>vyv3.mssante.fr/pro.mssante.fr/masseur-kinesitherapeute.mssante.fr/lifen.mssante.fr/infirmier.mssante.fr</t>
  </si>
  <si>
    <t>ENOVACOM/LIFEN/MAILIZ</t>
  </si>
  <si>
    <t>LIFEN/MAILIZ/FSEF/CH DE CHOLET/CENTRE DE SANTE MENTALE ANGEVIN</t>
  </si>
  <si>
    <t>pro.mssante.fr/interop-mssante.apicrypt.org/infirmier.mssante.fr/fhm.mssante.fr</t>
  </si>
  <si>
    <t>medecin.mssante.fr/lifen.mssante.fr/diaconat-mulhouse.mssante.fr</t>
  </si>
  <si>
    <t>smr-montfaucon.mssante.fr/medecin.mssante.fr/masseur-kinesitherapeute.mssante.fr/lifen.mssante.fr/esantepdl.mssante.fr</t>
  </si>
  <si>
    <t>MIPIH/MAILIZ/LIFEN/GCS E-SANTE PAYS DE LA LOIRE</t>
  </si>
  <si>
    <t>lifen.mssante.fr/hospigrandouest.mssante.fr/cliniquejulesverne.mssante.fr</t>
  </si>
  <si>
    <t>pharmacien.mssante.fr/medecin.mssante.fr/infirmier.mssante.fr/aphp.mssante.fr</t>
  </si>
  <si>
    <t>ssa.mssante.fr/sage-femme.mssante.fr/pro.mssante.fr/lifen.mssante.fr/infirmier.mssante.fr/chirurgien-dentiste.mssante.fr/ch-autun.mssante.fr</t>
  </si>
  <si>
    <t>medecin.mssante.fr/infirmier.mssante.fr/chirurgien-dentiste.mssante.fr/ch-belair.mssante.fr/cgm.mssante.fr/aura.mssante.fr</t>
  </si>
  <si>
    <t>silpc.mssante.fr/medecin.mssante.fr/masseur-kinesitherapeute.mssante.fr/ch-bourganeuf.mssante.fr/aura.mssante.fr</t>
  </si>
  <si>
    <t>pro.mssante.fr/medecin.mssante.fr/lifen.mssante.fr/interop-mssante.apicrypt.org/infirmier.mssante.fr/ghtnievre.mssante.fr/aura.mssante.fr</t>
  </si>
  <si>
    <t>pro.mssante.fr/masseur-kinesitherapeute.mssante.fr/lifen.mssante.fr/ch-bailleul.mssante.fr</t>
  </si>
  <si>
    <t>sage-femme.mssante.fr/pro.mssante.fr/pharmacien.mssante.fr/medecin.mssante.fr/lifen.mssante.fr/interop-mssante.apicrypt.org/ghnv.mssante.fr/chu-tours.mssante.fr/chu-reims.mssante.fr/chu-amiens.mssante.fr/chblois.mssante.fr/ch-blois.mssante.fr/cgm.mssante.fr/aura.mssante.fr</t>
  </si>
  <si>
    <t>GRADES ESEA NOUVELLE-AQUITAINE/MAILIZ/CHI DU PAYS DE COGNAC</t>
  </si>
  <si>
    <t>infirmier.mssante.fr/cvl.mssante.fr</t>
  </si>
  <si>
    <t>pro.mssante.fr/medecin.mssante.fr/lifen.mssante.fr/infirmier.mssante.fr/ghtnievre.mssante.fr/cgm.mssante.fr</t>
  </si>
  <si>
    <t>sage-femme.mssante.fr/pro.mssante.fr/medecin.mssante.fr/lifen.mssante.fr/infirmier.mssante.fr/ght85.mssante.fr/chu-reims.mssante.fr/ch-gien.mssante.fr/cgm.mssante.fr</t>
  </si>
  <si>
    <t>pro.mssante.fr/infirmier.mssante.fr/ch-rumilly.aura.mssante.fr/aura.mssante.fr</t>
  </si>
  <si>
    <t>medecin.mssante.fr/infirmier.mssante.fr/ch-vitre.mssante.fr/ch-stamand.mssante.fr/aura.mssante.fr</t>
  </si>
  <si>
    <t>MAILIZ/CH VITRE/CH SAINT CALAIS/GCS SARA</t>
  </si>
  <si>
    <t>MAILIZ/LIFEN/DEDALUS HEALTHCARE FRANCE/GCS SARA</t>
  </si>
  <si>
    <t>MAILIZ/ENOVACOM/WRAPTOR LABORATORIES</t>
  </si>
  <si>
    <t>medecin.mssante.fr/infirmier.mssante.fr/ch-stlaurent.aura.mssante.fr/cgm.mssante.fr/aura.mssante.fr</t>
  </si>
  <si>
    <t>na.mssante.fr/medecin.mssante.fr/lifen.mssante.fr/infirmier.mssante.fr/ch-libourne.mssante.fr/aura.mssante.fr/aquitaine.mssante.fr</t>
  </si>
  <si>
    <t>LIFEN/MAILIZ/CH DE LIBOURNE/GCS SARA/GRADES ESEA NOUVELLE-AQUITAINE</t>
  </si>
  <si>
    <t>pro.mssante.fr/medecin.mssante.fr/masseur-kinesitherapeute.mssante.fr/lifen.mssante.fr/interop-mssante.apicrypt.org/cvl.mssante.fr/ch-vendome.mssante.fr/cgm.mssante.fr/aura.mssante.fr</t>
  </si>
  <si>
    <t>sage-femme.mssante.fr/pc.mssante.fr/medecin.mssante.fr/lifen.mssante.fr/infirmier.mssante.fr/hnfc.mssante.fr/ch-voiron.aura.mssante.fr/chicas-gap.mssante.fr/cgm.mssante.fr/aura.mssante.fr</t>
  </si>
  <si>
    <t>sage-femme.mssante.fr/pro.mssante.fr/pedicure-podologue.mssante.fr/medecin.mssante.fr/interop-mssante.apicrypt.org/infirmier.mssante.fr/chorus.mssante.fr/ch-hazebrouck.mssante.fr/cgm.mssante.fr</t>
  </si>
  <si>
    <t>medecin.mssante.fr/ch-hesdin.mssante.fr/cgm.mssante.fr</t>
  </si>
  <si>
    <t>pro.mssante.fr/medecin.mssante.fr/masseur-kinesitherapeute.mssante.fr/infirmier.mssante.fr/chcb.aura.mssante.fr/cgm.mssante.fr/aura.mssante.fr</t>
  </si>
  <si>
    <t>sage-femme.mssante.fr/pro.mssante.fr/pharmacien.mssante.fr/pedicure-podologue.mssante.fr/orthophoniste.mssante.fr/medecin.mssante.fr/masseur-kinesitherapeute.mssante.fr/lifen.mssante.fr/interop-mssante.apicrypt.org/infirmier.mssante.fr/ch-lens.mssante.fr/cgm.mssante.fr/aura.mssante.fr/ahnac.mssante.fr</t>
  </si>
  <si>
    <t>sage-femme.mssante.fr/pro.mssante.fr/medecin.mssante.fr/lifen.mssante.fr/infirmier.mssante.fr/chu-rouen.mssante.fr/ch-belvedere.mssante.fr/cgm.mssante.fr/aura.mssante.fr</t>
  </si>
  <si>
    <t>medecin.mssante.fr/ch-montdore.aura.mssante.fr/aura.mssante.fr</t>
  </si>
  <si>
    <t>sage-femme.mssante.fr/ramsaygds.mssante.fr/pro.mssante.fr/pharmacien.mssante.fr/medecin.mssante.fr/masseur-kinesitherapeute.mssante.fr/lifen.mssante.fr/infirmier.mssante.fr/ch-paray.mssante.fr/chorus.mssante.fr/cgm.mssante.fr/aura.mssante.fr</t>
  </si>
  <si>
    <t>pro.mssante.fr/medecin.mssante.fr/infirmier.mssante.fr/ch-yssingeaux.aura.mssante.fr/aura.mssante.fr</t>
  </si>
  <si>
    <t>medecin.mssante.fr/lifen.mssante.fr/infirmier.mssante.fr/ch-muret.mssante.fr</t>
  </si>
  <si>
    <t>silpc.mssante.fr/medecin.mssante.fr/hopital-nogaro.mssante.fr</t>
  </si>
  <si>
    <t>GIP SILPC/MAILIZ/MIPIH</t>
  </si>
  <si>
    <t>lifen.mssante.fr/infirmier.mssante.fr/ch-deux-rives.mssante.fr</t>
  </si>
  <si>
    <t>pro.mssante.fr/masseur-kinesitherapeute.mssante.fr/hopitalfenaille.mssante.fr/cgm.mssante.fr</t>
  </si>
  <si>
    <t>medecin.mssante.fr/interop-mssante.apicrypt.org/infirmier.mssante.fr/chfl.mssante.fr/cgm.mssante.fr</t>
  </si>
  <si>
    <t>pro.mssante.fr/medecin.mssante.fr/lifen.mssante.fr/infirmier.mssante.fr/hospiville.mssante.fr/hopital-landerneau.mssante.fr/ch-morlaix.mssante.fr/cgm.mssante.fr</t>
  </si>
  <si>
    <t>pro.mssante.fr/infirmier.mssante.fr/ch-guillaumeregnier.mssante.fr/ch-george-sand.mssante.fr/aura.mssante.fr</t>
  </si>
  <si>
    <t>ramsaygds.mssante.fr/medecin.mssante.fr/ch-montdore.aura.mssante.fr/chg.montdor.aura.mssante.fr/cgm.mssante.fr/aura.mssante.fr</t>
  </si>
  <si>
    <t>GRADES ESEA NOUVELLE-AQUITAINE/LIFEN/MAILIZ/ENOVACOM</t>
  </si>
  <si>
    <t>medecin.mssante.fr/interop-mssante.apicrypt.org/infirmier.mssante.fr/ch-henin.mssante.fr/cgm.mssante.fr</t>
  </si>
  <si>
    <t>pro.mssante.fr/medecin.mssante.fr/masseur-kinesitherapeute.mssante.fr/lifen.mssante.fr/interop-mssante.apicrypt.org/infirmier.mssante.fr/ch-hopitauxduleman.aura.mssante.fr/cgm.mssante.fr/aura.mssante.fr</t>
  </si>
  <si>
    <t>pro.mssante.fr/medecin.mssante.fr/masseur-kinesitherapeute.mssante.fr/lifen.mssante.fr/infirmier.mssante.fr/chi-corte-tattone.mssante.fr</t>
  </si>
  <si>
    <t>sage-femme.mssante.fr/pro.mssante.fr/medecin.mssante.fr/lifen.mssante.fr/interop-mssante.apicrypt.org/infirmier.mssante.fr/ch-wissembourg.mssante.fr/ch-saintdie.mssante.fr/aura.mssante.fr</t>
  </si>
  <si>
    <t>MAILIZ/CH JACQUES MONOD - FLERS/CH DE CHOLET</t>
  </si>
  <si>
    <t>MAILIZ/CHU BESANCON/GIP GRADES BFC</t>
  </si>
  <si>
    <t>silpc.mssante.fr/pro.mssante.fr/pharmacien.mssante.fr/medecin.mssante.fr/lifen.mssante.fr/infirmier.mssante.fr/cgm.mssante.fr/aquitaine.mssante.fr</t>
  </si>
  <si>
    <t>sage-femme.mssante.fr/pro.mssante.fr/paca.mssante.fr/orupaca.mssante.fr/medecin.mssante.fr/masseur-kinesitherapeute.mssante.fr/lifen.mssante.fr/interop-mssante.apicrypt.org/infirmier.mssante.fr/chibll.mssante.fr/cgm.mssante.fr/aura.mssante.fr</t>
  </si>
  <si>
    <t>medecin.mssante.fr/lifen.mssante.fr/enovacom.mssante.fr/cvl.mssante.fr</t>
  </si>
  <si>
    <t>MAILIZ/LIFEN/ENOVACOM/WRAPTOR LABORATORIES</t>
  </si>
  <si>
    <t>medecin.mssante.fr/lifen.mssante.fr/infirmier.mssante.fr/ch-valreas.mssante.fr/cgm.mssante.fr/aura.mssante.fr</t>
  </si>
  <si>
    <t>sage-femme.mssante.fr/ramsaygds.mssante.fr/pro.mssante.fr/medecin.mssante.fr/masseur-kinesitherapeute.mssante.fr/lifen.mssante.fr/interop-mssante.apicrypt.org/infirmier.mssante.fr/hopital-lecorbusier.aura.mssante.fr/cgm.mssante.fr/aura.mssante.fr</t>
  </si>
  <si>
    <t>MAILIZ/CH MARGUERITE DE LORRAINE</t>
  </si>
  <si>
    <t>pro.mssante.fr/medecin.mssante.fr/masseur-kinesitherapeute.mssante.fr/lifen.mssante.fr/infirmier.mssante.fr/hopitalnordouest.aura.mssante.fr/hno.mssante.fr/aura.mssante.fr</t>
  </si>
  <si>
    <t>LIFEN/MAILIZ/CH LEZIGNAN CORBIERES/GCS SARA</t>
  </si>
  <si>
    <t>medecin.mssante.fr/infirmier.mssante.fr/ch-lenouvion.mssante.fr/ch-le-nouvion-en-thierache.mssante.fr</t>
  </si>
  <si>
    <t>ssiadchponteils.mssante.fr/sage-femme.oc.mssante.fr/pro.mssante.fr/medecin.mssante.fr/ch-ponteils.mssante.fr/aura.mssante.fr</t>
  </si>
  <si>
    <t>vivalto-sante.mssante.fr/medecin.mssante.fr/lifen.mssante.fr/infirmier.mssante.fr/cgm.mssante.fr</t>
  </si>
  <si>
    <t>vivalto-sante.mssante.fr/pro.mssante.fr/medecin.mssante.fr/lifen.mssante.fr/ght-novo.mssante.fr</t>
  </si>
  <si>
    <t>GIE VIVALTO SANTE SERVICE PARTAGES/MAILIZ/LIFEN/CH RENE DUBOS</t>
  </si>
  <si>
    <t>vivalto-sante.mssante.fr/sage-femme.mssante.fr/pro.mssante.fr/medistory.mssante.fr/medecin.mssante.fr/lifen.mssante.fr/interop-mssante.apicrypt.org/infirmier.mssante.fr/ghpsj.mssante.fr/ch-vitre.mssante.fr/cgm.mssante.fr</t>
  </si>
  <si>
    <t>lifen.mssante.fr/chph01.aura.mssante.fr/aura.mssante.fr</t>
  </si>
  <si>
    <t>pro.mssante.fr/medecin.mssante.fr/infirmier.mssante.fr/ch-somain.mssante.fr/chsa.mssante.fr/cgm.mssante.fr/aura.mssante.fr</t>
  </si>
  <si>
    <t>medecin.mssante.fr/interop-mssante.apicrypt.org</t>
  </si>
  <si>
    <t>medecin.mssante.fr/masseur-kinesitherapeute.mssante.fr/lifen.mssante.fr/cvl.mssante.fr</t>
  </si>
  <si>
    <t>pro.mssante.fr/medecin.mssante.fr/lifen.mssante.fr/infirmier.mssante.fr/epsve.mssante.fr/ch-vienne.mssante.fr/cgm.mssante.fr/aura.mssante.fr/arhm.aura.mssante.fr</t>
  </si>
  <si>
    <t>ramsaygds.mssante.fr/pro.mssante.fr/medecin.mssante.fr/lifen.mssante.fr/interop-mssante.apicrypt.org/infirmier.mssante.fr/hospiville.mssante.fr/curie.mssante.fr/aura.mssante.fr</t>
  </si>
  <si>
    <t>medecin.mssante.fr/inicea.mssante.fr/cgm.mssante.fr/aura.mssante.fr</t>
  </si>
  <si>
    <t>ramsaygds.mssante.fr/pro.mssante.fr/medecin.mssante.fr/interop-mssante.apicrypt.org</t>
  </si>
  <si>
    <t>cendaneg.mssante.fr/cendaneg.aura.mssante.fr/aura.mssante.fr</t>
  </si>
  <si>
    <t>medistory.mssante.fr/medecin.mssante.fr/avicenne.mssante.fr</t>
  </si>
  <si>
    <t>DEDALUS HEALTHCARE FRANCE/MAILIZ/MIPIH</t>
  </si>
  <si>
    <t>ramsaygds.mssante.fr/medecin.mssante.fr/epsm-loiret.mssante.fr/cgm.mssante.fr</t>
  </si>
  <si>
    <t>vivalto-sante.mssante.fr/pro.mssante.fr/medecin.mssante.fr/lifen.mssante.fr/chi-elbeuf-louviers.mssante.fr/cgm.mssante.fr</t>
  </si>
  <si>
    <t>na.mssante.fr/medecin.mssante.fr/infirmier.mssante.fr/clinique-bethanie.mssante.fr/bethanie.mssante.fr</t>
  </si>
  <si>
    <t>ramsaygds.mssante.fr/pro.mssante.fr/medecin.mssante.fr/lifen.mssante.fr/infirmier.mssante.fr/hexagonesp.mssante.fr/aura.mssante.fr</t>
  </si>
  <si>
    <t>COMPAGNIE GENERALE DE SANTE/LIFEN/MAILIZ/WRAPTOR LABORATORIES/GCS SARA</t>
  </si>
  <si>
    <t>sage-femme.mssante.fr/pro.mssante.fr/paca.mssante.fr/medecin.mssante.fr/lifen.mssante.fr/interop-mssante.apicrypt.org/infirmier.mssante.fr/hopital-saint-joseph.mssante.fr/hopital-europeen.mssante.fr/cgm.mssante.fr/bouchard.elsan.mssante.fr</t>
  </si>
  <si>
    <t>pro.mssante.fr/lifen.mssante.fr/interop-mssante.apicrypt.org/infirmier.mssante.fr/aressy.elsan.mssante.fr</t>
  </si>
  <si>
    <t>medecin.mssante.fr/masseur-kinesitherapeute.mssante.fr/lifen.mssante.fr</t>
  </si>
  <si>
    <t>ramsaygds.mssante.fr/pro.mssante.fr/medecin.mssante.fr/lifen.mssante.fr/interop-mssante.apicrypt.org/cgm.mssante.fr</t>
  </si>
  <si>
    <t>venus.mssante.fr/sa3h.mssante.fr/medecin.mssante.fr/lifen.mssante.fr/interop-mssante.apicrypt.org/infirmier.mssante.fr/esantepdl.mssante.fr/chicas-gap.mssante.fr/ch-cholet.mssante.fr/cgm.mssante.fr/aura.mssante.fr</t>
  </si>
  <si>
    <t>paca.mssante.fr/medecin.mssante.fr/lifen.mssante.fr/infirmier.mssante.fr/hopital-europeen.mssante.fr/almaviva-sante.mssante.fr</t>
  </si>
  <si>
    <t>LIFEN/MAILIZ/HOPITAL EUROPEEN/MIPIH</t>
  </si>
  <si>
    <t>pro.mssante.fr/medecin.mssante.fr/lifen.mssante.fr/infirmier.mssante.fr/clinique-saintomer.elsan.mssante.fr/cgm.mssante.fr</t>
  </si>
  <si>
    <t>ssa.mssante.fr/sage-femme.mssante.fr/pro.mssante.fr/medecin.mssante.fr/lifen.mssante.fr/conti.mssante.fr/clinique-conti.elsan.mssante.fr</t>
  </si>
  <si>
    <t>SSA/MAILIZ/LIFEN/WRAPTOR LABORATORIES/ELSAN</t>
  </si>
  <si>
    <t>ramsaygds.mssante.fr/medecin.mssante.fr/lifen.mssante.fr/infirmier.mssante.fr/aura.mssante.fr</t>
  </si>
  <si>
    <t>medistory.mssante.fr/medecin.mssante.fr/masseur-kinesitherapeute.mssante.fr/lifen.mssante.fr/interop-mssante.apicrypt.org/cliniquealencon.mssante.fr/ch-lemans.mssante.fr/cgm.mssante.fr</t>
  </si>
  <si>
    <t>na.mssante.fr/medecin.mssante.fr</t>
  </si>
  <si>
    <t>GRADES ESEA NOUVELLE-AQUITAINE/MAILIZ</t>
  </si>
  <si>
    <t>pro.mssante.fr/medecin.mssante.fr/lifen.mssante.fr/interop-mssante.apicrypt.org/infirmier.mssante.fr/ch-libourne.mssante.fr/cgm.mssante.fr/carc.mssante.fr/aquitaine.mssante.fr</t>
  </si>
  <si>
    <t>ramsaygds.mssante.fr/pro.mssante.fr/medecin.mssante.fr/lifen.mssante.fr/interop-mssante.apicrypt.org/hexagonesp.mssante.fr/clinique-bercy.mssante.fr/chicreteil.mssante.fr/cgm.mssante.fr</t>
  </si>
  <si>
    <t>ramsaygds.mssante.fr/pro.mssante.fr/masseur-kinesitherapeute.mssante.fr</t>
  </si>
  <si>
    <t>ramsaygds.mssante.fr/pro.mssante.fr/pharmacien.mssante.fr/medecin.mssante.fr/lifen.mssante.fr/chicas-gap.mssante.fr</t>
  </si>
  <si>
    <t>COMPAGNIE GENERALE DE SANTE/MAILIZ/LIFEN/CHI DES ALPES DU SUD</t>
  </si>
  <si>
    <t>pro.mssante.fr/medecin.mssante.fr/masseur-kinesitherapeute.mssante.fr/lifen.mssante.fr/infirmier.mssante.fr/enovacom.mssante.fr/choisy-cliniques.mssante.fr/aura.mssante.fr</t>
  </si>
  <si>
    <t>LIFEN/MAILIZ/ENOVACOM/GCS E-SANTE ARCHIPEL/GCS SARA</t>
  </si>
  <si>
    <t>medecin.mssante.fr/interop-mssante.apicrypt.org/infirmier.mssante.fr/enovacom.mssante.fr/cgm.mssante.fr</t>
  </si>
  <si>
    <t>pro.mssante.fr/orpea.mssante.fr/lifen.mssante.fr</t>
  </si>
  <si>
    <t>MAILIZ/MIPIH/LIFEN</t>
  </si>
  <si>
    <t>venus.mssante.fr/pro.mssante.fr/medecin.mssante.fr/lifen.mssante.fr/infirmier.mssante.fr/cgm.mssante.fr/almaviva-sante.mssante.fr</t>
  </si>
  <si>
    <t>pro.mssante.fr/plainesante.aura.mssante.fr/medecin.mssante.fr/lifen.mssante.fr/jeebop.mssante.fr/interop-mssante.apicrypt.org/infirmier.mssante.fr/chirurgien-dentiste.mssante.fr/cgm.mssante.fr/aura.mssante.fr</t>
  </si>
  <si>
    <t>sauvegarde.aura.mssante.fr/ramsaygds.mssante.fr/medecin.mssante.fr/lifen.mssante.fr/interop-mssante.apicrypt.org/infirmier.mssante.fr/ch-vienne.mssante.fr/cgm.mssante.fr/aura.mssante.fr</t>
  </si>
  <si>
    <t>medistory.mssante.fr/medecin.mssante.fr/lifen.mssante.fr/interop-mssante.apicrypt.org/infirmier.mssante.fr/ghsv.mssante.fr/cgm.mssante.fr/aura.mssante.fr</t>
  </si>
  <si>
    <t>pro.mssante.fr/na.mssante.fr/medecin.mssante.fr/lifen.mssante.fr/infirmier.mssante.fr/cgm.mssante.fr/aura.mssante.fr</t>
  </si>
  <si>
    <t>sage-femme.mssante.fr/pro.mssante.fr/medecin.mssante.fr/lifen.mssante.fr/infirmier.mssante.fr/estree.mssante.fr/clinique-estree.elsan.mssante.fr/cgm.mssante.fr</t>
  </si>
  <si>
    <t>qsp.mssante.fr/medecin.mssante.fr/lifen.mssante.fr/interop-mssante.apicrypt.org/infirmier.mssante.fr/ghpsj.mssante.fr</t>
  </si>
  <si>
    <t>medecin.mssante.fr/medecin.mp.mssante.fr/lifen.mssante.fr/interop-mssante.apicrypt.org/clinique-montberon.mssante.fr</t>
  </si>
  <si>
    <t>pro.mssante.fr/medecin.mssante.fr/lifen.mssante.fr/interop-mssante.apicrypt.org/chu-reims.mssante.fr</t>
  </si>
  <si>
    <t>ramsaygds.mssante.fr/cgm.mssante.fr/aura.mssante.fr</t>
  </si>
  <si>
    <t>medecin.mssante.fr/interop-mssante.apicrypt.org/inicea.mssante.fr/infirmier.mssante.fr</t>
  </si>
  <si>
    <t>pro.mssante.fr/medecin.mssante.fr/hospiville.mssante.fr/cpe.mssante.fr/cgm.mssante.fr</t>
  </si>
  <si>
    <t>lifen.mssante.fr/infirmier.mssante.fr/clinique-pyrenees.mssante.fr</t>
  </si>
  <si>
    <t>sage-femme.mssante.fr/pro.mssante.fr/pharmacien.mssante.fr/lifen.mssante.fr/interop-mssante.apicrypt.org/infirmier.mssante.fr/cliniquedetournan.mssante.fr</t>
  </si>
  <si>
    <t>sage-femme.mssante.fr/medecin.mssante.fr/lifen.mssante.fr/interop-mssante.apicrypt.org/infirmier.mssante.fr/cgm.mssante.fr/almaviva-sante.mssante.fr</t>
  </si>
  <si>
    <t>sage-femme.mssante.fr/pro.mssante.fr/medecin.mssante.fr/lifen.mssante.fr/interop-mssante.apicrypt.org/infirmier.mssante.fr/for.mssante.fr/diaconat-mulhouse.mssante.fr/chu-besancon.mssante.fr/cgm.mssante.fr</t>
  </si>
  <si>
    <t>sage-femme.mssante.fr/pro.mssante.fr/medecin.mssante.fr/lifen.mssante.fr/interop-mssante.apicrypt.org/infirmier.mssante.fr/diaconat-mulhouse.mssante.fr/ch-morlaix.mssante.fr/ch-larochelle.mssante.fr/cgm.mssante.fr</t>
  </si>
  <si>
    <t>pro.mssante.fr/paca.mssante.fr/medecin.mssante.fr/lifen.mssante.fr/interop-mssante.apicrypt.org/infirmier.mssante.fr/cliniqueducapdor.mssante.fr/clinique-capdor.elsan.mssante.fr/cgm.mssante.fr</t>
  </si>
  <si>
    <t>orpea.mssante.fr/medecin.oc.mssante.fr/medecin.mssante.fr/medecin.mp.mssante.fr/lifen.mssante.fr/infirmier.oc.mssante.fr/clinique-seysses.mssante.fr/cgm.mssante.fr</t>
  </si>
  <si>
    <t>ramsaygds.mssante.fr/medecin.mssante.fr/infirmier.mssante.fr</t>
  </si>
  <si>
    <t>pro.mssante.fr/medecin.oc.mssante.fr/medecin.mssante.fr/lifen.mssante.fr/interop-mssante.apicrypt.org/infirmier.mssante.fr/ch-beziers.mssante.fr/cgm.mssante.fr/causse.mssante.fr</t>
  </si>
  <si>
    <t>vivalto-sante.mssante.fr/medecin.mssante.fr/lifen.mssante.fr/interop-mssante.apicrypt.org/clinique-keraudren-grandlarge.elsan.mssante.fr/ch-morlaix.mssante.fr/cgm.mssante.fr</t>
  </si>
  <si>
    <t>orpea.mssante.fr/medecin.mssante.fr/chu-poitiers.mssante.fr</t>
  </si>
  <si>
    <t>MIPIH/MAILIZ/CHU DE POITIERS</t>
  </si>
  <si>
    <t>pro.oc.mssante.fr/pro.mssante.fr/oc.mssante.fr/medecin.mssante.fr/lifen.mssante.fr/infirmier.mssante.fr/ch-beziers.mssante.fr</t>
  </si>
  <si>
    <t>MIPIH/LIFEN/MAILIZ/CH DE BEZIERS</t>
  </si>
  <si>
    <t>pharmacien.oc.mssante.fr/pharmacien.mssante.fr/millenaire.mssante.fr/medecin.oc.mssante.fr/medecin.mssante.fr/lifen.mssante.fr/interop-mssante.apicrypt.org/infirmier.mssante.fr/cgm.mssante.fr</t>
  </si>
  <si>
    <t>ramsaygds.mssante.fr/pro.mssante.fr/oc-sante.mssante.fr/medecin.mssante.fr/lifen.mssante.fr/ghpsj.mssante.fr/for.mssante.fr/cgm.mssante.fr</t>
  </si>
  <si>
    <t>pro.mssante.fr/orpea.mssante.fr/medecin.mssante.fr/masseur-kinesitherapeute.mssante.fr/aura.mssante.fr</t>
  </si>
  <si>
    <t>medecin.mssante.fr/masseur-kinesitherapeute.mssante.fr/infirmier.mssante.fr/cgm.mssante.fr</t>
  </si>
  <si>
    <t>ramsaygds.mssante.fr/medecin.mssante.fr/lifen.mssante.fr/interop-mssante.apicrypt.org/infirmier.mssante.fr/cliniqueduparc-saint-priest.elsan.mssante.fr/clinique-du-parc.aura.mssante.fr/aura.mssante.fr</t>
  </si>
  <si>
    <t>pro.mssante.fr/medecin.mssante.fr/infirmier.mssante.fr/groupeclinipole.mssante.fr/easycrypt.mssante.fr</t>
  </si>
  <si>
    <t>ELSAN/LIFEN/MAILIZ/MIPIH</t>
  </si>
  <si>
    <t>orpea.mssante.fr/medecin.mssante.fr/lifen.mssante.fr/infirmier.mssante.fr</t>
  </si>
  <si>
    <t>renaison.elsan.mssante.fr/pro.mssante.fr/medecin.mssante.fr/lifen.mssante.fr/infirmier.mssante.fr/elsan.mssante.fr/clinique-renaison.aura.mssante.fr/aura.mssante.fr</t>
  </si>
  <si>
    <t>pro.mssante.fr/medecin.mssante.fr/inicea.mssante.fr/infirmier.mssante.fr/cgm.mssante.fr/aura.mssante.fr</t>
  </si>
  <si>
    <t>lifen.mssante.fr/inicea.mssante.fr/cgm.mssante.fr/aura.mssante.fr</t>
  </si>
  <si>
    <t>medecin.mssante.fr/lifen.mssante.fr/interop-mssante.apicrypt.org/inicea.mssante.fr/infirmier.mssante.fr/cgm.mssante.fr/aura.mssante.fr</t>
  </si>
  <si>
    <t>vivalto-sante.mssante.fr/na.mssante.fr/medecin.mssante.fr/lifen.mssante.fr/interop-mssante.apicrypt.org/infirmier.mssante.fr/aura.mssante.fr/aquitaine.mssante.fr</t>
  </si>
  <si>
    <t>ELSAN/LIFEN/MAILIZ</t>
  </si>
  <si>
    <t>valdouest.aura.mssante.fr/sage-femme.mssante.fr/pro.mssante.fr/medecin.mssante.fr/lifen.mssante.fr/interop-mssante.apicrypt.org/infirmier.mssante.fr/enovacom.mssante.fr/cgm.mssante.fr/aura.mssante.fr</t>
  </si>
  <si>
    <t>fsef.mssante.fr</t>
  </si>
  <si>
    <t>FSEF</t>
  </si>
  <si>
    <t>sage-femme.mssante.fr/pro.mssante.fr/medecin.mssante.fr/lifen.mssante.fr/cliniquemetivet.mssante.fr/cgm.mssante.fr</t>
  </si>
  <si>
    <t>vivalto-sante.mssante.fr/pro.mssante.fr/medecin.mssante.fr/lifen.mssante.fr/interop-mssante.apicrypt.org/infirmier.mssante.fr/clinique-generale.aura.mssante.fr/cgm.mssante.fr/aura.mssante.fr</t>
  </si>
  <si>
    <t>ramsaygds.mssante.fr/pro.mssante.fr/medecin.mssante.fr/lifen.mssante.fr/infirmier.mssante.fr/cgm.mssante.fr/almaviva-sante.mssante.fr</t>
  </si>
  <si>
    <t>COMPAGNIE GENERALE DE SANTE/MAILIZ/LIFEN/CHI DES ALPES DU SUD/GCS SARA</t>
  </si>
  <si>
    <t>ramsaygds.mssante.fr/pro.mssante.fr/medecin.mssante.fr/lifen.mssante.fr/interop-mssante.apicrypt.org/cgm.mssante.fr/ahparis.mssante.fr</t>
  </si>
  <si>
    <t>sage-femme.mssante.fr/pro.mssante.fr/medecin.mssante.fr/lifen.mssante.fr/interop-mssante.apicrypt.org/infirmier.mssante.fr/hopitalprive-guillaumedevarye.elsan.mssante.fr/ch-chalon71.mssante.fr/cgm.mssante.fr/aura.mssante.fr</t>
  </si>
  <si>
    <t>medecin.mssante.fr/lifen.mssante.fr/jeannedarc-arles.elsan.mssante.fr/interop-mssante.apicrypt.org/infirmier.mssante.fr</t>
  </si>
  <si>
    <t>softwaymedical.mssante.fr/lifen.mssante.fr/keryonnec.mssante.fr</t>
  </si>
  <si>
    <t>masseur-kinesitherapeute.mssante.fr/inicea.mssante.fr</t>
  </si>
  <si>
    <t>masseur-kinesitherapeute.mssante.fr/lifen.mssante.fr/inicea.mssante.fr/infirmier.mssante.fr</t>
  </si>
  <si>
    <t>LIFEN/ENOVACOM/MAILIZ</t>
  </si>
  <si>
    <t>medecin.mssante.fr/inicea.mssante.fr/aura.mssante.fr</t>
  </si>
  <si>
    <t>inicea.mssante.fr/infirmier.mssante.fr/aura.mssante.fr</t>
  </si>
  <si>
    <t>medecin.mssante.fr/inicea.mssante.fr</t>
  </si>
  <si>
    <t>LIFEN/ENOVACOM/MAILIZ/CENTRE ANTOINE LACASSAGNE</t>
  </si>
  <si>
    <t>inicea.mssante.fr/cgm.mssante.fr</t>
  </si>
  <si>
    <t>pro.mssante.fr/paca.mssante.fr/medecin.mssante.fr/lifen.mssante.fr/infirmier.mssante.fr/hp-lacasamance.mssante.fr/hopital-saint-joseph.mssante.fr/hopital-europeen.mssante.fr/cgm.mssante.fr</t>
  </si>
  <si>
    <t>lalauranne.mssante.fr/cgm.mssante.fr/aura.mssante.fr</t>
  </si>
  <si>
    <t>ramsaygds.mssante.fr/pro.mssante.fr/medecin.mssante.fr/lifen.mssante.fr/interop-mssante.apicrypt.org/infirmier.mssante.fr</t>
  </si>
  <si>
    <t>inicea.mssante.fr/infirmier.mssante.fr</t>
  </si>
  <si>
    <t>medecin.mssante.fr/lifen.mssante.fr/la-pergola.mssante.fr/cgm.mssante.fr</t>
  </si>
  <si>
    <t>pro.mssante.fr/phoceannesud.mssante.fr/medecin.mssante.fr/lifen.mssante.fr</t>
  </si>
  <si>
    <t>pro.mssante.fr/orpea.mssante.fr/medecin.oc.mssante.fr/medecin.mssante.fr/masseur-kinesitherapeute.mssante.fr/lifen.mssante.fr/interop-mssante.apicrypt.org/infirmier.mssante.fr/cgm.mssante.fr/aura.mssante.fr</t>
  </si>
  <si>
    <t>vyv3.mssante.fr/pro.mssante.fr/medecin.mssante.fr/lifen.mssante.fr/infirmier.mssante.fr/cliniquereineblanche.mssante.fr/cgm.mssante.fr</t>
  </si>
  <si>
    <t>orpea.mssante.fr/medecin.mssante.fr/lifen.mssante.fr/infirmier.mssante.fr/hopital-saint-joseph.mssante.fr</t>
  </si>
  <si>
    <t>MIPIH/LIFEN/MAILIZ/HOPITAL SAINT JOSEPH</t>
  </si>
  <si>
    <t>pro.mssante.fr/orpea.mssante.fr/masseur-kinesitherapeute.mssante.fr/lifen.mssante.fr/infirmier.mssante.fr</t>
  </si>
  <si>
    <t>pro.mssante.fr/masseur-kinesitherapeute.mssante.fr/inicea.mssante.fr/infirmier.mssante.fr</t>
  </si>
  <si>
    <t>ramsaygds.mssante.fr/medecin.mssante.fr/inicea.mssante.fr/aura.mssante.fr</t>
  </si>
  <si>
    <t>COMPAGNIE GENERALE DE SANTE/MAILIZ/ENOVACOM/GCS SARA</t>
  </si>
  <si>
    <t>oi.mssante.fr/medecin.mssante.fr/glf.mssante.fr/cgm.mssante.fr/aura.mssante.fr</t>
  </si>
  <si>
    <t>pro.mssante.fr/paca.mssante.fr/medecin.mssante.fr/lifen.mssante.fr/interop-mssante.apicrypt.org/infirmier.mssante.fr/cliniqueleslauriers.elsan.mssante.fr/cgm.mssante.fr</t>
  </si>
  <si>
    <t>pro.mssante.fr/medecin.mssante.fr/masseur-kinesitherapeute.mssante.fr/lifen.mssante.fr/interop-mssante.apicrypt.org/infirmier.mssante.fr/cgm.mssante.fr</t>
  </si>
  <si>
    <t>lifen.mssante.fr/kantys-3sollies.mssante.fr/infirmier.mssante.fr</t>
  </si>
  <si>
    <t>LIFEN/WRAPTOR LABORATORIES/MAILIZ</t>
  </si>
  <si>
    <t>sage-femme.mssante.fr/ramsaygds.mssante.fr/pro.mssante.fr/lifen.mssante.fr/infirmier.mssante.fr</t>
  </si>
  <si>
    <t>infirmier.oc.mssante.fr/cliniquerepublique.mssante.fr</t>
  </si>
  <si>
    <t>MIPIH/WRAPTOR LABORATORIES</t>
  </si>
  <si>
    <t>inicea.mssante.fr/infirmier.oc.mssante.fr</t>
  </si>
  <si>
    <t>pro.mssante.fr/medecin.mssante.fr/masseur-kinesitherapeute.mssante.fr/inicea.mssante.fr/infirmier.mssante.fr/cgm.mssante.fr</t>
  </si>
  <si>
    <t>COMPAGNIE GENERALE DE SANTE/MIPIH/LIFEN/MAILIZ</t>
  </si>
  <si>
    <t>pro.mssante.fr/medecin.mssante.fr/masseur-kinesitherapeute.mssante.fr/lifen.mssante.fr/infirmier.mssante.fr/cdp95.mssante.fr</t>
  </si>
  <si>
    <t>COMPAGNIE GENERALE DE SANTE/MIPIH/MAILIZ/GCS SARA</t>
  </si>
  <si>
    <t>medecin.mssante.fr/lifen.mssante.fr/interop-mssante.apicrypt.org/clinique-charcot.aura.mssante.fr/clb.aura.mssante.fr/aura.mssante.fr</t>
  </si>
  <si>
    <t>vivalto-sante.mssante.fr/medecin.mssante.fr/masseur-kinesitherapeute.mssante.fr/lifen.mssante.fr/interop-mssante.apicrypt.org/infirmier.mssante.fr/cgm.mssante.fr</t>
  </si>
  <si>
    <t>pro.oc.mssante.fr/pro.mssante.fr/medecin.oc.mssante.fr/medecin.mssante.fr/lifen.mssante.fr/clinique-monie.mssante.fr</t>
  </si>
  <si>
    <t>ramsaygds.mssante.fr/pro.mssante.fr/paca.mssante.fr/medecin.mssante.fr/lifen.mssante.fr/lbm-cliniquebonneveine.mssante.fr/infirmier.mssante.fr/hopital-saint-joseph.mssante.fr/hopital-europeen.mssante.fr/cliniquebonneveine.mssante.fr/cgm.mssante.fr/aura.mssante.fr</t>
  </si>
  <si>
    <t>vivalto-sante.mssante.fr/pro.mssante.fr/medecin.mssante.fr/masseur-kinesitherapeute.mssante.fr/lifen.mssante.fr/interop-mssante.apicrypt.org/ght-cdn.mssante.fr/cgm.mssante.fr</t>
  </si>
  <si>
    <t>ramsaygds.mssante.fr/pro.mssante.fr/ormeau.elsan.mssante.fr/medecin.oc.mssante.fr/lifen.mssante.fr/interop-mssante.apicrypt.org/infirmier.mssante.fr/ch-cotebasque.mssante.fr/cgm.mssante.fr</t>
  </si>
  <si>
    <t>pro.mssante.fr/pasteur-bergerac.elsan.mssante.fr/na.mssante.fr/medecin.mssante.fr/lifen.mssante.fr/infirmier.mssante.fr/cgm.mssante.fr/aquitaine.mssante.fr</t>
  </si>
  <si>
    <t>ramsaygds.mssante.fr/pro.mssante.fr/lifen.mssante.fr/interop-mssante.apicrypt.org/infirmier.mssante.fr/aura.mssante.fr</t>
  </si>
  <si>
    <t>vivalto-sante.mssante.fr/pro.mssante.fr/medecin.mssante.fr/lifen.mssante.fr/interop-mssante.apicrypt.org/infirmier.mssante.fr/cgm.mssante.fr</t>
  </si>
  <si>
    <t>vivalto-sante.mssante.fr/medecin.mssante.fr/lifen.mssante.fr/infirmier.mssante.fr/cgm.mssante.fr/almaviva-sante.mssante.fr</t>
  </si>
  <si>
    <t>ramsaygds.mssante.fr/pro.mssante.fr/orpea.mssante.fr/medecin.mssante.fr/infirmier.mssante.fr/aura.mssante.fr</t>
  </si>
  <si>
    <t>pro.mssante.fr/medecin.mssante.fr/lajauberte.mssante.fr</t>
  </si>
  <si>
    <t>mediazur.mssante.fr/lifen.mssante.fr/infirmier.mssante.fr</t>
  </si>
  <si>
    <t>pro.oc.mssante.fr/medecin.oc.mssante.fr/medecin.mssante.fr/lerefugeprotestant.mssante.fr/johnbost.mssante.fr/cgm.mssante.fr/aura.mssante.fr</t>
  </si>
  <si>
    <t>vivalto-sante.mssante.fr/pc.mssante.fr/medecin.mssante.fr/lifen.mssante.fr/ch-angouleme.mssante.fr/cgm.mssante.fr</t>
  </si>
  <si>
    <t>ramsaygds.mssante.fr/pro.mssante.fr/medecin.mssante.fr/lifen.mssante.fr/infirmier.mssante.fr/cgm.mssante.fr</t>
  </si>
  <si>
    <t>medecin.mssante.fr/infirmier.mssante.fr/clinique-saintantoine.mssante.fr/cgm.mssante.fr</t>
  </si>
  <si>
    <t>sage-femme.mssante.fr/sa3h.mssante.fr/medecin.mssante.fr/lifen.mssante.fr/interop-mssante.apicrypt.org/infirmier.mssante.fr/ght85.mssante.fr/esantepdl.mssante.fr/chd-vendee.mssante.fr/cgm.mssante.fr</t>
  </si>
  <si>
    <t>medecin.mssante.fr/lifen.mssante.fr/cliniquesaintcharles.aura.mssante.fr/aura.mssante.fr</t>
  </si>
  <si>
    <t>lifen.mssante.fr/infirmier.mssante.fr/enovacom.mssante.fr/cliniquestdidier.mssante.fr</t>
  </si>
  <si>
    <t>LIFEN/MAILIZ/ENOVACOM/MIPIH</t>
  </si>
  <si>
    <t>medecin.mssante.fr/lifen.mssante.fr/enovacom.mssante.fr</t>
  </si>
  <si>
    <t>saintdo.mssante.fr/lifen.mssante.fr/chu-nice.mssante.fr</t>
  </si>
  <si>
    <t>MIPIH/LIFEN/CHU DE NICE</t>
  </si>
  <si>
    <t>pro.mssante.fr/medecin.mssante.fr/lifen.mssante.fr/interop-mssante.apicrypt.org/infirmier.mssante.fr/csa33.mssante.fr/cgm.mssante.fr</t>
  </si>
  <si>
    <t>sage-femme.mssante.fr/pro.mssante.fr/medecin.mssante.fr/lifen.mssante.fr/interop-mssante.apicrypt.org/infirmier.mssante.fr/hnfc.mssante.fr/ghsv.mssante.fr/chr-metz-thionville.mssante.fr/chorus.mssante.fr/cgm.mssante.fr/aura.mssante.fr/aural.mssante.fr</t>
  </si>
  <si>
    <t>MAILIZ/LIFEN/GH PARIS SITE SAINT JOSEPH/ENOVACOM/CHU DE POITIERS/CHI DE VILLENEUVE ST GEORGES/GCS SARA</t>
  </si>
  <si>
    <t>masseur-kinesitherapeute.mssante.fr/ghbs.mssante.fr/cliniquesaintetherese.mssante.fr</t>
  </si>
  <si>
    <t>MAILIZ/GHBS - HOPITAL DU SCORFF/MIPIH</t>
  </si>
  <si>
    <t>pro.mssante.fr/medecin.mssante.fr/lifen.mssante.fr/interop-mssante.apicrypt.org/infirmier.mssante.fr/clinique-st-francois.mssante.fr/cgm.mssante.fr</t>
  </si>
  <si>
    <t>sjd.mssante.fr/pro.mssante.fr/medecin.mssante.fr/lifen.mssante.fr/infirmier.mssante.fr/cgm.mssante.fr</t>
  </si>
  <si>
    <t>softwaymedical.mssante.fr/medecin.mssante.fr/lifen.mssante.fr/aura.mssante.fr</t>
  </si>
  <si>
    <t>oi.mssante.fr/medecin.mssante.fr/masseur-kinesitherapeute.mssante.fr/lifen.mssante.fr/interop-mssante.apicrypt.org/infirmier.mssante.fr/cgm.mssante.fr</t>
  </si>
  <si>
    <t>pro.oc.mssante.fr/lifen.mssante.fr/cgm.mssante.fr</t>
  </si>
  <si>
    <t>MIPIH/LIFEN/ENOVACOM</t>
  </si>
  <si>
    <t>sage-femme.mssante.fr/oi.mssante.fr/medecin.mssante.fr/lifen.mssante.fr/interop-mssante.apicrypt.org/infirmier.mssante.fr/chicas-gap.mssante.fr/cgm.mssante.fr/aura.mssante.fr</t>
  </si>
  <si>
    <t>ramsaygds.mssante.fr/pro.mssante.fr/medecin.mssante.fr/lifen.mssante.fr/interop-mssante.apicrypt.org/aura.mssante.fr/almaviva-sante.mssante.fr</t>
  </si>
  <si>
    <t>medecin.mssante.fr/lifen.mssante.fr/infirmier.mssante.fr/esante-bfc.mssante.fr/cmavesoul.mssante.fr/cmavesoul.elsan.mssante.fr/cgm.mssante.fr</t>
  </si>
  <si>
    <t>lifen.mssante.fr/infirmier.mssante.fr/hospigrandouest.mssante.fr</t>
  </si>
  <si>
    <t>sage-femme.mssante.fr/pro.mssante.fr/medecin.mssante.fr/lifen.mssante.fr/infirmier.mssante.fr/csvp.aura.mssante.fr/ch-vienne.mssante.fr/cgm.mssante.fr/aura.mssante.fr</t>
  </si>
  <si>
    <t>medecin.mssante.fr/lifen.mssante.fr/interop-mssante.apicrypt.org/ahnac.mssante.fr</t>
  </si>
  <si>
    <t>pro.mssante.fr/medecin.mssante.fr/lifen.mssante.fr/groupeclinipole.mssante.fr/easycrypt.mssante.fr/cgm.mssante.fr</t>
  </si>
  <si>
    <t>LIFEN/MAILIZ/ELSAN/CH LE MANS</t>
  </si>
  <si>
    <t>lifen.mssante.fr/infirmier.mssante.fr/almaviva-sante.mssante.fr</t>
  </si>
  <si>
    <t>orpea.mssante.fr/medecin.mssante.fr/masseur-kinesitherapeute.mssante.fr</t>
  </si>
  <si>
    <t>sage-femme.mssante.fr/ramsaygds.mssante.fr/medecin.mssante.fr/lifen.mssante.fr/infirmier.mssante.fr/cgm.mssante.fr</t>
  </si>
  <si>
    <t>pro.mssante.fr/medecin.mssante.fr/lifen.mssante.fr/interop-mssante.apicrypt.org/infirmier.mssante.fr/infirmier.corse.mssante.fr/clinisud.mssante.fr/cgm.mssante.fr</t>
  </si>
  <si>
    <t>COMPAGNIE GENERALE DE SANTE/MIPIH/MAILIZ/HOPITAL SAINT JOSEPH</t>
  </si>
  <si>
    <t>pro.mssante.fr/medecin.oc.mssante.fr/masseur-kinesitherapeute.mssante.fr/lifen.mssante.fr/clinique-saint-orens.mssante.fr</t>
  </si>
  <si>
    <t>pc.mssante.fr/lifen.mssante.fr/inicea.mssante.fr</t>
  </si>
  <si>
    <t>GRADES ESEA NOUVELLE-AQUITAINE/LIFEN/ENOVACOM</t>
  </si>
  <si>
    <t>pro.mssante.fr/pdl.mssante.fr/infirmier.mssante.fr/esantepdl.mssante.fr</t>
  </si>
  <si>
    <t>pro.mssante.fr/orthophoniste.mssante.fr/msa.mssante.fr/masseur-kinesitherapeute.mssante.fr/lifen.mssante.fr/ladapt.mssante.fr/infirmier.mssante.fr</t>
  </si>
  <si>
    <t>pro.mssante.fr/orthophoniste.mssante.fr/medecin.mssante.fr/masseur-kinesitherapeute.mssante.fr/lifen.mssante.fr/croix-rouge.mssante.fr/aura.mssante.fr</t>
  </si>
  <si>
    <t>orthophoniste.mssante.fr/masseur-kinesitherapeute.mssante.fr/centre-bourges.mssante.fr</t>
  </si>
  <si>
    <t>pro.mssante.fr/medecin.mssante.fr/lifen.mssante.fr/inicea.mssante.fr/cgm.mssante.fr</t>
  </si>
  <si>
    <t>ugecam-centre.cnamts.mssante.fr/pro.mssante.fr/medecin.mssante.fr/masseur-kinesitherapeute.mssante.fr</t>
  </si>
  <si>
    <t>pro.mssante.fr/orpea.mssante.fr/masseur-kinesitherapeute.mssante.fr/infirmier.mssante.fr</t>
  </si>
  <si>
    <t>pc.mssante.fr/na.mssante.fr/medecin.mssante.fr/lifen.mssante.fr/chu-poitiers.mssante.fr/cgm.mssante.fr</t>
  </si>
  <si>
    <t>pro.oc.mssante.fr/enovacom.mssante.fr</t>
  </si>
  <si>
    <t>MIPIH/GRADES ESEA NOUVELLE-AQUITAINE/LIFEN/MAILIZ</t>
  </si>
  <si>
    <t>pro.mssante.fr/orthophoniste.mssante.fr/masseur-kinesitherapeute.mssante.fr/infirmier.mssante.fr/centre-espoir.mssante.fr</t>
  </si>
  <si>
    <t>valdorb.mssante.fr/medecin.mssante.fr/lifen.mssante.fr/cgm.mssante.fr</t>
  </si>
  <si>
    <t>orsac.ssr01.aura.mssante.fr/masseur-kinesitherapeute.mssante.fr/infirmier.mssante.fr/aura.mssante.fr</t>
  </si>
  <si>
    <t>ugecam-alsace.mssante.fr/orthophoniste.mssante.fr/medecin.mssante.fr/masseur-kinesitherapeute.mssante.fr/lifen.mssante.fr/infirmier.mssante.fr/amreso-bethel.mssante.fr</t>
  </si>
  <si>
    <t>pro.mssante.fr/paca.mssante.fr/masseur-kinesitherapeute.mssante.fr/crfndbv.mssante.fr</t>
  </si>
  <si>
    <t>pro.mssante.fr/pasori.mssante.fr/masseur-kinesitherapeute.mssante.fr/lifen.mssante.fr/infirmier.mssante.fr</t>
  </si>
  <si>
    <t>pro.mssante.fr/interop-mssante.apicrypt.org/infirmier.mssante.fr</t>
  </si>
  <si>
    <t>GRADES ESEA NOUVELLE-AQUITAINE/MAILIZ/ENOVACOM</t>
  </si>
  <si>
    <t>ugecam-brpl.mssante.fr/medecin.mssante.fr/masseur-kinesitherapeute.mssante.fr/lifen.mssante.fr/interop-mssante.apicrypt.org/ch-cholet.mssante.fr</t>
  </si>
  <si>
    <t>ugecam-bfc.mssante.fr/na.mssante.fr/medecin.mssante.fr/masseur-kinesitherapeute.mssante.fr/lifen.mssante.fr/infirmier.mssante.fr/cgm.mssante.fr/bfcbourbon.mssante.fr/aura.mssante.fr</t>
  </si>
  <si>
    <t>MAILIZ/LIFEN/CHU BESANCON</t>
  </si>
  <si>
    <t>medecin.mssante.fr/lifen.mssante.fr/interop-mssante.apicrypt.org/cgm.mssante.fr</t>
  </si>
  <si>
    <t>pro.mssante.fr/lifen.mssante.fr/infirmier.mssante.fr/capsante.mssante.fr</t>
  </si>
  <si>
    <t>pro.mssante.fr/medecin.mp.mssante.fr/masseur-kinesitherapeute.mssante.fr/lifen.mssante.fr/infirmier.mssante.fr/enovacom.mssante.fr/chu-poitiers.mssante.fr/aura.mssante.fr/ardevie.mssante.fr</t>
  </si>
  <si>
    <t>ugecamaq.mssante.fr/ramsaygds.mssante.fr/medecin.mssante.fr/infirmier.mssante.fr</t>
  </si>
  <si>
    <t>MIPIH/COMPAGNIE GENERALE DE SANTE/MAILIZ</t>
  </si>
  <si>
    <t>medecin.mssante.fr/lifen.mssante.fr/jeebop.mssante.fr/interop-mssante.apicrypt.org/cliniquesneuilly.mssante.fr/cgm.mssante.fr</t>
  </si>
  <si>
    <t>pro.mssante.fr/medecin.mssante.fr/lifen.mssante.fr/interop-mssante.apicrypt.org/enovacom.mssante.fr/ccgf.mssante.fr</t>
  </si>
  <si>
    <t>cmgr.aura.mssante.fr/ch-chartres.mssante.fr/aura.mssante.fr</t>
  </si>
  <si>
    <t>CH DE CHARTRES/GCS SARA</t>
  </si>
  <si>
    <t>LIFEN/MAILIZ/HOSPITALITE SAINT-THOMAS DE VILLENEUVE/CHI DE COMPIEGNE-NOYON</t>
  </si>
  <si>
    <t>medecin.mssante.fr/durieux.mssante.fr</t>
  </si>
  <si>
    <t>medecin.mssante.fr/infirmier.mssante.fr/aura.mssante.fr</t>
  </si>
  <si>
    <t>medecin.mssante.fr/masseur-kinesitherapeute.mssante.fr/limousin.mssante.fr/lifen.mssante.fr/infirmier.mssante.fr/chu-limoges.mssante.fr/ch-st-yrieix.mssante.fr/chirurgien-dentiste.mssante.fr/cgm.mssante.fr</t>
  </si>
  <si>
    <t>silpc.mssante.fr/pro.mssante.fr/masseur-kinesitherapeute.mssante.fr/ch-lasouterraine.mssante.fr/cgm.mssante.fr</t>
  </si>
  <si>
    <t>pro.mssante.fr/pharmacien.mssante.fr/orthophoniste.mssante.fr/medecin.mssante.fr/lifen.mssante.fr/infirmier.mssante.fr/ch-castelluccio.mssante.fr/cgm.mssante.fr/aura.mssante.fr</t>
  </si>
  <si>
    <t>pro.mssante.fr/orthophoniste.mssante.fr/masseur-kinesitherapeute.mssante.fr/lifen.mssante.fr/lachataigneraie.mssante.fr</t>
  </si>
  <si>
    <t>sauvegarde.aura.mssante.fr/pro.mssante.fr/lifen.mssante.fr/interop-mssante.apicrypt.org/infirmier.mssante.fr/croix-rouge.mssante.fr/cmcr-massues.aura.mssante.fr/aura.mssante.fr</t>
  </si>
  <si>
    <t>GRADES ESEA NOUVELLE-AQUITAINE/MAILIZ/ENOVACOM/CHI DE LA COTE BASQUE</t>
  </si>
  <si>
    <t>MAILIZ/LIFEN/ENOVACOM/GCS E-SANTE PAYS DE LA LOIRE</t>
  </si>
  <si>
    <t>pro.mssante.fr/orthophoniste.mssante.fr/masseur-kinesitherapeute.mssante.fr/crf-legrandlarge.mssante.fr</t>
  </si>
  <si>
    <t>LIFEN/MAILIZ/CENTRE MEDECINE PHYSIQUE ET READAPT BOBIGNY</t>
  </si>
  <si>
    <t>pro.mssante.fr/medecin.mssante.fr/masseur-kinesitherapeute.mssante.fr/fondation-arcenciel.mssante.fr</t>
  </si>
  <si>
    <t>pro.mssante.fr/infirmier.mssante.fr/diaverum.mssante.fr</t>
  </si>
  <si>
    <t>lifen.mssante.fr/echo-sante.mssante.fr/cgm.mssante.fr</t>
  </si>
  <si>
    <t>medecin.mssante.fr/ecoledebonneuil.mssante.fr</t>
  </si>
  <si>
    <t>310000492</t>
  </si>
  <si>
    <t>pro.mssante.fr/pharmacien.mssante.fr/medecin.mssante.fr/masseur-kinesitherapeute.mssante.fr/lifen.mssante.fr/interop-mssante.apicrypt.org/infirmier.mssante.fr/ch-epsan.mssante.fr/cgm.mssante.fr/aura.mssante.fr</t>
  </si>
  <si>
    <t>MAILIZ/LIFEN/CH DE PLAISIR/GCS SARA</t>
  </si>
  <si>
    <t>pro.mssante.fr/medecin.mssante.fr/lifen.mssante.fr/infirmier.mssante.fr/epsm-morbihan.mssante.fr/ch-redon.mssante.fr/ch-ploermel.mssante.fr/chorus.mssante.fr/chirurgien-dentiste.mssante.fr/chba.mssante.fr/cgm.mssante.fr/aura.mssante.fr</t>
  </si>
  <si>
    <t>medecin.mssante.fr/johnbost.mssante.fr/ch-libourne.mssante.fr/cgm.mssante.fr</t>
  </si>
  <si>
    <t>pro.mssante.fr/masseur-kinesitherapeute.mssante.fr/infirmier.mssante.fr</t>
  </si>
  <si>
    <t>rozarvor.elsan.mssante.fr/lifen.mssante.fr</t>
  </si>
  <si>
    <t>teppe.aura.mssante.fr/medecin.mssante.fr/lifen.mssante.fr/cgm.mssante.fr/aura.mssante.fr</t>
  </si>
  <si>
    <t>renovation.asso.mssante.fr/medecin.mssante.fr/cgm.mssante.fr</t>
  </si>
  <si>
    <t>pro.mssante.fr/medecin.mssante.fr/infirmier.mssante.fr/chorus.mssante.fr/ch-larochelle.mssante.fr/chateau-baccarat.mssante.fr/cgm.mssante.fr/aura.mssante.fr</t>
  </si>
  <si>
    <t>masseur-kinesitherapeute.mssante.fr/infirmier.mssante.fr/epsmd-aisne.mssante.fr/ch-guillaumeregnier.mssante.fr</t>
  </si>
  <si>
    <t>ramsaygds.mssante.fr/medecin.mssante.fr/infirmier.mssante.fr/hopital-saint-joseph.mssante.fr/hopital-europeen.mssante.fr</t>
  </si>
  <si>
    <t>COMPAGNIE GENERALE DE SANTE/MAILIZ/HOPITAL SAINT JOSEPH/HOPITAL EUROPEEN</t>
  </si>
  <si>
    <t>infirmier.mssante.fr/ildys.mssante.fr/ch-lemans.mssante.fr</t>
  </si>
  <si>
    <t>MAILIZ/FONDATION ILDYS SITE DE PERHARIDY/CH LE MANS</t>
  </si>
  <si>
    <t>pro.mssante.fr/medecin.mssante.fr/lifen.mssante.fr/interop-mssante.apicrypt.org/enovacom.mssante.fr/clinique-libourne.mssante.fr/cgm.mssante.fr</t>
  </si>
  <si>
    <t>ch-mdm.mssante.fr</t>
  </si>
  <si>
    <t>CH DE MONT DE MARSAN</t>
  </si>
  <si>
    <t>interop-mssante.apicrypt.org/infirmier.mssante.fr/aura.mssante.fr</t>
  </si>
  <si>
    <t>pro.mssante.fr/infirmier.mssante.fr/ghc91.mssante.fr/aura.mssante.fr</t>
  </si>
  <si>
    <t>resamut.aura.mssante.fr/pro.mssante.fr/medecin.mssante.fr/lifen.mssante.fr/interop-mssante.apicrypt.org/infirmier.mssante.fr/ghm-lesportesdusud.aura.mssante.fr/cgm.mssante.fr/aura.mssante.fr</t>
  </si>
  <si>
    <t>medecin.mssante.fr/korian.mssante.fr</t>
  </si>
  <si>
    <t>ramsaygds.mssante.fr/pro.mssante.fr/groupesos.mssante.fr/grand-est.mssante.fr/aura.mssante.fr</t>
  </si>
  <si>
    <t>COMPAGNIE GENERALE DE SANTE/MAILIZ/ASSOCIATION GROUPE SOS SANTE/GRADES PULSY/GCS SARA</t>
  </si>
  <si>
    <t>pro.mssante.fr/infirmier.mssante.fr/hadbfc.mssante.fr</t>
  </si>
  <si>
    <t>pro.mssante.fr/hadumcs.mssante.fr</t>
  </si>
  <si>
    <t>hpa.aura.mssante.fr/had-hopital-prive-amberieu.mssante.fr/aura.mssante.fr</t>
  </si>
  <si>
    <t>medecin.mssante.fr/lifen.mssante.fr/infirmier.mssante.fr/had-aurasante.mssante.fr/aura.mssante.fr</t>
  </si>
  <si>
    <t>LIFEN/MAILIZ/AURA AUVERGNE/GCS SARA</t>
  </si>
  <si>
    <t>masseur-kinesitherapeute.mssante.fr/lifen.mssante.fr/infirmier.mssante.fr/chmayotte.mssante.fr/aural.mssante.fr</t>
  </si>
  <si>
    <t>LIFEN/MAILIZ/CH DE MAYOTTE/AURAL</t>
  </si>
  <si>
    <t>sante-solidarite-bdr.mssante.fr/paca.mssante.fr/medecin.mssante.fr/had-bdr.mssante.fr/cgm.mssante.fr</t>
  </si>
  <si>
    <t>pro.mssante.fr/lifen.mssante.fr/infirmier.mssante.fr/hadcapdomicile.mssante.fr/had-capdomicile.elsan.mssante.fr/capdomicile.mssante.fr</t>
  </si>
  <si>
    <t>LIFEN/MAILIZ/ELSAN/MIPIH</t>
  </si>
  <si>
    <t>pro.mssante.fr/hadfrance.mssante.fr</t>
  </si>
  <si>
    <t>ramsaygds.mssante.fr/pro.mssante.fr/medecin.mssante.fr/lifen.mssante.fr/lafocss.mssante.fr/inicea.mssante.fr/infirmier.mssante.fr/chu-poitiers.mssante.fr</t>
  </si>
  <si>
    <t>COMPAGNIE GENERALE DE SANTE/LIFEN/MIPIH/ENOVACOM/MAILIZ/CHU DE POITIERS</t>
  </si>
  <si>
    <t>pro.mssante.fr/infirmier.mssante.fr/haddecorse.mssante.fr</t>
  </si>
  <si>
    <t>pasteur-bergerac.elsan.mssante.fr/masseur-kinesitherapeute.mssante.fr/had.bgc.mssante.fr/aquitaine.mssante.fr</t>
  </si>
  <si>
    <t>pro.mssante.fr/medecin.mssante.fr/lifen.mssante.fr/interop-mssante.apicrypt.org/infirmier.mssante.fr/hadnice.mssante.fr</t>
  </si>
  <si>
    <t>pharmacien.mssante.fr/na.mssante.fr/medecin.mssante.fr/lifen.mssante.fr/infirmier.mssante.fr/cgm.mssante.fr/aura.mssante.fr/aquitaine.mssante.fr</t>
  </si>
  <si>
    <t>medecin.mssante.fr/inicea.mssante.fr/cgm.mssante.fr</t>
  </si>
  <si>
    <t>750047367</t>
  </si>
  <si>
    <t>masseur-kinesitherapeute.mssante.fr/lifen.mssante.fr/infirmier.mssante.fr/aura.mssante.fr</t>
  </si>
  <si>
    <t>apn.mssante.fr</t>
  </si>
  <si>
    <t>medipole.elsan.mssante.fr/medihad.mssante.fr</t>
  </si>
  <si>
    <t>pc.mssante.fr/na.mssante.fr/lifen.mssante.fr</t>
  </si>
  <si>
    <t>lifen.mssante.fr/infirmier.mssante.fr/had-nord-alsace.mssante.fr</t>
  </si>
  <si>
    <t>medecin.mssante.fr/infirmier.mssante.fr/croix-rouge.mssante.fr</t>
  </si>
  <si>
    <t>sage-femme.mssante.fr/pro.mssante.fr/medecin.mssante.fr/lifen.mssante.fr/infirmier.mssante.fr/ght-novo.mssante.fr/fondation-santeservice.mssante.fr/cgm.mssante.fr</t>
  </si>
  <si>
    <t>medecin.mssante.fr/easycrypt.mssante.fr</t>
  </si>
  <si>
    <t>pro.mssante.fr/medecin.mssante.fr/epsve.mssante.fr/elan-retrouve.mssante.fr</t>
  </si>
  <si>
    <t>MAILIZ/EPSVE/HDJ INSTITUT PAUL SIVADON</t>
  </si>
  <si>
    <t>ssa.mssante.fr/pro.mssante.fr/pharmacien.mssante.fr/paca.mssante.fr/medecin.mssante.fr/lifen.mssante.fr/hopital-saint-joseph.mssante.fr/hia-laveran.ssa.mssante.fr/hia-desgenettes.ssa.mssante.fr/enovacom.mssante.fr/cespa.ssa.mssante.fr/aura.mssante.fr</t>
  </si>
  <si>
    <t>MIPIH/MAILIZ/LIFEN/HOPITAL SAINT JOSEPH/ENOVACOM/SSA/GCS SARA</t>
  </si>
  <si>
    <t>LIFEN/MAILIZ/SSA/CHR METZ-THIONVILLE</t>
  </si>
  <si>
    <t>pharmacien.mssante.fr/medecin.mssante.fr/lifen.mssante.fr/interop-mssante.apicrypt.org/aura.mssante.fr</t>
  </si>
  <si>
    <t>LIFEN/MAILIZ/CHI DE HAUTE COMTE</t>
  </si>
  <si>
    <t>medecin.mssante.fr/masseur-kinesitherapeute.mssante.fr/lifen.mssante.fr/infirmier.mssante.fr/ch-vdb.mssante.fr/chvdb.aura.mssante.fr/chorus.mssante.fr/aura.mssante.fr</t>
  </si>
  <si>
    <t>ramsaygds.mssante.fr/pro.mssante.fr/pharmacien.mssante.fr/medecin.mssante.fr/masseur-kinesitherapeute.mssante.fr/lifen.mssante.fr/interop-mssante.apicrypt.org/infirmier.mssante.fr/enovacom.mssante.fr/cognacq-jay.mssante.fr/ch-compiegnenoyon.mssante.fr/cgm.mssante.fr</t>
  </si>
  <si>
    <t>medecin.mssante.fr/lifen.mssante.fr/infirmier.mssante.fr/ch-ensisheim.mssante.fr</t>
  </si>
  <si>
    <t>jeebop.mssante.fr/infirmier.mssante.fr/fpv.mssante.fr</t>
  </si>
  <si>
    <t>WRAPTOR LABORATORIES/MAILIZ/ENOVACOM</t>
  </si>
  <si>
    <t>sage-femme.mssante.fr/pro.mssante.fr/medecin.mssante.fr/lifen.mssante.fr/interop-mssante.apicrypt.org/infirmier.mssante.fr/hccb.elsan.mssante.fr/chr-metz-thionville.mssante.fr/cgm.mssante.fr</t>
  </si>
  <si>
    <t>pro.mssante.fr/medecin.mssante.fr/lifen.mssante.fr</t>
  </si>
  <si>
    <t>pro.mssante.fr/lifen.mssante.fr/infirmier.mssante.fr/groupesos.mssante.fr/esp-crehange-faulquemont.mssante.fr</t>
  </si>
  <si>
    <t>LIFEN/MAILIZ/ASSOCIATION GROUPE SOS SANTE/GRADES PULSY</t>
  </si>
  <si>
    <t>LIFEN/MAILIZ/ENOVACOM/GCS SARA</t>
  </si>
  <si>
    <t>medecin.mssante.fr/infirmier.mssante.fr/hopitalarbresle.aura.mssante.fr/aura.mssante.fr</t>
  </si>
  <si>
    <t>GCS TESIS/MAILIZ/LIFEN/HOPITAUX PEDIATRIQUES DE NICE CHU LENVAL/MIPIH</t>
  </si>
  <si>
    <t>LIFEN/MAILIZ/SAS MAPUI LABS/GCS E-SANTE PAYS DE LA LOIRE</t>
  </si>
  <si>
    <t>ssa.mssante.fr/ramsaygds.mssante.fr/pro.mssante.fr/paca.mssante.fr/medecin.mssante.fr/lifen.mssante.fr/interop-mssante.apicrypt.org/infirmier.mssante.fr/hopital-saint-joseph.mssante.fr/hopital-europeen.mssante.fr/enovacom.mssante.fr/cgm.mssante.fr/aura.mssante.fr</t>
  </si>
  <si>
    <t>COMPAGNIE GENERALE DE SANTE/MAILIZ/LIFEN/WRAPTOR LABORATORIES</t>
  </si>
  <si>
    <t>interop-mssante.apicrypt.org/infirmier.mssante.fr/esantepdl.mssante.fr/aura.mssante.fr</t>
  </si>
  <si>
    <t>medecin.mssante.fr/masseur-kinesitherapeute.mssante.fr/infirmier.mssante.fr/hopital-gouin.mssante.fr</t>
  </si>
  <si>
    <t>MAILIZ/HOPITAL GOUIN</t>
  </si>
  <si>
    <t>silpc.mssante.fr/pro.mssante.fr/na.mssante.fr/medecin.mssante.fr/limousin.mssante.fr/lifen.mssante.fr/hihl.mssante.fr/chorus.mssante.fr/cgm.mssante.fr</t>
  </si>
  <si>
    <t>pro.mssante.fr/lifen.mssante.fr/esantepdl.mssante.fr/cgm.mssante.fr</t>
  </si>
  <si>
    <t>sage-femme.oc.mssante.fr/sage-femme.mssante.fr/ramsaygds.mssante.fr/pro.oc.mssante.fr/pro.mssante.fr/medecin.oc.mssante.fr/medecin.mssante.fr/medecin.mp.mssante.fr/masseur-kinesitherapeute.oc.mssante.fr/masseur-kinesitherapeute.mssante.fr/lifen.mssante.fr/infirmier.oc.mssante.fr/infirmier.mssante.fr/hopital-joseph-ducuing.mssante.fr/chmayotte.mssante.fr/cgm.mssante.fr/aura.mssante.fr</t>
  </si>
  <si>
    <t>MAILIZ/LIFEN/GH PARIS SITE SAINT JOSEPH/MIPIH</t>
  </si>
  <si>
    <t>pro.mssante.fr/lifen.mssante.fr/lachataigneraie.mssante.fr/for.mssante.fr</t>
  </si>
  <si>
    <t>MAILIZ/LIFEN/ENOVACOM/HOPITAL FONDATION A DE ROTHSCHILD</t>
  </si>
  <si>
    <t>pro.mssante.fr/medecin.mssante.fr/lifen.mssante.fr/ch-tournus.mssante.fr/cgm.mssante.fr</t>
  </si>
  <si>
    <t>pro.mssante.fr/medecin.mssante.fr/lifen.mssante.fr/ch-louhans.mssante.fr/cgm.mssante.fr</t>
  </si>
  <si>
    <t>ch-chagny.mssante.fr</t>
  </si>
  <si>
    <t>pro.mssante.fr/pharmacien.mssante.fr/medecin.mssante.fr/interop-mssante.apicrypt.org/infirmier.mssante.fr/hopital-clermont-lherault.mssante.fr/cgm.mssante.fr/aura.mssante.fr</t>
  </si>
  <si>
    <t>pro.mssante.fr/lifen.mssante.fr/infirmier.mssante.fr/ch-clunisois.mssante.fr</t>
  </si>
  <si>
    <t>LIFEN/MAILIZ/GIP GRADES BFC</t>
  </si>
  <si>
    <t>medecin.mssante.fr/masseur-kinesitherapeute.mssante.fr/lifen.mssante.fr/infirmier.mssante.fr/esantepdl.mssante.fr</t>
  </si>
  <si>
    <t>hopital-beaujeu.aura.mssante.fr/hno.mssante.fr/aura.mssante.fr</t>
  </si>
  <si>
    <t>medecin.mssante.fr/lifen.mssante.fr/interop-mssante.apicrypt.org/grand-est.mssante.fr/cgm.mssante.fr</t>
  </si>
  <si>
    <t>sante-grand-est.mssante.fr/pro.mssante.fr/interop-mssante.apicrypt.org/hl-fismes.mssante.fr/chu-reims.mssante.fr/aura.mssante.fr</t>
  </si>
  <si>
    <t>sage-femme.mssante.fr/pro.mssante.fr/medecin.mssante.fr/masseur-kinesitherapeute.mssante.fr/lifen.mssante.fr/interop-mssante.apicrypt.org/cgm.mssante.fr/aura.mssante.fr</t>
  </si>
  <si>
    <t>medecin.mssante.fr/lifen.mssante.fr/interop-mssante.apicrypt.org/infirmier.mssante.fr/hl-nyons.aura.mssante.fr/hl-buis.aura.mssante.fr/cgm.mssante.fr/aura.mssante.fr</t>
  </si>
  <si>
    <t>medecin.mssante.fr/masseur-kinesitherapeute.mssante.fr/lifen.mssante.fr/infirmier.mssante.fr/hl-erstein.mssante.fr/ch-erstein.mssante.fr/cgm.mssante.fr</t>
  </si>
  <si>
    <t>pro.mssante.fr/medecin.mssante.fr/infirmier.mssante.fr/hospiville.mssante.fr/chdouelafontaine.mssante.fr</t>
  </si>
  <si>
    <t>MAILIZ/SAS MAPUI LABS/CH SAINT CALAIS</t>
  </si>
  <si>
    <t>medecin.mssante.fr/masseur-kinesitherapeute.mssante.fr/lifen.mssante.fr/infirmier.mssante.fr/hospiville.mssante.fr/esantepdl.mssante.fr/chorus.mssante.fr</t>
  </si>
  <si>
    <t>poledesanteduvilleneuvois.mssante.fr/pharmacien.mssante.fr/medecin.mssante.fr/lifen.mssante.fr/infirmier.oc.mssante.fr/cgm.mssante.fr/aura.mssante.fr</t>
  </si>
  <si>
    <t>medecin.mssante.fr/lifen.mssante.fr/infirmier.mssante.fr/hospiville.mssante.fr/esantepdl.mssante.fr/cgm.mssante.fr/aura.mssante.fr</t>
  </si>
  <si>
    <t>paca.mssante.fr/medecin.mssante.fr/eps.barcelonnette.mssante.fr/chicas-gap.mssante.fr/cgm.mssante.fr</t>
  </si>
  <si>
    <t>pharmacien.mssante.fr/medecin.mssante.fr/interop-mssante.apicrypt.org/infirmier.mssante.fr/grand-est.mssante.fr/ghemm.mssante.fr/aura.mssante.fr</t>
  </si>
  <si>
    <t>medecin.mssante.fr/lifen.mssante.fr/infirmier.mssante.fr/ghtnievre.mssante.fr/cgm.mssante.fr</t>
  </si>
  <si>
    <t>pro.mssante.fr/medecin.mssante.fr/infirmier.mssante.fr/ch-riez.mssante.fr/aura.mssante.fr</t>
  </si>
  <si>
    <t>poledesanteduvilleneuvois.mssante.fr/medecin.mssante.fr/infirmier.mssante.fr/aura.mssante.fr</t>
  </si>
  <si>
    <t>CH VILLENEUVE -POLE SANTE VILLENEUVOIS/MAILIZ/GCS SARA</t>
  </si>
  <si>
    <t>medecin.oc.mssante.fr/medecin.mssante.fr/lifen.mssante.fr/interop-mssante.apicrypt.org/chsc.mssante.fr/aura.mssante.fr</t>
  </si>
  <si>
    <t>paca.mssante.fr/medecin.mssante.fr/infirmier.mssante.fr</t>
  </si>
  <si>
    <t>pro.mssante.fr/pharmacien.mssante.fr/medecin.mssante.fr/lifen.mssante.fr/infirmier.mssante.fr/hopital-stpons.mssante.fr/cgm.mssante.fr</t>
  </si>
  <si>
    <t>medecin.mssante.fr/lifen.mssante.fr/infirmier.mssante.fr/esantepdl.mssante.fr/cgm.mssante.fr/aura.mssante.fr</t>
  </si>
  <si>
    <t>GCS NORMAND'E-SANTE/LIFEN/MAILIZ</t>
  </si>
  <si>
    <t>sage-femme.mssante.fr/ramsaygds.mssante.fr/pro.mssante.fr/medecin.mssante.fr/lifen.mssante.fr/interop-mssante.apicrypt.org/infirmier.mssante.fr/cgm.mssante.fr</t>
  </si>
  <si>
    <t>sage-femme.mssante.fr/ramsaygds.mssante.fr/medecin.mssante.fr/lifen.mssante.fr/interop-mssante.apicrypt.org/infirmier.mssante.fr/aura.mssante.fr</t>
  </si>
  <si>
    <t>sage-femme.mssante.fr/pro.mssante.fr/paca.mssante.fr/medecin.mssante.fr/lifen.mssante.fr/interop-mssante.apicrypt.org/infirmier.mssante.fr/hp-beauregard.mssante.fr/hopital-saint-joseph.mssante.fr/hopital-europeen.mssante.fr/cgm.mssante.fr/aura.mssante.fr</t>
  </si>
  <si>
    <t>ramsaygds.mssante.fr/pro.mssante.fr/paca.mssante.fr/medecin.mssante.fr/lifen.mssante.fr/infirmier.mssante.fr/hopital-saint-joseph.mssante.fr/hopital-europeen.mssante.fr/aura.mssante.fr</t>
  </si>
  <si>
    <t>COMPAGNIE GENERALE DE SANTE/MIPIH/LIFEN/MAILIZ/HOPITAL SAINT JOSEPH/HOPITAL EUROPEEN/GCS SARA</t>
  </si>
  <si>
    <t>sage-femme.mssante.fr/ramsaygds.mssante.fr/pro.mssante.fr/medecin.mssante.fr/lifen.mssante.fr/infirmier.mssante.fr/for.mssante.fr/aura.mssante.fr</t>
  </si>
  <si>
    <t>COMPAGNIE GENERALE DE SANTE/LIFEN/MAILIZ/HOPITAL FONDATION A DE ROTHSCHILD/GCS SARA</t>
  </si>
  <si>
    <t>pro.mssante.fr/masseur-kinesitherapeute.mssante.fr/lifen.mssante.fr/infirmier.mssante.fr/enovacom.mssante.fr/cognacq-jay.mssante.fr/aura.mssante.fr</t>
  </si>
  <si>
    <t>LIFEN/MAILIZ/ENOVACOM/HOPITAL PRIVE COGNACQ-JAY/GCS SARA</t>
  </si>
  <si>
    <t>softwaymedical.mssante.fr/ramsaygds.mssante.fr/pro.mssante.fr/medecin.mssante.fr/lifen.mssante.fr/interop-mssante.apicrypt.org/infirmier.mssante.fr/cgm.mssante.fr/aura.mssante.fr</t>
  </si>
  <si>
    <t>ramsaygds.mssante.fr/pro.mssante.fr/medecin.mssante.fr/lifen.mssante.fr/hpel.aura.mssante.fr/cgm.mssante.fr/aura.mssante.fr</t>
  </si>
  <si>
    <t>ramsaygds.mssante.fr/pro.mssante.fr/medecin.mssante.fr/lifen.mssante.fr/interop-mssante.apicrypt.org/infirmier.mssante.fr/chiv.mssante.fr</t>
  </si>
  <si>
    <t>LIFEN/MAILIZ/COMPAGNIE GENERALE DE SANTE</t>
  </si>
  <si>
    <t>pro.mssante.fr/medecin.mssante.fr/lifen.mssante.fr/interop-mssante.apicrypt.org/infirmier.mssante.fr/hospigrandouest.mssante.fr/chr-metz-thionville.mssante.fr/ch-centre-bretagne.mssante.fr/cgm.mssante.fr/aura.mssante.fr</t>
  </si>
  <si>
    <t>ramsaysante.mssante.fr/ramsaygds.mssante.fr/medecin.mssante.fr/lifen.mssante.fr/chrds.mssante.fr/aura.mssante.fr</t>
  </si>
  <si>
    <t>COMPAGNIE GENERALE DE SANTE/MAILIZ/LIFEN/CH COURBEVOIE-NEUILLY-PUTEAUX/GCS SARA</t>
  </si>
  <si>
    <t>hpsa.mssante.fr</t>
  </si>
  <si>
    <t>pro.mssante.fr/medecin.mssante.fr/lifen.mssante.fr/interop-mssante.apicrypt.org/infirmier.mssante.fr/hpsm.elsan.mssante.fr/cgm.mssante.fr/aura.mssante.fr</t>
  </si>
  <si>
    <t>vivalto-sante.mssante.fr/pro.mssante.fr/medistory.mssante.fr/medecin.mssante.fr/lifen.mssante.fr/interop-mssante.apicrypt.org/infirmier.mssante.fr/chu-rouen.mssante.fr/cgm.mssante.fr</t>
  </si>
  <si>
    <t>ramsaygds.mssante.fr/pro.mssante.fr/medistory.mssante.fr/medecin.mssante.fr/lifen.mssante.fr/interop-mssante.apicrypt.org/infirmier.mssante.fr/cgm.mssante.fr/cfb.mssante.fr</t>
  </si>
  <si>
    <t>pro.mssante.fr/medecin.mssante.fr/lifen.mssante.fr/cliniquestroch.mssante.fr/cgm.mssante.fr</t>
  </si>
  <si>
    <t>masseur-kinesitherapeute.mssante.fr/glaubitz.mssante.fr/cgm.mssante.fr</t>
  </si>
  <si>
    <t>pro.mssante.fr/lifen.mssante.fr/infirmier.mssante.fr/ght972-ch-saint-esprit.mssante.fr/ch-saint-esprit.mssante.fr/cgm.mssante.fr</t>
  </si>
  <si>
    <t>MAILIZ/HOPITAL ST MAURICE ASSPO</t>
  </si>
  <si>
    <t>GRADES ESEA NOUVELLE-AQUITAINE/MAILIZ/GCS SARA</t>
  </si>
  <si>
    <t>sage-femme.mssante.fr/pro.mssante.fr/medecin.mssante.fr/lifen.mssante.fr/infirmier.mssante.fr/aphp.mssante.fr</t>
  </si>
  <si>
    <t>pro.mssante.fr/medecin.mssante.fr/masseur-kinesitherapeute.mssante.fr/lifen.mssante.fr/interop-mssante.apicrypt.org/infirmier.mssante.fr/hstv.mssante.fr/cgm.mssante.fr/aura.mssante.fr</t>
  </si>
  <si>
    <t>sage-femme.mssante.fr/pro.mssante.fr/pharmacien.mssante.fr/medecin.mssante.fr/masseur-kinesitherapeute.mssante.fr/lifen.mssante.fr/interop-mssante.apicrypt.org/infirmier.mssante.fr/groupesos.mssante.fr/cgm.mssante.fr</t>
  </si>
  <si>
    <t>cliniquedejourmirabeau.mssante.fr</t>
  </si>
  <si>
    <t>tzanck.mssante.fr/pro.mssante.fr/paca.mssante.fr/medecin.mssante.fr/lifen.mssante.fr/interop-mssante.apicrypt.org/infirmier.mssante.fr/chu-nice.mssante.fr/ch-cannes.mssante.fr/cgm.mssante.fr/cal.mssante.fr</t>
  </si>
  <si>
    <t>LIFEN/MAILIZ/INSTITUT GUSTAVE ROUSSY/DEDALUS HEALTHCARE FRANCE</t>
  </si>
  <si>
    <t>LIFEN/ENOVACOM/MAILIZ/DEDALUS HEALTHCARE FRANCE</t>
  </si>
  <si>
    <t>pro.mssante.fr/medecin.mssante.fr/lifen.mssante.fr/interop-mssante.apicrypt.org/infirmier.mssante.fr/cgm.mssante.fr/aphp.mssante.fr</t>
  </si>
  <si>
    <t>400013801</t>
  </si>
  <si>
    <t>pro.mssante.fr/paca.mssante.fr/orpea.mssante.fr/medecin.mssante.fr/masseur-kinesitherapeute.mssante.fr/lifen.mssante.fr/interop-mssante.apicrypt.org/infirmier.mssante.fr/cgm.mssante.fr</t>
  </si>
  <si>
    <t>medecin.mssante.fr/infirmier.mssante.fr/chirurgien-dentiste.mssante.fr/ch-camiers.mssante.fr/cgm.mssante.fr</t>
  </si>
  <si>
    <t>pro.mssante.fr/medecin.mssante.fr/lifen.mssante.fr/interop-mssante.apicrypt.org/infirmier.mssante.fr/chu-bordeaux.mssante.fr/ch-libourne.mssante.fr/ch-cotebasque.mssante.fr/bergonie.mssante.fr/aura.mssante.fr/aquitaine.mssante.fr</t>
  </si>
  <si>
    <t>pro.mssante.fr/medecin.mssante.fr/masseur-kinesitherapeute.mssante.fr/lifen.mssante.fr</t>
  </si>
  <si>
    <t>pro.mssante.fr/masseur-kinesitherapeute.mssante.fr/lifen.mssante.fr/interop-mssante.apicrypt.org/infirmier.mssante.fr</t>
  </si>
  <si>
    <t>pro.mssante.fr/oppidom.mssante.fr</t>
  </si>
  <si>
    <t>pro.mssante.fr/medecin.mssante.fr/lifen.mssante.fr/isc84.mssante.fr/interop-mssante.apicrypt.org/infirmier.mssante.fr/cgm.mssante.fr/aura.mssante.fr</t>
  </si>
  <si>
    <t>pro.oc.mssante.fr/medecin.oc.mssante.fr/medecin.mp.mssante.fr/institut-universitaire-cancer.mssante.fr</t>
  </si>
  <si>
    <t>medecin.mssante.fr/manioukani.mssante.fr</t>
  </si>
  <si>
    <t>sage-femme.mssante.fr/lifen.mssante.fr/cgm.mssante.fr</t>
  </si>
  <si>
    <t>medecin.mssante.fr/lifen.mssante.fr/inicea.mssante.fr/aura.mssante.fr</t>
  </si>
  <si>
    <t>medecin.mssante.fr/inicea.mssante.fr/infirmier.mssante.fr/aura.mssante.fr</t>
  </si>
  <si>
    <t>lifen.mssante.fr/inicea.mssante.fr/infirmier.mssante.fr</t>
  </si>
  <si>
    <t>medecin.mssante.fr/inicea.mssante.fr/centre-bazire.aura.mssante.fr/aura.mssante.fr</t>
  </si>
  <si>
    <t>pc.mssante.fr/lifen.mssante.fr/inicea.mssante.fr/centre-clinical.mssante.fr</t>
  </si>
  <si>
    <t>GRADES ESEA NOUVELLE-AQUITAINE/LIFEN/ENOVACOM/CENTRE CLINICAL SA</t>
  </si>
  <si>
    <t>pro.mssante.fr/medecin.mssante.fr/masseur-kinesitherapeute.mssante.fr/lifen.mssante.fr/interop-mssante.apicrypt.org/inicea.mssante.fr/infirmier.mssante.fr</t>
  </si>
  <si>
    <t>pro.mssante.fr/inicea.mssante.fr/infirmier.mssante.fr/cgm.mssante.fr/aura.mssante.fr</t>
  </si>
  <si>
    <t>medecin.mssante.fr/masseur-kinesitherapeute.mssante.fr/lifen.mssante.fr/inicea.mssante.fr/aura.mssante.fr</t>
  </si>
  <si>
    <t>medecin.mssante.fr/lifen.mssante.fr/inicea.mssante.fr/ch-romorantin.mssante.fr/cgm.mssante.fr</t>
  </si>
  <si>
    <t>medecin.mssante.fr/lifen.mssante.fr/inicea.mssante.fr</t>
  </si>
  <si>
    <t>orpea.mssante.fr/medecin.mssante.fr/masseur-kinesitherapeute.mssante.fr/lifen.mssante.fr</t>
  </si>
  <si>
    <t>sage-femme.oc.mssante.fr/pro.mssante.fr/medecin.mssante.fr/lifen.mssante.fr/infirmier.oc.mssante.fr/infirmier.mssante.fr/capsante.mssante.fr</t>
  </si>
  <si>
    <t>LIFEN/MIPIH/MAILIZ/ENOVACOM</t>
  </si>
  <si>
    <t>pro.mssante.fr/medecin.mssante.fr/infirmier.mssante.fr/hlrs-villiers.mssante.fr/chirurgien-dentiste.mssante.fr/cgm.mssante.fr</t>
  </si>
  <si>
    <t>sporsac-ssr38.aura.mssante.fr/medecin.mssante.fr/lifen.mssante.fr/cgm.mssante.fr/aura.mssante.fr</t>
  </si>
  <si>
    <t>pro.mssante.fr/medecin.mssante.fr/lifen.mssante.fr/infirmier.mssante.fr/clinique-lemediterranee.mssante.fr/aura.mssante.fr</t>
  </si>
  <si>
    <t>infirmier.mssante.fr/cliniquenev.mssante.fr</t>
  </si>
  <si>
    <t>pro.mssante.fr/orpea.mssante.fr/medecin.mssante.fr/cgm.mssante.fr</t>
  </si>
  <si>
    <t>medt.mssante.fr/lifen.mssante.fr/infirmier.oc.mssante.fr/infirmier.mssante.fr</t>
  </si>
  <si>
    <t>inicea.mssante.fr/infirmier.mssante.fr/cgm.mssante.fr/aura.mssante.fr</t>
  </si>
  <si>
    <t>ohs-lorraine.mssante.fr/lifen.mssante.fr/interop-mssante.apicrypt.org/infirmier.mssante.fr/esantepdl.mssante.fr</t>
  </si>
  <si>
    <t>lifen.mssante.fr/kantys-serena.mssante.fr</t>
  </si>
  <si>
    <t>recollets.mssante.fr/medecin.mssante.fr/infirmier.mssante.fr/fondation-sjd.mssante.fr/esantepdl.mssante.fr</t>
  </si>
  <si>
    <t>masseur-kinesitherapeute.mssante.fr/infirmier.mssante.fr/capsante.mssante.fr</t>
  </si>
  <si>
    <t>oc.mssante.fr/infirmier.mssante.fr</t>
  </si>
  <si>
    <t>medecin.oc.mssante.fr/medecin.mssante.fr/mailhol.mssante.fr/lifen.mssante.fr/cgm.mssante.fr</t>
  </si>
  <si>
    <t>sinoue.mssante.fr/orpea.mssante.fr</t>
  </si>
  <si>
    <t>medecin.mssante.fr/infirmier.mssante.fr/clinique-sainte-marthe.mssante.fr/cgm.mssante.fr</t>
  </si>
  <si>
    <t>pro.mssante.fr/medecin.oc.mssante.fr/medecin.mssante.fr/clinique-ouestlyonnais.aura.mssante.fr/aura.mssante.fr</t>
  </si>
  <si>
    <t>MAILIZ/DEDALUS HEALTHCARE FRANCE/ENOVACOM</t>
  </si>
  <si>
    <t>na.mssante.fr/mariegalene.mssante.fr/infirmier.mssante.fr/easycrypt.mssante.fr</t>
  </si>
  <si>
    <t>GRADES ESEA NOUVELLE-AQUITAINE/MIPIH/MAILIZ/ENOVACOM</t>
  </si>
  <si>
    <t>medecin.mssante.fr/lad.mssante.fr</t>
  </si>
  <si>
    <t>pro.mssante.fr/medecin.mssante.fr/btprms.mssante.fr/aura.mssante.fr</t>
  </si>
  <si>
    <t>sage-femme.mssante.fr/ramsaygds.mssante.fr/pro.mssante.fr/paca.mssante.fr/medecin.mssante.fr/maternite-etoile.mssante.fr/maternite-etoile13.mssante.fr/lifen.mssante.fr/interop-mssante.apicrypt.org/infirmier.mssante.fr/hopital-saint-joseph.mssante.fr/enovacom.mssante.fr/ch-montlucon.mssante.fr/cgm.mssante.fr</t>
  </si>
  <si>
    <t>sage-femme.mssante.fr/pro.mssante.fr/medecin.mssante.fr/interop-mssante.apicrypt.org/cgm.mssante.fr</t>
  </si>
  <si>
    <t>sage-femme.mssante.fr/pro.mssante.fr/medecin.mssante.fr/lifen.mssante.fr/interop-mssante.apicrypt.org/ghpsj.mssante.fr/easycrypt.mssante.fr</t>
  </si>
  <si>
    <t>oc.mssante.fr/medecin.oc.mssante.fr/cgm.mssante.fr</t>
  </si>
  <si>
    <t>social.oc.mssante.fr/pro.oc.mssante.fr/medecin.oc.mssante.fr/alefpa.mssante.fr</t>
  </si>
  <si>
    <t>medecin.mp.mssante.fr/clinique-longues-aygues.mssante.fr</t>
  </si>
  <si>
    <t>pro.mssante.fr/orpea.mssante.fr/medecin.mssante.fr/masseur-kinesitherapeute.mssante.fr/lifen.mssante.fr/interop-mssante.apicrypt.org/infirmier.mssante.fr</t>
  </si>
  <si>
    <t>vyv3.mssante.fr/pro.mssante.fr/pharmacien.mssante.fr/medecin.mssante.fr/masseur-kinesitherapeute.mssante.fr/infirmier.mssante.fr/boisgibert.mssante.fr</t>
  </si>
  <si>
    <t>pro.mssante.fr/plein-soleil.mssante.fr</t>
  </si>
  <si>
    <t>sage-femme.mssante.fr/ramsaygds.mssante.fr/pro.mssante.fr/pharmacien.mssante.fr/pbna.mssante.fr/na.mssante.fr/medecin.mssante.fr/lifen.mssante.fr/interop-mssante.apicrypt.org/infirmier.mssante.fr/gbna-sante.mssante.fr/cgm.mssante.fr/aquitaine.mssante.fr</t>
  </si>
  <si>
    <t>pro.mssante.fr/pbca.mssante.fr/na.mssante.fr/medecin.mssante.fr/lifen.mssante.fr/cgm.mssante.fr/aquitaine.mssante.fr</t>
  </si>
  <si>
    <t>pharmacien.mssante.fr/nouvellecliniquebordeauxtondu.mssante.fr/na.mssante.fr/mspb.mssante.fr/medecin.mssante.fr/lifen.mssante.fr/interop-mssante.apicrypt.org/infirmier.mssante.fr/cgm.mssante.fr/aura.mssante.fr/aquitaine.mssante.fr</t>
  </si>
  <si>
    <t>pharmacien.mssante.fr/na.mssante.fr/medecin.mssante.fr/lifen.mssante.fr/interop-mssante.apicrypt.org/infirmier.mssante.fr/cgm.mssante.fr/aquitaine.mssante.fr</t>
  </si>
  <si>
    <t>sage-femme.mssante.fr/pro.mssante.fr/medecin.mssante.fr/lifen.mssante.fr/interop-mssante.apicrypt.org/infirmier.mssante.fr/courlancy-sante.mssante.fr/chu-reims.mssante.fr/chr-metz-thionville.mssante.fr/cgm.mssante.fr</t>
  </si>
  <si>
    <t>sage-femme.mssante.fr/ramsaygds.mssante.fr/pro.mssante.fr/pfcbesancon.mssante.fr/medecin.mssante.fr/lifen.mssante.fr/interop-mssante.apicrypt.org/infirmier.mssante.fr/enovacom.mssante.fr/cgm.mssante.fr</t>
  </si>
  <si>
    <t>polyclinique-gascogne.mssante.fr/medecin.oc.mssante.fr/medecin.mssante.fr/lifen.mssante.fr/infirmier.oc.mssante.fr/infirmier.mssante.fr/cgm.mssante.fr</t>
  </si>
  <si>
    <t>sage-femme.mssante.fr/pro.mssante.fr/pg-s.mssante.fr/medecin.mssante.fr/interop-mssante.apicrypt.org/infirmier.mssante.fr/ch-epernay.mssante.fr/cgm.mssante.fr/aura.mssante.fr</t>
  </si>
  <si>
    <t>sos-medecins.mssante.fr/sage-femme.mssante.fr/medecin.mssante.fr/masseur-kinesitherapeute.mssante.fr/lifen.mssante.fr/interop-mssante.apicrypt.org/infirmier.mssante.fr/chicas-gap.mssante.fr/cgm.mssante.fr/aura.mssante.fr/ahnac.mssante.fr</t>
  </si>
  <si>
    <t>pro.mssante.fr/polyclinique-gp.mssante.fr/medecin.mssante.fr/infirmier.mssante.fr/cgm.mssante.fr/aura.mssante.fr</t>
  </si>
  <si>
    <t>vivalto-sante.mssante.fr/pro.mssante.fr/medecin.mssante.fr/masseur-kinesitherapeute.mssante.fr/lifen.mssante.fr/interop-mssante.apicrypt.org/infirmier.mssante.fr/hospigrandouest.mssante.fr/esn.mssante.fr/cliniquemutualisteestuaire.mssante.fr/cgm.mssante.fr</t>
  </si>
  <si>
    <t>soins-service.mssante.fr/pcp80.mssante.fr/medecin.mssante.fr/masseur-kinesitherapeute.mssante.fr/infirmier.mssante.fr</t>
  </si>
  <si>
    <t>HAD ASS BOVES/MIPIH/MAILIZ</t>
  </si>
  <si>
    <t>pro.mssante.fr/paca.mssante.fr/medecin.mssante.fr/lifen.mssante.fr/interop-mssante.apicrypt.org/infirmier.mssante.fr/clinalpsud.mssante.fr/chicas-gap.mssante.fr/cgm.mssante.fr/aura.mssante.fr/aquitaine.mssante.fr</t>
  </si>
  <si>
    <t>medecin.mssante.fr/lifen.mssante.fr/interop-mssante.apicrypt.org/infirmier.mssante.fr/cgm.mssante.fr/capsante.mssante.fr</t>
  </si>
  <si>
    <t>sage-femme.mssante.fr/ramsaygds.mssante.fr/pro.mssante.fr/medecin.mssante.fr/lifen.mssante.fr/interop-mssante.apicrypt.org/infirmier.mssante.fr/cgm.mssante.fr/aura.mssante.fr</t>
  </si>
  <si>
    <t>pro.oc.mssante.fr/pro.mssante.fr/polyclinique-sidobre.mssante.fr/polyclinique-sidobre.elsan.mssante.fr/medecin.oc.mssante.fr/medecin.mssante.fr/medecin.mp.mssante.fr/lifen.mssante.fr/infirmier.oc.mssante.fr/infirmier.mssante.fr/cgm.mssante.fr/aura.mssante.fr</t>
  </si>
  <si>
    <t>medecin.mssante.fr/lifen.mssante.fr/interop-mssante.apicrypt.org/infirmier.mssante.fr/hospigrandouest.mssante.fr/cgm.mssante.fr/aist22.mssante.fr</t>
  </si>
  <si>
    <t>qsp.mssante.fr/pro.mssante.fr/lifen.mssante.fr/infirmier.mssante.fr/hadpolycliniqueduvaldesambre.mssante.fr</t>
  </si>
  <si>
    <t>pro.mssante.fr/polyclinique-valdesaone.mssante.fr/medecin.mssante.fr/lifen.mssante.fr/interop-mssante.apicrypt.org/infirmier.mssante.fr/elsan.mssante.fr/aura.mssante.fr</t>
  </si>
  <si>
    <t>sage-femme.mssante.fr/pro.mssante.fr/medecin.oc.mssante.fr/medecin.mssante.fr/lifen.mssante.fr/interop-mssante.apicrypt.org/infirmier.mssante.fr/grandsud.elsan.mssante.fr/cgm.mssante.fr/aura.mssante.fr</t>
  </si>
  <si>
    <t>orpea.mssante.fr/medecin.mssante.fr/infirmier.mssante.fr</t>
  </si>
  <si>
    <t>pro.mssante.fr/polyclinique-lesfleurs.elsan.mssante.fr/medecin.mssante.fr/lifen.mssante.fr/infirmier.mssante.fr/cliniquelesfleurs.mssante.fr/cgm.mssante.fr</t>
  </si>
  <si>
    <t>sage-femme.mssante.fr/ramsaygds.mssante.fr/pro.mssante.fr/polycliniquelonguesallees.mssante.fr/medecin.mssante.fr/masseur-kinesitherapeute.mssante.fr/lifen.mssante.fr/interop-mssante.apicrypt.org/infirmier.mssante.fr/cgm.mssante.fr</t>
  </si>
  <si>
    <t>vivalto-sante.mssante.fr/pro.mssante.fr/polyclinique-rillieux.aura.mssante.fr/medecin.mssante.fr/lifen.mssante.fr/infirmier.mssante.fr/cgm.mssante.fr/aura.mssante.fr</t>
  </si>
  <si>
    <t>ramsaygds.mssante.fr/pro.mssante.fr/na.mssante.fr/medecin.mssante.fr/infirmier.mssante.fr/cgm.mssante.fr/aura.mssante.fr</t>
  </si>
  <si>
    <t>pro.mssante.fr/medecin.mssante.fr/lifen.mssante.fr/infirmier.mssante.fr/cgm.mssante.fr/ahnac.mssante.fr</t>
  </si>
  <si>
    <t>pro.mssante.fr/polyclinique-notredame.elsan.mssante.fr/paca.mssante.fr/medecin.mssante.fr/lifen.mssante.fr/infirmier.mssante.fr</t>
  </si>
  <si>
    <t>vivalto-sante.mssante.fr/medecin.mssante.fr/lifen.mssante.fr/interop-mssante.apicrypt.org/infirmier.mssante.fr/aura.mssante.fr</t>
  </si>
  <si>
    <t>clinique-mariegalante.mssante.fr</t>
  </si>
  <si>
    <t>softwaymedical.mssante.fr/sage-femme.mssante.fr/medecin.mssante.fr/lifen.mssante.fr/enovacom.mssante.fr</t>
  </si>
  <si>
    <t>MIPIH/MAILIZ/LIFEN/ENOVACOM</t>
  </si>
  <si>
    <t>lesamisdelenfance.mssante.fr</t>
  </si>
  <si>
    <t>130001548</t>
  </si>
  <si>
    <t>sage-femme.mssante.fr/ramsaygds.mssante.fr</t>
  </si>
  <si>
    <t>MAILIZ/COMPAGNIE GENERALE DE SANTE</t>
  </si>
  <si>
    <t>masseur-kinesitherapeute.mssante.fr/diaconat-mulhouse.mssante.fr</t>
  </si>
  <si>
    <t>santeservicebayonne.mssante.fr/pro.oc.mssante.fr/pro.mssante.fr/medecin.mssante.fr/infirmier.mssante.fr</t>
  </si>
  <si>
    <t>oi.mssante.fr/bethesda.mssante.fr</t>
  </si>
  <si>
    <t>GCS TESIS/MIPIH</t>
  </si>
  <si>
    <t>pro.mssante.fr/infirmier.mssante.fr/acsso.mssante.fr</t>
  </si>
  <si>
    <t>shma.mssante.fr/medecin.mssante.fr/cgm.mssante.fr/aura.mssante.fr/aquitaine.mssante.fr</t>
  </si>
  <si>
    <t>ugecam-ra.aura.mssante.fr/chms.aura.mssante.fr/aura.mssante.fr</t>
  </si>
  <si>
    <t>medecin.oc.mssante.fr/lifen.mssante.fr/cssr-la-cadene.mssante.fr</t>
  </si>
  <si>
    <t>masseur-kinesitherapeute.oc.mssante.fr/lifen.mssante.fr/infirmier.mssante.fr/cssr-la-clauze.mssante.fr</t>
  </si>
  <si>
    <t>ramsaygds.mssante.fr/medecin.oc.mssante.fr/lifen.mssante.fr</t>
  </si>
  <si>
    <t>medecin.oc.mssante.fr/medecin.mssante.fr/cgm.mssante.fr/a2lfs.mssante.fr</t>
  </si>
  <si>
    <t>paca.mssante.fr/medecin.mssante.fr/lifen.mssante.fr/interop-mssante.apicrypt.org/infirmier.mssante.fr/clinique-synergia.mssante.fr/chr-metz-thionville.mssante.fr/cgm.mssante.fr/aura.mssante.fr</t>
  </si>
  <si>
    <t>paca.mssante.fr/medecin.mssante.fr/lifen.mssante.fr/interop-mssante.apicrypt.org/infirmier.mssante.fr/clinique-synergia.mssante.fr/cgm.mssante.fr</t>
  </si>
  <si>
    <t>unisante.mssante.fr/sage-femme.mssante.fr/pro.mssante.fr/medecin.mssante.fr/masseur-kinesitherapeute.mssante.fr/lifen.mssante.fr/interop-mssante.apicrypt.org/infirmier.mssante.fr/esp-crehange-faulquemont.mssante.fr/chu-poitiers.mssante.fr/ch-lorquin.mssante.fr/cgm.mssante.fr/bioserveur.mssante.fr</t>
  </si>
  <si>
    <t>nephrocare.mssante.fr/medecin.mssante.fr/infirmier.mssante.fr</t>
  </si>
  <si>
    <t>medecin.mssante.fr/infirmier.mssante.fr/hadbfc.mssante.fr/cgm.mssante.fr</t>
  </si>
  <si>
    <t>ELSAN - Groupe 23</t>
  </si>
  <si>
    <t>FONDATION DE LA MAISON DU DIACONAT - Groupe</t>
  </si>
  <si>
    <t>HAD France - Groupe 01</t>
  </si>
  <si>
    <t>INICEA - Groupe 05</t>
  </si>
  <si>
    <t>Ramsay Santé - Groupe 03</t>
  </si>
  <si>
    <t>oruoccitanie.mssante.fr</t>
  </si>
  <si>
    <t>t21hg.mssante.fr</t>
  </si>
  <si>
    <t>phar83.mssante.fr</t>
  </si>
  <si>
    <t>residence-saint-roch.mssante.fr</t>
  </si>
  <si>
    <t>odalia.mssante.fr/infirmier.mssante.fr</t>
  </si>
  <si>
    <t>lifen.mssante.fr/infirmier.mssante.fr/hstv.mssante.fr/chba.mssante.fr/aub.mssante.fr</t>
  </si>
  <si>
    <t>LIFEN/MAILIZ/HOSPITALITE SAINT-THOMAS DE VILLENEUVE/CH BRETAGNE ATLANTIQUE/AUB SANTE</t>
  </si>
  <si>
    <t>centre-bipol-air.aura.mssante.fr/aura.mssante.fr</t>
  </si>
  <si>
    <t>MAILIZ/LIFEN/ENOVACOM/EPS BARTHELEMY DURAND/CHI DE CRETEIL/GH PAUL GUIRAUD</t>
  </si>
  <si>
    <t>sage-femme.mssante.fr/pro.mssante.fr/paca.mssante.fr/medecin.mssante.fr/masseur-kinesitherapeute.mssante.fr/lifen.mssante.fr/interop-mssante.apicrypt.org/infirmier.mssante.fr/chu-nice.mssante.fr/ch-manosque.mssante.fr/chicas-gap.mssante.fr/ch-aix.mssante.fr/cgm.mssante.fr/aura.mssante.fr</t>
  </si>
  <si>
    <t>pro.mssante.fr/orthophoniste.mssante.fr/na.mssante.fr/medecin.mssante.fr/lifen.mssante.fr/interop-mssante.apicrypt.org/infirmier.mssante.fr/chpyr.mssante.fr/ch-candelie.mssante.fr/cgm.mssante.fr/aura.mssante.fr</t>
  </si>
  <si>
    <t>MIPIH/MAILIZ/CH DE SAINT AMAND-MONTROND</t>
  </si>
  <si>
    <t>odalia.mssante.fr</t>
  </si>
  <si>
    <t>ch-ca.mssante.fr/chca.aura.mssante.fr/ch-ardeche-meridionale.aura.mssante.fr/aura.mssante.fr</t>
  </si>
  <si>
    <t>sage-femme.mssante.fr/pro.mssante.fr/paca.mssante.fr/medecin.mssante.fr/lifen.mssante.fr/interop-mssante.apicrypt.org/infirmier.mssante.fr/ch-salon.mssante.fr/chirurgien-dentiste.mssante.fr/chicas-gap.mssante.fr/ch-cavaillon.mssante.fr/cgm.mssante.fr</t>
  </si>
  <si>
    <t>sage-femme.mssante.fr/pro.mssante.fr/medecin.mssante.fr/lifen.mssante.fr/interop-mssante.apicrypt.org/infirmier.mssante.fr/hospiville.mssante.fr/grand-est.mssante.fr/epsatvosges.mssante.fr/ch-saintdie.mssante.fr/ch-ed.mssante.fr/cgm.mssante.fr/aura.mssante.fr</t>
  </si>
  <si>
    <t>sage-femme.mssante.fr/lifen.mssante.fr/hopitalprivedevitry.mssante.fr</t>
  </si>
  <si>
    <t>medecin.mssante.fr/lifen.mssante.fr/interop-mssante.apicrypt.org/infirmier.mssante.fr/clinique-de-leurope.mssante.fr/cardiologie-urgences.mssante.fr</t>
  </si>
  <si>
    <t>pharmacien.mssante.fr/medecin.mssante.fr/lifen.mssante.fr/inicea.mssante.fr/aura.mssante.fr</t>
  </si>
  <si>
    <t>pro.mssante.fr/medecin.mssante.fr/lifen.mssante.fr/interop-mssante.apicrypt.org/infirmier.mssante.fr/clinique-bj.mssante.fr/chirurgien-dentiste.mssante.fr/cgm.mssante.fr/cbj.mssante.fr</t>
  </si>
  <si>
    <t>COMPAGNIE GENERALE DE SANTE/MAILIZ/LIFEN/MIPIH</t>
  </si>
  <si>
    <t>odalia.mssante.fr/medecin.mssante.fr/masseur-kinesitherapeute.mssante.fr/esms.mssante.fr/cos.mssante.fr</t>
  </si>
  <si>
    <t>ENOVACOM/MAILIZ/MIPIH/CENTRE MEDECINE PHYSIQUE ET READAPT BOBIGNY</t>
  </si>
  <si>
    <t>MAILIZ/LIFEN/ELSAN/MIPIH</t>
  </si>
  <si>
    <t>medecin.mssante.fr/infirmier.mssante.fr/fboissel.aura.mssante.fr/chuse.aura.mssante.fr/cgm.mssante.fr/aura.mssante.fr</t>
  </si>
  <si>
    <t>medecin.mssante.fr/masseur-kinesitherapeute.mssante.fr/interop-mssante.apicrypt.org/infirmier.mssante.fr/had-mbc.mssante.fr</t>
  </si>
  <si>
    <t>medecin.mssante.fr/hlsgv.aura.mssante.fr/ch-stlaurent.aura.mssante.fr/cgm.mssante.fr/aura.mssante.fr</t>
  </si>
  <si>
    <t>medecin.mssante.fr/lifen.mssante.fr/infirmier.mssante.fr/ch-ornans.mssante.fr</t>
  </si>
  <si>
    <t>sage-femme.mssante.fr/ramsaygds.mssante.fr/pro.mssante.fr/lifen.mssante.fr/infirmier.mssante.fr/cgm.mssante.fr/aura.mssante.fr</t>
  </si>
  <si>
    <t>sage-femme.mssante.fr/ramsaygds.mssante.fr/pro.mssante.fr/medecin.mssante.fr/lifen.mssante.fr/interop-mssante.apicrypt.org/infirmier.mssante.fr/chicas-gap.mssante.fr/cgm.mssante.fr/aura.mssante.fr</t>
  </si>
  <si>
    <t>ramsaygds.mssante.fr/pro.mssante.fr/medecin.mssante.fr/masseur-kinesitherapeute.mssante.fr/lifen.mssante.fr/infirmier.mssante.fr/chr-metz-thionville.mssante.fr/cgm.mssante.fr/aura.mssante.fr</t>
  </si>
  <si>
    <t>POLE SANTE MOSELLE/MAILIZ/CHR METZ-THIONVILLE</t>
  </si>
  <si>
    <t>sage-femme.mssante.fr/pro.mssante.fr/medistory.mssante.fr/medecin.mssante.fr/masseur-kinesitherapeute.mssante.fr/lifen.mssante.fr/interop-mssante.apicrypt.org/infirmier.mssante.fr/ch-dole.mssante.fr/ch-chalon71.mssante.fr/ch-beaune.mssante.fr/cgm.mssante.fr/aura.mssante.fr</t>
  </si>
  <si>
    <t>cssra-virac.mssante.fr/cssravirac.aura.mssante.fr/aura.mssante.fr</t>
  </si>
  <si>
    <t>lifen.mssante.fr/aura.mssante.fr/aural.aura.mssante.fr</t>
  </si>
  <si>
    <t>ugecam-idf.mssante.fr/qsp.mssante.fr/pro.mssante.fr/medecin.mssante.fr/hopital-nord-92.mssante.fr</t>
  </si>
  <si>
    <t>MIPIH/ADISTA/MAILIZ/ENOVACOM</t>
  </si>
  <si>
    <t>Soit 96,6%</t>
  </si>
  <si>
    <r>
      <rPr>
        <b/>
        <i/>
        <sz val="9"/>
        <color theme="0" tint="-0.499984740745262"/>
        <rFont val="Arial"/>
        <family val="2"/>
      </rPr>
      <t>Identification des ES</t>
    </r>
    <r>
      <rPr>
        <i/>
        <sz val="9"/>
        <color theme="0" tint="-0.499984740745262"/>
        <rFont val="Arial"/>
        <family val="2"/>
      </rPr>
      <t xml:space="preserve"> : Les ES recensés dans ce tableau correspondent aux ES déclarés sur la plateforme oSIS de l'ATIH en janvier 2021. L'identification de la structure par son FINESS Juridique ou son FINESS Géographique dépend également de ce qui a été déclaré dans oSIS.
</t>
    </r>
    <r>
      <rPr>
        <b/>
        <i/>
        <sz val="9"/>
        <color theme="0" tint="-0.499984740745262"/>
        <rFont val="Arial"/>
        <family val="2"/>
      </rPr>
      <t>Décompte des messages MSSanté</t>
    </r>
    <r>
      <rPr>
        <i/>
        <sz val="9"/>
        <color theme="0" tint="-0.499984740745262"/>
        <rFont val="Arial"/>
        <family val="2"/>
      </rPr>
      <t xml:space="preserve"> : Les messages émis et reçus comptabilisés pour chacune des structures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9"/>
        <color theme="0" tint="-0.499984740745262"/>
        <rFont val="Arial"/>
        <family val="2"/>
      </rPr>
      <t>Note</t>
    </r>
    <r>
      <rPr>
        <i/>
        <sz val="9"/>
        <color theme="0" tint="-0.499984740745262"/>
        <rFont val="Arial"/>
        <family val="2"/>
      </rPr>
      <t xml:space="preserve"> : Dans le cas d'exercice multiple salariés ou mixtes, et que la boite n'est pas explicitement rattachée à la structure, les messages ne sont pas comptabilisés.</t>
    </r>
  </si>
  <si>
    <t>LIFEN/APICEM/MAILIZ/COMPUGROUP MEDICAL France/GCS SARA</t>
  </si>
  <si>
    <t>COMPAGNIE GENERALE DE SANTE/LIFEN/MAILIZ/COMPUGROUP MEDICAL France/GCS SARA/DEDALUS HEALTHCARE FRANCE</t>
  </si>
  <si>
    <t>LIFEN/APICEM/HOPITAL SAINT JOSEPH/HOPITAL EUROPEEN/CH DE MAYOTTE/MAILIZ/MIPIH/COMPUGROUP MEDICAL France/GCS SARA/APHM</t>
  </si>
  <si>
    <t>MAILIZ/COMPUGROUP MEDICAL France</t>
  </si>
  <si>
    <t>LIFEN/MAILIZ/CHU DE REIMS/COMPUGROUP MEDICAL France/MIPIH</t>
  </si>
  <si>
    <t>MAILIZ/COMPUGROUP MEDICAL France/MIPIH</t>
  </si>
  <si>
    <t>LIFEN/APICEM/MAILIZ/HOPITAL NORD FRANCHE COMTE/ENOVACOM/COMPUGROUP MEDICAL France/GIP GRADES BFC/AHBFC</t>
  </si>
  <si>
    <t>LIFEN/MAILIZ/ENOVACOM/COMPUGROUP MEDICAL France/GCS SARA</t>
  </si>
  <si>
    <t>MIPIH/LIFEN/MAILIZ/COMPUGROUP MEDICAL France</t>
  </si>
  <si>
    <t>MAILIZ/LIFEN/GH PARIS SITE SAINT JOSEPH/COMPUGROUP MEDICAL France</t>
  </si>
  <si>
    <t>LIFEN/APICEM/MAILIZ/CHR METZ-THIONVILLE/HOPITAL ST MAURICE ASSPO</t>
  </si>
  <si>
    <t>LIFEN/COMPUGROUP MEDICAL France/GCS SARA</t>
  </si>
  <si>
    <t>GRADES ESEA NOUVELLE-AQUITAINE/LIFEN/MAILIZ/COMPUGROUP MEDICAL France</t>
  </si>
  <si>
    <t>sante-solidarite-bdr.mssante.fr/interop-mssante.apicrypt.org/aura.mssante.fr</t>
  </si>
  <si>
    <t>MIPIH/APICEM/GCS SARA</t>
  </si>
  <si>
    <t>MAILIZ/MIPIH/COMPUGROUP MEDICAL France</t>
  </si>
  <si>
    <t>LIFEN/APICEM/MAILIZ/MIPIH</t>
  </si>
  <si>
    <t>ASSOCIATION ECHO/GRADES MARTINIQUE</t>
  </si>
  <si>
    <t>LIFEN/MAILIZ/ASSOCIATION ECHO/CH DE VIENNE/COMPUGROUP MEDICAL France/AURAL/GCS SARA</t>
  </si>
  <si>
    <t>MAILIZ/LIFEN/APICEM</t>
  </si>
  <si>
    <t>LIFEN/MAILIZ/HOPITAL LA PORTE VERTE/CH RENE DUBOS/ENOVACOM</t>
  </si>
  <si>
    <t>COMPAGNIE GENERALE DE SANTE/LIFEN/APICEM/MAILIZ/CHU DE POITIERS/CHU DE LIMOGES/COMPUGROUP MEDICAL France/MIPIH/GCS SARA/GRADES ESEA NOUVELLE-AQUITAINE</t>
  </si>
  <si>
    <t>COMPAGNIE GENERALE DE SANTE/MAILIZ/LIFEN/APICEM/ELSAN/COMPUGROUP MEDICAL France</t>
  </si>
  <si>
    <t>esante-bfc.mssante.fr/csppontarlier.elsan.mssante.fr</t>
  </si>
  <si>
    <t>GIP GRADES BFC/ELSAN</t>
  </si>
  <si>
    <t>ELSAN/COMPAGNIE GENERALE DE SANTE/LIFEN/APICEM/MAILIZ/HOPITAL NORD FRANCHE COMTE/CHU BESANCON/CH LOUIS PASTEUR/COMPUGROUP MEDICAL France/GCS SARA/GIP GRADES BFC</t>
  </si>
  <si>
    <t>stjean34.mssante.fr/pro.mssante.fr/medecin.oc.mssante.fr/medecin.mssante.fr/lifen.mssante.fr/interop-mssante.apicrypt.org/infirmier.mssante.fr/cgm.mssante.fr/capsante.mssante.fr/aura.mssante.fr</t>
  </si>
  <si>
    <t>MIPIH/LIFEN/APICEM/MAILIZ/COMPUGROUP MEDICAL France/ENOVACOM/GCS SARA</t>
  </si>
  <si>
    <t>COMPAGNIE GENERALE DE SANTE/MIPIH/APICEM/MAILIZ/COMPUGROUP MEDICAL France</t>
  </si>
  <si>
    <t>COMPAGNIE GENERALE DE SANTE/GRADES ESEA NOUVELLE-AQUITAINE/MAILIZ/APICEM</t>
  </si>
  <si>
    <t>LIFEN/APICEM/MAILIZ/COMPUGROUP MEDICAL France</t>
  </si>
  <si>
    <t>COMPAGNIE GENERALE DE SANTE/MAILIZ/APICEM/WRAPTOR LABORATORIES</t>
  </si>
  <si>
    <t>ELSAN/LIFEN/APICEM/MAILIZ/GCS SARA</t>
  </si>
  <si>
    <t>MIPIH/MAILIZ/COMPUGROUP MEDICAL France</t>
  </si>
  <si>
    <t>MAILIZ/LIFEN/WRAPTOR LABORATORIES/COMPUGROUP MEDICAL France</t>
  </si>
  <si>
    <t>LIFEN/MAILIZ/MIPIH/COMPUGROUP MEDICAL France</t>
  </si>
  <si>
    <t>COMPAGNIE GENERALE DE SANTE/MAILIZ/LIFEN/ENOVACOM/COMPUGROUP MEDICAL France</t>
  </si>
  <si>
    <t>LIFEN/ASSOCIATION GROUPE SOS SANTE/COMPUGROUP MEDICAL France</t>
  </si>
  <si>
    <t>LIFEN/MAILIZ/COMPUGROUP MEDICAL France/MIPIH/GCS SARA</t>
  </si>
  <si>
    <t>MAILIZ/APICEM/WRAPTOR LABORATORIES/COMPUGROUP MEDICAL France</t>
  </si>
  <si>
    <t>MAILIZ/COMPUGROUP MEDICAL France/GCS SARA</t>
  </si>
  <si>
    <t>cnd63.aura.mssante.fr/aura.mssante.fr</t>
  </si>
  <si>
    <t>medecin.oc.mssante.fr/hopital-joseph-ducuing.mssante.fr/cgm.mssante.fr</t>
  </si>
  <si>
    <t>MIPIH/COMPUGROUP MEDICAL France</t>
  </si>
  <si>
    <t>APICEM/MAILIZ/ENOVACOM</t>
  </si>
  <si>
    <t>paca.mssante.fr/masseur-kinesitherapeute.mssante.fr/lifen.mssante.fr/centredescarmes.mssante.fr/aura.mssante.fr</t>
  </si>
  <si>
    <t>ENOVACOM/MAILIZ/GCS E-SANTE PAYS DE LA LOIRE/CH HAUT ANJOU/COMPUGROUP MEDICAL France</t>
  </si>
  <si>
    <t>masseur-kinesitherapeute.mssante.fr/lifen.mssante.fr/fondationpoidatz.mssante.fr</t>
  </si>
  <si>
    <t>COMPAGNIE GENERALE DE SANTE/MIPIH/MAILIZ/COMPUGROUP MEDICAL France</t>
  </si>
  <si>
    <t>LIFEN/MAILIZ/HOPITAL EUROPEEN/CH VALVERT/COMPUGROUP MEDICAL France/MIPIH/GCS SARA</t>
  </si>
  <si>
    <t>CH VILLENEUVE -POLE SANTE VILLENEUVOIS/DEDALUS HEALTHCARE FRANCE/MIPIH/LIFEN/CHU DE POITIERS/CH DE MONT DE MARSAN/MAILIZ/CENTRE HOSPITALIER DE MARMANDE - CHIC/CH D'AGEN/COMPUGROUP MEDICAL France/GCS SARA/GRADES ESEA NOUVELLE-AQUITAINE</t>
  </si>
  <si>
    <t>LIFEN/MAILIZ/COMPUGROUP MEDICAL France/GCS SARA</t>
  </si>
  <si>
    <t>APICEM/MAILIZ/MIPIH/CHI DE COMPIEGNE-NOYON/COMPUGROUP MEDICAL France</t>
  </si>
  <si>
    <t>LIFEN/APICEM/MAILIZ/ENOVACOM/CHI DES ALPES DU SUD/CH BUECH-DURANCE/COMPUGROUP MEDICAL France</t>
  </si>
  <si>
    <t>LIFEN/APICEM/CHU DE LIMOGES/CH DE SAINT AMAND-MONTROND/MAILIZ/MIPIH/CH BASSIN DE THAU/CH BRETAGNE ATLANTIQUE/COMPUGROUP MEDICAL France/GCS SARA/AIDER-CLINIQUE DES MALADIES RENALES</t>
  </si>
  <si>
    <t>LIFEN/APICEM/MAILIZ/MIPIH/CHORUS/COMPUGROUP MEDICAL France/DEDALUS HEALTHCARE FRANCE</t>
  </si>
  <si>
    <t>pro.mssante.fr/msa.mssante.fr/medecin.mssante.fr/lifen.mssante.fr/interop-mssante.apicrypt.org/infirmier.mssante.fr/ch-coutances.mssante.fr</t>
  </si>
  <si>
    <t>MIPIH/LIFEN/APICEM/MAILIZ/DEDALUS HEALTHCARE FRANCE</t>
  </si>
  <si>
    <t>MAILIZ/CH DE CREST/COMPUGROUP MEDICAL France/GCS SARA</t>
  </si>
  <si>
    <t>LIFEN/APICEM/MAILIZ/CHU AMIENS PICARDIE/CHI DE COMPIEGNE-NOYON/DEDALUS HEALTHCARE FRANCE/COMPUGROUP MEDICAL France/GCS SARA</t>
  </si>
  <si>
    <t>APICEM/MAILIZ/MIPIH/CH DE CORBIE/COMPUGROUP MEDICAL France/GCS SARA</t>
  </si>
  <si>
    <t>GRADES ESEA NOUVELLE-AQUITAINE/APICEM/MAILIZ/GIP SILPC/COMPUGROUP MEDICAL France/GCS SARA</t>
  </si>
  <si>
    <t>COMPAGNIE GENERALE DE SANTE/LIFEN/APICEM/MAILIZ/MIPIH/COMPUGROUP MEDICAL France/GCS SARA/AUB SANTE</t>
  </si>
  <si>
    <t>LIFEN/APICEM/CH DE MAYOTTE/MAILIZ/CHI DES ALPES DU SUD/MIPIH/CH BASSIN DE THAU/COMPUGROUP MEDICAL France/GCS SARA</t>
  </si>
  <si>
    <t>MAILIZ/COMPUGROUP MEDICAL France/GCS SARA/GRADES ESEA NOUVELLE-AQUITAINE</t>
  </si>
  <si>
    <t>LIFEN/APICEM/MAILIZ/HOPITAL LA PORTE VERTE/GH PARIS SITE SAINT JOSEPH/CH DE BLIGNY/COMPUGROUP MEDICAL France</t>
  </si>
  <si>
    <t>GRADES ESEA NOUVELLE-AQUITAINE/LIFEN/MAILIZ/CH SAINT CALAIS/COMPUGROUP MEDICAL France</t>
  </si>
  <si>
    <t>LIFEN/APICEM/MAILIZ/MIPIH/COMPUGROUP MEDICAL France</t>
  </si>
  <si>
    <t>LIFEN/APICEM/MAILIZ/CHS DE MONTFAVET/CH DE CARPENTRAS/GCS SARA</t>
  </si>
  <si>
    <t>MIPIH/LIFEN/APICEM/MAILIZ/CHU DE REIMS/COMPUGROUP MEDICAL France</t>
  </si>
  <si>
    <t>LIFEN/MAILIZ/COMPUGROUP MEDICAL France/GRADES ESEA NOUVELLE-AQUITAINE</t>
  </si>
  <si>
    <t>pro.mssante.fr/pharmacien.mssante.fr/medecin.mssante.fr/lifen.mssante.fr/infirmier.mssante.fr/ch-falaise.mssante.fr/cgm.mssante.fr</t>
  </si>
  <si>
    <t>LIFEN/MAILIZ/CH DE FALAISE/COMPUGROUP MEDICAL France</t>
  </si>
  <si>
    <t>LIFEN/APICEM/MAILIZ/HOPITAL NORD FRANCHE COMTE/ENOVACOM/MIPIH</t>
  </si>
  <si>
    <t>APICEM/MAILIZ/MIPIH</t>
  </si>
  <si>
    <t>APICEM/MAILIZ/CH DE HAM/COMPUGROUP MEDICAL France</t>
  </si>
  <si>
    <t>LIFEN/APICEM/MAILIZ/CH EURE SEINE/COMPUGROUP MEDICAL France</t>
  </si>
  <si>
    <t>APICEM/MAILIZ/MIPIH/COMPUGROUP MEDICAL France</t>
  </si>
  <si>
    <t>LIFEN/APICEM/MAILIZ/DEDALUS HEALTHCARE FRANCE/COMPUGROUP MEDICAL France</t>
  </si>
  <si>
    <t>LIFEN/APICEM/MAILIZ/DEDALUS HEALTHCARE FRANCE/COMPUGROUP MEDICAL France/GCS SARA</t>
  </si>
  <si>
    <t>LIFEN/APICEM/MAILIZ/CHR METZ-THIONVILLE/COMPUGROUP MEDICAL France</t>
  </si>
  <si>
    <t>GRADES ESEA NOUVELLE-AQUITAINE/CENTRE JACQUES PARISOT BAINVILLE SUR MADON/LIFEN/APICEM/MAILIZ/GRADES PULSY/MIPIH/COMPUGROUP MEDICAL France</t>
  </si>
  <si>
    <t>LIFEN/APICEM/MAILIZ/CHU DE NICE/MIPIH/CHI DES ALPES DU SUD/CH DU PAYS D'AIX/COMPUGROUP MEDICAL France/GCS SARA</t>
  </si>
  <si>
    <t>medecin.mssante.fr/interop-mssante.apicrypt.org/aura.mssante.fr/aquitaine.mssante.fr</t>
  </si>
  <si>
    <t>MAILIZ/APICEM/GCS SARA/GRADES ESEA NOUVELLE-AQUITAINE</t>
  </si>
  <si>
    <t>APICEM/MAILIZ/DEDALUS HEALTHCARE FRANCE/GCS SARA</t>
  </si>
  <si>
    <t>MIPIH/MAILIZ/APICEM</t>
  </si>
  <si>
    <t>LIFEN/APICEM/MAILIZ/CH DE PFASTATT</t>
  </si>
  <si>
    <t>MIPIH/LIFEN/APICEM/MAILIZ/CH DE SAINT FLOUR/COMPUGROUP MEDICAL France/GCS SARA</t>
  </si>
  <si>
    <t>LIFEN/MAILIZ/CH DAX/COMPUGROUP MEDICAL France/GRADES ESEA NOUVELLE-AQUITAINE</t>
  </si>
  <si>
    <t>LIFEN/APICEM/GRADES PULSY/MIPIH/MAILIZ/COMPUGROUP MEDICAL France/GCS SARA/AURAL</t>
  </si>
  <si>
    <t>APICEM/CH BRETAGNE ATLANTIQUE/MAILIZ</t>
  </si>
  <si>
    <t>GRADES ESEA NOUVELLE-AQUITAINE/LIFEN/APICEM/MAILIZ/CH DES PYRENEES/CH DEPARTEMENTAL DE LA CANDELIE/COMPUGROUP MEDICAL France/GCS SARA</t>
  </si>
  <si>
    <t>LIFEN/MAILIZ/CHI DES ALPES DU SUD/COMPUGROUP MEDICAL France/GCS SARA</t>
  </si>
  <si>
    <t>LIFEN/APICEM/MAILIZ/ENOVACOM/COMPUGROUP MEDICAL France/GCS SARA</t>
  </si>
  <si>
    <t>COMPAGNIE GENERALE DE SANTE/LIFEN/APICEM/MAILIZ/COMPUGROUP MEDICAL France/GCS SARA</t>
  </si>
  <si>
    <t>MAILIZ/LIFEN/APICEM/CH DEPARTEMENTAL VENDEE/GCS E-SANTE PAYS DE LA LOIRE/CH VITRE/CHU DE NANTES/EPSYLAN/CH DE CHOLET/CH ERDRE ET LOIRE</t>
  </si>
  <si>
    <t>MAILIZ/GRADES MARTINIQUE/COMPUGROUP MEDICAL France</t>
  </si>
  <si>
    <t>GRADES ESEA NOUVELLE-AQUITAINE/APICEM/MAILIZ/CHU DE LIMOGES/GIP SILPC/CH CAMILLE CLAUDEL/COMPUGROUP MEDICAL France/GCS SARA</t>
  </si>
  <si>
    <t>LIFEN/APICEM/MAILIZ/GCS E-SANTE PAYS DE LA LOIRE/CH DEPARTEMENTAL VENDEE/CHI DU PAYS DE COGNAC/COMPUGROUP MEDICAL France/GCS SARA</t>
  </si>
  <si>
    <t>POLE MPR HELIER/LIFEN/APICEM/MAILIZ/CHRU DE RENNES/DEDALUS HEALTHCARE FRANCE/CH DE LAVAL/CH GUILLAUME REGNIER/CH GEORGE SAND/COMPUGROUP MEDICAL France</t>
  </si>
  <si>
    <t>LIFEN/APICEM/MAILIZ/GIP GRADES BFC/CHU BESANCON/CHORUS/CHI DES ALPES DU SUD/GCS E-SANTE BOURGOGNE/COMPUGROUP MEDICAL France/GCS SARA</t>
  </si>
  <si>
    <t>LIFEN/APICEM/MAILIZ</t>
  </si>
  <si>
    <t>MIPIH/LIFEN/WRAPTOR LABORATORIES/APICEM/MAILIZ/CHU DE REIMS/CH DE MAYOTTE/GH DE LA ROCHELLE-RE-AUNIS/COMPUGROUP MEDICAL France/DEDALUS HEALTHCARE FRANCE/GCS SARA/AUB SANTE/CH DE SAINT BRIEUC</t>
  </si>
  <si>
    <t>MAILIZ/LIFEN/APICEM/COMPUGROUP MEDICAL France/GCS SARA</t>
  </si>
  <si>
    <t>MAILIZ/APICEM/CH BRETAGNE ATLANTIQUE/COMPUGROUP MEDICAL France</t>
  </si>
  <si>
    <t>MIPIH/MAILIZ/LIFEN/ENOVACOM/COMPUGROUP MEDICAL France</t>
  </si>
  <si>
    <t>LIFEN/APICEM/MAILIZ/CH DEPARTEMENTAL VENDEE/COMPUGROUP MEDICAL France/GCS SARA</t>
  </si>
  <si>
    <t>LIFEN/APICEM/MAILIZ/MIPIH/CENTRE HOSPITALIER MONTLUCON NERIS/CH DE SAINT AMAND-MONTROND/CH DE BEZIERS/COMPUGROUP MEDICAL France/GCS SARA</t>
  </si>
  <si>
    <t>LIFEN/APICEM/CH DE VIENNE/MAILIZ/CHI DES ALPES DU SUD/COMPUGROUP MEDICAL France/GCS SARA</t>
  </si>
  <si>
    <t>MAILIZ/GIP SILPC/COMPUGROUP MEDICAL France</t>
  </si>
  <si>
    <t>pro.mssante.fr/medecin.mssante.fr/lifen.mssante.fr/infirmier.mssante.fr/ch-brioude.aura.mssante.fr/cgm.mssante.fr/aura.mssante.fr</t>
  </si>
  <si>
    <t>MAILIZ/CH DE JURY/COMPUGROUP MEDICAL France</t>
  </si>
  <si>
    <t>lifen.mssante.fr/infirmier.mssante.fr/grand-est.mssante.fr/ch-commercy.mssante.fr</t>
  </si>
  <si>
    <t>pro.mssante.fr/grand-est.mssante.fr/ghemm.mssante.fr/cgm.mssante.fr</t>
  </si>
  <si>
    <t>MAILIZ/GRADES PULSY/MIPIH/COMPUGROUP MEDICAL France</t>
  </si>
  <si>
    <t>APICEM/MIPIH/HOPITAL LE JEUNE/COMPUGROUP MEDICAL France</t>
  </si>
  <si>
    <t>LIFEN/APICEM/GRADES PULSY/DEDALUS HEALTHCARE FRANCE/CHR METZ-THIONVILLE/CH DE JURY/MAILIZ/CHI DES ALPES DU SUD/CHU DE REIMS/COMPUGROUP MEDICAL France/GCS SARA</t>
  </si>
  <si>
    <t>MIPIH/MAILIZ/COMPUGROUP MEDICAL France/GCS SARA</t>
  </si>
  <si>
    <t>MAILIZ/COMPUGROUP MEDICAL France/GRADES ESEA NOUVELLE-AQUITAINE/MIPIH</t>
  </si>
  <si>
    <t>MAILIZ/ENOVACOM/COMPUGROUP MEDICAL France/GCS SARA</t>
  </si>
  <si>
    <t>MAILIZ/MIPIH/COMPUGROUP MEDICAL France/GCS SARA</t>
  </si>
  <si>
    <t>MAILIZ/LIFEN/MIPIH/COMPUGROUP MEDICAL France/GCS SARA</t>
  </si>
  <si>
    <t>MIPIH/MAILIZ/LIFEN/APICEM/COMPUGROUP MEDICAL France</t>
  </si>
  <si>
    <t>MIPIH/LIFEN/COMPUGROUP MEDICAL France/GCS SARA</t>
  </si>
  <si>
    <t>MIPIH/GRADES ESEA NOUVELLE-AQUITAINE/MAILIZ/CH DAX/COMPUGROUP MEDICAL France</t>
  </si>
  <si>
    <t>lifen.mssante.fr/infirmier.mssante.fr/cmc-chaumont.elsan.mssante.fr/clinique-compassion.elsan.mssante.fr</t>
  </si>
  <si>
    <t>GIE VIVALTO SANTE SERVICE PARTAGES/COMPAGNIE GENERALE DE SANTE/LIFEN/APICEM/MAILIZ/CENTRE MEDICO-CHIRURGICAL DE L'EUROPE</t>
  </si>
  <si>
    <t>LIFEN/APICEM/MAILIZ/GCS E-SANTE PAYS DE LA LOIRE/ELSAN/CH LE MANS/COMPUGROUP MEDICAL France</t>
  </si>
  <si>
    <t>pro.mssante.fr/medecin.mssante.fr/lifen.mssante.fr/infirmier.mssante.fr/cmc-aurillac.elsan.mssante.fr/cgm.mssante.fr/aura.mssante.fr</t>
  </si>
  <si>
    <t>LIFEN/MAILIZ/ELSAN/COMPUGROUP MEDICAL France/GCS SARA</t>
  </si>
  <si>
    <t>GRADES ESEA NOUVELLE-AQUITAINE/MSP BORDEAUX BAGATELLE/LIFEN/APICEM/MAILIZ/COMPUGROUP MEDICAL France/GCS SARA</t>
  </si>
  <si>
    <t>MIPIH/MAILIZ/ENOVACOM/COMPUGROUP MEDICAL France</t>
  </si>
  <si>
    <t>CENTRE NEPHROCARE MARNE LA VALLEE/LIFEN/MAILIZ/COMPUGROUP MEDICAL France</t>
  </si>
  <si>
    <t>MAILIZ/LIFEN/COMPUGROUP MEDICAL France/MIPIH</t>
  </si>
  <si>
    <t>MAILIZ/LIFEN/GH PARIS SITE SAINT JOSEPH/COMPUGROUP MEDICAL France/ENOVACOM</t>
  </si>
  <si>
    <t>LIFEN/APICEM/CENTRE PSYCHOTHERAPIQUE NANCY/CH DE JURY/MAILIZ/COMPUGROUP MEDICAL France/GCS SARA</t>
  </si>
  <si>
    <t>ETABLISSEMENT THERAPEUTIQUE ADO/MAILIZ/APICEM/COMPUGROUP MEDICAL France</t>
  </si>
  <si>
    <t>MAILIZ/LIFEN/COMPUGROUP MEDICAL France/GCS SARA</t>
  </si>
  <si>
    <t>APICEM/MAILIZ/DEDALUS HEALTHCARE FRANCE</t>
  </si>
  <si>
    <t>MAILIZ/APICEM/COMPUGROUP MEDICAL France/GCS SARA</t>
  </si>
  <si>
    <t>LIFEN/APICEM/CH REGIONAL D'ORLEANS/MAILIZ/COMPUGROUP MEDICAL France</t>
  </si>
  <si>
    <t>MIPIH/LIFEN/APICEM/MAILIZ/ENOVACOM/COMPUGROUP MEDICAL France/GCS SARA</t>
  </si>
  <si>
    <t>DEDALUS HEALTHCARE FRANCE/MAILIZ/LIFEN/APICEM/GCS EMOSIST - FRANCHE COMTE/COMPUGROUP MEDICAL France/GCS SARA</t>
  </si>
  <si>
    <t>MIPIH/LIFEN/APICEM/CH DE MAYOTTE/MAILIZ/COMPUGROUP MEDICAL France/GCS SARA</t>
  </si>
  <si>
    <t>sage-femme.mssante.fr/pro.mssante.fr/pharmacien.mssante.fr/pedicure-podologue.mssante.fr/nephrocare.mssante.fr/medecin.mssante.fr/masseur-kinesitherapeute.mssante.fr/lifen.mssante.fr/interop-mssante.apicrypt.org/infirmier.mssante.fr/cvl.mssante.fr/chu-tours.mssante.fr/chirurgien-dentiste.mssante.fr/ch-dreux.mssante.fr/ch-chartres.mssante.fr/cgm.mssante.fr/aura.mssante.fr</t>
  </si>
  <si>
    <t>CENTRE NEPHROCARE MARNE LA VALLEE/LIFEN/APICEM/WRAPTOR LABORATORIES/CHRU DE TOURS/MAILIZ/ENOVACOM/CH DE CHARTRES/COMPUGROUP MEDICAL France/GCS SARA</t>
  </si>
  <si>
    <t>COMPUGROUP MEDICAL France/GCS SARA</t>
  </si>
  <si>
    <t>LIFEN/HOPITAUX PEDIATRIQUES DE NICE CHU LENVAL/APICEM/MAILIZ/CHU DE NICE/CHI DES ALPES DU SUD/CH DE CANNES/MIPIH/COMPUGROUP MEDICAL France/CENTRE ANTOINE LACASSAGNE/GCS SARA</t>
  </si>
  <si>
    <t>MAILIZ/LIFEN/APICEM/GH NORD VIENNE/CHRU DE TOURS/CHU DE REIMS/CHU AMIENS PICARDIE/CH DE BLOIS/MIPIH/COMPUGROUP MEDICAL France/GCS SARA</t>
  </si>
  <si>
    <t>medecin.mssante.fr/ch-bourbon.mssante.fr/ch-bourbon.aura.mssante.fr/aura.mssante.fr</t>
  </si>
  <si>
    <t>LIFEN/MAILIZ/CH DEPARTEMENTAL VENDEE/CHU DE REIMS/CH REGIONAL D'ORLEANS/COMPUGROUP MEDICAL France</t>
  </si>
  <si>
    <t>medecin.mssante.fr/masseur-kinesitherapeute.mssante.fr/infirmier.mssante.fr/chhm.mssante.fr</t>
  </si>
  <si>
    <t>pro.mssante.fr/medecin.mssante.fr/infirmier.mssante.fr/ch-lamure.aura.mssante.fr/aura.mssante.fr</t>
  </si>
  <si>
    <t>LIFEN/APICEM/MAILIZ/CHRU DE TOURS/CH PAUL MARTINAIS-LOCHES</t>
  </si>
  <si>
    <t>LIFEN/APICEM/MAILIZ/WRAPTOR LABORATORIES/COMPUGROUP MEDICAL France/GCS SARA</t>
  </si>
  <si>
    <t>LIFEN/APICEM/MAILIZ/CH RENE DUBOS/DEDALUS HEALTHCARE FRANCE/CHI DE COMPIEGNE-NOYON/CH D'ANGOULEME/COMPUGROUP MEDICAL France/GCS SARA</t>
  </si>
  <si>
    <t>LIFEN/MAILIZ/CH DE LIBOURNE/COMPUGROUP MEDICAL France/GCS SARA</t>
  </si>
  <si>
    <t>sage-femme.mssante.fr/pro.mssante.fr/medecin.mssante.fr/lifen.mssante.fr/infirmier.mssante.fr/chsflyon.aura.mssante.fr/cgm.mssante.fr/aura.mssante.fr</t>
  </si>
  <si>
    <t>MAILIZ/CHORUS/COMPUGROUP MEDICAL France/GCS SARA</t>
  </si>
  <si>
    <t>MAILIZ/LIFEN/COMPUGROUP MEDICAL France</t>
  </si>
  <si>
    <t>LIFEN/MAILIZ/COMPUGROUP MEDICAL France</t>
  </si>
  <si>
    <t>MAILIZ/APICEM/ENOVACOM/CH REGIONAL D'ORLEANS</t>
  </si>
  <si>
    <t>MAILIZ/LIFEN/APICEM/WRAPTOR LABORATORIES/CH DE VENDOME/COMPUGROUP MEDICAL France/GCS SARA</t>
  </si>
  <si>
    <t>GRADES ESEA NOUVELLE-AQUITAINE/LIFEN/MAILIZ/HOPITAL NORD FRANCHE COMTE/CHI DES ALPES DU SUD/COMPUGROUP MEDICAL France/GCS SARA</t>
  </si>
  <si>
    <t>APICEM/MAILIZ/CHORUS/DEDALUS HEALTHCARE FRANCE/COMPUGROUP MEDICAL France</t>
  </si>
  <si>
    <t>LIFEN/APICEM/MAILIZ/MIPIH/COMPUGROUP MEDICAL France/GCS SARA/DEDALUS HEALTHCARE FRANCE</t>
  </si>
  <si>
    <t>LIFEN/MAILIZ/CHU DE ROUEN/CH DU BELVEDERE MONT-SAINT-AIGNAN/COMPUGROUP MEDICAL France/GCS SARA</t>
  </si>
  <si>
    <t>pharmacien.mssante.fr/normandie.mssante.fr/medecin.mssante.fr/lifen.mssante.fr/ch-boispetit.mssante.fr</t>
  </si>
  <si>
    <t>GCS NORMAND'E-SANTE/MAILIZ/LIFEN/ENOVACOM</t>
  </si>
  <si>
    <t>COMPAGNIE GENERALE DE SANTE/LIFEN/MAILIZ/GIP GRADES BFC/CHORUS/COMPUGROUP MEDICAL France/GCS SARA</t>
  </si>
  <si>
    <t>LIFEN/MAILIZ/HOPITAL SAINT JOSEPH/HOPITAL EUROPEEN/CHI DES ALPES DU SUD/MIPIH/CH DU PAYS D'AIX/COMPUGROUP MEDICAL France</t>
  </si>
  <si>
    <t>LIFEN/MAILIZ/SAS MAPUI LABS/CH F. GRALL/CH DES PAYS DE MORLAIX/COMPUGROUP MEDICAL France</t>
  </si>
  <si>
    <t>DEDALUS HEALTHCARE FRANCE/LIFEN/APICEM/MAILIZ/SAS MAPUI LABS</t>
  </si>
  <si>
    <t>MAILIZ/CH GUILLAUME REGNIER/CH GEORGE SAND/GCS SARA</t>
  </si>
  <si>
    <t>COMPAGNIE GENERALE DE SANTE/MAILIZ/COMPUGROUP MEDICAL France/GCS SARA</t>
  </si>
  <si>
    <t>MIPIH/LIFEN/APICEM/HOPITAL DU PAYS SALONAIS/MAILIZ/CHI DES ALPES DU SUD/CHI DE CAVAILLON LAURIS/COMPUGROUP MEDICAL France</t>
  </si>
  <si>
    <t>LIFEN/APICEM/MAILIZ/HOPITAL NORD FRANCHE COMTE/GRADES PULSY/MIPIH/COMPUGROUP MEDICAL France/GCS SARA</t>
  </si>
  <si>
    <t>LIFEN/APICEM/MAILIZ/CHU DE ROUEN/CHI ELBEUF-LOUVIERS-VAL DE REUIL/COMPUGROUP MEDICAL France/GCS SARA</t>
  </si>
  <si>
    <t>LIFEN/APICEM/MAILIZ/SAS MAPUI LABS/ENOVACOM/GRADES PULSY/MIPIH/COMPUGROUP MEDICAL France/GCS SARA</t>
  </si>
  <si>
    <t>LIFEN/APICEM/MAILIZ/WRAPTOR LABORATORIES/CHRU DE TOURS/CENTRE HOSPITALIER INTERCOMMUNAL/COMPUGROUP MEDICAL France</t>
  </si>
  <si>
    <t>LIFEN/APICEM/MAILIZ/SAS MAPUI LABS/MIPIH/CH RENE DUBOS/CH COURBEVOIE-NEUILLY-PUTEAUX/COMPUGROUP MEDICAL France/GCS SARA</t>
  </si>
  <si>
    <t>LIFEN/APICEM/MAILIZ/CHI DE LA LAUTER/GRADES PULSY/GCS SARA</t>
  </si>
  <si>
    <t>GIP SILPC/LIFEN/MAILIZ/COMPUGROUP MEDICAL France/GRADES ESEA NOUVELLE-AQUITAINE</t>
  </si>
  <si>
    <t>LIFEN/MAILIZ/MIPIH/COMPUGROUP MEDICAL France/GCS SARA</t>
  </si>
  <si>
    <t>LIFEN/APICEM/MAILIZ/MIPIH/COMPUGROUP MEDICAL France/GCS SARA</t>
  </si>
  <si>
    <t>LIFEN/MAILIZ/CH JULES NIEL DE VALREAS/COMPUGROUP MEDICAL France/GCS SARA</t>
  </si>
  <si>
    <t>MAILIZ/CHI ELBEUF-LOUVIERS-VAL DE REUIL</t>
  </si>
  <si>
    <t>medecin.mssante.fr/lifen.mssante.fr/infirmier.mssante.fr/ch-andelys.mssante.fr/cgm.mssante.fr</t>
  </si>
  <si>
    <t>LIFEN/MAILIZ/CH EURE SEINE/COMPUGROUP MEDICAL France</t>
  </si>
  <si>
    <t>MAILIZ/APICEM/WRAPTOR LABORATORIES/CH REGIONAL D'ORLEANS/GCS SARA</t>
  </si>
  <si>
    <t>GIE VIVALTO SANTE SERVICE PARTAGES/LIFEN/MAILIZ/COMPUGROUP MEDICAL France</t>
  </si>
  <si>
    <t>GIE VIVALTO SANTE SERVICE PARTAGES/DEDALUS HEALTHCARE FRANCE/LIFEN/APICEM/MAILIZ/GH PARIS SITE SAINT JOSEPH/CH VITRE/COMPUGROUP MEDICAL France</t>
  </si>
  <si>
    <t>MAILIZ/CH DE SOMAIN/MIPIH/COMPUGROUP MEDICAL France/GCS SARA</t>
  </si>
  <si>
    <t>MAILIZ/APICEM</t>
  </si>
  <si>
    <t>LIFEN/MAILIZ/EPSVE/CH DE VIENNE/COMPUGROUP MEDICAL France/GCS SARA</t>
  </si>
  <si>
    <t>LIFEN/APICEM/INSTITUT HOSPITALIER FRANCO-BRITANIQUE/CH SENS/MAILIZ/COMPUGROUP MEDICAL France/GCS SARA</t>
  </si>
  <si>
    <t>MIPIH/MAILIZ/LIFEN/COMPUGROUP MEDICAL France</t>
  </si>
  <si>
    <t>ENOVACOM/SSA/LIFEN/MAILIZ/HOPITAL EUROPEEN/MIPIH/COMPUGROUP MEDICAL France</t>
  </si>
  <si>
    <t>LIFEN/MAILIZ/MIPIH/GRADES MARTINIQUE/COMPUGROUP MEDICAL France</t>
  </si>
  <si>
    <t>pro.oc.mssante.fr/orthophoniste.mssante.fr/medecin.mssante.fr/lifen.mssante.fr/interop-mssante.apicrypt.org/infirmier.mssante.fr/easycrypt.mssante.fr/cgm.mssante.fr/aura.mssante.fr</t>
  </si>
  <si>
    <t>MAILIZ/MIPIH/CHI DES ALPES DU SUD/CH DE LA DRACENIE/COMPUGROUP MEDICAL France/GCS SARA</t>
  </si>
  <si>
    <t>LIFEN/MIPIH/MAILIZ/GIP GRADES BFC/COMPUGROUP MEDICAL France/GCS SARA</t>
  </si>
  <si>
    <t>sage-femme.mssante.fr/ramsaygds.mssante.fr/pro.mssante.fr/pedicure-podologue.mssante.fr/orthophoniste.mssante.fr/medecin.mssante.fr/lifen.mssante.fr/interop-mssante.apicrypt.org/infirmier.mssante.fr/clinique-mitterie.mssante.fr/ch-tourcoing.mssante.fr/ch-compiegnenoyon.mssante.fr/aura.mssante.fr</t>
  </si>
  <si>
    <t>COMPAGNIE GENERALE DE SANTE/LIFEN/APICEM/MAILIZ/ENOVACOM/DEDALUS HEALTHCARE FRANCE/CHI DE COMPIEGNE-NOYON/GCS SARA</t>
  </si>
  <si>
    <t>LIFEN/MAILIZ/CHR METZ-THIONVILLE/COMPUGROUP MEDICAL France/DEDALUS HEALTHCARE FRANCE/MIPIH</t>
  </si>
  <si>
    <t>COMPAGNIE GENERALE DE SANTE/MAILIZ/LIFEN/APICEM/MIPIH/COMPUGROUP MEDICAL France/GCS SARA</t>
  </si>
  <si>
    <t>COMPAGNIE GENERALE DE SANTE/LIFEN/APICEM/MAILIZ/DEDALUS HEALTHCARE FRANCE/COMPUGROUP MEDICAL France/GCS SARA</t>
  </si>
  <si>
    <t>COMPAGNIE GENERALE DE SANTE/LIFEN/APICEM/MAILIZ/SAS MAPUI LABS/CLCC INSTITUT CURIE/GCS SARA</t>
  </si>
  <si>
    <t>LIFEN/MAILIZ/MIPIH/ELSAN/COMPUGROUP MEDICAL France</t>
  </si>
  <si>
    <t>COMPAGNIE GENERALE DE SANTE/LIFEN/APICEM/MAILIZ/MIPIH/COMPUGROUP MEDICAL France</t>
  </si>
  <si>
    <t>MAILIZ/LIFEN/MIPIH/COMPUGROUP MEDICAL France</t>
  </si>
  <si>
    <t>LIFEN/APICEM/MAILIZ/WRAPTOR LABORATORIES</t>
  </si>
  <si>
    <t>COMPAGNIE GENERALE DE SANTE/MAILIZ/APICEM</t>
  </si>
  <si>
    <t>GRADES ESEA NOUVELLE-AQUITAINE/MAILIZ/MIPIH/COMPUGROUP MEDICAL France</t>
  </si>
  <si>
    <t>pro.mssante.fr/medecin.mssante.fr/masseur-kinesitherapeute.mssante.fr/lifen.mssante.fr/aura.mssante.fr/almaviva-sante.mssante.fr</t>
  </si>
  <si>
    <t>LIFEN/APICEM/MAILIZ/COMPUGROUP MEDICAL France/MIPIH</t>
  </si>
  <si>
    <t>LIFEN/MIPIH/APICEM/MAILIZ/CH DE BEZIERS/CH BASSIN DE THAU/GCS SARA</t>
  </si>
  <si>
    <t>COMPAGNIE GENERALE DE SANTE/MAILIZ/CH REGIONAL D'ORLEANS/COMPUGROUP MEDICAL France</t>
  </si>
  <si>
    <t>LIFEN/APICEM/MAILIZ/ELSAN/COMPUGROUP MEDICAL France/GCS SARA</t>
  </si>
  <si>
    <t>GIE VIVALTO SANTE SERVICE PARTAGES/MAILIZ/LIFEN/CHI ELBEUF-LOUVIERS-VAL DE REUIL/COMPUGROUP MEDICAL France</t>
  </si>
  <si>
    <t>MAILIZ/LIFEN/COMPUGROUP MEDICAL France/ELSAN/GCS SARA</t>
  </si>
  <si>
    <t>MIPIH/LIFEN/APICEM/MAILIZ/HOPITAL SAINT JOSEPH/HOPITAL EUROPEEN/COMPUGROUP MEDICAL France/ELSAN</t>
  </si>
  <si>
    <t>LIFEN/APICEM/MAILIZ/ELSAN</t>
  </si>
  <si>
    <t>COMPAGNIE GENERALE DE SANTE/MAILIZ/LIFEN/APICEM/COMPUGROUP MEDICAL France</t>
  </si>
  <si>
    <t>MIPIH/WRAPTOR LABORATORIES/LIFEN/APICEM/MAILIZ/GCS E-SANTE PAYS DE LA LOIRE/CHI DES ALPES DU SUD/CH DE CHOLET/COMPUGROUP MEDICAL France/GCS SARA</t>
  </si>
  <si>
    <t>APICEM/MAILIZ</t>
  </si>
  <si>
    <t>LIFEN/MAILIZ/ELSAN/COMPUGROUP MEDICAL France</t>
  </si>
  <si>
    <t>GIE VIVALTO SANTE SERVICE PARTAGES/LIFEN/APICEM/MAILIZ/COMPUGROUP MEDICAL France</t>
  </si>
  <si>
    <t>GIE VIVALTO SANTE SERVICE PARTAGES/CH EURE SEINE/MAILIZ/LIFEN/APICEM/CLINQIUE CHIRURGICALE PASTEUR</t>
  </si>
  <si>
    <t>sage-femme.mssante.fr/pro.mssante.fr/medecin.oc.mssante.fr/medecin.mssante.fr/lifen.mssante.fr/interop-mssante.apicrypt.org/infirmier.mssante.fr/clinique-clementville.mssante.fr/cgm.mssante.fr/aura.mssante.fr</t>
  </si>
  <si>
    <t>DEDALUS HEALTHCARE FRANCE/MAILIZ/LIFEN/APICEM/WRAPTOR LABORATORIES/CH LE MANS/COMPUGROUP MEDICAL France</t>
  </si>
  <si>
    <t>LIFEN/APICEM/MAILIZ/CH DE LIBOURNE/COMPUGROUP MEDICAL France/WRAPTOR LABORATORIES/GRADES ESEA NOUVELLE-AQUITAINE</t>
  </si>
  <si>
    <t>COMPAGNIE GENERALE DE SANTE/MAILIZ/LIFEN/APICEM/WRAPTOR LABORATORIES/MIPIH/CHI DE CRETEIL/COMPUGROUP MEDICAL France</t>
  </si>
  <si>
    <t>pro.mssante.fr/orpea.mssante.fr/infirmier.mssante.fr/cgm.mssante.fr/aura.mssante.fr</t>
  </si>
  <si>
    <t>APICEM/CHI DU PAYS DE COGNAC</t>
  </si>
  <si>
    <t>APICEM/MAILIZ/ENOVACOM/COMPUGROUP MEDICAL France</t>
  </si>
  <si>
    <t>MAILIZ/LIFEN/ELSAN/COMPUGROUP MEDICAL France</t>
  </si>
  <si>
    <t>MAILIZ/LIFEN/APICEM/MIPIH/COMPUGROUP MEDICAL France</t>
  </si>
  <si>
    <t>COMPAGNIE GENERALE DE SANTE/MAILIZ/LIFEN/COMPUGROUP MEDICAL France</t>
  </si>
  <si>
    <t>LIFEN/APICEM/MAILIZ/CHRU DE TOURS/COMPUGROUP MEDICAL France/WRAPTOR LABORATORIES</t>
  </si>
  <si>
    <t>LIFEN/MAILIZ/COMPUGROUP MEDICAL France/MIPIH</t>
  </si>
  <si>
    <t>masseur-kinesitherapeute.mssante.fr/lifen.mssante.fr/inicea.mssante.fr</t>
  </si>
  <si>
    <t>MIPIH/LIFEN/APICEM/DEDALUS HEALTHCARE FRANCE/CH DE ROCHEFORT/MAILIZ/COMPUGROUP MEDICAL France</t>
  </si>
  <si>
    <t>COMPAGNIE GENERALE DE SANTE/LIFEN/APICEM/MAILIZ/ENOVACOM/CHU DE REIMS/COMPUGROUP MEDICAL France</t>
  </si>
  <si>
    <t>MAILIZ/LIFEN/GRADES MARTINIQUE</t>
  </si>
  <si>
    <t>MAILIZ/LIFEN/ENOVACOM/COMPUGROUP MEDICAL France/GCS SARA</t>
  </si>
  <si>
    <t>LIFEN/WRAPTOR LABORATORIES/APICEM/MAILIZ/COMPUGROUP MEDICAL France/GCS SARA</t>
  </si>
  <si>
    <t>COMPAGNIE GENERALE DE SANTE/LIFEN/APICEM/MAILIZ/CH DE VIENNE/COMPUGROUP MEDICAL France/GCS SARA</t>
  </si>
  <si>
    <t>MAILIZ/GRADES MARTINIQUE/MIPIH</t>
  </si>
  <si>
    <t>DEDALUS HEALTHCARE FRANCE/LIFEN/APICEM/MAILIZ/FONDATION VINCENT DE PAUL/COMPUGROUP MEDICAL France/GCS SARA</t>
  </si>
  <si>
    <t>COMPAGNIE GENERALE DE SANTE/MAILIZ/LIFEN/APICEM</t>
  </si>
  <si>
    <t>GRADES ESEA NOUVELLE-AQUITAINE/LIFEN/MAILIZ/COMPUGROUP MEDICAL France/GCS SARA</t>
  </si>
  <si>
    <t>GIE VIVALTO SANTE SERVICE PARTAGES/LIFEN/APICEM/MAILIZ/CHU DE ROUEN/COMPUGROUP MEDICAL France</t>
  </si>
  <si>
    <t>medecin.mssante.fr/lifen.mssante.fr/interop-mssante.apicrypt.org/infirmier.mssante.fr/clinique-orangerie.elsan.mssante.fr</t>
  </si>
  <si>
    <t>COMPAGNIE GENERALE DE SANTE/LIFEN/MAILIZ/MIPIH/COMPUGROUP MEDICAL France</t>
  </si>
  <si>
    <t>ADISTA/LIFEN/APICEM/MAILIZ/GH PARIS SITE SAINT JOSEPH</t>
  </si>
  <si>
    <t>MAILIZ/LIFEN/APICEM/MIPIH</t>
  </si>
  <si>
    <t>MAILIZ/LIFEN/APICEM/CHU DE REIMS</t>
  </si>
  <si>
    <t>MIPIH/MAILIZ/LIFEN/APICEM</t>
  </si>
  <si>
    <t>COMPAGNIE GENERALE DE SANTE/COMPUGROUP MEDICAL France/GCS SARA</t>
  </si>
  <si>
    <t>APICEM/ENOVACOM/MAILIZ</t>
  </si>
  <si>
    <t>MAILIZ/LIFEN/ENOVACOM/CH DE VIENNE/COMPUGROUP MEDICAL France/GCS SARA</t>
  </si>
  <si>
    <t>CLINIQUE FRANCOIS CHENIEUX/DEDALUS HEALTHCARE FRANCE/GRADES ESEA NOUVELLE-AQUITAINE/APICEM/MAILIZ/COMPUGROUP MEDICAL France</t>
  </si>
  <si>
    <t>MAILIZ/SAS MAPUI LABS/ENOVACOM/COMPUGROUP MEDICAL France</t>
  </si>
  <si>
    <t>LIFEN/APICEM/MAILIZ/HOPITAL FONDATION A DE ROTHSCHILD/ENOVACOM/CHU BESANCON/COMPUGROUP MEDICAL France</t>
  </si>
  <si>
    <t>LIFEN/APICEM/MAILIZ/ENOVACOM/CH DES PAYS DE MORLAIX/GH DE LA ROCHELLE-RE-AUNIS/COMPUGROUP MEDICAL France</t>
  </si>
  <si>
    <t>LIFEN/APICEM/MAILIZ/MIPIH/ELSAN/COMPUGROUP MEDICAL France</t>
  </si>
  <si>
    <t>ADISTA/LIFEN/APICEM/MAILIZ/COMPUGROUP MEDICAL France</t>
  </si>
  <si>
    <t>MAILIZ/LIFEN/APICEM/ELSAN/COMPUGROUP MEDICAL France</t>
  </si>
  <si>
    <t>ELSAN/GRADES ESEA NOUVELLE-AQUITAINE/MAILIZ/LIFEN/CHU DE POITIERS/CH DE ROCHEFORT/COMPUGROUP MEDICAL France</t>
  </si>
  <si>
    <t>GIE VIVALTO SANTE SERVICE PARTAGES/MAILIZ/LIFEN/APICEM/ELSAN/CH DES PAYS DE MORLAIX/COMPUGROUP MEDICAL France</t>
  </si>
  <si>
    <t>LIFEN/APICEM</t>
  </si>
  <si>
    <t>LIFEN/MAILIZ/FSEF/COMPUGROUP MEDICAL France/GCS SARA</t>
  </si>
  <si>
    <t>MIPIH/LIFEN/APICEM/MAILIZ/COMPUGROUP MEDICAL France</t>
  </si>
  <si>
    <t>COMPAGNIE GENERALE DE SANTE/MIPIH/MAILIZ/LIFEN/GH PARIS SITE SAINT JOSEPH/HOPITAL FONDATION A DE ROTHSCHILD/COMPUGROUP MEDICAL France</t>
  </si>
  <si>
    <t>MAILIZ/LIFEN/APICEM/WRAPTOR LABORATORIES/GCS SARA</t>
  </si>
  <si>
    <t>COMPAGNIE GENERALE DE SANTE/LIFEN/APICEM/MAILIZ/ELSAN/GCS SARA</t>
  </si>
  <si>
    <t>qsp.mssante.fr/pro.mssante.fr/lifen.mssante.fr/interop-mssante.apicrypt.org</t>
  </si>
  <si>
    <t>ADISTA/MAILIZ/LIFEN/APICEM</t>
  </si>
  <si>
    <t>orpea.mssante.fr/medecin.mssante.fr/lifen.mssante.fr/infirmier.mssante.fr/cgm.mssante.fr/aura.mssante.fr</t>
  </si>
  <si>
    <t>MIPIH/LIFEN/MAILIZ/COMPUGROUP MEDICAL France/GCS SARA</t>
  </si>
  <si>
    <t>sage-femme.mssante.fr/pro.mssante.fr/medecin.mssante.fr/masseur-kinesitherapeute.mssante.fr/lifen.mssante.fr/interop-mssante.apicrypt.org/infirmier.mssante.fr/clinique.saintcoeur.mssante.fr/cgm.mssante.fr/aura.mssante.fr</t>
  </si>
  <si>
    <t>ENOVACOM/MAILIZ/COMPUGROUP MEDICAL France/GCS SARA</t>
  </si>
  <si>
    <t>LIFEN/ENOVACOM/COMPUGROUP MEDICAL France/GCS SARA</t>
  </si>
  <si>
    <t>LIFEN/APICEM/ENOVACOM/MAILIZ/COMPUGROUP MEDICAL France/GCS SARA</t>
  </si>
  <si>
    <t>GIE VIVALTO SANTE SERVICE PARTAGES/LIFEN/APICEM/MAILIZ/GCS SARA/GRADES ESEA NOUVELLE-AQUITAINE</t>
  </si>
  <si>
    <t>MAILIZ/ENOVACOM/MIPIH/COMPUGROUP MEDICAL France</t>
  </si>
  <si>
    <t>APICEM/ENOVACOM/GCS SARA</t>
  </si>
  <si>
    <t>infirmier.mssante.fr/cl-fontfroide.mssante.fr</t>
  </si>
  <si>
    <t>CLINIQUE FRANCOIS CHENIEUX/GRADES ESEA NOUVELLE-AQUITAINE/LIFEN/APICEM/MAILIZ/CHU DE LIMOGES/CH SAINT JUNIEN</t>
  </si>
  <si>
    <t>GIE VIVALTO SANTE SERVICE PARTAGES/LIFEN/APICEM/MAILIZ/COMPUGROUP MEDICAL France/GCS SARA</t>
  </si>
  <si>
    <t>COMPAGNIE GENERALE DE SANTE/LIFEN/MAILIZ/COMPUGROUP MEDICAL France/MIPIH</t>
  </si>
  <si>
    <t>COMPAGNIE GENERALE DE SANTE/MAILIZ/LIFEN/APICEM/COMPUGROUP MEDICAL France/HOPITAL AMERICAIN</t>
  </si>
  <si>
    <t>LIFEN/APICEM/MAILIZ/ELSAN/GCS E-SANTE BOURGOGNE/COMPUGROUP MEDICAL France/GCS SARA</t>
  </si>
  <si>
    <t>MAILIZ/LIFEN/ENOVACOM/COMPUGROUP MEDICAL France</t>
  </si>
  <si>
    <t>LIFEN/ELSAN/APICEM/MAILIZ</t>
  </si>
  <si>
    <t>LIFEN/APICEM/MAILIZ/WRAPTOR LABORATORIES/CHI DES ALPES DU SUD/COMPUGROUP MEDICAL France</t>
  </si>
  <si>
    <t>COMPAGNIE GENERALE DE SANTE/MAILIZ/LIFEN/COMPUGROUP MEDICAL France/GCS SARA</t>
  </si>
  <si>
    <t>ENOVACOM/COMPUGROUP MEDICAL France</t>
  </si>
  <si>
    <t>LIFEN/MAILIZ/MIPIH/HOPITAL SAINT JOSEPH/HOPITAL EUROPEEN/COMPUGROUP MEDICAL France</t>
  </si>
  <si>
    <t>MAILIZ/APICEM/ENOVACOM</t>
  </si>
  <si>
    <t>sage-femme.mssante.fr/ramsaygds.mssante.fr/pro.mssante.fr/medecin.mssante.fr/lifen.mssante.fr/infirmier.mssante.fr/cha.elsan.mssante.fr/cgm.mssante.fr/aura.mssante.fr</t>
  </si>
  <si>
    <t>COMPAGNIE GENERALE DE SANTE/LIFEN/MAILIZ/ELSAN/COMPUGROUP MEDICAL France/GCS SARA</t>
  </si>
  <si>
    <t>ADISTA/APICEM/MAILIZ/COMPUGROUP MEDICAL France</t>
  </si>
  <si>
    <t>MIPIH/COMPUGROUP MEDICAL France/GCS SARA</t>
  </si>
  <si>
    <t>COMPAGNIE GENERALE DE SANTE/LIFEN/APICEM/MAILIZ</t>
  </si>
  <si>
    <t>COMPAGNIE GENERALE DE SANTE/MAILIZ/MIPIH/COMPUGROUP MEDICAL France</t>
  </si>
  <si>
    <t>MIPIH/LIFEN/APICEM/MAILIZ/COMPUGROUP MEDICAL France/GCS SARA</t>
  </si>
  <si>
    <t>ENOVACOM/LIFEN/MAILIZ/WRAPTOR LABORATORIES/COMPUGROUP MEDICAL France</t>
  </si>
  <si>
    <t>MAILIZ/ENOVACOM/COMPUGROUP MEDICAL France</t>
  </si>
  <si>
    <t>MAILIZ/APICEM/COMPUGROUP MEDICAL France</t>
  </si>
  <si>
    <t>LIFEN/APICEM/ENOVACOM</t>
  </si>
  <si>
    <t>GCS TESIS/MAILIZ/MIPIH/COMPUGROUP MEDICAL France/GCS SARA</t>
  </si>
  <si>
    <t>MIPIH/LIFEN/APICEM/MAILIZ/ELSAN/COMPUGROUP MEDICAL France</t>
  </si>
  <si>
    <t>LIFEN/MIPIH/MAILIZ/COMPUGROUP MEDICAL France/WRAPTOR LABORATORIES</t>
  </si>
  <si>
    <t>MIPIH/MAILIZ/LIFEN/COMPUGROUP MEDICAL France/GCS SARA</t>
  </si>
  <si>
    <t>ENOVACOM/MAILIZ/COMPUGROUP MEDICAL France</t>
  </si>
  <si>
    <t>pro.mssante.fr/medecin.mssante.fr/lifen.mssante.fr/cmcp.aura.mssante.fr/chr-metz-thionville.mssante.fr/aura.mssante.fr</t>
  </si>
  <si>
    <t>MAILIZ/LIFEN/ELSAN/APICEM</t>
  </si>
  <si>
    <t>MIPIH/LIFEN/HOPITAL PRIVE GERIATRIQUE LES SOURCES/CHU DE NICE/MAILIZ/CH ALES-CEVENNNES/COMPUGROUP MEDICAL France</t>
  </si>
  <si>
    <t>MAILIZ/LIFEN/APICEM/GCS SARA</t>
  </si>
  <si>
    <t>COMPAGNIE GENERALE DE SANTE/LIFEN/WRAPTOR LABORATORIES/MAILIZ/HOPITAL SAINT JOSEPH/HOPITAL EUROPEEN/MIPIH/COMPUGROUP MEDICAL France/GCS SARA</t>
  </si>
  <si>
    <t>ELSAN/LIFEN/APICEM/MAILIZ/CHR METZ-THIONVILLE/COMPUGROUP MEDICAL France</t>
  </si>
  <si>
    <t>GIE VIVALTO SANTE SERVICE PARTAGES/MAILIZ/LIFEN/APICEM/CH JACQUES MONOD - FLERS/COMPUGROUP MEDICAL France</t>
  </si>
  <si>
    <t>MAILIZ/LIFEN/APICEM/WRAPTOR LABORATORIES/COMPUGROUP MEDICAL France</t>
  </si>
  <si>
    <t>COMPAGNIE GENERALE DE SANTE/ELSAN/MIPIH/LIFEN/APICEM/MAILIZ/CHI DE LA COTE BASQUE/COMPUGROUP MEDICAL France</t>
  </si>
  <si>
    <t>ELSAN/LIFEN/MAILIZ/COMPUGROUP MEDICAL France/GRADES ESEA NOUVELLE-AQUITAINE</t>
  </si>
  <si>
    <t>COMPAGNIE GENERALE DE SANTE/LIFEN/APICEM/MAILIZ/GCS SARA</t>
  </si>
  <si>
    <t>GIE VIVALTO SANTE SERVICE PARTAGES/LIFEN/MAILIZ/COMPUGROUP MEDICAL France/MIPIH</t>
  </si>
  <si>
    <t>MAILIZ/COMPUGROUP MEDICAL France/GRADES ESEA NOUVELLE-AQUITAINE</t>
  </si>
  <si>
    <t>ADISTA/MAILIZ/COMPUGROUP MEDICAL France/GCS SARA</t>
  </si>
  <si>
    <t>MAILIZ/MIPIH/FONDATION JOHN BOST/COMPUGROUP MEDICAL France/GCS SARA</t>
  </si>
  <si>
    <t>ramsaygds.mssante.fr/medecin.mssante.fr/lifen.mssante.fr/clinique-remusat.mssante.fr</t>
  </si>
  <si>
    <t>GIE VIVALTO SANTE SERVICE PARTAGES/GRADES ESEA NOUVELLE-AQUITAINE/MAILIZ/LIFEN/CH D'ANGOULEME/COMPUGROUP MEDICAL France</t>
  </si>
  <si>
    <t>COMPAGNIE GENERALE DE SANTE/LIFEN/MAILIZ/COMPUGROUP MEDICAL France</t>
  </si>
  <si>
    <t>COMPAGNIE GENERALE DE SANTE/LIFEN/APICEM/MAILIZ/GRADES PULSY/ELSAN/CHR METZ-THIONVILLE/COMPUGROUP MEDICAL France/GCS SARA</t>
  </si>
  <si>
    <t>saintaugustin-bdx.elsan.mssante.fr/pro.mssante.fr/na.mssante.fr/medecin.mssante.fr/lifen.mssante.fr/interop-mssante.apicrypt.org/infirmier.mssante.fr/cgm.mssante.fr/aquitaine.mssante.fr</t>
  </si>
  <si>
    <t>ELSAN/LIFEN/APICEM/MAILIZ/COMPUGROUP MEDICAL France/GRADES ESEA NOUVELLE-AQUITAINE</t>
  </si>
  <si>
    <t>WRAPTOR LABORATORIES/LIFEN/APICEM/MAILIZ/GCS E-SANTE PAYS DE LA LOIRE/CH DEPARTEMENTAL VENDEE/COMPUGROUP MEDICAL France</t>
  </si>
  <si>
    <t>LIFEN/APICEM/MAILIZ/DEDALUS HEALTHCARE FRANCE</t>
  </si>
  <si>
    <t>MAILIZ/MIPIH/CHR METZ-THIONVILLE/COMPUGROUP MEDICAL France</t>
  </si>
  <si>
    <t>LIFEN/APICEM/MAILIZ/CLINIQUE SAINTE-ANNE/COMPUGROUP MEDICAL France</t>
  </si>
  <si>
    <t>LIFEN/APICEM/MAILIZ/HOPITAL NORD FRANCHE COMTE/FONDATION VINCENT DE PAUL/CHR METZ-THIONVILLE/CHORUS/COMPUGROUP MEDICAL France/GCS SARA/AURAL</t>
  </si>
  <si>
    <t>DEDALUS HEALTHCARE FRANCE/MAILIZ/LIFEN/APICEM/ELSAN/CHI DES ALPES DU SUD/COMPUGROUP MEDICAL France</t>
  </si>
  <si>
    <t>MAILIZ/GRADES ESEA NOUVELLE-AQUITAINE/WRAPTOR LABORATORIES/COMPUGROUP MEDICAL France</t>
  </si>
  <si>
    <t>HOPITAL PRIVE COGNACQ-JAY/LIFEN/MAILIZ/COMPUGROUP MEDICAL France</t>
  </si>
  <si>
    <t>LIFEN/MAILIZ/CH DE PLAISIR/H.G.M.S DE PLAISIR GRIGNON/ELSAN/COMPUGROUP MEDICAL France</t>
  </si>
  <si>
    <t>LIFEN/APICEM/MAILIZ/HOPITAL SAINT JOSEPH/MIPIH</t>
  </si>
  <si>
    <t>MAILIZ/LIFEN/WRAPTOR LABORATORIES/MIPIH/CHR METZ-THIONVILLE/COMPUGROUP MEDICAL France/GCS SARA</t>
  </si>
  <si>
    <t>LIFEN/APICEM/MAILIZ/GRADES MARTINIQUE/COMPUGROUP MEDICAL France</t>
  </si>
  <si>
    <t>GRADES MARTINIQUE</t>
  </si>
  <si>
    <t>GCS TESIS/LIFEN/APICEM/MAILIZ/COMPUGROUP MEDICAL France</t>
  </si>
  <si>
    <t>MIPIH/LIFEN/COMPUGROUP MEDICAL France</t>
  </si>
  <si>
    <t>ELSAN/GRADES ESEA NOUVELLE-AQUITAINE/MAILIZ/LIFEN/COMPUGROUP MEDICAL France</t>
  </si>
  <si>
    <t>GCS TESIS/LIFEN/APICEM/MAILIZ/CHI DES ALPES DU SUD/COMPUGROUP MEDICAL France/GCS SARA</t>
  </si>
  <si>
    <t>COMPAGNIE GENERALE DE SANTE/MAILIZ/LIFEN/APICEM/GCS SARA/MIPIH</t>
  </si>
  <si>
    <t>LIFEN/MAILIZ/GIP GRADES BFC/ELSAN/COMPUGROUP MEDICAL France</t>
  </si>
  <si>
    <t>LIFEN/MAILIZ/CH DE VIENNE/COMPUGROUP MEDICAL France/GCS SARA</t>
  </si>
  <si>
    <t>MAILIZ/LIFEN/APICEM/DEDALUS HEALTHCARE FRANCE</t>
  </si>
  <si>
    <t>MIPIH/LIFEN/APICEM/MAILIZ</t>
  </si>
  <si>
    <t>pro.mssante.fr/medecin.mssante.fr/lifen.mssante.fr/interop-mssante.apicrypt.org/cgm.mssante.fr/aura.mssante.fr/ahparis.mssante.fr</t>
  </si>
  <si>
    <t>MAILIZ/LIFEN/APICEM/COMPUGROUP MEDICAL France/GCS SARA/HOPITAL AMERICAIN</t>
  </si>
  <si>
    <t>LIFEN/MAILIZ/ENOVACOM/COMPUGROUP MEDICAL France</t>
  </si>
  <si>
    <t>MAILIZ/LIFEN/MIPIH/ENOVACOM/COMPUGROUP MEDICAL France</t>
  </si>
  <si>
    <t>HAD ASS BOVES/MIPIH/LIFEN/APICEM/MAILIZ/CHU AMIENS PICARDIE/COMPUGROUP MEDICAL France</t>
  </si>
  <si>
    <t>APICEM/MIPIH</t>
  </si>
  <si>
    <t>LIFEN/APICEM/MAILIZ/MIPIH/ENOVACOM/COMPUGROUP MEDICAL France</t>
  </si>
  <si>
    <t>MAILIZ/LIFEN/APICEM/WRAPTOR LABORATORIES/MIPIH/COMPUGROUP MEDICAL France</t>
  </si>
  <si>
    <t>sage-femme.mssante.fr/ramsaygds.mssante.fr/pharmacien.mssante.fr/medecin.mssante.fr/lifen.mssante.fr</t>
  </si>
  <si>
    <t>ugecam-alsace.mssante.fr/pro.mssante.fr/medecin.mssante.fr/masseur-kinesitherapeute.mssante.fr/lifen.mssante.fr/interop-mssante.apicrypt.org/cgm.mssante.fr/arfp.asso.mssante.fr</t>
  </si>
  <si>
    <t>MIPIH/MAILIZ/LIFEN/APICEM/COMPUGROUP MEDICAL France/ASSOC READAPT ET FORMATION PROF</t>
  </si>
  <si>
    <t>pro.mssante.fr/masseur-kinesitherapeute.mssante.fr/inicea.mssante.fr/ch-annecygenevois.aura.mssante.fr/aura.mssante.fr</t>
  </si>
  <si>
    <t>GRADES ESEA NOUVELLE-AQUITAINE/MAILIZ/LIFEN/CHU DE POITIERS/COMPUGROUP MEDICAL France</t>
  </si>
  <si>
    <t>pro.mssante.fr/orpea.mssante.fr/medecin.mssante.fr/masseur-kinesitherapeute.mssante.fr/infirmier.mssante.fr</t>
  </si>
  <si>
    <t>MIPIH/MAILIZ/LIFEN/APICEM/CH DE CHOLET</t>
  </si>
  <si>
    <t>GIP GRADES BFC/GRADES ESEA NOUVELLE-AQUITAINE/LIFEN/MAILIZ/COMPUGROUP MEDICAL France/ADISTA/GCS SARA</t>
  </si>
  <si>
    <t>MAILIZ/LIFEN/APICEM/COMPUGROUP MEDICAL France</t>
  </si>
  <si>
    <t>pro.mssante.fr/na.mssante.fr/infirmier.mssante.fr/aquitaine.mssante.fr</t>
  </si>
  <si>
    <t>medecin.mssante.fr/esante-bfc.mssante.fr/bourgogne.mssante.fr</t>
  </si>
  <si>
    <t>MAILIZ/LIFEN/APICEM/ENOVACOM/MIPIH</t>
  </si>
  <si>
    <t>pro.mssante.fr/masseur-kinesitherapeute.mssante.fr/inicea.mssante.fr/cgm.mssante.fr</t>
  </si>
  <si>
    <t>LIFEN/APICEM/MAILIZ/CHORUS/COMPUGROUP MEDICAL France/DEDALUS HEALTHCARE FRANCE/MIPIH/GCS SARA</t>
  </si>
  <si>
    <t>sage-femme.mssante.fr/pro.mssante.fr/pc.mssante.fr/medecin.mssante.fr/lifen.mssante.fr/infirmier.mssante.fr/ghnv.mssante.fr/chu-poitiers.mssante.fr/ch-poitiers.mssante.fr/cgm.mssante.fr/aura.mssante.fr</t>
  </si>
  <si>
    <t>GRADES ESEA NOUVELLE-AQUITAINE/LIFEN/MAILIZ/GH NORD VIENNE/CHU DE POITIERS/CH HENRI LABORIT/COMPUGROUP MEDICAL France/GCS SARA</t>
  </si>
  <si>
    <t>GRADES ESEA NOUVELLE-AQUITAINE/LIFEN/CHU DE LIMOGES/GIP SILPC/MAILIZ/COMPUGROUP MEDICAL France</t>
  </si>
  <si>
    <t>LIFEN/APICEM/MAILIZ/MIPIH/GCS SARA</t>
  </si>
  <si>
    <t>LIFEN/ASSOCIATION ECHO/COMPUGROUP MEDICAL France</t>
  </si>
  <si>
    <t>MAILIZ/GIP SESAN</t>
  </si>
  <si>
    <t>GRADES ESEA NOUVELLE-AQUITAINE/LIFEN/COMPUGROUP MEDICAL France</t>
  </si>
  <si>
    <t>APICEM/MAILIZ/COMPUGROUP MEDICAL France/GCS SARA</t>
  </si>
  <si>
    <t>LIFEN/MIPIH/DEDALUS HEALTHCARE FRANCE/CHORUS/MAILIZ/CH BRETAGNE ATLANTIQUE/COMPUGROUP MEDICAL France/GCS SARA</t>
  </si>
  <si>
    <t>MAILIZ/FONDATION JOHN BOST/CH DE LIBOURNE/COMPUGROUP MEDICAL France</t>
  </si>
  <si>
    <t>MAILIZ/LIFEN/APICEM/GCS E-SANTE PAYS DE LA LOIRE</t>
  </si>
  <si>
    <t>GIE VIVALTO SANTE SERVICE PARTAGES/GRADES ESEA NOUVELLE-AQUITAINE/LIFEN/APICEM/MAILIZ/WRAPTOR LABORATORIES</t>
  </si>
  <si>
    <t>ETABLISSEMENT THERAPEUTIQUE ADO/MAILIZ/COMPUGROUP MEDICAL France</t>
  </si>
  <si>
    <t>MAILIZ/CHORUS/GH DE LA ROCHELLE-RE-AUNIS/MIPIH/COMPUGROUP MEDICAL France/GCS SARA</t>
  </si>
  <si>
    <t>MAILIZ/MIPIH/CH GUILLAUME REGNIER</t>
  </si>
  <si>
    <t>LIFEN/MAILIZ/COMPUGROUP MEDICAL France/GCS SARA/MIPIH</t>
  </si>
  <si>
    <t>solidarite.fvdp.mssante.fr/pro.mssante.fr/orthophoniste.mssante.fr/medecin.mssante.fr/mdr.fvdp.mssante.fr/lifen.mssante.fr/infirmier.mssante.fr/cgm.mssante.fr/aura.mssante.fr</t>
  </si>
  <si>
    <t>FONDATION VINCENT DE PAUL/LIFEN/MAILIZ/COMPUGROUP MEDICAL France/GCS SARA</t>
  </si>
  <si>
    <t>pro.mssante.fr/infirmier.mssante.fr/groupeclinipole.mssante.fr</t>
  </si>
  <si>
    <t>MAILIZ/LIFEN/APICEM/ENOVACOM/GCS CLINIQUE CHIRURGICALE LIBOURNAIS/COMPUGROUP MEDICAL France</t>
  </si>
  <si>
    <t>APICEM/MAILIZ/GCS SARA</t>
  </si>
  <si>
    <t>DEDALUS HEALTHCARE FRANCE/COMPUGROUP MEDICAL France</t>
  </si>
  <si>
    <t>pro.mssante.fr/medecin.mssante.fr/lifen.mssante.fr/infirmier.mssante.fr/ghc91.mssante.fr</t>
  </si>
  <si>
    <t>lifen.mssante.fr/ght85.mssante.fr/cgm.mssante.fr/adapei-aria.synappse.mssante.fr</t>
  </si>
  <si>
    <t>LIFEN/CH DEPARTEMENTAL VENDEE/COMPUGROUP MEDICAL France/SYNAPPSE</t>
  </si>
  <si>
    <t>LIFEN/INSTITUT MUTUALISTE MONTSOURIS/SAS MAPUI LABS/GH PAUL GUIRAUD/EPSVE/ENOVACOM/MAILIZ/COMPUGROUP MEDICAL France</t>
  </si>
  <si>
    <t>pro.mssante.fr/medecin.mssante.fr/lifen.mssante.fr/infirmier.mssante.fr/cgm.mssante.fr/aura.mssante.fr/3gsante.mssante.fr</t>
  </si>
  <si>
    <t>orthophoniste.mssante.fr/medecin.mssante.fr/infirmier.mssante.fr/had63.aura.mssante.fr/barbat.aura.mssante.fr/aura.mssante.fr</t>
  </si>
  <si>
    <t>LIFEN/MAILIZ/COMPUGROUP MEDICAL France/GCS SARA/GRADES ESEA NOUVELLE-AQUITAINE</t>
  </si>
  <si>
    <t>LIFEN/MAILIZ/MIPIH/COMPUGROUP MEDICAL France/GRADES ESEA NOUVELLE-AQUITAINE</t>
  </si>
  <si>
    <t>sage-femme.mssante.fr/ohs-lorraine.mssante.fr/inicea.mssante.fr/infirmier.mssante.fr/cgm.mssante.fr</t>
  </si>
  <si>
    <t>CENTRE JACQUES PARISOT BAINVILLE SUR MADON/ENOVACOM/MAILIZ/COMPUGROUP MEDICAL France</t>
  </si>
  <si>
    <t>pro.mssante.fr/assad-had.mssante.fr</t>
  </si>
  <si>
    <t>LIFEN/MAILIZ/CH RENE DUBOS/MIPIH/COMPUGROUP MEDICAL France</t>
  </si>
  <si>
    <t>serena.asso.mssante.fr/medecin.mssante.fr</t>
  </si>
  <si>
    <t>APICEM/MAILIZ/CH LEZIGNAN CORBIERES/GCS SARA</t>
  </si>
  <si>
    <t>masseur-kinesitherapeute.mssante.fr/hopital-dubettier.aura.mssante.fr/aura.mssante.fr</t>
  </si>
  <si>
    <t>LIFEN/MAILIZ/MIPIH/CHORUS/GCS SARA</t>
  </si>
  <si>
    <t>COMPAGNIE GENERALE DE SANTE/LIFEN/APICEM/MAILIZ/ENOVACOM/HOPITAL PRIVE COGNACQ-JAY/CHI DE COMPIEGNE-NOYON/COMPUGROUP MEDICAL France</t>
  </si>
  <si>
    <t>pro.mssante.fr/lifen.mssante.fr/interop-mssante.apicrypt.org</t>
  </si>
  <si>
    <t>LIFEN/MAILIZ/GCS E-SANTE PAYS DE LA LOIRE/COMPUGROUP MEDICAL France/GCS SARA</t>
  </si>
  <si>
    <t>interop-mssante.apicrypt.org/infirmier.mssante.fr</t>
  </si>
  <si>
    <t>LIFEN/APICEM/MAILIZ/ELSAN/CHR METZ-THIONVILLE/COMPUGROUP MEDICAL France</t>
  </si>
  <si>
    <t>APICEM/MAILIZ/ENOVACOM/DEDALUS HEALTHCARE FRANCE</t>
  </si>
  <si>
    <t>SSA/COMPAGNIE GENERALE DE SANTE/MIPIH/LIFEN/APICEM/MAILIZ/HOPITAL SAINT JOSEPH/HOPITAL EUROPEEN/ENOVACOM/COMPUGROUP MEDICAL France/GCS SARA</t>
  </si>
  <si>
    <t>APICEM/MAILIZ/GCS E-SANTE PAYS DE LA LOIRE/GCS SARA</t>
  </si>
  <si>
    <t>MAILIZ/GRADES ESEA NOUVELLE-AQUITAINE/LIFEN/GIP SILPC/CHORUS/COMPUGROUP MEDICAL France</t>
  </si>
  <si>
    <t>MAILIZ/LIFEN/GCS E-SANTE PAYS DE LA LOIRE/COMPUGROUP MEDICAL France</t>
  </si>
  <si>
    <t>COMPAGNIE GENERALE DE SANTE/LIFEN/MAILIZ/MIPIH/CH DE MAYOTTE/COMPUGROUP MEDICAL France/GCS SARA</t>
  </si>
  <si>
    <t>LIFEN/MAILIZ/HOPITAL LA MUSSE ST SEBASTIEN/MORSENT/COMPUGROUP MEDICAL France/GCS SARA</t>
  </si>
  <si>
    <t>APICEM/MAILIZ/DEDALUS HEALTHCARE FRANCE/COMPUGROUP MEDICAL France/GCS SARA</t>
  </si>
  <si>
    <t>pro.mssante.fr/medecin.oc.mssante.fr/infirmier.mssante.fr/hopital-bedarieux.mssante.fr</t>
  </si>
  <si>
    <t>MAILIZ/LIFEN/GIP GRADES BFC/COMPUGROUP MEDICAL France</t>
  </si>
  <si>
    <t>APICEM/MAILIZ/MIPIH/COMPUGROUP MEDICAL France/GCS SARA</t>
  </si>
  <si>
    <t>GRADES PULSY/MIPIH/COMPUGROUP MEDICAL France</t>
  </si>
  <si>
    <t>MAILIZ/LIFEN/APICEM/GRADES PULSY/COMPUGROUP MEDICAL France</t>
  </si>
  <si>
    <t>MIPIH/MAILIZ/APICEM/CHU DE REIMS/GCS SARA</t>
  </si>
  <si>
    <t>LIFEN/MAILIZ/MIPIH/CH D'ERSTEIN/COMPUGROUP MEDICAL France</t>
  </si>
  <si>
    <t>MAILIZ/LIFEN/CH DEPARTEMENTAL VENDEE/GCS E-SANTE PAYS DE LA LOIRE/CHORUS/COMPUGROUP MEDICAL France</t>
  </si>
  <si>
    <t>LIFEN/MAILIZ/SAS MAPUI LABS/GCS E-SANTE PAYS DE LA LOIRE/CHORUS</t>
  </si>
  <si>
    <t>CH VILLENEUVE -POLE SANTE VILLENEUVOIS/MAILIZ/LIFEN/MIPIH/COMPUGROUP MEDICAL France/GCS SARA</t>
  </si>
  <si>
    <t>LIFEN/MAILIZ/SAS MAPUI LABS/GCS E-SANTE PAYS DE LA LOIRE/COMPUGROUP MEDICAL France/GCS SARA</t>
  </si>
  <si>
    <t>LIFEN/APICEM/MAILIZ/GCS E-SANTE PAYS DE LA LOIRE/COMPUGROUP MEDICAL France/GCS SARA</t>
  </si>
  <si>
    <t>MAILIZ/MIPIH/CHI DES ALPES DU SUD/COMPUGROUP MEDICAL France</t>
  </si>
  <si>
    <t>APICEM/MAILIZ/GRADES PULSY/MIPIH/GCS SARA</t>
  </si>
  <si>
    <t>pro.oc.mssante.fr/interop-mssante.apicrypt.org</t>
  </si>
  <si>
    <t>MIPIH/APICEM</t>
  </si>
  <si>
    <t>pro.mssante.fr/medecin.mssante.fr/interop-mssante.apicrypt.org/infirmier.mssante.fr/hopital-prades.mssante.fr/cgm.mssante.fr</t>
  </si>
  <si>
    <t>MAILIZ/LIFEN/APICEM/MIPIH/GCS SARA</t>
  </si>
  <si>
    <t>COMPAGNIE GENERALE DE SANTE/LIFEN/APICEM/MAILIZ/GH PARIS SITE SAINT JOSEPH/GCS SARA</t>
  </si>
  <si>
    <t>COMPAGNIE GENERALE DE SANTE/LIFEN/APICEM/MAILIZ/COMPUGROUP MEDICAL France</t>
  </si>
  <si>
    <t>LIFEN/APICEM/MAILIZ/MIPIH/HOPITAL SAINT JOSEPH/HOPITAL EUROPEEN/COMPUGROUP MEDICAL France/GCS SARA</t>
  </si>
  <si>
    <t>MIPIH/LIFEN/APICEM/MAILIZ/CHU DE NICE/CH DE CANNES/COMPUGROUP MEDICAL France/GCS SARA</t>
  </si>
  <si>
    <t>MAILIZ/LIFEN/HOPITAL FONDATION A DE ROTHSCHILD/COMPUGROUP MEDICAL France/MIPIH</t>
  </si>
  <si>
    <t>MIPIH/COMPAGNIE GENERALE DE SANTE/LIFEN/APICEM/MAILIZ/COMPUGROUP MEDICAL France/GCS SARA</t>
  </si>
  <si>
    <t>COMPAGNIE GENERALE DE SANTE/LIFEN/MAILIZ/COMPUGROUP MEDICAL France/GCS SARA</t>
  </si>
  <si>
    <t>COMPAGNIE GENERALE DE SANTE/LIFEN/APICEM/MAILIZ/CHI DE VILLENEUVE ST GEORGES</t>
  </si>
  <si>
    <t>LIFEN/APICEM/MAILIZ/ENOVACOM/CHR METZ-THIONVILLE/CH CENTRE BRETAGNE/COMPUGROUP MEDICAL France/GCS SARA</t>
  </si>
  <si>
    <t>sage-femme.mssante.fr/ramsaygds.mssante.fr/pro.mssante.fr/medecin.mssante.fr/lifen.mssante.fr/infirmier.mssante.fr/aura.mssante.fr</t>
  </si>
  <si>
    <t>COMPAGNIE GENERALE DE SANTE/LIFEN/APICEM/MAILIZ/CHI DES ALPES DU SUD/COMPUGROUP MEDICAL France/GCS SARA</t>
  </si>
  <si>
    <t>COMPAGNIE GENERALE DE SANTE/LIFEN/MAILIZ/CHR METZ-THIONVILLE/COMPUGROUP MEDICAL France/GCS SARA</t>
  </si>
  <si>
    <t>GIE VIVALTO SANTE SERVICE PARTAGES/DEDALUS HEALTHCARE FRANCE/LIFEN/APICEM/MAILIZ/CHU DE ROUEN/COMPUGROUP MEDICAL France</t>
  </si>
  <si>
    <t>APICEM/GCS E-SANTE PAYS DE LA LOIRE</t>
  </si>
  <si>
    <t>COMPAGNIE GENERALE DE SANTE/DEDALUS HEALTHCARE FRANCE/LIFEN/APICEM/MAILIZ/COMPUGROUP MEDICAL France/CENTRE REGIONAL FRANCOIS BACLESSE</t>
  </si>
  <si>
    <t>LIFEN/APICEM/MAILIZ/MIPIH/CH DE MONT DE MARSAN/COMPUGROUP MEDICAL France/GCS SARA</t>
  </si>
  <si>
    <t>LIFEN/APICEM/MAILIZ/HOPITAL  SAINT JEAN DES GRESILLONS/GCS SARA</t>
  </si>
  <si>
    <t>MAILIZ/APICEM/GCS E-SANTE PAYS DE LA LOIRE</t>
  </si>
  <si>
    <t>LIFEN/APICEM/MAILIZ/CHU HOPITAUX DE BORDEAUX/COMPUGROUP MEDICAL France/GRADES ESEA NOUVELLE-AQUITAINE</t>
  </si>
  <si>
    <t>MAILIZ/LIFEN/ENOVACOM/CH PUBLIC DU COTENTIN</t>
  </si>
  <si>
    <t>DEDALUS HEALTHCARE FRANCE/LIFEN/APICEM/MAILIZ/CH LOUIS PASTEUR/GCS E-SANTE BOURGOGNE/HOSPICES CIVILS DE BEAUNE/COMPUGROUP MEDICAL France/GCS SARA</t>
  </si>
  <si>
    <t>LIFEN/APICEM/MAILIZ/GIP GRADES BFC/ENOVACOM</t>
  </si>
  <si>
    <t>LIFEN/APICEM/MAILIZ/ASSOCIATION GROUPE SOS SANTE/GRADES PULSY/CHR METZ-THIONVILLE/CHI DES ALPES DU SUD/COMPUGROUP MEDICAL France</t>
  </si>
  <si>
    <t>LIFEN/APICEM/MAILIZ/ASSOCIATION GROUPE SOS SANTE/COMPUGROUP MEDICAL France</t>
  </si>
  <si>
    <t>LIFEN/APICEM/MAILIZ/HOSPITALITE SAINT-THOMAS DE VILLENEUVE/COMPUGROUP MEDICAL France/GCS SARA</t>
  </si>
  <si>
    <t>MIPIH/LIFEN/APICEM/MAILIZ/CHU DE NICE/CH DE CANNES/COMPUGROUP MEDICAL France/CENTRE ANTOINE LACASSAGNE</t>
  </si>
  <si>
    <t>ramsaygds.mssante.fr/pro.mssante.fr/pharmacien.mssante.fr/medecin.mssante.fr/lifen.mssante.fr/interop-mssante.apicrypt.org/infirmier.mssante.fr/ghu-paris.mssante.fr/chirurgien-dentiste.mssante.fr/aphp.mssante.fr</t>
  </si>
  <si>
    <t>COMPAGNIE GENERALE DE SANTE/LIFEN/APICEM/ENOVACOM/MAILIZ/DEDALUS HEALTHCARE FRANCE</t>
  </si>
  <si>
    <t>LIFEN/GHI LE RAINCY MONTFERMEIL/CHORUS/CHI DE VILLENEUVE ST GEORGES/MAILIZ</t>
  </si>
  <si>
    <t>LIFEN/APICEM/MAILIZ/GH SUD ILE DE FRANCE/DEDALUS HEALTHCARE FRANCE</t>
  </si>
  <si>
    <t>COMPAGNIE GENERALE DE SANTE/LIFEN/APICEM/MAILIZ/INSTITUT HOSPITALIER FRANCO-BRITANIQUE/GH PARIS SITE SAINT JOSEPH/CHU DE REIMS/CH D'ANGOULEME/COMPUGROUP MEDICAL France/GCS SARA/DEDALUS HEALTHCARE FRANCE</t>
  </si>
  <si>
    <t>LIFEN/APICEM/MAILIZ/COMPUGROUP MEDICAL France/DEDALUS HEALTHCARE FRANCE</t>
  </si>
  <si>
    <t>LIFEN/APICEM/MAILIZ/CHU HOPITAUX DE BORDEAUX/CH DE LIBOURNE/CHI DE LA COTE BASQUE/INSTITUT BERGONIE/GCS SARA/GRADES ESEA NOUVELLE-AQUITAINE</t>
  </si>
  <si>
    <t>LIFEN/MIPIH/MAILIZ/COMPUGROUP MEDICAL France/GCS SARA</t>
  </si>
  <si>
    <t>LIFEN/MIPIH/APICEM/MAILIZ/COMPUGROUP MEDICAL France/GCS SARA</t>
  </si>
  <si>
    <t>MIPIH/MAILIZ/CENTRE JACQUES PARISOT BAINVILLE SUR MADON/COMPUGROUP MEDICAL France</t>
  </si>
  <si>
    <t>LIFEN/APICEM/ENOVACOM/MAILIZ</t>
  </si>
  <si>
    <t>ENOVACOM/MAILIZ/COMPUGROUP MEDICAL France/GRADES ESEA NOUVELLE-AQUITAINE</t>
  </si>
  <si>
    <t>MAILIZ/LIFEN/ENOVACOM/CH DE ROMORANTIN-LANTHENAY/COMPUGROUP MEDICAL France</t>
  </si>
  <si>
    <t>MAILIZ/DEDALUS HEALTHCARE FRANCE/ENOVACOM/COMPUGROUP MEDICAL France</t>
  </si>
  <si>
    <t>APICEM/MAILIZ/WRAPTOR LABORATORIES/COMPUGROUP MEDICAL France</t>
  </si>
  <si>
    <t>CENTRE JACQUES PARISOT BAINVILLE SUR MADON/LIFEN/APICEM/MAILIZ/GCS E-SANTE PAYS DE LA LOIRE</t>
  </si>
  <si>
    <t>MAILIZ/MIPIH/LIFEN/COMPUGROUP MEDICAL France</t>
  </si>
  <si>
    <t>MIPIH/MAILIZ/ENOVACOM/COMPUGROUP MEDICAL France/GRADES ESEA NOUVELLE-AQUITAINE</t>
  </si>
  <si>
    <t>medecin.mssante.fr/lifen.mssante.fr/cgm.mssante.fr/centredelolme.mssante.fr/aquitaine.mssante.fr</t>
  </si>
  <si>
    <t>MAILIZ/LIFEN/COMPUGROUP MEDICAL France/MIPIH/GRADES ESEA NOUVELLE-AQUITAINE</t>
  </si>
  <si>
    <t>COMPAGNIE GENERALE DE SANTE/MIPIH/LIFEN/APICEM/MAILIZ/HOPITAL SAINT JOSEPH/ENOVACOM/CENTRE HOSPITALIER MONTLUCON NERIS/COMPUGROUP MEDICAL France</t>
  </si>
  <si>
    <t>MAILIZ/LIFEN/APICEM/GH PARIS SITE SAINT JOSEPH/ENOVACOM</t>
  </si>
  <si>
    <t>COMPAGNIE GENERALE DE SANTE/LIFEN/APICEM/MAILIZ/ENOVACOM/COMPUGROUP MEDICAL France/GRADES ESEA NOUVELLE-AQUITAINE</t>
  </si>
  <si>
    <t>WRAPTOR LABORATORIES/MAILIZ/LIFEN/COMPUGROUP MEDICAL France/GRADES ESEA NOUVELLE-AQUITAINE</t>
  </si>
  <si>
    <t>WRAPTOR LABORATORIES/MSP BORDEAUX BAGATELLE/LIFEN/APICEM/MAILIZ/COMPUGROUP MEDICAL France/GCS SARA/GRADES ESEA NOUVELLE-AQUITAINE</t>
  </si>
  <si>
    <t>sage-femme.oc.mssante.fr/sage-femme.mssante.fr/pro.mssante.fr/medecin.oc.mssante.fr/medecin.mssante.fr/lifen.mssante.fr/interop-mssante.apicrypt.org/infirmier.mssante.fr/champeau.mssante.fr/cgm.mssante.fr</t>
  </si>
  <si>
    <t>MIPIH/LIFEN/APICEM/MAILIZ/ADISTA/COMPUGROUP MEDICAL France</t>
  </si>
  <si>
    <t>LIFEN/APICEM/MAILIZ/COMPUGROUP MEDICAL France/GRADES ESEA NOUVELLE-AQUITAINE</t>
  </si>
  <si>
    <t>COMPAGNIE GENERALE DE SANTE/LIFEN/MAILIZ/COMPUGROUP MEDICAL France/GRADES ESEA NOUVELLE-AQUITAINE</t>
  </si>
  <si>
    <t>LIFEN/APICEM/MAILIZ/DEDALUS HEALTHCARE FRANCE/CHU DE REIMS/CHR METZ-THIONVILLE/COMPUGROUP MEDICAL France</t>
  </si>
  <si>
    <t>COMPAGNIE GENERALE DE SANTE/GIP GRADES BFC/LIFEN/APICEM/MAILIZ/ENOVACOM/COMPUGROUP MEDICAL France</t>
  </si>
  <si>
    <t>LIFEN/MIPIH/MAILIZ/COMPUGROUP MEDICAL France</t>
  </si>
  <si>
    <t>POLYCLINIQUE GRANDE SYNTHE/APICEM/MAILIZ/CHU DE REIMS/COMPUGROUP MEDICAL France/GCS SARA</t>
  </si>
  <si>
    <t>MIPIH/LIFEN/APICEM/MAILIZ/CHI DES ALPES DU SUD/COMPUGROUP MEDICAL France/GCS SARA/DEDALUS HEALTHCARE FRANCE</t>
  </si>
  <si>
    <t>WRAPTOR LABORATORIES/MAILIZ/COMPUGROUP MEDICAL France/GCS SARA</t>
  </si>
  <si>
    <t>GIE VIVALTO SANTE SERVICE PARTAGES/LIFEN/APICEM/MAILIZ/WRAPTOR LABORATORIES/ENOVACOM/COMPUGROUP MEDICAL France</t>
  </si>
  <si>
    <t>WRAPTOR LABORATORIES/MAILIZ/LIFEN/APICEM</t>
  </si>
  <si>
    <t>LIFEN/APICEM/MAILIZ/MIPIH/CHI DES ALPES DU SUD/COMPUGROUP MEDICAL France/GCS SARA/GRADES ESEA NOUVELLE-AQUITAINE</t>
  </si>
  <si>
    <t>MAILIZ/LIFEN/APICEM/DEDALUS HEALTHCARE FRANCE/COMPUGROUP MEDICAL France</t>
  </si>
  <si>
    <t>LIFEN/APICEM/MAILIZ/COMPUGROUP MEDICAL France/ENOVACOM</t>
  </si>
  <si>
    <t>sage-femme.mssante.fr/pro.mssante.fr/pc.mssante.fr/na.mssante.fr/medecin.mssante.fr/masseur-kinesitherapeute.mssante.fr/lifen.mssante.fr/interop-mssante.apicrypt.org/inkermann.elsan.mssante.fr/infirmier.mssante.fr/aura.mssante.fr</t>
  </si>
  <si>
    <t>GRADES ESEA NOUVELLE-AQUITAINE/LIFEN/APICEM/ELSAN/MAILIZ/GCS SARA</t>
  </si>
  <si>
    <t>LIFEN/APICEM/MAILIZ/ELSAN/COMPUGROUP MEDICAL France</t>
  </si>
  <si>
    <t>ELSAN/LIFEN/MIPIH/MAILIZ/COMPUGROUP MEDICAL France/GCS SARA</t>
  </si>
  <si>
    <t>polycliniqueduternois.mssante.fr/medecin.mssante.fr/infirmier.mssante.fr/aura.mssante.fr</t>
  </si>
  <si>
    <t>DEDALUS HEALTHCARE FRANCE/MAILIZ/GCS SARA</t>
  </si>
  <si>
    <t>GIP GRADES BFC/LIFEN/APICEM/MAILIZ/ELSAN/GCS SARA</t>
  </si>
  <si>
    <t>MIPIH/LIFEN/APICEM/MAILIZ/ELSAN/COMPUGROUP MEDICAL France/GCS SARA</t>
  </si>
  <si>
    <t>pro.mssante.fr/medecin.mssante.fr/masseur-kinesitherapeute.mssante.fr/lifen.mssante.fr/interop-mssante.apicrypt.org/infirmier.mssante.fr/glps.mssante.fr/clinique-miotte.mssante.fr/chr-metz-thionville.mssante.fr/cgm.mssante.fr/aura.mssante.fr</t>
  </si>
  <si>
    <t>LIFEN/APICEM/MAILIZ/WRAPTOR LABORATORIES/GCS EMOSIST - FRANCHE COMTE/CHR METZ-THIONVILLE/COMPUGROUP MEDICAL France/GCS SARA</t>
  </si>
  <si>
    <t>LIFEN/APICEM/MAILIZ/ELSAN/MIPIH/COMPUGROUP MEDICAL France/GCS SARA</t>
  </si>
  <si>
    <t>ELSAN/LIFEN/MAILIZ/MIPIH/COMPUGROUP MEDICAL France</t>
  </si>
  <si>
    <t>COMPAGNIE GENERALE DE SANTE/WRAPTOR LABORATORIES/LIFEN/APICEM/MAILIZ/COMPUGROUP MEDICAL France</t>
  </si>
  <si>
    <t>GIE VIVALTO SANTE SERVICE PARTAGES/LIFEN/MAILIZ/COMPUGROUP MEDICAL France/GCS SARA</t>
  </si>
  <si>
    <t>DEDALUS HEALTHCARE FRANCE/ELSAN/LIFEN/APICEM/MAILIZ/COMPUGROUP MEDICAL France</t>
  </si>
  <si>
    <t>COMPAGNIE GENERALE DE SANTE/GRADES ESEA NOUVELLE-AQUITAINE/MAILIZ/COMPUGROUP MEDICAL France/GCS SARA</t>
  </si>
  <si>
    <t>LIFEN/MAILIZ/COMPUGROUP MEDICAL France/DEDALUS HEALTHCARE FRANCE</t>
  </si>
  <si>
    <t>GRADES ESEA NOUVELLE-AQUITAINE/ELSAN/LIFEN/APICEM/MAILIZ/COMPUGROUP MEDICAL France</t>
  </si>
  <si>
    <t>GIE VIVALTO SANTE SERVICE PARTAGES/LIFEN/APICEM/MAILIZ/GCS SARA</t>
  </si>
  <si>
    <t>MAILIZ/LIFEN/APICEM/HOSPITALITE SAINT-THOMAS DE VILLENEUVE/CH VITRE/CHRU DE RENNES/COMPUGROUP MEDICAL France</t>
  </si>
  <si>
    <t>POLYCL ST PRIVAT/LIFEN/MIPIH/MAILIZ/ENOVACOM/COMPUGROUP MEDICAL France</t>
  </si>
  <si>
    <t>sage-femme.mssante.fr/pro.mssante.fr/medecin.mssante.fr/lifen.mssante.fr/kantys-santamaria.mssante.fr/jeebop.mssante.fr/interop-mssante.apicrypt.org/infirmier.mssante.fr/chu-nice.mssante.fr/cgm.mssante.fr</t>
  </si>
  <si>
    <t>LIFEN/WRAPTOR LABORATORIES/APICEM/MAILIZ/CHU DE NICE/COMPUGROUP MEDICAL France</t>
  </si>
  <si>
    <t>HOPITAUX PEDIATRIQUES DE NICE CHU LENVAL/LIFEN/APICEM/MAILIZ/MIPIH/COMPUGROUP MEDICAL France</t>
  </si>
  <si>
    <t>pro.mssante.fr/medecin.mssante.fr/lifen.mssante.fr/interop-mssante.apicrypt.org/infirmier.mssante.fr/hph.elsan.mssante.fr/cgm.mssante.fr</t>
  </si>
  <si>
    <t>740000617</t>
  </si>
  <si>
    <t>ramsaygds.mssante.fr/medecin.mssante.fr/interop-mssante.apicrypt.org</t>
  </si>
  <si>
    <t>MIPIH/APICEM/MAILIZ</t>
  </si>
  <si>
    <t>MAILIZ/WRAPTOR LABORATORIES/COMPUGROUP MEDICAL France/GCS SARA</t>
  </si>
  <si>
    <t>fedosad.mssante.fr</t>
  </si>
  <si>
    <t>MIPIH/MAILIZ/COMPUGROUP MEDICAL France/GCS SARA/GRADES ESEA NOUVELLE-AQUITAINE</t>
  </si>
  <si>
    <t>LIFEN/APICEM/MAILIZ/MIPIH/CHR METZ-THIONVILLE/COMPUGROUP MEDICAL France/GCS SARA</t>
  </si>
  <si>
    <t>MIPIH/LIFEN/APICEM/MAILIZ/GRADES PULSY/CHU DE POITIERS/CHR METZ-THIONVILLE/COMPUGROUP MEDICAL France/DEDALUS HEALTHCARE FRANCE</t>
  </si>
  <si>
    <t>Ramsay Santé - Groupe 44</t>
  </si>
  <si>
    <t>adiad.mssante.fr</t>
  </si>
  <si>
    <t>lacerisaie.mssante.fr</t>
  </si>
  <si>
    <t>pro.mssante.fr/airbp-dial.mssante.fr</t>
  </si>
  <si>
    <t>pro.mssante.fr/pediatrie-chulenval-nice.mssante.fr/paca.mssante.fr/medecin.mssante.fr/lifen.mssante.fr/lenval.mssante.fr/interop-mssante.apicrypt.org/infirmier.mssante.fr/hopital-europeen.mssante.fr/ch-valvert.mssante.fr/cgm.mssante.fr/aura.mssante.fr</t>
  </si>
  <si>
    <t>MIPIH/LIFEN/HOPITAUX PEDIATRIQUES DE NICE CHU LENVAL/APICEM/MAILIZ/HOPITAL EUROPEEN/CH VALVERT/COMPUGROUP MEDICAL France/GCS SARA</t>
  </si>
  <si>
    <t>medecin.mssante.fr/lifen.mssante.fr/infirmier.mssante.fr/hopitalporteverte.mssante.fr/ght-novo.mssante.fr/enovacom.mssante.fr/auraparis.mssante.fr</t>
  </si>
  <si>
    <t>aemc.mssante.fr</t>
  </si>
  <si>
    <t>pro.mssante.fr/paca.mssante.fr/medecin.mssante.fr/lifen.mssante.fr/easycrypt.mssante.fr</t>
  </si>
  <si>
    <t>medecin.mssante.fr/masseur-kinesitherapeute.mssante.fr/ch-ambert.aura.mssante.fr/cgm.mssante.fr/aura.mssante.fr</t>
  </si>
  <si>
    <t>COMPAGNIE GENERALE DE SANTE/LIFEN/APICEM/CHORUS/MAILIZ/MIPIH/COMPUGROUP MEDICAL France/GCS SARA</t>
  </si>
  <si>
    <t>CH EURE SEINE/LIFEN/APICEM/MAILIZ/HOPITAL SAINT JOSEPH/GCS E-SANTE PAYS DE LA LOIRE/CHU DE POITIERS/CHORUS/CH PUBLIC DU COTENTIN/CH DEPARTEMENTAL VENDEE/CH BRETAGNE ATLANTIQUE/COMPUGROUP MEDICAL France/GCS SARA</t>
  </si>
  <si>
    <t>sage-femme.mssante.fr/pssm.mssante.fr/pro.mssante.fr/orthophoniste.mssante.fr/meuse.mssante.fr/medecin.mssante.fr/lorraine-test.mssante.fr/interop-mssante.apicrypt.org/infirmier.mssante.fr/grand-est.mssante.fr/ch-saintdie.mssante.fr/cgm.mssante.fr</t>
  </si>
  <si>
    <t>DEDALUS HEALTHCARE FRANCE/APICEM/MAILIZ/GRADES PULSY/COMPUGROUP MEDICAL France</t>
  </si>
  <si>
    <t>HAD ASS BOVES/APICEM/MAILIZ/CHI DES ALPES DU SUD/CH PUBLIC DU COTENTIN/CH DE CORBIE</t>
  </si>
  <si>
    <t>LIFEN/APICEM/MAILIZ/HOPITAL SAINT JOSEPH/CHI DES ALPES DU SUD/MIPIH/CH PUBLIC DU COTENTIN/COMPUGROUP MEDICAL France/GCS SARA</t>
  </si>
  <si>
    <t>pro.mssante.fr/medecin.oc.mssante.fr/medecin.mssante.fr/lifen.mssante.fr/hopital-graulhet.mssante.fr/ch-cotentin.mssante.fr</t>
  </si>
  <si>
    <t>MAILIZ/LIFEN/MIPIH/CH PUBLIC DU COTENTIN</t>
  </si>
  <si>
    <t>medecin.mssante.fr/interop-mssante.apicrypt.org/infirmier.mssante.fr/ch-cotentin.mssante.fr/ch2p.mssante.fr/cgm.mssante.fr</t>
  </si>
  <si>
    <t>APICEM/MAILIZ/CH PUBLIC DU COTENTIN/MIPIH/COMPUGROUP MEDICAL France</t>
  </si>
  <si>
    <t>LIFEN/APICEM/MAILIZ/SAS MAPUI LABS/GCS E-SANTE PAYS DE LA LOIRE/CH VITRE/CH DE LAVAL/CHI DES ALPES DU SUD/CH HAUT ANJOU/CH PUBLIC DU COTENTIN/CH BRETAGNE ATLANTIQUE/COMPUGROUP MEDICAL France/GCS SARA</t>
  </si>
  <si>
    <t>sage-femme.mssante.fr/pro.mssante.fr/orthophoniste.mssante.fr/na.mssante.fr/medecin.oc.mssante.fr/medecin.mssante.fr/masseur-kinesitherapeute.mssante.fr/lifen.mssante.fr/interop-mssante.apicrypt.org/infirmier.mssante.fr/hopital-saint-joseph.mssante.fr/chu-poitiers.mssante.fr/ch-pau.mssante.fr/ch-agen-nerac.mssante.fr/cgm.mssante.fr/bioserveur.mssante.fr/aura.mssante.fr/aquitaine.mssante.fr</t>
  </si>
  <si>
    <t>MIPIH/LIFEN/APICEM/MAILIZ/HOPITAL SAINT JOSEPH/CHU DE POITIERS/CH DE PAU/CH D'AGEN/COMPUGROUP MEDICAL France/DEDALUS HEALTHCARE FRANCE/GCS SARA/GRADES ESEA NOUVELLE-AQUITAINE</t>
  </si>
  <si>
    <t>sage-femme.mssante.fr/pro.mssante.fr/medecin.mssante.fr/lifen.mssante.fr/interop-mssante.apicrypt.org/infirmier.mssante.fr/ghbs.mssante.fr/ch-redon.mssante.fr/ch-ploermel.mssante.fr/chmayotte.mssante.fr/chba.mssante.fr/cgm.mssante.fr/aub.mssante.fr</t>
  </si>
  <si>
    <t>LIFEN/APICEM/MAILIZ/GHBS - HOPITAL DU SCORFF/DEDALUS HEALTHCARE FRANCE/CH DE MAYOTTE/CH BRETAGNE ATLANTIQUE/COMPUGROUP MEDICAL France/AUB SANTE</t>
  </si>
  <si>
    <t>sage-femme.mssante.fr/pro.mssante.fr/medecin.mssante.fr/masseur-kinesitherapeute.mssante.fr/lifen.mssante.fr/interop-mssante.apicrypt.org/infirmier.mssante.fr/ihfb.mssante.fr/ch-rambouillet.mssante.fr/ch-cotentin.mssante.fr/cgm.mssante.fr</t>
  </si>
  <si>
    <t>LIFEN/APICEM/MAILIZ/INSTITUT HOSPITALIER FRANCO-BRITANIQUE/DEDALUS HEALTHCARE FRANCE/CH PUBLIC DU COTENTIN/COMPUGROUP MEDICAL France</t>
  </si>
  <si>
    <t>pro.mssante.fr/interop-mssante.apicrypt.org/infirmier.mssante.fr/ch-ploermel.mssante.fr/chirurgien-dentiste.mssante.fr</t>
  </si>
  <si>
    <t>sage-femme.mssante.fr/pro.mssante.fr/na.mssante.fr/medecin.mssante.fr/lifen.mssante.fr/infirmier.mssante.fr/enovacom.mssante.fr/easycrypt.mssante.fr/ch-oloron.mssante.fr/chmayotte.mssante.fr/cgm.mssante.fr/aquitaine.mssante.fr</t>
  </si>
  <si>
    <t>LIFEN/MAILIZ/ENOVACOM/CH OLORON SAINTE MARIE/CH DE MAYOTTE/COMPUGROUP MEDICAL France/GRADES ESEA NOUVELLE-AQUITAINE</t>
  </si>
  <si>
    <t>sage-femme.mssante.fr/pro.mssante.fr/pharmacien.mssante.fr/medecin.mssante.fr/masseur-kinesitherapeute.mssante.fr/lifen.mssante.fr/interop-mssante.apicrypt.org/infirmier.mssante.fr/enovacom.mssante.fr/ch-forez.aura.mssante.fr/ch-cotentin.mssante.fr/cgm.mssante.fr/aura.mssante.fr</t>
  </si>
  <si>
    <t>LIFEN/APICEM/MAILIZ/ENOVACOM/CH PUBLIC DU COTENTIN/COMPUGROUP MEDICAL France/GCS SARA</t>
  </si>
  <si>
    <t>sage-femme.mssante.fr/pro.mssante.fr/na.mssante.fr/medecin.mssante.fr/limousin.mssante.fr/lifen.mssante.fr/interop-mssante.apicrypt.org/infirmier.mssante.fr/ch-ussel.mssante.fr/chu-limoges.mssante.fr/ch-ploermel.mssante.fr/chorus.mssante.fr/cheygurande.mssante.fr/ch-eygurande.mssante.fr/ch-cotentin.mssante.fr/aura.mssante.fr</t>
  </si>
  <si>
    <t>GRADES ESEA NOUVELLE-AQUITAINE/LIFEN/APICEM/MAILIZ/GIP SILPC/CHU DE LIMOGES/CH BRETAGNE ATLANTIQUE/CHORUS/CH PAYS EYGURANDE/ENOVACOM/CH PUBLIC DU COTENTIN/GCS SARA</t>
  </si>
  <si>
    <t>MAILIZ/GIP GRADES BFC/CRLCC GEORGES-FRANCOIS LECLERC/GCS SARA</t>
  </si>
  <si>
    <t>ch-mgalante.mssante.fr/bioserveur.mssante.fr</t>
  </si>
  <si>
    <t>GCS E-SANTE ARCHIPEL (opérateur de test)/DEDALUS HEALTHCARE FRANCE</t>
  </si>
  <si>
    <t>medecin.mssante.fr/masseur-kinesitherapeute.mssante.fr/lifen.mssante.fr/epsm71.mssante.fr/ch-sevrey.mssante.fr/aura.mssante.fr</t>
  </si>
  <si>
    <t>MAILIZ/LIFEN/GIP GRADES BFC/GCS SARA</t>
  </si>
  <si>
    <t>pro.mssante.fr/masseur-kinesitherapeute.mssante.fr/lifen.mssante.fr/infirmier.mssante.fr/hopitaux-jura.mssante.fr/aura.mssante.fr</t>
  </si>
  <si>
    <t>rainbow-sante.mssante.fr/medecin.guyane.mssante.fr</t>
  </si>
  <si>
    <t>pro.mssante.fr/orpea.mssante.fr/lifen.mssante.fr/infirmier.mssante.fr/cgm.mssante.fr/aura.mssante.fr</t>
  </si>
  <si>
    <t>pro.mssante.fr/infirmier.mssante.fr/esante-bfc.mssante.fr/ch-aligre.mssante.fr/bourgogne.mssante.fr/aura.mssante.fr</t>
  </si>
  <si>
    <t>ramsaygds.mssante.fr/pro.mssante.fr/medecin.mssante.fr/lifen.mssante.fr/infirmier.mssante.fr/cliniquesneuilly.mssante.fr/chorus.mssante.fr</t>
  </si>
  <si>
    <t>COMPAGNIE GENERALE DE SANTE/LIFEN/MAILIZ/WRAPTOR LABORATORIES/CHORUS</t>
  </si>
  <si>
    <t>SSA/LIFEN/MAILIZ/GIP GRADES BFC</t>
  </si>
  <si>
    <t>sage-femme.mssante.fr/pro.mssante.fr/pharmacien.mssante.fr/medecin.mssante.fr/lifen.mssante.fr/interop-mssante.apicrypt.org/infirmier.mssante.fr/hnfc.mssante.fr/chu-besancon.mssante.fr/chirurgien-dentiste.mssante.fr/ch-cotentin.mssante.fr/cgm.mssante.fr/aura.mssante.fr</t>
  </si>
  <si>
    <t>LIFEN/APICEM/HOPITAL NORD FRANCHE COMTE/CHU BESANCON/MAILIZ/CH PUBLIC DU COTENTIN/COMPUGROUP MEDICAL France/GCS SARA</t>
  </si>
  <si>
    <t>GRADES ESEA NOUVELLE-AQUITAINE/LIFEN/APICEM/ENOVACOM/CHU DE NICE/CH LE MANS/MAILIZ/CH CENTRE BRETAGNE/DEDALUS HEALTHCARE FRANCE/COMPUGROUP MEDICAL France/GCS SARA</t>
  </si>
  <si>
    <t>LIFEN/APICEM/MAILIZ/GIP GRADES BFC/COMPUGROUP MEDICAL France</t>
  </si>
  <si>
    <t>LIFEN/APICEM/MAILIZ/GIP GRADES BFC/MIPIH/CHI DU PAYS DE COGNAC/COMPUGROUP MEDICAL France</t>
  </si>
  <si>
    <t>LIFEN/APICEM/MAILIZ/GIP GRADES BFC/GCS SARA</t>
  </si>
  <si>
    <t>sage-femme.mssante.fr/ramsaygds.mssante.fr/pro.mssante.fr/pharmacien.mssante.fr/medecin.mssante.fr/masseur-kinesitherapeute.mssante.fr/lifen.mssante.fr/interop-mssante.apicrypt.org/infirmier.mssante.fr/hopital-villedieu.mssante.fr/ch-vitre.mssante.fr/chu-rennes.mssante.fr/ch-rochefort.mssante.fr/ch-cotentin.mssante.fr/ch-avranches-granville.mssante.fr/cgm.mssante.fr/aura.mssante.fr</t>
  </si>
  <si>
    <t>COMPAGNIE GENERALE DE SANTE/LIFEN/APICEM/MAILIZ/CH VITRE/CHRU DE RENNES/CH DE ROCHEFORT/CH PUBLIC DU COTENTIN/DEDALUS HEALTHCARE FRANCE/COMPUGROUP MEDICAL France/GCS SARA</t>
  </si>
  <si>
    <t>medecin.mssante.fr/lifen.mssante.fr/ch-sens.mssante.fr/ch-cotentin.mssante.fr/ch-bsm.aura.mssante.fr/aura.mssante.fr</t>
  </si>
  <si>
    <t>MAILIZ/LIFEN/CH SENS/CH PUBLIC DU COTENTIN/GCS SARA</t>
  </si>
  <si>
    <t>LIFEN/MAILIZ/GIP GRADES BFC/COMPUGROUP MEDICAL France</t>
  </si>
  <si>
    <t>sage-femme.mssante.fr/ramsaygds.mssante.fr/pro.mssante.fr/medecin.mssante.fr/masseur-kinesitherapeute.mssante.fr/lifen.mssante.fr/interop-mssante.apicrypt.org/infirmier.mssante.fr/ght-novo.mssante.fr/ch-romorantin.mssante.fr/ch-loches.mssante.fr/chirurgien-dentiste.mssante.fr/chicas-gap.mssante.fr/ch-dreux.mssante.fr/ch-cotentin.mssante.fr/cgm.mssante.fr/aura.mssante.fr</t>
  </si>
  <si>
    <t>COMPAGNIE GENERALE DE SANTE/LIFEN/APICEM/CH RENE DUBOS/CH DE ROMORANTIN-LANTHENAY/CH PAUL MARTINAIS-LOCHES/MAILIZ/CHI DES ALPES DU SUD/ENOVACOM/CH PUBLIC DU COTENTIN/COMPUGROUP MEDICAL France/GCS SARA</t>
  </si>
  <si>
    <t>masseur-kinesitherapeute.mssante.fr/lifen.mssante.fr/ch-sthilaire-harcouet.mssante.fr/aura.mssante.fr</t>
  </si>
  <si>
    <t>sage-femme.mssante.fr/pro.mssante.fr/pedicure-podologue.mssante.fr/nephrocare.mssante.fr/medecin.mssante.fr/lifen.mssante.fr/interop-mssante.apicrypt.org/infirmier.mssante.fr/chu-orleans.mssante.fr/ch-sambre-avesnois.mssante.fr/ch-cotentin.mssante.fr/cgm.mssante.fr</t>
  </si>
  <si>
    <t>CENTRE NEPHROCARE MARNE LA VALLEE/LIFEN/APICEM/MAILIZ/CH REGIONAL D'ORLEANS/MIPIH/CH PUBLIC DU COTENTIN/COMPUGROUP MEDICAL France</t>
  </si>
  <si>
    <t>medecin.mssante.fr/lifen.mssante.fr/infirmier.mssante.fr/cgm.mssante.fr/aura.mssante.fr</t>
  </si>
  <si>
    <t>medecin.mssante.fr/lifen.mssante.fr/infirmier.mssante.fr/ghtnievre.mssante.fr</t>
  </si>
  <si>
    <t>LIFEN/MAILIZ/GIP SILPC/CH DE MAYOTTE/CH D'ANGOULEME/COMPUGROUP MEDICAL France/GRADES ESEA NOUVELLE-AQUITAINE</t>
  </si>
  <si>
    <t>LIFEN/APICEM/CH RENE DUBOS/MAILIZ/MIPIH/GCS SARA</t>
  </si>
  <si>
    <t>sage-femme.mssante.fr/pro.mssante.fr/na.mssante.fr/medecin.mssante.fr/lifen.mssante.fr/infirmier.mssante.fr/ch-mdm.mssante.fr/chicmt.mssante.fr/ch-cotentin.mssante.fr/ch-agen-nerac.mssante.fr/cgm.mssante.fr/bioserveur.mssante.fr/aquitaine.mssante.fr</t>
  </si>
  <si>
    <t>LIFEN/MAILIZ/CH DE MONT DE MARSAN/CENTRE HOSPITALIER DE MARMANDE - CHIC/CH PUBLIC DU COTENTIN/CH D'AGEN/COMPUGROUP MEDICAL France/DEDALUS HEALTHCARE FRANCE/GRADES ESEA NOUVELLE-AQUITAINE</t>
  </si>
  <si>
    <t>medecin.mssante.fr/guadeloupe.mssante.fr/chsaintbarth.mssante.fr</t>
  </si>
  <si>
    <t>pro.mssante.fr/pharmacien.mssante.fr/medecin.mssante.fr/interop-mssante.apicrypt.org/grand-est.mssante.fr/ch-boulay.mssante.fr/cgm.mssante.fr</t>
  </si>
  <si>
    <t>pro.mssante.fr/pharmacien.mssante.fr/medecin.mssante.fr/lifen.mssante.fr/interop-mssante.apicrypt.org/infirmier.mssante.fr/ght-cdn.mssante.fr/ch-nogentlerotrou.mssante.fr/cgm.mssante.fr</t>
  </si>
  <si>
    <t>LIFEN/APICEM/MAILIZ/CH JACQUES MONOD - FLERS/CH NOGENT LE ROTROU/COMPUGROUP MEDICAL France</t>
  </si>
  <si>
    <t>ght94n.mssante.fr/ch-les-murets.mssante.fr</t>
  </si>
  <si>
    <t>GRADES ESEA NOUVELLE-AQUITAINE/LIFEN/MAILIZ/CHU AMIENS PICARDIE/MIPIH/ENOVACOM/COMPUGROUP MEDICAL France</t>
  </si>
  <si>
    <t>pro.mssante.fr/polyclinique-limoges.mssante.fr/pharmacien.mssante.fr/orthophoniste.mssante.fr/na.mssante.fr/medecin.mssante.fr/masseur-kinesitherapeute.mssante.fr/limousin.mssante.fr/lifen.mssante.fr/interop-mssante.apicrypt.org/infirmier.mssante.fr/chu-poitiers.mssante.fr/chu-limoges.mssante.fr/chu-amiens.mssante.fr/ch-stjunien.mssante.fr/chirurgien-dentiste.mssante.fr/ch-cotentin.mssante.fr/ch-angouleme.mssante.fr/cgm.mssante.fr/aura.mssante.fr</t>
  </si>
  <si>
    <t>CLINIQUE FRANCOIS CHENIEUX/GRADES ESEA NOUVELLE-AQUITAINE/LIFEN/APICEM/CHU DE POITIERS/CHU DE LIMOGES/CHU AMIENS PICARDIE/CH SAINT JUNIEN/MAILIZ/CH PUBLIC DU COTENTIN/CH D'ANGOULEME/COMPUGROUP MEDICAL France/GCS SARA</t>
  </si>
  <si>
    <t>COMPAGNIE GENERALE DE SANTE/MIPIH/DEDALUS HEALTHCARE FRANCE/LIFEN/APICEM/HOPITAL SAINT JOSEPH/CHU DE SAINT ETIENNE/CHU DE NICE/CH SAINT CALAIS/CHORUS/CH DE MAYOTTE/MAILIZ/COMPUGROUP MEDICAL France/GCS SARA</t>
  </si>
  <si>
    <t>ramsaygds.mssante.fr/medecin.mssante.fr/infirmier.mssante.fr/ch-wattrelos.mssante.fr/aura.mssante.fr</t>
  </si>
  <si>
    <t>COMPAGNIE GENERALE DE SANTE/MAILIZ/DEDALUS HEALTHCARE FRANCE/GCS SARA</t>
  </si>
  <si>
    <t>noalys.mssante.fr/medecin.mssante.fr/lifen.mssante.fr/interop-mssante.apicrypt.org/infirmier.mssante.fr/enovacom.mssante.fr/cliniquedugrandavignon.mssante.fr/cgm.mssante.fr/cga.aura.mssante.fr</t>
  </si>
  <si>
    <t>pro.mssante.fr/medecin.mssante.fr/masseur-kinesitherapeute.mssante.fr/lifen.mssante.fr/clinalliance-smr.mssante.fr/ch-cotentin.mssante.fr</t>
  </si>
  <si>
    <t>orpea.mssante.fr/medecin.mssante.fr/masseur-kinesitherapeute.mssante.fr/cgm.mssante.fr/aura.mssante.fr</t>
  </si>
  <si>
    <t>sa3h.mssante.fr/pro.mssante.fr/medecin.mssante.fr/lifen.mssante.fr/esantepdl.mssante.fr/ch-cotentin.mssante.fr/cgm.mssante.fr</t>
  </si>
  <si>
    <t>WRAPTOR LABORATORIES/MAILIZ/LIFEN/GCS E-SANTE PAYS DE LA LOIRE/CH PUBLIC DU COTENTIN/COMPUGROUP MEDICAL France</t>
  </si>
  <si>
    <t>sage-femme.mssante.fr/ramsaygds.mssante.fr/pro.mssante.fr/medecin.mssante.fr/lifen.mssante.fr/ch-cotentin.mssante.fr</t>
  </si>
  <si>
    <t>COMPAGNIE GENERALE DE SANTE/MAILIZ/LIFEN/CH PUBLIC DU COTENTIN</t>
  </si>
  <si>
    <t>pro.mssante.fr/cvl.mssante.fr/cliniquedelaborde.mssante.fr</t>
  </si>
  <si>
    <t>pro.mssante.fr/medecin.mssante.fr/masseur-kinesitherapeute.mssante.fr/lifen.mssante.fr/interop-mssante.apicrypt.org/infirmier.mssante.fr/groupesaintgatien.mssante.fr/chu-tours.mssante.fr/cgm.mssante.fr/biogroup.mssante.fr</t>
  </si>
  <si>
    <t>pro.mssante.fr/medecin.mssante.fr/infirmier.mssante.fr/clinique-de-la-tour.mssante.fr/cliniquedelatour-had.mssante.fr</t>
  </si>
  <si>
    <t>sage-femme.mssante.fr/lifen.mssante.fr/infirmier.mssante.fr/almaviva-sante.mssante.fr</t>
  </si>
  <si>
    <t>LIFEN/APICEM/MAILIZ/ENOVACOM/CH SENS/CH PUBLIC DU COTENTIN/COMPUGROUP MEDICAL France</t>
  </si>
  <si>
    <t>orpea.mssante.fr/medecin.mssante.fr/ch-beziers.mssante.fr</t>
  </si>
  <si>
    <t>MIPIH/MAILIZ/CH DE BEZIERS</t>
  </si>
  <si>
    <t>pro.mssante.fr/na.mssante.fr/lifen.mssante.fr/infirmier.oc.mssante.fr/infirmier.mssante.fr/cesh.elsan.mssante.fr</t>
  </si>
  <si>
    <t>GRADES ESEA NOUVELLE-AQUITAINE/LIFEN/MIPIH/MAILIZ/ELSAN</t>
  </si>
  <si>
    <t>sage-femme.mssante.fr/pro.mssante.fr/medecin.mssante.fr/masseur-kinesitherapeute.mssante.fr/lifen.mssante.fr/interop-mssante.apicrypt.org/esantepdl.mssante.fr/chmayotte.mssante.fr/cgm.mssante.fr/aura.mssante.fr</t>
  </si>
  <si>
    <t>MAILIZ/LIFEN/APICEM/GCS E-SANTE PAYS DE LA LOIRE/CH DE MAYOTTE/COMPUGROUP MEDICAL France/GCS SARA</t>
  </si>
  <si>
    <t>pharmacien.mssante.fr/medecin.mssante.fr/masseur-kinesitherapeute.mssante.fr/lifen.mssante.fr/inicea.mssante.fr/infirmier.mssante.fr/ch-dax.mssante.fr/ch-cholet.mssante.fr</t>
  </si>
  <si>
    <t>LIFEN/ENOVACOM/MAILIZ/CH DAX/CH DE CHOLET</t>
  </si>
  <si>
    <t>softwaymedical.mssante.fr/lifen.mssante.fr/infirmier.mssante.fr/esantepdl.mssante.fr/enovacom.mssante.fr</t>
  </si>
  <si>
    <t>MIPIH/LIFEN/MAILIZ/GCS E-SANTE PAYS DE LA LOIRE/ENOVACOM</t>
  </si>
  <si>
    <t>pro.mssante.fr/na.mssante.fr/medecin.mssante.fr/limousin.mssante.fr/lifen.mssante.fr/infirmier.mssante.fr/cmc-lescedres.elsan.mssante.fr/chu-limoges.mssante.fr/chorus.mssante.fr/cgm.mssante.fr</t>
  </si>
  <si>
    <t>GRADES ESEA NOUVELLE-AQUITAINE/LIFEN/MAILIZ/ELSAN/CHU DE LIMOGES/CHORUS/COMPUGROUP MEDICAL France</t>
  </si>
  <si>
    <t>vivalto-sante.mssante.fr/sage-femme.mssante.fr/pro.mssante.fr/medecin.mssante.fr/lifen.mssante.fr/interop-mssante.apicrypt.org/infirmier.mssante.fr/chu-rouen.mssante.fr/ch-cotentin.mssante.fr/cgm.mssante.fr/aura.mssante.fr</t>
  </si>
  <si>
    <t>GIE VIVALTO SANTE SERVICE PARTAGES/LIFEN/APICEM/MAILIZ/CHU DE ROUEN/CH PUBLIC DU COTENTIN/COMPUGROUP MEDICAL France/GCS SARA</t>
  </si>
  <si>
    <t>lifen.mssante.fr/interop-mssante.apicrypt.org/infirmier.mssante.fr/chicas-gap.mssante.fr</t>
  </si>
  <si>
    <t>LIFEN/APICEM/MAILIZ/CHI DES ALPES DU SUD</t>
  </si>
  <si>
    <t>pharmacien.mssante.fr/pc.mssante.fr/medecin.mssante.fr/lifen.mssante.fr/infirmier.mssante.fr/cliniquelesfontaines.mssante.fr</t>
  </si>
  <si>
    <t>GRADES ESEA NOUVELLE-AQUITAINE/LIFEN/MAILIZ/WRAPTOR LABORATORIES</t>
  </si>
  <si>
    <t>GIE VIVALTO SANTE SERVICE PARTAGES/LIFEN/APICEM/MAILIZ/CH PUBLIC DU COTENTIN/COMPUGROUP MEDICAL France/ENOVACOM</t>
  </si>
  <si>
    <t>LIFEN/APICEM/GIP GRADES BFC/MAILIZ/COMPUGROUP MEDICAL France/WRAPTOR LABORATORIES</t>
  </si>
  <si>
    <t>MAILIZ/LIFEN/ENOVACOM/CH DE LIBOURNE/COMPUGROUP MEDICAL France/GCS SARA</t>
  </si>
  <si>
    <t>sage-femme.mssante.fr/ramsaygds.mssante.fr/pro.mssante.fr/medecin.mssante.fr/masseur-kinesitherapeute.mssante.fr/lifen.mssante.fr/interop-mssante.apicrypt.org/infirmier.mssante.fr/hospigrandouest.mssante.fr/ch-vitre.mssante.fr/chu-rennes.mssante.fr/ch-ploermel.mssante.fr/ch-laval.mssante.fr/ch-guillaumeregnier.mssante.fr/ch-bassindethau.mssante.fr/cgm.mssante.fr/aura.mssante.fr</t>
  </si>
  <si>
    <t>COMPAGNIE GENERALE DE SANTE/LIFEN/APICEM/MAILIZ/ENOVACOM/CH VITRE/CHRU DE RENNES/CH BRETAGNE ATLANTIQUE/CH DE LAVAL/CH GUILLAUME REGNIER/CH BASSIN DE THAU/COMPUGROUP MEDICAL France/GCS SARA</t>
  </si>
  <si>
    <t>LIFEN/APICEM/MAILIZ/DEDALUS HEALTHCARE FRANCE/COMPUGROUP MEDICAL France/AURAL</t>
  </si>
  <si>
    <t>vivalto-sante.mssante.fr/stfrancois.mssante.fr/pro.mssante.fr/pediatrie-chulenval-nice.mssante.fr/paca.mssante.fr/medecin.mssante.fr/lifen.mssante.fr/lenval.mssante.fr/interop-mssante.apicrypt.org/infirmier.mssante.fr/chu-nice.mssante.fr/cgm.mssante.fr/cal.mssante.fr</t>
  </si>
  <si>
    <t>GIE VIVALTO SANTE SERVICE PARTAGES/MIPIH/LIFEN/HOPITAUX PEDIATRIQUES DE NICE CHU LENVAL/APICEM/MAILIZ/CHU DE NICE/COMPUGROUP MEDICAL France/CENTRE ANTOINE LACASSAGNE</t>
  </si>
  <si>
    <t>vivalto-sante.mssante.fr/sthilaire.mssante.fr/ramsaygds.mssante.fr/pro.mssante.fr/medecin.mssante.fr/masseur-kinesitherapeute.mssante.fr/lifen.mssante.fr/interop-mssante.apicrypt.org/infirmier.mssante.fr/chu-rouen.mssante.fr/ch-cotentin.mssante.fr/cgm.mssante.fr</t>
  </si>
  <si>
    <t>GIE VIVALTO SANTE SERVICE PARTAGES/CLINIQUE SAINT-HILAIRE ROUEN/COMPAGNIE GENERALE DE SANTE/LIFEN/APICEM/MAILIZ/CHU DE ROUEN/CH PUBLIC DU COTENTIN/COMPUGROUP MEDICAL France</t>
  </si>
  <si>
    <t>medecin.mssante.fr/interop-mssante.apicrypt.org/cliniquesaintluc.mssante.fr</t>
  </si>
  <si>
    <t>MAILIZ/APICEM/MIPIH</t>
  </si>
  <si>
    <t>saint-martin-sud.mssante.fr/masseur-kinesitherapeute.mssante.fr</t>
  </si>
  <si>
    <t>orpea.mssante.fr/medecin.mssante.fr/lifen.mssante.fr/interop-mssante.apicrypt.org/infirmier.mssante.fr</t>
  </si>
  <si>
    <t>pro.mssante.fr/medecin.mssante.fr/masseur-kinesitherapeute.mssante.fr/interop-mssante.apicrypt.org/inicea.mssante.fr/hopitalporteverte.mssante.fr/cgm.mssante.fr</t>
  </si>
  <si>
    <t>MAILIZ/APICEM/ENOVACOM/HOPITAL LA PORTE VERTE/COMPUGROUP MEDICAL France</t>
  </si>
  <si>
    <t>pro.mssante.fr/medecin.mssante.fr/lifen.mssante.fr/kenval.elsan.mssante.fr/infirmier.mssante.fr</t>
  </si>
  <si>
    <t>pro.mssante.fr/infirmier.mssante.fr/cl-les-oliviers.mssante.fr</t>
  </si>
  <si>
    <t>LIFEN/MAILIZ/GCS E-SANTE PAYS DE LA LOIRE/CH PUBLIC DU COTENTIN</t>
  </si>
  <si>
    <t>ramsaygds.mssante.fr/medecin.mssante.fr/masseur-kinesitherapeute.mssante.fr/lifen.mssante.fr/inicea.mssante.fr/infirmier.mssante.fr/ch-cotentin.mssante.fr</t>
  </si>
  <si>
    <t>COMPAGNIE GENERALE DE SANTE/LIFEN/ENOVACOM/MAILIZ/CH PUBLIC DU COTENTIN</t>
  </si>
  <si>
    <t>medecin.mssante.fr/masseur-kinesitherapeute.mssante.fr/infirmier.mssante.fr/cliniques-ster.mssante.fr</t>
  </si>
  <si>
    <t>vivalto-sante.mssante.fr/medecin.mssante.fr/lifen.mssante.fr/interop-mssante.apicrypt.org/infirmier.mssante.fr/ch-ploermel.mssante.fr/chba.mssante.fr/cgm.mssante.fr/aub.mssante.fr</t>
  </si>
  <si>
    <t>GIE VIVALTO SANTE SERVICE PARTAGES/LIFEN/APICEM/MAILIZ/CH BRETAGNE ATLANTIQUE/COMPUGROUP MEDICAL France/AUB SANTE</t>
  </si>
  <si>
    <t>pro.mssante.fr/orpea.mssante.fr/masseur-kinesitherapeute.mssante.fr/lifen.mssante.fr/infirmier.mssante.fr/aura.mssante.fr</t>
  </si>
  <si>
    <t>pro.mssante.fr/medecin.mssante.fr/lifen.mssante.fr/infirmier.mssante.fr/epsm-caen.mssante.fr/chirurgien-dentiste.mssante.fr/ch-cotentin.mssante.fr/cfb.mssante.fr</t>
  </si>
  <si>
    <t>LIFEN/DEDALUS HEALTHCARE FRANCE/MAILIZ/CH PUBLIC DU COTENTIN/CENTRE REGIONAL FRANCOIS BACLESSE</t>
  </si>
  <si>
    <t>pro.mssante.fr/lifen.mssante.fr/johnbost.mssante.fr/infirmier.mssante.fr/aura.mssante.fr</t>
  </si>
  <si>
    <t>LIFEN/FONDATION JOHN BOST/MAILIZ/GCS SARA</t>
  </si>
  <si>
    <t>zenidoc.mssante.fr/ramsaygds.mssante.fr/pro.mssante.fr/medecin.mssante.fr/lifen.mssante.fr/interop-mssante.apicrypt.org/infirmier.mssante.fr/ghicl.mssante.fr</t>
  </si>
  <si>
    <t>ADISTA/COMPAGNIE GENERALE DE SANTE/LIFEN/APICEM/MAILIZ/DEDALUS HEALTHCARE FRANCE</t>
  </si>
  <si>
    <t>pro.mssante.fr/medecin.mssante.fr/groupeclinipole.mssante.fr/aura.mssante.fr</t>
  </si>
  <si>
    <t>pro.mssante.fr/pharmacien.mssante.fr/orthophoniste.mssante.fr/medecin.mssante.fr/lifen.mssante.fr/infirmier.mssante.fr/imm.mssante.fr/hospiville.mssante.fr/ghu-paris.mssante.fr/gh-paulguiraud.mssante.fr/epsve.mssante.fr/epsnf.mssante.fr/chirurgien-dentiste.mssante.fr/cgm.mssante.fr</t>
  </si>
  <si>
    <t>COMPAGNIE GENERALE DE SANTE/LIFEN/APICEM/MAILIZ/ENOVACOM/CH PUBLIC DU COTENTIN/COMPUGROUP MEDICAL France/GCS SARA</t>
  </si>
  <si>
    <t>medecin.mssante.fr/masseur-kinesitherapeute.mssante.fr/lna-sante.mssante.fr/lifen.mssante.fr/cgm.mssante.fr</t>
  </si>
  <si>
    <t>pro.mssante.fr/masseur-kinesitherapeute.mssante.fr/lifen.mssante.fr/infirmier.mssante.fr</t>
  </si>
  <si>
    <t>MIPIH/GIP GRADES BFC</t>
  </si>
  <si>
    <t>pro.mssante.fr/medecin.mssante.fr/lifen.mssante.fr/interop-mssante.apicrypt.org/hospiville.mssante.fr/esantepdl.mssante.fr/chdouelafontaine.mssante.fr/ch-cesame-angers.mssante.fr/chca.mssante.fr/cgm.mssante.fr/aura.mssante.fr</t>
  </si>
  <si>
    <t>MAILIZ/LIFEN/APICEM/SAS MAPUI LABS/GCS E-SANTE PAYS DE LA LOIRE/CH SAINT CALAIS/CENTRE DE SANTE MENTALE ANGEVIN/HOPITAL CORNICHE ANGEVINE A CHALONNES/COMPUGROUP MEDICAL France/GCS SARA</t>
  </si>
  <si>
    <t>pro.mssante.fr/medecin.mssante.fr/infirmier.mssante.fr/chorus.mssante.fr/ch-aiguilles.mssante.fr</t>
  </si>
  <si>
    <t>MAILIZ/CHORUS/MIPIH</t>
  </si>
  <si>
    <t>MIPIH/MAILIZ/LIFEN/APICEM/COMPUGROUP MEDICAL France/GCS SARA</t>
  </si>
  <si>
    <t>pro.mssante.fr/normandie.mssante.fr/medecin.mssante.fr/lifen.mssante.fr/infirmier.mssante.fr</t>
  </si>
  <si>
    <t>sage-femme.mssante.fr/medecin.mssante.fr/lifen.mssante.fr/interop-mssante.apicrypt.org/easycrypt.mssante.fr/chorus.mssante.fr/ch-cotentin.mssante.fr/bluets.mssante.fr</t>
  </si>
  <si>
    <t>MAILIZ/LIFEN/APICEM/CHORUS/CH PUBLIC DU COTENTIN/ENOVACOM</t>
  </si>
  <si>
    <t>vivalto-sante.mssante.fr/ramsaygds.mssante.fr/pro.mssante.fr/medecin.mssante.fr/lifen.mssante.fr/interop-mssante.apicrypt.org/infirmier.mssante.fr/groupeconfluent.mssante.fr/ght85.mssante.fr/ch-lvo.mssante.fr/cgm.mssante.fr</t>
  </si>
  <si>
    <t>GIE VIVALTO SANTE SERVICE PARTAGES/COMPAGNIE GENERALE DE SANTE/LIFEN/APICEM/MAILIZ/HOPITAL PRIVE DU CONFLUENT/CH DEPARTEMENTAL VENDEE/COMPUGROUP MEDICAL France</t>
  </si>
  <si>
    <t>sage-femme.mssante.fr/pro.mssante.fr/pharmacien.mssante.fr/medecin.mssante.fr/lifen.mssante.fr/infirmier.mssante.fr</t>
  </si>
  <si>
    <t>sage-femme.mssante.fr/pro.mssante.fr/pharmacien.mssante.fr/nephrocare.mssante.fr/medecin.mssante.fr/masseur-kinesitherapeute.mssante.fr/lifen.mssante.fr/interop-mssante.apicrypt.org/infirmier.mssante.fr/ghsif.mssante.fr/ghpsj.mssante.fr/ch-sens.mssante.fr/chicreteil.mssante.fr/ch-cotentin.mssante.fr/ch-cholet.mssante.fr/ch-centre-bretagne.mssante.fr/cgm.mssante.fr/aura.mssante.fr/aphp.mssante.fr</t>
  </si>
  <si>
    <t>CENTRE NEPHROCARE MARNE LA VALLEE/LIFEN/APICEM/MAILIZ/GH SUD ILE DE FRANCE/GH PARIS SITE SAINT JOSEPH/CH SENS/CHI DE CRETEIL/CH PUBLIC DU COTENTIN/CH DE CHOLET/CH CENTRE BRETAGNE/COMPUGROUP MEDICAL France/GCS SARA/DEDALUS HEALTHCARE FRANCE</t>
  </si>
  <si>
    <t>medecin.mssante.fr/lifen.mssante.fr/infirmier.mssante.fr/ch-cotentin.mssante.fr/aphp.mssante.fr</t>
  </si>
  <si>
    <t>LIFEN/MAILIZ/CH PUBLIC DU COTENTIN/DEDALUS HEALTHCARE FRANCE</t>
  </si>
  <si>
    <t>pro.mssante.fr/medecin.mssante.fr/lifen.mssante.fr/infirmier.mssante.fr/hopitalporteverte.mssante.fr/chirurgien-dentiste.mssante.fr/cgm.mssante.fr/aura.mssante.fr/aphp.mssante.fr</t>
  </si>
  <si>
    <t>LIFEN/HOPITAL LA PORTE VERTE/MAILIZ/COMPUGROUP MEDICAL France/GCS SARA/DEDALUS HEALTHCARE FRANCE</t>
  </si>
  <si>
    <t>medecin.mssante.fr/lifen.mssante.fr/infirmier.mssante.fr/icl-lorraine.mssante.fr/chr-metz-thionville.mssante.fr/chirurgien-dentiste.mssante.fr</t>
  </si>
  <si>
    <t>LIFEN/GRADES PULSY/CHR METZ-THIONVILLE/MAILIZ</t>
  </si>
  <si>
    <t>COMPAGNIE GENERALE DE SANTE/MAILIZ/LIFEN/CH DE VIENNE/CHI DES ALPES DU SUD/CH DE CHOLET/COMPUGROUP MEDICAL France/GCS SARA</t>
  </si>
  <si>
    <t>pro.mssante.fr/medecin.mssante.fr/infirmier.mssante.fr/cliniquefuriani.mssante.fr/cgm.mssante.fr</t>
  </si>
  <si>
    <t>MAILIZ/ADISTA/COMPUGROUP MEDICAL France</t>
  </si>
  <si>
    <t>MAILIZ/LIFEN/APICEM/CH PUBLIC DU COTENTIN/COMPUGROUP MEDICAL France</t>
  </si>
  <si>
    <t>ELSAN/LIFEN/APICEM/MAILIZ/MIPIH/CHI DES ALPES DU SUD/COMPUGROUP MEDICAL France/GCS SARA</t>
  </si>
  <si>
    <t>santelys.mssante.fr/pro.mssante.fr/medecin.mssante.fr/lifen.mssante.fr/infirmier.mssante.fr/cgm.mssante.fr</t>
  </si>
  <si>
    <t>DEDALUS HEALTHCARE FRANCE/LIFEN/MAILIZ/COMPUGROUP MEDICAL France</t>
  </si>
  <si>
    <t>qsp.mssante.fr/pharmacien.mssante.fr/infirmier.mssante.fr/cardiologie-urgences.mssante.fr</t>
  </si>
  <si>
    <t>ADISTA/MAILIZ/MIPIH</t>
  </si>
  <si>
    <t>silpc.mssante.fr/pro.mssante.fr/philanthropique.mssante.fr/orthophoniste.mssante.fr/medecin.mssante.fr/masseur-kinesitherapeute.mssante.fr/lifen.mssante.fr/infirmier.mssante.fr/ght-novo.mssante.fr/ch-redon.mssante.fr/cgm.mssante.fr</t>
  </si>
  <si>
    <t>GIP SILPC/MIPIH/LIFEN/MAILIZ/CH RENE DUBOS/DEDALUS HEALTHCARE FRANCE/COMPUGROUP MEDICAL France</t>
  </si>
  <si>
    <t>medecin.oc.mssante.fr/masseur-kinesitherapeute.mssante.fr/lifen.mssante.fr/infirmier.mssante.fr/a-3-s.mssante.fr</t>
  </si>
  <si>
    <t>enovacom.mssante.fr/auraparis.mssante.fr</t>
  </si>
  <si>
    <t>hospiville.mssante.fr/esantepdl.mssante.fr/ch-vitre.mssante.fr/ch-cotentin.mssante.fr</t>
  </si>
  <si>
    <t>SAS MAPUI LABS/GCS E-SANTE PAYS DE LA LOIRE/CH VITRE/CH PUBLIC DU COTENTIN</t>
  </si>
  <si>
    <t>ch-boulay.mssante.fr</t>
  </si>
  <si>
    <t>ville-montauban.mssante.fr</t>
  </si>
  <si>
    <t>pro.mssante.fr/lifen.mssante.fr/infirmier.mssante.fr/echo-sante.mssante.fr/chicas-gap.mssante.fr/aura.mssante.fr/agduc.aura.mssante.fr</t>
  </si>
  <si>
    <t>vorsac-ssr38.aura.mssante.fr/medecin.mssante.fr/bjorsac-ssr38.aura.mssante.fr</t>
  </si>
  <si>
    <t>pro.mssante.fr/medecin.mssante.fr/lifen.mssante.fr/interop-mssante.apicrypt.org/hnfc.mssante.fr/ch-colmar.mssante.fr/aura.mssante.fr</t>
  </si>
  <si>
    <t>MAILIZ/LIFEN/APICEM/HOPITAL NORD FRANCHE COMTE/HOPITAUX CIVILS DE COLMAR/GCS SARA</t>
  </si>
  <si>
    <t>sauvegarde69.aura.mssante.fr/lifen.mssante.fr/cgm.mssante.fr/aura.mssante.fr/arhm.aura.mssante.fr</t>
  </si>
  <si>
    <t>pro.mssante.fr/lifen.mssante.fr/infirmier.mssante.fr/hopitaux-drome-nord.aura.mssante.fr/echo-sante.mssante.fr/ch-vienne.mssante.fr/chms.aura.mssante.fr/cgm.mssante.fr/aura.mssante.fr/auralyon.mssante.fr/aural.aura.mssante.fr</t>
  </si>
  <si>
    <t>infirmier.mssante.fr/aurapc.mssante.fr</t>
  </si>
  <si>
    <t>oc.mssante.fr/lifen.mssante.fr/aura.mssante.fr</t>
  </si>
  <si>
    <t>ramsaygds.mssante.fr/pro.mssante.fr/medecin.mssante.fr/masseur-kinesitherapeute.mssante.fr/infirmier.mssante.fr/btprms.mssante.fr/aura.mssante.fr</t>
  </si>
  <si>
    <t>MIPIH/LIFEN/APICEM/MAILIZ/ELSAN/CHI DES ALPES DU SUD/COMPUGROUP MEDICAL France/GCS SARA</t>
  </si>
  <si>
    <t>mgen-toulouse.mssante.fr/mgen.mssante.fr/medecin.oc.mssante.fr</t>
  </si>
  <si>
    <t>ugecam-brpl.mssante.fr/masseur-kinesitherapeute.mssante.fr/lifen.mssante.fr/infirmier.mssante.fr</t>
  </si>
  <si>
    <t>infirmier.mssante.fr/ch-crest.mssante.fr/ch-crest.aura.mssante.fr/cgm.mssante.fr/aura.mssante.fr</t>
  </si>
  <si>
    <t>ENOVACOM/LIFEN/APICEM/MAILIZ/CH JACQUES MONOD - FLERS/CH SAINT CALAIS/CH PUBLIC DU COTENTIN/CH - BAYEUX/COMPUGROUP MEDICAL France/GCS SARA</t>
  </si>
  <si>
    <t>SSA/GRADES ESEA NOUVELLE-AQUITAINE/LIFEN/MAILIZ/HOPITAL NORD FRANCHE COMTE/MIPIH/CHI DU PAYS DE COGNAC/COMPUGROUP MEDICAL France/GCS SARA</t>
  </si>
  <si>
    <t>CENTRE JACQUES PARISOT BAINVILLE SUR MADON/GRADES PULSY/LIFEN/APICEM/MAILIZ/CH DE JURY/CHR METZ-THIONVILLE/COMPUGROUP MEDICAL France</t>
  </si>
  <si>
    <t>LIFEN/APICEM/MAILIZ/GRADES PULSY/CHU DE REIMS/COMPUGROUP MEDICAL France/GCS SARA</t>
  </si>
  <si>
    <t>sage-femme.mssante.fr/pro.mssante.fr/pharmacien.mssante.fr/orthophoniste.mssante.fr/medecin.mssante.fr/lifen.mssante.fr/interop-mssante.apicrypt.org/infirmier.mssante.fr/ght85.mssante.fr/ghpsj.mssante.fr/for.mssante.fr/enovacom.mssante.fr/chu-limoges.mssante.fr/chorus.mssante.fr/chiv.mssante.fr/ch-gonesse.mssante.fr/cgm.mssante.fr/bioserveur.mssante.fr/aura.mssante.fr</t>
  </si>
  <si>
    <t>LIFEN/APICEM/MAILIZ/CH DEPARTEMENTAL VENDEE/GH PARIS SITE SAINT JOSEPH/HOPITAL FONDATION A DE ROTHSCHILD/ENOVACOM/CHU DE LIMOGES/CHORUS/CHI DE VILLENEUVE ST GEORGES/CH DE SAINT DENIS/COMPUGROUP MEDICAL France/DEDALUS HEALTHCARE FRANCE/GCS SARA</t>
  </si>
  <si>
    <t>infirmier.mssante.fr/ghbs.mssante.fr</t>
  </si>
  <si>
    <t>MAILIZ/GHBS - HOPITAL DU SCORFF</t>
  </si>
  <si>
    <t>GRADES ESEA NOUVELLE-AQUITAINE/APICEM/MAILIZ/ENOVACOM/CHU DE LIMOGES/CHORUS/CENTRE HOSPITALIER MONTLUCON NERIS/GIP SILPC/COMPUGROUP MEDICAL France/DEDALUS HEALTHCARE FRANCE/GCS SARA</t>
  </si>
  <si>
    <t>pro.mssante.fr/orthophoniste.mssante.fr/medecin.mssante.fr/lifen.mssante.fr/interop-mssante.apicrypt.org/infirmier.mssante.fr/ch-estran.mssante.fr/cgm.mssante.fr</t>
  </si>
  <si>
    <t>pro.mssante.fr/lifen.mssante.fr/infirmier.mssante.fr/chicas-gap.mssante.fr/ch-embrun.mssante.fr/chbd-laragne.mssante.fr/aura.mssante.fr</t>
  </si>
  <si>
    <t>LIFEN/MAILIZ/CHI DES ALPES DU SUD/CH D'EMBRUN/CH BUECH-DURANCE/GCS SARA</t>
  </si>
  <si>
    <t>orthophoniste.mssante.fr/medecin.mssante.fr/lifen.mssante.fr/interop-mssante.apicrypt.org/infirmier.mssante.fr/grand-est.mssante.fr/ch-rouffach.mssante.fr/ch-colmar.mssante.fr/cgm.mssante.fr/aura.mssante.fr</t>
  </si>
  <si>
    <t>LIFEN/APICEM/MAILIZ/GRADES PULSY/CH ROUFFACH/HOPITAUX CIVILS DE COLMAR/COMPUGROUP MEDICAL France/GCS SARA</t>
  </si>
  <si>
    <t>MAILIZ/COMPUGROUP MEDICAL France/DEDALUS HEALTHCARE FRANCE/MIPIH</t>
  </si>
  <si>
    <t>MIPIH/LIFEN/APICEM/CH DEPARTEMENTAL VENDEE/GCS E-SANTE PAYS DE LA LOIRE/ENOVACOM/CHU DE POITIERS/CH DE SAINT NAZAIRE/CHORUS/MAILIZ/CH BRETAGNE ATLANTIQUE/COMPUGROUP MEDICAL France/GCS SARA</t>
  </si>
  <si>
    <t>paca.mssante.fr/orupaca.mssante.fr/medecin.mssante.fr/lifen.mssante.fr/interop-mssante.apicrypt.org/infirmier.mssante.fr/ch-saint-tropez.mssante.fr/cgm.mssante.fr/aura.mssante.fr</t>
  </si>
  <si>
    <t>ssa.mssante.fr/pro.mssante.fr/medecin.oc.mssante.fr/infirmier.oc.mssante.fr/infirmier.mssante.fr/ch-gers.mssante.fr</t>
  </si>
  <si>
    <t>sage-femme.mssante.fr/pro.mssante.fr/pharmacien.mssante.fr/medecin.mssante.fr/lifen.mssante.fr/interop-mssante.apicrypt.org/infirmier.mssante.fr/hospiville.mssante.fr/esantepdl.mssante.fr/chu-poitiers.mssante.fr/chorus.mssante.fr/chirurgien-dentiste.mssante.fr/ch-hautanjou.mssante.fr/ch-cholet.mssante.fr/ch-angouleme.mssante.fr/cgm.mssante.fr</t>
  </si>
  <si>
    <t>LIFEN/APICEM/SAS MAPUI LABS/GCS E-SANTE PAYS DE LA LOIRE/CHU DE POITIERS/CHORUS/MAILIZ/CH HAUT ANJOU/CH DE CHOLET/CH D'ANGOULEME/COMPUGROUP MEDICAL France</t>
  </si>
  <si>
    <t>MAILIZ/CH DE LIBOURNE/MIPIH/COMPUGROUP MEDICAL France</t>
  </si>
  <si>
    <t>medecin.mssante.fr/infirmier.mssante.fr/ch-grandfougeray.mssante.fr</t>
  </si>
  <si>
    <t>LIFEN/MAILIZ/SAS MAPUI LABS/ENOVACOM/COMPUGROUP MEDICAL France</t>
  </si>
  <si>
    <t>mr-toulon.mssante.fr/interop-mssante.apicrypt.org/ch-laguiche.mssante.fr</t>
  </si>
  <si>
    <t>APICEM/GIP GRADES BFC</t>
  </si>
  <si>
    <t>pro.oc.mssante.fr/medecin.oc.mssante.fr/medecin.mssante.fr/infirmier.oc.mssante.fr/infirmier.mssante.fr/ch-lezignan.mssante.fr</t>
  </si>
  <si>
    <t>sage-femme.mssante.fr/pro.mssante.fr/pharmacien.mssante.fr/medecin.mssante.fr/masseur-kinesitherapeute.mssante.fr/lifen.mssante.fr/interop-mssante.apicrypt.org/infirmier.mssante.fr/chorus.mssante.fr/chmy.aura.mssante.fr/ch-moulins-yzeure.mssante.fr/ch-montlucon.mssante.fr/aura.mssante.fr</t>
  </si>
  <si>
    <t>LIFEN/APICEM/MAILIZ/CHORUS/CH MOULINS YZEURE/CENTRE HOSPITALIER MONTLUCON NERIS/GCS SARA</t>
  </si>
  <si>
    <t>silpc.mssante.fr/medecin.oc.mssante.fr/medecin.mssante.fr/medecin.mp.mssante.fr/ch-stcere.mssante.fr/cgm.mssante.fr</t>
  </si>
  <si>
    <t>GIP SILPC/MAILIZ/MIPIH/COMPUGROUP MEDICAL France</t>
  </si>
  <si>
    <t>pro.mssante.fr/oc.mssante.fr/lifen.mssante.fr/enovacom.mssante.fr</t>
  </si>
  <si>
    <t>MAILIZ/MIPIH/LIFEN/ENOVACOM</t>
  </si>
  <si>
    <t>pro.mssante.fr/mgen.mssante.fr/medecin.mssante.fr/limousin.mssante.fr/chu-limoges.mssante.fr/chorus.mssante.fr/cgm.mssante.fr/aura.mssante.fr</t>
  </si>
  <si>
    <t>medecin.mssante.fr/lifen.mssante.fr/ch-lemans.mssante.fr</t>
  </si>
  <si>
    <t>MAILIZ/LIFEN/CH LE MANS</t>
  </si>
  <si>
    <t>polesantesaintjean.mssante.fr/medecin.mssante.fr/enovacom.mssante.fr/cgm.mssante.fr</t>
  </si>
  <si>
    <t>smr-jalavoux.aura.mssante.fr/pro.mssante.fr/medecin.mssante.fr/interop-mssante.apicrypt.org/infirmier.mssante.fr/cgm.mssante.fr/aura.mssante.fr</t>
  </si>
  <si>
    <t>pro.mssante.fr/mgen.mssante.fr/medecin.mssante.fr/lifen.mssante.fr</t>
  </si>
  <si>
    <t>pro.mssante.fr/paca.mssante.fr/orthophoniste.mssante.fr/mgen.mssante.fr/medecin.mssante.fr/masseur-kinesitherapeute.mssante.fr/infirmier.mssante.fr/aura.mssante.fr</t>
  </si>
  <si>
    <t>mgen.mssante.fr/medecin.mssante.fr/aura.mssante.fr</t>
  </si>
  <si>
    <t>pro.mssante.fr/lifen.mssante.fr/interop-mssante.apicrypt.org/infirmier.mssante.fr/ght-unyon.mssante.fr/ehpad-avallon.mssante.fr/cgm.mssante.fr</t>
  </si>
  <si>
    <t>LIFEN/APICEM/MAILIZ/GIP GRADES BFC/MIPIH/COMPUGROUP MEDICAL France</t>
  </si>
  <si>
    <t>pro.mssante.fr/lifen.mssante.fr/interop-mssante.apicrypt.org/infirmier.mssante.fr/ghtnievre.mssante.fr/cgm.mssante.fr</t>
  </si>
  <si>
    <t>sage-femme.mssante.fr/pro.mssante.fr/pediatrie-chulenval-nice.mssante.fr/paca.mssante.fr/medecin.mssante.fr/lifen.mssante.fr/lenval.mssante.fr/interop-mssante.apicrypt.org/infirmier.mssante.fr/chu-nice.mssante.fr/chicas-gap.mssante.fr/ch-cannes.mssante.fr/ch-antibes.mssante.fr/cgm.mssante.fr/cal.mssante.fr/aura.mssante.fr</t>
  </si>
  <si>
    <t>sage-femme.mssante.fr/ramsaygds.mssante.fr/pro.mssante.fr/medecin.mssante.fr/lifen.mssante.fr/interop-mssante.apicrypt.org/infirmier.mssante.fr/globule.mssante.fr/easycrypt.mssante.fr/ch-vienne.mssante.fr/chorus.mssante.fr/chirurgien-dentiste.mssante.fr/ch-bourg01.aura.mssante.fr/cgm.mssante.fr/aura.mssante.fr</t>
  </si>
  <si>
    <t>COMPAGNIE GENERALE DE SANTE/LIFEN/APICEM/KI-LAB SARL/ENOVACOM/CH DE VIENNE/CHORUS/MAILIZ/COMPUGROUP MEDICAL France/GCS SARA</t>
  </si>
  <si>
    <t>medistory.mssante.fr/interop-mssante.apicrypt.org/chcbe-gpe.mssante.fr</t>
  </si>
  <si>
    <t>DEDALUS HEALTHCARE FRANCE/APICEM/GCS E-SANTE ARCHIPEL</t>
  </si>
  <si>
    <t>pro.mssante.fr/pharmacien.mssante.fr/lifen.mssante.fr/infirmier.mssante.fr/cvl.mssante.fr/aura.mssante.fr</t>
  </si>
  <si>
    <t>sage-femme.mssante.fr/pro.mssante.fr/medecin.mssante.fr/masseur-kinesitherapeute.mssante.fr/lifen.mssante.fr/interop-mssante.apicrypt.org/infirmier.mssante.fr/ch-ploermel.mssante.fr/ch-laon.mssante.fr/chirurgien-dentiste.mssante.fr/chicas-gap.mssante.fr/cgm.mssante.fr/aist22.mssante.fr</t>
  </si>
  <si>
    <t>LIFEN/APICEM/CH BRETAGNE ATLANTIQUE/DEDALUS HEALTHCARE FRANCE/MAILIZ/CHI DES ALPES DU SUD/COMPUGROUP MEDICAL France/ENOVACOM</t>
  </si>
  <si>
    <t>pharmacien.mssante.fr/medecin.mssante.fr/infirmier.mssante.fr/easycrypt.mssante.fr/cvl.mssante.fr</t>
  </si>
  <si>
    <t>medecin.mssante.fr/masseur-kinesitherapeute.mssante.fr/lifen.mssante.fr/interop-mssante.apicrypt.org/infirmier.mssante.fr/ch-vierzon.mssante.fr/cgm.mssante.fr</t>
  </si>
  <si>
    <t>LIFEN/APICEM/MAILIZ/CH DE VIERZON/COMPUGROUP MEDICAL France</t>
  </si>
  <si>
    <t>GIP SILPC/MIPIH</t>
  </si>
  <si>
    <t>sage-femme.mssante.fr/pro.mssante.fr/medecin.mssante.fr/masseur-kinesitherapeute.mssante.fr/lifen.mssante.fr/interop-mssante.apicrypt.org/infirmier.mssante.fr/ihfb.mssante.fr/ghpsj.mssante.fr/chr-metz-thionville.mssante.fr/ch-rivesdeseine.mssante.fr/chrds.mssante.fr/chba.mssante.fr/cgm.mssante.fr/aura.mssante.fr</t>
  </si>
  <si>
    <t>LIFEN/APICEM/MAILIZ/INSTITUT HOSPITALIER FRANCO-BRITANIQUE/GH PARIS SITE SAINT JOSEPH/CHR METZ-THIONVILLE/CH COURBEVOIE-NEUILLY-PUTEAUX/CH BRETAGNE ATLANTIQUE/COMPUGROUP MEDICAL France/GCS SARA</t>
  </si>
  <si>
    <t>sage-femme.mssante.fr/ramsaygds.mssante.fr/pro.mssante.fr/medecin.mssante.fr/masseur-kinesitherapeute.mssante.fr/lifen.mssante.fr/interop-mssante.apicrypt.org/infirmier.mssante.fr/handy-up.mssante.fr/gh70.mssante.fr/chu-besancon.mssante.fr/chquingey.mssante.fr/ch-ghsa.mssante.fr/cgm.mssante.fr/aura.mssante.fr</t>
  </si>
  <si>
    <t>COMPAGNIE GENERALE DE SANTE/LIFEN/APICEM/MAILIZ/CHU BESANCON/GIP GRADES BFC/CHU DE REIMS/COMPUGROUP MEDICAL France/GCS SARA</t>
  </si>
  <si>
    <t>sage-femme.mssante.fr/pssl.mssante.fr/pro.mssante.fr/pharmacien.mssante.fr/medecin.mssante.fr/lifen.mssante.fr/interop-mssante.apicrypt.org/infirmier.mssante.fr/ght-cdn.mssante.fr/ch-flers.mssante.fr/ch-cotentin.mssante.fr/ch-brioude.aura.mssante.fr</t>
  </si>
  <si>
    <t>POLE SANTE SARTHE ET LOIR/LIFEN/APICEM/MAILIZ/CH JACQUES MONOD - FLERS/CH PUBLIC DU COTENTIN/GCS SARA</t>
  </si>
  <si>
    <t>sage-femme.mssante.fr/medecin.mssante.fr/masseur-kinesitherapeute.mssante.fr/infirmier.mssante.fr/fpv.mssante.fr/ch-somain.mssante.fr/chmayotte.mssante.fr/ch-lecateau.mssante.fr/cgm.mssante.fr</t>
  </si>
  <si>
    <t>MAILIZ/ENOVACOM/CH DE SOMAIN/CH DE MAYOTTE/MIPIH/COMPUGROUP MEDICAL France</t>
  </si>
  <si>
    <t>MAILIZ/APICEM/GRADES PULSY/CHR METZ-THIONVILLE/COMPUGROUP MEDICAL France</t>
  </si>
  <si>
    <t>sage-femme.mssante.fr/pro.mssante.fr/medecin.mssante.fr/lifen.mssante.fr/infirmier.mssante.fr/ch-givors.aura.mssante.fr/cgm.mssante.fr/aura.mssante.fr/arhm.aura.mssante.fr</t>
  </si>
  <si>
    <t>medecin.mssante.fr/interop-mssante.apicrypt.org/cgm.mssante.fr/aura.mssante.fr</t>
  </si>
  <si>
    <t>COMPAGNIE GENERALE DE SANTE/LIFEN/MIPIH/APICEM/GHBS - HOPITAL DU SCORFF/ENOVACOM/CHU AMIENS PICARDIE/DEDALUS HEALTHCARE FRANCE/CHORUS/MAILIZ/CHI DES ALPES DU SUD/COMPUGROUP MEDICAL France/GCS SARA</t>
  </si>
  <si>
    <t>pro.mssante.fr/medecin.mssante.fr/lifen.mssante.fr/infirmier.mssante.fr/ch-saint-esprit.mssante.fr/ch-despinoy.mssante.fr/cgm.mssante.fr</t>
  </si>
  <si>
    <t>pro.mssante.fr/masseur-kinesitherapeute.mssante.fr/lifen.mssante.fr/infirmier.mssante.fr/ch-vaison.mssante.fr</t>
  </si>
  <si>
    <t>medecin.mssante.fr/masseur-kinesitherapeute.mssante.fr/infirmier.mssante.fr/chpo.aura.mssante.fr/cgm.mssante.fr/aura.mssante.fr</t>
  </si>
  <si>
    <t>GIE VIVALTO SANTE SERVICE PARTAGES/LIFEN/MAILIZ/WRAPTOR LABORATORIES</t>
  </si>
  <si>
    <t>ramsaygds.mssante.fr/pro.mssante.fr/medecin.mssante.fr/lifen.mssante.fr/interop-mssante.apicrypt.org/ghu-paris.mssante.fr/ghpsj.mssante.fr/cliniquesneuilly.mssante.fr</t>
  </si>
  <si>
    <t>COMPAGNIE GENERALE DE SANTE/MAILIZ/LIFEN/APICEM/ENOVACOM/GH PARIS SITE SAINT JOSEPH/WRAPTOR LABORATORIES</t>
  </si>
  <si>
    <t>ramsaygds.mssante.fr/pro.mssante.fr/medecin.mssante.fr/lifen.mssante.fr/interop-mssante.apicrypt.org/hexagonesp.mssante.fr/cgm.mssante.fr</t>
  </si>
  <si>
    <t>COMPAGNIE GENERALE DE SANTE/MAILIZ/LIFEN/APICEM/WRAPTOR LABORATORIES/COMPUGROUP MEDICAL France</t>
  </si>
  <si>
    <t>vivalto-sante.mssante.fr/vbr-sudeure.mssante.fr/medecin.mssante.fr/masseur-kinesitherapeute.mssante.fr/lifen.mssante.fr/interop-mssante.apicrypt.org/clinique-pasteur.mssante.fr</t>
  </si>
  <si>
    <t>medecin.mssante.fr/lifen.mssante.fr/infirmier.mssante.fr/cliniquedechartreuse.aura.mssante.fr/aura.mssante.fr</t>
  </si>
  <si>
    <t>medecin.mssante.fr/lifen.mssante.fr/interop-mssante.apicrypt.org/infirmier.mssante.fr/cliniquedelaciotat.mssante.fr</t>
  </si>
  <si>
    <t>ramsaygds.mssante.fr/medistory.mssante.fr/medecin.mssante.fr/lifen.mssante.fr/infirmier.mssante.fr</t>
  </si>
  <si>
    <t>COMPAGNIE GENERALE DE SANTE/DEDALUS HEALTHCARE FRANCE/LIFEN/MAILIZ</t>
  </si>
  <si>
    <t>medecin.mssante.fr/lifen.mssante.fr/imev69.aura.mssante.fr/aura.mssante.fr</t>
  </si>
  <si>
    <t>ramsaygds.mssante.fr/na.mssante.fr/medecin.mssante.fr/lifen.mssante.fr/cgm.mssante.fr/aquitaine.mssante.fr</t>
  </si>
  <si>
    <t>COMPAGNIE GENERALE DE SANTE/MAILIZ/LIFEN/COMPUGROUP MEDICAL France/GRADES ESEA NOUVELLE-AQUITAINE</t>
  </si>
  <si>
    <t>ramsaygds.mssante.fr/pro.mssante.fr/medecin.mssante.fr/lifen.mssante.fr/infirmier.mssante.fr/cgm.mssante.fr/aura.mssante.fr</t>
  </si>
  <si>
    <t>medecin.mssante.fr/lifen.mssante.fr/inicea.mssante.fr/infirmier.mssante.fr/cal.mssante.fr</t>
  </si>
  <si>
    <t>qsp.mssante.fr/oppidom.mssante.fr/medecin.mssante.fr/interop-mssante.apicrypt.org/infirmier.mssante.fr/cgm.mssante.fr</t>
  </si>
  <si>
    <t>ramsaygds.mssante.fr/orpea.mssante.fr/medecin.mssante.fr/lifen.mssante.fr</t>
  </si>
  <si>
    <t>COMPAGNIE GENERALE DE SANTE/MIPIH/MAILIZ/LIFEN</t>
  </si>
  <si>
    <t>LIFEN/APICEM/MAILIZ/WRAPTOR LABORATORIES/COMPUGROUP MEDICAL France/MIPIH</t>
  </si>
  <si>
    <t>vivalto-sante.mssante.fr/medecin.mssante.fr/lifen.mssante.fr/interop-mssante.apicrypt.org/infirmier.mssante.fr/ch-cotentin.mssante.fr/cgm.mssante.fr/amsn.mssante.fr</t>
  </si>
  <si>
    <t>MAILIZ/WRAPTOR LABORATORIES/COMPUGROUP MEDICAL France/GRADES ESEA NOUVELLE-AQUITAINE</t>
  </si>
  <si>
    <t>ramsaygds.mssante.fr/medecin.mssante.fr/hopital-saint-joseph.mssante.fr</t>
  </si>
  <si>
    <t>COMPAGNIE GENERALE DE SANTE/MAILIZ/HOPITAL SAINT JOSEPH</t>
  </si>
  <si>
    <t>solidarite.fvdp.mssante.fr/medecin.mssante.fr/mdr.fvdp.mssante.fr/lifen.mssante.fr/interop-mssante.apicrypt.org/infirmier.mssante.fr/ghsv.mssante.fr/enfance.fvdp.mssante.fr/cgm.mssante.fr</t>
  </si>
  <si>
    <t>LIFEN/APICEM/MAILIZ/FONDATION VINCENT DE PAUL/COMPUGROUP MEDICAL France</t>
  </si>
  <si>
    <t>masseur-kinesitherapeute.mssante.fr/clhsaintjoseph.mssante.fr</t>
  </si>
  <si>
    <t>ramsaygds.mssante.fr/paca.mssante.fr/jcmsante.mssante.fr/infirmier.mssante.fr/hopital-saint-joseph.mssante.fr</t>
  </si>
  <si>
    <t>noalys.mssante.fr/medecin.mssante.fr/lifen.mssante.fr/interop-mssante.apicrypt.org/enovacom.mssante.fr/cpm.mssante.fr/cliniquedupaysdemontbeliard.mssante.fr/ch-colmar.mssante.fr/cgm.mssante.fr</t>
  </si>
  <si>
    <t>MAILIZ/LIFEN/APICEM/GIP GRADES BFC/ENOVACOM/HOPITAUX CIVILS DE COLMAR/COMPUGROUP MEDICAL France</t>
  </si>
  <si>
    <t>pro.mssante.fr/orthophoniste.mssante.fr/medecin.mssante.fr/masseur-kinesitherapeute.mssante.fr/lifen.mssante.fr/chu-rouen.mssante.fr</t>
  </si>
  <si>
    <t>medecin.mssante.fr/lifen.mssante.fr/infirmier.mssante.fr/hospiville.mssante.fr/gustaveroussy.mssante.fr/ghbs.mssante.fr/ch-vitre.mssante.fr/chu-rennes.mssante.fr/ch-laval.mssante.fr/chirurgien-dentiste.mssante.fr/cem.mssante.fr/aura.mssante.fr</t>
  </si>
  <si>
    <t>LIFEN/SAS MAPUI LABS/INSTITUT GUSTAVE ROUSSY/GHBS - HOPITAL DU SCORFF/CH VITRE/CHRU DE RENNES/CH DE LAVAL/MAILIZ/CRLCC EUGENE MARQUIS/GCS SARA</t>
  </si>
  <si>
    <t>pro.mssante.fr/medecin.mssante.fr/infirmier.mssante.fr/fpv.mssante.fr/enovacom.mssante.fr/cgm.mssante.fr</t>
  </si>
  <si>
    <t>mgen.mssante.fr/medecin.mssante.fr/cgm.mssante.fr</t>
  </si>
  <si>
    <t>steer972.mssante.fr/cgm.mssante.fr</t>
  </si>
  <si>
    <t>GRADES MARTINIQUE/COMPUGROUP MEDICAL France</t>
  </si>
  <si>
    <t>MIPIH/LIFEN/HOPITAUX PEDIATRIQUES DE NICE CHU LENVAL/APICEM/HOPITAL FONDATION A DE ROTHSCHILD/CHU DE NICE/CH DE MAYOTTE/MAILIZ/CH DE LA DRACENIE/CH DE CANNES/COMPUGROUP MEDICAL France/CENTRE ANTOINE LACASSAGNE/GCS SARA/ENOVACOM</t>
  </si>
  <si>
    <t>pro.mssante.fr/paca.mssante.fr/lifen.mssante.fr/inicea.mssante.fr</t>
  </si>
  <si>
    <t>pro.mssante.fr/pharmacien.mssante.fr/medecin.mssante.fr/interop-mssante.apicrypt.org/infirmier.mssante.fr/hcs-sante.mssante.fr/chu-reims.mssante.fr/ch-troyes.mssante.fr/cgm.mssante.fr/aura.mssante.fr</t>
  </si>
  <si>
    <t>APICEM/MAILIZ/CHU DE REIMS/DEDALUS HEALTHCARE FRANCE/COMPUGROUP MEDICAL France/GCS SARA</t>
  </si>
  <si>
    <t>pro.mssante.fr/mgen.mssante.fr/medecin.mssante.fr/masseur-kinesitherapeute.mssante.fr/aura.mssante.fr</t>
  </si>
  <si>
    <t>pro.mssante.fr/medecin.mssante.fr/masseur-kinesitherapeute.mssante.fr/lifen.mssante.fr/fondation-hopale.mssante.fr/aura.mssante.fr</t>
  </si>
  <si>
    <t>MAILIZ/LIFEN/FONDATION HOPALE/GCS SARA</t>
  </si>
  <si>
    <t>LIFEN/APICEM/MAILIZ/CHR METZ-THIONVILLE/CHU DE REIMS/COMPUGROUP MEDICAL France</t>
  </si>
  <si>
    <t>pro.mssante.fr/medecin.mssante.fr/hopital-dcss.mssante.fr/cgm.mssante.fr</t>
  </si>
  <si>
    <t>MAILIZ/GH DIACONESSES - CROIX ST SIMON/COMPUGROUP MEDICAL France</t>
  </si>
  <si>
    <t>oc.mssante.fr/medecin.oc.mssante.fr</t>
  </si>
  <si>
    <t>oikia.aura.mssante.fr/aura.mssante.fr/allp.aura.mssante.fr/adene-ms.aura.mssante.fr</t>
  </si>
  <si>
    <t>medecin.mssante.fr/infirmier.mssante.fr/groupe-adene.mssante.fr</t>
  </si>
  <si>
    <t>ramsaygds.mssante.fr/medecin.mssante.fr/masseur-kinesitherapeute.mssante.fr/lifen.mssante.fr/interop-mssante.apicrypt.org/infirmier.mssante.fr</t>
  </si>
  <si>
    <t>pro.mssante.fr/ohs-lorraine.mssante.fr/lifen.mssante.fr/interop-mssante.apicrypt.org/infirmier.mssante.fr/hadan.mssante.fr/chr-metz-thionville.mssante.fr</t>
  </si>
  <si>
    <t>CENTRE JACQUES PARISOT BAINVILLE SUR MADON/LIFEN/APICEM/MAILIZ/MIPIH/CHR METZ-THIONVILLE</t>
  </si>
  <si>
    <t>lifen.mssante.fr/had-saint-martin.mssante.fr</t>
  </si>
  <si>
    <t>interop-mssante.apicrypt.org/infirmier.mssante.fr/hopitalstfelicien.aura.mssante.fr/hopital-belleville.aura.mssante.fr/hno.mssante.fr/aura.mssante.fr</t>
  </si>
  <si>
    <t>medecin.mssante.fr/chlatourdupin.aura.mssante.fr/cgm.mssante.fr/aura.mssante.fr</t>
  </si>
  <si>
    <t>pro.mssante.fr/medecin.mssante.fr/hopital-yvetot.mssante.fr/cgm.mssante.fr</t>
  </si>
  <si>
    <t>pro.mssante.fr/medecin.mssante.fr/masseur-kinesitherapeute.mssante.fr/lifen.mssante.fr/interop-mssante.apicrypt.org/infirmier.mssante.fr/diaconat-mulhouse.mssante.fr/ch-colmar.mssante.fr/cgm.mssante.fr</t>
  </si>
  <si>
    <t>LIFEN/APICEM/MAILIZ/ENOVACOM/HOPITAUX CIVILS DE COLMAR/COMPUGROUP MEDICAL France</t>
  </si>
  <si>
    <t>mgen.mssante.fr</t>
  </si>
  <si>
    <t>pro.mssante.fr/medecin.mssante.fr/lifen.mssante.fr/interop-mssante.apicrypt.org/hcs-sante.mssante.fr/ch-troyes.mssante.fr/cgm.mssante.fr/aura.mssante.fr</t>
  </si>
  <si>
    <t>MAILIZ/LIFEN/APICEM/DEDALUS HEALTHCARE FRANCE/COMPUGROUP MEDICAL France/GCS SARA</t>
  </si>
  <si>
    <t>medecin.mssante.fr/masseur-kinesitherapeute.mssante.fr/infirmier.mssante.fr/hds.aura.mssante.fr/cgm.mssante.fr/aura.mssante.fr</t>
  </si>
  <si>
    <t>ssa.mssante.fr/medecin.mssante.fr/lifen.mssante.fr/interop-mssante.apicrypt.org/infirmier.mssante.fr/ch-vienne.mssante.fr/chu-lyon.aura.mssante.fr/cgm.mssante.fr/aura.mssante.fr</t>
  </si>
  <si>
    <t>SSA/LIFEN/APICEM/MAILIZ/CH DE VIENNE/COMPUGROUP MEDICAL France/GCS SARA</t>
  </si>
  <si>
    <t>vivalto-sante.mssante.fr/pro.mssante.fr/miotte.mssante.fr/medecin.mssante.fr/lifen.mssante.fr/interop-mssante.apicrypt.org/infirmier.mssante.fr/hnfc.mssante.fr/clinique-miotte.mssante.fr/cgm.mssante.fr</t>
  </si>
  <si>
    <t>GIE VIVALTO SANTE SERVICE PARTAGES/WRAPTOR LABORATORIES/LIFEN/APICEM/MAILIZ/HOPITAL NORD FRANCHE COMTE/GCS EMOSIST - FRANCHE COMTE/COMPUGROUP MEDICAL France</t>
  </si>
  <si>
    <t>sage-femme.mssante.fr/ramsaygds.mssante.fr/pro.mssante.fr/medecin.mssante.fr/masseur-kinesitherapeute.mssante.fr/lifen.mssante.fr/interop-mssante.apicrypt.org/infirmier.mssante.fr/ch-montlucon.mssante.fr/cgm.mssante.fr/cgfl.mssante.fr/aura.mssante.fr</t>
  </si>
  <si>
    <t>COMPAGNIE GENERALE DE SANTE/LIFEN/APICEM/MAILIZ/CENTRE HOSPITALIER MONTLUCON NERIS/COMPUGROUP MEDICAL France/CRLCC GEORGES-FRANCOIS LECLERC/GCS SARA</t>
  </si>
  <si>
    <t>ramsaygds.mssante.fr/pro.mssante.fr/pharmacien.mssante.fr/medecin.mssante.fr/lifen.mssante.fr/interop-mssante.apicrypt.org/infirmier.mssante.fr/aura.mssante.fr</t>
  </si>
  <si>
    <t>sage-femme.mssante.fr/pro.mssante.fr/poc-chru-strasbourg.mssante.fr/pharmacien.mssante.fr/orthophoniste.mssante.fr/medecin.mssante.fr/mdr.fvdp.mssante.fr/masseur-kinesitherapeute.mssante.fr/lifen.mssante.fr/interop-mssante.apicrypt.org/infirmier.mssante.fr/hnfc.mssante.fr/grand-est.mssante.fr/ghu-paris.mssante.fr/ghso.mssante.fr/for.mssante.fr/elivie.mssante.fr/clinique-rhena.mssante.fr/chu-nice.mssante.fr/chru-strasbourg.mssante.fr/chorus.mssante.fr/chmayotte.mssante.fr/chirurgien-dentiste.mssante.fr/chicas-gap.mssante.fr/ch-erstein.mssante.fr/ch-compiegnenoyon.mssante.fr/ch-colmar.mssante.fr/cgm.mssante.fr/aura.mssante.fr/aural.mssante.fr</t>
  </si>
  <si>
    <t>MIPIH/FONDATION VINCENT DE PAUL/LIFEN/APICEM/HOPITAL NORD FRANCHE COMTE/GRADES PULSY/ENOVACOM/GH SELESTAT-OBERNAI (GHSO)/HOPITAL FONDATION A DE ROTHSCHILD/DEDALUS HEALTHCARE FRANCE/CHU DE NICE/HOPITAUX UNIVERSITAIRES DE STRASBOURG/CHORUS/CH DE MAYOTTE/MAILIZ/CHI DES ALPES DU SUD/CH D'ERSTEIN/CHI DE COMPIEGNE-NOYON/HOPITAUX CIVILS DE COLMAR/COMPUGROUP MEDICAL France/GCS SARA/AURAL</t>
  </si>
  <si>
    <t>ramsaygds.mssante.fr/pro.mssante.fr/medecin.mssante.fr/lifen.mssante.fr/interop-mssante.apicrypt.org/ch-cotentin.mssante.fr/cgm.mssante.fr</t>
  </si>
  <si>
    <t>COMPAGNIE GENERALE DE SANTE/MAILIZ/LIFEN/APICEM/CH PUBLIC DU COTENTIN/COMPUGROUP MEDICAL France</t>
  </si>
  <si>
    <t>na.mssante.fr/lifen.mssante.fr/infirmier.mssante.fr/had47.mssante.fr/chirurgien-dentiste.mssante.fr/cgm.mssante.fr/aura.mssante.fr/aquitaine.mssante.fr</t>
  </si>
  <si>
    <t>LIFEN/MIPIH/MAILIZ/COMPUGROUP MEDICAL France/GCS SARA/GRADES ESEA NOUVELLE-AQUITAINE</t>
  </si>
  <si>
    <t>pharmacien.mssante.fr/medecin.mssante.fr/lifen.mssante.fr/infirmier.mssante.fr/ghu-paris.mssante.fr/chirurgien-dentiste.mssante.fr/aphp.mssante.fr</t>
  </si>
  <si>
    <t>sage-femme.mssante.fr/pro.mssante.fr/pedicure-podologue.mssante.fr/medicall.mssante.fr/medecin.mssante.fr/lifen.mssante.fr/interop-mssante.apicrypt.org/infirmier.mssante.fr/epsve.mssante.fr/ch-sens.mssante.fr/ch-cotentin.mssante.fr/ch-compiegnenoyon.mssante.fr/cgm.mssante.fr/aphp.mssante.fr</t>
  </si>
  <si>
    <t>MIPIH/LIFEN/APICEM/MAILIZ/EPSVE/CH SENS/CH PUBLIC DU COTENTIN/CHI DE COMPIEGNE-NOYON/COMPUGROUP MEDICAL France/DEDALUS HEALTHCARE FRANCE</t>
  </si>
  <si>
    <t>sage-femme.mssante.fr/ramsaygds.mssante.fr/pro.oc.mssante.fr/pro.mssante.fr/pharmacien.mssante.fr/medecin.oc.mssante.fr/medecin.mssante.fr/lifen.mssante.fr/interop-mssante.apicrypt.org/infirmier.mssante.fr/ihfb.mssante.fr/ghu-paris.mssante.fr/ghsif.mssante.fr/ghpsj.mssante.fr/for.mssante.fr/ch-dreux.mssante.fr/ch-cotentin.mssante.fr/chba.mssante.fr/cgm.mssante.fr/aura.mssante.fr/aphp.mssante.fr</t>
  </si>
  <si>
    <t>COMPAGNIE GENERALE DE SANTE/MIPIH/LIFEN/APICEM/MAILIZ/INSTITUT HOSPITALIER FRANCO-BRITANIQUE/GH SUD ILE DE FRANCE/GH PARIS SITE SAINT JOSEPH/HOPITAL FONDATION A DE ROTHSCHILD/ENOVACOM/CH PUBLIC DU COTENTIN/CH BRETAGNE ATLANTIQUE/COMPUGROUP MEDICAL France/GCS SARA/DEDALUS HEALTHCARE FRANCE</t>
  </si>
  <si>
    <t>pro.mssante.fr/pharmacien.mssante.fr/mgen.mssante.fr/medecin.mssante.fr/infirmier.mssante.fr/hopitaux-plaisir.mssante.fr/dactys.mssante.fr</t>
  </si>
  <si>
    <t>gbna-sante.mssante.fr</t>
  </si>
  <si>
    <t>160000212</t>
  </si>
  <si>
    <t>medecin.mssante.fr/infirmier.mssante.fr/enovacom.mssante.fr/chenaie.mssante.fr/cgm.mssante.fr/aura.mssante.fr</t>
  </si>
  <si>
    <t>MAILIZ/ENOVACOM/LA CHENAIE/COMPUGROUP MEDICAL France/GCS SARA</t>
  </si>
  <si>
    <t>sante-grand-est.mssante.fr/cgm.mssante.fr</t>
  </si>
  <si>
    <t>lifen.mssante.fr/fondationdiaconesses.mssante.fr</t>
  </si>
  <si>
    <t>LIFEN/MAILIZ/GCS SARA/GIP GRADES BFC</t>
  </si>
  <si>
    <t>pc.mssante.fr/medecin.mssante.fr/masseur-kinesitherapeute.mssante.fr/lifen.mssante.fr</t>
  </si>
  <si>
    <t>psr.elsan.mssante.fr/pro.mssante.fr/medecin.mssante.fr/lifen.mssante.fr/interop-mssante.apicrypt.org/infirmier.mssante.fr/cgm.mssante.fr/aura.mssante.fr</t>
  </si>
  <si>
    <t>ELSAN/LIFEN/APICEM/MAILIZ/COMPUGROUP MEDICAL France/GCS SARA</t>
  </si>
  <si>
    <t>ramsaygds.mssante.fr/pro.mssante.fr/medecin.mssante.fr/masseur-kinesitherapeute.mssante.fr/lifen.mssante.fr/infirmier.mssante.fr/cgm.mssante.fr/aquitaine.mssante.fr</t>
  </si>
  <si>
    <t>medecin.mssante.fr/lifen.mssante.fr/interop-mssante.apicrypt.org/infirmier.mssante.fr/courlancy-sante.mssante.fr/chu-reims.mssante.fr/cgm.mssante.fr</t>
  </si>
  <si>
    <t>LIFEN/APICEM/MAILIZ/DEDALUS HEALTHCARE FRANCE/CHU DE REIMS/COMPUGROUP MEDICAL France</t>
  </si>
  <si>
    <t>medecin.mssante.fr/lorsep.mssante.fr/lifen.mssante.fr/interop-mssante.apicrypt.org/infirmier.mssante.fr/chr-metz-thionville.mssante.fr/cgm.mssante.fr</t>
  </si>
  <si>
    <t>MIPIH/LIFEN/APICEM/MAILIZ/CHR METZ-THIONVILLE/COMPUGROUP MEDICAL France</t>
  </si>
  <si>
    <t>vivalto-sante.mssante.fr/sage-femme.mssante.fr/pro.mssante.fr/medecin.mssante.fr/lifen.mssante.fr/interop-mssante.apicrypt.org/infirmier.mssante.fr/hopital-landerneau.mssante.fr/clinique-keraudren-grandlarge.elsan.mssante.fr/ch-morlaix.mssante.fr/cgm.mssante.fr</t>
  </si>
  <si>
    <t>GIE VIVALTO SANTE SERVICE PARTAGES/LIFEN/APICEM/MAILIZ/CH F. GRALL/ELSAN/CH DES PAYS DE MORLAIX/COMPUGROUP MEDICAL France</t>
  </si>
  <si>
    <t>WRAPTOR LABORATORIES/LIFEN/MAILIZ/COMPUGROUP MEDICAL France</t>
  </si>
  <si>
    <t>ramsaygds.mssante.fr/pro.mssante.fr/medecin.mssante.fr/masseur-kinesitherapeute.mssante.fr/lifen.mssante.fr/interop-mssante.apicrypt.org/infirmier.mssante.fr/cgm.mssante.fr</t>
  </si>
  <si>
    <t>pro.oc.mssante.fr/pro.mssante.fr/medipole.elsan.mssante.fr/medecin.oc.mssante.fr/medecin.mssante.fr/masseur-kinesitherapeute.mssante.fr/lifen.mssante.fr/interop-mssante.apicrypt.org/infirmier.mssante.fr/ch-cotentin.mssante.fr</t>
  </si>
  <si>
    <t>ELSAN/MIPIH/LIFEN/APICEM/MAILIZ/CH PUBLIC DU COTENTIN</t>
  </si>
  <si>
    <t>sage-femme.mssante.fr/pro.mssante.fr/polyclinique-urbain5.elsan.mssante.fr/paca.mssante.fr/medecin.mssante.fr/lifen.mssante.fr/interop-mssante.apicrypt.org/infirmier.mssante.fr/ch-salon.mssante.fr/ch-ales.mssante.fr/cgm.mssante.fr</t>
  </si>
  <si>
    <t>ELSAN/MIPIH/LIFEN/APICEM/MAILIZ/HOPITAL DU PAYS SALONAIS/CH ALES-CEVENNNES/COMPUGROUP MEDICAL France</t>
  </si>
  <si>
    <t>villette.elsan.mssante.fr/medecin.mssante.fr/lifen.mssante.fr</t>
  </si>
  <si>
    <t>ELSAN/MAILIZ/LIFEN</t>
  </si>
  <si>
    <t>na.mssante.fr/medecin.mssante.fr/lifen.mssante.fr/infirmier.mssante.fr/ch-dax.mssante.fr/aquitaine.mssante.fr</t>
  </si>
  <si>
    <t>LIFEN/MAILIZ/CH DAX/GRADES ESEA NOUVELLE-AQUITAINE</t>
  </si>
  <si>
    <t>fidev.mssante.fr/fidev.aura.mssante.fr/aura.mssante.fr</t>
  </si>
  <si>
    <t>pro.mssante.fr/medecin.mssante.fr/infirmier.mssante.fr/aura.mssante.fr/ahs-sarthe.mssante.fr</t>
  </si>
  <si>
    <t>MAILIZ/GCS SARA/CENTRE SSR FRANCOIS GALLOUEDEC PARIGNE</t>
  </si>
  <si>
    <t>pro.mssante.fr/masseur-kinesitherapeute.mssante.fr/interop-mssante.apicrypt.org/elivie.mssante.fr/clinique-bj.mssante.fr</t>
  </si>
  <si>
    <t>MAILIZ/APICEM/DEDALUS HEALTHCARE FRANCE/GIP GRADES BFC</t>
  </si>
  <si>
    <t>pro.mssante.fr/pharmacien.mssante.fr/masseur-kinesitherapeute.mssante.fr/lifen.mssante.fr/le-reconfort.mssante.fr/aura.mssante.fr</t>
  </si>
  <si>
    <t>midi-gascogne.mssante.fr/medecin.oc.mssante.fr/medecin.mssante.fr/infirmier.oc.mssante.fr/infirmier.mssante.fr/cgm.mssante.fr</t>
  </si>
  <si>
    <t>sos-medecins.mssante.fr/lifen.mssante.fr/aub.mssante.fr</t>
  </si>
  <si>
    <t>MIPIH/LIFEN/AUB SANTE</t>
  </si>
  <si>
    <t>pro.mssante.fr/echo-sante.mssante.fr</t>
  </si>
  <si>
    <t>chu-reims.mssante.fr/ch-colmar.mssante.fr/aural.mssante.fr</t>
  </si>
  <si>
    <t>CHU DE REIMS/HOPITAUX CIVILS DE COLMAR/AURAL</t>
  </si>
  <si>
    <t>KAPA Santé - Groupe 01</t>
  </si>
  <si>
    <t>alister-autonomie.mssante.fr</t>
  </si>
  <si>
    <t>reseaumain.mssante.fr</t>
  </si>
  <si>
    <t>ssiadleviolet.mssante.fr</t>
  </si>
  <si>
    <t>Physicien médical</t>
  </si>
  <si>
    <t>APICEM/MAILIZ/COMPUGROUP MEDICAL France/ENOVACOM/MIPIH</t>
  </si>
  <si>
    <t>MIPIH/LIFEN/APICEM/HOPITAL SAINT JOSEPH/HOPITAL EUROPEEN/HOPITAL DU PAYS SALONAIS/CH DE MARTIGUES/MAILIZ/CHI DES ALPES DU SUD/CH DU PAYS D'AIX/COMPUGROUP MEDICAL France/GCS SARA</t>
  </si>
  <si>
    <t>pro.mssante.fr/medecin.mssante.fr/infirmier.mssante.fr/fpv.mssante.fr/enovacom.mssante.fr/aura.mssante.fr/aub.mssante.fr</t>
  </si>
  <si>
    <t>MAILIZ/ENOVACOM/GCS SARA/AUB SANTE</t>
  </si>
  <si>
    <t>pro.mssante.fr/medecin.mssante.fr/lifen.mssante.fr/infirmier.mssante.fr/enovacom.mssante.fr/easycrypt.mssante.fr/aair-dialyse.mssante.fr</t>
  </si>
  <si>
    <t>orthophoniste.mssante.fr/nouvelleforge.mssante.fr/infirmier.mssante.fr</t>
  </si>
  <si>
    <t>pro.mssante.fr/pc.mssante.fr/orpea.mssante.fr/medecin.mssante.fr/masseur-kinesitherapeute.mssante.fr/lifen.mssante.fr/esantepdl.mssante.fr</t>
  </si>
  <si>
    <t>GRADES ESEA NOUVELLE-AQUITAINE/MIPIH/MAILIZ/LIFEN/GCS E-SANTE PAYS DE LA LOIRE</t>
  </si>
  <si>
    <t>lifen.mssante.fr/diaverum.mssante.fr</t>
  </si>
  <si>
    <t>medecin.mssante.fr/ch-sarlat.mssante.fr/aura.mssante.fr</t>
  </si>
  <si>
    <t>MAILIZ/CH SARLAT/GCS SARA</t>
  </si>
  <si>
    <t>GRADES ESEA NOUVELLE-AQUITAINE/MAILIZ/LIFEN/APICEM</t>
  </si>
  <si>
    <t>MGEN TECHNOLOGIES/MIPIH</t>
  </si>
  <si>
    <t>pro.mssante.fr/orpea.mssante.fr/medecin.mssante.fr/lifen.mssante.fr/infirmier.mssante.fr</t>
  </si>
  <si>
    <t>medecin.mssante.fr/lifen.mssante.fr/infirmier.mssante.fr/hopital-europeen.mssante.fr/ch-valvert.mssante.fr/cgm.mssante.fr/cgd13.mssante.fr/aura.mssante.fr</t>
  </si>
  <si>
    <t>sage-femme.mssante.fr/ramsaygds.mssante.fr/pro.mssante.fr/medecin.mssante.fr/lifen.mssante.fr/interop-mssante.apicrypt.org/infirmier.mssante.fr/enovacom.mssante.fr/ch-cotentin.mssante.fr/ch-argentan.mssante.fr/cfb.mssante.fr</t>
  </si>
  <si>
    <t>COMPAGNIE GENERALE DE SANTE/LIFEN/APICEM/MAILIZ/CH PUBLIC DU COTENTIN/ENOVACOM/CENTRE REGIONAL FRANCOIS BACLESSE</t>
  </si>
  <si>
    <t>silpc.mssante.fr/sage-femme.mssante.fr/pro.mssante.fr/medecin.mssante.fr/limousin.mssante.fr/lifen.mssante.fr/interop-mssante.apicrypt.org/infirmier.mssante.fr/chu-limoges.mssante.fr/ch-tulle.mssante.fr/chorus.mssante.fr/chirurgien-dentiste.mssante.fr/cheygurande.mssante.fr/cgm.mssante.fr/aura.mssante.fr</t>
  </si>
  <si>
    <t>GRADES ESEA NOUVELLE-AQUITAINE/LIFEN/APICEM/CHU DE LIMOGES/GIP SILPC/CHORUS/MAILIZ/CH PAYS EYGURANDE/COMPUGROUP MEDICAL France/GCS SARA</t>
  </si>
  <si>
    <t>sage-femme.mssante.fr/ramsaygds.mssante.fr/pro.mssante.fr/pharmacien.mssante.fr/orthophoniste.mssante.fr/na.mssante.fr/medecin.mssante.fr/masseur-kinesitherapeute.mssante.fr/lifen.mssante.fr/infirmier.mssante.fr/ch-mdm.mssante.fr/ch-dax.mssante.fr/ch-cotebasque.mssante.fr/cgm.mssante.fr/aura.mssante.fr/aquitaine.mssante.fr</t>
  </si>
  <si>
    <t>COMPAGNIE GENERALE DE SANTE/LIFEN/MAILIZ/CH DE MONT DE MARSAN/CH DAX/CHI DE LA COTE BASQUE/COMPUGROUP MEDICAL France/GCS SARA/GRADES ESEA NOUVELLE-AQUITAINE</t>
  </si>
  <si>
    <t>sage-femme.mssante.fr/pro.mssante.fr/medecin.mssante.fr/masseur-kinesitherapeute.mssante.fr/lifen.mssante.fr/interop-mssante.apicrypt.org/infirmier.mssante.fr/ch-cotefleurie.mssante.fr/cgm.mssante.fr/aura.mssante.fr</t>
  </si>
  <si>
    <t>MIPIH/LIFEN/MAILIZ/INSTITUT HOSPITALIER FRANCO-BRITANIQUE/HOPITAL SAINT JOSEPH/HOPITAL EUROPEEN/HOPITAL DU PAYS SALONAIS/CH DE MARTIGUES/GH DE LA ROCHELLE-RE-AUNIS/CHI DES ALPES DU SUD/COMPUGROUP MEDICAL France/GCS SARA</t>
  </si>
  <si>
    <t>sage-femme.mssante.fr/pro.mssante.fr/medecin.mssante.fr/lifen.mssante.fr/interop-mssante.apicrypt.org/infirmier.mssante.fr/ch-peronne.mssante.fr/chmayotte.mssante.fr</t>
  </si>
  <si>
    <t>LIFEN/APICEM/MAILIZ/MIPIH/CH DE MAYOTTE</t>
  </si>
  <si>
    <t>pro.mssante.fr/medecin.mssante.fr/masseur-kinesitherapeute.mssante.fr/lifen.mssante.fr/infirmier.mssante.fr/ch-riom.mssante.fr/ch-riom.aura.mssante.fr/chirurgien-dentiste.mssante.fr/cgm.mssante.fr/aura.mssante.fr</t>
  </si>
  <si>
    <t>LIFEN/CH DE RIOM/MAILIZ/COMPUGROUP MEDICAL France/GCS SARA</t>
  </si>
  <si>
    <t>sage-femme.oc.mssante.fr/sage-femme.mssante.fr/pro.mssante.fr/medecin.mssante.fr/lifen.mssante.fr/interop-mssante.apicrypt.org/infirmier.mssante.fr/ch-vichy.mssante.fr/ch-vichy.aura.mssante.fr/chu-poitiers.mssante.fr/chu-clermontferrand.aura.mssante.fr/chorus.mssante.fr/ch-montlucon.mssante.fr/chmayotte.mssante.fr/cgm.mssante.fr/aura.mssante.fr</t>
  </si>
  <si>
    <t>MIPIH/LIFEN/APICEM/MAILIZ/CH DE VICHY/CHU DE POITIERS/CHORUS/CENTRE HOSPITALIER MONTLUCON NERIS/CH DE MAYOTTE/COMPUGROUP MEDICAL France/GCS SARA</t>
  </si>
  <si>
    <t>pro.mssante.fr/paca.mssante.fr/medecin.mssante.fr/lifen.mssante.fr/infirmier.mssante.fr/chu-tours.mssante.fr/ch-apt.mssante.fr</t>
  </si>
  <si>
    <t>MIPIH/LIFEN/MAILIZ/CHRU DE TOURS/CH DU PAYS D'APT</t>
  </si>
  <si>
    <t>LIFEN/WRAPTOR LABORATORIES/APICEM/MAILIZ/CHI DES ALPES DU SUD/DEDALUS HEALTHCARE FRANCE/CH BRETAGNE ATLANTIQUE/COMPUGROUP MEDICAL France/GCS SARA/CH DE SAINT BRIEUC</t>
  </si>
  <si>
    <t>GIP SILPC/LIFEN/CHU DE POITIERS/CH DE ROCHEFORT/GH DE LA ROCHELLE-RE-AUNIS/MAILIZ/CH D'ANGOULEME/COMPUGROUP MEDICAL France</t>
  </si>
  <si>
    <t>pro.mssante.fr/medecin.mssante.fr/aura.mssante.fr/ahsm.mssante.fr/adapei43.aura.mssante.fr</t>
  </si>
  <si>
    <t>MAILIZ/ASSOCIATION HOSPITALIERE SAINTE MARIE/GCS SARA</t>
  </si>
  <si>
    <t>psychomotricien.oc.mssante.fr/pro.oc.mssante.fr/pro.mssante.fr/medecin.oc.mssante.fr/medecin.mssante.fr/lifen.mssante.fr/infirmier.mssante.fr/ch-sainte-marie.mssante.fr/ahsm.mssante.fr</t>
  </si>
  <si>
    <t>pro.mssante.fr/medecin.mssante.fr/infirmier.mssante.fr/ghu-paris.mssante.fr/fondationseltzer.mssante.fr/aura.mssante.fr</t>
  </si>
  <si>
    <t>MAILIZ/ENOVACOM/MIPIH/GCS SARA</t>
  </si>
  <si>
    <t>pro.mssante.fr/medecin.mssante.fr/masseur-kinesitherapeute.mssante.fr/cmi.mssante.fr/cmi.aura.mssante.fr/cgm.mssante.fr/aura.mssante.fr</t>
  </si>
  <si>
    <t>MGEN TECHNOLOGIES/MIPIH/MAILIZ/COMPUGROUP MEDICAL France</t>
  </si>
  <si>
    <t>MGEN TECHNOLOGIES/MAILIZ/GRADES ESEA NOUVELLE-AQUITAINE/CHU DE LIMOGES/CHORUS/COMPUGROUP MEDICAL France/GCS SARA</t>
  </si>
  <si>
    <t>pro.mssante.fr/medecin.mssante.fr/lifen.mssante.fr/infirmier.mssante.fr/fsef.mssante.fr/ch-cholet.mssante.fr/ch-cesame-angers.mssante.fr</t>
  </si>
  <si>
    <t>MGEN TECHNOLOGIES/MAILIZ/LIFEN</t>
  </si>
  <si>
    <t>MIPIH/MGEN TECHNOLOGIES/MAILIZ/GCS SARA</t>
  </si>
  <si>
    <t>MGEN TECHNOLOGIES/MAILIZ/GCS SARA</t>
  </si>
  <si>
    <t>LIFEN/MAILIZ/SAS MAPUI LABS/MIPIH/COMPUGROUP MEDICAL France</t>
  </si>
  <si>
    <t>sage-femme.mssante.fr/pro.mssante.fr/medecin.mssante.fr/masseur-kinesitherapeute.mssante.fr/lifen.mssante.fr/interop-mssante.apicrypt.org/infirmier.mssante.fr/esante-grand-est.mssante.fr/chu-reims.mssante.fr/ch-nord-ardennes.mssante.fr/chicas-gap.mssante.fr/ch-cotentin.mssante.fr/cgm.mssante.fr/ccas-charlevillemezieres.mssante.fr/aura.mssante.fr</t>
  </si>
  <si>
    <t>LIFEN/APICEM/MAILIZ/CHU DE REIMS/CHI DES ALPES DU SUD/CH PUBLIC DU COTENTIN/COMPUGROUP MEDICAL France/MIPIH/GCS SARA</t>
  </si>
  <si>
    <t>pro.mssante.fr/medecin.mssante.fr/masseur-kinesitherapeute.mssante.fr/lifen.mssante.fr/infirmier.mssante.fr/cvl.mssante.fr/cgm.mssante.fr/aura.mssante.fr</t>
  </si>
  <si>
    <t>LIFEN/MAILIZ/WRAPTOR LABORATORIES/COMPUGROUP MEDICAL France/GCS SARA</t>
  </si>
  <si>
    <t>pro.mssante.fr/medecin.mssante.fr/masseur-kinesitherapeute.mssante.fr/lifen.mssante.fr/interop-mssante.apicrypt.org/infirmier.mssante.fr/groupesos.mssante.fr/grand-est.mssante.fr/ch-briey.mssante.fr/cgm.mssante.fr</t>
  </si>
  <si>
    <t>LIFEN/APICEM/MAILIZ/ASSOCIATION GROUPE SOS SANTE/GRADES PULSY/CHR METZ-THIONVILLE/COMPUGROUP MEDICAL France</t>
  </si>
  <si>
    <t>medecin.oc.mssante.fr/lifen.mssante.fr/hl-caussade.mssante.fr</t>
  </si>
  <si>
    <t>pro.mssante.fr/infirmier.oc.mssante.fr/infirmier.mssante.fr/chturenne.mssante.fr</t>
  </si>
  <si>
    <t>medecin.oc.mssante.fr/masseur-kinesitherapeute.mssante.fr/lifen.mssante.fr/infirmier.mssante.fr/hopital-revel.mssante.fr/cgm.mssante.fr</t>
  </si>
  <si>
    <t>LIFEN/APICEM/MAILIZ/CH DE VIERZON/CH DE ROMORANTIN-LANTHENAY/CH DE CHOLET/CH BOURGES - JACQUES C¼UR/COMPUGROUP MEDICAL France/GCS SARA</t>
  </si>
  <si>
    <t>medecin.oc.mssante.fr/medecin.mssante.fr/lifen.mssante.fr/ch-sens.mssante.fr/ch-bry.mssante.fr/cgm.mssante.fr</t>
  </si>
  <si>
    <t>MIPIH/MAILIZ/LIFEN/CH SENS/ENOVACOM/COMPUGROUP MEDICAL France</t>
  </si>
  <si>
    <t>sage-femme.mssante.fr/ramsaygds.mssante.fr/pro.mssante.fr/medecin.mssante.fr/masseur-kinesitherapeute.mssante.fr/lifen.mssante.fr/interop-mssante.apicrypt.org/infirmier.mssante.fr/ch-lequesnoy.mssante.fr/cgm.mssante.fr</t>
  </si>
  <si>
    <t>ssa.mssante.fr/sage-femme.mssante.fr/pro.mssante.fr/medecin.mssante.fr/lifen.mssante.fr/interop-mssante.apicrypt.org/infirmier.mssante.fr/ch-stlo.mssante.fr/chorus.mssante.fr/chmayotte.mssante.fr/chirurgien-dentiste.mssante.fr/ch-coutances.mssante.fr/ch-cotentin.mssante.fr/cgm.mssante.fr/aura.mssante.fr</t>
  </si>
  <si>
    <t>SSA/LIFEN/APICEM/CHORUS/CH DE MAYOTTE/MAILIZ/DEDALUS HEALTHCARE FRANCE/CH PUBLIC DU COTENTIN/COMPUGROUP MEDICAL France/GCS SARA</t>
  </si>
  <si>
    <t>ENOVACOM/LIFEN/APICEM/MAILIZ/GCS E-SANTE ARCHIPEL (opérateur de test)/DEDALUS HEALTHCARE FRANCE</t>
  </si>
  <si>
    <t>sante-btp.mssante.fr/medecin.mssante.fr/lifen.mssante.fr/infirmier.mssante.fr/chorus.mssante.fr/ch-neufchatel.mssante.fr</t>
  </si>
  <si>
    <t>ENOVACOM/LIFEN/MAILIZ/CHORUS/MIPIH</t>
  </si>
  <si>
    <t>COMPAGNIE GENERALE DE SANTE/MAILIZ/LIFEN/APICEM/INSTITUT HOSPITALIER FRANCO-BRITANIQUE/HOPITAL SAINT JOSEPH/HOPITAL FONDATION A DE ROTHSCHILD/COMPUGROUP MEDICAL France/ENOVACOM</t>
  </si>
  <si>
    <t>sage-femme.oc.mssante.fr/pro.mssante.fr/medecin.oc.mssante.fr/medecin.mp.mssante.fr/ch-decazeville.mssante.fr/cgm.mssante.fr</t>
  </si>
  <si>
    <t>MAILIZ/LIFEN/APICEM/HOPITAL NORD FRANCHE COMTE/CH DE VIENNE/COMPUGROUP MEDICAL France/GCS SARA</t>
  </si>
  <si>
    <t>pro.mssante.fr/ch-uriage.aura.mssante.fr/aura.mssante.fr</t>
  </si>
  <si>
    <t>pro.mssante.fr/paca.mssante.fr/medecin.mssante.fr/infirmier.mssante.fr/ch-pierrefeu.mssante.fr/chicas-gap.mssante.fr/ch-draguignan.mssante.fr/cgm.mssante.fr/aura.mssante.fr/arhm.aura.mssante.fr</t>
  </si>
  <si>
    <t>sos-medecins.mssante.fr/ramsaygds.mssante.fr/pro.mssante.fr/paca.mssante.fr/orthophoniste.mssante.fr/msa.mssante.fr/medistory.mssante.fr/medecin.mssante.fr/masseur-kinesitherapeute.mssante.fr/lifen.mssante.fr/interop-mssante.apicrypt.org/infirmier.mssante.fr/icloire.aura.mssante.fr/hopital-saint-joseph.mssante.fr/hopital-lecorbusier.aura.mssante.fr/chuse.mssante.fr/chuse.aura.mssante.fr/chu-nice.mssante.fr/ch-stamand.mssante.fr/chsjsl.aura.mssante.fr/chorus.mssante.fr/chmayotte.mssante.fr/chirurgien-dentiste.mssante.fr/cgm.mssante.fr/aura.mssante.fr</t>
  </si>
  <si>
    <t>COMPAGNIE GENERALE DE SANTE/LIFEN/APICEM/MAILIZ/CLCC INSTITUT CURIE/CHU DE LIMOGES/CHI DE CRETEIL/COMPUGROUP MEDICAL France/GCS SARA/HOPITAL AMERICAIN</t>
  </si>
  <si>
    <t>pro.mssante.fr/nephrocare.mssante.fr/medecin.mssante.fr/lifen.mssante.fr/interop-mssante.apicrypt.org/infirmier.oc.mssante.fr/infirmier.mssante.fr/groupeclinipole.mssante.fr/easycrypt.mssante.fr/cgm.mssante.fr/aura.mssante.fr</t>
  </si>
  <si>
    <t>CENTRE NEPHROCARE MARNE LA VALLEE/LIFEN/APICEM/MAILIZ/MIPIH/ENOVACOM/COMPUGROUP MEDICAL France/GCS SARA</t>
  </si>
  <si>
    <t>pro.mssante.fr/lifen.mssante.fr/clinalliance-smr.mssante.fr</t>
  </si>
  <si>
    <t>na.mssante.fr/medecin.mssante.fr/infirmier.mssante.fr/cliniqueanouste.mssante.fr/cgm.mssante.fr</t>
  </si>
  <si>
    <t>pro.mssante.fr/ncba.mssante.fr/na.mssante.fr/medecin.mssante.fr/lifen.mssante.fr/interop-mssante.apicrypt.org/infirmier.mssante.fr/chu-poitiers.mssante.fr/cgm.mssante.fr</t>
  </si>
  <si>
    <t>WRAPTOR LABORATORIES/GRADES ESEA NOUVELLE-AQUITAINE/LIFEN/APICEM/MAILIZ/CHU DE POITIERS/COMPUGROUP MEDICAL France</t>
  </si>
  <si>
    <t>ramsaygds.mssante.fr/pro.mssante.fr/medecin.mssante.fr/lifen.mssante.fr/cgm.mssante.fr</t>
  </si>
  <si>
    <t>pro.mssante.fr/lifen.mssante.fr/cliniqueansecolas.mssante.fr</t>
  </si>
  <si>
    <t>sihcda.mssante.fr/pole-sthelier.mssante.fr/medecin.mssante.fr/masseur-kinesitherapeute.mssante.fr/lifen.mssante.fr/infirmier.mssante.fr/ghsa.mssante.fr/ch-ploermel.mssante.fr/chba.mssante.fr/cgm.mssante.fr</t>
  </si>
  <si>
    <t>WRAPTOR LABORATORIES/POLE MPR HELIER/LIFEN/MAILIZ/DEDALUS HEALTHCARE FRANCE/CH BRETAGNE ATLANTIQUE/COMPUGROUP MEDICAL France</t>
  </si>
  <si>
    <t>vivalto-sante.mssante.fr/pro.mssante.fr/medecin.mssante.fr/lifen.mssante.fr/interop-mssante.apicrypt.org/infirmier.mssante.fr/clin2caps.mssante.fr/astil62.mssante.fr</t>
  </si>
  <si>
    <t>GIE VIVALTO SANTE SERVICE PARTAGES/LIFEN/APICEM/MAILIZ/MIPIH/ENOVACOM</t>
  </si>
  <si>
    <t>MIPIH/LIFEN/APICEM/MAILIZ/CH DE BEZIERS/COMPUGROUP MEDICAL France/ADISTA</t>
  </si>
  <si>
    <t>medecin.mssante.fr/masseur-kinesitherapeute.oc.mssante.fr/inicea.mssante.fr/5-sante.mssante.fr</t>
  </si>
  <si>
    <t>pro.mssante.fr/paca.mssante.fr/medecin.mssante.fr/lifen.mssante.fr/interop-mssante.apicrypt.org/infirmier.mssante.fr/hopital-saint-joseph.mssante.fr/hopital-europeen.mssante.fr</t>
  </si>
  <si>
    <t>MIPIH/LIFEN/APICEM/MAILIZ/HOPITAL SAINT JOSEPH/HOPITAL EUROPEEN</t>
  </si>
  <si>
    <t>saumery.mssante.fr/lifen.mssante.fr/cvl.mssante.fr</t>
  </si>
  <si>
    <t>MIPIH/LIFEN/WRAPTOR LABORATORIES</t>
  </si>
  <si>
    <t>LIFEN/MAILIZ/ELSAN/CH CHATEAUROUX/COMPUGROUP MEDICAL France/GCS SARA</t>
  </si>
  <si>
    <t>sage-femme.mssante.fr/pro.mssante.fr/na.mssante.fr/medecin.mssante.fr/lifen.mssante.fr/interop-mssante.apicrypt.org/infirmier.mssante.fr/cgm.mssante.fr/aquitaine.mssante.fr</t>
  </si>
  <si>
    <t>pro.mssante.fr/mfgs.mssante.fr/masseur-kinesitherapeute.mssante.fr</t>
  </si>
  <si>
    <t>pro.mssante.fr/pole-sante-moselle.mssante.fr/interop-mssante.apicrypt.org/chr-metz-thionville.mssante.fr/cgm.mssante.fr</t>
  </si>
  <si>
    <t>MAILIZ/POLE SANTE MOSELLE/APICEM/CHR METZ-THIONVILLE/COMPUGROUP MEDICAL France</t>
  </si>
  <si>
    <t>pro.mssante.fr/medecin.mssante.fr/lifen.mssante.fr/ghpsj.mssante.fr/csg.mssante.fr/chu-poitiers.mssante.fr/chiv.mssante.fr/aura.mssante.fr</t>
  </si>
  <si>
    <t>pro.mssante.fr/interop-mssante.apicrypt.org/infirmier.mssante.fr/enovacom.mssante.fr/cgm.mssante.fr</t>
  </si>
  <si>
    <t>pro.mssante.fr/paca.mssante.fr/lifen.mssante.fr/infirmier.mssante.fr/enovacom.mssante.fr</t>
  </si>
  <si>
    <t>pro.mssante.fr/medecin.mssante.fr/masseur-kinesitherapeute.mssante.fr/clinique-styves.mssante.fr/ch-guillaumeregnier.mssante.fr/asdia.mssante.fr</t>
  </si>
  <si>
    <t>MAILIZ/CLINIQUE SAINT YVES/CH GUILLAUME REGNIER/DEDALUS HEALTHCARE FRANCE</t>
  </si>
  <si>
    <t>vivalto-sante.mssante.fr/pro.mssante.fr/medecin.mssante.fr/lifen.mssante.fr/interop-mssante.apicrypt.org/infirmier.mssante.fr</t>
  </si>
  <si>
    <t>GIE VIVALTO SANTE SERVICE PARTAGES/LIFEN/APICEM/MAILIZ</t>
  </si>
  <si>
    <t>medecin.mssante.fr/lifen.mssante.fr/interop-mssante.apicrypt.org/infirmier.mssante.fr/chicas-gap.mssante.fr</t>
  </si>
  <si>
    <t>vertcoteau.mssante.fr/pro.mssante.fr/medecin.mssante.fr/lifen.mssante.fr/infirmier.mssante.fr/hopital-europeen.mssante.fr/cgm.mssante.fr/aura.mssante.fr</t>
  </si>
  <si>
    <t>MIPIH/LIFEN/MAILIZ/HOPITAL EUROPEEN/COMPUGROUP MEDICAL France/GCS SARA</t>
  </si>
  <si>
    <t>medecin.mssante.fr/lifen.mssante.fr/clinique-saint-exupery.mssante.fr/cgm.mssante.fr</t>
  </si>
  <si>
    <t>pro.oc.mssante.fr/pro.mssante.fr/medecin.oc.mssante.fr/medecin.mssante.fr/lifen.mssante.fr/infirmier.oc.mssante.fr/infirmier.mssante.fr/clinique-pasteur-toulouse.mssante.fr/chu-toulouse.mssante.fr/cgm.mssante.fr</t>
  </si>
  <si>
    <t>GIE VIVALTO SANTE SERVICE PARTAGES/GRADES ESEA NOUVELLE-AQUITAINE/MAILIZ/MIPIH/GH DE LA ROCHELLE-RE-AUNIS</t>
  </si>
  <si>
    <t>sos-medecins.mssante.fr/ramsaygds.mssante.fr/pro.mssante.fr/orthophoniste.mssante.fr/medecin.mssante.fr/lifen.mssante.fr/interop-mssante.apicrypt.org/chquingey.mssante.fr</t>
  </si>
  <si>
    <t>MIPIH/COMPAGNIE GENERALE DE SANTE/MAILIZ/LIFEN/APICEM/GIP GRADES BFC</t>
  </si>
  <si>
    <t>MGEN TECHNOLOGIES/MAILIZ/COMPUGROUP MEDICAL France</t>
  </si>
  <si>
    <t>pro.mssante.fr/ohs-lorraine.mssante.fr/lifen.mssante.fr/infirmier.mssante.fr</t>
  </si>
  <si>
    <t>CENTRE JACQUES PARISOT BAINVILLE SUR MADON/LIFEN/MAILIZ</t>
  </si>
  <si>
    <t>medecin.mssante.fr/limousin.mssante.fr/interop-mssante.apicrypt.org/cgm.mssante.fr</t>
  </si>
  <si>
    <t>MAILIZ/GRADES ESEA NOUVELLE-AQUITAINE/APICEM/COMPUGROUP MEDICAL France</t>
  </si>
  <si>
    <t>medecin.mssante.fr/masseur-kinesitherapeute.mssante.fr/lifen.mssante.fr/interop-mssante.apicrypt.org/infirmier.oc.mssante.fr/infirmier.mssante.fr/epsm-quimper.mssante.fr/cgm.mssante.fr/aura.mssante.fr</t>
  </si>
  <si>
    <t>LIFEN/APICEM/MIPIH/MAILIZ/CH ETIENNE COURMELEN/COMPUGROUP MEDICAL France/GCS SARA</t>
  </si>
  <si>
    <t>medecin.mssante.fr/lifen.mssante.fr/ch-cholet.mssante.fr</t>
  </si>
  <si>
    <t>MAILIZ/LIFEN/CH DE CHOLET</t>
  </si>
  <si>
    <t>utrca.mssante.fr/utrca08.mssante.fr</t>
  </si>
  <si>
    <t>DEDALUS HEALTHCARE FRANCE/MIPIH</t>
  </si>
  <si>
    <t>sage-femme.mssante.fr/pro.mssante.fr/medecin.mssante.fr/masseur-kinesitherapeute.mssante.fr/lifen.mssante.fr/interop-mssante.apicrypt.org/infirmier.mssante.fr/ihfb.mssante.fr/ghu-paris.mssante.fr/ght-gpne.mssante.fr/chu-orleans.mssante.fr/cgm.mssante.fr/aura.mssante.fr</t>
  </si>
  <si>
    <t>LIFEN/APICEM/MAILIZ/INSTITUT HOSPITALIER FRANCO-BRITANIQUE/ENOVACOM/GHI LE RAINCY MONTFERMEIL/CH REGIONAL D'ORLEANS/COMPUGROUP MEDICAL France/GCS SARA</t>
  </si>
  <si>
    <t>pro.mssante.fr/paca.mssante.fr/infirmier.mssante.fr/hadar.mssante.fr</t>
  </si>
  <si>
    <t>tzanck.mssante.fr/pro.mssante.fr/medecin.mssante.fr/lifen.mssante.fr/interop-mssante.apicrypt.org/cgm.mssante.fr</t>
  </si>
  <si>
    <t>medecin.mssante.fr/infirmier.mssante.fr/hadcs.mssante.fr</t>
  </si>
  <si>
    <t>pro.mssante.fr/pharmacien.mssante.fr/medecin.mssante.fr/interop-mssante.apicrypt.org/infirmier.mssante.fr/hadlittoral.mssante.fr</t>
  </si>
  <si>
    <t>medecin.mssante.fr/infirmier.mssante.fr/chu-tours.mssante.fr/assad-had.mssante.fr</t>
  </si>
  <si>
    <t>MAILIZ/CHRU DE TOURS/MIPIH</t>
  </si>
  <si>
    <t>altriane.mssante.fr</t>
  </si>
  <si>
    <t>ssa.mssante.fr/medecin.mssante.fr/hia-desgenettes.ssa.mssante.fr/ch-cotebasque.mssante.fr/cgm.mssante.fr/aura.mssante.fr</t>
  </si>
  <si>
    <t>MAILIZ/SSA/CHI DE LA COTE BASQUE/COMPUGROUP MEDICAL France/GCS SARA</t>
  </si>
  <si>
    <t>pro.mssante.fr/medecin.mssante.fr/masseur-kinesitherapeute.mssante.fr/lifen.mssante.fr/interop-mssante.apicrypt.org/infirmier.mssante.fr/had-nantes.mssante.fr/groupeconfluent.mssante.fr</t>
  </si>
  <si>
    <t>LIFEN/APICEM/MAILIZ/HAD NANTES ET REGION/HOPITAL PRIVE DU CONFLUENT</t>
  </si>
  <si>
    <t>sage-femme.mssante.fr/ramsaygds.mssante.fr/pro.mssante.fr/medecin.mssante.fr/lifen.mssante.fr/interop-mssante.apicrypt.org/infirmier.mssante.fr/ghpsj.mssante.fr/cgm.mssante.fr/astil62.mssante.fr/ahparis.mssante.fr</t>
  </si>
  <si>
    <t>COMPAGNIE GENERALE DE SANTE/LIFEN/APICEM/MAILIZ/GH PARIS SITE SAINT JOSEPH/COMPUGROUP MEDICAL France/ENOVACOM/HOPITAL AMERICAIN</t>
  </si>
  <si>
    <t>sage-femme.mssante.fr/ramsaygds.mssante.fr/pro.mssante.fr/medecin.mssante.fr/lifen.mssante.fr/hopitaleuropeendeparis.mssante.fr</t>
  </si>
  <si>
    <t>GRADES ESEA NOUVELLE-AQUITAINE/LIFEN/MAILIZ/CHU DE POITIERS/CHORUS/CHI DES ALPES DU SUD/CH D'ANGOULEME/COMPUGROUP MEDICAL France/GCS SARA</t>
  </si>
  <si>
    <t>hl-lamarche.mssante.fr</t>
  </si>
  <si>
    <t>lifen.mssante.fr/infirmier.mssante.fr/ght85.mssante.fr</t>
  </si>
  <si>
    <t>LIFEN/MAILIZ/CH DEPARTEMENTAL VENDEE</t>
  </si>
  <si>
    <t>sage-femme.mssante.fr/ramsaygds.mssante.fr/pro.mssante.fr/medecin.mssante.fr/lifen.mssante.fr/interop-mssante.apicrypt.org/infirmier.mssante.fr/imm.mssante.fr/ghpsj.mssante.fr/for.mssante.fr/aura.mssante.fr</t>
  </si>
  <si>
    <t>COMPAGNIE GENERALE DE SANTE/LIFEN/APICEM/MAILIZ/INSTITUT MUTUALISTE MONTSOURIS/GH PARIS SITE SAINT JOSEPH/HOPITAL FONDATION A DE ROTHSCHILD/GCS SARA</t>
  </si>
  <si>
    <t>sage-femme.mssante.fr/pro.mssante.fr/paca.mssante.fr/medecin.mssante.fr/masseur-kinesitherapeute.mssante.fr/lifen.mssante.fr/interop-mssante.apicrypt.org/infirmier.mssante.fr/groupe-sainte-marguerite.mssante.fr/clinique-st-jean.mssante.fr/ch-mdm.mssante.fr/cgm.mssante.fr/aura.mssante.fr</t>
  </si>
  <si>
    <t>pro.mssante.fr/medecin.mssante.fr/lifen.mssante.fr/infirmier.mssante.fr/hstv.mssante.fr/ch-vitre.mssante.fr</t>
  </si>
  <si>
    <t>LIFEN/MAILIZ/HOSPITALITE SAINT-THOMAS DE VILLENEUVE/CH VITRE</t>
  </si>
  <si>
    <t>LIFEN/APICEM/HOPITAL NORD FRANCHE COMTE/GRADES PULSY/GH SELESTAT-OBERNAI (GHSO)/CH DE MONT DE MARSAN/CH DE MAYOTTE/MAILIZ/CH D'ERSTEIN/CH DE CREST/HOPITAUX CIVILS DE COLMAR/COMPUGROUP MEDICAL France/GCS SARA/AURAL</t>
  </si>
  <si>
    <t>medecin.mssante.fr/lifen.mssante.fr/infirmier.mssante.fr/hsa.elsan.mssante.fr/had.sta.mssante.fr/hadsaintantoine.mssante.fr</t>
  </si>
  <si>
    <t>sage-femme.mssante.fr/pro.mssante.fr/pharmacien.mssante.fr/medecin.mssante.fr/lifen.mssante.fr/interop-mssante.apicrypt.org/infirmier.mssante.fr/ihfb.mssante.fr/ghpsj.mssante.fr/chirurgien-dentiste.mssante.fr/cgm.mssante.fr/aura.mssante.fr/aphp.mssante.fr</t>
  </si>
  <si>
    <t>LIFEN/APICEM/INSTITUT HOSPITALIER FRANCO-BRITANIQUE/GH PARIS SITE SAINT JOSEPH/MAILIZ/COMPUGROUP MEDICAL France/GCS SARA/DEDALUS HEALTHCARE FRANCE</t>
  </si>
  <si>
    <t>MGEN TECHNOLOGIES/MAILIZ/CH DE PLAISIR/ENOVACOM</t>
  </si>
  <si>
    <t>ugecam-pacac.mssante.fr/ramsaygds.mssante.fr/orpea.mssante.fr/aura.mssante.fr</t>
  </si>
  <si>
    <t>COMPAGNIE GENERALE DE SANTE/MIPIH/GCS SARA</t>
  </si>
  <si>
    <t>medecin.oc.mssante.fr/medecin.mssante.fr/inicea.mssante.fr/clinique-chateau-cahuzac.mssante.fr</t>
  </si>
  <si>
    <t>pro.mssante.fr/inicea.mssante.fr/infirmier.mssante.fr</t>
  </si>
  <si>
    <t>ugecam-alpc.cnamts.mssante.fr/pro.mssante.fr</t>
  </si>
  <si>
    <t>pro.mssante.fr/medecin.mssante.fr/masseur-kinesitherapeute.mssante.fr/lifen.mssante.fr/infirmier.mssante.fr/astil62.mssante.fr/amreso-bethel.mssante.fr</t>
  </si>
  <si>
    <t>medecin.mssante.fr/mdo.mssante.fr</t>
  </si>
  <si>
    <t>medecin.mssante.fr/masseur-kinesitherapeute.mssante.fr/fondationdiaconesses.mssante.fr/chr-metz-thionville.mssante.fr/cgm.mssante.fr/aura.mssante.fr</t>
  </si>
  <si>
    <t>MAILIZ/MIPIH/CHR METZ-THIONVILLE/COMPUGROUP MEDICAL France/GCS SARA</t>
  </si>
  <si>
    <t>lifen.mssante.fr/chmayotte.mssante.fr</t>
  </si>
  <si>
    <t>LIFEN/CH DE MAYOTTE</t>
  </si>
  <si>
    <t>medecin.mssante.fr/fondationseltzer.mssante.fr/easycrypt.mssante.fr/aura.mssante.fr</t>
  </si>
  <si>
    <t>MAILIZ/MIPIH/ENOVACOM/GCS SARA</t>
  </si>
  <si>
    <t>MGEN TECHNOLOGIES/LIFEN/APICEM/MAILIZ/COMPUGROUP MEDICAL France/GCS SARA</t>
  </si>
  <si>
    <t>vyv3.mssante.fr/medecin.mssante.fr/lacigogne-ssr.mssante.fr/infirmier.mssante.fr/cgm.mssante.fr</t>
  </si>
  <si>
    <t>sage-femme.mssante.fr/pro.mssante.fr/na.mssante.fr/mspb.mssante.fr/medecin.mssante.fr/masseur-kinesitherapeute.mssante.fr/lifen.mssante.fr/interop-mssante.apicrypt.org/infirmier.mssante.fr/cgm.mssante.fr/aura.mssante.fr/aquitaine.mssante.fr</t>
  </si>
  <si>
    <t>MSP BORDEAUX BAGATELLE/LIFEN/APICEM/MAILIZ/COMPUGROUP MEDICAL France/GCS SARA/GRADES ESEA NOUVELLE-AQUITAINE</t>
  </si>
  <si>
    <t>sage-femme.mssante.fr/ramsaygds.mssante.fr/pro.mssante.fr/polycliniquedeblois.mssante.fr/medecin.mssante.fr/lifen.mssante.fr/interop-mssante.apicrypt.org/cgm.mssante.fr</t>
  </si>
  <si>
    <t>COMPAGNIE GENERALE DE SANTE/WRAPTOR LABORATORIES/MAILIZ/LIFEN/APICEM/COMPUGROUP MEDICAL France</t>
  </si>
  <si>
    <t>pro.mssante.fr/polycliniquepoitiers.mssante.fr/polyclinique-poitiers.elsan.mssante.fr/pc.mssante.fr/na.mssante.fr/medecin.mssante.fr/lifen.mssante.fr/interop-mssante.apicrypt.org/infirmier.mssante.fr/ghnv.mssante.fr/chu-poitiers.mssante.fr/cgm.mssante.fr</t>
  </si>
  <si>
    <t>POLYCLINIQUE DE POITIERS/ELSAN/GRADES ESEA NOUVELLE-AQUITAINE/LIFEN/APICEM/MAILIZ/GH NORD VIENNE/CHU DE POITIERS/COMPUGROUP MEDICAL France</t>
  </si>
  <si>
    <t>sante-btp.mssante.fr/sage-femme.mssante.fr/pro.mssante.fr/medecin.mssante.fr/masseur-kinesitherapeute.mssante.fr/lifen.mssante.fr/interop-mssante.apicrypt.org/infirmier.mssante.fr/ghpsj.mssante.fr/cliniqueparc.mssante.fr/cgm.mssante.fr</t>
  </si>
  <si>
    <t>ENOVACOM/LIFEN/APICEM/MAILIZ/GH PARIS SITE SAINT JOSEPH/DEDALUS HEALTHCARE FRANCE/COMPUGROUP MEDICAL France</t>
  </si>
  <si>
    <t>pro.mssante.fr/ppr13.mssante.fr/paca.mssante.fr/medistory.mssante.fr/medecin.oc.mssante.fr/medecin.mssante.fr/lifen.mssante.fr/interop-mssante.apicrypt.org/infirmier.mssante.fr/hopital-saint-joseph.mssante.fr/hopital-europeen.mssante.fr/ch-salon.mssante.fr/chicas-gap.mssante.fr/cgm.mssante.fr/aura.mssante.fr</t>
  </si>
  <si>
    <t>DEDALUS HEALTHCARE FRANCE/MIPIH/LIFEN/APICEM/MAILIZ/HOPITAL SAINT JOSEPH/HOPITAL EUROPEEN/HOPITAL DU PAYS SALONAIS/CHI DES ALPES DU SUD/COMPUGROUP MEDICAL France/GCS SARA</t>
  </si>
  <si>
    <t>medecin.mssante.fr/lifen.mssante.fr/interop-mssante.apicrypt.org/infirmier.oc.mssante.fr/infirmier.mssante.fr/had.capsante.mssante.fr/cgm.mssante.fr/capsante.mssante.fr</t>
  </si>
  <si>
    <t>LIFEN/APICEM/MAILIZ/MIPIH/COMPUGROUP MEDICAL France/ENOVACOM</t>
  </si>
  <si>
    <t>pro.mssante.fr/pedicure-podologue.mssante.fr/medecin.mssante.fr/masseur-kinesitherapeute.mssante.fr/lifen.mssante.fr/interop-mssante.apicrypt.org/aura.mssante.fr/ahnac.mssante.fr</t>
  </si>
  <si>
    <t>MAILIZ/LIFEN/APICEM/GCS SARA/DEDALUS HEALTHCARE FRANCE</t>
  </si>
  <si>
    <t>sage-femme.mssante.fr/pro.oc.mssante.fr/pro.mssante.fr/medecin.mssante.fr/lifen.mssante.fr/interop-mssante.apicrypt.org/infirmier.mssante.fr/easycrypt.mssante.fr</t>
  </si>
  <si>
    <t>MIPIH/LIFEN/APICEM/MAILIZ/ENOVACOM</t>
  </si>
  <si>
    <t>st-odilon.elsan.mssante.fr/pso.aura.mssante.fr/medecin.mssante.fr/interop-mssante.apicrypt.org/elsan.mssante.fr/chorus.mssante.fr/aura.mssante.fr</t>
  </si>
  <si>
    <t>MAILIZ/APICEM/ELSAN/CHORUS/GCS SARA</t>
  </si>
  <si>
    <t>MAILIZ/MGEN TECHNOLOGIES</t>
  </si>
  <si>
    <t>medecin.oc.mssante.fr/medecin.mssante.fr/medecin.mp.mssante.fr/infirmier.mssante.fr/had-srd.mssante.fr/aura.mssante.fr</t>
  </si>
  <si>
    <t>pro.mssante.fr/medecin.mssante.fr/coulomme.mssante.fr/cgm.mssante.fr/aura.mssante.fr</t>
  </si>
  <si>
    <t>GIP SILPC/LIFEN/MAILIZ/ADISTA/MIPIH</t>
  </si>
  <si>
    <t>oncobfc.mssante.fr</t>
  </si>
  <si>
    <t>Préparateur en pharmacie hospitalière</t>
  </si>
  <si>
    <t>infirmier.mssante.fr/cheygurande.mssante.fr/ch-eygurande.mssante.fr/aura.mssante.fr</t>
  </si>
  <si>
    <t>MAILIZ/CH PAYS EYGURANDE/ENOVACOM/GCS SARA</t>
  </si>
  <si>
    <t>primerose-hossegor.mssante.fr/na.mssante.fr/medecin.mssante.fr/aquitaine.mssante.fr</t>
  </si>
  <si>
    <t>pro.oc.mssante.fr/orpea.mssante.fr</t>
  </si>
  <si>
    <t>ENOVACOM/LIFEN/MAILIZ/COMPUGROUP MEDICAL France/GCS SARA</t>
  </si>
  <si>
    <t>MIPIH/LIFEN/APICEM/MAILIZ/CH FRANCK-JOLY/CH LOUIS PASTEUR/COMPUGROUP MEDICAL France/GCS SARA</t>
  </si>
  <si>
    <t>pro.mssante.fr/paca.mssante.fr/medecin.mssante.fr/lifen.mssante.fr/interop-mssante.apicrypt.org/infirmier.mssante.fr/hopital-europeen.mssante.fr/ch-morlaix.mssante.fr/chicas-gap.mssante.fr/ch-ajaccio.mssante.fr/cgm.mssante.fr/aura.mssante.fr</t>
  </si>
  <si>
    <t>LIFEN/APICEM/MAILIZ/HOPITAL EUROPEEN/CH DES PAYS DE MORLAIX/CHI DES ALPES DU SUD/MIPIH/COMPUGROUP MEDICAL France/GCS SARA</t>
  </si>
  <si>
    <t>pro.mssante.fr/pc.mssante.fr/na.mssante.fr/medecin.mssante.fr/masseur-kinesitherapeute.mssante.fr/lifen.mssante.fr/interop-mssante.apicrypt.org/infirmier.mssante.fr/chu-poitiers.mssante.fr/chu-bordeaux.mssante.fr/ch-perigueux.mssante.fr/chmayotte.mssante.fr/ch-larochelle.mssante.fr/ch-cognac.mssante.fr/ch-angouleme.mssante.fr/cgm.mssante.fr/aura.mssante.fr</t>
  </si>
  <si>
    <t>GRADES ESEA NOUVELLE-AQUITAINE/LIFEN/APICEM/MAILIZ/CHU DE POITIERS/CHU HOPITAUX DE BORDEAUX/CH DE PERIGUEUX/CH DE MAYOTTE/GH DE LA ROCHELLE-RE-AUNIS/CHI DU PAYS DE COGNAC/CH D'ANGOULEME/COMPUGROUP MEDICAL France/GCS SARA</t>
  </si>
  <si>
    <t>sage-femme.mssante.fr/pro.mssante.fr/medecin.mssante.fr/lifen.mssante.fr/interop-mssante.apicrypt.org/infirmier.mssante.fr/ch-arpajon.mssante.fr/cgm.mssante.fr</t>
  </si>
  <si>
    <t>LIFEN/APICEM/MAILIZ/ENOVACOM/COMPUGROUP MEDICAL France</t>
  </si>
  <si>
    <t>MAILIZ/CH DES PAYS DE MORLAIX/COMPUGROUP MEDICAL France/ASSOCIATION HOSPITALIERE DE BRETAGNE</t>
  </si>
  <si>
    <t>soins-service.mssante.fr/sage-femme.mssante.fr/pro.mssante.fr/medecin.mssante.fr/masseur-kinesitherapeute.mssante.fr/lifen.mssante.fr/interop-mssante.apicrypt.org/infirmier.oc.mssante.fr/infirmier.mssante.fr/gasbtp-reims.mssante.fr/chu-amiens.mssante.fr/ch-stquentin.mssante.fr/ch-draguignan.mssante.fr/chblois.mssante.fr/cgm.mssante.fr/aura.mssante.fr</t>
  </si>
  <si>
    <t>HAD ASS BOVES/LIFEN/APICEM/MAILIZ/ENOVACOM/CHU AMIENS PICARDIE/MIPIH/CH DE LA DRACENIE/CH DE BLOIS/COMPUGROUP MEDICAL France/GCS SARA</t>
  </si>
  <si>
    <t>LIFEN/APICEM/MAILIZ/SAS MAPUI LABS/CH DE CHATEAUDUN/CH LE MANS/GCS SARA/SYNAPPSE</t>
  </si>
  <si>
    <t>ENOVACOM/MAILIZ/LIFEN/GCS SARA</t>
  </si>
  <si>
    <t>LIFEN/APICEM/MAILIZ/SAS MAPUI LABS/GCS E-SANTE PAYS DE LA LOIRE/CH NORD MAYENNE/COMPUGROUP MEDICAL France</t>
  </si>
  <si>
    <t>medecin.mssante.fr/ch-ewa.mssante.fr/cgm.mssante.fr</t>
  </si>
  <si>
    <t>infirmier.mssante.fr/chlafere.mssante.fr/ch-lafere.mssante.fr</t>
  </si>
  <si>
    <t>MAILIZ/MIPIH/CH GERONTOLOGIQUE LA FERE</t>
  </si>
  <si>
    <t>ssa.mssante.fr/sage-femme.mssante.fr/medecin.mssante.fr/lifen.mssante.fr/interop-mssante.apicrypt.org/ch-montlucon.mssante.fr/ch-issoire.mssante.fr/ch-issoire.aura.mssante.fr/aura.mssante.fr</t>
  </si>
  <si>
    <t>SSA/MAILIZ/LIFEN/APICEM/CENTRE HOSPITALIER MONTLUCON NERIS/CH PAUL ARDIER ISSOIRE/GCS SARA</t>
  </si>
  <si>
    <t>pro.mssante.fr/medecin.mssante.fr/lifen.mssante.fr/infirmier.mssante.fr/chu-poitiers.mssante.fr/ch-sarlat.mssante.fr/ch-perigueux.mssante.fr/aquitaine.mssante.fr</t>
  </si>
  <si>
    <t>LIFEN/MAILIZ/CHU DE POITIERS/CH SARLAT/CH DE PERIGUEUX/GRADES ESEA NOUVELLE-AQUITAINE</t>
  </si>
  <si>
    <t>HOPITAUX PEDIATRIQUES DE NICE CHU LENVAL/GRADES ESEA NOUVELLE-AQUITAINE/LIFEN/HOPITAL SAINT JOSEPH/CH RENE DUBOS/HOPITAL DU PAYS SALONAIS/MAILIZ/CHI DES ALPES DU SUD/MIPIH/COMPUGROUP MEDICAL France/DEDALUS HEALTHCARE FRANCE/GCS SARA</t>
  </si>
  <si>
    <t>ramsaygds.mssante.fr/pro.mssante.fr/medecin.mssante.fr/lifen.mssante.fr/interop-mssante.apicrypt.org/infirmier.mssante.fr/ch-provins.mssante.fr/chorus.mssante.fr/ch-montlucon.mssante.fr/ch-ghsa.mssante.fr/ch-cotentin.mssante.fr/cgm.mssante.fr/aura.mssante.fr</t>
  </si>
  <si>
    <t>COMPAGNIE GENERALE DE SANTE/LIFEN/APICEM/MAILIZ/CH LEON BINET PROVINS/CHORUS/CENTRE HOSPITALIER MONTLUCON NERIS/CHU DE REIMS/CH PUBLIC DU COTENTIN/COMPUGROUP MEDICAL France/GCS SARA</t>
  </si>
  <si>
    <t>orthophoniste.mssante.fr/medecin.mssante.fr/masseur-kinesitherapeute.mssante.fr/lifen.mssante.fr/interop-mssante.apicrypt.org/infirmier.mssante.fr/ght85.mssante.fr/ch-lvo.mssante.fr/chd-vendee.mssante.fr/cgm.mssante.fr/aura.mssante.fr</t>
  </si>
  <si>
    <t>pro.mssante.fr/paca.mssante.fr/medecin.mssante.fr/lifen.mssante.fr/infirmier.mssante.fr/chu-rouen.mssante.fr/chu-nice.mssante.fr/cgm.mssante.fr/aura.mssante.fr/ahsm.mssante.fr</t>
  </si>
  <si>
    <t>MIPIH/LIFEN/MAILIZ/CHU DE ROUEN/CHU DE NICE/COMPUGROUP MEDICAL France/GCS SARA/ASSOCIATION HOSPITALIERE SAINTE MARIE</t>
  </si>
  <si>
    <t>medecin.mssante.fr/infirmier.mssante.fr/aura.mssante.fr/ahsm.mssante.fr</t>
  </si>
  <si>
    <t>LIFEN/SSR LES CAPUCINS/APICEM/MAILIZ/GCS E-SANTE PAYS DE LA LOIRE</t>
  </si>
  <si>
    <t>na.mssante.fr/medecin.mssante.fr/lp-lh.mssante.fr/infirmier.mssante.fr/cgm.mssante.fr</t>
  </si>
  <si>
    <t>GRADES ESEA NOUVELLE-AQUITAINE/WRAPTOR LABORATORIES/MAILIZ/COMPUGROUP MEDICAL France</t>
  </si>
  <si>
    <t>pro.mssante.fr/medecin.mssante.fr/lifen.mssante.fr/infirmier.mssante.fr/aura.mssante.fr</t>
  </si>
  <si>
    <t>lacazgramoun.mssante.fr/hovia.mssante.fr</t>
  </si>
  <si>
    <t>MAILIZ/LIFEN/ENOVACOM/GCS SARA/GRADES ESEA NOUVELLE-AQUITAINE</t>
  </si>
  <si>
    <t>sage-femme.mssante.fr/pro.mssante.fr/medecin.mssante.fr/masseur-kinesitherapeute.mssante.fr/lifen.mssante.fr/interop-mssante.apicrypt.org/infirmier.mssante.fr/clinique-mitterie.mssante.fr/ch-cotentin.mssante.fr/cgm.mssante.fr/aura.mssante.fr</t>
  </si>
  <si>
    <t>pro.mssante.fr/medecin.mssante.fr/masseur-kinesitherapeute.mssante.fr/lifen.mssante.fr/interop-mssante.apicrypt.org/infirmier.mssante.fr/cliniquedesacacias.mssante.fr/chu-amiens.mssante.fr/ch-montreuil.mssante.fr/chirurgien-dentiste.mssante.fr/ch-cotentin.mssante.fr/cgm.mssante.fr/astil62.mssante.fr</t>
  </si>
  <si>
    <t>LIFEN/APICEM/CHU AMIENS PICARDIE/DEDALUS HEALTHCARE FRANCE/MAILIZ/CH PUBLIC DU COTENTIN/COMPUGROUP MEDICAL France/ENOVACOM</t>
  </si>
  <si>
    <t>ptavarest.mssante.fr/pro.mssante.fr/pediatrie-chulenval-nice.mssante.fr/paerpa83.mssante.fr/paca.mssante.fr/odalia.mssante.fr/medecin.mssante.fr/masseur-kinesitherapeute.mssante.fr/lifen.mssante.fr/lenval.mssante.fr/interop-mssante.apicrypt.org/infirmier.mssante.fr/ctavarest.mssante.fr/chu-nice.mssante.fr/chicas-gap.mssante.fr/ch-draguignan.mssante.fr/cgm.mssante.fr/aura.mssante.fr</t>
  </si>
  <si>
    <t>MIPIH/ENOVACOM/LIFEN/HOPITAUX PEDIATRIQUES DE NICE CHU LENVAL/APICEM/MAILIZ/CHU DE NICE/CHI DES ALPES DU SUD/CH DE LA DRACENIE/COMPUGROUP MEDICAL France/GCS SARA</t>
  </si>
  <si>
    <t>orthophoniste.mssante.fr/medecin.mssante.fr/masseur-kinesitherapeute.mssante.fr/lifen.mssante.fr/interop-mssante.apicrypt.org/infirmier.mssante.fr/ch-sens.mssante.fr/ch-ploermel.mssante.fr/chicas-gap.mssante.fr/ch-denain.mssante.fr/cgm.mssante.fr/aura.mssante.fr</t>
  </si>
  <si>
    <t>LIFEN/APICEM/MAILIZ/CH SENS/CH BRETAGNE ATLANTIQUE/CHI DES ALPES DU SUD/MIPIH/COMPUGROUP MEDICAL France/GCS SARA</t>
  </si>
  <si>
    <t>medecin.mssante.fr/lifen.mssante.fr/infirmier.mssante.fr/ght-loiret.mssante.fr/ch-pithiviers.mssante.fr</t>
  </si>
  <si>
    <t>sage-femme.mssante.fr/pro.mssante.fr/paca.mssante.fr/medecin.mssante.fr/lifen.mssante.fr/interop-mssante.apicrypt.org/infirmier.mssante.fr/chicas-gap.mssante.fr/ch-briancon.mssante.fr/cgm.mssante.fr/aura.mssante.fr</t>
  </si>
  <si>
    <t>MIPIH/LIFEN/APICEM/MAILIZ/CHI DES ALPES DU SUD/CH DES ESCARTONS DE BRIANCON/COMPUGROUP MEDICAL France/GCS SARA</t>
  </si>
  <si>
    <t>COMPAGNIE GENERALE DE SANTE/LIFEN/APICEM/MAILIZ/HOSPITALITE SAINT-THOMAS DE VILLENEUVE/GCS E-SANTE PAYS DE LA LOIRE/CHU DE POITIERS/CHR METZ-THIONVILLE/GRADES ESEA NOUVELLE-AQUITAINE/CH DE MAYOTTE/GH DE LA ROCHELLE-RE-AUNIS/CH DEPARTEMENTAL VENDEE/CHI DE COMPIEGNE-NOYON/CH DE CHOLET/CH CENTRE BRETAGNE/CH BRETAGNE ATLANTIQUE/COMPUGROUP MEDICAL France/GCS SARA</t>
  </si>
  <si>
    <t>sage-femme.guyane.mssante.fr/medecin.mssante.fr/interop-mssante.apicrypt.org/infirmier.mssante.fr/ch-saintnazaire.mssante.fr/ch-montlucon.mssante.fr/ch-belley.aura.mssante.fr/aura.mssante.fr</t>
  </si>
  <si>
    <t>MIPIH/APICEM/MAILIZ/CH DE SAINT NAZAIRE/CENTRE HOSPITALIER MONTLUCON NERIS/GCS SARA</t>
  </si>
  <si>
    <t>medecin.mssante.fr/lifen.mssante.fr/infirmier.mssante.fr/chlcdijon.mssante.fr/ch-dromevivarais.mssante.fr/ch-dromevivarais.aura.mssante.fr/cgm.mssante.fr/aura.mssante.fr</t>
  </si>
  <si>
    <t>LIFEN/MAILIZ/GIP GRADES BFC/CH DROME-VIVARAIS - SITE DE MONTELEGER/COMPUGROUP MEDICAL France/GCS SARA</t>
  </si>
  <si>
    <t>silpc.mssante.fr/ch-stcere.mssante.fr/ch-gramat.mssante.fr</t>
  </si>
  <si>
    <t>LIFEN/APICEM/MAILIZ/SAS MAPUI LABS/CH DE PLAISIR/CHU DE ROUEN/MIPIH/CH PUBLIC DU COTENTIN/COMPUGROUP MEDICAL France</t>
  </si>
  <si>
    <t>sage-femme.oc.mssante.fr/sage-femme.mssante.fr/pro.oc.mssante.fr/pro.mssante.fr/pharmacien.oc.mssante.fr/pharmacien.mssante.fr/medecin.oc.mssante.fr/medecin.mssante.fr/masseur-kinesitherapeute.mssante.fr/lifen.mssante.fr/infirmier.mssante.fr/chu-poitiers.mssante.fr/ch-salon.mssante.fr/chirurgien-dentiste.mssante.fr/ch-gien.mssante.fr/ch-beziers.mssante.fr/ch-bassindethau.mssante.fr/aura.mssante.fr</t>
  </si>
  <si>
    <t>MIPIH/LIFEN/CHU DE POITIERS/HOPITAL DU PAYS SALONAIS/MAILIZ/CH REGIONAL D'ORLEANS/CH DE BEZIERS/CH BASSIN DE THAU/GCS SARA</t>
  </si>
  <si>
    <t>sage-femme.mssante.fr/pro.mssante.fr/pharmacien.mssante.fr/paca.mssante.fr/orthophoniste.mssante.fr/nephrocare.mssante.fr/medecin.mssante.fr/masseur-kinesitherapeute.mssante.fr/lifen.mssante.fr/interop-mssante.apicrypt.org/infirmier.mssante.fr/hopital-saint-joseph.mssante.fr/hopital-europeen.mssante.fr/ch-salon.mssante.fr/ch-montlucon.mssante.fr/ch-aix.mssante.fr/cgm.mssante.fr/aura.mssante.fr</t>
  </si>
  <si>
    <t>MIPIH/CENTRE NEPHROCARE MARNE LA VALLEE/LIFEN/APICEM/MAILIZ/HOPITAL SAINT JOSEPH/HOPITAL EUROPEEN/HOPITAL DU PAYS SALONAIS/CENTRE HOSPITALIER MONTLUCON NERIS/CH DU PAYS D'AIX/COMPUGROUP MEDICAL France/GCS SARA</t>
  </si>
  <si>
    <t>LIFEN/MAILIZ/CHORUS/COMPUGROUP MEDICAL France/DEDALUS HEALTHCARE FRANCE/MIPIH/GCS SARA</t>
  </si>
  <si>
    <t>COMPAGNIE GENERALE DE SANTE/HOPITAUX PEDIATRIQUES DE NICE CHU LENVAL/GRADES ESEA NOUVELLE-AQUITAINE/LIFEN/APICEM/CH DE PLAISIR/HOPITAL SAINT JOSEPH/CHU DE NICE/MAILIZ/MIPIH/CH DE LA DRACENIE/CH LOUIS PASTEUR/COMPUGROUP MEDICAL France/GCS SARA</t>
  </si>
  <si>
    <t>pro.mssante.fr/pharmacien.mssante.fr/medecin.mssante.fr/infirmier.mssante.fr/ght-cdn.mssante.fr/ch-cholet.mssante.fr</t>
  </si>
  <si>
    <t>sage-femme.mssante.fr/pro.mssante.fr/pharmacien.mssante.fr/medecin.mssante.fr/masseur-kinesitherapeute.mssante.fr/lifen.mssante.fr/interop-mssante.apicrypt.org/infirmier.mssante.fr/easycrypt.mssante.fr/cgm.mssante.fr/aura.mssante.fr</t>
  </si>
  <si>
    <t>spstfwi.mssante.fr/pro.mssante.fr/masseur-kinesitherapeute.mssante.fr/lifen.mssante.fr/interop-mssante.apicrypt.org/infirmier.mssante.fr/ch-mauriceselbonne.mssante.fr/bioserveur.mssante.fr</t>
  </si>
  <si>
    <t>DEDALUS HEALTHCARE FRANCE/MAILIZ/LIFEN/CH VITRE/ENOVACOM/CH DE FOUGERES/CH DE SAINT MALO/GCS SARA</t>
  </si>
  <si>
    <t>SSA/CENTRE JACQUES PARISOT BAINVILLE SUR MADON/MIPIH/LIFEN/APICEM/HOPITAL NORD FRANCHE COMTE/GRADES PULSY/CH DE JURY/MAILIZ/CHI DE COMPIEGNE-NOYON/GCS E-SANTE BOURGOGNE/CHR METZ-THIONVILLE/COMPUGROUP MEDICAL France/ENOVACOM/GCS SARA</t>
  </si>
  <si>
    <t>vyv3.mssante.fr/softwaymedical.mssante.fr/sage-femme.mssante.fr/ramsaygds.mssante.fr/pro.mssante.fr/pharmacien.mssante.fr/orthophoniste.mssante.fr/medistory.mssante.fr/medecin.mssante.fr/masseur-kinesitherapeute.mssante.fr/lifen.mssante.fr/interop-mssante.apicrypt.org/infirmier.mssante.fr/ghpsj.mssante.fr/chu-tours.mssante.fr/chu-reims.mssante.fr/chu-poitiers.mssante.fr/ch-saumur.mssante.fr/chr-orleans.mssante.fr/ch-loches.mssante.fr/chirurgien-dentiste.mssante.fr/chicacr.mssante.fr/ch-guillaumeregnier.mssante.fr/ch-cholet.mssante.fr/ch-chateauroux.mssante.fr/ch-chateauduloir.mssante.fr/ch-angouleme.mssante.fr/cgm.mssante.fr/aura.mssante.fr/arauco.mssante.fr</t>
  </si>
  <si>
    <t>MIPIH/COMPAGNIE GENERALE DE SANTE/DEDALUS HEALTHCARE FRANCE/LIFEN/APICEM/GH PARIS SITE SAINT JOSEPH/CHRU DE TOURS/CHU DE REIMS/CHU DE POITIERS/CH DE SAUMUR/CH REGIONAL D'ORLEANS/CH PAUL MARTINAIS-LOCHES/MAILIZ/CENTRE HOSPITALIER INTERCOMMUNAL/CH GUILLAUME REGNIER/CH DE CHOLET/CH CHATEAUROUX/CH DE CHATEAUDUN/CH D'ANGOULEME/COMPUGROUP MEDICAL France/GCS SARA/ENOVACOM</t>
  </si>
  <si>
    <t>pro.mssante.fr/medecin.mssante.fr/infirmier.oc.mssante.fr/infirmier.mssante.fr/hospiville.mssante.fr/ch-montfavet.mssante.fr/chirurgien-dentiste.mssante.fr/cgm.mssante.fr/aura.mssante.fr</t>
  </si>
  <si>
    <t>MIPIH/SAS MAPUI LABS/CHS DE MONTFAVET/MAILIZ/COMPUGROUP MEDICAL France/GCS SARA</t>
  </si>
  <si>
    <t>pro.mssante.fr/medecin.mssante.fr/masseur-kinesitherapeute.mssante.fr/lifen.mssante.fr/interop-mssante.apicrypt.org/infirmier.mssante.fr/ihfb.mssante.fr/ch-sens.mssante.fr/chirurgien-dentiste.mssante.fr/cgm.mssante.fr/aura.mssante.fr</t>
  </si>
  <si>
    <t>pro.mssante.fr/nhn.mssante.fr/medecin.mssante.fr/lifen.mssante.fr/infirmier.mssante.fr/ght-novo.mssante.fr/ght-cdn.mssante.fr/chu-rouen.mssante.fr/ch-romorantin.mssante.fr/cgm.mssante.fr</t>
  </si>
  <si>
    <t>CH EURE SEINE/LIFEN/MAILIZ/CH RENE DUBOS/CH JACQUES MONOD - FLERS/CHU DE ROUEN/CH DE ROMORANTIN-LANTHENAY/COMPUGROUP MEDICAL France</t>
  </si>
  <si>
    <t>pro.mssante.fr/na.mssante.fr/medecin.mssante.fr/lifen.mssante.fr/infirmier.mssante.fr/cvl.mssante.fr/ch-henriey.mssante.fr/ch-chartres.mssante.fr/cgm.mssante.fr/arpep-pdl.synappse.mssante.fr</t>
  </si>
  <si>
    <t>GRADES ESEA NOUVELLE-AQUITAINE/LIFEN/MAILIZ/WRAPTOR LABORATORIES/MIPIH/CH DE CHARTRES/COMPUGROUP MEDICAL France/SYNAPPSE</t>
  </si>
  <si>
    <t>pro.mssante.fr/medecin.oc.mssante.fr/medecin.mssante.fr/lifen.mssante.fr/infirmier.mssante.fr/ch-uzes.mssante.fr/ch-montfavet.mssante.fr</t>
  </si>
  <si>
    <t>LIFEN/MAILIZ/MIPIH/CHS DE MONTFAVET</t>
  </si>
  <si>
    <t>ch.francois-tosquelles.mssante.fr</t>
  </si>
  <si>
    <t>COMPAGNIE GENERALE DE SANTE/GCS TESIS/GRADES ESEA NOUVELLE-AQUITAINE/MSP BORDEAUX BAGATELLE/LIFEN/HOPITAL SAINT JOSEPH/HOPITAL NORD FRANCHE COMTE/MIPIH/CH DEPARTEMENTAL VENDEE/GH PARIS SITE SAINT JOSEPH/GHBS - HOPITAL DU SCORFF/CHU DE POITIERS/CHU DE NICE/CHU BESANCON/HOPITAL DU PAYS SALONAIS/CHR METZ-THIONVILLE/CH DE MAYOTTE/CH SAINT CALAIS/CHI DE VILLENEUVE ST GEORGES/MAILIZ/CHI ELBEUF-LOUVIERS-VAL DE REUIL/CHI DES ALPES DU SUD/ENOVACOM/CH PUBLIC DU COTENTIN/CH DE BEZIERS/COMPUGROUP MEDICAL France/CENTRE ANTOINE LACASSAGNE/GCS SARA/AUB SANTE/ASSOC READAPT ET FORMATION PROF</t>
  </si>
  <si>
    <t>ramsaygds.mssante.fr/pro.mssante.fr/medecin.mssante.fr/masseur-kinesitherapeute.mssante.fr/lifen.mssante.fr/interop-mssante.apicrypt.org/infirmier.mssante.fr/esantepdl.mssante.fr/chu-besancon.mssante.fr/cgm.mssante.fr/cgfl.mssante.fr/aura.mssante.fr</t>
  </si>
  <si>
    <t>COMPAGNIE GENERALE DE SANTE/LIFEN/APICEM/MAILIZ/GCS E-SANTE PAYS DE LA LOIRE/CHU BESANCON/COMPUGROUP MEDICAL France/CRLCC GEORGES-FRANCOIS LECLERC/GCS SARA</t>
  </si>
  <si>
    <t>vivalto-sante.mssante.fr/pro.mssante.fr/medecin.mssante.fr/lifen.mssante.fr/infirmier.mssante.fr/annedartois.mssante.fr</t>
  </si>
  <si>
    <t>MIPIH/LIFEN/APICEM/MAILIZ/CH ALES-CEVENNNES/COMPUGROUP MEDICAL France/ELSAN/GCS SARA</t>
  </si>
  <si>
    <t>lifen.mssante.fr/interop-mssante.apicrypt.org/infirmier.mssante.fr/hopital-saint-joseph.mssante.fr/almaviva-sante.mssante.fr</t>
  </si>
  <si>
    <t>pro.mssante.fr/pharmacien.mssante.fr/medecin.mssante.fr/lifen.mssante.fr/interop-mssante.apicrypt.org/infirmier.mssante.fr</t>
  </si>
  <si>
    <t>pro.mssante.fr/polyclinique-limoges.mssante.fr/na.mssante.fr/medecin.mssante.fr/lifen.mssante.fr/interop-mssante.apicrypt.org/ghnv.mssante.fr/clinique-lamarche.mssante.fr/chu-poitiers.mssante.fr/cgm.mssante.fr</t>
  </si>
  <si>
    <t>CLINIQUE FRANCOIS CHENIEUX/GRADES ESEA NOUVELLE-AQUITAINE/MAILIZ/LIFEN/APICEM/GH NORD VIENNE/WRAPTOR LABORATORIES/CHU DE POITIERS/COMPUGROUP MEDICAL France</t>
  </si>
  <si>
    <t>cliniquedesepinettes.mssante.fr/chu-poitiers.mssante.fr</t>
  </si>
  <si>
    <t>MIPIH/CHU DE POITIERS</t>
  </si>
  <si>
    <t>medecin.mssante.fr/lifen.mssante.fr/clinique-saintfrancois.elsan.mssante.fr/aura.mssante.fr</t>
  </si>
  <si>
    <t>MAILIZ/LIFEN/ELSAN/GCS SARA</t>
  </si>
  <si>
    <t>diaconat-mulhouse.mssante.fr/aura.mssante.fr</t>
  </si>
  <si>
    <t>pro.mssante.fr/lifen.mssante.fr/cliniquepaysdeseine.mssante.fr</t>
  </si>
  <si>
    <t>interop-mssante.apicrypt.org/inicea.mssante.fr/cgm.mssante.fr</t>
  </si>
  <si>
    <t>APICEM/ENOVACOM/COMPUGROUP MEDICAL France</t>
  </si>
  <si>
    <t>pro.mssante.fr/polyclinique-limoges.mssante.fr/na.mssante.fr/limousin.mssante.fr/lifen.mssante.fr/interop-mssante.apicrypt.org/infirmier.mssante.fr/chu-limoges.mssante.fr/ch-stjunien.mssante.fr</t>
  </si>
  <si>
    <t>ramsaygds.mssante.fr/pro.mssante.fr/medecin.mssante.fr/lifen.mssante.fr/infirmier.mssante.fr/cgm.mssante.fr/almaviva-sante.mssante.fr/ahparis.mssante.fr</t>
  </si>
  <si>
    <t>COMPAGNIE GENERALE DE SANTE/LIFEN/MAILIZ/COMPUGROUP MEDICAL France/MIPIH/HOPITAL AMERICAIN</t>
  </si>
  <si>
    <t>pro.mssante.fr/enovacom.mssante.fr</t>
  </si>
  <si>
    <t>pro.mssante.fr/paca.mssante.fr/medecin.mssante.fr/lagrangea.mssante.fr/infirmier.mssante.fr/cgm.mssante.fr</t>
  </si>
  <si>
    <t>MAILIZ/FSEF/CH DE CANNES/COMPUGROUP MEDICAL France</t>
  </si>
  <si>
    <t>pro.mssante.fr/paca.mssante.fr/medecin.mssante.fr/infirmier.mssante.fr/esperels.mssante.fr/enovacom.mssante.fr/cliniquelesesperels.mssante.fr/aura.mssante.fr</t>
  </si>
  <si>
    <t>MAILIZ/WRAPTOR LABORATORIES/ENOVACOM/MIPIH/GCS SARA</t>
  </si>
  <si>
    <t>valdestreilles.mssante.fr/ch-cannes.mssante.fr</t>
  </si>
  <si>
    <t>WRAPTOR LABORATORIES/CH DE CANNES</t>
  </si>
  <si>
    <t>sinoue.mssante.fr/orpea.mssante.fr/medecin.mssante.fr/infirmier.mssante.fr/hopital-europeen.mssante.fr</t>
  </si>
  <si>
    <t>ramsaygds.mssante.fr/ndm.mssante.fr/medecin.mssante.fr/infirmier.mssante.fr/enovacom.mssante.fr/chmayotte.mssante.fr/cgm.mssante.fr</t>
  </si>
  <si>
    <t>COMPAGNIE GENERALE DE SANTE/MAILIZ/ENOVACOM/CH DE MAYOTTE/COMPUGROUP MEDICAL France</t>
  </si>
  <si>
    <t>sage-femme.mssante.fr/pro.oc.mssante.fr/pro.mssante.fr/mediterranee.elsan.mssante.fr/medecin.oc.mssante.fr/medecin.mssante.fr/lifen.mssante.fr/interop-mssante.apicrypt.org/infirmier.mssante.fr/cgm.mssante.fr</t>
  </si>
  <si>
    <t>ELSAN/MIPIH/LIFEN/APICEM/MAILIZ/COMPUGROUP MEDICAL France</t>
  </si>
  <si>
    <t>medecin.mssante.fr/inicea.mssante.fr/infirmier.mssante.fr</t>
  </si>
  <si>
    <t>vivalto-sante.mssante.fr/sage-femme.mssante.fr/medecin.mssante.fr/lifen.mssante.fr/interop-mssante.apicrypt.org</t>
  </si>
  <si>
    <t>GIE VIVALTO SANTE SERVICE PARTAGES/MAILIZ/LIFEN/APICEM</t>
  </si>
  <si>
    <t>saint-pierre.elsan.mssante.fr/ramsaygds.mssante.fr/pro.mssante.fr/pharmacien.mssante.fr/medecin.oc.mssante.fr/medecin.mssante.fr/lifen.mssante.fr/interop-mssante.apicrypt.org/infirmier.mssante.fr/clinique-st-pierre.mssante.fr/chu-bordeaux.mssante.fr/cgm.mssante.fr</t>
  </si>
  <si>
    <t>ELSAN/COMPAGNIE GENERALE DE SANTE/LIFEN/APICEM/MAILIZ/MIPIH/CHU HOPITAUX DE BORDEAUX/COMPUGROUP MEDICAL France</t>
  </si>
  <si>
    <t>ramsaygds.mssante.fr/medecin.oc.mssante.fr/medecin.mssante.fr/lifen.mssante.fr/infirmier.mssante.fr/ensante.mssante.fr/cl-stella.mssante.fr/cgm.mssante.fr</t>
  </si>
  <si>
    <t>COMPAGNIE GENERALE DE SANTE/LIFEN/MAILIZ/ENOVACOM/MIPIH/COMPUGROUP MEDICAL France</t>
  </si>
  <si>
    <t>sunnycottage.mssante.fr/interop-mssante.apicrypt.org/infirmier.mssante.fr/enovacom.mssante.fr</t>
  </si>
  <si>
    <t>MIPIH/APICEM/MAILIZ/ENOVACOM</t>
  </si>
  <si>
    <t>ramsaygds.mssante.fr/infirmier.mssante.fr/croix-rouge.mssante.fr/cgm.mssante.fr</t>
  </si>
  <si>
    <t>medecin.mssante.fr/masseur-kinesitherapeute.mssante.fr/lifen.mssante.fr/ladapt.mssante.fr/cvl.mssante.fr</t>
  </si>
  <si>
    <t>MAILIZ/LIFEN/MIPIH/WRAPTOR LABORATORIES</t>
  </si>
  <si>
    <t>vivalto-sante.mssante.fr/pro.mssante.fr/na.mssante.fr/medecin.mssante.fr/masseur-kinesitherapeute.mssante.fr/infirmier.mssante.fr/croix-rouge.mssante.fr/ch-larochelle.mssante.fr</t>
  </si>
  <si>
    <t>ugecam-normandie.mssante.fr/pro.mssante.fr/medecin.mssante.fr/lifen.mssante.fr</t>
  </si>
  <si>
    <t>sage-femme.mssante.fr/pro.mssante.fr/na.mssante.fr/medecin.mssante.fr/lifen.mssante.fr/interop-mssante.apicrypt.org/infirmier.mssante.fr/enovacom.mssante.fr/ch-sudgironde.mssante.fr/chmayotte.mssante.fr/cgm.mssante.fr/aura.mssante.fr/arpep-pdl.synappse.mssante.fr</t>
  </si>
  <si>
    <t>GRADES ESEA NOUVELLE-AQUITAINE/LIFEN/APICEM/MAILIZ/ENOVACOM/MIPIH/CH DE MAYOTTE/COMPUGROUP MEDICAL France/GCS SARA/SYNAPPSE</t>
  </si>
  <si>
    <t>GRADES ESEA NOUVELLE-AQUITAINE/MIPIH/LIFEN/APICEM/CH DEPARTEMENTAL VENDEE/GH NORD VIENNE/ENOVACOM/CH DE VIENNE/CHU DE POITIERS/CHU DE NICE/CHU DE LIMOGES/CH DE SAUMUR/CH DE LIBOURNE/GH DE LA ROCHELLE-RE-AUNIS/MAILIZ/CH PUBLIC DU COTENTIN/CHI DU PAYS DE COGNAC/CH D'ANGOULEME/COMPUGROUP MEDICAL France/GCS SARA</t>
  </si>
  <si>
    <t>COMPAGNIE GENERALE DE SANTE/GRADES ESEA NOUVELLE-AQUITAINE/LIFEN/APICEM/MAILIZ/MIPIH/CHU DE POITIERS/CH DE ROCHEFORT/GH DE LA ROCHELLE-RE-AUNIS/COMPUGROUP MEDICAL France</t>
  </si>
  <si>
    <t>spsti-amb.mssante.fr/medecin.mssante.fr/fondationalia.aura.mssante.fr/aura.mssante.fr</t>
  </si>
  <si>
    <t>silpc.mssante.fr/medecin.mssante.fr/limousin.mssante.fr/infirmier.mssante.fr/chorus.mssante.fr/chg-cornil.mssante.fr</t>
  </si>
  <si>
    <t>GRADES ESEA NOUVELLE-AQUITAINE/MAILIZ/CHORUS/GIP SILPC</t>
  </si>
  <si>
    <t>pro.mssante.fr/medecin.mssante.fr/masseur-kinesitherapeute.mssante.fr/lifen.mssante.fr/interop-mssante.apicrypt.org/infirmier.mssante.fr/fondation-hopale.mssante.fr/chu-amiens.mssante.fr/cgm.mssante.fr</t>
  </si>
  <si>
    <t>LIFEN/APICEM/MAILIZ/FONDATION HOPALE/CHU AMIENS PICARDIE/COMPUGROUP MEDICAL France</t>
  </si>
  <si>
    <t>sage-femme.mssante.fr/pro.mssante.fr/pharmacien.mssante.fr/orthophoniste.mssante.fr/medecin.mssante.fr/masseur-kinesitherapeute.mssante.fr/lifen.mssante.fr/interop-mssante.apicrypt.org/infirmier.mssante.fr/imm.mssante.fr/ghu-paris.mssante.fr/ght85.mssante.fr/ghsif.mssante.fr/ghpsj.mssante.fr/ghef.mssante.fr/for.mssante.fr/epsve.mssante.fr/chu-reims.mssante.fr/ch-ploermel.mssante.fr/chirurgien-dentiste.mssante.fr/chicas-gap.mssante.fr/ch-cotentin.mssante.fr/ch-compiegnenoyon.mssante.fr/cgm.mssante.fr/aura.mssante.fr</t>
  </si>
  <si>
    <t>LIFEN/APICEM/INSTITUT MUTUALISTE MONTSOURIS/ENOVACOM/CH DEPARTEMENTAL VENDEE/GH SUD ILE DE FRANCE/GH PARIS SITE SAINT JOSEPH/GRAND HOPITAL DE L'EST FRANCILIEN/HOPITAL FONDATION A DE ROTHSCHILD/EPSVE/CHU DE REIMS/CH BRETAGNE ATLANTIQUE/MAILIZ/CHI DES ALPES DU SUD/CH PUBLIC DU COTENTIN/CHI DE COMPIEGNE-NOYON/COMPUGROUP MEDICAL France/GCS SARA</t>
  </si>
  <si>
    <t>sos-medecins.mssante.fr/sage-femme.mssante.fr/pro.mssante.fr/pc.mssante.fr/medecin.mssante.fr/masseur-kinesitherapeute.mssante.fr/lifen.mssante.fr/interop-mssante.apicrypt.org/infirmier.mssante.fr/imm.mssante.fr/ghu-paris.mssante.fr/ghpsj.mssante.fr/ghne.mssante.fr/eps-etampes.mssante.fr/chrds.mssante.fr/chirurgien-dentiste.mssante.fr/ch-cotentin.mssante.fr/cgm.mssante.fr/aura.mssante.fr</t>
  </si>
  <si>
    <t>MIPIH/GRADES ESEA NOUVELLE-AQUITAINE/LIFEN/APICEM/INSTITUT MUTUALISTE MONTSOURIS/ENOVACOM/GH PARIS SITE SAINT JOSEPH/CH DES DEUX VALLEES/EPS BARTHELEMY DURAND/CH COURBEVOIE-NEUILLY-PUTEAUX/MAILIZ/CH PUBLIC DU COTENTIN/COMPUGROUP MEDICAL France/GCS SARA</t>
  </si>
  <si>
    <t>430000380</t>
  </si>
  <si>
    <t>rainbow-sante.mssante.fr/medecin.mssante.fr/lifen.mssante.fr/had-rainbow.mssante.fr/cgm.mssante.fr</t>
  </si>
  <si>
    <t>ssa.mssante.fr/sante-solidarite-var.mssante.fr/pro.mssante.fr/paca.mssante.fr/medecin.mssante.fr/interop-mssante.apicrypt.org/infirmier.mssante.fr/cgm.mssante.fr/aura.mssante.fr</t>
  </si>
  <si>
    <t>SSA/MIPIH/APICEM/MAILIZ/COMPUGROUP MEDICAL France/GCS SARA</t>
  </si>
  <si>
    <t>tempsdevie.mssante.fr/infirmier.mssante.fr</t>
  </si>
  <si>
    <t>infirmier.mssante.fr/ch-saintvaleryencaux.mssante.fr</t>
  </si>
  <si>
    <t>pro.mssante.fr/lifen.mssante.fr/f-d-r.mssante.fr/cgm.mssante.fr</t>
  </si>
  <si>
    <t>pro.mssante.fr/orpea.mssante.fr/lifen.mssante.fr/fondation-hgp.mssante.fr</t>
  </si>
  <si>
    <t>MAILIZ/MIPIH/LIFEN/WRAPTOR LABORATORIES</t>
  </si>
  <si>
    <t>pro.mssante.fr/medecin.mssante.fr/masseur-kinesitherapeute.mssante.fr/ch3ilets.mssante.fr/cgm.mssante.fr</t>
  </si>
  <si>
    <t>pro.mssante.fr/medecin.mssante.fr/masseur-kinesitherapeute.mssante.fr/infirmier.mssante.fr/ght972-ch-marin.mssante.fr/ch-marin.mssante.fr/aura.mssante.fr</t>
  </si>
  <si>
    <t>medecin.mssante.fr/lifen.mssante.fr/infirmier.mssante.fr/hgiap.mssante.fr</t>
  </si>
  <si>
    <t>pro.mssante.fr/medecin.mssante.fr/masseur-kinesitherapeute.mssante.fr/infirmier.mssante.fr/croix-rouge.mssante.fr/chu-rouen.mssante.fr/cgm.mssante.fr/aura.mssante.fr</t>
  </si>
  <si>
    <t>MAILIZ/MIPIH/CHU DE ROUEN/COMPUGROUP MEDICAL France/GCS SARA</t>
  </si>
  <si>
    <t>pharmacien.mssante.fr/na.mssante.fr/medecin.mssante.fr/masseur-kinesitherapeute.mssante.fr/lifen.mssante.fr/infirmier.mssante.fr/chu-poitiers.mssante.fr/chorus.mssante.fr/chicas-gap.mssante.fr/ch-angouleme.mssante.fr/cgm.mssante.fr/aura.mssante.fr</t>
  </si>
  <si>
    <t>infirmier.mssante.fr/hopital-mortain.mssante.fr</t>
  </si>
  <si>
    <t>pro.mssante.fr/medecin.mssante.fr/ehpad.oc.mssante.fr</t>
  </si>
  <si>
    <t>ch-langogne.mssante.fr/aura.mssante.fr</t>
  </si>
  <si>
    <t>medecin.mssante.fr/lifen.mssante.fr/interop-mssante.apicrypt.org/infirmier.mssante.fr/ght-atlantique17.mssante.fr</t>
  </si>
  <si>
    <t>LIFEN/APICEM/MAILIZ/GH DE LA ROCHELLE-RE-AUNIS</t>
  </si>
  <si>
    <t>pro.mssante.fr/medecin.mssante.fr/lifen.mssante.fr/interop-mssante.apicrypt.org/ensante.mssante.fr/chuzes.mssante.fr/cgm.mssante.fr</t>
  </si>
  <si>
    <t>MAILIZ/LIFEN/APICEM/ENOVACOM/HOPITAL LOCAL D'UZES/COMPUGROUP MEDICAL France</t>
  </si>
  <si>
    <t>sage-femme.mssante.fr/pro.mssante.fr/medecin.mssante.fr</t>
  </si>
  <si>
    <t>pro.mssante.fr/medecin.mssante.fr/interop-mssante.apicrypt.org/hpnl.elsan.mssante.fr/chr-metz-thionville.mssante.fr</t>
  </si>
  <si>
    <t>MAILIZ/APICEM/ELSAN/CHR METZ-THIONVILLE</t>
  </si>
  <si>
    <t>pro.mssante.fr/medecin.mssante.fr/lifen.mssante.fr/interop-mssante.apicrypt.org/infirmier.mssante.fr/cgm.mssante.fr/btp-lorraine.mssante.fr</t>
  </si>
  <si>
    <t>pro.mssante.fr/pc.mssante.fr/na.mssante.fr/medecin.mssante.fr/lifen.mssante.fr/interop-mssante.apicrypt.org/infirmier.mssante.fr/chu-bordeaux.mssante.fr/cgm.mssante.fr/aquitaine.mssante.fr</t>
  </si>
  <si>
    <t>sage-femme.mssante.fr/pro.mssante.fr/pc.mssante.fr/orthophoniste.mssante.fr/medecin.mssante.fr/masseur-kinesitherapeute.mssante.fr/lifen.mssante.fr/interop-mssante.apicrypt.org/infirmier.mssante.fr/ghnv.mssante.fr/chu-poitiers.mssante.fr/ch-larochelle.mssante.fr/ch-cognac.mssante.fr/ch-angouleme.mssante.fr/cgm.mssante.fr/aura.mssante.fr</t>
  </si>
  <si>
    <t>GRADES ESEA NOUVELLE-AQUITAINE/LIFEN/APICEM/MAILIZ/GH NORD VIENNE/CHU DE POITIERS/GH DE LA ROCHELLE-RE-AUNIS/CHI DU PAYS DE COGNAC/CH D'ANGOULEME/COMPUGROUP MEDICAL France/GCS SARA</t>
  </si>
  <si>
    <t>uneos.mssante.fr/pro.mssante.fr/lifen.mssante.fr/enovacom.mssante.fr/cgm.mssante.fr</t>
  </si>
  <si>
    <t>COMPAGNIE GENERALE DE SANTE/LIFEN/APICEM/MAILIZ/GH PARIS SITE SAINT JOSEPH/CHRU DE TOURS/CH REGIONAL D'ORLEANS/CHI DE CRETEIL/ENOVACOM/COMPUGROUP MEDICAL France/GCS SARA/DEDALUS HEALTHCARE FRANCE</t>
  </si>
  <si>
    <t>ssa.mssante.fr/sinoue.mssante.fr/sage-femme.mssante.fr/ramsaygds.mssante.fr/pro.mssante.fr/medecin.mssante.fr/masseur-kinesitherapeute.mssante.fr/lifen.mssante.fr/interop-mssante.apicrypt.org/infirmier.mssante.fr/ihfb.mssante.fr/ght85.mssante.fr/ghpsj.mssante.fr/for.mssante.fr/ch-vitre.mssante.fr/chu-poitiers.mssante.fr/chorus.mssante.fr/ch-lemans.mssante.fr/chirurgien-dentiste.mssante.fr/ch-cotentin.mssante.fr/cgm.mssante.fr/aura.mssante.fr/aphp.mssante.fr/ahparis.mssante.fr</t>
  </si>
  <si>
    <t>SSA/ENOVACOM/COMPAGNIE GENERALE DE SANTE/LIFEN/APICEM/INSTITUT HOSPITALIER FRANCO-BRITANIQUE/CH DEPARTEMENTAL VENDEE/GH PARIS SITE SAINT JOSEPH/HOPITAL FONDATION A DE ROTHSCHILD/CH VITRE/CHU DE POITIERS/CHORUS/CH LE MANS/MAILIZ/CH PUBLIC DU COTENTIN/COMPUGROUP MEDICAL France/GCS SARA/DEDALUS HEALTHCARE FRANCE/HOPITAL AMERICAIN</t>
  </si>
  <si>
    <t>LIFEN/APICEM/MAILIZ/GH PARIS SITE SAINT JOSEPH/HOPITAL FONDATION A DE ROTHSCHILD/CH PUBLIC DU COTENTIN/COMPUGROUP MEDICAL France/GCS SARA/DEDALUS HEALTHCARE FRANCE</t>
  </si>
  <si>
    <t>ramsaygds.mssante.fr/pro.mssante.fr/pharmacien.mssante.fr/nephrocare.mssante.fr/medecin.mssante.fr/lifen.mssante.fr/interop-mssante.apicrypt.org/infirmier.mssante.fr/imm.mssante.fr/ghpsj.mssante.fr/for.mssante.fr/epsnf.mssante.fr/diaverum.mssante.fr/chu-reims.mssante.fr/chorus.mssante.fr/chicreteil.mssante.fr/ch-cotentin.mssante.fr/cgm.mssante.fr/aura.mssante.fr/aphp.mssante.fr</t>
  </si>
  <si>
    <t>COMPAGNIE GENERALE DE SANTE/CENTRE NEPHROCARE MARNE LA VALLEE/LIFEN/APICEM/MAILIZ/INSTITUT MUTUALISTE MONTSOURIS/GH PARIS SITE SAINT JOSEPH/HOPITAL FONDATION A DE ROTHSCHILD/ENOVACOM/CHU DE REIMS/CHORUS/CHI DE CRETEIL/CH PUBLIC DU COTENTIN/COMPUGROUP MEDICAL France/GCS SARA/DEDALUS HEALTHCARE FRANCE</t>
  </si>
  <si>
    <t>tzanck.mssante.fr/pro.mssante.fr/paca.mssante.fr/medecin.mssante.fr/lifen.mssante.fr/interop-mssante.apicrypt.org/infirmier.mssante.fr/chu-nice.mssante.fr/cgm.mssante.fr/aura.mssante.fr</t>
  </si>
  <si>
    <t>MIPIH/LIFEN/APICEM/MAILIZ/CHU DE NICE/COMPUGROUP MEDICAL France/GCS SARA</t>
  </si>
  <si>
    <t>na.mssante.fr/medecin.mssante.fr/lifen.mssante.fr/interop-mssante.apicrypt.org/infirmier.mssante.fr/godinot.mssante.fr/chu-reims.mssante.fr/ch-ghsa.mssante.fr/ch-epernay.mssante.fr/cgm.mssante.fr/cgfl.mssante.fr/aura.mssante.fr</t>
  </si>
  <si>
    <t>GRADES ESEA NOUVELLE-AQUITAINE/LIFEN/APICEM/MAILIZ/ENOVACOM/CHU DE REIMS/COMPUGROUP MEDICAL France/CRLCC GEORGES-FRANCOIS LECLERC/GCS SARA</t>
  </si>
  <si>
    <t>paca.mssante.fr/lifen.mssante.fr/infirmier.mssante.fr</t>
  </si>
  <si>
    <t>pro.mssante.fr/paca.mssante.fr/orthophoniste.mssante.fr/masseur-kinesitherapeute.mssante.fr/lifen.mssante.fr</t>
  </si>
  <si>
    <t>MIPIH/CENTRE JACQUES PARISOT BAINVILLE SUR MADON/MAILIZ</t>
  </si>
  <si>
    <t>pro.mssante.fr/na.mssante.fr/medecin.mssante.fr/masseur-kinesitherapeute.mssante.fr/inicea.mssante.fr/infirmier.mssante.fr/cgm.mssante.fr/aquitaine.mssante.fr</t>
  </si>
  <si>
    <t>pro.mssante.fr/medecin.mssante.fr/infirmier.mssante.fr/hopital-parc-taverny.mssante.fr/enovacom.mssante.fr/cgm.mssante.fr</t>
  </si>
  <si>
    <t>LIFEN/MAILIZ/GCS E-SANTE PAYS DE LA LOIRE/COMPUGROUP MEDICAL France</t>
  </si>
  <si>
    <t>pro.mssante.fr/medecin.mssante.fr/masseur-kinesitherapeute.mssante.fr/interop-mssante.apicrypt.org/infirmier.mssante.fr/glps.mssante.fr/cgm.mssante.fr</t>
  </si>
  <si>
    <t>ENOVACOM/MAILIZ/MIPIH</t>
  </si>
  <si>
    <t>medecin.mssante.fr/interop-mssante.apicrypt.org/cgm.mssante.fr/almh.mssante.fr</t>
  </si>
  <si>
    <t>MAILIZ/APICEM/COMPUGROUP MEDICAL France/MIPIH</t>
  </si>
  <si>
    <t>pro.mssante.fr/mmjg.mssante.fr/medecin.mssante.fr</t>
  </si>
  <si>
    <t>ramsaygds.mssante.fr/pro.mssante.fr/medistory.mssante.fr/medecin.mssante.fr/lifen.mssante.fr/interop-mssante.apicrypt.org/ch-vienne.mssante.fr/chicreteil.mssante.fr/aura.mssante.fr</t>
  </si>
  <si>
    <t>COMPAGNIE GENERALE DE SANTE/DEDALUS HEALTHCARE FRANCE/MAILIZ/LIFEN/APICEM/CH DE VIENNE/CHI DE CRETEIL/GCS SARA</t>
  </si>
  <si>
    <t>orpea.mssante.fr/medecin.oc.mssante.fr/lifen.mssante.fr</t>
  </si>
  <si>
    <t>COMPAGNIE GENERALE DE SANTE/MIPIH/LIFEN/APICEM/MAILIZ/COMPUGROUP MEDICAL France</t>
  </si>
  <si>
    <t>pro.mssante.fr/polyclinique-valdeloire.elsan.mssante.fr/medecin.mssante.fr/masseur-kinesitherapeute.mssante.fr/lifen.mssante.fr/infirmier.mssante.fr/cgm.mssante.fr/aura.mssante.fr</t>
  </si>
  <si>
    <t>ELSAN/LIFEN/MAILIZ/COMPUGROUP MEDICAL France/GCS SARA</t>
  </si>
  <si>
    <t>pro.mssante.fr/na.mssante.fr/msa.mssante.fr/medecin.mssante.fr/lifen.mssante.fr/interop-mssante.apicrypt.org/infirmier.mssante.fr/gfps.mssante.fr/cgm.mssante.fr/aquitaine.mssante.fr</t>
  </si>
  <si>
    <t>MIPIH/LIFEN/APICEM/MAILIZ/WRAPTOR LABORATORIES/COMPUGROUP MEDICAL France/GRADES ESEA NOUVELLE-AQUITAINE</t>
  </si>
  <si>
    <t>sage-femme.mssante.fr/pro.mssante.fr/medecin.oc.mssante.fr/medecin.mssante.fr/lifen.mssante.fr/kenval.elsan.mssante.fr/interop-mssante.apicrypt.org/cgm.mssante.fr</t>
  </si>
  <si>
    <t>MIPIH/MAILIZ/LIFEN/ELSAN/APICEM/COMPUGROUP MEDICAL France</t>
  </si>
  <si>
    <t>pro.mssante.fr/montreal.elsan.mssante.fr/medecin.oc.mssante.fr/lifen.mssante.fr/interop-mssante.apicrypt.org/infirmier.mssante.fr/elsanoccitanie.mssante.fr/chicas-gap.mssante.fr/cgm.mssante.fr/aura.mssante.fr</t>
  </si>
  <si>
    <t>sage-femme.mssante.fr/pro.mssante.fr/medecin.mssante.fr/lifen.mssante.fr/interop-mssante.apicrypt.org/infirmier.mssante.fr/ght-novo.mssante.fr/cgm.mssante.fr</t>
  </si>
  <si>
    <t>LIFEN/APICEM/MAILIZ/CH RENE DUBOS/COMPUGROUP MEDICAL France</t>
  </si>
  <si>
    <t>sage-femme.mssante.fr/pro.mssante.fr/polesantesaintjean.mssante.fr/paca.mssante.fr/medecin.mssante.fr/lifen.mssante.fr/interop-mssante.apicrypt.org/infirmier.mssante.fr/enovacom.mssante.fr/chu-nice.mssante.fr/cgm.mssante.fr/cal.mssante.fr/aura.mssante.fr</t>
  </si>
  <si>
    <t>MIPIH/LIFEN/APICEM/MAILIZ/ENOVACOM/CHU DE NICE/COMPUGROUP MEDICAL France/CENTRE ANTOINE LACASSAGNE/GCS SARA</t>
  </si>
  <si>
    <t>sage-femme.oc.mssante.fr/pro.oc.mssante.fr/pro.mssante.fr/medecin.oc.mssante.fr/medecin.mp.mssante.fr/lifen.mssante.fr</t>
  </si>
  <si>
    <t>santelys.mssante.fr/medecin.mssante.fr/infirmier.mssante.fr</t>
  </si>
  <si>
    <t>pro.mssante.fr/interop-mssante.apicrypt.org/groupe-courlancy.mssante.fr/grand-est.mssante.fr</t>
  </si>
  <si>
    <t>MAILIZ/APICEM/GRADES PULSY</t>
  </si>
  <si>
    <t>pro.mssante.fr/inicea.mssante.fr/acodege.mssante.fr</t>
  </si>
  <si>
    <t>MAILIZ/ENOVACOM/GIP GRADES BFC</t>
  </si>
  <si>
    <t>uadn.mssante.fr</t>
  </si>
  <si>
    <t>vsha.aura.mssante.fr/spsti-amb.mssante.fr/pro.mssante.fr/masseur-kinesitherapeute.mssante.fr/lamarteraye.aura.mssante.fr/fondationalia.aura.mssante.fr/aura.mssante.fr</t>
  </si>
  <si>
    <t>infirmier.mssante.fr/enovacom.mssante.fr/aura.mssante.fr</t>
  </si>
  <si>
    <t>villaduparc.mssante.fr/ch-laval.mssante.fr</t>
  </si>
  <si>
    <t>MIPIH/CH DE LAVAL</t>
  </si>
  <si>
    <t>160000204</t>
  </si>
  <si>
    <t>Groupe KORIAN - Groupe 24</t>
  </si>
  <si>
    <t>VIVALTO Sante - Groupe 02</t>
  </si>
  <si>
    <t>-0,4%</t>
  </si>
  <si>
    <t>almh.mssante.fr</t>
  </si>
  <si>
    <t>ccas81370.mssante.fr</t>
  </si>
  <si>
    <t>+ 0,2%</t>
  </si>
  <si>
    <t>adpc.mssante.fr</t>
  </si>
  <si>
    <t>pro.mssante.fr/easycrypt.mssante.fr/chu-nice.mssante.fr/agahtir.mssante.fr</t>
  </si>
  <si>
    <t>MAILIZ/CHU DE NICE/ENOVACOM</t>
  </si>
  <si>
    <t>COMPAGNIE GENERALE DE SANTE/LIFEN/CENTRE DE GERONTOLOGIE LES ABONDANCES/APICEM/MAILIZ/COMPUGROUP MEDICAL France/ENOVACOM/GCS SARA/SYNAPPSE/DEDALUS HEALTHCARE FRANCE</t>
  </si>
  <si>
    <t>pro.mssante.fr/medecin.mssante.fr/infirmier.mssante.fr/cvl.mssante.fr</t>
  </si>
  <si>
    <t>pro.mssante.fr/cvl.mssante.fr</t>
  </si>
  <si>
    <t>nephrocare.mssante.fr/medecin.mssante.fr/lifen.mssante.fr/adpc.mssante.fr</t>
  </si>
  <si>
    <t>CENTRE NEPHROCARE MARNE LA VALLEE/MAILIZ/LIFEN/MIPIH</t>
  </si>
  <si>
    <t>echo-sante.mssante.fr/aurar.mssante.fr</t>
  </si>
  <si>
    <t>ramsaygds.mssante.fr/paca.mssante.fr/orpea.mssante.fr/medecin.mssante.fr/interop-mssante.apicrypt.org/infirmier.mssante.fr/cgm.mssante.fr</t>
  </si>
  <si>
    <t>medecin.mssante.fr/enovacom.mssante.fr/auraparis.mssante.fr</t>
  </si>
  <si>
    <t>nephrologie-lesfleurs.elsan.mssante.fr/lifen.mssante.fr/infirmier.mssante.fr/cdnlf.mssante.fr</t>
  </si>
  <si>
    <t>ugecam-alsace.mssante.fr/medecin.mssante.fr/aura.mssante.fr</t>
  </si>
  <si>
    <t>MAILIZ/APICEM/GCS SARA/ASSOC READAPT ET FORMATION PROF/GIP GRADES BFC</t>
  </si>
  <si>
    <t>pro.mssante.fr/na.mssante.fr/medecin.mssante.fr/masseur-kinesitherapeute.mssante.fr/lifen.mssante.fr/interop-mssante.apicrypt.org</t>
  </si>
  <si>
    <t>vyv3.mssante.fr/pro.mssante.fr/medecin.mssante.fr/infirmier.mssante.fr/esantepdl.mssante.fr/ch-hautanjou.mssante.fr/cgm.mssante.fr</t>
  </si>
  <si>
    <t>pro.mssante.fr/na.mssante.fr/medecin.mssante.fr/infirmier.mssante.fr/cgm.mssante.fr</t>
  </si>
  <si>
    <t>GRADES ESEA NOUVELLE-AQUITAINE/MAILIZ/COMPUGROUP MEDICAL France</t>
  </si>
  <si>
    <t>ugecam-pacac.mssante.fr/pro.mssante.fr/paca.mssante.fr/masseur-kinesitherapeute.mssante.fr/lifen.mssante.fr/infirmier.mssante.fr</t>
  </si>
  <si>
    <t>ENOVACOM/MIPIH/LIFEN/MAILIZ/COMPUGROUP MEDICAL France/GCS SARA</t>
  </si>
  <si>
    <t>sage-femme.mssante.fr/pro.mssante.fr/pharmacien.oc.mssante.fr/pharmacien.mssante.fr/medecin.oc.mssante.fr/medecin.mssante.fr/masseur-kinesitherapeute.mssante.fr/lifen.mssante.fr/interop-mssante.apicrypt.org/infirmier.mssante.fr/ch-ouestguyane.mssante.fr/ch-bagnolssurceze.mssante.fr/cgm.mssante.fr/aura.mssante.fr</t>
  </si>
  <si>
    <t>LIFEN/MAILIZ/CH VITRE/CHI DES ALPES DU SUD/CH CHATEAUBRIANT NOZAY POUANCE/GCS SARA</t>
  </si>
  <si>
    <t>medecin.mssante.fr/masseur-kinesitherapeute.mssante.fr/lifen.mssante.fr/infirmier.mssante.fr/ch-condom.mssante.fr/cgm.mssante.fr</t>
  </si>
  <si>
    <t>sage-femme.mssante.fr/na.mssante.fr/mspb.mssante.fr/medecin.mssante.fr/masseur-kinesitherapeute.mssante.fr/lifen.mssante.fr/interop-mssante.apicrypt.org/infirmier.mssante.fr/globule.mssante.fr/chu-bordeaux.mssante.fr/ch-cotebasque.mssante.fr/ch-arcachon.mssante.fr/ch-aix.mssante.fr/cgm.mssante.fr/aura.mssante.fr/aquitaine.mssante.fr</t>
  </si>
  <si>
    <t>MSP BORDEAUX BAGATELLE/LIFEN/APICEM/MAILIZ/KI-LAB SARL/CHU HOPITAUX DE BORDEAUX/CHI DE LA COTE BASQUE/CH ARCACHON/CH DU PAYS D'AIX/COMPUGROUP MEDICAL France/GCS SARA/GRADES ESEA NOUVELLE-AQUITAINE</t>
  </si>
  <si>
    <t>pro.mssante.fr/medecin.mssante.fr/medecin.corse.mssante.fr/lifen.mssante.fr/infirmier.mssante.fr/ch-calvi-balagne.mssante.fr/cgm.mssante.fr</t>
  </si>
  <si>
    <t>sage-femme.mssante.fr/pro.mssante.fr/orthophoniste.mssante.fr/medecin.mssante.fr/masseur-kinesitherapeute.mssante.fr/lifen.mssante.fr/interop-mssante.apicrypt.org/infirmier.mssante.fr/hospiville.mssante.fr/esantepdl.mssante.fr/ch-hautanjou.mssante.fr/ch-claudel.mssante.fr/ch-cholet.mssante.fr/chba.mssante.fr/cgm.mssante.fr</t>
  </si>
  <si>
    <t>LIFEN/APICEM/MAILIZ/SAS MAPUI LABS/GCS E-SANTE PAYS DE LA LOIRE/CH HAUT ANJOU/CH CAMILLE CLAUDEL/CH DE CHOLET/CH BRETAGNE ATLANTIQUE/COMPUGROUP MEDICAL France</t>
  </si>
  <si>
    <t>APICEM/MAILIZ/CH DE DOULLENS/GCS SARA</t>
  </si>
  <si>
    <t>silpc.mssante.fr/pro.mssante.fr/na.mssante.fr/medecin.mssante.fr/masseur-kinesitherapeute.mssante.fr/interop-mssante.apicrypt.org/infirmier.mssante.fr/fpv.mssante.fr/enovacom.mssante.fr/chu-limoges.mssante.fr/chorus.mssante.fr/ch-montlucon.mssante.fr/ch-gueret.mssante.fr/cgm.mssante.fr/bioserveur.mssante.fr/aura.mssante.fr</t>
  </si>
  <si>
    <t>LIFEN/APICEM/MAILIZ/MIPIH/CH DE MAYOTTE/EPSYLAN/CH D'ANGOULEME/COMPUGROUP MEDICAL France/GCS SARA</t>
  </si>
  <si>
    <t>sage-femme.mssante.fr/pro.mssante.fr/pharmacien.mssante.fr/orthophoniste.mssante.fr/na.mssante.fr/medecin.mssante.fr/masseur-kinesitherapeute.mssante.fr/limousin.mssante.fr/lifen.mssante.fr/interop-mssante.apicrypt.org/infirmier.mssante.fr/chu-bordeaux.mssante.fr/ch-stjunien.mssante.fr/ch-sarlat.mssante.fr/chr-metz-thionville.mssante.fr/ch-perigueux.mssante.fr/chirurgien-dentiste.mssante.fr/ch-compiegnenoyon.mssante.fr/cgm.mssante.fr/bioserveur.mssante.fr/aura.mssante.fr/aquitaine.mssante.fr</t>
  </si>
  <si>
    <t>LIFEN/APICEM/CHU HOPITAUX DE BORDEAUX/CH SAINT JUNIEN/CH SARLAT/CHR METZ-THIONVILLE/CH DE PERIGUEUX/MAILIZ/CHI DE COMPIEGNE-NOYON/COMPUGROUP MEDICAL France/DEDALUS HEALTHCARE FRANCE/GCS SARA/GRADES ESEA NOUVELLE-AQUITAINE</t>
  </si>
  <si>
    <t>LIFEN/MAILIZ/CH DE PLAISIR/HOPITAL LA PORTE VERTE/H.G.M.S DE PLAISIR GRIGNON/CH PUBLIC DU COTENTIN/COMPUGROUP MEDICAL France/GCS SARA</t>
  </si>
  <si>
    <t>pro.mssante.fr/medecin.mssante.fr/lifen.mssante.fr/interop-mssante.apicrypt.org/infirmier.mssante.fr/hopital-landerneau.mssante.fr/chu-poitiers.mssante.fr/ch-niort.mssante.fr/ch-morlaix.mssante.fr/cgm.mssante.fr/aura.mssante.fr</t>
  </si>
  <si>
    <t>LIFEN/APICEM/MAILIZ/CH F. GRALL/CHU DE POITIERS/GRADES ESEA NOUVELLE-AQUITAINE/CH DES PAYS DE MORLAIX/COMPUGROUP MEDICAL France/GCS SARA</t>
  </si>
  <si>
    <t>pro.mssante.fr/medecin.mssante.fr/lifen.mssante.fr/interop-mssante.apicrypt.org/infirmier.mssante.fr/ch-eygurande.mssante.fr/cgm.mssante.fr/aura.mssante.fr/ahsm.mssante.fr/adapei63.aura.mssante.fr</t>
  </si>
  <si>
    <t>LIFEN/APICEM/MAILIZ/ENOVACOM/COMPUGROUP MEDICAL France/ASSOCIATION HOSPITALIERE SAINTE MARIE/GCS SARA</t>
  </si>
  <si>
    <t>vivalto-sante.mssante.fr/sage-femme.mssante.fr/pro.mssante.fr/pharmacien.mssante.fr/medecin.mssante.fr/lifen.mssante.fr/interop-mssante.apicrypt.org/infirmier.mssante.fr/clinopale.mssante.fr/clinique-mitterie.mssante.fr/chicas-gap.mssante.fr/cgm.mssante.fr</t>
  </si>
  <si>
    <t>GIE VIVALTO SANTE SERVICE PARTAGES/LIFEN/APICEM/MAILIZ/MIPIH/ENOVACOM/CHI DES ALPES DU SUD/COMPUGROUP MEDICAL France</t>
  </si>
  <si>
    <t>ugecam-alsace.mssante.fr/pro.mssante.fr/masseur-kinesitherapeute.mssante.fr</t>
  </si>
  <si>
    <t>psychologue.oc.mssante.fr/propara.mssante.fr/pro.oc.mssante.fr/medecin.oc.mssante.fr/lifen.mssante.fr/infirmier.oc.mssante.fr/infirmier.mssante.fr/aura.mssante.fr</t>
  </si>
  <si>
    <t>medecin.mssante.fr/masseur-kinesitherapeute.mssante.fr/marienbronn.mssante.fr/infirmier.mssante.fr</t>
  </si>
  <si>
    <t>sage-femme.mssante.fr/pro.mssante.fr/medecin.mssante.fr/masseur-kinesitherapeute.mssante.fr/lifen.mssante.fr/interop-mssante.apicrypt.org/infirmier.mssante.fr/ght-loiret.mssante.fr/ch-montargis.mssante.fr/chirurgien-dentiste.mssante.fr/cgm.mssante.fr</t>
  </si>
  <si>
    <t>ramsaygds.mssante.fr/pro.mssante.fr/medecin.mssante.fr/masseur-kinesitherapeute.mssante.fr/lifen.mssante.fr/interop-mssante.apicrypt.org/ghnv.mssante.fr/deltha-savoie.aura.mssante.fr/chu-limoges.mssante.fr/ch-morlaix.mssante.fr/chicas-gap.mssante.fr/ch-guillaumeregnier.mssante.fr/cham.aura.mssante.fr/cgm.mssante.fr/aura.mssante.fr</t>
  </si>
  <si>
    <t>COMPAGNIE GENERALE DE SANTE/MAILIZ/LIFEN/APICEM/GH NORD VIENNE/CHU DE LIMOGES/CH DES PAYS DE MORLAIX/CHI DES ALPES DU SUD/CH GUILLAUME REGNIER/COMPUGROUP MEDICAL France/GCS SARA</t>
  </si>
  <si>
    <t>sage-femme.mssante.fr/pro.mssante.fr/pedicure-podologue.mssante.fr/medecin.mssante.fr/masseur-kinesitherapeute.mssante.fr/lifen.mssante.fr/interop-mssante.apicrypt.org/infirmier.mssante.fr/ch-cotentin.mssante.fr/ch-compiegnenoyon.mssante.fr/ch-cambrai.mssante.fr/cgm.mssante.fr</t>
  </si>
  <si>
    <t>LIFEN/APICEM/MAILIZ/CH PUBLIC DU COTENTIN/CHI DE COMPIEGNE-NOYON/MIPIH/COMPUGROUP MEDICAL France</t>
  </si>
  <si>
    <t>pro.mssante.fr/medistory.mssante.fr/medecin.mssante.fr/interop-mssante.apicrypt.org/infirmier.mssante.fr/ch-dreux.mssante.fr/ch-chateaudun.mssante.fr/chblois.mssante.fr/cgm.mssante.fr/aura.mssante.fr</t>
  </si>
  <si>
    <t>DEDALUS HEALTHCARE FRANCE/APICEM/MAILIZ/ENOVACOM/CH DOUE LA FONTAINE/CH DE BLOIS/COMPUGROUP MEDICAL France/GCS SARA</t>
  </si>
  <si>
    <t>pc.mssante.fr/na.mssante.fr/medecin.mssante.fr/ch-cognac.mssante.fr</t>
  </si>
  <si>
    <t>sage-femme.mssante.fr/pro.mssante.fr/pharmacien.mssante.fr/medecin.mssante.fr/masseur-kinesitherapeute.mssante.fr/lifen.mssante.fr/interop-mssante.apicrypt.org/infirmier.mssante.fr/ghtnievre.mssante.fr/ch-wissembourg.mssante.fr/chirurgien-dentiste.mssante.fr/chicas-gap.mssante.fr/cgm.mssante.fr/bioserveur.mssante.fr/aura.mssante.fr</t>
  </si>
  <si>
    <t>LIFEN/APICEM/GIP GRADES BFC/CHI DE LA LAUTER/MAILIZ/CHI DES ALPES DU SUD/COMPUGROUP MEDICAL France/DEDALUS HEALTHCARE FRANCE/GCS SARA</t>
  </si>
  <si>
    <t>LIFEN/APICEM/MAILIZ/CENTRE HOSPITALIER MONTLUCON NERIS/CH DE LAVAL/COMPUGROUP MEDICAL France/GCS SARA</t>
  </si>
  <si>
    <t>LIFEN/APICEM/MAILIZ/HOPITAL NORD FRANCHE COMTE/MIPIH/COMPUGROUP MEDICAL France</t>
  </si>
  <si>
    <t>LIFEN/APICEM/MAILIZ/HOPITAL NORD FRANCHE COMTE/CH DE VIENNE/CHI DES ALPES DU SUD/CH DE CREST/GCS E-SANTE BOURGOGNE/COMPUGROUP MEDICAL France/DEDALUS HEALTHCARE FRANCE/GCS SARA</t>
  </si>
  <si>
    <t>LIFEN/APICEM/CH DE SOMAIN/CHORUS/MAILIZ/DEDALUS HEALTHCARE FRANCE/CHI DE COMPIEGNE-NOYON/COMPUGROUP MEDICAL France/GCS SARA</t>
  </si>
  <si>
    <t>sage-femme.mssante.fr/pro.mssante.fr/medecin.mssante.fr/masseur-kinesitherapeute.mssante.fr/lifen.mssante.fr/interop-mssante.apicrypt.org/infirmier.mssante.fr/hopitaldugier.aura.mssante.fr/ch-cotentin.mssante.fr/cgm.mssante.fr/aura.mssante.fr</t>
  </si>
  <si>
    <t>LIFEN/APICEM/MAILIZ/CH PUBLIC DU COTENTIN/COMPUGROUP MEDICAL France/GCS SARA</t>
  </si>
  <si>
    <t>sage-femme.mssante.fr/pro.mssante.fr/pharmacien.mssante.fr/medistory.mssante.fr/medecin.mssante.fr/masseur-kinesitherapeute.mssante.fr/lifen.mssante.fr/interop-mssante.apicrypt.org/infirmier.mssante.fr/hospiville.mssante.fr</t>
  </si>
  <si>
    <t>pro.mssante.fr/medecin.mssante.fr/infirmier.mssante.fr/ch-hautmont.mssante.fr/aura.mssante.fr</t>
  </si>
  <si>
    <t>sage-femme.mssante.fr/pro.mssante.fr/pharmacien.mssante.fr/medecin.mssante.fr/lifen.mssante.fr/interop-mssante.apicrypt.org/infirmier.mssante.fr/ch-lemans.mssante.fr/chicvs.mssante.fr/ch-cotentin.mssante.fr/cgm.mssante.fr/aura.mssante.fr</t>
  </si>
  <si>
    <t>LIFEN/APICEM/MAILIZ/CH LE MANS/DEDALUS HEALTHCARE FRANCE/CH PUBLIC DU COTENTIN/COMPUGROUP MEDICAL France/GCS SARA</t>
  </si>
  <si>
    <t>LIFEN/APICEM/MAILIZ/ENOVACOM/GH PARIS SITE SAINT JOSEPH/CH DE MONT DE MARSAN/MIPIH/CHI DES ALPES DU SUD/CH EURE SEINE/CH PUBLIC DU COTENTIN/COMPUGROUP MEDICAL France/GCS SARA</t>
  </si>
  <si>
    <t>LIFEN/APICEM/MAILIZ/CHU DE POITIERS/DEDALUS HEALTHCARE FRANCE/CH DE SAUMUR/COMPUGROUP MEDICAL France</t>
  </si>
  <si>
    <t>stprovence.mssante.fr/ssa.mssante.fr/pro.mssante.fr/pharmacien.mssante.fr/orthophoniste.mssante.fr/medecin.mssante.fr/lifen.mssante.fr/infirmier.mssante.fr/hopital-europeen.mssante.fr/ch-montperrin.mssante.fr/cgm.mssante.fr</t>
  </si>
  <si>
    <t>sage-femme.oc.mssante.fr/pro.oc.mssante.fr/medecin.oc.mssante.fr/medecin.mssante.fr/masseur-kinesitherapeute.mssante.fr/lifen.mssante.fr/infirmier.oc.mssante.fr/infirmier.mssante.fr/ch-villefranche-rouergue.mssante.fr/chr-metz-thionville.mssante.fr/cgm.mssante.fr/bioserveur.mssante.fr/bioserveur.mp.mssante.fr</t>
  </si>
  <si>
    <t>sage-femme.oc.mssante.fr/sage-femme.mssante.fr/pro.oc.mssante.fr/pro.mssante.fr/oc.mssante.fr/medecin.oc.mssante.fr/lifen.mssante.fr/interop-mssante.apicrypt.org/infirmier.oc.mssante.fr/cliniquerivegauche.mssante.fr/clinique-ambroise-pare.mssante.fr/ambroise-pare-toulouse.elsan.mssante.fr</t>
  </si>
  <si>
    <t>MAILIZ/LIFEN/APICEM/MIPIH/ELSAN</t>
  </si>
  <si>
    <t>psychologue.oc.mssante.fr/pro.oc.mssante.fr/paca.mssante.fr/orpea.mssante.fr/medecin.mssante.fr</t>
  </si>
  <si>
    <t>pro.mssante.fr/medecin.mssante.fr/lifen.mssante.fr/infirmier.mssante.fr/clhetres.mssante.fr/cgm.mssante.fr</t>
  </si>
  <si>
    <t>sage-femme.mssante.fr/pssl.mssante.fr/pro.mssante.fr/msa.mssante.fr/medecin.mssante.fr/lifen.mssante.fr/interop-mssante.apicrypt.org/infirmier.mssante.fr/esantepdl.mssante.fr/clinique-anjou.mssante.fr/ch-ploermel.mssante.fr/ch-hautanjou.mssante.fr/ch-cholet.mssante.fr/cgm.mssante.fr</t>
  </si>
  <si>
    <t>POLE SANTE SARTHE ET LOIR/MIPIH/LIFEN/APICEM/MAILIZ/GCS E-SANTE PAYS DE LA LOIRE/WRAPTOR LABORATORIES/CH BRETAGNE ATLANTIQUE/CH HAUT ANJOU/CH DE CHOLET/COMPUGROUP MEDICAL France</t>
  </si>
  <si>
    <t>lifen.mssante.fr/ccpsc.mssante.fr/aura.mssante.fr</t>
  </si>
  <si>
    <t>LIFEN/CLINIQUE DE LA PORTE DE ST CLOUD/GCS SARA</t>
  </si>
  <si>
    <t>medecin.mssante.fr/lifen.mssante.fr/infirmier.mssante.fr/cliniquedescedres.aura.mssante.fr/chicas-gap.mssante.fr/cgm.mssante.fr/aura.mssante.fr</t>
  </si>
  <si>
    <t>pro.mssante.fr/medecin.mssante.fr/lifen.mssante.fr/interop-mssante.apicrypt.org/infirmier.mssante.fr/clinique-du-cedre.mssante.fr/chu-rouen.mssante.fr/cgm.mssante.fr/aura.mssante.fr</t>
  </si>
  <si>
    <t>LIFEN/APICEM/MAILIZ/CLINIQUE DU CEDRE/CHU DE ROUEN/COMPUGROUP MEDICAL France/GCS SARA</t>
  </si>
  <si>
    <t>pro.mssante.fr/medecin.mssante.fr/lifen.mssante.fr/interop-mssante.apicrypt.org/infirmier.mssante.fr/clinique-du-pre.mssante.fr/cgm.mssante.fr</t>
  </si>
  <si>
    <t>LIFEN/APICEM/MAILIZ/CLINIQUE DU PRE PASTEUR/COMPUGROUP MEDICAL France</t>
  </si>
  <si>
    <t>MIPIH/MAILIZ/ENOVACOM</t>
  </si>
  <si>
    <t>sage-femme.mssante.fr/pro.mssante.fr/medecin.mssante.fr/lifen.mssante.fr/durieux.mssante.fr/cgm.mssante.fr/aura.mssante.fr</t>
  </si>
  <si>
    <t>pro.mssante.fr/medecin.oc.mssante.fr/lifen.mssante.fr/infirmier.oc.mssante.fr/infirmier.mssante.fr/elsanoccitanie.mssante.fr</t>
  </si>
  <si>
    <t>MAILIZ/ENOVACOM/MIPIH/CH FRANCK-JOLY/COMPUGROUP MEDICAL France/GCS SARA</t>
  </si>
  <si>
    <t>sage-femme.mssante.fr/pro.mssante.fr/medecin.mssante.fr/lifen.mssante.fr/interop-mssante.apicrypt.org/cgm.mssante.fr/aura.mssante.fr</t>
  </si>
  <si>
    <t>medecin.mssante.fr/masseur-kinesitherapeute.mssante.fr/lifen.mssante.fr/interop-mssante.apicrypt.org/infirmier.mssante.fr/glps.mssante.fr/chicas-gap.mssante.fr/cgm.mssante.fr</t>
  </si>
  <si>
    <t>pro.mssante.fr/glf.mssante.fr</t>
  </si>
  <si>
    <t>ssa.mssante.fr/pro.mssante.fr/medecin.mssante.fr/lifen.mssante.fr/infirmier.mssante.fr/cgm.mssante.fr/aura.mssante.fr</t>
  </si>
  <si>
    <t>SSA/LIFEN/MAILIZ/COMPUGROUP MEDICAL France/GCS SARA</t>
  </si>
  <si>
    <t>qsp.mssante.fr/pro.mssante.fr/pharmacien.mssante.fr/normandie.mssante.fr/medecin.mssante.fr/lifen.mssante.fr/interop-mssante.apicrypt.org/infirmier.mssante.fr/chu-rouen.mssante.fr/cgm.mssante.fr</t>
  </si>
  <si>
    <t>ADISTA/GCS NORMAND'E-SANTE/LIFEN/APICEM/MAILIZ/CHU DE ROUEN/COMPUGROUP MEDICAL France</t>
  </si>
  <si>
    <t>pro.mssante.fr/masseur-kinesitherapeute.mssante.fr/lifen.mssante.fr/infirmier.mssante.fr/glf.mssante.fr/aura.mssante.fr</t>
  </si>
  <si>
    <t>psychologue.oc.mssante.fr/easycrypt.mssante.fr</t>
  </si>
  <si>
    <t>ramsaygds.mssante.fr/medecin.mssante.fr/fondation-arcenciel.mssante.fr/cgm.mssante.fr/aura.mssante.fr</t>
  </si>
  <si>
    <t>COMPAGNIE GENERALE DE SANTE/MAILIZ/GIP GRADES BFC/COMPUGROUP MEDICAL France/GCS SARA</t>
  </si>
  <si>
    <t>medecin.mssante.fr/lifen.mssante.fr/infirmier.mssante.fr/cliniquesaintfaron.mssante.fr/aura.mssante.fr</t>
  </si>
  <si>
    <t>ramsaygds.mssante.fr/pro.mssante.fr/medecin.oc.mssante.fr/medecin.mssante.fr/lifen.mssante.fr/infirmier.oc.mssante.fr/clinique-medipole-garonne.mssante.fr/chu-rouen.mssante.fr/chirurgien-dentiste.oc.mssante.fr</t>
  </si>
  <si>
    <t>COMPAGNIE GENERALE DE SANTE/MAILIZ/LIFEN/CHU DE ROUEN/MIPIH</t>
  </si>
  <si>
    <t>medecin.mssante.fr/lifen.mssante.fr/hospigrandouest.mssante.fr/cliniquemutualisteestuaire.mssante.fr/ch-libourne.mssante.fr/cgm.mssante.fr/aura.mssante.fr</t>
  </si>
  <si>
    <t>pro.mssante.fr/pharmacien.mssante.fr/na.mssante.fr/mspb.mssante.fr/medecin.mssante.fr/lifen.mssante.fr/infirmier.mssante.fr/enovacom.mssante.fr/chu-bordeaux.mssante.fr/chirurgien-dentiste.mssante.fr/cgm.mssante.fr/aura.mssante.fr/aquitaine.mssante.fr</t>
  </si>
  <si>
    <t>MSP BORDEAUX BAGATELLE/LIFEN/ENOVACOM/CHU HOPITAUX DE BORDEAUX/MAILIZ/COMPUGROUP MEDICAL France/GCS SARA/GRADES ESEA NOUVELLE-AQUITAINE</t>
  </si>
  <si>
    <t>medecin.mssante.fr/lifen.mssante.fr/cgm.mssante.fr/aurar.mssante.fr</t>
  </si>
  <si>
    <t>pro.mssante.fr/na.mssante.fr/cliniqueprincess.mssante.fr/cgm.mssante.fr/aquitaine.mssante.fr</t>
  </si>
  <si>
    <t>ramsaygds.mssante.fr/infirmier.mssante.fr/cvl.mssante.fr</t>
  </si>
  <si>
    <t>COMPAGNIE GENERALE DE SANTE/MAILIZ/WRAPTOR LABORATORIES</t>
  </si>
  <si>
    <t>vivalto-sante.mssante.fr/pro.mssante.fr/medecin.mssante.fr/lifen.mssante.fr/infirmier.mssante.fr/aura.mssante.fr</t>
  </si>
  <si>
    <t>GIE VIVALTO SANTE SERVICE PARTAGES/LIFEN/MAILIZ/GCS SARA</t>
  </si>
  <si>
    <t>pro.oc.mssante.fr/paca.mssante.fr/medecin.mssante.fr/infirmier.mssante.fr/groupeclinipole.mssante.fr/ch-briey.mssante.fr/cgm.mssante.fr</t>
  </si>
  <si>
    <t>softwaymedical.mssante.fr/sage-femme.mssante.fr/ramsaygds.mssante.fr/pro.mssante.fr/pediatrie-chulenval-nice.mssante.fr/paca.mssante.fr/medecin.mssante.fr/lifen.mssante.fr/lenval.mssante.fr/interop-mssante.apicrypt.org/infirmier.mssante.fr/chu-nice.mssante.fr/chr-metz-thionville.mssante.fr/cgm.mssante.fr/cal.mssante.fr/aura.mssante.fr/agahtir.mssante.fr</t>
  </si>
  <si>
    <t>COMPAGNIE GENERALE DE SANTE/MIPIH/LIFEN/HOPITAUX PEDIATRIQUES DE NICE CHU LENVAL/APICEM/MAILIZ/CHU DE NICE/CHR METZ-THIONVILLE/COMPUGROUP MEDICAL France/CENTRE ANTOINE LACASSAGNE/GCS SARA/ENOVACOM</t>
  </si>
  <si>
    <t>medecin.mssante.fr/masseur-kinesitherapeute.mssante.fr/lifen.mssante.fr/interop-mssante.apicrypt.org/infirmier.mssante.fr/esantepdl.mssante.fr/cgm.mssante.fr</t>
  </si>
  <si>
    <t>LIFEN/APICEM/MAILIZ/GCS E-SANTE PAYS DE LA LOIRE/COMPUGROUP MEDICAL France</t>
  </si>
  <si>
    <t>medecin.mssante.fr/masseur-kinesitherapeute.mssante.fr/lifen.mssante.fr/interop-mssante.apicrypt.org/infirmier.mssante.fr/ghsv.mssante.fr/chorus.mssante.fr</t>
  </si>
  <si>
    <t>LIFEN/APICEM/MAILIZ/FONDATION VINCENT DE PAUL/CHORUS</t>
  </si>
  <si>
    <t>ssa.mssante.fr/pro.mssante.fr/paca.mssante.fr/odalia.mssante.fr/medecin.mssante.fr/lifen.mssante.fr/interop-mssante.apicrypt.org/infirmier.mssante.fr/clinique-saintmichel.elsan.mssante.fr/cgm.mssante.fr</t>
  </si>
  <si>
    <t>SSA/MIPIH/ENOVACOM/LIFEN/APICEM/MAILIZ/ELSAN/COMPUGROUP MEDICAL France</t>
  </si>
  <si>
    <t>pharmacien.oc.mssante.fr/medecin.oc.mssante.fr/lifen.mssante.fr/inicea.mssante.fr</t>
  </si>
  <si>
    <t>vivalto-sante.mssante.fr/medecin.mssante.fr/lifen.mssante.fr/cgm.mssante.fr</t>
  </si>
  <si>
    <t>GIE VIVALTO SANTE SERVICE PARTAGES/MAILIZ/LIFEN/COMPUGROUP MEDICAL France</t>
  </si>
  <si>
    <t>pro.oc.mssante.fr/cl-smv.mssante.fr</t>
  </si>
  <si>
    <t>pro.mssante.fr/medecin.mssante.fr/interop-mssante.apicrypt.org/inicea.mssante.fr/aura.mssante.fr</t>
  </si>
  <si>
    <t>MAILIZ/APICEM/ENOVACOM/GCS SARA</t>
  </si>
  <si>
    <t>sage-femme.mssante.fr/pro.mssante.fr/medecin.oc.mssante.fr/medecin.mssante.fr/lifen.mssante.fr/interop-mssante.apicrypt.org/hpsg.mssante.fr/cgm.mssante.fr</t>
  </si>
  <si>
    <t>pro.mssante.fr/lifen.mssante.fr/infirmier.mssante.fr/cvh.elsan.mssante.fr/ch-lemans.mssante.fr</t>
  </si>
  <si>
    <t>MAILIZ/APICEM/MIPIH/COMPUGROUP MEDICAL France</t>
  </si>
  <si>
    <t>pro.mssante.fr/pharmacien.mssante.fr/medecin.mssante.fr/masseur-kinesitherapeute.mssante.fr/lifen.mssante.fr/crfmolini.mssante.fr</t>
  </si>
  <si>
    <t>lifen.mssante.fr/inicea.mssante.fr/infirmier.mssante.fr/aura.mssante.fr</t>
  </si>
  <si>
    <t>LIFEN/ENOVACOM/MAILIZ/GCS SARA</t>
  </si>
  <si>
    <t>sage-femme.mssante.fr/pro.oc.mssante.fr/pro.mssante.fr/pharmacien.mssante.fr/medecin.mssante.fr/lifen.mssante.fr/interop-mssante.apicrypt.org/infirmier.mssante.fr/curie.mssante.fr/chu-rouen.mssante.fr/chu-poitiers.mssante.fr/chu-limoges.mssante.fr/ch-cotentin.mssante.fr/cgm.mssante.fr/cfb.mssante.fr/aura.mssante.fr</t>
  </si>
  <si>
    <t>MIPIH/LIFEN/APICEM/MAILIZ/CLCC INSTITUT CURIE/CHU DE ROUEN/CHU DE POITIERS/CHU DE LIMOGES/CH PUBLIC DU COTENTIN/COMPUGROUP MEDICAL France/CENTRE REGIONAL FRANCOIS BACLESSE/GCS SARA</t>
  </si>
  <si>
    <t>ENOVACOM/MAILIZ/GCS EMOSIST - FRANCHE COMTE</t>
  </si>
  <si>
    <t>ugecam-hdf.mssante.fr/pro.mssante.fr/masseur-kinesitherapeute.mssante.fr/lifen.mssante.fr/interop-mssante.apicrypt.org/infirmier.mssante.fr</t>
  </si>
  <si>
    <t>ENOVACOM/MIPIH/LIFEN/APICEM/MAILIZ/GHBS - HOPITAL DU SCORFF</t>
  </si>
  <si>
    <t>medecin.mssante.fr/fpv.mssante.fr/cgm.mssante.fr/aura.mssante.fr</t>
  </si>
  <si>
    <t>110000114</t>
  </si>
  <si>
    <t>240000612</t>
  </si>
  <si>
    <t>540000536</t>
  </si>
  <si>
    <t>LIFEN/APICEM/MAILIZ/GHBS - HOPITAL DU SCORFF/COMPUGROUP MEDICAL France</t>
  </si>
  <si>
    <t>crf.mssante.fr</t>
  </si>
  <si>
    <t>590000675</t>
  </si>
  <si>
    <t>hexagonesp.mssante.fr</t>
  </si>
  <si>
    <t>750000564</t>
  </si>
  <si>
    <t>pro.mssante.fr/medecin.mssante.fr/infirmier.mssante.fr/ght04.mssante.fr</t>
  </si>
  <si>
    <t>ramsaygds.mssante.fr/masseur-kinesitherapeute.mssante.fr/jouvence-readaptation.mssante.fr/interop-mssante.apicrypt.org/infirmier.mssante.fr/enovacom.mssante.fr</t>
  </si>
  <si>
    <t>COMPAGNIE GENERALE DE SANTE/MIPIH/APICEM/MAILIZ/ENOVACOM</t>
  </si>
  <si>
    <t>pro.mssante.fr/medecin.mssante.fr/lifen.mssante.fr/interop-mssante.apicrypt.org/infirmier.mssante.fr/epsnf.mssante.fr</t>
  </si>
  <si>
    <t>LIFEN/APICEM/MAILIZ/ENOVACOM</t>
  </si>
  <si>
    <t>ramsaygds.mssante.fr/pro.mssante.fr/medecin.mssante.fr/lifen.mssante.fr/infirmier.mssante.fr/enovacom.mssante.fr</t>
  </si>
  <si>
    <t>pro.mssante.fr/infirmier.mssante.fr/epslomagne.mssante.fr</t>
  </si>
  <si>
    <t>pro.mssante.fr/pms-fondation-hopale.mssante.fr/masseur-kinesitherapeute.mssante.fr/infirmier.mssante.fr/fondation-hopale.mssante.fr</t>
  </si>
  <si>
    <t>MIPIH/MAILIZ/FONDATION HOPALE</t>
  </si>
  <si>
    <t>MAILIZ/LIFEN/APICEM/GHBS - HOPITAL DU SCORFF/COMPUGROUP MEDICAL France</t>
  </si>
  <si>
    <t>poledesanteduvilleneuvois.mssante.fr/medecin.mssante.fr/lifen.mssante.fr/interop-mssante.apicrypt.org</t>
  </si>
  <si>
    <t>CH VILLENEUVE -POLE SANTE VILLENEUVOIS/MAILIZ/LIFEN/APICEM</t>
  </si>
  <si>
    <t>sage-femme.mssante.fr/pro.mssante.fr/pharmacien.mssante.fr/orthophoniste.mssante.fr/medecin.mssante.fr/masseur-kinesitherapeute.mssante.fr/lifen.mssante.fr/interop-mssante.apicrypt.org/infirmier.mssante.fr/ihfb.mssante.fr/ghu-paris.mssante.fr/ght-novo.mssante.fr/epsve.mssante.fr/ch-simoneveil.mssante.fr/chicas-gap.mssante.fr/ch-cotentin.mssante.fr/cgm.mssante.fr/aura.mssante.fr/ahparis.mssante.fr</t>
  </si>
  <si>
    <t>LIFEN/APICEM/MAILIZ/INSTITUT HOSPITALIER FRANCO-BRITANIQUE/ENOVACOM/CH RENE DUBOS/EPSVE/DEDALUS HEALTHCARE FRANCE/CHI DES ALPES DU SUD/CH PUBLIC DU COTENTIN/COMPUGROUP MEDICAL France/GCS SARA/HOPITAL AMERICAIN</t>
  </si>
  <si>
    <t>LIFEN/APICEM/CH DE PLAISIR/GH PARIS SITE SAINT JOSEPH/HOPITAL FONDATION A DE ROTHSCHILD/EPSVE/GRADES MARTINIQUE/CHU DE LIMOGES/MAILIZ/CH GUILLAUME REGNIER/ENOVACOM/COMPUGROUP MEDICAL France/GCS SARA</t>
  </si>
  <si>
    <t>pro.mssante.fr/ghlh.mssante.fr/cgm.mssante.fr</t>
  </si>
  <si>
    <t>lifen.mssante.fr/kantys-saintgeorge.mssante.fr</t>
  </si>
  <si>
    <t>lifen.mssante.fr/kantys-centre.mssante.fr</t>
  </si>
  <si>
    <t>310021274</t>
  </si>
  <si>
    <t>LIFEN/APICEM/MAILIZ/SAS MAPUI LABS/HAD DE L'AVEN A ETEL/GHBS - HOPITAL DU SCORFF/COMPUGROUP MEDICAL France/GCS SARA</t>
  </si>
  <si>
    <t>na.mssante.fr/limousin.mssante.fr/interop-mssante.apicrypt.org/cgm.mssante.fr/aura.mssante.fr/archemc2.mssante.fr</t>
  </si>
  <si>
    <t>GRADES ESEA NOUVELLE-AQUITAINE/APICEM/COMPUGROUP MEDICAL France/GCS SARA/DOCAPOSTE</t>
  </si>
  <si>
    <t>pro.mssante.fr/medecin.mssante.fr/infirmier.mssante.fr/hopital-neuville.aura.mssante.fr/aura.mssante.fr</t>
  </si>
  <si>
    <t>pepcbfc.mssante.fr/enovacom.mssante.fr</t>
  </si>
  <si>
    <t>GIP GRADES BFC/ENOVACOM</t>
  </si>
  <si>
    <t>medecin.mssante.fr/masseur-kinesitherapeute.mssante.fr/lifen.mssante.fr/infirmier.mssante.fr/hpr-bullion.mssante.fr</t>
  </si>
  <si>
    <t>pro.mssante.fr/masseur-kinesitherapeute.mssante.fr/infirmier.mssante.fr/cgm.mssante.fr/aura.mssante.fr</t>
  </si>
  <si>
    <t>ramsaygds.mssante.fr/pro.mssante.fr/pharmacien.mssante.fr/medecin.mssante.fr/masseur-kinesitherapeute.mssante.fr/lifen.mssante.fr/interop-mssante.apicrypt.org/infirmier.mssante.fr/ghpsj.mssante.fr/aura.mssante.fr</t>
  </si>
  <si>
    <t>sage-femme.mssante.fr/ramsaygds.mssante.fr/pro.mssante.fr/medecin.mssante.fr/lifen.mssante.fr/interop-mssante.apicrypt.org/infirmier.mssante.fr/ihfb.mssante.fr/ch-saumur.mssante.fr/cgm.mssante.fr</t>
  </si>
  <si>
    <t>COMPAGNIE GENERALE DE SANTE/LIFEN/APICEM/MAILIZ/INSTITUT HOSPITALIER FRANCO-BRITANIQUE/CH DE SAUMUR/COMPUGROUP MEDICAL France</t>
  </si>
  <si>
    <t>medecin.mssante.fr/lifen.mssante.fr/hopital-saint-joseph.mssante.fr/ch-sens.mssante.fr/aura.mssante.fr/almaviva-sante.mssante.fr</t>
  </si>
  <si>
    <t>MAILIZ/LIFEN/HOPITAL SAINT JOSEPH/CH SENS/GCS SARA/MIPIH</t>
  </si>
  <si>
    <t>ramsaygds.mssante.fr/pro.mssante.fr/medecin.mssante.fr/lifen.mssante.fr/interop-mssante.apicrypt.org/infirmier.mssante.fr/clb.aura.mssante.fr/cgm.mssante.fr/aura.mssante.fr</t>
  </si>
  <si>
    <t>psychologue.oc.mssante.fr/pro.oc.mssante.fr/orthophoniste.mssante.fr/medecin.oc.mssante.fr/medecin.mssante.fr/medecin.mp.mssante.fr/lifen.mssante.fr/interop-mssante.apicrypt.org/infirmier.oc.mssante.fr/infirmier.mssante.fr/ch-lannemezan.mssante.fr/cgm.mssante.fr</t>
  </si>
  <si>
    <t>medecin.mssante.fr/lifen.mssante.fr/infirmier.mssante.fr/hstv.mssante.fr/hospitalite.mssante.fr/elivie.mssante.fr/ch-guillaumeregnier.mssante.fr/chba.mssante.fr/cgm.mssante.fr/aub.mssante.fr</t>
  </si>
  <si>
    <t>LIFEN/MAILIZ/HOSPITALITE SAINT-THOMAS DE VILLENEUVE/MIPIH/DEDALUS HEALTHCARE FRANCE/CH GUILLAUME REGNIER/CH BRETAGNE ATLANTIQUE/COMPUGROUP MEDICAL France/AUB SANTE</t>
  </si>
  <si>
    <t>medecin.mssante.fr/aphp.mssante.fr</t>
  </si>
  <si>
    <t>pro.mssante.fr/pharmacien.mssante.fr/odalia.mssante.fr/medecin.mssante.fr/lifen.mssante.fr/ipc-unicancer.mssante.fr/infirmier.mssante.fr/hopital-saint-joseph.mssante.fr/hopital-europeen.mssante.fr/chu-nice.mssante.fr/chicas-gap.mssante.fr/aura.mssante.fr</t>
  </si>
  <si>
    <t>ENOVACOM/LIFEN/INSTITUT PAOLI CALMETTES/MAILIZ/HOPITAL SAINT JOSEPH/HOPITAL EUROPEEN/CHU DE NICE/CHI DES ALPES DU SUD/GCS SARA</t>
  </si>
  <si>
    <t>clinifutur.mssante.fr</t>
  </si>
  <si>
    <t>lifen.mssante.fr/cgm.mssante.fr</t>
  </si>
  <si>
    <t>LIFEN/COMPUGROUP MEDICAL France</t>
  </si>
  <si>
    <t>pro.mssante.fr/medecin.oc.mssante.fr/medecin.mssante.fr/lifen.mssante.fr/languedoc-mutualite.mssante.fr/interop-mssante.apicrypt.org/infirmier.mssante.fr/cgm.mssante.fr/aura.mssante.fr</t>
  </si>
  <si>
    <t>ramsaygds.mssante.fr/pro.mssante.fr/medecin.mssante.fr/masseur-kinesitherapeute.mssante.fr/lifen.mssante.fr/infirmier.mssante.fr/closchampirol.mssante.fr/aura.mssante.fr</t>
  </si>
  <si>
    <t>softwaymedical.mssante.fr/medecin.mssante.fr/interop-mssante.apicrypt.org</t>
  </si>
  <si>
    <t>ugecam-hdf.mssante.fr/pharmacien.mssante.fr/interop-mssante.apicrypt.org/infirmier.mssante.fr</t>
  </si>
  <si>
    <t>medecin.mssante.fr/lifen.mssante.fr/infirmier.mssante.fr/aura.mssante.fr/adlca.mssante.fr</t>
  </si>
  <si>
    <t>APICEM/MAILIZ/FONDATION ILDYS SITE DE PERHARIDY</t>
  </si>
  <si>
    <t>masseur-kinesitherapeute.mssante.fr/croix-rouge.mssante.fr</t>
  </si>
  <si>
    <t>900003880</t>
  </si>
  <si>
    <t>sage-femme.mssante.fr/ramsaygds.mssante.fr/medecin.mssante.fr/lifen.mssante.fr/interop-mssante.apicrypt.org/infirmier.mssante.fr/ght-novo.mssante.fr/ghpsj.mssante.fr/ch-gisors.mssante.fr/cgm.mssante.fr/bioserveur.mssante.fr/aura.mssante.fr</t>
  </si>
  <si>
    <t>COMPAGNIE GENERALE DE SANTE/LIFEN/APICEM/MAILIZ/CH RENE DUBOS/GH PARIS SITE SAINT JOSEPH/CH EURE SEINE/COMPUGROUP MEDICAL France/DEDALUS HEALTHCARE FRANCE/GCS SARA</t>
  </si>
  <si>
    <t>sage-femme.mssante.fr/pro.mssante.fr/medecin.mssante.fr/lifen.mssante.fr/interop-mssante.apicrypt.org/infirmier.mssante.fr/hph.elsan.mssante.fr/cgm.mssante.fr</t>
  </si>
  <si>
    <t>sage-femme.mssante.fr/pro.mssante.fr/medistory.mssante.fr/medecin.mssante.fr/majorelle.elsan.mssante.fr/lifen.mssante.fr/interop-mssante.apicrypt.org/infirmier.mssante.fr/cgm.mssante.fr</t>
  </si>
  <si>
    <t>450000534</t>
  </si>
  <si>
    <t>690036900</t>
  </si>
  <si>
    <t>740000112</t>
  </si>
  <si>
    <t>910000447</t>
  </si>
  <si>
    <t>920001005</t>
  </si>
  <si>
    <t>santelys.mssante.fr/pro.mssante.fr/medecin.mssante.fr/infirmier.mssante.fr</t>
  </si>
  <si>
    <t>infirmier.mssante.fr/btprms.mssante.fr</t>
  </si>
  <si>
    <t>WRAPTOR LABORATORIES/MAILIZ/LIFEN</t>
  </si>
  <si>
    <t>290000991</t>
  </si>
  <si>
    <t>ELSAN - Groupe 07</t>
  </si>
  <si>
    <t>ELSAN - Groupe 18</t>
  </si>
  <si>
    <t>ELSAN - Groupe 44</t>
  </si>
  <si>
    <t>ELSAN - Groupe 54</t>
  </si>
  <si>
    <t>ELSAN - Groupe 72</t>
  </si>
  <si>
    <t>Groupe KORIAN - Groupe 47</t>
  </si>
  <si>
    <t>Mutualité du Doubs - Groupe 02</t>
  </si>
  <si>
    <t>Ramsay Santé - Groupe 24</t>
  </si>
  <si>
    <t>Ramsay Santé - Groupe 40</t>
  </si>
  <si>
    <t>Ramsay Santé - Groupe 45</t>
  </si>
  <si>
    <t>Ramsay Santé - Groupe 66</t>
  </si>
  <si>
    <t>Ramsay Santé - Groupe 74</t>
  </si>
  <si>
    <t>VP SANTE - Groupe 04</t>
  </si>
  <si>
    <t>udaf82.mssante.fr</t>
  </si>
  <si>
    <t>ugrm.mssante.fr</t>
  </si>
  <si>
    <t>+ 9,5%</t>
  </si>
  <si>
    <t>+ 12,5%</t>
  </si>
  <si>
    <t>ELSAN SAS</t>
  </si>
  <si>
    <t>+ 2,9%</t>
  </si>
  <si>
    <t>pro.mssante.fr/orthophoniste.mssante.fr/na.mssante.fr/medecin.mssante.fr/masseur-kinesitherapeute.mssante.fr/lifen.mssante.fr/laposte.mssante.fr/interop-mssante.apicrypt.org/infirmier.mssante.fr/cgm.mssante.fr/aura.mssante.fr</t>
  </si>
  <si>
    <t>GRADES ESEA NOUVELLE-AQUITAINE/LIFEN/DOCAPOSTE/APICEM/MAILIZ/COMPUGROUP MEDICAL France/GCS SARA</t>
  </si>
  <si>
    <t>pro.mssante.fr/orthophoniste.mssante.fr/medecin.mssante.fr/masseur-kinesitherapeute.mssante.fr/interop-mssante.apicrypt.org/infirmier.mssante.fr/cgm.mssante.fr/astil62.mssante.fr/afeji.mssante.fr</t>
  </si>
  <si>
    <t>CENTRE NEPHROCARE MARNE LA VALLEE/LIFEN/APICEM/MIPIH/MAILIZ/ENOVACOM/GCS E-SANTE ARCHIPEL/CH DE BEZIERS/COMPUGROUP MEDICAL France/AIDER-CLINIQUE DES MALADIES RENALES</t>
  </si>
  <si>
    <t>medecin.mssante.fr/centre.armancon.mssante.fr/aura.mssante.fr</t>
  </si>
  <si>
    <t>sage-femme.mssante.fr/pro.mssante.fr/paca.mssante.fr/orthophoniste.mssante.fr/medecin.mssante.fr/masseur-kinesitherapeute.mssante.fr/lifen.mssante.fr/interop-mssante.apicrypt.org/infirmier.mssante.fr/hopital-saint-joseph.mssante.fr/hopital-europeen.mssante.fr/chmayotte.mssante.fr/chirurgien-dentiste.mssante.fr/ch-edouard-toulouse.mssante.fr/cgm.mssante.fr/aura.mssante.fr/aphm.mssante.fr</t>
  </si>
  <si>
    <t>ramsaygds.mssante.fr/pro.oc.mssante.fr/pro.mssante.fr/pharmacien.mssante.fr/pediatrie-chulenval-nice.mssante.fr/paca.mssante.fr/orthophoniste.mssante.fr/medecin.mssante.fr/masseur-kinesitherapeute.mssante.fr/lifen.mssante.fr/lenval.mssante.fr/interop-mssante.apicrypt.org/infirmier.mssante.fr/hopital-saint-joseph.mssante.fr/hopital-europeen.mssante.fr/ghu-paris.mssante.fr/chu-reims.mssante.fr/chirurgien-dentiste.mssante.fr/chicas-gap.mssante.fr/chba.mssante.fr/ch-aix.mssante.fr/cgm.mssante.fr/cgfl.mssante.fr/biomedecine.mssante.fr/aura.mssante.fr</t>
  </si>
  <si>
    <t>COMPAGNIE GENERALE DE SANTE/MIPIH/LIFEN/HOPITAUX PEDIATRIQUES DE NICE CHU LENVAL/APICEM/HOPITAL SAINT JOSEPH/HOPITAL EUROPEEN/CHU DE REIMS/MAILIZ/CHI DES ALPES DU SUD/CH BRETAGNE ATLANTIQUE/CH DU PAYS D'AIX/COMPUGROUP MEDICAL France/CRLCC GEORGES-FRANCOIS LECLERC/ENOVACOM/GCS SARA</t>
  </si>
  <si>
    <t>pro.mssante.fr/paca.mssante.fr/orthophoniste.mssante.fr/medecin.mssante.fr/lifen.mssante.fr/lenval.mssante.fr/infirmier.mssante.fr/hopital-saint-joseph.mssante.fr/hopital-europeen.mssante.fr/chirurgien-dentiste.mssante.fr/ch-aix.mssante.fr/cgm.mssante.fr/aura.mssante.fr</t>
  </si>
  <si>
    <t>MIPIH/LIFEN/HOPITAUX PEDIATRIQUES DE NICE CHU LENVAL/HOPITAL SAINT JOSEPH/HOPITAL EUROPEEN/MAILIZ/CH DU PAYS D'AIX/COMPUGROUP MEDICAL France/GCS SARA</t>
  </si>
  <si>
    <t>softwaymedical.mssante.fr/sage-femme.mssante.fr/pro.mssante.fr/pharmacien.mssante.fr/paca.mssante.fr/orthophoniste.mssante.fr/medecin.mssante.fr/masseur-kinesitherapeute.mssante.fr/lifen.mssante.fr/interop-mssante.apicrypt.org/infirmier.mssante.fr/hopital-saint-joseph.mssante.fr/hopital-europeen.mssante.fr/ch-salon.mssante.fr/ch-martigues.mssante.fr/chirurgien-dentiste.mssante.fr/chicas-gap.mssante.fr/ch-aix.mssante.fr/cgm.mssante.fr/aura.mssante.fr</t>
  </si>
  <si>
    <t>ramsaygds.mssante.fr/pro.mssante.fr/pharmacien.mssante.fr/orthophoniste.mssante.fr/medecin.mssante.fr/masseur-kinesitherapeute.mssante.fr/lifen.mssante.fr/lesabondances.mssante.fr/interop-mssante.apicrypt.org/infirmier.mssante.fr/chirurgien-dentiste.mssante.fr/cgm.mssante.fr/bndmr.mssante.fr/aura.mssante.fr/arpep-pdl.synappse.mssante.fr/aphp.mssante.fr</t>
  </si>
  <si>
    <t>pharmacien.mssante.fr/arauco.mssante.fr</t>
  </si>
  <si>
    <t>pro.mssante.fr/orthophoniste.mssante.fr/medecin.mssante.fr/infirmier.mssante.fr/cgm.mssante.fr/asm13.mssante.fr</t>
  </si>
  <si>
    <t>pro.mssante.fr/orthophoniste.mssante.fr/medecin.mssante.fr/lifen.mssante.fr/interop-mssante.apicrypt.org/infirmier.mssante.fr/hnfc.mssante.fr/fpv.mssante.fr/cgm.mssante.fr/ahssea.mssante.fr/ahbfc.mssante.fr</t>
  </si>
  <si>
    <t>pro.mssante.fr/odalia.mssante.fr/medecin.mssante.fr/masseur-kinesitherapeute.mssante.fr/infirmier.mssante.fr/enovacom.mssante.fr/dieulefitsante.aura.mssante.fr/cgm.mssante.fr/aura.mssante.fr/arfp.asso.mssante.fr</t>
  </si>
  <si>
    <t>MAILIZ/ENOVACOM/COMPUGROUP MEDICAL France/GCS SARA/ASSOC READAPT ET FORMATION PROF</t>
  </si>
  <si>
    <t>orthophoniste.mssante.fr/medecin.mssante.fr/lifen.mssante.fr/ghpsj.mssante.fr/cgm.mssante.fr</t>
  </si>
  <si>
    <t>orthophoniste.mssante.fr/medecin.mssante.fr</t>
  </si>
  <si>
    <t>ladialoise.mssante.fr</t>
  </si>
  <si>
    <t>paca.mssante.fr/lifen.mssante.fr/infirmier.mssante.fr/avodd.mssante.fr/aura.mssante.fr</t>
  </si>
  <si>
    <t>pro.oc.mssante.fr/pro.mssante.fr/orthophoniste.mssante.fr/lifen.mssante.fr</t>
  </si>
  <si>
    <t>pharmacien.mssante.fr/paca.mssante.fr/medecin.mssante.fr/lifen.mssante.fr/interop-mssante.apicrypt.org/infirmier.mssante.fr/fontvert.elsan.mssante.fr/chicas-gap.mssante.fr/cgm.mssante.fr/aura.mssante.fr</t>
  </si>
  <si>
    <t>pro.mssante.fr/medecin.mssante.fr/iop.mssante.fr</t>
  </si>
  <si>
    <t>sage-femme.mssante.fr/pharmacien.mssante.fr/pc.mssante.fr/na.mssante.fr/medecin.mssante.fr/lifen.mssante.fr/infirmier.mssante.fr/cli.elsan.mssante.fr/chu-bordeaux.mssante.fr/ch-angouleme.mssante.fr/cgm.mssante.fr/centre-clinical.mssante.fr</t>
  </si>
  <si>
    <t>GRADES ESEA NOUVELLE-AQUITAINE/LIFEN/MAILIZ/ELSAN/CHU HOPITAUX DE BORDEAUX/CH D'ANGOULEME/COMPUGROUP MEDICAL France/CENTRE CLINICAL SA</t>
  </si>
  <si>
    <t>vyv3-terresdoc.mssante.fr/masseur-kinesitherapeute.mssante.fr/infirmier.mssante.fr</t>
  </si>
  <si>
    <t>uabc.mssante.fr</t>
  </si>
  <si>
    <t>qsp.mssante.fr/orthophoniste.mssante.fr/horus.mssante.fr</t>
  </si>
  <si>
    <t>pro.mssante.fr/medecin.mssante.fr/lifen.mssante.fr/lescadieres.mssante.fr/infirmier.mssante.fr/fondationdiaconesses.mssante.fr/ehpadlescistes.mssante.fr/cgm.mssante.fr</t>
  </si>
  <si>
    <t>pro.mssante.fr/orthophoniste.mssante.fr/masseur-kinesitherapeute.mssante.fr/lifen.mssante.fr/infirmier.mssante.fr/hospiville.mssante.fr/chirurgien-dentiste.mssante.fr/cgm.mssante.fr/aura.mssante.fr/asso-prh.mssante.fr/arpep-pdl.synappse.mssante.fr</t>
  </si>
  <si>
    <t>LIFEN/SAS MAPUI LABS/MAILIZ/COMPUGROUP MEDICAL France/GCS SARA/CENTRE DE L'ARCHE/SYNAPPSE</t>
  </si>
  <si>
    <t>pro.mssante.fr/na.mssante.fr/masseur-kinesitherapeute.mssante.fr/ladapt.mssante.fr/infirmier.mssante.fr/ch-candelie.mssante.fr/aquitaine.mssante.fr</t>
  </si>
  <si>
    <t>MIPIH/MAILIZ/CH DEPARTEMENTAL DE LA CANDELIE/GRADES ESEA NOUVELLE-AQUITAINE</t>
  </si>
  <si>
    <t>pro.mssante.fr/orthophoniste.mssante.fr/medecin.mssante.fr/masseur-kinesitherapeute.mssante.fr/lifen.mssante.fr/infirmier.mssante.fr/esantepdl.mssante.fr/croix-rouge.mssante.fr/aura.mssante.fr</t>
  </si>
  <si>
    <t>LIFEN/MAILIZ/GCS E-SANTE PAYS DE LA LOIRE/MIPIH/GCS SARA</t>
  </si>
  <si>
    <t>pro.mssante.fr/pharmacien.mssante.fr/medecin.mssante.fr/infirmier.mssante.fr/ildys.mssante.fr</t>
  </si>
  <si>
    <t>pro.mssante.fr/orthophoniste.mssante.fr/medecin.mssante.fr/masseur-kinesitherapeute.mssante.fr/interop-mssante.apicrypt.org/aura.mssante.fr/arfp.asso.mssante.fr/apf.bfc.mssante.fr</t>
  </si>
  <si>
    <t>orthophoniste.mssante.fr/medecin.mssante.fr/masseur-kinesitherapeute.mssante.fr/lachataigneraie.mssante.fr</t>
  </si>
  <si>
    <t>pro.mssante.fr/ohs-lorraine.mssante.fr/medecin.mssante.fr/masseur-kinesitherapeute.mssante.fr</t>
  </si>
  <si>
    <t>orthophoniste.mssante.fr/lifen.mssante.fr/ght-cdn.mssante.fr/asclepiade.mssante.fr</t>
  </si>
  <si>
    <t>MAILIZ/LIFEN/CH JACQUES MONOD - FLERS/MIPIH</t>
  </si>
  <si>
    <t>orthophoniste.mssante.fr/lifen.mssante.fr</t>
  </si>
  <si>
    <t>pharmacien.mssante.fr/orthophoniste.mssante.fr/na.mssante.fr/medecin.mssante.fr/infirmier.mssante.fr/espass-podensac.mssante.fr/aura.mssante.fr/aquitaine.mssante.fr</t>
  </si>
  <si>
    <t>pro.mssante.fr/esantepdl.mssante.fr</t>
  </si>
  <si>
    <t>nephrocare.mssante.fr/lifen.mssante.fr/infirmier.mssante.fr/aura.mssante.fr</t>
  </si>
  <si>
    <t>CENTRE NEPHROCARE MARNE LA VALLEE/LIFEN/MAILIZ/GCS SARA</t>
  </si>
  <si>
    <t>pro.mssante.fr/medecin.mssante.fr/centreduparc.mssante.fr</t>
  </si>
  <si>
    <t>pro.mssante.fr/orthophoniste.mssante.fr/medecin.mssante.fr/lifen.mssante.fr/ghu-paris.mssante.fr/eps-etampes.mssante.fr/chicreteil.mssante.fr/ch-fondationvallee.mssante.fr</t>
  </si>
  <si>
    <t>sage-femme.oc.mssante.fr/sage-femme.mssante.fr/pro.oc.mssante.fr/pro.mssante.fr/poledesanteduvilleneuvois.mssante.fr/orthophoniste.mssante.fr/na.mssante.fr/medistory.mssante.fr/medecin.oc.mssante.fr/medecin.mssante.fr/masseur-kinesitherapeute.mssante.fr/lifen.mssante.fr/infirmier.mssante.fr/chu-poitiers.mssante.fr/ch-mdm.mssante.fr/chirurgien-dentiste.mssante.fr/chicmt.mssante.fr/ch-agen-nerac.mssante.fr/cgm.mssante.fr/aura.mssante.fr/aquitaine.mssante.fr</t>
  </si>
  <si>
    <t>sage-femme.mssante.fr/pro.mssante.fr/pharmacien.oc.mssante.fr/pharmacien.mssante.fr/medecin.oc.mssante.fr/medecin.mssante.fr/masseur-kinesitherapeute.mssante.fr/lifen.mssante.fr/interop-mssante.apicrypt.org/infirmier.oc.mssante.fr/infirmier.mssante.fr/ghbs.mssante.fr/dieteticien.oc.mssante.fr/ch-ales.mssante.fr/cgm.mssante.fr/aura.mssante.fr</t>
  </si>
  <si>
    <t>LIFEN/APICEM/MAILIZ/GHBS - HOPITAL DU SCORFF/MIPIH/CH ALES-CEVENNNES/COMPUGROUP MEDICAL France/GCS SARA</t>
  </si>
  <si>
    <t>pst38.mssante.fr/pro.oc.mssante.fr/pro.mssante.fr/orthophoniste.mssante.fr/medecin.mssante.fr/lifen.mssante.fr/infirmier.mssante.fr/chu-grenoble.aura.mssante.fr/chirurgien-dentiste.mssante.fr/chai.aura.mssante.fr/cgm.mssante.fr/aura.mssante.fr</t>
  </si>
  <si>
    <t>pro.mssante.fr/orthophoniste.mssante.fr/medecin.mssante.fr/lifen.mssante.fr/interop-mssante.apicrypt.org/infirmier.mssante.fr/chu-nice.mssante.fr/ch-alpes-leman.mssante.fr/ch-alpes-leman.aura.mssante.fr/cgm.mssante.fr/aura.mssante.fr</t>
  </si>
  <si>
    <t>LIFEN/APICEM/MAILIZ/CHU DE NICE/CH ALPES LEMAN/COMPUGROUP MEDICAL France/GCS SARA</t>
  </si>
  <si>
    <t>pro.oc.mssante.fr/pro.mssante.fr/orthophoniste.mssante.fr/medecin.oc.mssante.fr/masseur-kinesitherapeute.oc.mssante.fr/masseur-kinesitherapeute.mssante.fr/infirmier.oc.mssante.fr/infirmier.mssante.fr/dieteticien.oc.mssante.fr/ch-bagneres.mssante.fr</t>
  </si>
  <si>
    <t>sage-femme.mssante.fr/pro.mssante.fr/pharmacien.mssante.fr/orthoptiste.oc.mssante.fr/orthophoniste.mssante.fr/medecin.oc.mssante.fr/medecin.mssante.fr/lifen.mssante.fr/interop-mssante.apicrypt.org/infirmier.mssante.fr/dieteticien.oc.mssante.fr/chirurgien-dentiste.mssante.fr/ch-cotentin.mssante.fr/ch-beziers.mssante.fr/cgm.mssante.fr/aura.mssante.fr</t>
  </si>
  <si>
    <t>LIFEN/APICEM/MIPIH/MAILIZ/CH PUBLIC DU COTENTIN/CH DE BEZIERS/COMPUGROUP MEDICAL France/GCS SARA</t>
  </si>
  <si>
    <t>pro.oc.mssante.fr/medecin.mssante.fr/interop-mssante.apicrypt.org/infirmier.mssante.fr/fondationbonsauveur.mssante.fr/cgm.mssante.fr</t>
  </si>
  <si>
    <t>MIPIH/APICEM/MAILIZ/CH BON SAUVEUR/COMPUGROUP MEDICAL France</t>
  </si>
  <si>
    <t>ssa.mssante.fr/pro.mssante.fr/orthophoniste.mssante.fr/medecin.mssante.fr/masseur-kinesitherapeute.mssante.fr/lifen.mssante.fr/interop-mssante.apicrypt.org/infirmier.mssante.fr/hospigrandouest.mssante.fr/hnfc.mssante.fr/ghpsj.mssante.fr/ghbs.mssante.fr/ch-vitre.mssante.fr/chu-rennes.mssante.fr/chr-metz-thionville.mssante.fr/ch-redon.mssante.fr/ch-ploermel.mssante.fr/ch-morlaix.mssante.fr/ch-mdm.mssante.fr/chirurgien-dentiste.mssante.fr/ch-cotentin.mssante.fr/ch-cotebasque.mssante.fr/ch-centre-bretagne.mssante.fr/chba.mssante.fr/cgm.mssante.fr/aura.mssante.fr</t>
  </si>
  <si>
    <t>SSA/LIFEN/APICEM/ENOVACOM/HOPITAL NORD FRANCHE COMTE/GH PARIS SITE SAINT JOSEPH/GHBS - HOPITAL DU SCORFF/CH VITRE/CHRU DE RENNES/CHR METZ-THIONVILLE/DEDALUS HEALTHCARE FRANCE/CH DES PAYS DE MORLAIX/CH DE MONT DE MARSAN/MAILIZ/CH PUBLIC DU COTENTIN/CHI DE LA COTE BASQUE/CH CENTRE BRETAGNE/CH BRETAGNE ATLANTIQUE/COMPUGROUP MEDICAL France/GCS SARA</t>
  </si>
  <si>
    <t>vyv3.mssante.fr/stc29.mssante.fr/sage-femme.mssante.fr/pro.mssante.fr/pharmacien.mssante.fr/pedicure-podologue.mssante.fr/medecin.oc.mssante.fr/medecin.mssante.fr/lifen.mssante.fr/interop-mssante.apicrypt.org/infirmier.mssante.fr/hospigrandouest.mssante.fr/ght-cdn.mssante.fr/ghbs.mssante.fr/ch-vienne.mssante.fr/chr-metz-thionville.mssante.fr/ch-redon.mssante.fr/ch-ploermel.mssante.fr/ch-morlaix.mssante.fr/ch-hco.mssante.fr/ch-centre-bretagne.mssante.fr/chba.mssante.fr/cgm.mssante.fr/aura.mssante.fr</t>
  </si>
  <si>
    <t>MIPIH/LIFEN/APICEM/MAILIZ/CH JACQUES MONOD - FLERS/GHBS - HOPITAL DU SCORFF/CH DE VIENNE/CHR METZ-THIONVILLE/DEDALUS HEALTHCARE FRANCE/CH DES PAYS DE MORLAIX/ENOVACOM/CH CENTRE BRETAGNE/CH BRETAGNE ATLANTIQUE/COMPUGROUP MEDICAL France/GCS SARA</t>
  </si>
  <si>
    <t>pro.mssante.fr/medecin.mssante.fr/lifen.mssante.fr/interop-mssante.apicrypt.org/infirmier.mssante.fr/enovacom.mssante.fr/chicas-gap.mssante.fr/chbd-laragne.mssante.fr/cgm.mssante.fr</t>
  </si>
  <si>
    <t>sage-femme.oc.mssante.fr/sage-femme.mssante.fr/pro.oc.mssante.fr/pro.mssante.fr/pharmacien.mssante.fr/paca.mssante.fr/orthophoniste.oc.mssante.fr/orthophoniste.mssante.fr/medecin.oc.mssante.fr/medecin.mssante.fr/lifen.mssante.fr/interop-mssante.apicrypt.org/infirmier.mssante.fr/chu-limoges.mssante.fr/ch-lezignan.mssante.fr/chirurgien-dentiste.mssante.fr/ch-carcassonne.mssante.fr/ch-bassindethau.mssante.fr/chba.mssante.fr/cgm.mssante.fr/aura.mssante.fr/aider.asso.mssante.fr</t>
  </si>
  <si>
    <t>sage-femme.mssante.fr/pro.mssante.fr/pharmacien.mssante.fr/orthophoniste.mssante.fr/medecin.mssante.fr/masseur-kinesitherapeute.mssante.fr/lifen.mssante.fr/infirmier.mssante.fr/ch-vitre.mssante.fr/chicas-gap.mssante.fr/ch-cnp.mssante.fr/aura.mssante.fr</t>
  </si>
  <si>
    <t>medecin.mssante.fr/masseur-kinesitherapeute.mssante.fr/interop-mssante.apicrypt.org/infirmier.mssante.fr/esantepdl.mssante.fr/ch-chateauduloir.mssante.fr/cgm.mssante.fr/aura.mssante.fr</t>
  </si>
  <si>
    <t>APICEM/MAILIZ/GCS E-SANTE PAYS DE LA LOIRE/CH DE CHATEAUDUN/COMPUGROUP MEDICAL France/GCS SARA</t>
  </si>
  <si>
    <t>pro.oc.mssante.fr/medecin.oc.mssante.fr/medecin.mssante.fr/lifen.mssante.fr/interop-mssante.apicrypt.org/infirmier.oc.mssante.fr/infirmier.mssante.fr/clinique-occitanie.mssante.fr/ch-saintgaudens.mssante.fr/chorus.mssante.fr/cgm.mssante.fr/bioserveur.mssante.fr</t>
  </si>
  <si>
    <t>sage-femme.mssante.fr/psychomotricien.corse.mssante.fr/pro.mssante.fr/orthophoniste.mssante.fr/medimail.mssante.fr/medecin.mssante.fr/medecin.corse.mssante.fr/lifen.mssante.fr/interop-mssante.apicrypt.org/infirmier.mssante.fr/chmayotte.mssante.fr/chirurgien-dentiste.mssante.fr/chicas-gap.mssante.fr/ch-bastia.mssante.fr/ch-bassindethau.mssante.fr/cgm.mssante.fr/aura.mssante.fr</t>
  </si>
  <si>
    <t>sage-femme.mssante.fr/pro.mssante.fr/presantra.mssante.fr/pharmacien.mssante.fr/orthophoniste.mssante.fr/medecin.mssante.fr/lifen.mssante.fr/interop-mssante.apicrypt.org/infirmier.mssante.fr/ght-cdn.mssante.fr/ch-stamand.mssante.fr/ch-cotentin.mssante.fr/ch-bayeux.mssante.fr/cgm.mssante.fr/aura.mssante.fr</t>
  </si>
  <si>
    <t>pro.mssante.fr/na.mssante.fr/medecin.mssante.fr/lifen.mssante.fr/interop-mssante.apicrypt.org/infirmier.mssante.fr/cgm.mssante.fr</t>
  </si>
  <si>
    <t>GRADES ESEA NOUVELLE-AQUITAINE/LIFEN/APICEM/MAILIZ/COMPUGROUP MEDICAL France</t>
  </si>
  <si>
    <t>ssa.mssante.fr/sage-femme.oc.mssante.fr/sage-femme.mssante.fr/psychologue.oc.mssante.fr/pro.oc.mssante.fr/pro.mssante.fr/orthophoniste.mssante.fr/na.mssante.fr/medecin.oc.mssante.fr/medecin.mssante.fr/medecin.mp.mssante.fr/masseur-kinesitherapeute.oc.mssante.fr/masseur-kinesitherapeute.mssante.fr/lifen.mssante.fr/infirmier.oc.mssante.fr/infirmier.mssante.fr/hnfc.mssante.fr/ch-tarbes-vic.mssante.fr/ch-tarbes-lourdes.mssante.fr/ch-lourdes.mssante.fr/ch-cognac.mssante.fr/cgm.mssante.fr/aura.mssante.fr</t>
  </si>
  <si>
    <t>sage-femme.mssante.fr/pro.mssante.fr/orthophoniste.mssante.fr/ohs-lorraine.mssante.fr/meuse.mssante.fr/medecin.mssante.fr/lifen.mssante.fr/interop-mssante.apicrypt.org/infirmier.mssante.fr/chr-metz-thionville.mssante.fr/ch-jury.mssante.fr/ch-briey.mssante.fr/cgm.mssante.fr</t>
  </si>
  <si>
    <t>sage-femme.mssante.fr/sage-femme.guyane.mssante.fr/pro.mssante.fr/pharmacien.mssante.fr/pharmacien.guyane.mssante.fr/medecin.oc.mssante.fr/medecin.mssante.fr/medecin.guyane.mssante.fr/masseur-kinesitherapeute.mssante.fr/lifen.mssante.fr/infirmier.mssante.fr/infirmier.guyane.mssante.fr/ght85.mssante.fr/chu-poitiers.mssante.fr/ch-saumur.mssante.fr/ch-rochefort.mssante.fr/ch-ouestguyane.mssante.fr/chmayotte.mssante.fr/chirurgien-dentiste.mssante.fr/chicas-gap.mssante.fr/ch-compiegnenoyon.mssante.fr/ch-cayenne.mssante.fr/ch-ardeche-meridionale.aura.mssante.fr/cgm.mssante.fr/aura.mssante.fr</t>
  </si>
  <si>
    <t>LIFEN/CH DEPARTEMENTAL VENDEE/CHU DE POITIERS/CH DE SAUMUR/CH DE ROCHEFORT/CH FRANCK-JOLY/CH DE MAYOTTE/MAILIZ/CHI DES ALPES DU SUD/CHI DE COMPIEGNE-NOYON/MIPIH/COMPUGROUP MEDICAL France/GCS SARA</t>
  </si>
  <si>
    <t>sage-femme.mssante.fr/pro.mssante.fr/pedicure-podologue.mssante.fr/orthophoniste.mssante.fr/medecin.mssante.fr/masseur-kinesitherapeute.mssante.fr/lifen.mssante.fr/interop-mssante.apicrypt.org/infirmier.mssante.fr/grand-est.mssante.fr/chu-reims.mssante.fr/ch-epernay.mssante.fr/ch-chalonsenchampagne.mssante.fr/cgm.mssante.fr/aura.mssante.fr</t>
  </si>
  <si>
    <t>pro.mssante.fr/medecin.oc.mssante.fr/medecin.mssante.fr/lifen.mssante.fr/interop-mssante.apicrypt.org/infirmier.mssante.fr/chu-reims.mssante.fr/chirurgien-dentiste.mssante.fr/ch-epernay.mssante.fr/cgm.mssante.fr</t>
  </si>
  <si>
    <t>soins-service.mssante.fr/medecin.mssante.fr/interop-mssante.apicrypt.org/infirmier.mssante.fr/chicas-gap.mssante.fr/ch-cotentin.mssante.fr/ch-corbie.mssante.fr/ch-albert.mssante.fr</t>
  </si>
  <si>
    <t>pro.mssante.fr/paca.mssante.fr/orthophoniste.mssante.fr/medecin.mssante.fr/masseur-kinesitherapeute.mssante.fr/lifen.mssante.fr/interop-mssante.apicrypt.org/infirmier.mssante.fr/hopital-saint-joseph.mssante.fr/chicas-gap.mssante.fr/ch-digne.mssante.fr/ch-cotentin.mssante.fr/cgm.mssante.fr/aura.mssante.fr</t>
  </si>
  <si>
    <t>pro.mssante.fr/orthophoniste.mssante.fr/medecin.mssante.fr/interop-mssante.apicrypt.org/infirmier.mssante.fr/chirurgien-dentiste.mssante.fr/ch-ham.mssante.fr/cgm.mssante.fr</t>
  </si>
  <si>
    <t>GRADES ESEA NOUVELLE-AQUITAINE/LIFEN/MAILIZ/CH SAINT CALAIS/GCS SARA</t>
  </si>
  <si>
    <t>sage-femme.mssante.fr/pro.mssante.fr/medecin.mssante.fr/lifen.mssante.fr/infirmier.mssante.fr/cliniquesaintpaul.mssante.fr/ch-labasseterre.mssante.fr/ch-chalon71.mssante.fr/chcbe-gpe.mssante.fr/cgm.mssante.fr/aura.mssante.fr</t>
  </si>
  <si>
    <t>LIFEN/MAILIZ/GRADES MARTINIQUE/GCS E-SANTE ARCHIPEL (opérateur de test)/GCS E-SANTE BOURGOGNE/GCS E-SANTE ARCHIPEL/COMPUGROUP MEDICAL France/GCS SARA</t>
  </si>
  <si>
    <t>sage-femme.mssante.fr/pro.mssante.fr/medecin.mssante.fr/lifen.mssante.fr/infirmier.mssante.fr/hopital-europeen.mssante.fr/ch-salon.mssante.fr/ch-laciotat.mssante.fr/cgm.mssante.fr/aura.mssante.fr</t>
  </si>
  <si>
    <t>LIFEN/MAILIZ/HOPITAL EUROPEEN/HOPITAL DU PAYS SALONAIS/MIPIH/COMPUGROUP MEDICAL France/GCS SARA</t>
  </si>
  <si>
    <t>sage-femme.mssante.fr/pro.mssante.fr/pharmacien.mssante.fr/orthophoniste.mssante.fr/medecin.mssante.fr/lifen.mssante.fr/interop-mssante.apicrypt.org/infirmier.mssante.fr/hospiville.mssante.fr/esantepdl.mssante.fr/ch-vitre.mssante.fr/ch-laval.mssante.fr/chicas-gap.mssante.fr/ch-hautanjou.mssante.fr/ch-cotentin.mssante.fr/chba.mssante.fr/cgm.mssante.fr/aura.mssante.fr</t>
  </si>
  <si>
    <t>pro.oc.mssante.fr/pro.mssante.fr/orthophoniste.oc.mssante.fr/orthophoniste.mssante.fr/medecin.oc.mssante.fr/medecin.mssante.fr/masseur-kinesitherapeute.oc.mssante.fr/lifen.mssante.fr/interop-mssante.apicrypt.org/infirmier.oc.mssante.fr/infirmier.mssante.fr/ghbs.mssante.fr/ch-libourne.mssante.fr/ch-lavaur.mssante.fr/chicmt.mssante.fr/cgm.mssante.fr/bioserveur.mp.mssante.fr</t>
  </si>
  <si>
    <t>LIFEN/APICEM/MAILIZ/GHBS - HOPITAL DU SCORFF/CH DE LIBOURNE/CENTRE HOSPITALIER DE MARMANDE - CHIC/COMPUGROUP MEDICAL France/MIPIH</t>
  </si>
  <si>
    <t>pro.mssante.fr/pharmacien.mssante.fr/orthophoniste.mssante.fr/na.mssante.fr/medecin.mssante.fr/masseur-kinesitherapeute.mssante.fr/lifen.mssante.fr/interop-mssante.apicrypt.org/infirmier.mssante.fr/chu-bordeaux.mssante.fr/ch-stefoy.mssante.fr/ch-rochefort.mssante.fr/ch-libourne.mssante.fr/cgm.mssante.fr/aura.mssante.fr/aquitaine.mssante.fr</t>
  </si>
  <si>
    <t>LIFEN/APICEM/MAILIZ/CHU HOPITAUX DE BORDEAUX/CH DE ROCHEFORT/CH DE LIBOURNE/COMPUGROUP MEDICAL France/GCS SARA/GRADES ESEA NOUVELLE-AQUITAINE</t>
  </si>
  <si>
    <t>sage-femme.mssante.fr/pro.mssante.fr/medecin.mssante.fr/masseur-kinesitherapeute.mssante.fr/lifen.mssante.fr/interop-mssante.apicrypt.org/infirmier.mssante.fr/ch-lisieux.mssante.fr/ch-libourne.mssante.fr/ch-cotentin.mssante.fr/cgm.mssante.fr/cfb.mssante.fr/aura.mssante.fr</t>
  </si>
  <si>
    <t>LIFEN/APICEM/MAILIZ/DEDALUS HEALTHCARE FRANCE/CH DE LIBOURNE/CH PUBLIC DU COTENTIN/COMPUGROUP MEDICAL France/CENTRE REGIONAL FRANCOIS BACLESSE/GCS SARA</t>
  </si>
  <si>
    <t>sage-femme.mssante.fr/sage-femme.guyane.mssante.fr/pro.mssante.fr/medecin.mssante.fr/medecin.guyane.mssante.fr/lifen.mssante.fr/interop-mssante.apicrypt.org/infirmier.mssante.fr/infirmier.guyane.mssante.fr/chu-reims.mssante.fr/ch-ouestguyane.mssante.fr/cgm.mssante.fr/aura.mssante.fr</t>
  </si>
  <si>
    <t>LIFEN/APICEM/MAILIZ/MIPIH/CHU DE REIMS/CH FRANCK-JOLY/COMPUGROUP MEDICAL France/GCS SARA</t>
  </si>
  <si>
    <t>sage-femme.mssante.fr/pro.mssante.fr/medecin.mssante.fr/lifen.mssante.fr/infirmier.mssante.fr/chsaintmartin.mssante.fr/choisy-cliniques.mssante.fr/chcbe-gpe.mssante.fr/cgm.mssante.fr/aura.mssante.fr</t>
  </si>
  <si>
    <t>LIFEN/MAILIZ/GCS E-SANTE ARCHIPEL/COMPUGROUP MEDICAL France/GCS SARA</t>
  </si>
  <si>
    <t>orthophoniste.mssante.fr/masseur-kinesitherapeute.mssante.fr/lifen.mssante.fr/ch-maubreuil.mssante.fr</t>
  </si>
  <si>
    <t>sage-femme.mssante.fr/pro.oc.mssante.fr/pro.mssante.fr/medecin.oc.mssante.fr/medecin.mssante.fr/masseur-kinesitherapeute.mssante.fr/lifen.mssante.fr/interop-mssante.apicrypt.org/ght85.mssante.fr/chmayotte.mssante.fr/chicas-gap.mssante.fr/ch-chateauroux.mssante.fr/ch-chartres.mssante.fr/ch-angouleme.mssante.fr/aura.mssante.fr</t>
  </si>
  <si>
    <t>MIPIH/MAILIZ/LIFEN/APICEM/CH DEPARTEMENTAL VENDEE/CH DE MAYOTTE/CHI DES ALPES DU SUD/CH CHATEAUROUX/CH DE CHARTRES/CH D'ANGOULEME/GCS SARA</t>
  </si>
  <si>
    <t>psychomotricien.oc.mssante.fr/psychologue.oc.mssante.fr/pro.oc.mssante.fr/pro.mssante.fr/pedicure-podologue.oc.mssante.fr/orthophoniste.oc.mssante.fr/oc.mssante.fr/medecin.oc.mssante.fr/medecin.mssante.fr/medecin.mp.mssante.fr/lifen.mssante.fr/interop-mssante.apicrypt.org/infirmier.oc.mssante.fr/infirmier.mssante.fr/ch-montauban.mssante.fr/chmayotte.mssante.fr/ch-epsylan.mssante.fr/ch-angouleme.mssante.fr/cgm.mssante.fr/aura.mssante.fr</t>
  </si>
  <si>
    <t>pro.mssante.fr/orthophoniste.mssante.fr/na.mssante.fr/medecin.mssante.fr/masseur-kinesitherapeute.mssante.fr/lifen.mssante.fr/infirmier.mssante.fr/hopital-saint-joseph.mssante.fr/chu-poitiers.mssante.fr/chu-nice.mssante.fr/ch-mdm.mssante.fr/chmayotte.mssante.fr/chirurgien-dentiste.mssante.fr/ch-dax.mssante.fr/ch-cotebasque.mssante.fr/cgm.mssante.fr/aura.mssante.fr/aquitaine.mssante.fr</t>
  </si>
  <si>
    <t>LIFEN/HOPITAL SAINT JOSEPH/CHU DE POITIERS/CHU DE NICE/CH DE MONT DE MARSAN/CH DE MAYOTTE/MAILIZ/CH DAX/CHI DE LA COTE BASQUE/COMPUGROUP MEDICAL France/GCS SARA/GRADES ESEA NOUVELLE-AQUITAINE</t>
  </si>
  <si>
    <t>pro.oc.mssante.fr/pro.mssante.fr/medecin.mssante.fr/lifen.mssante.fr/ghu-paris.mssante.fr/epsm-guadeloupe.mssante.fr/chirurgien-dentiste.mssante.fr/aura.mssante.fr</t>
  </si>
  <si>
    <t>MIPIH/LIFEN/ENOVACOM/GCS E-SANTE ARCHIPEL (opérateur de test)/MAILIZ/GCS SARA</t>
  </si>
  <si>
    <t>sage-femme.mssante.fr/pro.mssante.fr/pc.mssante.fr/na.mssante.fr/medecin.mssante.fr/masseur-kinesitherapeute.mssante.fr/lifen.mssante.fr/interop-mssante.apicrypt.org/infirmier.mssante.fr/ght85.mssante.fr/chu-poitiers.mssante.fr/chorus.mssante.fr/ch-niort.mssante.fr/ch-dax.mssante.fr/cgm.mssante.fr/aura.mssante.fr</t>
  </si>
  <si>
    <t>LIFEN/APICEM/MAILIZ/CH DEPARTEMENTAL VENDEE/CHU DE POITIERS/CHORUS/GRADES ESEA NOUVELLE-AQUITAINE/CH DAX/COMPUGROUP MEDICAL France/GCS SARA</t>
  </si>
  <si>
    <t>pro.mssante.fr/pharmacien.mssante.fr/orthophoniste.mssante.fr/medecin.mssante.fr/masseur-kinesitherapeute.mssante.fr/lifen.mssante.fr/ch-bischwiller.mssante.fr/aura.mssante.fr</t>
  </si>
  <si>
    <t>sage-femme.mssante.fr/ramsaygds.mssante.fr/pharmacien.mssante.fr/lifen.mssante.fr/infirmier.mssante.fr/groupe-courlancy.mssante.fr/grand-est.mssante.fr/chu-reims.mssante.fr/chu-orleans.mssante.fr/ch-epernay.mssante.fr/ch-compiegnenoyon.mssante.fr/ch-beziers.mssante.fr</t>
  </si>
  <si>
    <t>COMPAGNIE GENERALE DE SANTE/LIFEN/MAILIZ/GRADES PULSY/CH REGIONAL D'ORLEANS/CHU DE REIMS/CHI DE COMPIEGNE-NOYON/CH DE BEZIERS</t>
  </si>
  <si>
    <t>pro.mssante.fr/orthophoniste.mssante.fr/medecin.mssante.fr/masseur-kinesitherapeute.mssante.fr/lifen.mssante.fr/infirmier.mssante.fr/hopitaux-plaisir.mssante.fr/hopitalporteverte.mssante.fr/hopital-gms-plaisir.mssante.fr/ch-cotentin.mssante.fr/cgm.mssante.fr/aura.mssante.fr</t>
  </si>
  <si>
    <t>orthophoniste.mssante.fr/medecin.mssante.fr/infirmier.mssante.fr/ch-morlaix.mssante.fr/cgm.mssante.fr/ahbretagne.mssante.fr</t>
  </si>
  <si>
    <t>sage-femme.mssante.fr/pro.mssante.fr/pharmacien.mssante.fr/orthophoniste.mssante.fr/lifen.mssante.fr/infirmier.mssante.fr/grand-est.mssante.fr/ch-remiremont.mssante.fr/ch-cotentin.mssante.fr</t>
  </si>
  <si>
    <t>LIFEN/MAILIZ/GRADES PULSY/MIPIH/CH PUBLIC DU COTENTIN</t>
  </si>
  <si>
    <t>pro.oc.mssante.fr/pro.mssante.fr/medecin.oc.mssante.fr/masseur-kinesitherapeute.mssante.fr/infirmier.oc.mssante.fr/infirmier.mssante.fr/ch-saintaffrique.mssante.fr/cgm.mssante.fr/bioserveur.mssante.fr/bioserveur.mp.mssante.fr</t>
  </si>
  <si>
    <t>MIPIH/APICEM/MAILIZ/CHU DE REIMS</t>
  </si>
  <si>
    <t>na.mssante.fr/infirmier.mssante.fr/ch-mdm.mssante.fr/cgm.mssante.fr/aquitaine.mssante.fr</t>
  </si>
  <si>
    <t>MAILIZ/CH DE MONT DE MARSAN/COMPUGROUP MEDICAL France/GRADES ESEA NOUVELLE-AQUITAINE</t>
  </si>
  <si>
    <t>sage-femme.mssante.fr/pssl.mssante.fr/pro.mssante.fr/orthophoniste.mssante.fr/medecin.mssante.fr/lifen.mssante.fr/interop-mssante.apicrypt.org/infirmier.mssante.fr/hospiville.mssante.fr/ch-saumur.mssante.fr/ch-lemans.mssante.fr/cgm.mssante.fr/aura.mssante.fr</t>
  </si>
  <si>
    <t>POLE SANTE SARTHE ET LOIR/LIFEN/APICEM/MAILIZ/SAS MAPUI LABS/CH DE SAUMUR/CH LE MANS/COMPUGROUP MEDICAL France/GCS SARA</t>
  </si>
  <si>
    <t>sage-femme.mssante.fr/pro.mssante.fr/orthophoniste.mssante.fr/medecin.mssante.fr/lifen.mssante.fr/interop-mssante.apicrypt.org/infirmier.mssante.fr/ihfb.mssante.fr/chorus.mssante.fr/ch4v.mssante.fr/cgm.mssante.fr/bioserveur.mssante.fr/aura.mssante.fr</t>
  </si>
  <si>
    <t>LIFEN/APICEM/MAILIZ/INSTITUT HOSPITALIER FRANCO-BRITANIQUE/CHORUS/CH DES QUATRE VILLES/COMPUGROUP MEDICAL France/DEDALUS HEALTHCARE FRANCE/GCS SARA</t>
  </si>
  <si>
    <t>pro.mssante.fr/medecin.mssante.fr/lifen.mssante.fr/interop-mssante.apicrypt.org/infirmier.mssante.fr/hospiville.mssante.fr/ch-saintcalais.mssante.fr/ch-lemans.mssante.fr/aura.mssante.fr/arpep-pdl.synappse.mssante.fr</t>
  </si>
  <si>
    <t>sage-femme.mssante.fr/pro.mssante.fr/na.mssante.fr/medecin.mssante.fr/lifen.mssante.fr/interop-mssante.apicrypt.org/infirmier.mssante.fr/chu-limoges.mssante.fr/ch-stjunien.mssante.fr/ch-ploermel.mssante.fr/chba.mssante.fr</t>
  </si>
  <si>
    <t>GRADES ESEA NOUVELLE-AQUITAINE/LIFEN/APICEM/MAILIZ/CHU DE LIMOGES/CH SAINT JUNIEN/CH BRETAGNE ATLANTIQUE</t>
  </si>
  <si>
    <t>pst38.mssante.fr/orthophoniste.mssante.fr/medecin.mssante.fr/lifen.mssante.fr/ch-tullins.aura.mssante.fr/aura.mssante.fr</t>
  </si>
  <si>
    <t>silpc.mssante.fr/sage-femme.mssante.fr/pro.mssante.fr/pharmacien.mssante.fr/na.mssante.fr/medecin.mssante.fr/limousin.mssante.fr/lifen.mssante.fr/infirmier.oc.mssante.fr/infirmier.mssante.fr/dieteticien.oc.mssante.fr/chu-poitiers.mssante.fr/chu-limoges.mssante.fr/chorus.mssante.fr/ch-brive.mssante.fr/cgm.mssante.fr/bioserveur.mssante.fr/aura.mssante.fr</t>
  </si>
  <si>
    <t>GRADES ESEA NOUVELLE-AQUITAINE/LIFEN/MAILIZ/MIPIH/CHU DE POITIERS/CHU DE LIMOGES/CHORUS/GIP SILPC/COMPUGROUP MEDICAL France/DEDALUS HEALTHCARE FRANCE/GCS SARA</t>
  </si>
  <si>
    <t>sage-femme.mssante.fr/medecin.mssante.fr/lifen.mssante.fr/interop-mssante.apicrypt.org/infirmier.mssante.fr/hospiville.mssante.fr/esantepdl.mssante.fr/ch-mayenne.mssante.fr/cgm.mssante.fr</t>
  </si>
  <si>
    <t>pro.mssante.fr/orthophoniste.mssante.fr/na.mssante.fr/medecin.mssante.fr/interop-mssante.apicrypt.org/infirmier.mssante.fr/chu-limoges.mssante.fr/ch-esquirol.mssante.fr/ch-claudel.mssante.fr/cgm.mssante.fr/aura.mssante.fr</t>
  </si>
  <si>
    <t>sage-femme.mssante.fr/pro.mssante.fr/pole-sthelier.mssante.fr/pc.mssante.fr/medecin.mssante.fr/masseur-kinesitherapeute.mssante.fr/lifen.mssante.fr/interop-mssante.apicrypt.org/infirmier.mssante.fr/hstv.mssante.fr/hospiville.mssante.fr/ch-vitre.mssante.fr/chu-rennes.mssante.fr/chu-poitiers.mssante.fr/ch-ploermel.mssante.fr/chirurgien-dentiste.mssante.fr/ch-fougeres.mssante.fr/cgm.mssante.fr/aura.mssante.fr</t>
  </si>
  <si>
    <t>POLE MPR HELIER/GRADES ESEA NOUVELLE-AQUITAINE/LIFEN/APICEM/HOSPITALITE SAINT-THOMAS DE VILLENEUVE/SAS MAPUI LABS/CH VITRE/CHRU DE RENNES/CHU DE POITIERS/CH BRETAGNE ATLANTIQUE/MAILIZ/CH DE FOUGERES/COMPUGROUP MEDICAL France/GCS SARA</t>
  </si>
  <si>
    <t>pro.mssante.fr/lifen.mssante.fr/chmayotte.mssante.fr/chfd.mssante.fr</t>
  </si>
  <si>
    <t>MAILIZ/LIFEN/CH DE MAYOTTE/ENOVACOM</t>
  </si>
  <si>
    <t>pro.oc.mssante.fr/pro.mssante.fr/pharmacien.mssante.fr/orthophoniste.mssante.fr/oi.mssante.fr/medecin.mssante.fr/lifen.mssante.fr/infirmier.mssante.fr/ght-novo.mssante.fr/ght974.mssante.fr/chu-poitiers.mssante.fr/chmayotte.mssante.fr/ch-cotebasque.mssante.fr/ch-colmar.mssante.fr/chba.mssante.fr/cgm.mssante.fr/aura.mssante.fr</t>
  </si>
  <si>
    <t>GCS TESIS/LIFEN/MAILIZ/CH RENE DUBOS/MIPIH/CHU DE POITIERS/CH DE MAYOTTE/CHI DE LA COTE BASQUE/HOPITAUX CIVILS DE COLMAR/CH BRETAGNE ATLANTIQUE/COMPUGROUP MEDICAL France/GCS SARA</t>
  </si>
  <si>
    <t>pharmacien.mssante.fr/orthophoniste.mssante.fr/lifen.mssante.fr/infirmier.mssante.fr/esantepdl.mssante.fr/ch-gdaumezon.mssante.fr/ch-epsylan.mssante.fr</t>
  </si>
  <si>
    <t>pharmacien.mssante.fr/pedicure-podologue.mssante.fr/orthophoniste.mssante.fr/medecin.mssante.fr/lifen.mssante.fr/infirmier.mssante.fr/ght85.mssante.fr/esantepdl.mssante.fr/ch-mazurelle.mssante.fr/chd-vendee.mssante.fr/cgm.mssante.fr/aura.mssante.fr/adapei-aria.synappse.mssante.fr</t>
  </si>
  <si>
    <t>LIFEN/MAILIZ/GCS E-SANTE PAYS DE LA LOIRE/GIP SILPC/CH DEPARTEMENTAL VENDEE/COMPUGROUP MEDICAL France/GCS SARA/SYNAPPSE</t>
  </si>
  <si>
    <t>psychomotricien.oc.mssante.fr/psychologue.oc.mssante.fr/pro.oc.mssante.fr/pro.mssante.fr/orthophoniste.mssante.fr/medecin.oc.mssante.fr/medecin.mssante.fr/infirmier.mssante.fr/ch-marchant.mssante.fr/ch-libourne.mssante.fr/chirurgien-dentiste.oc.mssante.fr/cgm.mssante.fr</t>
  </si>
  <si>
    <t>pole-sthelier.mssante.fr/orthophoniste.mssante.fr/medistory.mssante.fr/medecin.mssante.fr/lifen.mssante.fr/interop-mssante.apicrypt.org/infirmier.mssante.fr/chu-rennes.mssante.fr/ch-redon.mssante.fr/ch-laval.mssante.fr/ch-guillaumeregnier.mssante.fr/ch-george-sand.mssante.fr/cgm.mssante.fr</t>
  </si>
  <si>
    <t>sage-femme.mssante.fr/pro.mssante.fr/orthophoniste.mssante.fr/medecin.mssante.fr/masseur-kinesitherapeute.mssante.fr/lifen.mssante.fr/jeebop.mssante.fr/interop-mssante.apicrypt.org/infirmier.mssante.fr/chicas-gap.mssante.fr/ch-guingamp.mssante.fr/chba.mssante.fr/cgm.mssante.fr/aura.mssante.fr/armorsante.mssante.fr</t>
  </si>
  <si>
    <t>orthophoniste.mssante.fr/medecin.mssante.fr/lifen.mssante.fr/infirmier.mssante.fr/hospiville.mssante.fr/hopital-janze.mssante.fr/cgm.mssante.fr</t>
  </si>
  <si>
    <t>pro.oc.mssante.fr/pro.mssante.fr/medecin.oc.mssante.fr/medecin.mp.mssante.fr/lifen.mssante.fr/infirmier.oc.mssante.fr/infirmier.mssante.fr/ch-gourdon.mssante.fr/cgm.mssante.fr</t>
  </si>
  <si>
    <t>silpc.mssante.fr/sage-femme.mssante.fr/pro.oc.mssante.fr/pro.mssante.fr/medecin.oc.mssante.fr/medecin.mssante.fr/masseur-kinesitherapeute.mssante.fr/lifen.mssante.fr/interop-mssante.apicrypt.org/infirmier.oc.mssante.fr/infirmier.mssante.fr/ghpsj.mssante.fr/ergotherapeute.oc.mssante.fr/chu-bordeaux.mssante.fr/chirurgien-dentiste.oc.mssante.fr/ch-cahors.mssante.fr/cgm.mssante.fr</t>
  </si>
  <si>
    <t>GIP SILPC/LIFEN/APICEM/MAILIZ/GH PARIS SITE SAINT JOSEPH/CHU HOPITAUX DE BORDEAUX/MIPIH/COMPUGROUP MEDICAL France</t>
  </si>
  <si>
    <t>sante-solidarite-bdr.mssante.fr/sage-femme.mssante.fr/pro.mssante.fr/pediatrie-chulenval-nice.mssante.fr/paca.mssante.fr/orthophoniste.mssante.fr/na.mssante.fr/medecin.mssante.fr/masseur-kinesitherapeute.mssante.fr/lifen.mssante.fr/infirmier.oc.mssante.fr/infirmier.mssante.fr/hopitaux-drome-nord.aura.mssante.fr/hopital-saint-joseph.mssante.fr/ght-novo.mssante.fr/ch-salon.mssante.fr/chirurgien-dentiste.mssante.fr/chicas-gap.mssante.fr/ch-arles.mssante.fr/cgm.mssante.fr/bioserveur.mssante.fr/aura.mssante.fr</t>
  </si>
  <si>
    <t>pro.mssante.fr/orthophoniste.mssante.fr/masseur-kinesitherapeute.mssante.fr/lifen.mssante.fr/infirmier.mssante.fr/ch-perigueux.mssante.fr</t>
  </si>
  <si>
    <t>sage-femme.mssante.fr/pro.mssante.fr/pcotnd22.mssante.fr/orthophoniste.mssante.fr/medecin.mssante.fr/masseur-kinesitherapeute.mssante.fr/lifen.mssante.fr/jeebop.mssante.fr/interop-mssante.apicrypt.org/infirmier.mssante.fr/chu-reims.mssante.fr/chmayotte.mssante.fr/ch-larochelle.mssante.fr/ch-lannion.mssante.fr/cgm.mssante.fr/bioserveur.mssante.fr/aura.mssante.fr/aub.mssante.fr/armorsante.mssante.fr</t>
  </si>
  <si>
    <t>lifen.mssante.fr/hospiville.mssante.fr/ch-layon-aubance.mssante.fr</t>
  </si>
  <si>
    <t>LIFEN/SAS MAPUI LABS/CH LAYON AUBANCE</t>
  </si>
  <si>
    <t>pro.mssante.fr/orthophoniste.mssante.fr/chorus.mssante.fr/chldb.mssante.fr</t>
  </si>
  <si>
    <t>MAILIZ/CHORUS/GCS E-SANTE ARCHIPEL (opérateur de test)</t>
  </si>
  <si>
    <t>pro.mssante.fr/medecin.oc.mssante.fr/lifen.mssante.fr/interop-mssante.apicrypt.org/infirmier.mssante.fr/ergotherapeute.oc.mssante.fr/ch-limouxquillan.mssante.fr/cgm.mssante.fr</t>
  </si>
  <si>
    <t>sage-femme.mssante.fr/pro.mssante.fr/orthophoniste.mssante.fr/medecin.mssante.fr/masseur-kinesitherapeute.mssante.fr/lifen.mssante.fr/interop-mssante.apicrypt.org/infirmier.mssante.fr/emosist.mssante.fr/chirurgien-dentiste.mssante.fr/ch-gray.mssante.fr/ch-gien.mssante.fr/ch-dole.mssante.fr/cgm.mssante.fr/aura.mssante.fr/ast25.mssante.fr</t>
  </si>
  <si>
    <t>LIFEN/APICEM/GCS EMOSIST - FRANCHE COMTE/MAILIZ/GIP GRADES BFC/CH REGIONAL D'ORLEANS/CH LOUIS PASTEUR/COMPUGROUP MEDICAL France/GCS SARA/ENOVACOM</t>
  </si>
  <si>
    <t>sage-femme.mssante.fr/pro.oc.mssante.fr/pro.mssante.fr/pharmacien.mssante.fr/medecin.oc.mssante.fr/medecin.mssante.fr/lifen.mssante.fr/interop-mssante.apicrypt.org/infirmier.oc.mssante.fr/infirmier.mssante.fr/ch-narbonne.mssante.fr/ch-montlucon.mssante.fr/ch-lezignan.mssante.fr/ch-beziers.mssante.fr/cgm.mssante.fr/aura.mssante.fr</t>
  </si>
  <si>
    <t>pro.mssante.fr/lifen.mssante.fr/infirmier.mssante.fr/ght972-chnc.mssante.fr/cliniquesaintpaul.mssante.fr/chnc972.mssante.fr</t>
  </si>
  <si>
    <t>LIFEN/MAILIZ/GRADES MARTINIQUE/MIPIH</t>
  </si>
  <si>
    <t>orthophoniste.mssante.fr/masseur-kinesitherapeute.oc.mssante.fr/masseur-kinesitherapeute.mssante.fr/ch-chaudesaigues.aura.mssante.fr</t>
  </si>
  <si>
    <t>orthophoniste.mssante.fr/infirmier.mssante.fr/ch-port-la-nouvelle.mssante.fr/aura.mssante.fr</t>
  </si>
  <si>
    <t>sage-femme.mssante.fr/pro.mssante.fr/orthophoniste.mssante.fr/medecin.mssante.fr/masseur-kinesitherapeute.mssante.fr/lifen.mssante.fr/interop-mssante.apicrypt.org/infirmier.mssante.fr/ghbs.mssante.fr/chirurgien-dentiste.mssante.fr/ch-cotentin.mssante.fr/cgm.mssante.fr/bioserveur.mssante.fr</t>
  </si>
  <si>
    <t>LIFEN/APICEM/GHBS - HOPITAL DU SCORFF/MAILIZ/CH PUBLIC DU COTENTIN/COMPUGROUP MEDICAL France/DEDALUS HEALTHCARE FRANCE</t>
  </si>
  <si>
    <t>sage-femme.mssante.fr/pro.mssante.fr/orthophoniste.mssante.fr/medistory.mssante.fr/medecin.mssante.fr/masseur-kinesitherapeute.mssante.fr/lifen.mssante.fr/interop-mssante.apicrypt.org/infirmier.mssante.fr/ght-novo.mssante.fr/for.mssante.fr/chu-reims.mssante.fr/chu-poitiers.mssante.fr/chu-bordeaux.mssante.fr/chirurgien-dentiste.mssante.fr/cgm.mssante.fr/aura.mssante.fr</t>
  </si>
  <si>
    <t>DEDALUS HEALTHCARE FRANCE/LIFEN/APICEM/CH RENE DUBOS/HOPITAL FONDATION A DE ROTHSCHILD/CHU DE REIMS/CHU DE POITIERS/CHU HOPITAUX DE BORDEAUX/MAILIZ/COMPUGROUP MEDICAL France/GCS SARA</t>
  </si>
  <si>
    <t>sage-femme.mssante.fr/pro.mssante.fr/orthophoniste.mssante.fr/medecin.mssante.fr/lifen.mssante.fr/interop-mssante.apicrypt.org/infirmier.mssante.fr/ch-vienne.mssante.fr/chu-clermontferrand.aura.mssante.fr/ch-roanne.aura.mssante.fr/chirurgien-dentiste.mssante.fr/chicas-gap.mssante.fr/cgm.mssante.fr/aura.mssante.fr</t>
  </si>
  <si>
    <t>sage-femme.mssante.fr/pro.mssante.fr/medecin.mssante.fr/lifen.mssante.fr/interop-mssante.apicrypt.org/infirmier.mssante.fr/ght-unyon.mssante.fr/ch-semur.mssante.fr/ch-hco.mssante.fr/cgm.mssante.fr/aura.mssante.fr</t>
  </si>
  <si>
    <t>LIFEN/APICEM/MAILIZ/GIP GRADES BFC/DEDALUS HEALTHCARE FRANCE/ENOVACOM/COMPUGROUP MEDICAL France/GCS SARA</t>
  </si>
  <si>
    <t>sage-femme.mssante.fr/pro.mssante.fr/medecin.mssante.fr/lifen.mssante.fr/interop-mssante.apicrypt.org/infirmier.mssante.fr/chu-poitiers.mssante.fr/ch-sarreguemines.mssante.fr/ch-saintdie.mssante.fr/chr-metz-thionville.mssante.fr/cgm.mssante.fr</t>
  </si>
  <si>
    <t>LIFEN/APICEM/MAILIZ/CHU DE POITIERS/GRADES PULSY/CHR METZ-THIONVILLE/COMPUGROUP MEDICAL France</t>
  </si>
  <si>
    <t>silpc.mssante.fr/sage-femme.mssante.fr/pro.mssante.fr/orthophoniste.mssante.fr/medecin.mssante.fr/masseur-kinesitherapeute.mssante.fr/lifen.mssante.fr/infirmier.mssante.fr/ght-atlantique17.mssante.fr/chu-poitiers.mssante.fr/ch-rochefort.mssante.fr/ch-larochelle.mssante.fr/chirurgien-dentiste.mssante.fr/ch-angouleme.mssante.fr/cgm.mssante.fr</t>
  </si>
  <si>
    <t>pro.mssante.fr/orthophoniste.mssante.fr/medecin.mssante.fr/infirmier.mssante.fr/ch-jury.mssante.fr/cgm.mssante.fr</t>
  </si>
  <si>
    <t>ssa.mssante.fr/sage-femme.mssante.fr/pro.mssante.fr/medecin.mssante.fr/lifen.mssante.fr/interop-mssante.apicrypt.org/infirmier.mssante.fr/gustaveroussy.mssante.fr/ghpsj.mssante.fr/chsf.mssante.fr/chr-metz-thionville.mssante.fr/chorus.mssante.fr/chicas-gap.mssante.fr/ch-cotentin.mssante.fr/cgm.mssante.fr/aura.mssante.fr</t>
  </si>
  <si>
    <t>SSA/LIFEN/APICEM/MAILIZ/INSTITUT GUSTAVE ROUSSY/GH PARIS SITE SAINT JOSEPH/CH SUD FRANCILIEN/CHR METZ-THIONVILLE/CHORUS/CHI DES ALPES DU SUD/CH PUBLIC DU COTENTIN/COMPUGROUP MEDICAL France/GCS SARA</t>
  </si>
  <si>
    <t>sage-femme.mssante.fr/pro.mssante.fr/meuse.mssante.fr/medistory.mssante.fr/medecin.mssante.fr/masseur-kinesitherapeute.mssante.fr/lifen.mssante.fr/interop-mssante.apicrypt.org/infirmier.mssante.fr/grand-est.mssante.fr/ch-verdun.mssante.fr/chu-reims.mssante.fr/chr-metz-thionville.mssante.fr/ch-jury.mssante.fr/chirurgien-dentiste.mssante.fr/chicas-gap.mssante.fr/ch-epernay.mssante.fr/cgm.mssante.fr/aura.mssante.fr</t>
  </si>
  <si>
    <t>sage-femme.mssante.fr/medecin.mssante.fr/lifen.mssante.fr/infirmier.mssante.fr/ch-vitre.mssante.fr/chu-rennes.mssante.fr/chorus.mssante.fr/ch-fougeres.mssante.fr/chba.mssante.fr/aura.mssante.fr</t>
  </si>
  <si>
    <t>LIFEN/MAILIZ/CH VITRE/CHRU DE RENNES/CHORUS/CH DE FOUGERES/CH BRETAGNE ATLANTIQUE/GCS SARA</t>
  </si>
  <si>
    <t>orthophoniste.mssante.fr/ladapt.mssante.fr</t>
  </si>
  <si>
    <t>pro.mssante.fr/orthophoniste.mssante.fr/masseur-kinesitherapeute.mssante.fr/lifen.mssante.fr/les-capucins-angers.mssante.fr/interop-mssante.apicrypt.org/infirmier.mssante.fr/esantepdl.mssante.fr</t>
  </si>
  <si>
    <t>pro.mssante.fr/medecin.mssante.fr/masseur-kinesitherapeute.mssante.fr/lifen.mssante.fr/infirmier.mssante.fr/hnfc.mssante.fr/cjp.mssante.fr/cjp.aura.mssante.fr/chu-clermontferrand.aura.mssante.fr/chirurgien-dentiste.mssante.fr/aura.mssante.fr</t>
  </si>
  <si>
    <t>LIFEN/HOPITAL NORD FRANCHE COMTE/CLCC AUVERGNE JEAN PERRIN/MAILIZ/GCS SARA</t>
  </si>
  <si>
    <t>ugecamaq.mssante.fr/pharmacien.mssante.fr/medecin.mssante.fr/ch-angouleme.mssante.fr</t>
  </si>
  <si>
    <t>MIPIH/MAILIZ/CH D'ANGOULEME</t>
  </si>
  <si>
    <t>LIFEN/MAILIZ/ASSOCIATION ECHO/CENTRE SSR FRANCOIS GALLOUEDEC PARIGNE</t>
  </si>
  <si>
    <t>orthophoniste.mssante.fr/masseur-kinesitherapeute.mssante.fr/lifen.mssante.fr/infirmier.mssante.fr/fondation-gcoulon.mssante.fr/epsm-sarthe.mssante.fr/ch-saintcalais.mssante.fr/aura.mssante.fr/ahs-sarthe.mssante.fr</t>
  </si>
  <si>
    <t>psychologue.oc.mssante.fr/pro.oc.mssante.fr/orthophoniste.oc.mssante.fr/orthophoniste.mssante.fr/mgen.mssante.fr/mgen-arbizon.mssante.fr/medecin.mssante.fr/cgm.mssante.fr</t>
  </si>
  <si>
    <t>ugecam-alsace.mssante.fr/medecin.mssante.fr/masseur-kinesitherapeute.mssante.fr/lifen.mssante.fr/cgm.mssante.fr/aura.mssante.fr</t>
  </si>
  <si>
    <t>orthophoniste.mssante.fr/medecin.mssante.fr/infirmier.guyane.mssante.fr/hpsp.mssante.fr</t>
  </si>
  <si>
    <t>toki-eder.mssante.fr/na.mssante.fr/medecin.mssante.fr/infirmier.mssante.fr/ch-dax.mssante.fr/cgm.mssante.fr</t>
  </si>
  <si>
    <t>pro.mssante.fr/lifen.mssante.fr/idf.vyv3.mssante.fr/easycrypt.mssante.fr</t>
  </si>
  <si>
    <t>MAILIZ/LIFEN/COMPUGROUP MEDICAL France/GCS SARA/MIPIH</t>
  </si>
  <si>
    <t>orthophoniste.mssante.fr/medecin.mssante.fr/lifen.mssante.fr/ghpsj.mssante.fr/enovacom.mssante.fr/cgm.mssante.fr/centredescotes.mssante.fr</t>
  </si>
  <si>
    <t>medecin.mssante.fr/lifen.mssante.fr/elan-retrouve.mssante.fr</t>
  </si>
  <si>
    <t>MAILIZ/LIFEN/HDJ INSTITUT PAUL SIVADON</t>
  </si>
  <si>
    <t>pro.mssante.fr/medecin.mssante.fr/masseur-kinesitherapeute.mssante.fr/infirmier.mssante.fr/epsve.mssante.fr/cpo-alencon.mssante.fr</t>
  </si>
  <si>
    <t>pro.mssante.fr/orthophoniste.mssante.fr/medecin.mssante.fr/lifen.mssante.fr/interop-mssante.apicrypt.org/infirmier.mssante.fr/cpn-laxou.mssante.fr/ch-jury.mssante.fr/chirurgien-dentiste.mssante.fr/cgm.mssante.fr/aura.mssante.fr</t>
  </si>
  <si>
    <t>pro.mssante.fr/orthophoniste.mssante.fr/na.mssante.fr/medecin.mssante.fr/masseur-kinesitherapeute.mssante.fr/lifen.mssante.fr/inicea.mssante.fr/aura.mssante.fr/aquitaine.mssante.fr</t>
  </si>
  <si>
    <t>ugecam-pacac.mssante.fr/paca.mssante.fr/orthophoniste.mssante.fr/medecin.mssante.fr/lifen.mssante.fr</t>
  </si>
  <si>
    <t>orthophoniste.mssante.fr/masseur-kinesitherapeute.mssante.fr/lifen.mssante.fr/ladapt.mssante.fr/cgm.mssante.fr</t>
  </si>
  <si>
    <t>orthophoniste.mssante.fr/mgen.mssante.fr/esantepdl.mssante.fr/aura.mssante.fr</t>
  </si>
  <si>
    <t>MAILIZ/MGEN TECHNOLOGIES/GCS E-SANTE PAYS DE LA LOIRE/GCS SARA</t>
  </si>
  <si>
    <t>pro.oc.mssante.fr/masseur-kinesitherapeute.oc.mssante.fr/cssr-lestilleuls.mssante.fr/assolestilleuls.mssante.fr</t>
  </si>
  <si>
    <t>pro.oc.mssante.fr/oc.mssante.fr/medecin.mssante.fr/ghbs.mssante.fr/aura.mssante.fr/aub.mssante.fr</t>
  </si>
  <si>
    <t>MIPIH/MAILIZ/GHBS - HOPITAL DU SCORFF/GCS SARA/AUB SANTE</t>
  </si>
  <si>
    <t>softwaymedical.mssante.fr/pro.mssante.fr/medecin.mssante.fr/masseur-kinesitherapeute.mssante.fr/clinique-ylangylang.mssante.fr/cgm.mssante.fr</t>
  </si>
  <si>
    <t>DEDALUS HEALTHCARE FRANCE/LIFEN/APICEM/MAILIZ/EPSVE/CHI DE LA COTE BASQUE/COMPUGROUP MEDICAL France/CRLCC GEORGES-FRANCOIS LECLERC/GCS SARA</t>
  </si>
  <si>
    <t>COMPAGNIE GENERALE DE SANTE/ENOVACOM/LIFEN/APICEM/MAILIZ/CHU DE NICE/CHU AMIENS PICARDIE/CH DE PERIGUEUX/DEDALUS HEALTHCARE FRANCE/COMPUGROUP MEDICAL France/GCS SARA</t>
  </si>
  <si>
    <t>orthophoniste.mssante.fr/na.mssante.fr/medecin.mssante.fr/ladapt.mssante.fr/infirmier.mssante.fr</t>
  </si>
  <si>
    <t>sos-medecins.mssante.fr/sage-femme.mssante.fr/pro.mssante.fr/medistory.mssante.fr/medecin.mssante.fr/masseur-kinesitherapeute.mssante.fr/lifen.mssante.fr/interop-mssante.apicrypt.org/infirmier.mssante.fr/ght-unyon.mssante.fr/ght-sud89.mssante.fr/ch-sens.mssante.fr/chr-orleans.mssante.fr/cgm.mssante.fr/aura.mssante.fr/aquitaine.mssante.fr</t>
  </si>
  <si>
    <t>MIPIH/DEDALUS HEALTHCARE FRANCE/LIFEN/APICEM/MAILIZ/GIP GRADES BFC/CH SENS/CH REGIONAL D'ORLEANS/COMPUGROUP MEDICAL France/GCS SARA/GRADES ESEA NOUVELLE-AQUITAINE</t>
  </si>
  <si>
    <t>orthophoniste.mssante.fr/medistory.mssante.fr/medecin.mssante.fr/lifen.mssante.fr/interop-mssante.apicrypt.org/ch-baumelesdames.mssante.fr/cgm.mssante.fr/aura.mssante.fr</t>
  </si>
  <si>
    <t>sage-femme.oc.mssante.fr/sage-femme.mssante.fr/pro.mssante.fr/pharmacien.mssante.fr/orthophoniste.mssante.fr/medecin.mssante.fr/masseur-kinesitherapeute.mssante.fr/lifen.mssante.fr/interop-mssante.apicrypt.org/infirmier.mssante.fr/chmayotte.mssante.fr/chirurgien-dentiste.mssante.fr/cgm.mssante.fr/aura.mssante.fr</t>
  </si>
  <si>
    <t>pro.mssante.fr/pharmacien.mssante.fr/orthophoniste.mssante.fr/na.mssante.fr/medecin.mssante.fr/masseur-kinesitherapeute.mssante.fr/lifen.mssante.fr/interop-mssante.apicrypt.org/infirmier.mssante.fr/cliniquedesacacias.mssante.fr/chu-nice.mssante.fr/ch-lemans.mssante.fr/chirurgien-dentiste.mssante.fr/ch-centre-bretagne.mssante.fr/ch-boulogne.mssante.fr/cgm.mssante.fr/aura.mssante.fr</t>
  </si>
  <si>
    <t>sage-femme.mssante.fr/pro.mssante.fr/pharmacien.mssante.fr/pedicure-podologue.mssante.fr/orthophoniste.mssante.fr/medecin.mssante.fr/masseur-kinesitherapeute.mssante.fr/lifen.mssante.fr/interop-mssante.apicrypt.org/infirmier.mssante.fr/chmayotte.mssante.fr/chirurgien-dentiste.mssante.fr/chicas-gap.mssante.fr/ch-calais.mssante.fr/cgm.mssante.fr/aura.mssante.fr</t>
  </si>
  <si>
    <t>LIFEN/APICEM/CH DE MAYOTTE/MAILIZ/CHI DES ALPES DU SUD/DEDALUS HEALTHCARE FRANCE/COMPUGROUP MEDICAL France/GCS SARA</t>
  </si>
  <si>
    <t>pro.mssante.fr/lifen.mssante.fr/infirmier.mssante.fr/chsaintmartin.mssante.fr/ch-claudel.mssante.fr</t>
  </si>
  <si>
    <t>LIFEN/MAILIZ/GCS E-SANTE ARCHIPEL/CH CAMILLE CLAUDEL</t>
  </si>
  <si>
    <t>pro.mssante.fr/orthophoniste.mssante.fr/medecin.oc.mssante.fr/medecin.mssante.fr/lifen.mssante.fr/lenval.mssante.fr/infirmier.mssante.fr/chu-bordeaux.mssante.fr/ch-perrens.mssante.fr/ch-niort.mssante.fr/ch-libourne.mssante.fr/ch-larochelle.mssante.fr/ch-cholet.mssante.fr/ch-cadillac.mssante.fr/cgm.mssante.fr</t>
  </si>
  <si>
    <t>MIPIH/LIFEN/HOPITAUX PEDIATRIQUES DE NICE CHU LENVAL/MAILIZ/CHU HOPITAUX DE BORDEAUX/CH CHARLES PERRENS/GRADES ESEA NOUVELLE-AQUITAINE/CH DE LIBOURNE/GH DE LA ROCHELLE-RE-AUNIS/CH DE CHOLET/CH  DE  CADILLAC/COMPUGROUP MEDICAL France</t>
  </si>
  <si>
    <t>pro.mssante.fr/medecin.mssante.fr/lifen.mssante.fr/interop-mssante.apicrypt.org/infirmier.mssante.fr/easycrypt.mssante.fr/ch-privas.aura.mssante.fr/chirurgien-dentiste.mssante.fr/chicas-gap.mssante.fr/ch-ardeche-meridionale.aura.mssante.fr/cgm.mssante.fr/aura.mssante.fr</t>
  </si>
  <si>
    <t>LIFEN/APICEM/ENOVACOM/MAILIZ/CHI DES ALPES DU SUD/COMPUGROUP MEDICAL France/GCS SARA</t>
  </si>
  <si>
    <t>sage-femme.mssante.fr/pro.mssante.fr/pharmacien.mssante.fr/paca.mssante.fr/orthophoniste.mssante.fr/medecin.mssante.fr/masseur-kinesitherapeute.mssante.fr/lifen.mssante.fr/interop-mssante.apicrypt.org/infirmier.mssante.fr/hopital-saint-joseph.mssante.fr/ensante.mssante.fr/ch-salon.mssante.fr/chr-metz-thionville.mssante.fr/ch-montfavet.mssante.fr/ch-mdm.mssante.fr/chicas-gap.mssante.fr/ch-cavaillon.mssante.fr/ch-avignon.mssante.fr/ch-apt.mssante.fr/cgm.mssante.fr/aura.mssante.fr</t>
  </si>
  <si>
    <t>MIPIH/LIFEN/APICEM/MAILIZ/HOPITAL SAINT JOSEPH/ENOVACOM/HOPITAL DU PAYS SALONAIS/CHR METZ-THIONVILLE/CHS DE MONTFAVET/CH DE MONT DE MARSAN/CHI DES ALPES DU SUD/CHI DE CAVAILLON LAURIS/CH D'AVIGNON HENRI DUFFAUT/CH DU PAYS D'APT/COMPUGROUP MEDICAL France/GCS SARA</t>
  </si>
  <si>
    <t>pro.mssante.fr/lifen.mssante.fr/infirmier.mssante.fr/hospiville.mssante.fr/ch-broceliande.mssante.fr/cgm.mssante.fr</t>
  </si>
  <si>
    <t>LIFEN/MAILIZ/CH DE LIBOURNE/ENOVACOM/CH  DE  CADILLAC/GRADES ESEA NOUVELLE-AQUITAINE</t>
  </si>
  <si>
    <t>sage-femme.mssante.fr/pro.mssante.fr/paca.mssante.fr/medecin.mssante.fr/masseur-kinesitherapeute.mssante.fr/lifen.mssante.fr/infirmier.mssante.fr/clinique-sainte-marguerite.mssante.fr/ch-hyeres.mssante.fr/ch-draguignan.mssante.fr/cgm.mssante.fr</t>
  </si>
  <si>
    <t>LIFEN/MAILIZ/MIPIH/CH DE LA DRACENIE/COMPUGROUP MEDICAL France</t>
  </si>
  <si>
    <t>sage-femme.mssante.fr/pro.mssante.fr/medecin.mssante.fr/lifen.mssante.fr/infirmier.mssante.fr/ght85.mssante.fr/chmayotte.mssante.fr/chblaye.mssante.fr/cgm.mssante.fr/aquitaine.mssante.fr</t>
  </si>
  <si>
    <t>LIFEN/MAILIZ/CH DEPARTEMENTAL VENDEE/CH DE MAYOTTE/CH SAINT-NICOLAS DE BLAYE/COMPUGROUP MEDICAL France/GRADES ESEA NOUVELLE-AQUITAINE</t>
  </si>
  <si>
    <t>pro.mssante.fr/orthophoniste.mssante.fr/medecin.mssante.fr/masseur-kinesitherapeute.mssante.fr/lifen.mssante.fr/interop-mssante.apicrypt.org/infirmier.mssante.fr/ch-pont-audemer.mssante.fr/ch-cotentin.mssante.fr/cgm.mssante.fr</t>
  </si>
  <si>
    <t>LIFEN/APICEM/MAILIZ/DEDALUS HEALTHCARE FRANCE/CH PUBLIC DU COTENTIN/COMPUGROUP MEDICAL France</t>
  </si>
  <si>
    <t>pro.mssante.fr/medecin.mssante.fr/masseur-kinesitherapeute.mssante.fr/lifen.mssante.fr/interop-mssante.apicrypt.org/infirmier.mssante.fr/chu-tours.mssante.fr/ch-loches.mssante.fr</t>
  </si>
  <si>
    <t>sage-femme.mssante.fr/pro.mssante.fr/medecin.mssante.fr/lifen.mssante.fr/interop-mssante.apicrypt.org/infirmier.mssante.fr/ch-montlucon.mssante.fr/ch-laval.mssante.fr/cgm.mssante.fr/aura.mssante.fr</t>
  </si>
  <si>
    <t>orthophoniste.mssante.fr/infirmier.mssante.fr/ch-neris.aura.mssante.fr/ch-montlucon.mssante.fr/aura.mssante.fr</t>
  </si>
  <si>
    <t>poledesanteduvilleneuvois.mssante.fr/medecin.oc.mssante.fr/medecin.mssante.fr/masseur-kinesitherapeute.mssante.fr/lifen.mssante.fr/infirmier.mssante.fr/chorus.mssante.fr/ch-candelie.mssante.fr</t>
  </si>
  <si>
    <t>CH VILLENEUVE -POLE SANTE VILLENEUVOIS/MIPIH/LIFEN/MAILIZ/CHORUS/CH DEPARTEMENTAL DE LA CANDELIE</t>
  </si>
  <si>
    <t>pro.mssante.fr/orthophoniste.mssante.fr/medecin.mssante.fr/lifen.mssante.fr/infirmier.mssante.fr/epsm-loiret.mssante.fr/chr-orleans.mssante.fr</t>
  </si>
  <si>
    <t>sage-femme.oc.mssante.fr/sage-femme.mssante.fr/pro.oc.mssante.fr/pro.mssante.fr/pc.mssante.fr/orthophoniste.oc.mssante.fr/orthophoniste.mssante.fr/medecin.oc.mssante.fr/medecin.mssante.fr/masseur-kinesitherapeute.oc.mssante.fr/masseur-kinesitherapeute.mssante.fr/lifen.mssante.fr/infirmier.oc.mssante.fr/infirmier.mssante.fr/ergotherapeute.oc.mssante.fr/ch-rodez.mssante.fr/chirurgien-dentiste.oc.mssante.fr/cgm.mssante.fr/bioserveur.mssante.fr/bioserveur.mp.mssante.fr/aura.mssante.fr</t>
  </si>
  <si>
    <t>GRADES ESEA NOUVELLE-AQUITAINE/LIFEN/MAILIZ/COMPUGROUP MEDICAL France/DEDALUS HEALTHCARE FRANCE/MIPIH/GCS SARA</t>
  </si>
  <si>
    <t>medecin.mssante.fr/masseur-kinesitherapeute.mssante.fr/lifen.mssante.fr/interop-mssante.apicrypt.org/infirmier.mssante.fr/hnfc.mssante.fr/chi-hmv.mssante.fr/cgm.mssante.fr</t>
  </si>
  <si>
    <t>pro.mssante.fr/masseur-kinesitherapeute.mssante.fr/chmdl.aura.mssante.fr/aura.mssante.fr</t>
  </si>
  <si>
    <t>orthophoniste.mssante.fr/medecin.mssante.fr/lifen.mssante.fr/infirmier.mssante.fr/cgm.mssante.fr/aura.mssante.fr</t>
  </si>
  <si>
    <t>ramsaygds.mssante.fr/pro.mssante.fr/medecin.oc.mssante.fr/medecin.mssante.fr/lifen.mssante.fr/interop-mssante.apicrypt.org/infirmier.mssante.fr/ch-privas.aura.mssante.fr/chorus.mssante.fr/chicas-gap.mssante.fr/chca.aura.mssante.fr/cgm.mssante.fr/aura.mssante.fr</t>
  </si>
  <si>
    <t>COMPAGNIE GENERALE DE SANTE/MIPIH/LIFEN/APICEM/MAILIZ/CHORUS/CHI DES ALPES DU SUD/COMPUGROUP MEDICAL France/GCS SARA</t>
  </si>
  <si>
    <t>sage-femme.mssante.fr/ramsaygds.mssante.fr/pro.mssante.fr/lifen.mssante.fr/infirmier.mssante.fr/hopitalnordouest.aura.mssante.fr/hno.mssante.fr/cgm.mssante.fr/aura.mssante.fr</t>
  </si>
  <si>
    <t>COMPAGNIE GENERALE DE SANTE/LIFEN/MAILIZ/CH LEZIGNAN CORBIERES/COMPUGROUP MEDICAL France/GCS SARA</t>
  </si>
  <si>
    <t>pro.mssante.fr/orthophoniste.mssante.fr/medistory.mssante.fr/medecin.mssante.fr/lifen.mssante.fr/interop-mssante.apicrypt.org/infirmier.mssante.fr/hnfc.mssante.fr/ch-vienne.mssante.fr/ch-valence.aura.mssante.fr/chicas-gap.mssante.fr/ch-crest.mssante.fr/ch-chalon71.mssante.fr/cgm.mssante.fr/bioserveur.mssante.fr/aura.mssante.fr</t>
  </si>
  <si>
    <t>sage-femme.mssante.fr/pro.mssante.fr/pharmacien.mssante.fr/orthophoniste.mssante.fr/medecin.mssante.fr/masseur-kinesitherapeute.mssante.fr/lifen.mssante.fr/interop-mssante.apicrypt.org/infirmier.oc.mssante.fr/infirmier.mssante.fr/elivie.mssante.fr/ch-valenciennes.mssante.fr/chu-reims.mssante.fr/ch-somain.mssante.fr/cgm.mssante.fr</t>
  </si>
  <si>
    <t>LIFEN/APICEM/MAILIZ/DEDALUS HEALTHCARE FRANCE/MIPIH/CHU DE REIMS/CH DE SOMAIN/COMPUGROUP MEDICAL France</t>
  </si>
  <si>
    <t>sage-femme.mssante.fr/pro.mssante.fr/pharmacien.mssante.fr/orthophoniste.mssante.fr/medecin.mssante.fr/masseur-kinesitherapeute.mssante.fr/lifen.mssante.fr/interop-mssante.apicrypt.org/infirmier.mssante.fr/chu-rouen.mssante.fr/ch-dieppe.mssante.fr/cgm.mssante.fr/aura.mssante.fr</t>
  </si>
  <si>
    <t>LIFEN/APICEM/MAILIZ/CHU DE ROUEN/MIPIH/COMPUGROUP MEDICAL France/GCS SARA</t>
  </si>
  <si>
    <t>sage-femme.mssante.fr/ramsaygds.mssante.fr/pro.mssante.fr/pharmacien.mssante.fr/pedicure-podologue.mssante.fr/pdl.mssante.fr/orthophoniste.mssante.fr/medecin.mssante.fr/masseur-kinesitherapeute.mssante.fr/lifen.mssante.fr/interop-mssante.apicrypt.org/infirmier.mssante.fr/hstv.mssante.fr/ght85.mssante.fr/esantepdl.mssante.fr/chu-poitiers.mssante.fr/chr-metz-thionville.mssante.fr/ch-niort.mssante.fr/chmayotte.mssante.fr/ch-lvo.mssante.fr/ch-larochelle.mssante.fr/chd-vendee.mssante.fr/ch-compiegnenoyon.mssante.fr/ch-cholet.mssante.fr/ch-centre-bretagne.mssante.fr/chba.mssante.fr/cgm.mssante.fr/aura.mssante.fr</t>
  </si>
  <si>
    <t>sage-femme.mssante.fr/pro.mssante.fr/pharmacien.mssante.fr/orthophoniste.mssante.fr/medecin.mssante.fr/masseur-kinesitherapeute.mssante.fr/lifen.mssante.fr/interop-mssante.apicrypt.org/infirmier.mssante.fr/ch-somain.mssante.fr/chorus.mssante.fr/chirurgien-dentiste.mssante.fr/ch-douai.mssante.fr/ch-compiegnenoyon.mssante.fr/cgm.mssante.fr/aura.mssante.fr</t>
  </si>
  <si>
    <t>sage-femme.mssante.fr/masseur-kinesitherapeute.mssante.fr/lifen.mssante.fr/infirmier.mssante.fr/ch-ouestguyane.mssante.fr/chorus.mssante.fr/chirurgien-dentiste.mssante.fr/ch-hautbugey.aura.mssante.fr/cgm.mssante.fr/aura.mssante.fr</t>
  </si>
  <si>
    <t>LIFEN/CH FRANCK-JOLY/CHORUS/MAILIZ/COMPUGROUP MEDICAL France/GCS SARA</t>
  </si>
  <si>
    <t>sage-femme.mssante.fr/ramsaygds.mssante.fr/pro.mssante.fr/pharmacien.mssante.fr/medecin.mssante.fr/lifen.mssante.fr/interop-mssante.apicrypt.org/infirmier.mssante.fr/ch-romorantin.mssante.fr/ch-dunkerque.mssante.fr/ch-cotentin.mssante.fr/cgm.mssante.fr/aura.mssante.fr</t>
  </si>
  <si>
    <t>COMPAGNIE GENERALE DE SANTE/LIFEN/APICEM/MAILIZ/CH DE ROMORANTIN-LANTHENAY/MIPIH/CH PUBLIC DU COTENTIN/COMPUGROUP MEDICAL France/GCS SARA</t>
  </si>
  <si>
    <t>sage-femme.mssante.fr/pro.mssante.fr/paca.mssante.fr/orthophoniste.mssante.fr/medecin.mssante.fr/lifen.mssante.fr/infirmier.mssante.fr/hopital-saint-joseph.mssante.fr/hopital-europeen.mssante.fr/chicas-gap.mssante.fr/ch-aubagne.mssante.fr/ch-aix.mssante.fr/cgm.mssante.fr</t>
  </si>
  <si>
    <t>pro.mssante.fr/orthophoniste.mssante.fr/medecin.mssante.fr/masseur-kinesitherapeute.mssante.fr/ch-clementel.aura.mssante.fr/aura.mssante.fr</t>
  </si>
  <si>
    <t>psychologue.oc.mssante.fr/pharmacien.oc.mssante.fr/infirmier.oc.mssante.fr/infirmier.mssante.fr/dieteticien.oc.mssante.fr/ch-mirande.mssante.fr</t>
  </si>
  <si>
    <t>sage-femme.mssante.fr/pro.mssante.fr/pharmacien.mssante.fr/medecin.mssante.fr/masseur-kinesitherapeute.mssante.fr/lifen.mssante.fr/interop-mssante.apicrypt.org/infirmier.mssante.fr/hospiville.mssante.fr/hopitaux-plaisir.mssante.fr/chu-rouen.mssante.fr/ch-mantes.mssante.fr/ch-cotentin.mssante.fr/cgm.mssante.fr</t>
  </si>
  <si>
    <t>orthophoniste.mssante.fr/masseur-kinesitherapeute.mssante.fr/infirmier.mssante.fr/ch-claudinon.aura.mssante.fr/aura.mssante.fr</t>
  </si>
  <si>
    <t>sist79.mssante.fr/pc.mssante.fr/na.mssante.fr/medecin.mssante.fr/lifen.mssante.fr/infirmier.mssante.fr/enovacom.mssante.fr</t>
  </si>
  <si>
    <t>sage-femme.oc.mssante.fr/sage-femme.mssante.fr/pro.oc.mssante.fr/pro.mssante.fr/orthophoniste.oc.mssante.fr/orthophoniste.mssante.fr/medecin.oc.mssante.fr/medecin.mssante.fr/medecin.mp.mssante.fr/lifen.mssante.fr/infirmier.oc.mssante.fr/infirmier.mssante.fr/chorus.mssante.fr/chirurgien-dentiste.oc.mssante.fr/chic-castres-mazamet.mssante.fr/cgm.mssante.fr/bioserveur.mssante.fr/bioserveur.mp.mssante.fr/aura.mssante.fr</t>
  </si>
  <si>
    <t>orthophoniste.mssante.fr/medecin.mssante.fr/infirmier.mssante.fr</t>
  </si>
  <si>
    <t>orthophoniste.mssante.fr/nouvelleforge.mssante.fr/medecin.mssante.fr/lifen.mssante.fr/interop-mssante.apicrypt.org/infirmier.mssante.fr/ght-novo.mssante.fr/chirurgien-dentiste.mssante.fr/chi-clermont.mssante.fr/aura.mssante.fr</t>
  </si>
  <si>
    <t>sage-femme.mssante.fr/pro.mssante.fr/medecin.mssante.fr/lifen.mssante.fr/interop-mssante.apicrypt.org/infirmier.mssante.fr/hnfc.mssante.fr/grand-est.mssante.fr/ch-ouestvosgien.mssante.fr/cgm.mssante.fr/aura.mssante.fr</t>
  </si>
  <si>
    <t>sage-femme.mssante.fr/pro.mssante.fr/pharmacien.mssante.fr/paca.mssante.fr/medimail.mssante.fr/medecin.mssante.fr/masseur-kinesitherapeute.mssante.fr/lifen.mssante.fr/interop-mssante.apicrypt.org/infirmier.mssante.fr/esms.mssante.fr/chu-rouen.mssante.fr/chu-nice.mssante.fr/chorus.mssante.fr/chirurgien-dentiste.mssante.fr/chicas-gap.mssante.fr/ch-cotentin.mssante.fr/ch-briancon.mssante.fr/ch-aix.mssante.fr/cgm.mssante.fr/centredescarmes.mssante.fr/aura.mssante.fr</t>
  </si>
  <si>
    <t>LIFEN/APICEM/MIPIH/CHU DE ROUEN/CHU DE NICE/CHORUS/MAILIZ/CHI DES ALPES DU SUD/CH PUBLIC DU COTENTIN/CH DES ESCARTONS DE BRIANCON/CH DU PAYS D'AIX/COMPUGROUP MEDICAL France/ENOVACOM/GCS SARA</t>
  </si>
  <si>
    <t>MIPIH/LIFEN/MAILIZ/GRADES MARTINIQUE/CH BRETAGNE ATLANTIQUE/COMPUGROUP MEDICAL France/GCS SARA</t>
  </si>
  <si>
    <t>sage-femme.mssante.fr/pro.mssante.fr/medecin.mssante.fr/masseur-kinesitherapeute.mssante.fr/lifen.mssante.fr/interop-mssante.apicrypt.org/infirmier.mssante.fr/chu-rouen.mssante.fr/chirurgien-dentiste.mssante.fr/ch-fecamp.mssante.fr/cgm.mssante.fr</t>
  </si>
  <si>
    <t>LIFEN/APICEM/CHU DE ROUEN/MAILIZ/DEDALUS HEALTHCARE FRANCE/COMPUGROUP MEDICAL France</t>
  </si>
  <si>
    <t>sage-femme.mssante.fr/pro.mssante.fr/orthophoniste.mssante.fr/medecin.mssante.fr/masseur-kinesitherapeute.mssante.fr/lifen.mssante.fr/interop-mssante.apicrypt.org/infirmier.mssante.fr/chu-rouen.mssante.fr/chi-elbeuf-louviers.mssante.fr/cgm.mssante.fr/aura.mssante.fr</t>
  </si>
  <si>
    <t>pro.oc.mssante.fr/masseur-kinesitherapeute.mssante.fr/infirmier.oc.mssante.fr/infirmier.mssante.fr/hopital-lombez.mssante.fr</t>
  </si>
  <si>
    <t>pro.mssante.fr/medecin.mp.mssante.fr/infirmier.oc.mssante.fr/infirmier.mssante.fr/ergotherapeute.oc.mssante.fr/ch-espalion.mssante.fr/aura.mssante.fr</t>
  </si>
  <si>
    <t>sage-femme.mssante.fr/pro.mssante.fr/pharmacien.mssante.fr/orthophoniste.mssante.fr/medecin.mssante.fr/masseur-kinesitherapeute.mssante.fr/lifen.mssante.fr/interop-mssante.apicrypt.org/infirmier.mssante.fr/cvl.mssante.fr/chu-tours.mssante.fr/chicacr.mssante.fr/cgm.mssante.fr</t>
  </si>
  <si>
    <t>sage-femme.mssante.fr/pro.mssante.fr/orthophoniste.mssante.fr/msa.mssante.fr/medecin.mssante.fr/masseur-kinesitherapeute.mssante.fr/lifen.mssante.fr/interop-mssante.apicrypt.org/infirmier.mssante.fr/hospiville.mssante.fr/ght-yvelinesnord.mssante.fr/ght-novo.mssante.fr/chrds.mssante.fr/cgm.mssante.fr/aura.mssante.fr</t>
  </si>
  <si>
    <t>pro.mssante.fr/orthophoniste.mssante.fr/medecin.mssante.fr/infirmier.mssante.fr/chu-besancon.mssante.fr/chipr.mssante.fr</t>
  </si>
  <si>
    <t>vivalto-sante.mssante.fr/sage-femme.mssante.fr/pro.mssante.fr/medecin.mssante.fr/lifen.mssante.fr/interop-mssante.apicrypt.org/infirmier.mssante.fr/ch-redon.mssante.fr/ch-cotentin.mssante.fr/ch-cnp.mssante.fr/chba.mssante.fr/cgm.mssante.fr/aura.mssante.fr</t>
  </si>
  <si>
    <t>GIE VIVALTO SANTE SERVICE PARTAGES/LIFEN/APICEM/MAILIZ/DEDALUS HEALTHCARE FRANCE/CH PUBLIC DU COTENTIN/CH CHATEAUBRIANT NOZAY POUANCE/CH BRETAGNE ATLANTIQUE/COMPUGROUP MEDICAL France/GCS SARA</t>
  </si>
  <si>
    <t>LIFEN/MAILIZ/HOPITAL SAINT JOSEPH/GHBS - HOPITAL DU SCORFF/MIPIH/CHI DES ALPES DU SUD/CH DE LA DRACENIE/COMPUGROUP MEDICAL France/GCS SARA</t>
  </si>
  <si>
    <t>pro.mssante.fr/pharmacien.mssante.fr/orthophoniste.mssante.fr/medecin.mssante.fr/masseur-kinesitherapeute.mssante.fr/lifen.mssante.fr/interop-mssante.apicrypt.org/infirmier.mssante.fr/ch-vierzon.mssante.fr/ch-romorantin.mssante.fr/ch-cholet.mssante.fr/ch-bourges.mssante.fr/cgm.mssante.fr/aura.mssante.fr</t>
  </si>
  <si>
    <t>LIFEN/MAILIZ/CH LA TOUR BLANCHE-ISSOUDUN/CH PUBLIC DU COTENTIN/COMPUGROUP MEDICAL France/GCS SARA</t>
  </si>
  <si>
    <t>sage-femme.mssante.fr/ramsaygds.mssante.fr/pro.mssante.fr/pharmacien.mssante.fr/orthophoniste.mssante.fr/medecin.oc.mssante.fr/medecin.mssante.fr/masseur-kinesitherapeute.mssante.fr/lifen.mssante.fr/infirmier.mssante.fr/ch-macon.mssante.fr/ch-dole.mssante.fr/cgm.mssante.fr/aura.mssante.fr/apf.bfc.mssante.fr</t>
  </si>
  <si>
    <t>COMPAGNIE GENERALE DE SANTE/MIPIH/LIFEN/MAILIZ/CH LOUIS PASTEUR/COMPUGROUP MEDICAL France/GCS SARA/GIP GRADES BFC</t>
  </si>
  <si>
    <t>pst38.mssante.fr/pro.mssante.fr/orthophoniste.mssante.fr/medecin.mssante.fr/lifen.mssante.fr/infirmier.mssante.fr/ch-le-vinatier.aura.mssante.fr/chirurgien-dentiste.mssante.fr/cgm.mssante.fr/aura.mssante.fr/arhm.aura.mssante.fr</t>
  </si>
  <si>
    <t>orthophoniste.mssante.fr/medecin.mssante.fr/lifen.mssante.fr/infirmier.mssante.fr/hopital-saint-joseph.mssante.fr/hopital-europeen.mssante.fr/ch-allauch.mssante.fr</t>
  </si>
  <si>
    <t>pharmacien.mssante.fr/medecin.mssante.fr/masseur-kinesitherapeute.mssante.fr/infirmier.mssante.fr/ch-mortagne.mssante.fr</t>
  </si>
  <si>
    <t>ramsaygds.mssante.fr/pro.mssante.fr/pharmacien.mssante.fr/medecin.mssante.fr/lifen.mssante.fr/interop-mssante.apicrypt.org/ihfb.mssante.fr/hopital-saint-joseph.mssante.fr/for.mssante.fr/cgm.mssante.fr/15-20.mssante.fr</t>
  </si>
  <si>
    <t>pro.mssante.fr/orthophoniste.mssante.fr/medistory.mssante.fr/medecin.mssante.fr/lifen.mssante.fr/ch-vitre.mssante.fr/chmb.mssante.fr/ch-fougeres.mssante.fr/ch-dinan.mssante.fr/aura.mssante.fr</t>
  </si>
  <si>
    <t>sosmedecins31.mssante.fr/sage-femme.oc.mssante.fr/sage-femme.mssante.fr/pro.oc.mssante.fr/pro.mssante.fr/pharmacien.mssante.fr/pedicure-podologue.mssante.fr/ohs-lorraine.mssante.fr/medecin.oc.mssante.fr/medecin.mssante.fr/lifen.mssante.fr/interop-mssante.apicrypt.org/infirmier.oc.mssante.fr/infirmier.mssante.fr/chu-limoges.mssante.fr/ch-perpignan.mssante.fr/choisy-cliniques.mssante.fr/chmayotte.mssante.fr/chirurgien-dentiste.oc.mssante.fr/chirurgien-dentiste.mssante.fr/ch-epernay.mssante.fr/cgm.mssante.fr/aura.mssante.fr</t>
  </si>
  <si>
    <t>CENTRE JACQUES PARISOT BAINVILLE SUR MADON/LIFEN/APICEM/CHU DE LIMOGES/GCS E-SANTE ARCHIPEL/CH DE MAYOTTE/MIPIH/MAILIZ/CHU DE REIMS/COMPUGROUP MEDICAL France/GCS SARA</t>
  </si>
  <si>
    <t>pro.mssante.fr/orthophoniste.mssante.fr/lifen.mssante.fr/infirmier.mssante.fr/ghtnievre.mssante.fr/ch-pl.mssante.fr</t>
  </si>
  <si>
    <t>pro.mssante.fr/paca.mssante.fr/orthophoniste.mssante.fr/medecin.mssante.fr/lifen.mssante.fr/interop-mssante.apicrypt.org/infirmier.mssante.fr/ght-novo.mssante.fr/chu-nice.mssante.fr/chirurgien-dentiste.mssante.fr/ch-chartres.mssante.fr/ch-cannes.mssante.fr/cgm.mssante.fr/cal.mssante.fr</t>
  </si>
  <si>
    <t>MIPIH/LIFEN/APICEM/CH RENE DUBOS/CHU DE NICE/MAILIZ/CH DE CHARTRES/CH DE CANNES/COMPUGROUP MEDICAL France/CENTRE ANTOINE LACASSAGNE</t>
  </si>
  <si>
    <t>sage-femme.mssante.fr/pro.mssante.fr/pharmacien.mssante.fr/orthophoniste.mssante.fr/medecin.mssante.fr/lifen.mssante.fr/interop-mssante.apicrypt.org/hnfc.mssante.fr/ch-vienne.mssante.fr/chpo.aura.mssante.fr/cgm.mssante.fr/aura.mssante.fr</t>
  </si>
  <si>
    <t>sage-femme.mssante.fr/orthophoniste.mssante.fr/medecin.mssante.fr/masseur-kinesitherapeute.mssante.fr/lifen.mssante.fr/interop-mssante.apicrypt.org/infirmier.mssante.fr/chu-besancon.mssante.fr/chmayotte.mssante.fr/ch-lemans.mssante.fr/chi-hc.mssante.fr/chi-hautecomte.mssante.fr/cgm.mssante.fr/aura.mssante.fr/ast25.mssante.fr</t>
  </si>
  <si>
    <t>LIFEN/APICEM/MAILIZ/CHU BESANCON/CH DE MAYOTTE/CH LE MANS/CHI DE HAUTE COMTE/COMPUGROUP MEDICAL France/GCS SARA/ENOVACOM</t>
  </si>
  <si>
    <t>sage-femme.mssante.fr/pro.mssante.fr/orthophoniste.mssante.fr/medecin.mssante.fr/masseur-kinesitherapeute.mssante.fr/lifen.mssante.fr/interop-mssante.apicrypt.org/infirmier.mssante.fr/chu-poitiers.mssante.fr/ch-stomer.mssante.fr/ch-saumur.mssante.fr/cgm.mssante.fr</t>
  </si>
  <si>
    <t>sos-medecins.mssante.fr/softwaymedical.mssante.fr/sage-femme.mssante.fr/ramsaygds.mssante.fr/pro.mssante.fr/pharmacien.mssante.fr/orthophoniste.mssante.fr/medistory.mssante.fr/medecin.mssante.fr/masseur-kinesitherapeute.mssante.fr/lifen.mssante.fr/lenord.mssante.fr/interop-mssante.apicrypt.org/infirmier.mssante.fr/ghbs.mssante.fr/fpv.mssante.fr/clinique-peupliers.mssante.fr/chu-lille.mssante.fr/chu-amiens.mssante.fr/chru-lille.mssante.fr/chorus.mssante.fr/chirurgien-dentiste.mssante.fr/chicas-gap.mssante.fr/cgm.mssante.fr/aura.mssante.fr</t>
  </si>
  <si>
    <t>ssa.mssante.fr/sos-medecins.mssante.fr/sage-femme.mssante.fr/pro.mssante.fr/pharmacien.mssante.fr/orthophoniste.mssante.fr/ohs-lorraine.mssante.fr/moselle.mssante.fr/medecin.mssante.fr/masseur-kinesitherapeute.mssante.fr/lifen.mssante.fr/interop-mssante.apicrypt.org/infirmier.mssante.fr/hnfc.mssante.fr/grand-est.mssante.fr/epsgorze.mssante.fr/chr-metz-thionville.mssante.fr/ch-jury.mssante.fr/chirurgien-dentiste.mssante.fr/ch-compiegnenoyon.mssante.fr/ch-chalon71.mssante.fr/ch-briey.mssante.fr/cgm.mssante.fr/btp-lorraine.mssante.fr/aura.mssante.fr</t>
  </si>
  <si>
    <t>sage-femme.mssante.fr/pro.mssante.fr/pharmacien.mssante.fr/orthophoniste.mssante.fr/medecin.mssante.fr/masseur-kinesitherapeute.mssante.fr/lifen.mssante.fr/interop-mssante.apicrypt.org/infirmier.mssante.fr/ght85.mssante.fr/ghpsj.mssante.fr/ghbs.mssante.fr/chu-poitiers.mssante.fr/chu-brest.mssante.fr/ch-morlaix.mssante.fr/ch-lvo.mssante.fr/chirurgien-dentiste.mssante.fr/ch-guillaumeregnier.mssante.fr/chba.mssante.fr/cgm.mssante.fr/aura.mssante.fr</t>
  </si>
  <si>
    <t>LIFEN/APICEM/GH PARIS SITE SAINT JOSEPH/GHBS - HOPITAL DU SCORFF/CHU DE POITIERS/CHU BREST/CH DES PAYS DE MORLAIX/CH DEPARTEMENTAL VENDEE/MAILIZ/CH GUILLAUME REGNIER/CH BRETAGNE ATLANTIQUE/COMPUGROUP MEDICAL France/GCS SARA</t>
  </si>
  <si>
    <t>sage-femme.mssante.fr/pst14.mssante.fr/pro.mssante.fr/pharmacien.mssante.fr/pedicure-podologue.mssante.fr/orthophoniste.mssante.fr/medecin.mssante.fr/masseur-kinesitherapeute.mssante.fr/lifen.mssante.fr/interop-mssante.apicrypt.org/infirmier.mssante.fr/ght-cdn.mssante.fr/ghpsj.mssante.fr/epsm-caen.mssante.fr/chu-caen.mssante.fr/chr-orleans.mssante.fr/ch-lemans.mssante.fr/chirurgien-dentiste.mssante.fr/ch-cotentin.mssante.fr/cgm.mssante.fr/cfb.mssante.fr/aura.mssante.fr</t>
  </si>
  <si>
    <t>ENOVACOM/LIFEN/APICEM/CH JACQUES MONOD - FLERS/GH PARIS SITE SAINT JOSEPH/DEDALUS HEALTHCARE FRANCE/CH REGIONAL D'ORLEANS/CH LE MANS/MAILIZ/CH PUBLIC DU COTENTIN/COMPUGROUP MEDICAL France/CENTRE REGIONAL FRANCOIS BACLESSE/GCS SARA</t>
  </si>
  <si>
    <t>chsaintmartin.mssante.fr/ch-ainay.aura.mssante.fr/aura.mssante.fr</t>
  </si>
  <si>
    <t>GCS E-SANTE ARCHIPEL/GCS SARA</t>
  </si>
  <si>
    <t>ramsaygds.mssante.fr/pro.mssante.fr/orthophoniste.mssante.fr/medecin.mssante.fr/masseur-kinesitherapeute.mssante.fr/chs-savoie.aura.mssante.fr/chirurgien-dentiste.mssante.fr/cgm.mssante.fr/aura.mssante.fr</t>
  </si>
  <si>
    <t>pro.mssante.fr/medecin.mssante.fr/lifen.mssante.fr/interop-mssante.apicrypt.org/infirmier.mssante.fr/chsjura.mssante.fr/ch-montfavet.mssante.fr/cgm.mssante.fr/aura.mssante.fr</t>
  </si>
  <si>
    <t>LIFEN/APICEM/MAILIZ/GIP GRADES BFC/CHS DE MONTFAVET/COMPUGROUP MEDICAL France/GCS SARA</t>
  </si>
  <si>
    <t>pro.mssante.fr/medecin.oc.mssante.fr/medecin.mssante.fr/lifen.mssante.fr/icm46.mssante.fr/cgm.mssante.fr</t>
  </si>
  <si>
    <t>medecin.mssante.fr/lifen.mssante.fr/infirmier.mssante.fr/hopitaux-plaisir.mssante.fr/hopital-saint-joseph.mssante.fr/chu-besancon.mssante.fr/ch-novillars.mssante.fr/chicas-gap.mssante.fr/cgm.mssante.fr/aura.mssante.fr</t>
  </si>
  <si>
    <t>LIFEN/MAILIZ/CH DE PLAISIR/HOPITAL SAINT JOSEPH/CHU BESANCON/GIP GRADES BFC/CHI DES ALPES DU SUD/COMPUGROUP MEDICAL France/GCS SARA</t>
  </si>
  <si>
    <t>pro.mssante.fr/orthophoniste.mssante.fr/na.mssante.fr/medecin.mssante.fr/lifen.mssante.fr/infirmier.mssante.fr/chu-amiens.mssante.fr/ch-pinel.mssante.fr/ch-eygurande.mssante.fr/cgm.mssante.fr</t>
  </si>
  <si>
    <t>pro.mssante.fr/medecin.mssante.fr/masseur-kinesitherapeute.mssante.fr/lifen.mssante.fr/interop-mssante.apicrypt.org/infirmier.mssante.fr/chsjsl.aura.mssante.fr/cgm.mssante.fr/aura.mssante.fr</t>
  </si>
  <si>
    <t>MIPIH/LIFEN/MAILIZ/CH VALVERT</t>
  </si>
  <si>
    <t>th-roussel.mssante.fr/pro.mssante.fr/medecin.mssante.fr/lifen.mssante.fr/infirmier.mssante.fr/enovacom.mssante.fr/cgm.mssante.fr/aura.mssante.fr</t>
  </si>
  <si>
    <t>ssa.mssante.fr/sage-femme.mssante.fr/ramsaygds.mssante.fr/pro.mssante.fr/pharmacien.mssante.fr/orthophoniste.mssante.fr/oi.mssante.fr/na.mssante.fr/mspb.mssante.fr/medecin.mssante.fr/masseur-kinesitherapeute.mssante.fr/lifen.mssante.fr/infirmier.mssante.fr/hopital-saint-joseph.mssante.fr/hnfc.mssante.fr/ghu-paris.mssante.fr/ght974.mssante.fr/ght85.mssante.fr/ghpsj.mssante.fr/ghbs.mssante.fr/enovacom.mssante.fr/chu-poitiers.mssante.fr/chu-nice.mssante.fr/chu-besancon.mssante.fr/ch-salon.mssante.fr/chr-metz-thionville.mssante.fr/chmayotte.mssante.fr/ch-jonzac.mssante.fr/chiv.mssante.fr/chirurgien-dentiste.mssante.fr/chi-elbeuf-louviers.mssante.fr/chicas-gap.mssante.fr/chfd.mssante.fr/ch-cotentin.mssante.fr/ch-beziers.mssante.fr/cgm.mssante.fr/cal.mssante.fr/aura.mssante.fr/aub.mssante.fr/arfp.asso.mssante.fr</t>
  </si>
  <si>
    <t>sos-medecins.mssante.fr/sage-femme.mssante.fr/pro.mssante.fr/orthophoniste.mssante.fr/ohs-lorraine.mssante.fr/medistory.mssante.fr/medecin.mssante.fr/masseur-kinesitherapeute.mssante.fr/lorsep.mssante.fr/lifen.mssante.fr/interop-mssante.apicrypt.org/infirmier.mssante.fr/hopital-pompey.mssante.fr/ghvl.mssante.fr/cpn-laxou.mssante.fr/chu-reims.mssante.fr/chu-poitiers.mssante.fr/chru-nancy.mssante.fr/chr-metz-thionville.mssante.fr/ch-pontamousson.mssante.fr/chirurgien-dentiste.mssante.fr/cgm.mssante.fr/aura.mssante.fr</t>
  </si>
  <si>
    <t>CENTRE JACQUES PARISOT BAINVILLE SUR MADON/DEDALUS HEALTHCARE FRANCE/MIPIH/LIFEN/APICEM/CENTRE PSYCHOTHERAPIQUE NANCY/CHU DE REIMS/CHU DE POITIERS/CHR METZ-THIONVILLE/CHRU NANCY - HOPITAL CENTRAL/MAILIZ/COMPUGROUP MEDICAL France/GCS SARA</t>
  </si>
  <si>
    <t>sage-femme.mssante.fr/pro.oc.mssante.fr/pro.mssante.fr/pharmacien.mssante.fr/pedicure-podologue.mssante.fr/orthophoniste.mssante.fr/medistory.mssante.fr/medecin.mssante.fr/masseur-kinesitherapeute.mssante.fr/lifen.mssante.fr/les-capucins-angers.mssante.fr/interop-mssante.apicrypt.org/infirmier.mssante.fr/hospigrandouest.mssante.fr/hopital-sevre-loire.mssante.fr/groupeconfluent.mssante.fr/ght85.mssante.fr/ghsv.mssante.fr/ghbs.mssante.fr/esantepdl.mssante.fr/cliniquemutualisteestuaire.mssante.fr/ch-vitre.mssante.fr/chu-poitiers.mssante.fr/chu-nice.mssante.fr/chu-nantes.mssante.fr/ch-saintnazaire.mssante.fr/chorus.mssante.fr/chmayotte.mssante.fr/ch-lvo.mssante.fr/ch-laval.mssante.fr/chirurgien-dentiste.mssante.fr/ch-erdreloire.mssante.fr/ch-epsylan.mssante.fr/chd-vendee.mssante.fr/ch-cnp.mssante.fr/ch-cholet.mssante.fr/ch-centre-bretagne.mssante.fr/chba.mssante.fr/cgm.mssante.fr/aura.mssante.fr</t>
  </si>
  <si>
    <t>MIPIH/DEDALUS HEALTHCARE FRANCE/LIFEN/SSR LES CAPUCINS/APICEM/HOPITAL INTERCOMMUNAL SEVRE ET LOIRE/HOPITAL PRIVE DU CONFLUENT/FONDATION VINCENT DE PAUL/GHBS - HOPITAL DU SCORFF/GCS E-SANTE PAYS DE LA LOIRE/ENOVACOM/CH VITRE/CHU DE POITIERS/CHU DE NICE/CH DE SAINT NAZAIRE/CHORUS/CH DE MAYOTTE/CH DE LAVAL/MAILIZ/CHU DE NANTES/EPSYLAN/CH DEPARTEMENTAL VENDEE/CH CHATEAUBRIANT NOZAY POUANCE/CH DE CHOLET/CH CENTRE BRETAGNE/CH BRETAGNE ATLANTIQUE/COMPUGROUP MEDICAL France/GCS SARA</t>
  </si>
  <si>
    <t>MIPIH/LIFEN/APICEM/MAILIZ/HOPITAL SAINT JOSEPH/HOPITAL FONDATION A DE ROTHSCHILD/CHU DE POITIERS/CH REGIONAL D'ORLEANS/CHORUS/CH DE MAYOTTE/GH DE LA ROCHELLE-RE-AUNIS/GCS E-SANTE ARCHIPEL (opérateur de test)/GCS E-SANTE ARCHIPEL/CH BRETAGNE ATLANTIQUE/COMPUGROUP MEDICAL France/GCS SARA</t>
  </si>
  <si>
    <t>ssa.mssante.fr/sage-femme.mssante.fr/pst35.mssante.fr/pro.mssante.fr/pole-sthelier.mssante.fr/pharmacien.mssante.fr/orthophoniste.mssante.fr/medecin.mssante.fr/masseur-kinesitherapeute.mssante.fr/lifen.mssante.fr/interop-mssante.apicrypt.org/infirmier.mssante.fr/hygieprevention.grand-est.mssante.fr/hstv.mssante.fr/hospiville.mssante.fr/hospigrandouest.mssante.fr/ght85.mssante.fr/ghbs.mssante.fr/for.mssante.fr/clinique-styves.mssante.fr/ch-vitre.mssante.fr/chu-rouen.mssante.fr/chu-rennes.mssante.fr/chu-poitiers.mssante.fr/ch-redon.mssante.fr/ch-lemans.mssante.fr/ch-laval.mssante.fr/chirurgien-dentiste.mssante.fr/ch-guillaumeregnier.mssante.fr/ch-fougeres.mssante.fr/ch-cotentin.mssante.fr/ch-cnp.mssante.fr/ch-centre-bretagne.mssante.fr/chba.mssante.fr/cgm.mssante.fr/aura.mssante.fr/ast35.mssante.fr</t>
  </si>
  <si>
    <t>SSA/POLE MPR HELIER/LIFEN/APICEM/MIPIH/HOSPITALITE SAINT-THOMAS DE VILLENEUVE/SAS MAPUI LABS/CH DEPARTEMENTAL VENDEE/GHBS - HOPITAL DU SCORFF/HOPITAL FONDATION A DE ROTHSCHILD/CLINIQUE SAINT YVES/CH VITRE/CHU DE ROUEN/CHRU DE RENNES/CHU DE POITIERS/DEDALUS HEALTHCARE FRANCE/CH LE MANS/CH DE LAVAL/MAILIZ/CH GUILLAUME REGNIER/CH DE FOUGERES/CH PUBLIC DU COTENTIN/CH CHATEAUBRIANT NOZAY POUANCE/CH CENTRE BRETAGNE/CH BRETAGNE ATLANTIQUE/COMPUGROUP MEDICAL France/GCS SARA/ENOVACOM</t>
  </si>
  <si>
    <t>sosmedecins31.mssante.fr/sage-femme.oc.mssante.fr/sage-femme.mssante.fr/ramsaygds.mssante.fr/psychologue.oc.mssante.fr/pro.oc.mssante.fr/pro.mssante.fr/pharmacien.oc.mssante.fr/pharmacien.mssante.fr/pediatrie-chulenval-nice.mssante.fr/orthoptiste.oc.mssante.fr/orthophoniste.oc.mssante.fr/orthophoniste.mssante.fr/optimcare.mssante.fr/medecin.oc.mssante.fr/medecin.mssante.fr/medecin.mp.mssante.fr/masseur-kinesitherapeute.oc.mssante.fr/masseur-kinesitherapeute.mssante.fr/limousin.mssante.fr/lifen.mssante.fr/interop-mssante.apicrypt.org/institut-universitaire-cancer.mssante.fr/infirmier.oc.mssante.fr/infirmier.mssante.fr/ghu-paris.mssante.fr/ghnv.mssante.fr/dieteticien.oc.mssante.fr/clinique-occitanie.mssante.fr/chu-toulouse.mssante.fr/chu-poitiers.mssante.fr/chu-limoges.mssante.fr/chorus.mssante.fr/chirurgien-dentiste.oc.mssante.fr/chirurgien-dentiste.mssante.fr/ch-dax.mssante.fr/ch-centre-bretagne.mssante.fr/cgm.mssante.fr/aura.mssante.fr</t>
  </si>
  <si>
    <t>COMPAGNIE GENERALE DE SANTE/HOPITAUX PEDIATRIQUES DE NICE CHU LENVAL/GRADES ESEA NOUVELLE-AQUITAINE/LIFEN/APICEM/ENOVACOM/GH NORD VIENNE/CHU DE POITIERS/CHU DE LIMOGES/CHORUS/MIPIH/MAILIZ/CH DAX/CH CENTRE BRETAGNE/COMPUGROUP MEDICAL France/GCS SARA</t>
  </si>
  <si>
    <t>sage-femme.mssante.fr/ramsaygds.mssante.fr/pst38.mssante.fr/pro.mssante.fr/paca.mssante.fr/orthophoniste.mssante.fr/medecin.mssante.fr/masseur-kinesitherapeute.mssante.fr/lifen.mssante.fr/interop-mssante.apicrypt.org/infirmier.mssante.fr/ghbs.mssante.fr/ch-voiron.aura.mssante.fr/ch-valence.aura.mssante.fr/chu-rouen.mssante.fr/chu-nice.mssante.fr/chu-lyon.aura.mssante.fr/chu-limoges.mssante.fr/chu-grenoble.aura.mssante.fr/chpf.mssante.fr/cgm.mssante.fr/aura.mssante.fr</t>
  </si>
  <si>
    <t>COMPAGNIE GENERALE DE SANTE/MIPIH/LIFEN/APICEM/MAILIZ/GHBS - HOPITAL DU SCORFF/CHU DE ROUEN/CHU DE NICE/CHU DE LIMOGES/ENOVACOM/COMPUGROUP MEDICAL France/GCS SARA</t>
  </si>
  <si>
    <t>sage-femme.oc.mssante.fr/sage-femme.mssante.fr/pro.oc.mssante.fr/pro.mssante.fr/pharmacien.mssante.fr/paca.mssante.fr/orthophoniste.oc.mssante.fr/orthophoniste.mssante.fr/nephrocare.mssante.fr/medecin.oc.mssante.fr/medecin.mssante.fr/masseur-kinesitherapeute.mssante.fr/lifen.mssante.fr/interop-mssante.apicrypt.org/infirmier.oc.mssante.fr/infirmier.mssante.fr/hopital-saint-joseph.mssante.fr/for.mssante.fr/epsve.mssante.fr/chu-tours.mssante.fr/chu-rouen.mssante.fr/chu-nice.mssante.fr/chu-montpellier.mssante.fr/chu-limoges.mssante.fr/chmayotte.mssante.fr/chirurgien-dentiste.oc.mssante.fr/chirurgien-dentiste.mssante.fr/chicas-gap.mssante.fr/ch-colmar.mssante.fr/ch-beziers.mssante.fr/ch-bassindethau.mssante.fr/ch-ales.mssante.fr/cgm.mssante.fr/bioserveur.mssante.fr/aura.mssante.fr</t>
  </si>
  <si>
    <t>CENTRE NEPHROCARE MARNE LA VALLEE/LIFEN/APICEM/HOPITAL SAINT JOSEPH/HOPITAL FONDATION A DE ROTHSCHILD/EPSVE/CHRU DE TOURS/CHU DE ROUEN/CHU DE NICE/CHU DE LIMOGES/CH DE MAYOTTE/MIPIH/MAILIZ/CHI DES ALPES DU SUD/HOPITAUX CIVILS DE COLMAR/CH DE BEZIERS/CH BASSIN DE THAU/CH ALES-CEVENNNES/COMPUGROUP MEDICAL France/DEDALUS HEALTHCARE FRANCE/GCS SARA</t>
  </si>
  <si>
    <t>sage-femme.oc.mssante.fr/sage-femme.mssante.fr/pro.oc.mssante.fr/pro.mssante.fr/pharmacien.oc.mssante.fr/pharmacien.mssante.fr/paca.mssante.fr/orthophoniste.mssante.fr/medecin.oc.mssante.fr/medecin.mssante.fr/masseur-kinesitherapeute.mssante.fr/lifen.mssante.fr/interop-mssante.apicrypt.org/infirmier.oc.mssante.fr/infirmier.mssante.fr/hnfc.mssante.fr/ghbs.mssante.fr/dieteticien.oc.mssante.fr/chu-poitiers.mssante.fr/chu-nimes.mssante.fr/chirurgien-dentiste.mssante.fr/ch-cholet.mssante.fr/ch-beziers.mssante.fr/ch-bagnolssurceze.mssante.fr/ch-ales.mssante.fr/cgm.mssante.fr/aura.mssante.fr</t>
  </si>
  <si>
    <t>LIFEN/APICEM/HOPITAL NORD FRANCHE COMTE/GHBS - HOPITAL DU SCORFF/MIPIH/CHU DE POITIERS/DEDALUS HEALTHCARE FRANCE/MAILIZ/CH DE CHOLET/CH DE BEZIERS/CH LOUIS PASTEUR/CH ALES-CEVENNNES/COMPUGROUP MEDICAL France/GCS SARA</t>
  </si>
  <si>
    <t>sante-btp.mssante.fr/sage-femme.mssante.fr/pro.mssante.fr/pharmacien.mssante.fr/orthophoniste.mssante.fr/medecin.mssante.fr/masseur-kinesitherapeute.mssante.fr/lifen.mssante.fr/interop-mssante.apicrypt.org/infirmier.mssante.fr/hopital-saint-joseph.mssante.fr/ghu-paris.mssante.fr/clinique-essarts.mssante.fr/chu-rouen.mssante.fr/chu-reims.mssante.fr/chorus.mssante.fr/ch-lerouvray.mssante.fr/chirurgien-dentiste.mssante.fr/chi-elbeuf-louviers.mssante.fr/ch-boispetit.mssante.fr/cgm.mssante.fr/bioserveur.mssante.fr/aura.mssante.fr/amsn.mssante.fr</t>
  </si>
  <si>
    <t>LIFEN/APICEM/HOPITAL SAINT JOSEPH/CHU DE ROUEN/CHU DE REIMS/CHORUS/CHS DU ROUVRAY SOTTEVILLE-LES-ROUEN/MAILIZ/CHI ELBEUF-LOUVIERS-VAL DE REUIL/COMPUGROUP MEDICAL France/DEDALUS HEALTHCARE FRANCE/GCS SARA/ENOVACOM</t>
  </si>
  <si>
    <t>pro.mssante.fr/orthophoniste.mssante.fr/medecin.mssante.fr/lifen.mssante.fr/infirmier.mssante.fr/ch-sjm.aura.mssante.fr/chicas-gap.mssante.fr/cgm.mssante.fr/aura.mssante.fr</t>
  </si>
  <si>
    <t>sage-femme.mssante.fr/ramsaygds.mssante.fr/pro.mssante.fr/pharmacien.mssante.fr/pedicure-podologue.mssante.fr/orthophoniste.mssante.fr/medecin.mssante.fr/lifen.mssante.fr/interop-mssante.apicrypt.org/infirmier.mssante.fr/ihfb.mssante.fr/for.mssante.fr/echo-sante.mssante.fr/chmayotte.mssante.fr/chirurgien-dentiste.mssante.fr/chicreteil.mssante.fr/ch-bry.mssante.fr/ch-argenteuil.mssante.fr/cgm.mssante.fr/aura.mssante.fr</t>
  </si>
  <si>
    <t>COMPAGNIE GENERALE DE SANTE/LIFEN/APICEM/INSTITUT HOSPITALIER FRANCO-BRITANIQUE/HOPITAL FONDATION A DE ROTHSCHILD/ASSOCIATION ECHO/CH DE MAYOTTE/MAILIZ/CHI DE CRETEIL/ENOVACOM/DEDALUS HEALTHCARE FRANCE/COMPUGROUP MEDICAL France/GCS SARA</t>
  </si>
  <si>
    <t>sage-femme.mssante.fr/ramsaygds.mssante.fr/pro.mssante.fr/pharmacien.mssante.fr/orthophoniste.mssante.fr/medecin.mssante.fr/lifen.mssante.fr/lhopitalnordouest.mssante.fr/interop-mssante.apicrypt.org/infirmier.mssante.fr/hopitalnordouest.aura.mssante.fr/hno.mssante.fr/clb.aura.mssante.fr/ch-vienne.mssante.fr/chu-rouen.mssante.fr/chmayotte.mssante.fr/chicas-gap.mssante.fr/ch-cotentin.mssante.fr/cgm.mssante.fr/aura.mssante.fr/acppa.aura.mssante.fr</t>
  </si>
  <si>
    <t>COMPAGNIE GENERALE DE SANTE/LIFEN/APICEM/MAILIZ/CH LEZIGNAN CORBIERES/CH DE VIENNE/CHU DE ROUEN/CH DE MAYOTTE/CHI DES ALPES DU SUD/CH PUBLIC DU COTENTIN/COMPUGROUP MEDICAL France/GCS SARA</t>
  </si>
  <si>
    <t>pro.mssante.fr/orthophoniste.mssante.fr/masseur-kinesitherapeute.mssante.fr/ch-zuydcoote.mssante.fr/ch-somain.mssante.fr</t>
  </si>
  <si>
    <t>MAILIZ/DEDALUS HEALTHCARE FRANCE/CH DE SOMAIN</t>
  </si>
  <si>
    <t>sage-femme.oc.mssante.fr/sage-femme.mssante.fr/ramsaygds.mssante.fr/pro.oc.mssante.fr/pro.mssante.fr/polyclinique-parc.mssante.fr/medecin.oc.mssante.fr/medecin.mssante.fr/medecin.mp.mssante.fr/lifen.mssante.fr/interop-mssante.apicrypt.org/clinique-saint-jean-languedoc.mssante.fr/cliniquerivegauche.mssante.fr/clinique-croix-du-sud.mssante.fr/cgm.mssante.fr/aura.mssante.fr</t>
  </si>
  <si>
    <t>medecin.mssante.fr/lifen.mssante.fr/inicea.mssante.fr/ch-rochefort.mssante.fr/aura.mssante.fr</t>
  </si>
  <si>
    <t>MAILIZ/LIFEN/ENOVACOM/CH DE ROCHEFORT/GCS SARA</t>
  </si>
  <si>
    <t>ramsaygds.mssante.fr/pro.oc.mssante.fr/medecin.oc.mssante.fr/medecin.mssante.fr/medecin.mp.mssante.fr/lifen.mssante.fr/interop-mssante.apicrypt.org/infirmier.oc.mssante.fr/infirmier.mssante.fr/clinique-cedres.capio.mssante.fr/ch-montauban.mssante.fr/cgm.mssante.fr</t>
  </si>
  <si>
    <t>pro.oc.mssante.fr/lifen.mssante.fr/infirmier.oc.mssante.fr/clinique-honore-cave.mssante.fr</t>
  </si>
  <si>
    <t>valdouest.aura.mssante.fr/pro.mssante.fr/paca.mssante.fr/medecin.mssante.fr/lifen.mssante.fr/interop-mssante.apicrypt.org/infirmier.mssante.fr/cgm.mssante.fr/almaviva-sante.mssante.fr</t>
  </si>
  <si>
    <t>GCS SARA/LIFEN/APICEM/MAILIZ/COMPUGROUP MEDICAL France/MIPIH</t>
  </si>
  <si>
    <t>pro.mssante.fr/orthophoniste.mssante.fr/medecin.mssante.fr/lifen.mssante.fr/languedoc-mutualite.mssante.fr/interop-mssante.apicrypt.org/infirmier.mssante.fr/ch-beziers.mssante.fr/ch-bassindethau.mssante.fr/aura.mssante.fr</t>
  </si>
  <si>
    <t>pro.oc.mssante.fr/medecin.oc.mssante.fr/medecin.mssante.fr/lifen.mssante.fr/interop-mssante.apicrypt.org/infirmier.mssante.fr/ch-ales.mssante.fr/cgm.mssante.fr/bon.elsan.mssante.fr/aura.mssante.fr</t>
  </si>
  <si>
    <t>pro.mssante.fr/medecin.mssante.fr/lifen.mssante.fr/ios.elsan.mssante.fr</t>
  </si>
  <si>
    <t>sage-femme.oc.mssante.fr/sage-femme.mssante.fr/pro.oc.mssante.fr/medecin.oc.mssante.fr/medecin.mssante.fr/lifen.mssante.fr/cliniquecroixsaintmichel.mssante.fr</t>
  </si>
  <si>
    <t>medecin.oc.mssante.fr/medecin.mp.mssante.fr/infirmier.oc.mssante.fr/clinique-aufrery.mssante.fr</t>
  </si>
  <si>
    <t>pc.mssante.fr/medecin.mssante.fr/lifen.mssante.fr/interop-mssante.apicrypt.org/esantepdl.mssante.fr/cgm.mssante.fr/aura.mssante.fr</t>
  </si>
  <si>
    <t>GRADES ESEA NOUVELLE-AQUITAINE/MAILIZ/LIFEN/APICEM/GCS E-SANTE PAYS DE LA LOIRE/COMPUGROUP MEDICAL France/GCS SARA</t>
  </si>
  <si>
    <t>ramsaygds.mssante.fr/pro.mssante.fr/pharmacien.mssante.fr/orthophoniste.mssante.fr/medecin.mssante.fr/lifen.mssante.fr/interop-mssante.apicrypt.org/infirmier.mssante.fr/clinique-mitterie.mssante.fr/chu-reims.mssante.fr/cgm.mssante.fr</t>
  </si>
  <si>
    <t>sage-femme.mssante.fr/ramsaygds.mssante.fr/medecin.mssante.fr/lifen.mssante.fr/interop-mssante.apicrypt.org/cgm.mssante.fr/ahparis.mssante.fr</t>
  </si>
  <si>
    <t>sage-femme.oc.mssante.fr/sage-femme.mssante.fr/ramsaygds.mssante.fr/pro.oc.mssante.fr/pro.mssante.fr/orthoptiste.oc.mssante.fr/medecin.oc.mssante.fr/medecin.mssante.fr/lifen.mssante.fr/infirmier.mssante.fr/clinique-union.mssante.fr/cgm.mssante.fr</t>
  </si>
  <si>
    <t>ramsaygds.mssante.fr/pro.mssante.fr/orthophoniste.mssante.fr/masseur-kinesitherapeute.mssante.fr/lifen.mssante.fr/infirmier.mssante.fr</t>
  </si>
  <si>
    <t>medecin.mssante.fr/fsef.mssante.fr/epsve.mssante.fr/cgm.mssante.fr</t>
  </si>
  <si>
    <t>MAILIZ/FSEF/EPSVE/COMPUGROUP MEDICAL France</t>
  </si>
  <si>
    <t>medecin.oc.mssante.fr/medecin.mssante.fr/lifen.mssante.fr/inicea.mssante.fr/clinique-montvert.mssante.fr</t>
  </si>
  <si>
    <t>psychomotricien.oc.mssante.fr/pro.oc.mssante.fr/pro.mssante.fr/orthophoniste.oc.mssante.fr/clinique-verdaich.mssante.fr</t>
  </si>
  <si>
    <t>sage-femme.oc.mssante.fr/sage-femme.mssante.fr/pro.mssante.fr/medecin.oc.mssante.fr/medecin.mssante.fr/medecin.mp.mssante.fr/lifen.mssante.fr/interop-mssante.apicrypt.org/infirmier.oc.mssante.fr/infirmier.mssante.fr/dieteticien.oc.mssante.fr/clinique-occitanie.mssante.fr/cliniqueoccitanie.elsan.mssante.fr/cgm.mssante.fr</t>
  </si>
  <si>
    <t>pro.mssante.fr/orthophoniste.oc.mssante.fr/orpea.mssante.fr/medecin.oc.mssante.fr/medecin.mssante.fr/masseur-kinesitherapeute.mssante.fr/lifen.mssante.fr/clinique-cabirol.mssante.fr/ch-draguignan.mssante.fr/aura.mssante.fr</t>
  </si>
  <si>
    <t>MAILIZ/LIFEN/MIPIH/CH DE LA DRACENIE/GCS SARA</t>
  </si>
  <si>
    <t>medecin.mssante.fr/medecin.mp.mssante.fr/lifen.mssante.fr/infirmier.oc.mssante.fr/dieteticien.oc.mssante.fr/clinique-chateau-vernhes.mssante.fr</t>
  </si>
  <si>
    <t>orthophoniste.mssante.fr/medecin.mssante.fr/lifen.mssante.fr/infirmier.mssante.fr/fsef.mssante.fr/cgm.mssante.fr/aura.mssante.fr</t>
  </si>
  <si>
    <t>sedna-sante.mssante.fr/pro.mssante.fr/medecin.mssante.fr/lifen.mssante.fr/lenval.mssante.fr/infirmier.mssante.fr/chu-nice.mssante.fr/ch-cotentin.mssante.fr/cgm.mssante.fr/cal.mssante.fr</t>
  </si>
  <si>
    <t>MIPIH/LIFEN/HOPITAUX PEDIATRIQUES DE NICE CHU LENVAL/MAILIZ/CHU DE NICE/CH PUBLIC DU COTENTIN/COMPUGROUP MEDICAL France/CENTRE ANTOINE LACASSAGNE</t>
  </si>
  <si>
    <t>pro.mssante.fr/medecin.mssante.fr/lifen.mssante.fr/infirmier.mssante.fr/infirmerie-protestante.aura.mssante.fr/cliniqueduparclyon.aura.mssante.fr/cliniqueduparclyon-aura.elsan.mssante.fr/clinique-du-parc.aura.mssante.fr/cgm.mssante.fr/aura.mssante.fr</t>
  </si>
  <si>
    <t>sage-femme.oc.mssante.fr/sage-femme.mssante.fr/pro.oc.mssante.fr/pro.mssante.fr/pontdechaume.elsan.mssante.fr/pharmacien.oc.mssante.fr/lifen.mssante.fr/infirmier.oc.mssante.fr/infirmier.mssante.fr/clinique-pontdechaume.mssante.fr</t>
  </si>
  <si>
    <t>orpea.mssante.fr/medecin.oc.mssante.fr/medecin.mssante.fr/infirmier.mssante.fr/cgm.mssante.fr</t>
  </si>
  <si>
    <t>medecin.mssante.fr/ghu-paris.mssante.fr/fsef.mssante.fr</t>
  </si>
  <si>
    <t>MAILIZ/ENOVACOM/FSEF</t>
  </si>
  <si>
    <t>MAILIZ/LIFEN/ADISTA/COMPUGROUP MEDICAL France/GCS SARA</t>
  </si>
  <si>
    <t>ramsaygds.mssante.fr/medecin.mssante.fr/lifen.mssante.fr/interop-mssante.apicrypt.org/infirmier.mssante.fr</t>
  </si>
  <si>
    <t>sage-femme.mssante.fr/pss.elsan.mssante.fr/pro.mssante.fr/lifen.mssante.fr/infirmier.mssante.fr</t>
  </si>
  <si>
    <t>vallespir.elsan.mssante.fr/pro.mssante.fr/pharmacien.oc.mssante.fr/pharmacien.mssante.fr/medecin.mssante.fr/lifen.mssante.fr/cgm.mssante.fr</t>
  </si>
  <si>
    <t>ELSAN/MIPIH/MAILIZ/LIFEN/COMPUGROUP MEDICAL France</t>
  </si>
  <si>
    <t>ramsaygds.mssante.fr/pro.mssante.fr/orthophoniste.mssante.fr/medecin.mssante.fr/lifen.mssante.fr/chicas-gap.mssante.fr/aura.mssante.fr</t>
  </si>
  <si>
    <t>valdouest.aura.mssante.fr/ramsaygds.mssante.fr/pro.mssante.fr/orthophoniste.mssante.fr/medecin.mssante.fr/lifen.mssante.fr/infirmier.mssante.fr/aura.mssante.fr</t>
  </si>
  <si>
    <t>sage-femme.mssante.fr/lifen.mssante.fr/interop-mssante.apicrypt.org/hospigrandouest.mssante.fr/esantepdl.mssante.fr/cliniquemutualisteestuaire.mssante.fr/cliniquejulesverne.mssante.fr</t>
  </si>
  <si>
    <t>MAILIZ/LIFEN/APICEM/GCS E-SANTE PAYS DE LA LOIRE/ENOVACOM</t>
  </si>
  <si>
    <t>pro.mssante.fr/lifen.mssante.fr/inicea.mssante.fr</t>
  </si>
  <si>
    <t>orthophoniste.mssante.fr/inicea.mssante.fr</t>
  </si>
  <si>
    <t>pro.oc.mssante.fr/medecin.oc.mssante.fr/medecin.mssante.fr/inicea.mssante.fr/clinique-quint-fonsegrives.mssante.fr/cgm.mssante.fr</t>
  </si>
  <si>
    <t>ramsaygds.mssante.fr/medecin.mssante.fr/lifen.mssante.fr/laparisiere.aura.mssante.fr/infirmier.mssante.fr/cgm.mssante.fr/aura.mssante.fr</t>
  </si>
  <si>
    <t>ramsaygds.mssante.fr/pro.mssante.fr/medecin.mssante.fr/masseur-kinesitherapeute.mssante.fr/interop-mssante.apicrypt.org/hopital-saint-joseph.mssante.fr/clinique-laphoceanne.mssante.fr/cgm.mssante.fr</t>
  </si>
  <si>
    <t>COMPAGNIE GENERALE DE SANTE/MAILIZ/APICEM/HOPITAL SAINT JOSEPH/MIPIH/COMPUGROUP MEDICAL France</t>
  </si>
  <si>
    <t>infirmier.mssante.fr/enovacom.mssante.fr/cgm.mssante.fr</t>
  </si>
  <si>
    <t>pro.mssante.fr/orthophoniste.mssante.fr/medecin.mssante.fr/infirmier.mssante.fr/fsef.mssante.fr/ch-cannes.mssante.fr/cgm.mssante.fr</t>
  </si>
  <si>
    <t>sage-femme.mssante.fr/pro.mssante.fr/medecin.mssante.fr/lifen.mssante.fr/interop-mssante.apicrypt.org/infirmier.mssante.fr/chmayotte.mssante.fr/cgm.mssante.fr/aura.mssante.fr</t>
  </si>
  <si>
    <t>LIFEN/APICEM/MAILIZ/CH DE MAYOTTE/COMPUGROUP MEDICAL France/GCS SARA</t>
  </si>
  <si>
    <t>pro.mssante.fr/medecin.mssante.fr/glf.mssante.fr</t>
  </si>
  <si>
    <t>orpea.mssante.fr/medecin.mssante.fr/masseur-kinesitherapeute.mssante.fr/lifen.mssante.fr/infirmier.mssante.fr/cgm.mssante.fr</t>
  </si>
  <si>
    <t>ramsaygds.mssante.fr/medecin.mssante.fr/masseur-kinesitherapeute.mssante.fr/lifen.mssante.fr</t>
  </si>
  <si>
    <t>medecin.mssante.fr/lifen.mssante.fr/infirmier.mssante.fr/glf.mssante.fr/cgm.mssante.fr</t>
  </si>
  <si>
    <t>pro.mssante.fr/orpea.mssante.fr/medecin.mssante.fr/aura.mssante.fr</t>
  </si>
  <si>
    <t>pro.mssante.fr/orthophoniste.mssante.fr/medecin.mssante.fr/masseur-kinesitherapeute.mssante.fr/lifen.mssante.fr/les3soleils.mssante.fr/infirmier.mssante.fr/cgm.mssante.fr/3soleils.mssante.fr</t>
  </si>
  <si>
    <t>medecin.mssante.fr/masseur-kinesitherapeute.mssante.fr/lifen.mssante.fr/interop-mssante.apicrypt.org/infirmier.mssante.fr/glps.mssante.fr/cgm.mssante.fr/ars.grand-est.mssante.fr</t>
  </si>
  <si>
    <t>pro.oc.mssante.fr/pro.mssante.fr/pharmacien.oc.mssante.fr/orpea.mssante.fr/medecin.oc.mssante.fr/medecin.mssante.fr/medecin.mp.mssante.fr/lifen.mssante.fr/clinique-marigny.mssante.fr/cgm.mssante.fr</t>
  </si>
  <si>
    <t>ramsaygds.mssante.fr/pro.mssante.fr/orthophoniste.mssante.fr/orpea.mssante.fr/medecin.mssante.fr/lifen.mssante.fr/infirmier.mssante.fr</t>
  </si>
  <si>
    <t>orthophoniste.mssante.fr/medecin.mssante.fr/masseur-kinesitherapeute.mssante.fr/lifen.mssante.fr/infirmier.mssante.fr/clinalliance-smr.mssante.fr</t>
  </si>
  <si>
    <t>ramsaygds.mssante.fr/pro.mssante.fr/orthophoniste.mssante.fr/medecin.mssante.fr/infirmier.mssante.fr/fsef.mssante.fr/dialysegalac.mssante.fr/ch-dole.mssante.fr</t>
  </si>
  <si>
    <t>COMPAGNIE GENERALE DE SANTE/MAILIZ/FSEF/DEDALUS HEALTHCARE FRANCE/CH LOUIS PASTEUR</t>
  </si>
  <si>
    <t>pro.mssante.fr/paca.mssante.fr/orthophoniste.mssante.fr/medecin.mssante.fr/lifen.mssante.fr/infirmier.mssante.fr/hpgs.mssante.fr/chu-nice.mssante.fr/chirurgien-dentiste.mssante.fr/ch-ales.mssante.fr/cgm.mssante.fr</t>
  </si>
  <si>
    <t>ramsaygds.mssante.fr/orpea.mssante.fr/lifen.mssante.fr/infirmier.mssante.fr/aura.mssante.fr</t>
  </si>
  <si>
    <t>COMPAGNIE GENERALE DE SANTE/MIPIH/LIFEN/MAILIZ/GCS SARA</t>
  </si>
  <si>
    <t>pro.mssante.fr/medecin.mssante.fr/masseur-kinesitherapeute.mssante.fr/lifen.mssante.fr/infirmier.mssante.fr/clinique-saintfrancois.elsan.mssante.fr/ch-chateauroux.mssante.fr/cgm.mssante.fr/aura.mssante.fr</t>
  </si>
  <si>
    <t>na.mssante.fr/medecin.mssante.fr/lifen.mssante.fr/clinique-mirambeau.mssante.fr/aquitaine.mssante.fr</t>
  </si>
  <si>
    <t>MAILIZ/LIFEN/MIPIH/GRADES ESEA NOUVELLE-AQUITAINE</t>
  </si>
  <si>
    <t>mutualite-loire.aura.mssante.fr/mutualite-loire-7c.aura.mssante.fr/medecin.mssante.fr/lifen.mssante.fr/infirmier.mssante.fr/chicas-gap.mssante.fr/cgm.mssante.fr/aura.mssante.fr</t>
  </si>
  <si>
    <t>pro.mssante.fr/medecin.mssante.fr/lifen.mssante.fr/interop-mssante.apicrypt.org/infirmier.mssante.fr/hospigrandouest.mssante.fr/ghbs.mssante.fr/chu-rennes.mssante.fr/ch-compiegnenoyon.mssante.fr/ch-centre-bretagne.mssante.fr/chba.mssante.fr/cgm.mssante.fr</t>
  </si>
  <si>
    <t>LIFEN/APICEM/MAILIZ/ENOVACOM/GHBS - HOPITAL DU SCORFF/CHRU DE RENNES/CHI DE COMPIEGNE-NOYON/CH CENTRE BRETAGNE/CH BRETAGNE ATLANTIQUE/COMPUGROUP MEDICAL France</t>
  </si>
  <si>
    <t>vivalto-sante.mssante.fr/ssa.mssante.fr/pro.mssante.fr/medecin.mssante.fr/lifen.mssante.fr/interop-mssante.apicrypt.org/infirmier.mssante.fr/hstv.mssante.fr/cgm.mssante.fr</t>
  </si>
  <si>
    <t>GIE VIVALTO SANTE SERVICE PARTAGES/SSA/LIFEN/APICEM/MAILIZ/HOSPITALITE SAINT-THOMAS DE VILLENEUVE/COMPUGROUP MEDICAL France</t>
  </si>
  <si>
    <t>paul-picquet.mssante.fr/medecin.mssante.fr/lifen.mssante.fr/interop-mssante.apicrypt.org/cgm.mssante.fr</t>
  </si>
  <si>
    <t>GIP GRADES BFC/MAILIZ/LIFEN/APICEM/COMPUGROUP MEDICAL France</t>
  </si>
  <si>
    <t>pro.mssante.fr/orthophoniste.mssante.fr/orpea.mssante.fr/aura.mssante.fr</t>
  </si>
  <si>
    <t>orthophoniste.mssante.fr/orsac-atrir.aura.mssante.fr/infirmier.mssante.fr</t>
  </si>
  <si>
    <t>orpea.mssante.fr/msa.mssante.fr/medecin.mssante.fr/cgm.mssante.fr/aura.mssante.fr</t>
  </si>
  <si>
    <t>ramsaygds.mssante.fr/pro.mssante.fr/medecin.mssante.fr/lifen.mssante.fr/interop-mssante.apicrypt.org/infirmier.mssante.fr/cgm.mssante.fr</t>
  </si>
  <si>
    <t>ramsaygds.mssante.fr/pro.mssante.fr/medecin.mssante.fr/lifen.mssante.fr/interop-mssante.apicrypt.org/infirmier.mssante.fr/clinique-saint-andre.mssante.fr/clinique-saintandre.elsan.mssante.fr/chr-metz-thionville.mssante.fr/cgm.mssante.fr/aura.mssante.fr</t>
  </si>
  <si>
    <t>saintelisabeth.mssante.fr/medecin.mssante.fr/infirmier.mssante.fr/hopital-europeen.mssante.fr</t>
  </si>
  <si>
    <t>pro.mssante.fr/medistory.mssante.fr/medecin.mssante.fr/lifen.mssante.fr/interop-mssante.apicrypt.org/clinique-sainte-odile.elsan.mssante.fr/chicas-gap.mssante.fr/cgm.mssante.fr</t>
  </si>
  <si>
    <t>vivalto-sante.mssante.fr/ramsaygds.mssante.fr/pro.mssante.fr/lifen.mssante.fr/cgm.mssante.fr</t>
  </si>
  <si>
    <t>GIE VIVALTO SANTE SERVICE PARTAGES/COMPAGNIE GENERALE DE SANTE/MAILIZ/LIFEN/COMPUGROUP MEDICAL France</t>
  </si>
  <si>
    <t>sage-femme.mssante.fr/pro.mssante.fr/medecin.mssante.fr/masseur-kinesitherapeute.mssante.fr/lifen.mssante.fr/interop-mssante.apicrypt.org/infirmier.mssante.fr/cliniquesaintpaul.mssante.fr/clinique-de-la-tour.mssante.fr/cgm.mssante.fr</t>
  </si>
  <si>
    <t>medecin.oc.mssante.fr/dieteticien.oc.mssante.fr/clinique-saint-roch.mssante.fr/cgm.mssante.fr</t>
  </si>
  <si>
    <t>pro.mssante.fr/orthophoniste.mssante.fr/masseur-kinesitherapeute.mssante.fr/lifen.mssante.fr/interop-mssante.apicrypt.org/aura.mssante.fr</t>
  </si>
  <si>
    <t>medecin.mssante.fr/lifen.mssante.fr/infirmier.mssante.fr/clinique-velpeau.mssante.fr/cgm.mssante.fr</t>
  </si>
  <si>
    <t>medecin.oc.mssante.fr/medecin.mssante.fr/infirmier.oc.mssante.fr/clinique-pinede.mssante.fr/cgm.mssante.fr/aura.mssante.fr</t>
  </si>
  <si>
    <t>toulouselautrec.mssante.fr/pro.oc.mssante.fr/pro.mssante.fr/paca.mssante.fr/medecin.oc.mssante.fr/medecin.mssante.fr/medecin.mp.mssante.fr/masseur-kinesitherapeute.mssante.fr/infirmier.oc.mssante.fr/infirmier.mssante.fr/groupeclinipole.mssante.fr/easycrypt.mssante.fr</t>
  </si>
  <si>
    <t>orthophoniste.mssante.fr/medecin.mssante.fr/masseur-kinesitherapeute.mssante.fr/fsef.mssante.fr</t>
  </si>
  <si>
    <t>medecin.mssante.fr/interop-mssante.apicrypt.org/infirmier.mssante.fr/cmpr.mssante.fr</t>
  </si>
  <si>
    <t>ramsaygds.mssante.fr/orthophoniste.mssante.fr/normandie-generations.mssante.fr/masseur-kinesitherapeute.mssante.fr/ch-cotentin.mssante.fr</t>
  </si>
  <si>
    <t>COMPAGNIE GENERALE DE SANTE/MIPIH/MAILIZ/CH PUBLIC DU COTENTIN</t>
  </si>
  <si>
    <t>orthophoniste.mssante.fr/normandie-generations.mssante.fr</t>
  </si>
  <si>
    <t>sinoue.mssante.fr/orthophoniste.mssante.fr/orpea.mssante.fr/lifen.mssante.fr/infirmier.mssante.fr/chorus.mssante.fr</t>
  </si>
  <si>
    <t>ENOVACOM/MIPIH/LIFEN/MAILIZ/CHORUS</t>
  </si>
  <si>
    <t>cprb.mssante.fr</t>
  </si>
  <si>
    <t>ugecam-alsace.mssante.fr/pro.mssante.fr/orthophoniste.mssante.fr/medecin.mssante.fr/lifen.mssante.fr/aura.mssante.fr</t>
  </si>
  <si>
    <t>pro.mssante.fr/orthophoniste.mssante.fr/inicea.mssante.fr/infirmier.mssante.fr</t>
  </si>
  <si>
    <t>pro.mssante.fr/a2lfs.mssante.fr</t>
  </si>
  <si>
    <t>pro.mssante.fr/orthophoniste.mssante.fr/medecin.mssante.fr/lifen.mssante.fr/infirmier.mssante.fr/enovacom.mssante.fr/crsc.mssante.fr/aura.mssante.fr</t>
  </si>
  <si>
    <t>ramsaygds.mssante.fr/pro.mssante.fr/pharmacien.mssante.fr/orthophoniste.mssante.fr/masseur-kinesitherapeute.mssante.fr/infirmier.mssante.fr/cos.mssante.fr/aura.mssante.fr</t>
  </si>
  <si>
    <t>pro.mssante.fr/medecin.mssante.fr/interop-mssante.apicrypt.org/finosello.mssante.fr/cgm.mssante.fr</t>
  </si>
  <si>
    <t>pro.mssante.fr/cgm.mssante.fr/centre-helene-borel.mssante.fr</t>
  </si>
  <si>
    <t>pro.mssante.fr/pharmacien.mssante.fr/orthophoniste.mssante.fr/medecin.mssante.fr/masseur-kinesitherapeute.mssante.fr/lifen.mssante.fr/infirmier.mssante.fr/esantepdl.mssante.fr/ch-cotentin.mssante.fr</t>
  </si>
  <si>
    <t>orthophoniste.mssante.fr/aura.mssante.fr</t>
  </si>
  <si>
    <t>sos-medecins.mssante.fr/pro.mssante.fr/orthophoniste.mssante.fr/medecin.mssante.fr/infirmier.mssante.fr/ahnac.mssante.fr</t>
  </si>
  <si>
    <t>ugecam-hdf.mssante.fr/pro.mssante.fr/orthophoniste.mssante.fr/masseur-kinesitherapeute.mssante.fr/interop-mssante.apicrypt.org</t>
  </si>
  <si>
    <t>pro.mssante.fr/orthophoniste.mssante.fr/lifen.mssante.fr/cvl.mssante.fr</t>
  </si>
  <si>
    <t>orthophoniste.mssante.fr/orsac-montfleuri.mssante.fr/infirmier.mssante.fr</t>
  </si>
  <si>
    <t>medecin.mssante.fr/masseur-kinesitherapeute.mssante.fr/domaine-saint-alban.aura.mssante.fr/croix-rouge.mssante.fr/aura.mssante.fr</t>
  </si>
  <si>
    <t>pro.mssante.fr/orthophoniste.oc.mssante.fr/infirmier.mssante.fr</t>
  </si>
  <si>
    <t>masseur-kinesitherapeute.mssante.fr/crfsvp.aura.mssante.fr/aura.mssante.fr</t>
  </si>
  <si>
    <t>pro.mssante.fr/pharmacien.mssante.fr/medecin.mssante.fr/masseur-kinesitherapeute.mssante.fr/lifen.mssante.fr/infirmier.mssante.fr/chu-rouen.mssante.fr/chb.mssante.fr/aura.mssante.fr</t>
  </si>
  <si>
    <t>LIFEN/MAILIZ/CHU DE ROUEN/CLCC HENRI BECQUEREL/GCS SARA</t>
  </si>
  <si>
    <t>pssl.mssante.fr/medecin.mssante.fr/lifen.mssante.fr/infirmier.mssante.fr/ico.unicancer.mssante.fr/hospiville.mssante.fr/ch-saumur.mssante.fr/chicas-gap.mssante.fr/ch-hautanjou.mssante.fr/ch-cotentin.mssante.fr/ch-cholet.mssante.fr/chba.mssante.fr/cgm.mssante.fr/aura.mssante.fr</t>
  </si>
  <si>
    <t>POLE SANTE SARTHE ET LOIR/LIFEN/MAILIZ/ICO - SITE PAUL PAPIN/SAS MAPUI LABS/CH DE SAUMUR/CHI DES ALPES DU SUD/CH HAUT ANJOU/CH PUBLIC DU COTENTIN/CH DE CHOLET/CH BRETAGNE ATLANTIQUE/COMPUGROUP MEDICAL France/GCS SARA</t>
  </si>
  <si>
    <t>pro.oc.mssante.fr/pro.mssante.fr/medecin.oc.mssante.fr/medecin.mssante.fr/masseur-kinesitherapeute.mssante.fr/lifen.mssante.fr/interop-mssante.apicrypt.org/infirmier.mssante.fr/icm.mssante.fr/ch-issoire.mssante.fr/ch-beziers.mssante.fr/ch-bassindethau.mssante.fr/cgm.mssante.fr/aura.mssante.fr</t>
  </si>
  <si>
    <t>MIPIH/LIFEN/APICEM/MAILIZ/INSTITUT REGIONAL CANCER MONTPELLIER/CH PAUL ARDIER ISSOIRE/CH DE BEZIERS/CH BASSIN DE THAU/COMPUGROUP MEDICAL France/GCS SARA</t>
  </si>
  <si>
    <t>COMPAGNIE GENERALE DE SANTE/GRADES ESEA NOUVELLE-AQUITAINE/LIFEN/WRAPTOR LABORATORIES/APICEM/ENOVACOM/HOPITAL EUROPEEN/GH PARIS SITE SAINT JOSEPH/GCS E-SANTE PAYS DE LA LOIRE/CHU DE NICE/MIPIH/MAILIZ/COMPUGROUP MEDICAL France/GCS SARA</t>
  </si>
  <si>
    <t>pharmacien.mssante.fr/orthophoniste.mssante.fr/medecin.mssante.fr/masseur-kinesitherapeute.mssante.fr/limousin.mssante.fr/infirmier.mssante.fr/fpv.mssante.fr/enovacom.mssante.fr</t>
  </si>
  <si>
    <t>pro.mssante.fr/pharmacien.mssante.fr/orthophoniste.mssante.fr/lifen.mssante.fr/chu-besancon.mssante.fr</t>
  </si>
  <si>
    <t>spsti-btpbfc.mssante.fr/orthophoniste.mssante.fr/infirmier.mssante.fr/cjw-avanne.mssante.fr</t>
  </si>
  <si>
    <t>vyv3.mssante.fr/pro.mssante.fr/esantepdl.mssante.fr</t>
  </si>
  <si>
    <t>ENOVACOM/MAILIZ/GCS E-SANTE PAYS DE LA LOIRE</t>
  </si>
  <si>
    <t>ugecam-ne.mssante.fr/pro.mssante.fr</t>
  </si>
  <si>
    <t>vyv3.mssante.fr/pro.oc.mssante.fr/orthophoniste.mssante.fr/medecin.mssante.fr/lifen.mssante.fr/interop-mssante.apicrypt.org/infirmier.mssante.fr/ghbs.mssante.fr</t>
  </si>
  <si>
    <t>mgen.mssante.fr/aura.mssante.fr</t>
  </si>
  <si>
    <t>MGEN TECHNOLOGIES/GCS SARA</t>
  </si>
  <si>
    <t>tzanck.mssante.fr/paca.mssante.fr/lifen.mssante.fr</t>
  </si>
  <si>
    <t>ssa.mssante.fr/ramsaygds.mssante.fr/medecin.mssante.fr/aura.mssante.fr</t>
  </si>
  <si>
    <t>SSA/COMPAGNIE GENERALE DE SANTE/MAILIZ/GCS SARA</t>
  </si>
  <si>
    <t>pro.mssante.fr/orthophoniste.mssante.fr/medecin.mssante.fr/lifen.mssante.fr/infirmier.mssante.fr/hstv.mssante.fr/ch-compiegnenoyon.mssante.fr</t>
  </si>
  <si>
    <t>sage-femme.oc.mssante.fr/pro.oc.mssante.fr/pro.mssante.fr/pharmacien.mssante.fr/medecin.oc.mssante.fr/medecin.mssante.fr/medecin.mp.mssante.fr/lifen.mssante.fr/interop-mssante.apicrypt.org/infirmier.oc.mssante.fr/infirmier.mssante.fr/chorus.mssante.fr/ch-lavelanet.mssante.fr/chi-val-ariege.mssante.fr/cgm.mssante.fr/bioserveur.mssante.fr/bioserveur.mp.mssante.fr/aura.mssante.fr</t>
  </si>
  <si>
    <t>sage-femme.mssante.fr/pro.mssante.fr/pharmacien.mssante.fr/pediatrie-chulenval-nice.mssante.fr/paca.mssante.fr/orthophoniste.mssante.fr/medecin.mssante.fr/masseur-kinesitherapeute.mssante.fr/lifen.mssante.fr/lenval.mssante.fr/interop-mssante.apicrypt.org/infirmier.mssante.fr/for.mssante.fr/chu-nice.mssante.fr/chmayotte.mssante.fr/chirurgien-dentiste.mssante.fr/ch-draguignan.mssante.fr/ch-cannes.mssante.fr/cgm.mssante.fr/cal.mssante.fr/aura.mssante.fr/agahtir.mssante.fr</t>
  </si>
  <si>
    <t>sage-femme.mssante.fr/pro.mssante.fr/pharmacien.mssante.fr/pc.mssante.fr/orthophoniste.mssante.fr/na.mssante.fr/medecin.oc.mssante.fr/medecin.mssante.fr/masseur-kinesitherapeute.mssante.fr/lifen.mssante.fr/interop-mssante.apicrypt.org/infirmier.mssante.fr/ght85.mssante.fr/ghnv.mssante.fr/fpv.mssante.fr/ch-vienne.mssante.fr/chu-poitiers.mssante.fr/chu-nice.mssante.fr/chu-limoges.mssante.fr/ch-saumur.mssante.fr/ch-libourne.mssante.fr/ch-larochelle.mssante.fr/chirurgien-dentiste.mssante.fr/ch-cotentin.mssante.fr/ch-cognac.mssante.fr/ch-angouleme.mssante.fr/cgm.mssante.fr/aura.mssante.fr</t>
  </si>
  <si>
    <t>pedicure-podologue.mssante.fr/ohs-lorraine.mssante.fr/infirmier.mssante.fr/chr-metz-thionville.mssante.fr</t>
  </si>
  <si>
    <t>CENTRE JACQUES PARISOT BAINVILLE SUR MADON/MAILIZ/CHR METZ-THIONVILLE</t>
  </si>
  <si>
    <t>ramsaygds.mssante.fr/pro.mssante.fr/pc.mssante.fr/na.mssante.fr/medecin.mssante.fr/masseur-kinesitherapeute.mssante.fr/lifen.mssante.fr/interop-mssante.apicrypt.org/infirmier.mssante.fr/clinique-mail.mssante.fr/clinique-atlantique.mssante.fr/chu-poitiers.mssante.fr/ch-rochefort.mssante.fr/ch-larochelle.mssante.fr/cgm.mssante.fr</t>
  </si>
  <si>
    <t>vivalto-sante.mssante.fr/pro.mssante.fr/medecin.mssante.fr/masseur-kinesitherapeute.mssante.fr/lifen.mssante.fr/infirmier.mssante.fr/dracy.mssante.fr/dlf.mssante.fr/cgm.mssante.fr</t>
  </si>
  <si>
    <t>GIE VIVALTO SANTE SERVICE PARTAGES/LIFEN/MAILIZ/GIP GRADES BFC/WRAPTOR LABORATORIES/COMPUGROUP MEDICAL France</t>
  </si>
  <si>
    <t>orthophoniste.mssante.fr/na.mssante.fr/medecin.mssante.fr/lesembruns.mssante.fr/enovacom.mssante.fr/ch-cotebasque.mssante.fr</t>
  </si>
  <si>
    <t>villanotredame.mssante.fr/pro.mssante.fr/orthophoniste.mssante.fr/masseur-kinesitherapeute.mssante.fr/lifen.mssante.fr/hospigrandouest.mssante.fr/esantepdl.mssante.fr</t>
  </si>
  <si>
    <t>medecin.mssante.fr/masseur-kinesitherapeute.mssante.fr/lifen.mssante.fr/aura.mssante.fr/almaviva-sante.mssante.fr</t>
  </si>
  <si>
    <t>ramsaygds.mssante.fr/pro.mssante.fr/medecin.mssante.fr/chu-besancon.mssante.fr/cdstilleroyes.mssante.fr/aura.mssante.fr/ast25.mssante.fr</t>
  </si>
  <si>
    <t>COMPAGNIE GENERALE DE SANTE/MAILIZ/CHU BESANCON/GCS EMOSIST - FRANCHE COMTE/GCS SARA/ENOVACOM</t>
  </si>
  <si>
    <t>pro.mssante.fr/orthophoniste.mssante.fr/medecin.mssante.fr/masseur-kinesitherapeute.mssante.fr/lifen.mssante.fr/infirmier.mssante.fr/cos.mssante.fr</t>
  </si>
  <si>
    <t>lifen.mssante.fr/enovacom.mssante.fr/domaine-de-choisy.mssante.fr/chcbe-gpe.mssante.fr</t>
  </si>
  <si>
    <t>LIFEN/ENOVACOM/GCS E-SANTE ARCHIPEL (opérateur de test)/GCS E-SANTE ARCHIPEL</t>
  </si>
  <si>
    <t>orthophoniste.mssante.fr/medecin.mssante.fr/lifen.mssante.fr/cgm.mssante.fr</t>
  </si>
  <si>
    <t>medecin.mssante.fr/lifen.mssante.fr/interop-mssante.apicrypt.org/infirmier.mssante.fr/ghbs.mssante.fr/cgm.mssante.fr</t>
  </si>
  <si>
    <t>pro.mssante.fr/pharmacien.mssante.fr/medecin.mssante.fr/lifen.mssante.fr/infirmier.mssante.fr/eps-etampes.mssante.fr/ch-le-vinatier.aura.mssante.fr/cgm.mssante.fr</t>
  </si>
  <si>
    <t>LIFEN/MAILIZ/EPS BARTHELEMY DURAND/GCS SARA/COMPUGROUP MEDICAL France</t>
  </si>
  <si>
    <t>orthophoniste.mssante.fr/medecin.mssante.fr/lifen.mssante.fr/infirmier.mssante.fr/cgm.mssante.fr</t>
  </si>
  <si>
    <t>pro.mssante.fr/medecin.mssante.fr/lifen.mssante.fr/infirmier.mssante.fr/epsm-al.mssante.fr/cgm.mssante.fr</t>
  </si>
  <si>
    <t>LIFEN/MAILIZ/DEDALUS HEALTHCARE FRANCE/COMPUGROUP MEDICAL France</t>
  </si>
  <si>
    <t>pro.mssante.fr/medecin.mssante.fr/lifen.mssante.fr/interop-mssante.apicrypt.org/infirmier.mssante.fr/cgm.mssante.fr/aura.mssante.fr/ast.mssante.fr</t>
  </si>
  <si>
    <t>LIFEN/APICEM/MAILIZ/COMPUGROUP MEDICAL France/GCS SARA/ENOVACOM</t>
  </si>
  <si>
    <t>pro.mssante.fr/orthophoniste.mssante.fr/lifen.mssante.fr/infirmier.mssante.fr/ghbs.mssante.fr/ch-guillaumeregnier.mssante.fr/ch-charcot56.mssante.fr/cgm.mssante.fr</t>
  </si>
  <si>
    <t>LIFEN/MAILIZ/GHBS - HOPITAL DU SCORFF/CH GUILLAUME REGNIER/CH CHARCOT/COMPUGROUP MEDICAL France</t>
  </si>
  <si>
    <t>pro.mssante.fr/pharmacien.mssante.fr/papillonsblancs-lille.mssante.fr/medecin.mssante.fr/lifen.mssante.fr/infirmier.mssante.fr/ghtpsy-npdc.mssante.fr/cgm.mssante.fr/aura.mssante.fr</t>
  </si>
  <si>
    <t>ENOVACOM/LIFEN/MAILIZ/ADISTA/COMPUGROUP MEDICAL France/GCS SARA</t>
  </si>
  <si>
    <t>pro.mssante.fr/pedicure-podologue.mssante.fr/medecin.mssante.fr/lifen.mssante.fr/interop-mssante.apicrypt.org/infirmier.mssante.fr/ghtpsy-npdc.mssante.fr/cgm.mssante.fr/aura.mssante.fr</t>
  </si>
  <si>
    <t>LIFEN/APICEM/MAILIZ/ADISTA/COMPUGROUP MEDICAL France/GCS SARA</t>
  </si>
  <si>
    <t>orthophoniste.mssante.fr/medecin.mssante.fr/masseur-kinesitherapeute.mssante.fr/lifen.mssante.fr/interop-mssante.apicrypt.org/esantepdl.mssante.fr</t>
  </si>
  <si>
    <t>pro.mssante.fr/orthophoniste.mssante.fr/masseur-kinesitherapeute.mssante.fr/infirmier.mssante.fr</t>
  </si>
  <si>
    <t>pro.mssante.fr/pharmacien.mssante.fr/orthophoniste.mssante.fr/medecin.mssante.fr/lifen.mssante.fr/infirmier.mssante.fr/ch-montfavet.mssante.fr/chlcdijon.mssante.fr/chirurgien-dentiste.mssante.fr/cgm.mssante.fr/cgfl.mssante.fr</t>
  </si>
  <si>
    <t>LIFEN/CHS DE MONTFAVET/GIP GRADES BFC/MAILIZ/COMPUGROUP MEDICAL France/CRLCC GEORGES-FRANCOIS LECLERC</t>
  </si>
  <si>
    <t>pharmacien.mssante.fr/orthophoniste.mssante.fr/medecin.mssante.fr/lifen.mssante.fr/infirmier.mssante.fr/hospiville.mssante.fr/ghu-paris.mssante.fr/gh-paulguiraud.mssante.fr/eps-erasme.mssante.fr/cgm.mssante.fr/aura.mssante.fr</t>
  </si>
  <si>
    <t>LIFEN/MAILIZ/SAS MAPUI LABS/ENOVACOM/GH PAUL GUIRAUD/COMPUGROUP MEDICAL France/GCS SARA</t>
  </si>
  <si>
    <t>ramsaygds.mssante.fr/pro.mssante.fr/orthophoniste.mssante.fr/medecin.mssante.fr/lifen.mssante.fr/infirmier.mssante.fr/hopitaux-plaisir.mssante.fr/ghu-paris.mssante.fr/epsve.mssante.fr/aura.mssante.fr</t>
  </si>
  <si>
    <t>COMPAGNIE GENERALE DE SANTE/LIFEN/MAILIZ/CH DE PLAISIR/ENOVACOM/EPSVE/GCS SARA</t>
  </si>
  <si>
    <t>sist79.mssante.fr/pc.mssante.fr/lifen.mssante.fr/lagandillonnerie.mssante.fr/infirmier.mssante.fr/cgm.mssante.fr</t>
  </si>
  <si>
    <t>ENOVACOM/GRADES ESEA NOUVELLE-AQUITAINE/LIFEN/MIPIH/MAILIZ/COMPUGROUP MEDICAL France</t>
  </si>
  <si>
    <t>orthophoniste.mssante.fr/infirmier.mssante.fr/epsgorze.mssante.fr/clinique-saint-andre.mssante.fr</t>
  </si>
  <si>
    <t>psychomotricien.oc.mssante.fr/pro.oc.mssante.fr/orthophoniste.oc.mssante.fr/orthophoniste.mssante.fr/medecin.oc.mssante.fr/medecin.mssante.fr/lifen.mssante.fr/infirmier.oc.mssante.fr/infirmier.mssante.fr/chirurgien-dentiste.mssante.fr/cgm.mssante.fr/bonsauveuralby.mssante.fr/aura.mssante.fr/agapei.mssante.fr</t>
  </si>
  <si>
    <t>proximed.mssante.fr/pro.mssante.fr/medecin.mssante.fr/lifen.mssante.fr/interop-mssante.apicrypt.org/infirmier.mssante.fr/cgm.mssante.fr</t>
  </si>
  <si>
    <t>ssa.mssante.fr/pro.mssante.fr/orthophoniste.mssante.fr/medecin.mssante.fr/infirmier.mssante.fr/fbs50.mssante.fr/ch-cotentin.mssante.fr/aura.mssante.fr</t>
  </si>
  <si>
    <t>SSA/MAILIZ/FONDATION BON SAUVEUR/CH PUBLIC DU COTENTIN/GCS SARA</t>
  </si>
  <si>
    <t>pro.mssante.fr/pharmacien.mssante.fr/medecin.mssante.fr/interop-mssante.apicrypt.org/fondation-roguet.mssante.fr</t>
  </si>
  <si>
    <t>medecin.mssante.fr/lifen.mssante.fr/interop-mssante.apicrypt.org/ghbs.mssante.fr/cgm.mssante.fr</t>
  </si>
  <si>
    <t>sage-femme.mssante.fr/ramsaygds.mssante.fr/pro.mssante.fr/pharmacien.mssante.fr/orthophoniste.mssante.fr/medecin.mssante.fr/masseur-kinesitherapeute.mssante.fr/lifen.mssante.fr/interop-mssante.apicrypt.org/infirmier.mssante.fr/ghu-paris.mssante.fr/ghpso.mssante.fr/filieris.mssante.fr/chu-amiens.mssante.fr/ch-stamand.mssante.fr/ch-compiegnenoyon.mssante.fr/cgm.mssante.fr</t>
  </si>
  <si>
    <t>COMPAGNIE GENERALE DE SANTE/LIFEN/APICEM/MAILIZ/ENOVACOM/MIPIH/DEDALUS HEALTHCARE FRANCE/CHU AMIENS PICARDIE/CH SAINT CALAIS/CHI DE COMPIEGNE-NOYON/COMPUGROUP MEDICAL France</t>
  </si>
  <si>
    <t>sinoue.mssante.fr/pro.mssante.fr/pharmacien.mssante.fr/orthophoniste.mssante.fr/medecin.mssante.fr/masseur-kinesitherapeute.mssante.fr/lifen.mssante.fr/lachataigneraie.mssante.fr/interop-mssante.apicrypt.org/infirmier.mssante.fr/hopitaux-plaisir.mssante.fr/ghu-paris.mssante.fr/ghpsj.mssante.fr/for.mssante.fr/epsve.mssante.fr/cliniqueansecolas.mssante.fr/chu-limoges.mssante.fr/chirurgien-dentiste.mssante.fr/ch-guillaumeregnier.mssante.fr/ch-dreux.mssante.fr/cgm.mssante.fr/aura.mssante.fr</t>
  </si>
  <si>
    <t>sage-femme.mssante.fr/ramsaygds.mssante.fr/pro.mssante.fr/orthophoniste.mssante.fr/medecin.mssante.fr/masseur-kinesitherapeute.mssante.fr/lifen.mssante.fr/interop-mssante.apicrypt.org/infirmier.mssante.fr/clinique-mitterie.mssante.fr/ch-cotentin.mssante.fr/cgm.mssante.fr/aura.mssante.fr</t>
  </si>
  <si>
    <t>ENOVACOM/MIPIH/LIFEN/APICEM/HOPITAL NORD FRANCHE COMTE/GRADES PULSY/CHU DE NICE/DEDALUS HEALTHCARE FRANCE/MAILIZ/HOPITAUX CIVILS DE COLMAR/CH DE BEZIERS/COMPUGROUP MEDICAL France/GCS SARA/AURAL/ASSOC READAPT ET FORMATION PROF</t>
  </si>
  <si>
    <t>sage-femme.mssante.fr/medecin.mssante.fr/lifen.mssante.fr/aura.mssante.fr</t>
  </si>
  <si>
    <t>lifen.mssante.fr/groupe-adene.mssante.fr</t>
  </si>
  <si>
    <t>sage-femme.mssante.fr/pro.mssante.fr/medecin.mssante.fr/lifen.mssante.fr/interop-mssante.apicrypt.org/infirmier.mssante.fr/ghso.mssante.fr/aura.mssante.fr/ahdca.mssante.fr</t>
  </si>
  <si>
    <t>LIFEN/APICEM/MAILIZ/GH SELESTAT-OBERNAI (GHSO)/GCS SARA/DEDALUS HEALTHCARE FRANCE</t>
  </si>
  <si>
    <t>polyclinique-poitiers.elsan.mssante.fr/infirmier.mssante.fr/had.poitiers.mssante.fr/chu-poitiers.mssante.fr</t>
  </si>
  <si>
    <t>ELSAN/MAILIZ/MIPIH/CHU DE POITIERS</t>
  </si>
  <si>
    <t>medecin.mssante.fr/hadsante-essonne.mssante.fr/cgm.mssante.fr</t>
  </si>
  <si>
    <t>medecin.mssante.fr/lifen.mssante.fr/interop-mssante.apicrypt.org/home-sante.mssante.fr/ch-cotentin.mssante.fr/cgm.mssante.fr</t>
  </si>
  <si>
    <t>MAILIZ/LIFEN/APICEM/MIPIH/CH PUBLIC DU COTENTIN/COMPUGROUP MEDICAL France</t>
  </si>
  <si>
    <t>medecin.mssante.fr/masseur-kinesitherapeute.oc.mssante.fr/lifen.mssante.fr/inicea.mssante.fr/had-pays-ovalie.mssante.fr</t>
  </si>
  <si>
    <t>pro.mssante.fr/masseur-kinesitherapeute.mssante.fr/inicea.mssante.fr/hadsante-yvelines.mssante.fr</t>
  </si>
  <si>
    <t>sage-femme.mssante.fr/pro.mssante.fr/orthophoniste.mssante.fr/medecin.mssante.fr/masseur-kinesitherapeute.mssante.fr/lumen.aura.mssante.fr/lifen.mssante.fr/interop-mssante.apicrypt.org/infirmier.mssante.fr/ihope.aura.mssante.fr/ghpsj.mssante.fr/easycrypt.mssante.fr/clb.aura.mssante.fr/ch-vienne.mssante.fr/ch-valence.aura.mssante.fr/chu-reims.mssante.fr/chu-lyon.mssante.fr/chu-lyon.aura.mssante.fr/chu-limoges.mssante.fr/chu-grenoble.aura.mssante.fr/ch-sens.mssante.fr/chsaintmartin.mssante.fr/ch-ouestguyane.mssante.fr/chmayotte.mssante.fr/ch-le-vinatier.aura.mssante.fr/chirurgien-dentiste.mssante.fr/cgm.mssante.fr/aura.mssante.fr</t>
  </si>
  <si>
    <t>LIFEN/APICEM/GH PARIS SITE SAINT JOSEPH/ENOVACOM/CH DE VIENNE/CHU DE REIMS/HOSPICES CIVILS DE LYON/CHU DE LIMOGES/CH SENS/GCS E-SANTE ARCHIPEL/CH FRANCK-JOLY/CH DE MAYOTTE/MAILIZ/COMPUGROUP MEDICAL France/GCS SARA</t>
  </si>
  <si>
    <t>ssa.mssante.fr/sage-femme.mssante.fr/medecin.mssante.fr/lifen.mssante.fr/interop-mssante.apicrypt.org/infirmier.mssante.fr/hia-desgenettes.ssa.mssante.fr/hia-begin.ssa.mssante.fr/chu-reims.mssante.fr/ch-lemans.mssante.fr</t>
  </si>
  <si>
    <t>LIFEN/APICEM/MAILIZ/SSA/CHU DE REIMS/CH LE MANS</t>
  </si>
  <si>
    <t>ssa.mssante.fr/pro.mssante.fr/medecin.mssante.fr/lifen.mssante.fr/infirmier.mssante.fr/hia-legouest.ssa.mssante.fr/dmf.ssa.mssante.fr/dcssa.ssa.mssante.fr/chr-metz-thionville.mssante.fr</t>
  </si>
  <si>
    <t>ssa.mssante.fr/pro.mssante.fr/pharmacien.mssante.fr/mspb.mssante.fr/medecin.mssante.fr/lifen.mssante.fr/infirmier.mssante.fr/hia-robert-picque.ssa.mssante.fr/hia-begin.ssa.mssante.fr/dcssa.ssa.mssante.fr/chu-bordeaux.mssante.fr/chr-metz-thionville.mssante.fr/aquitaine.mssante.fr</t>
  </si>
  <si>
    <t>MSP BORDEAUX BAGATELLE/LIFEN/MAILIZ/SSA/CHU HOPITAUX DE BORDEAUX/CHR METZ-THIONVILLE/GRADES ESEA NOUVELLE-AQUITAINE</t>
  </si>
  <si>
    <t>ssa.mssante.fr/simetra.mssante.fr/pro.mssante.fr/pharmacien.mssante.fr/paca.mssante.fr/medecin.mssante.fr/lifen.mssante.fr/interop-mssante.apicrypt.org/infirmier.mssante.fr/hopital-saint-joseph.mssante.fr/hia-sainte-anne.ssa.mssante.fr/hia-desgenettes.ssa.mssante.fr/ch-draguignan.mssante.fr</t>
  </si>
  <si>
    <t>ENOVACOM/MIPIH/LIFEN/APICEM/MAILIZ/HOPITAL SAINT JOSEPH/SSA/CH DE LA DRACENIE</t>
  </si>
  <si>
    <t>orthophoniste.oc.mssante.fr/orthophoniste.mssante.fr/lifen.mssante.fr/arseaa.mssante.fr</t>
  </si>
  <si>
    <t>pro.mssante.fr/pharmacien.mssante.fr/medecin.mssante.fr/lifen.mssante.fr/infirmier.mssante.fr/aura.mssante.fr</t>
  </si>
  <si>
    <t>medecin.mssante.fr/masseur-kinesitherapeute.mssante.fr/infirmier.mssante.fr/hl-buis.aura.mssante.fr/cgm.mssante.fr/aura.mssante.fr</t>
  </si>
  <si>
    <t>orthophoniste.mssante.fr/chi-morestel.aura.mssante.fr/aura.mssante.fr</t>
  </si>
  <si>
    <t>ramsaygds.mssante.fr/pro.mssante.fr/lifen.mssante.fr/interop-mssante.apicrypt.org/hl-tournon.aura.mssante.fr/aura.mssante.fr</t>
  </si>
  <si>
    <t>COMPAGNIE GENERALE DE SANTE/MAILIZ/LIFEN/APICEM/GCS SARA</t>
  </si>
  <si>
    <t>infirmier.mssante.fr/ch-puget-theniers.mssante.fr</t>
  </si>
  <si>
    <t>silpc.mssante.fr/pro.mssante.fr/medecin.mssante.fr/limousin.mssante.fr/interop-mssante.apicrypt.org/infirmier.mssante.fr/chimb.mssante.fr/cgm.mssante.fr/aura.mssante.fr</t>
  </si>
  <si>
    <t>pro.mssante.fr/medecin.mssante.fr/lifen.mssante.fr/interop-mssante.apicrypt.org/hopitalmorteau.mssante.fr/cgm.mssante.fr/aura.mssante.fr/ast25.mssante.fr</t>
  </si>
  <si>
    <t>pro.mssante.fr/medecin.mssante.fr/lifen.mssante.fr/infirmier.mssante.fr</t>
  </si>
  <si>
    <t>sage-femme.mssante.fr/pharmacien.mssante.fr/medecin.mssante.fr/lifen.mssante.fr/infirmier.mssante.fr/ght85.mssante.fr/esantepdl.mssante.fr/cgm.mssante.fr/aura.mssante.fr</t>
  </si>
  <si>
    <t>LIFEN/MAILIZ/CH DEPARTEMENTAL VENDEE/GCS E-SANTE PAYS DE LA LOIRE/COMPUGROUP MEDICAL France/GCS SARA</t>
  </si>
  <si>
    <t>pro.mssante.fr/orthophoniste.mssante.fr/medecin.mssante.fr/lifen.mssante.fr/interop-mssante.apicrypt.org/infirmier.mssante.fr/chr-metz-thionville.mssante.fr/cgm.mssante.fr</t>
  </si>
  <si>
    <t>pro.mssante.fr/pharmacien.mssante.fr/lifen.mssante.fr/infirmier.mssante.fr/hopital-fourviere.aura.mssante.fr/enovacom.mssante.fr/aura.mssante.fr</t>
  </si>
  <si>
    <t>sage-femme.mssante.fr/pro.mssante.fr/medecin.mssante.fr/lifen.mssante.fr/interop-mssante.apicrypt.org/infirmier.oc.mssante.fr/infirmier.mssante.fr/hopital-dcss.mssante.fr/ght85.mssante.fr/for.mssante.fr/ch-bry.mssante.fr/cgm.mssante.fr/ahparis.mssante.fr</t>
  </si>
  <si>
    <t>LIFEN/APICEM/MIPIH/MAILIZ/GH DIACONESSES - CROIX ST SIMON/CH DEPARTEMENTAL VENDEE/HOPITAL FONDATION A DE ROTHSCHILD/ENOVACOM/COMPUGROUP MEDICAL France/HOPITAL AMERICAIN</t>
  </si>
  <si>
    <t>medecin.mssante.fr/masseur-kinesitherapeute.mssante.fr/cgm.mssante.fr/aura.mssante.fr</t>
  </si>
  <si>
    <t>pro.mssante.fr/pediatrie-chulenval-nice.mssante.fr/orthophoniste.mssante.fr/oi.mssante.fr/masseur-kinesitherapeute.mssante.fr/lifen.mssante.fr/lenval.mssante.fr/asfa.mssante.fr</t>
  </si>
  <si>
    <t>medecin.mssante.fr/lifen.mssante.fr/lesabondances.mssante.fr/infirmier.mssante.fr/ihfb.mssante.fr/enovacom.mssante.fr/aura.mssante.fr</t>
  </si>
  <si>
    <t>LIFEN/CENTRE DE GERONTOLOGIE LES ABONDANCES/MAILIZ/INSTITUT HOSPITALIER FRANCO-BRITANIQUE/ENOVACOM/GCS SARA</t>
  </si>
  <si>
    <t>pro.mssante.fr/medecin.mssante.fr/lifen.mssante.fr/interop-mssante.apicrypt.org/hopital-dcss.mssante.fr/ght-gpne.mssante.fr/ghpsj.mssante.fr/dac75humanest.mssante.fr/chicas-gap.mssante.fr/ch-angouleme.mssante.fr/cgm.mssante.fr</t>
  </si>
  <si>
    <t>MAILIZ/LIFEN/APICEM/GH DIACONESSES - CROIX ST SIMON/GHI LE RAINCY MONTFERMEIL/GH PARIS SITE SAINT JOSEPH/MIPIH/CHI DES ALPES DU SUD/CH D'ANGOULEME/COMPUGROUP MEDICAL France</t>
  </si>
  <si>
    <t>sage-femme.mssante.fr/orthophoniste.mssante.fr/masseur-kinesitherapeute.mssante.fr/lifen.mssante.fr/interop-mssante.apicrypt.org/diaconat-mulhouse.mssante.fr</t>
  </si>
  <si>
    <t>MAILIZ/LIFEN/APICEM/ENOVACOM</t>
  </si>
  <si>
    <t>pro.oc.mssante.fr/pro.mssante.fr/orthophoniste.mssante.fr/medecin.mssante.fr/masseur-kinesitherapeute.mssante.fr/lifen.mssante.fr/infirmier.mssante.fr/hopital-levesinet.mssante.fr</t>
  </si>
  <si>
    <t>pst38.mssante.fr/pro.mssante.fr/orthophoniste.mssante.fr/medecin.oc.mssante.fr/medecin.mssante.fr/lifen.mssante.fr/interop-mssante.apicrypt.org/infirmier.mssante.fr/clb.aura.mssante.fr/ch-vienne.mssante.fr/chu-lyon.aura.mssante.fr/chirurgien-dentiste.mssante.fr/chba.mssante.fr/cgm.mssante.fr/aura.mssante.fr</t>
  </si>
  <si>
    <t>ENOVACOM/MIPIH/LIFEN/APICEM/CH DE VIENNE/MAILIZ/CH BRETAGNE ATLANTIQUE/COMPUGROUP MEDICAL France/GCS SARA</t>
  </si>
  <si>
    <t>pro.mssante.fr/orthophoniste.mssante.fr/medecin.mssante.fr/lifen.mssante.fr/croix-rouge.mssante.fr/cgm.mssante.fr</t>
  </si>
  <si>
    <t>ssa.mssante.fr/pharmacien.mssante.fr/orthophoniste.mssante.fr/medecin.mssante.fr/lifen.mssante.fr/interop-mssante.apicrypt.org/infirmier.mssante.fr/hospiville.mssante.fr/hia-clermont-tonnerre.ssa.mssante.fr/chirurgien-dentiste.mssante.fr/ch-centre-bretagne.mssante.fr/cgm.mssante.fr/aura.mssante.fr</t>
  </si>
  <si>
    <t>LIFEN/APICEM/SAS MAPUI LABS/SSA/MAILIZ/CH CENTRE BRETAGNE/COMPUGROUP MEDICAL France/GCS SARA</t>
  </si>
  <si>
    <t>vivalto-sante.mssante.fr/pro.mssante.fr/medecin.mssante.fr/masseur-kinesitherapeute.mssante.fr/lifen.mssante.fr/hopital-sevre-loire.mssante.fr/ght85.mssante.fr/esantepdl.mssante.fr/ch-cadillac.mssante.fr/aura.mssante.fr</t>
  </si>
  <si>
    <t>GIE VIVALTO SANTE SERVICE PARTAGES/MAILIZ/LIFEN/HOPITAL INTERCOMMUNAL SEVRE ET LOIRE/CH DEPARTEMENTAL VENDEE/GCS E-SANTE PAYS DE LA LOIRE/CH  DE  CADILLAC/GCS SARA</t>
  </si>
  <si>
    <t>medecin.mssante.fr/lifen.mssante.fr/infirmier.mssante.fr/hli-presquile.mssante.fr/esantepdl.mssante.fr/ch-saintnazaire.mssante.fr/cgm.mssante.fr</t>
  </si>
  <si>
    <t>LIFEN/MAILIZ/GCS E-SANTE PAYS DE LA LOIRE/CH DE SAINT NAZAIRE/COMPUGROUP MEDICAL France</t>
  </si>
  <si>
    <t>medecin.mssante.fr/masseur-kinesitherapeute.mssante.fr/lifen.mssante.fr/hospiville.mssante.fr/esantepdl.mssante.fr/ch-cholet.mssante.fr</t>
  </si>
  <si>
    <t>MAILIZ/LIFEN/SAS MAPUI LABS/GCS E-SANTE PAYS DE LA LOIRE/CH DE CHOLET</t>
  </si>
  <si>
    <t>orthophoniste.mssante.fr/medecin.mssante.fr/masseur-kinesitherapeute.mssante.fr/lifen.mssante.fr/infirmier.mssante.fr/hlrs-lamusse.mssante.fr/cgm.mssante.fr/aura.mssante.fr</t>
  </si>
  <si>
    <t>pro.mssante.fr/medecin.mssante.fr/masseur-kinesitherapeute.mssante.fr/lifen.mssante.fr/interop-mssante.apicrypt.org/hopitaux-plaisir.mssante.fr/hopitalporteverte.mssante.fr/ghpsj.mssante.fr/dactys.mssante.fr</t>
  </si>
  <si>
    <t>MAILIZ/LIFEN/APICEM/CH DE PLAISIR/HOPITAL LA PORTE VERTE/GH PARIS SITE SAINT JOSEPH/ENOVACOM</t>
  </si>
  <si>
    <t>pro.mssante.fr/pediatrie-chulenval-nice.mssante.fr/paca.mssante.fr/orthophoniste.mssante.fr/odalia.mssante.fr/medecin.mssante.fr/lifen.mssante.fr/lenval.mssante.fr/interop-mssante.apicrypt.org/infirmier.mssante.fr/chu-nice.mssante.fr/ch-jonzac.mssante.fr/ch-cannes.mssante.fr/cgm.mssante.fr/cal.mssante.fr/aura.mssante.fr</t>
  </si>
  <si>
    <t>MIPIH/ENOVACOM/LIFEN/HOPITAUX PEDIATRIQUES DE NICE CHU LENVAL/APICEM/MAILIZ/CHU DE NICE/CH SAINT CALAIS/CH DE CANNES/COMPUGROUP MEDICAL France/CENTRE ANTOINE LACASSAGNE/GCS SARA</t>
  </si>
  <si>
    <t>pro.mssante.fr/medecin.mssante.fr/lifen.mssante.fr/ghpsj.mssante.fr/fondationbellan.mssante.fr</t>
  </si>
  <si>
    <t>na.mssante.fr/ch-casteljaloux.mssante.fr/ch-agen-nerac.mssante.fr/aquitaine.mssante.fr</t>
  </si>
  <si>
    <t>sante-grand-est.mssante.fr/medecin.mssante.fr/lifen.mssante.fr/interop-mssante.apicrypt.org/cgm.mssante.fr/aura.mssante.fr</t>
  </si>
  <si>
    <t>pro.mssante.fr/medecin.mssante.fr/masseur-kinesitherapeute.mssante.fr/lifen.mssante.fr/chibs.mssante.fr/cgm.mssante.fr</t>
  </si>
  <si>
    <t>pro.mssante.fr/medecin.mssante.fr/lifen.mssante.fr/ght85.mssante.fr/esantepdl.mssante.fr/chorus.mssante.fr/cgm.mssante.fr</t>
  </si>
  <si>
    <t>MAILIZ/APICEM/MIPIH/COMPUGROUP MEDICAL France/GCS SARA</t>
  </si>
  <si>
    <t>orthophoniste.mssante.fr/lifen.mssante.fr/esantepdl.mssante.fr/echo-sante.mssante.fr</t>
  </si>
  <si>
    <t>MAILIZ/LIFEN/GCS E-SANTE PAYS DE LA LOIRE/ASSOCIATION ECHO</t>
  </si>
  <si>
    <t>medecin.mssante.fr/lifen.mssante.fr/interop-mssante.apicrypt.org/infirmier.mssante.fr/ch-sees.mssante.fr/cgm.mssante.fr</t>
  </si>
  <si>
    <t>pro.mssante.fr/ch-vallon.mssante.fr/chvallon.aura.mssante.fr/chorus.mssante.fr/aura.mssante.fr</t>
  </si>
  <si>
    <t>MAILIZ/MIPIH/CHORUS/GCS SARA</t>
  </si>
  <si>
    <t>orthophoniste.mssante.fr/medecin.mssante.fr/lifen.mssante.fr/infirmier.mssante.fr/aura.mssante.fr/aphp.mssante.fr</t>
  </si>
  <si>
    <t>sedna-sante.mssante.fr/pro.mssante.fr/paca.mssante.fr/medecin.mssante.fr/lifen.mssante.fr/interop-mssante.apicrypt.org/infirmier.mssante.fr/chu-nice.mssante.fr/ch-cannes.mssante.fr/cgm.mssante.fr/aura.mssante.fr</t>
  </si>
  <si>
    <t>medecin.mssante.fr/infirmier.mssante.fr/hp-amberieu.elsan.mssante.fr/hpa.aura.mssante.fr/cgm.mssante.fr/aura.mssante.fr</t>
  </si>
  <si>
    <t>MAILIZ/ELSAN/COMPUGROUP MEDICAL France/GCS SARA</t>
  </si>
  <si>
    <t>ramsaygds.mssante.fr/pro.mssante.fr/medecin.mssante.fr/lifen.mssante.fr/infirmier.mssante.fr/hpl.aura.mssante.fr/cgm.mssante.fr/aura.mssante.fr/adapei42.aura.mssante.fr</t>
  </si>
  <si>
    <t>sage-femme.mssante.fr/ramsaygds.mssante.fr/pro.mssante.fr/medecin.mssante.fr/lifen.mssante.fr/infirmier.mssante.fr/app-ramsaygds.mssante.fr</t>
  </si>
  <si>
    <t>medipole-de-savoie.aura.mssante.fr/lifen.mssante.fr/aura.mssante.fr</t>
  </si>
  <si>
    <t>sage-femme.mssante.fr/pro.mssante.fr/noalys.mssante.fr/natecia.aura.mssante.fr/medistory.mssante.fr/medecin.mssante.fr/lifen.mssante.fr/enovacom.mssante.fr/cgm.mssante.fr/aura.mssante.fr</t>
  </si>
  <si>
    <t>DEDALUS HEALTHCARE FRANCE/MAILIZ/LIFEN/ENOVACOM/COMPUGROUP MEDICAL France/GCS SARA</t>
  </si>
  <si>
    <t>pro.mssante.fr/oceane.elsan.mssante.fr/medecin.mssante.fr/masseur-kinesitherapeute.mssante.fr/lifen.mssante.fr/interop-mssante.apicrypt.org/infirmier.mssante.fr/chu-poitiers.mssante.fr/chr-metz-thionville.mssante.fr/ch-ploermel.mssante.fr/ch-larochelle.mssante.fr/chirurgien-dentiste.mssante.fr/chicas-gap.mssante.fr/ch-centre-bretagne.mssante.fr/chba.mssante.fr/cgm.mssante.fr/aura.mssante.fr</t>
  </si>
  <si>
    <t>ELSAN/LIFEN/APICEM/CHU DE POITIERS/CHR METZ-THIONVILLE/GH DE LA ROCHELLE-RE-AUNIS/MAILIZ/CHI DES ALPES DU SUD/CH CENTRE BRETAGNE/CH BRETAGNE ATLANTIQUE/COMPUGROUP MEDICAL France/GCS SARA</t>
  </si>
  <si>
    <t>pro.mssante.fr/pharmacien.mssante.fr/paca.mssante.fr/orthophoniste.mssante.fr/medecin.mssante.fr/masseur-kinesitherapeute.mssante.fr/lifen.mssante.fr/infirmier.mssante.fr/chu-lyon.mssante.fr/chu-lyon.aura.mssante.fr/cgm.mssante.fr/aura.mssante.fr</t>
  </si>
  <si>
    <t>MIPIH/LIFEN/MAILIZ/HOSPICES CIVILS DE LYON/COMPUGROUP MEDICAL France/GCS SARA</t>
  </si>
  <si>
    <t>pro.mssante.fr/pharmacien.mssante.fr/medistory.mssante.fr/medecin.mssante.fr/lifen.mssante.fr/interop-mssante.apicrypt.org/infirmier.mssante.fr/chr-metz-thionville.mssante.fr/chicas-gap.mssante.fr/cgm.mssante.fr</t>
  </si>
  <si>
    <t>DEDALUS HEALTHCARE FRANCE/LIFEN/APICEM/MAILIZ/CHR METZ-THIONVILLE/CHI DES ALPES DU SUD/COMPUGROUP MEDICAL France</t>
  </si>
  <si>
    <t>pro.mssante.fr/hopital-blondet.mssante.fr/ght972-hopital-blondet.mssante.fr/cliniquesaintpaul.mssante.fr</t>
  </si>
  <si>
    <t>MAILIZ/MIPIH/GRADES MARTINIQUE</t>
  </si>
  <si>
    <t>ramsaygds.mssante.fr/pro.mssante.fr/medecin.mssante.fr/lifen.mssante.fr/enovacom.mssante.fr/ch-centre-bretagne.mssante.fr/ch-bry.mssante.fr/cgm.mssante.fr/aura.mssante.fr</t>
  </si>
  <si>
    <t>COMPAGNIE GENERALE DE SANTE/MAILIZ/LIFEN/CH CENTRE BRETAGNE/ENOVACOM/COMPUGROUP MEDICAL France/GCS SARA</t>
  </si>
  <si>
    <t>pro.mssante.fr/orthophoniste.mssante.fr/medecin.mssante.fr/infirmier.mssante.fr/idf.vyv3.mssante.fr/aura.mssante.fr</t>
  </si>
  <si>
    <t>pro.mssante.fr/orthophoniste.mssante.fr/medecin.mssante.fr/lifen.mssante.fr/interop-mssante.apicrypt.org/infirmier.mssante.fr/hsj.mssante.fr/aura.mssante.fr</t>
  </si>
  <si>
    <t>pro.mssante.fr/pole-sante-moselle.mssante.fr/orthophoniste.mssante.fr/masseur-kinesitherapeute.mssante.fr/infirmier.mssante.fr/chr-metz-thionville.mssante.fr</t>
  </si>
  <si>
    <t>pro.mssante.fr/orthophoniste.mssante.fr/medecin.mssante.fr/lifen.mssante.fr/interop-mssante.apicrypt.org</t>
  </si>
  <si>
    <t>sage-femme.mssante.fr/pro.mssante.fr/orthophoniste.mssante.fr/medecin.mssante.fr/masseur-kinesitherapeute.mssante.fr/lifen.mssante.fr/interop-mssante.apicrypt.org/infirmier.mssante.fr/hnfc.mssante.fr/grand-est.mssante.fr/ghso.mssante.fr/ch-mdm.mssante.fr/chmayotte.mssante.fr/chirurgien-dentiste.mssante.fr/ch-erstein.mssante.fr/ch-crest.mssante.fr/ch-colmar.mssante.fr/cgm.mssante.fr/aura.mssante.fr/aural.mssante.fr</t>
  </si>
  <si>
    <t>zenidoc.mssante.fr/silpc.mssante.fr/pro.mssante.fr/paca.mssante.fr/medecin.mssante.fr/lifen.mssante.fr/infirmier.mssante.fr/hdpdc.mssante.fr/chirurgien-dentiste.mssante.fr/cgm.mssante.fr</t>
  </si>
  <si>
    <t>ADISTA/GIP SILPC/LIFEN/MIPIH/MAILIZ/COMPUGROUP MEDICAL France</t>
  </si>
  <si>
    <t>orthophoniste.mssante.fr/medecin.mssante.fr/masseur-kinesitherapeute.mssante.fr/lifen.mssante.fr/hpgm.mssante.fr/dac91nord.mssante.fr/ch-cotentin.mssante.fr</t>
  </si>
  <si>
    <t>pro.mssante.fr/paca.mssante.fr/masseur-kinesitherapeute.mssante.fr/chu-nice.mssante.fr</t>
  </si>
  <si>
    <t>MIPIH/MAILIZ/CHU DE NICE</t>
  </si>
  <si>
    <t>pc.mssante.fr/medecin.mssante.fr</t>
  </si>
  <si>
    <t>sage-femme.mssante.fr/pro.mssante.fr/orthophoniste.mssante.fr/medecin.mssante.fr/lifen.mssante.fr/interop-mssante.apicrypt.org/infirmier.mssante.fr/groupesos.mssante.fr/esp-crehange-faulquemont.mssante.fr/chr-metz-thionville.mssante.fr/chicas-gap.mssante.fr/cgm.mssante.fr</t>
  </si>
  <si>
    <t>ramsaygds.mssante.fr/pro.mssante.fr/pharmacien.mssante.fr/medecin.mssante.fr/masseur-kinesitherapeute.mssante.fr/lifen.mssante.fr/interop-mssante.apicrypt.org/infirmier.mssante.fr/imm.mssante.fr/gustaveroussy.mssante.fr/ghu-paris.mssante.fr/ghpsj.mssante.fr/for.mssante.fr/epsve.mssante.fr/chu-tours.mssante.fr/ch-chartres.mssante.fr/cgm.mssante.fr/aura.mssante.fr/aquitaine.mssante.fr/aphp.mssante.fr</t>
  </si>
  <si>
    <t>COMPAGNIE GENERALE DE SANTE/LIFEN/APICEM/MAILIZ/INSTITUT MUTUALISTE MONTSOURIS/INSTITUT GUSTAVE ROUSSY/ENOVACOM/GH PARIS SITE SAINT JOSEPH/HOPITAL FONDATION A DE ROTHSCHILD/EPSVE/CHRU DE TOURS/CH DE CHARTRES/COMPUGROUP MEDICAL France/GCS SARA/GRADES ESEA NOUVELLE-AQUITAINE/DEDALUS HEALTHCARE FRANCE</t>
  </si>
  <si>
    <t>sage-femme.mssante.fr/ramsaygds.mssante.fr/pro.mssante.fr/pharmacien.mssante.fr/orthophoniste.mssante.fr/medecin.mssante.fr/lifen.mssante.fr/interop-mssante.apicrypt.org/infirmier.mssante.fr/ghpsj.mssante.fr/elivie.mssante.fr/chu-tours.mssante.fr/chr-orleans.mssante.fr/chicreteil.mssante.fr/ch-bry.mssante.fr/cgm.mssante.fr/aura.mssante.fr/aphp.mssante.fr</t>
  </si>
  <si>
    <t>pro.mssante.fr/pharmacien.mssante.fr/orthophoniste.mssante.fr/medecin.mssante.fr/masseur-kinesitherapeute.mssante.fr/lifen.mssante.fr/infirmier.mssante.fr/ght-gpne.mssante.fr/chorus.mssante.fr/chiv.mssante.fr/chirurgien-dentiste.mssante.fr</t>
  </si>
  <si>
    <t>pro.mssante.fr/orthophoniste.mssante.fr/medecin.mssante.fr/lifen.mssante.fr/infirmier.mssante.fr/gustaveroussy.mssante.fr/aphp.mssante.fr</t>
  </si>
  <si>
    <t>pro.mssante.fr/pharmacien.mssante.fr/orthophoniste.mssante.fr/medecin.mssante.fr/lifen.mssante.fr/infirmier.mssante.fr/aura.mssante.fr/aphp.mssante.fr</t>
  </si>
  <si>
    <t>ssa.mssante.fr/sage-femme.oc.mssante.fr/sage-femme.mssante.fr/ramsaygds.mssante.fr/pro.mssante.fr/pharmacien.mssante.fr/orthophoniste.mssante.fr/medecin.mssante.fr/medecin.mp.mssante.fr/masseur-kinesitherapeute.mssante.fr/lifen.mssante.fr/interop-mssante.apicrypt.org/infirmier.mssante.fr/imm.mssante.fr/ihfb.mssante.fr/ghu-paris.mssante.fr/ghsif.mssante.fr/ghpsj.mssante.fr/for.mssante.fr/esantepdl.mssante.fr/epsve.mssante.fr/dialysegalac.mssante.fr/chu-tours.mssante.fr/chu-rouen.mssante.fr/chu-rennes.mssante.fr/chu-bordeaux.mssante.fr/chorus.mssante.fr/ch-mdm.mssante.fr/chirurgien-dentiste.mssante.fr/chicreteil.mssante.fr/ch-dole.mssante.fr/ch-cotentin.mssante.fr/ch-cholet.mssante.fr/cgm.mssante.fr/aura.mssante.fr/aphp.mssante.fr</t>
  </si>
  <si>
    <t>SSA/COMPAGNIE GENERALE DE SANTE/MIPIH/LIFEN/APICEM/INSTITUT MUTUALISTE MONTSOURIS/INSTITUT HOSPITALIER FRANCO-BRITANIQUE/ENOVACOM/GH SUD ILE DE FRANCE/GH PARIS SITE SAINT JOSEPH/HOPITAL FONDATION A DE ROTHSCHILD/GCS E-SANTE PAYS DE LA LOIRE/EPSVE/CHRU DE TOURS/CHU DE ROUEN/CHRU DE RENNES/CHU HOPITAUX DE BORDEAUX/CHORUS/CH DE MONT DE MARSAN/MAILIZ/CHI DE CRETEIL/CH LOUIS PASTEUR/CH PUBLIC DU COTENTIN/CH DE CHOLET/COMPUGROUP MEDICAL France/GCS SARA/DEDALUS HEALTHCARE FRANCE</t>
  </si>
  <si>
    <t>pro.mssante.fr/pharmacien.mssante.fr/medecin.mssante.fr/masseur-kinesitherapeute.mssante.fr/lifen.mssante.fr/lesabondances.mssante.fr/interop-mssante.apicrypt.org/infirmier.mssante.fr/hnfc.mssante.fr/ghpsj.mssante.fr/chu-orleans.mssante.fr/chorus.mssante.fr/choisy-cliniques.mssante.fr/chirurgien-dentiste.mssante.fr/cgm.mssante.fr/aura.mssante.fr/aphp.mssante.fr</t>
  </si>
  <si>
    <t>LIFEN/CENTRE DE GERONTOLOGIE LES ABONDANCES/APICEM/HOPITAL NORD FRANCHE COMTE/GH PARIS SITE SAINT JOSEPH/CH REGIONAL D'ORLEANS/CHORUS/GCS E-SANTE ARCHIPEL/MAILIZ/COMPUGROUP MEDICAL France/GCS SARA/DEDALUS HEALTHCARE FRANCE</t>
  </si>
  <si>
    <t>ramsaygds.mssante.fr/pro.oc.mssante.fr/pro.mssante.fr/medecin.mssante.fr/lifen.mssante.fr/interop-mssante.apicrypt.org/ghpsj.mssante.fr/ch-sens.mssante.fr/ch-bry.mssante.fr/cgm.mssante.fr/aura.mssante.fr/aphp.mssante.fr</t>
  </si>
  <si>
    <t>COMPAGNIE GENERALE DE SANTE/MIPIH/MAILIZ/LIFEN/APICEM/GH PARIS SITE SAINT JOSEPH/CH SENS/ENOVACOM/COMPUGROUP MEDICAL France/GCS SARA/DEDALUS HEALTHCARE FRANCE</t>
  </si>
  <si>
    <t>sage-femme.mssante.fr/ramsaygds.mssante.fr/pro.mssante.fr/pharmacien.mssante.fr/orthophoniste.mssante.fr/medecin.mssante.fr/lifen.mssante.fr/interop-mssante.apicrypt.org/infirmier.mssante.fr/ihfb.mssante.fr/ghpsj.mssante.fr/chu-reims.mssante.fr/ch-angouleme.mssante.fr/cgm.mssante.fr/aura.mssante.fr/aphp.mssante.fr</t>
  </si>
  <si>
    <t>pro.mssante.fr/orthophoniste.mssante.fr/lifen.mssante.fr/infirmier.mssante.fr/aphp.mssante.fr</t>
  </si>
  <si>
    <t>pro.mssante.fr/orthophoniste.mssante.fr/medecin.mssante.fr/lifen.mssante.fr/interop-mssante.apicrypt.org/infirmier.mssante.fr/ihfb.mssante.fr/ghpsj.mssante.fr/for.mssante.fr/epsve.mssante.fr/chrds.mssante.fr/chicas-gap.mssante.fr/ch-bry.mssante.fr/cgm.mssante.fr/aura.mssante.fr/aphp.mssante.fr/ahparis.mssante.fr</t>
  </si>
  <si>
    <t>LIFEN/APICEM/MAILIZ/INSTITUT HOSPITALIER FRANCO-BRITANIQUE/GH PARIS SITE SAINT JOSEPH/HOPITAL FONDATION A DE ROTHSCHILD/EPSVE/CH COURBEVOIE-NEUILLY-PUTEAUX/CHI DES ALPES DU SUD/ENOVACOM/COMPUGROUP MEDICAL France/GCS SARA/DEDALUS HEALTHCARE FRANCE/HOPITAL AMERICAIN</t>
  </si>
  <si>
    <t>pro.mssante.fr/orthophoniste.mssante.fr/medecin.mssante.fr/masseur-kinesitherapeute.mssante.fr/lifen.mssante.fr/interop-mssante.apicrypt.org/infirmier.mssante.fr/ghpsj.mssante.fr/for.mssante.fr/ch-cotentin.mssante.fr/cgm.mssante.fr/aura.mssante.fr/aphp.mssante.fr</t>
  </si>
  <si>
    <t>sage-femme.mssante.fr/pro.mssante.fr/medecin.mssante.fr/lifen.mssante.fr/interop-mssante.apicrypt.org/infirmier.mssante.fr/ihfb.mssante.fr/ch-cotentin.mssante.fr/aura.mssante.fr</t>
  </si>
  <si>
    <t>LIFEN/APICEM/MAILIZ/INSTITUT HOSPITALIER FRANCO-BRITANIQUE/CH PUBLIC DU COTENTIN/GCS SARA</t>
  </si>
  <si>
    <t>pro.oc.mssante.fr/orthophoniste.oc.mssante.fr/orthophoniste.mssante.fr/medecin.oc.mssante.fr/medecin.mssante.fr/lifen.mssante.fr/institut-universitaire-cancer.mssante.fr/infirmier.oc.mssante.fr/infirmier.mssante.fr/gard.mssante.fr/dieteticien.oc.mssante.fr/chirurgien-dentiste.oc.mssante.fr/cgm.mssante.fr/aura.mssante.fr</t>
  </si>
  <si>
    <t>psychologue.oc.mssante.fr/pro.mssante.fr/orthophoniste.mssante.fr/medecin.oc.mssante.fr/medecin.mssante.fr/masseur-kinesitherapeute.mssante.fr/lifen.mssante.fr/institut-st-pierre.mssante.fr/infirmier.mssante.fr/cgm.mssante.fr/aura.mssante.fr</t>
  </si>
  <si>
    <t>ugecam-ne.mssante.fr/pro.mssante.fr/orthophoniste.mssante.fr/ohs-lorraine.mssante.fr/masseur-kinesitherapeute.mssante.fr/chirurgien-dentiste.mssante.fr</t>
  </si>
  <si>
    <t>medecin.mssante.fr/inicea.mssante.fr/ch-salon.mssante.fr/cgm.mssante.fr</t>
  </si>
  <si>
    <t>MAILIZ/ENOVACOM/HOPITAL DU PAYS SALONAIS/COMPUGROUP MEDICAL France</t>
  </si>
  <si>
    <t>pro.mssante.fr/orthophoniste.mssante.fr/medecin.mssante.fr/masseur-kinesitherapeute.mssante.fr/lifen.mssante.fr/inicea.mssante.fr/infirmier.mssante.fr/cgm.mssante.fr</t>
  </si>
  <si>
    <t>LIFEN/ENOVACOM/MAILIZ/COMPUGROUP MEDICAL France</t>
  </si>
  <si>
    <t>LIFEN/ENOVACOM/MAILIZ/COMPUGROUP MEDICAL France/GRADES ESEA NOUVELLE-AQUITAINE</t>
  </si>
  <si>
    <t>medecin.mssante.fr/lamaison.mssante.fr/aura.mssante.fr</t>
  </si>
  <si>
    <t>pro.mssante.fr/calme-illiers.mssante.fr</t>
  </si>
  <si>
    <t>psychologue.oc.mssante.fr/pro.mssante.fr/medecin.mssante.fr/lifen.mssante.fr/btprms.mssante.fr</t>
  </si>
  <si>
    <t>MIPIH/MAILIZ/LIFEN/WRAPTOR LABORATORIES</t>
  </si>
  <si>
    <t>lauriers-roses-levens.mssante.fr</t>
  </si>
  <si>
    <t>hstv.mssante.fr</t>
  </si>
  <si>
    <t>HOSPITALITE SAINT-THOMAS DE VILLENEUVE</t>
  </si>
  <si>
    <t>pro.oc.mssante.fr/infirmier.mssante.fr/filieris.mssante.fr/enovacom.mssante.fr/dieteticien.oc.mssante.fr</t>
  </si>
  <si>
    <t>MAILIZ/DEDALUS HEALTHCARE FRANCE/ENOVACOM/MIPIH</t>
  </si>
  <si>
    <t>msn.mssante.fr/medecin.mssante.fr/clinique-nogent.mssante.fr</t>
  </si>
  <si>
    <t>medecin.mssante.fr/ghbs.mssante.fr/ajl.asso.mssante.fr</t>
  </si>
  <si>
    <t>pro.mssante.fr/orthophoniste.mssante.fr/medecin.mssante.fr/masseur-kinesitherapeute.mssante.fr/interop-mssante.apicrypt.org/infirmier.mssante.fr/ildys.mssante.fr</t>
  </si>
  <si>
    <t>resamut.aura.mssante.fr/ramsaygds.mssante.fr/pro.mssante.fr/orthophoniste.mssante.fr/medecin.mssante.fr/lifen.mssante.fr/ghm-lesportesdusud.aura.mssante.fr/ch-vienne.mssante.fr/chicas-gap.mssante.fr/ch-cholet.mssante.fr/cgm.mssante.fr/aura.mssante.fr</t>
  </si>
  <si>
    <t>pc.mssante.fr/na.mssante.fr/melioris.mssante.fr/logisdesfrancs.mssante.fr</t>
  </si>
  <si>
    <t>GRADES ESEA NOUVELLE-AQUITAINE/MIPIH</t>
  </si>
  <si>
    <t>pro.mssante.fr/orthophoniste.mssante.fr/mgen.mssante.fr/medecin.mssante.fr/lifen.mssante.fr/interop-mssante.apicrypt.org/infirmier.mssante.fr/chirurgien-dentiste.mssante.fr/cgm.mssante.fr/aura.mssante.fr</t>
  </si>
  <si>
    <t>ndsg.mssante.fr/infirmier.mssante.fr/ch-bassindethau.mssante.fr</t>
  </si>
  <si>
    <t>MIPIH/MAILIZ/CH BASSIN DE THAU</t>
  </si>
  <si>
    <t>medecin.mssante.fr/lifen.mssante.fr/interop-mssante.apicrypt.org/infirmier.mssante.fr/hpel.elsan.mssante.fr/for.mssante.fr/cgm.mssante.fr</t>
  </si>
  <si>
    <t>LIFEN/APICEM/MAILIZ/ELSAN/HOPITAL FONDATION A DE ROTHSCHILD/COMPUGROUP MEDICAL France</t>
  </si>
  <si>
    <t>medecin.oc.mssante.fr/masseur-kinesitherapeute.mssante.fr/infirmier.mssante.fr/dieteticien.oc.mssante.fr/crf-st-blancard.mssante.fr/cgm.mssante.fr</t>
  </si>
  <si>
    <t>ugecam-brpl.mssante.fr/medecin.mssante.fr/masseur-kinesitherapeute.mssante.fr/lifen.mssante.fr/interop-mssante.apicrypt.org/ch-ploermel.mssante.fr/cgm.mssante.fr</t>
  </si>
  <si>
    <t>MIPIH/MAILIZ/LIFEN/APICEM/CH BRETAGNE ATLANTIQUE/COMPUGROUP MEDICAL France</t>
  </si>
  <si>
    <t>pro.mssante.fr/pole-sthelier.mssante.fr/orthophoniste.mssante.fr/masseur-kinesitherapeute.mssante.fr/lifen.mssante.fr/interop-mssante.apicrypt.org/infirmier.mssante.fr/ergotherapeute.oc.mssante.fr</t>
  </si>
  <si>
    <t>POLE MPR HELIER/LIFEN/APICEM/MAILIZ/MIPIH</t>
  </si>
  <si>
    <t>sage-femme.mssante.fr/pslv.mssante.fr/pro.mssante.fr/pharmacien.mssante.fr/medecin.mssante.fr/masseur-kinesitherapeute.mssante.fr/lifen.mssante.fr/interop-mssante.apicrypt.org/infirmier.mssante.fr/chu-tours.mssante.fr/chba.mssante.fr/cgm.mssante.fr/aura.mssante.fr</t>
  </si>
  <si>
    <t>WRAPTOR LABORATORIES/LIFEN/APICEM/MAILIZ/CHRU DE TOURS/CH BRETAGNE ATLANTIQUE/COMPUGROUP MEDICAL France/GCS SARA</t>
  </si>
  <si>
    <t>psv.mssante.fr/paca.mssante.fr/lenval.mssante.fr/aura.mssante.fr</t>
  </si>
  <si>
    <t>MIPIH/HOPITAUX PEDIATRIQUES DE NICE CHU LENVAL/GCS SARA</t>
  </si>
  <si>
    <t>sage-femme.mssante.fr/pbrd.mssante.fr/na.mssante.fr/medecin.mssante.fr/lifen.mssante.fr/interop-mssante.apicrypt.org/infirmier.mssante.fr/chu-bordeaux.mssante.fr/cgm.mssante.fr/aquitaine.mssante.fr</t>
  </si>
  <si>
    <t>WRAPTOR LABORATORIES/LIFEN/APICEM/MAILIZ/CHU HOPITAUX DE BORDEAUX/COMPUGROUP MEDICAL France/GRADES ESEA NOUVELLE-AQUITAINE</t>
  </si>
  <si>
    <t>pro.mssante.fr/orthophoniste.mssante.fr/medecin.mssante.fr/lifen.mssante.fr/infirmier.mssante.fr/crfdeauville.mssante.fr/aura.mssante.fr</t>
  </si>
  <si>
    <t>medecin.mssante.fr/lifen.mssante.fr/infirmier.mssante.fr/cliniquedeauville.mssante.fr</t>
  </si>
  <si>
    <t>ramsaygds.mssante.fr/pro.mssante.fr/orpea.mssante.fr/medecin.mssante.fr/lifen.mssante.fr/interop-mssante.apicrypt.org/infirmier.mssante.fr/cgm.mssante.fr</t>
  </si>
  <si>
    <t>lifen.mssante.fr/infirmier.mssante.fr/cliniquemanche.mssante.fr</t>
  </si>
  <si>
    <t>santeatlantique.elsan.mssante.fr/sage-femme.mssante.fr/pro.mssante.fr/medecin.mssante.fr/masseur-kinesitherapeute.mssante.fr/lifen.mssante.fr/interop-mssante.apicrypt.org/cgm.mssante.fr/aura.mssante.fr</t>
  </si>
  <si>
    <t>ELSAN/MAILIZ/LIFEN/APICEM/COMPUGROUP MEDICAL France/GCS SARA</t>
  </si>
  <si>
    <t>sage-femme.mssante.fr/pro.mssante.fr/polyclinique-ormeau.mssante.fr/ormeau.elsan.mssante.fr/lifen.mssante.fr/infirmier.oc.mssante.fr/infirmier.mssante.fr/ch-cotentin.mssante.fr</t>
  </si>
  <si>
    <t>ELSAN/LIFEN/MIPIH/MAILIZ/CH PUBLIC DU COTENTIN</t>
  </si>
  <si>
    <t>vivalto-sante.mssante.fr/sage-femme.mssante.fr/medecin.mssante.fr/lifen.mssante.fr/interop-mssante.apicrypt.org/infirmier.mssante.fr/chba.mssante.fr/cgm.mssante.fr</t>
  </si>
  <si>
    <t>GIE VIVALTO SANTE SERVICE PARTAGES/LIFEN/APICEM/MAILIZ/CH BRETAGNE ATLANTIQUE/COMPUGROUP MEDICAL France</t>
  </si>
  <si>
    <t>pro.mssante.fr/pharmacien.mssante.fr/medecin.mssante.fr/lifen.mssante.fr/interop-mssante.apicrypt.org/ch-cotentin.mssante.fr/cgm.mssante.fr</t>
  </si>
  <si>
    <t>sa3h.mssante.fr/orthophoniste.mssante.fr/lifen.mssante.fr/infirmier.mssante.fr/cgm.mssante.fr</t>
  </si>
  <si>
    <t>pro.mssante.fr/pdp-groupe-sos.mssante.fr/medecin.mssante.fr/masseur-kinesitherapeute.mssante.fr/lifen.mssante.fr/interop-mssante.apicrypt.org/infirmier.mssante.fr/groupesos.mssante.fr</t>
  </si>
  <si>
    <t>MIPIH/LIFEN/APICEM/MAILIZ/ASSOCIATION GROUPE SOS SANTE</t>
  </si>
  <si>
    <t>vivalto-sante.mssante.fr/venus.mssante.fr/sage-femme.mssante.fr/pro.mssante.fr/medecin.mssante.fr/lifen.mssante.fr/interop-mssante.apicrypt.org/esantepdl.mssante.fr/ch-cholet.mssante.fr/cgm.mssante.fr</t>
  </si>
  <si>
    <t>GIE VIVALTO SANTE SERVICE PARTAGES/MIPIH/MAILIZ/LIFEN/APICEM/GCS E-SANTE PAYS DE LA LOIRE/CH DE CHOLET/COMPUGROUP MEDICAL France</t>
  </si>
  <si>
    <t>sage-femme.mssante.fr/pro.mssante.fr/polyclinique-lelanguedoc.mssante.fr/medecin.oc.mssante.fr/medecin.mssante.fr/lifen.mssante.fr/interop-mssante.apicrypt.org/infirmier.oc.mssante.fr/infirmier.mssante.fr/hpgn.elsan.mssante.fr/elsanoccitanie.mssante.fr/cgm.mssante.fr/aura.mssante.fr</t>
  </si>
  <si>
    <t>pro.mssante.fr/medecin.mssante.fr/lifen.mssante.fr/interop-mssante.apicrypt.org/infirmier.mssante.fr/hopitalprive-saintclaude.elsan.mssante.fr/cgm.mssante.fr</t>
  </si>
  <si>
    <t>pro.mssante.fr/medecin.mssante.fr/infirmier.mssante.fr/csje.mssante.fr</t>
  </si>
  <si>
    <t>pro.mssante.fr/medecin.mssante.fr/lifen.mssante.fr/interop-mssante.apicrypt.org/hstv.mssante.fr/ch-vitre.mssante.fr/chu-rennes.mssante.fr/cgm.mssante.fr</t>
  </si>
  <si>
    <t>stprivat.mssante.fr/pro.oc.mssante.fr/pro.mssante.fr/lifen.mssante.fr/infirmier.oc.mssante.fr/infirmier.mssante.fr/easycrypt.mssante.fr/cgm.mssante.fr</t>
  </si>
  <si>
    <t>sage-femme.oc.mssante.fr/sage-femme.mssante.fr/pro.oc.mssante.fr/pro.mssante.fr/pharmacien.mssante.fr/pediatrie-chulenval-nice.mssante.fr/orthophoniste.mssante.fr/medecin.oc.mssante.fr/medecin.mssante.fr/lifen.mssante.fr/interop-mssante.apicrypt.org/infirmier.mssante.fr/cl-st-roch.mssante.fr/cgm.mssante.fr</t>
  </si>
  <si>
    <t>pro.mssante.fr/na.mssante.fr/medecin.mssante.fr/masseur-kinesitherapeute.mssante.fr/lifen.mssante.fr/infirmier.mssante.fr/coulomme.mssante.fr/btprms.mssante.fr/aura.mssante.fr/aquitaine.mssante.fr</t>
  </si>
  <si>
    <t>medecin.mp.mssante.fr/clinique-union.mssante.fr</t>
  </si>
  <si>
    <t>pro.mssante.fr/pharmacien.mssante.fr/orthophoniste.mssante.fr/mgen.mssante.fr</t>
  </si>
  <si>
    <t>medecin.mssante.fr/cgm.mssante.fr/btprms.mssante.fr</t>
  </si>
  <si>
    <t>MAILIZ/COMPUGROUP MEDICAL France/WRAPTOR LABORATORIES</t>
  </si>
  <si>
    <t>santelys.mssante.fr/pro.mssante.fr/lifen.mssante.fr</t>
  </si>
  <si>
    <t>DEDALUS HEALTHCARE FRANCE/MAILIZ/LIFEN</t>
  </si>
  <si>
    <t>MSP BORDEAUX BAGATELLE/MIPIH/GRADES ESEA NOUVELLE-AQUITAINE/LIFEN/APICEM/HOPITAL SAINT JOSEPH/CH DEPARTEMENTAL VENDEE/GHBS - HOPITAL DU SCORFF/CHU BESANCON/CH DE SAUMUR/CENTRE HOSPITALIER MONTLUCON NERIS/CH DE MAYOTTE/CH LE MANS/MAILIZ/CHI DES ALPES DU SUD/CH CENTRE BRETAGNE/CH BRETAGNE ATLANTIQUE/COMPUGROUP MEDICAL France/SSA/GCS SARA/ENOVACOM</t>
  </si>
  <si>
    <t>valdaquennes.mssante.fr/medecin.mssante.fr/infirmier.mssante.fr</t>
  </si>
  <si>
    <t>ramsaygds.mssante.fr/medecin.mssante.fr/ladapt2607.aura.mssante.fr/interop-mssante.apicrypt.org/aura.mssante.fr</t>
  </si>
  <si>
    <t>COMPAGNIE GENERALE DE SANTE/MAILIZ/APICEM/GCS SARA</t>
  </si>
  <si>
    <t>pauchet.mssante.fr/orthophoniste.mssante.fr/masseur-kinesitherapeute.mssante.fr</t>
  </si>
  <si>
    <t>ssr.sautelet.mssante.fr/pro.mssante.fr/orthophoniste.mssante.fr/medecin.mssante.fr/interop-mssante.apicrypt.org/choisy-cliniques.mssante.fr/cgm.mssante.fr</t>
  </si>
  <si>
    <t>MIPIH/MAILIZ/APICEM/GCS E-SANTE ARCHIPEL/COMPUGROUP MEDICAL France</t>
  </si>
  <si>
    <t>ugecam-idf.mssante.fr/orthophoniste.mssante.fr/medecin.mssante.fr/lifen.mssante.fr/cgm.mssante.fr/aura.mssante.fr</t>
  </si>
  <si>
    <t>medecin.mssante.fr/dieteticien.oc.mssante.fr/a2lfs.mssante.fr</t>
  </si>
  <si>
    <t>ugecam-ra.aura.mssante.fr/orthophoniste.mssante.fr/masseur-kinesitherapeute.mssante.fr/aura.mssante.fr</t>
  </si>
  <si>
    <t>esantepdl.mssante.fr/echo-sante.mssante.fr</t>
  </si>
  <si>
    <t>GCS E-SANTE PAYS DE LA LOIRE/ASSOCIATION ECHO</t>
  </si>
  <si>
    <t>ugecam-pacac.mssante.fr/pepsra.aura.mssante.fr/paca.mssante.fr/medecin.mssante.fr/lifen.mssante.fr</t>
  </si>
  <si>
    <t>GCS SARA/MIPIH/MAILIZ/LIFEN</t>
  </si>
  <si>
    <t>silpc.mssante.fr/pro.oc.mssante.fr/pro.mssante.fr/orthophoniste.oc.mssante.fr/orthophoniste.mssante.fr/medecin.oc.mssante.fr/masseur-kinesitherapeute.mssante.fr/lifen.mssante.fr/infirmier.mssante.fr/cmlr.mssante.fr/ch-roseraie.mssante.fr</t>
  </si>
  <si>
    <t>pro.mssante.fr/hadbfc.mssante.fr</t>
  </si>
  <si>
    <t>medecin.mssante.fr/filieris.mssante.fr/enovacom.mssante.fr</t>
  </si>
  <si>
    <t>chsaintmartin.mssante.fr</t>
  </si>
  <si>
    <t>psychologue.guyane.mssante.fr</t>
  </si>
  <si>
    <t>psychomotricien.guyane.mssante.fr</t>
  </si>
  <si>
    <t>psychotherapeute.oc.mssante.fr</t>
  </si>
  <si>
    <t>+ 25,4%</t>
  </si>
  <si>
    <t>+ 25,9%</t>
  </si>
  <si>
    <t>Soit 92,6%</t>
  </si>
  <si>
    <t>Soit 88,6%</t>
  </si>
  <si>
    <t>Soit 61,1%</t>
  </si>
  <si>
    <t>6287,2 go</t>
  </si>
  <si>
    <t>219,8 ko</t>
  </si>
  <si>
    <t>-0,3%</t>
  </si>
  <si>
    <t>Soit 75,6%</t>
  </si>
  <si>
    <t>Soit 43,1%</t>
  </si>
  <si>
    <t>+ 21,3%</t>
  </si>
  <si>
    <t>Soit 39,9%</t>
  </si>
  <si>
    <t>+ 11,5%</t>
  </si>
  <si>
    <t>Ile-de-france - CENTRE AUTODIALYSE LES ARCADES</t>
  </si>
  <si>
    <t>Ile-de-france - CENTRE D'AUTODIALYSE DE BOIS COLOMBES</t>
  </si>
  <si>
    <t>Ile-de-france - SERVICE DE DIALYSE A DOMICILE</t>
  </si>
  <si>
    <t>Ile-de-france - UNITE D AUTODIALYSE BEAUREGARD</t>
  </si>
  <si>
    <t>Ile-de-france - UNITE D AUTODIALYSE IMPRESSIONNISTES</t>
  </si>
  <si>
    <t>Ile-de-france - UNITE D AUTODIALYSE LES TEMPLIERS</t>
  </si>
  <si>
    <t>Nouvelle-Aquitaine - ANTENNE AUTODIALYSE PBNA - LORMONT</t>
  </si>
  <si>
    <t>pro.mssante.fr/pharmacien.mssante.fr/oc.mssante.fr/nephrocare.mssante.fr/medecin.oc.mssante.fr/medecin.mssante.fr/lifen.mssante.fr/interop-mssante.apicrypt.org/infirmier.oc.mssante.fr/infirmier.mssante.fr/ensante.mssante.fr/choisy-cliniques.mssante.fr/ch-beziers.mssante.fr/cgm.mssante.fr/aider.asso.mssante.fr</t>
  </si>
  <si>
    <t>na.mssante.fr/limousin.mssante.fr/lifen.mssante.fr/infirmier.mssante.fr/chu-limoges.mssante.fr/aura.mssante.fr</t>
  </si>
  <si>
    <t>GRADES ESEA NOUVELLE-AQUITAINE/LIFEN/MAILIZ/CHU DE LIMOGES/GCS SARA</t>
  </si>
  <si>
    <t>sage-femme.mssante.fr/pro.mssante.fr/paca.mssante.fr/medecin.mssante.fr/lifen.mssante.fr/interop-mssante.apicrypt.org/infirmier.mssante.fr/hopital-saint-joseph.mssante.fr/hopital-europeen.mssante.fr/chicas-gap.mssante.fr/ch-aix.mssante.fr/cgm.mssante.fr/aura.mssante.fr/aquitaine.mssante.fr</t>
  </si>
  <si>
    <t>MIPIH/LIFEN/APICEM/MAILIZ/HOPITAL SAINT JOSEPH/HOPITAL EUROPEEN/CHI DES ALPES DU SUD/CH DU PAYS D'AIX/COMPUGROUP MEDICAL France/GCS SARA/GRADES ESEA NOUVELLE-AQUITAINE</t>
  </si>
  <si>
    <t>pro.mssante.fr/medecin.mssante.fr/masseur-kinesitherapeute.mssante.fr/lifen.mssante.fr/infirmier.mssante.fr/aura.mssante.fr/aphp.mssante.fr</t>
  </si>
  <si>
    <t>medecin.oc.mssante.fr/medecin.mssante.fr/lifen.mssante.fr/infirmier.mssante.fr</t>
  </si>
  <si>
    <t>pro.mssante.fr/oi.mssante.fr</t>
  </si>
  <si>
    <t>MAILIZ/GCS TESIS</t>
  </si>
  <si>
    <t>ussap.mssante.fr/ssa.mssante.fr/psychologue.oc.mssante.fr/pro.mssante.fr/medecin.oc.mssante.fr/medecin.mssante.fr/masseur-kinesitherapeute.mssante.fr/lifen.mssante.fr/interop-mssante.apicrypt.org/infirmier.mssante.fr/cgm.mssante.fr</t>
  </si>
  <si>
    <t>SSA/MIPIH/LIFEN/APICEM/MAILIZ/COMPUGROUP MEDICAL France</t>
  </si>
  <si>
    <t>pro.mssante.fr/na.mssante.fr/medecin.mssante.fr/chu-bordeaux.mssante.fr/aquitaine.mssante.fr</t>
  </si>
  <si>
    <t>paca.mssante.fr/medecin.mssante.fr/chartreusedevalbonne.mssante.fr/cgm.mssante.fr</t>
  </si>
  <si>
    <t>sage-femme.mssante.fr/ramsaygds.mssante.fr/pro.mssante.fr/orthophoniste.mssante.fr/medecin.oc.mssante.fr/medecin.mssante.fr/lifen.mssante.fr/interop-mssante.apicrypt.org/infirmier.mssante.fr/ght-novo.mssante.fr/ch-nanterre.mssante.fr/ch-montargis.mssante.fr/chirurgien-dentiste.mssante.fr/cgm.mssante.fr/aura.mssante.fr</t>
  </si>
  <si>
    <t>COMPAGNIE GENERALE DE SANTE/MIPIH/LIFEN/APICEM/CH RENE DUBOS/DEDALUS HEALTHCARE FRANCE/CH REGIONAL D'ORLEANS/MAILIZ/COMPUGROUP MEDICAL France/GCS SARA</t>
  </si>
  <si>
    <t>pro.mssante.fr/paca.mssante.fr/medecin.mssante.fr/lifen.mssante.fr/lenval.mssante.fr/korian.mssante.fr/interop-mssante.apicrypt.org/chu-nice.mssante.fr/ch-draguignan.mssante.fr/ch-cannes.mssante.fr/cgm.mssante.fr/cal.mssante.fr</t>
  </si>
  <si>
    <t>MAILIZ/LIFEN/HOPITAUX PEDIATRIQUES DE NICE CHU LENVAL/MIPIH/APICEM/CHU DE NICE/CH DE LA DRACENIE/CH DE CANNES/COMPUGROUP MEDICAL France/CENTRE ANTOINE LACASSAGNE</t>
  </si>
  <si>
    <t>vivalto-sante.mssante.fr/pro.mssante.fr/medecin.mssante.fr/lifen.mssante.fr/cardioevecquemont.mssante.fr</t>
  </si>
  <si>
    <t>GIE VIVALTO SANTE SERVICE PARTAGES/MAILIZ/LIFEN/MIPIH</t>
  </si>
  <si>
    <t>pechdusoleil.mssante.fr/orthophoniste.mssante.fr/medecin.oc.mssante.fr/infirmier.mssante.fr</t>
  </si>
  <si>
    <t>atirmartinique.mssante.fr/atirg.mssante.fr</t>
  </si>
  <si>
    <t>GRADES MARTINIQUE/MIPIH</t>
  </si>
  <si>
    <t>pro.mssante.fr/orthophoniste.mssante.fr/medecin.mssante.fr/masseur-kinesitherapeute.mssante.fr/lifen.mssante.fr/infirmier.mssante.fr/cgm.mssante.fr/cdrs-colmar.mssante.fr/aura.mssante.fr</t>
  </si>
  <si>
    <t>softwaymedical.mssante.fr/pro.mssante.fr/pharmacien.mssante.fr/na.mssante.fr/medecin.mssante.fr/infirmier.mssante.fr/aquitaine.mssante.fr</t>
  </si>
  <si>
    <t>medecin.mssante.fr/lafontenelle-maizeroy.mssante.fr/filieris.mssante.fr</t>
  </si>
  <si>
    <t>ugecam-idf.mssante.fr/ramsaygds.mssante.fr/pro.mssante.fr/pharmacien.mssante.fr/orthophoniste.mssante.fr/medecin.mssante.fr/lifen.mssante.fr</t>
  </si>
  <si>
    <t>stprovence.mssante.fr/medecin.mssante.fr/masseur-kinesitherapeute.mssante.fr/lifen.mssante.fr/interop-mssante.apicrypt.org/infirmier.mssante.fr/centrepaulcezanne.mssante.fr</t>
  </si>
  <si>
    <t>pro.mssante.fr/medecin.mssante.fr/interop-mssante.apicrypt.org/inicea.mssante.fr/infirmier.mssante.fr</t>
  </si>
  <si>
    <t>orthophoniste.mssante.fr/medecin.mssante.fr/lifen.mssante.fr/infirmier.mssante.fr/hospiville.mssante.fr/esantepdl.mssante.fr/ch-laval.mssante.fr/ch-gdaumezon.mssante.fr/ch-cholet.mssante.fr/ch-cesame-angers.mssante.fr/cgm.mssante.fr/aura.mssante.fr</t>
  </si>
  <si>
    <t>LIFEN/MAILIZ/SAS MAPUI LABS/GCS E-SANTE PAYS DE LA LOIRE/CH DE LAVAL/CH GEORGES DAUMEZON/CH DE CHOLET/CENTRE DE SANTE MENTALE ANGEVIN/COMPUGROUP MEDICAL France/GCS SARA</t>
  </si>
  <si>
    <t>ugecam-brpl.mssante.fr/pro.mssante.fr/masseur-kinesitherapeute.mssante.fr/lifen.mssante.fr/chba.mssante.fr/aura.mssante.fr</t>
  </si>
  <si>
    <t>ugecam-normandie.mssante.fr/pro.mssante.fr/medecin.mssante.fr/lifen.mssante.fr/infirmier.mssante.fr</t>
  </si>
  <si>
    <t>pharmacien.mssante.fr/echo-sante.mssante.fr/ch-cholet.mssante.fr</t>
  </si>
  <si>
    <t>MAILIZ/ASSOCIATION ECHO/CH DE CHOLET</t>
  </si>
  <si>
    <t>pro.mssante.fr/masseur-kinesitherapeute.mssante.fr/diaverum.mssante.fr</t>
  </si>
  <si>
    <t>pro.mssante.fr/medecin.mssante.fr/masseur-kinesitherapeute.mssante.fr/lifen.mssante.fr/grancher-cyrano.mssante.fr/aquitaine.mssante.fr</t>
  </si>
  <si>
    <t>orthophoniste.mssante.fr/masseur-kinesitherapeute.mssante.fr/interop-mssante.apicrypt.org/altygo.mssante.fr</t>
  </si>
  <si>
    <t>medecin.mssante.fr/lifen.mssante.fr/echo-sante.mssante.fr/choisy-cliniques.mssante.fr</t>
  </si>
  <si>
    <t>MAILIZ/LIFEN/ASSOCIATION ECHO/GCS E-SANTE ARCHIPEL</t>
  </si>
  <si>
    <t>sage-femme.oc.mssante.fr/ramsaygds.mssante.fr/pro.oc.mssante.fr/medecin.oc.mssante.fr/medecin.mssante.fr/lifen.mssante.fr/interop-mssante.apicrypt.org/infirmier.mssante.fr/chorus.mssante.fr/chirurgien-dentiste.mssante.fr/ch-ariege-couserans.mssante.fr/cgm.mssante.fr/aura.mssante.fr</t>
  </si>
  <si>
    <t>pharmacien.mssante.fr/medecin.mssante.fr/masseur-kinesitherapeute.mssante.fr/interop-mssante.apicrypt.org/infirmier.mssante.fr/ch-hirson.mssante.fr/ch-compiegnenoyon.mssante.fr/cgm.mssante.fr</t>
  </si>
  <si>
    <t>sos-medecins.mssante.fr/sage-femme.mssante.fr/ramsaygds.mssante.fr/pro.mssante.fr/pole-sthelier.mssante.fr/orthophoniste.mssante.fr/medistory.mssante.fr/medecin.mssante.fr/masseur-kinesitherapeute.mssante.fr/lifen.mssante.fr/interop-mssante.apicrypt.org/infirmier.mssante.fr/hstv.mssante.fr/hospiville.mssante.fr/hnfc.mssante.fr/ghbs.mssante.fr/chu-rouen.mssante.fr/chu-rennes.mssante.fr/ch-stmalo.mssante.fr/chr-metz-thionville.mssante.fr/ch-ploermel.mssante.fr/chirurgien-dentiste.mssante.fr/ch-guillaumeregnier.mssante.fr/ch-dinan.mssante.fr/ch-cotentin.mssante.fr/ch-centre-bretagne.mssante.fr/ch-beziers.mssante.fr/cgm.mssante.fr/aura.mssante.fr/aub.mssante.fr</t>
  </si>
  <si>
    <t>MIPIH/COMPAGNIE GENERALE DE SANTE/POLE MPR HELIER/DEDALUS HEALTHCARE FRANCE/LIFEN/APICEM/HOSPITALITE SAINT-THOMAS DE VILLENEUVE/SAS MAPUI LABS/HOPITAL NORD FRANCHE COMTE/GHBS - HOPITAL DU SCORFF/CHU DE ROUEN/CHRU DE RENNES/CHR METZ-THIONVILLE/CH BRETAGNE ATLANTIQUE/MAILIZ/CH GUILLAUME REGNIER/CH DE SAINT MALO/CH PUBLIC DU COTENTIN/CH CENTRE BRETAGNE/CH DE BEZIERS/COMPUGROUP MEDICAL France/GCS SARA/AUB SANTE</t>
  </si>
  <si>
    <t>medecin.oc.mssante.fr/medecin.mssante.fr/lifen.mssante.fr/interop-mssante.apicrypt.org/infirmier.mssante.fr/chmayotte.mssante.fr/ch-castelnaudary.mssante.fr</t>
  </si>
  <si>
    <t>LIFEN/APICEM/MAILIZ/CH DE MAYOTTE/MIPIH</t>
  </si>
  <si>
    <t>vbr-sudeure.mssante.fr/sage-femme.mssante.fr/pro.mssante.fr/pharmacien.mssante.fr/orthophoniste.mssante.fr/medecin.mssante.fr/lifen.mssante.fr/interop-mssante.apicrypt.org/infirmier.mssante.fr/hopital-saint-joseph.mssante.fr/ght85.mssante.fr/esantepdl.mssante.fr/chu-poitiers.mssante.fr/chorus.mssante.fr/ch-lvo.mssante.fr/chd-vendee.mssante.fr/ch-cotentin.mssante.fr/ch-cotedelumiere.mssante.fr/chba.mssante.fr/cgm.mssante.fr/aura.mssante.fr</t>
  </si>
  <si>
    <t>sage-femme.oc.mssante.fr/sage-femme.mssante.fr/pro.oc.mssante.fr/pro.mssante.fr/pharmacien.oc.mssante.fr/medecin.oc.mssante.fr/medecin.mssante.fr/medecin.mp.mssante.fr/lifen.mssante.fr/infirmier.oc.mssante.fr/infirmier.mssante.fr/filieris.mssante.fr/ch-sarlat.mssante.fr/chirurgien-dentiste.oc.mssante.fr/ch-compiegnenoyon.mssante.fr/ch-albi.mssante.fr/cgm.mssante.fr/aura.mssante.fr</t>
  </si>
  <si>
    <t>LIFEN/MAILIZ/DEDALUS HEALTHCARE FRANCE/CH SARLAT/CHI DE COMPIEGNE-NOYON/MIPIH/COMPUGROUP MEDICAL France/GCS SARA</t>
  </si>
  <si>
    <t>sage-femme.mssante.fr/pro.mssante.fr/pharmacien.mssante.fr/medecin.mssante.fr/masseur-kinesitherapeute.mssante.fr/lifen.mssante.fr/interop-mssante.apicrypt.org/infirmier.mssante.fr/ihfb.mssante.fr/chu-amiens.mssante.fr/chr-metz-thionville.mssante.fr/ch-mdm.mssante.fr/ch-dax.mssante.fr/ch-cotentin.mssante.fr/ch-compiegnenoyon.mssante.fr/ch-beauvais.mssante.fr/cgm.mssante.fr/aura.mssante.fr</t>
  </si>
  <si>
    <t>LIFEN/APICEM/MAILIZ/INSTITUT HOSPITALIER FRANCO-BRITANIQUE/CHU AMIENS PICARDIE/CHR METZ-THIONVILLE/CH DE MONT DE MARSAN/CH DAX/CH PUBLIC DU COTENTIN/CHI DE COMPIEGNE-NOYON/DEDALUS HEALTHCARE FRANCE/COMPUGROUP MEDICAL France/GCS SARA</t>
  </si>
  <si>
    <t>sage-femme.mssante.fr/pro.mssante.fr/pharmacien.mssante.fr/orthophoniste.mssante.fr/na.mssante.fr/medecin.mssante.fr/masseur-kinesitherapeute.mssante.fr/lifen.mssante.fr/infirmier.mssante.fr/chirurgien-dentiste.mssante.fr/ch-bergerac.mssante.fr/cgm.mssante.fr/aquitaine.mssante.fr</t>
  </si>
  <si>
    <t>LIFEN/MAILIZ/GIP SILPC/COMPUGROUP MEDICAL France/GRADES ESEA NOUVELLE-AQUITAINE</t>
  </si>
  <si>
    <t>sage-femme.mssante.fr/pro.mssante.fr/medecin.mssante.fr/masseur-kinesitherapeute.mssante.fr/lifen.mssante.fr/interop-mssante.apicrypt.org/infirmier.mssante.fr/chirurgien-dentiste.mssante.fr/ch-chaumont.mssante.fr/cgm.mssante.fr</t>
  </si>
  <si>
    <t>sos-medecins.mssante.fr/pro.mssante.fr/pharmacien.mssante.fr/medecin.mssante.fr/lifen.mssante.fr/interop-mssante.apicrypt.org/infirmier.mssante.fr/chr-orleans.mssante.fr/ch-clermont.mssante.fr</t>
  </si>
  <si>
    <t>LIFEN/APICEM/MAILIZ/CH REGIONAL D'ORLEANS/MIPIH</t>
  </si>
  <si>
    <t>sage-femme.mssante.fr/pro.mssante.fr/pharmacien.mssante.fr/medecin.mssante.fr/lifen.mssante.fr/interop-mssante.apicrypt.org/infirmier.mssante.fr/ihfb.mssante.fr/chu-amiens.mssante.fr/chr-metz-thionville.mssante.fr/chirurgien-dentiste.mssante.fr/ch-compiegnenoyon.mssante.fr/ch-chalonsenchampagne.mssante.fr/cgm.mssante.fr/aura.mssante.fr</t>
  </si>
  <si>
    <t>LIFEN/APICEM/INSTITUT HOSPITALIER FRANCO-BRITANIQUE/CHU AMIENS PICARDIE/CHR METZ-THIONVILLE/MAILIZ/CHI DE COMPIEGNE-NOYON/CHU DE REIMS/COMPUGROUP MEDICAL France/GCS SARA</t>
  </si>
  <si>
    <t>pro.mssante.fr/orthophoniste.mssante.fr/medecin.mssante.fr/interop-mssante.apicrypt.org/infirmier.mssante.fr/chirurgien-dentiste.mssante.fr/ch-doullens.mssante.fr/aura.mssante.fr</t>
  </si>
  <si>
    <t>pharmacien.oc.mssante.fr/filieris.mssante.fr/ch-gaillac.mssante.fr</t>
  </si>
  <si>
    <t>sage-femme.mssante.fr/pro.mssante.fr/pharmacien.mssante.fr/pediatrie-chulenval-nice.mssante.fr/paca.mssante.fr/orthophoniste.mssante.fr/medecin.mssante.fr/lifen.mssante.fr/lenval.mssante.fr/interop-mssante.apicrypt.org/infirmier.mssante.fr/chu-nice.mssante.fr/ch-issoudun.mssante.fr/chirurgien-dentiste.mssante.fr/ch-cannes.mssante.fr/cgm.mssante.fr/aura.mssante.fr</t>
  </si>
  <si>
    <t>MIPIH/LIFEN/HOPITAUX PEDIATRIQUES DE NICE CHU LENVAL/APICEM/CHU DE NICE/CH LA TOUR BLANCHE-ISSOUDUN/MAILIZ/CH DE CANNES/COMPUGROUP MEDICAL France/GCS SARA</t>
  </si>
  <si>
    <t>pro.mssante.fr/pharmacien.mssante.fr/orthophoniste.mssante.fr/medecin.mssante.fr/masseur-kinesitherapeute.mssante.fr/lifen.mssante.fr/interop-mssante.apicrypt.org/infirmier.mssante.fr/grand-est.mssante.fr/ch-wissembourg.mssante.fr/chmayotte.mssante.fr/chicas-gap.mssante.fr/ch-haguenau.mssante.fr/ch-epernay.mssante.fr/ch-dole.mssante.fr/ch-chalonsenchampagne.mssante.fr/ch-beziers.mssante.fr/cgm.mssante.fr/aura.mssante.fr/amreso-bethel.mssante.fr</t>
  </si>
  <si>
    <t>LIFEN/APICEM/MAILIZ/GRADES PULSY/CHI DE LA LAUTER/CH DE MAYOTTE/CHI DES ALPES DU SUD/MIPIH/CH LOUIS PASTEUR/CHU DE REIMS/CH DE BEZIERS/COMPUGROUP MEDICAL France/GCS SARA/ENOVACOM</t>
  </si>
  <si>
    <t>pro.mssante.fr/pc.mssante.fr/medecin.mssante.fr/lifen.mssante.fr/infirmier.mssante.fr/gh-saintesangely.mssante.fr/ch-jonzac.mssante.fr/aura.mssante.fr</t>
  </si>
  <si>
    <t>ssa.mssante.fr/medecin.mssante.fr/interop-mssante.apicrypt.org/hnfc.mssante.fr/ch-kourou.mssante.fr/aura.mssante.fr</t>
  </si>
  <si>
    <t>SSA/MAILIZ/APICEM/HOPITAL NORD FRANCHE COMTE/MIPIH/GCS SARA</t>
  </si>
  <si>
    <t>sage-femme.mssante.fr/ramsaygds.mssante.fr/pro.mssante.fr/pharmacien.mssante.fr/na.mssante.fr/medecin.mssante.fr/lifen.mssante.fr/interop-mssante.apicrypt.org/infirmier.mssante.fr/ght-gpne.mssante.fr/eps-erasme.mssante.fr/ch-vienne.mssante.fr/chu-poitiers.mssante.fr/chu-bordeaux.mssante.fr/ch-mdm.mssante.fr/ch-epernay.mssante.fr/ch-dax.mssante.fr/ch-cotebasque.mssante.fr/cgm.mssante.fr/aura.mssante.fr/aquitaine.mssante.fr</t>
  </si>
  <si>
    <t>COMPAGNIE GENERALE DE SANTE/LIFEN/APICEM/MAILIZ/GHI LE RAINCY MONTFERMEIL/GH PAUL GUIRAUD/CH DE VIENNE/CHU DE POITIERS/CHU HOPITAUX DE BORDEAUX/CH DE MONT DE MARSAN/CHU DE REIMS/CH DAX/CHI DE LA COTE BASQUE/COMPUGROUP MEDICAL France/GCS SARA/GRADES ESEA NOUVELLE-AQUITAINE</t>
  </si>
  <si>
    <t>urpsinfirmiers-occitanie.mssante.fr/sage-femme.mssante.fr/pro.oc.mssante.fr/orthophoniste.mssante.fr/medecin.oc.mssante.fr/medecin.mssante.fr/medecin.mp.mssante.fr/interop-mssante.apicrypt.org/infirmier.mssante.fr/ch-vitre.mssante.fr/chu-limoges.mssante.fr/ch-saintaffrique.mssante.fr/ch-millau.mssante.fr/chirurgien-dentiste.oc.mssante.fr/cgm.mssante.fr/bioserveur.mssante.fr/bioserveur.medimail.mssante.fr/aura.mssante.fr</t>
  </si>
  <si>
    <t>APICEM/MAILIZ/CH VITRE/CHU DE LIMOGES/COMPUGROUP MEDICAL France/DEDALUS HEALTHCARE FRANCE/MIPIH/GCS SARA</t>
  </si>
  <si>
    <t>pharmacien.mssante.fr/medecin.mssante.fr/masseur-kinesitherapeute.mssante.fr/interop-mssante.apicrypt.org/infirmier.mssante.fr/chu-amiens.mssante.fr/chimr.mssante.fr/ch-compiegnenoyon.mssante.fr/bioserveur.mssante.fr/bioserveur.medimail.mssante.fr</t>
  </si>
  <si>
    <t>APICEM/MAILIZ/CHU AMIENS PICARDIE/CHI DE COMPIEGNE-NOYON/DEDALUS HEALTHCARE FRANCE/MIPIH</t>
  </si>
  <si>
    <t>sante-grand-est.mssante.fr/pro.mssante.fr/orthophoniste.mssante.fr/interop-mssante.apicrypt.org</t>
  </si>
  <si>
    <t>pro.mssante.fr/masseur-kinesitherapeute.mssante.fr/lifen.mssante.fr/interop-mssante.apicrypt.org/infirmier.mssante.fr/grand-est.mssante.fr/ghvl.mssante.fr</t>
  </si>
  <si>
    <t>LIFEN/APICEM/MAILIZ/GRADES PULSY/CHRU NANCY - HOPITAL CENTRAL</t>
  </si>
  <si>
    <t>pro.mssante.fr/pharmacien.mssante.fr/medecin.mssante.fr/interop-mssante.apicrypt.org/infirmier.mssante.fr/grand-est.mssante.fr/ch-ravenel.mssante.fr/chirurgien-dentiste.mssante.fr/cgm.mssante.fr/aura.mssante.fr</t>
  </si>
  <si>
    <t>APICEM/GRADES PULSY/MIPIH/MAILIZ/COMPUGROUP MEDICAL France/GCS SARA</t>
  </si>
  <si>
    <t>vivalto-sante.mssante.fr/pro.mssante.fr/pharmacien.mssante.fr/pc.mssante.fr/na.mssante.fr/medecin.mssante.fr/lifen.mssante.fr/interop-mssante.apicrypt.org/infirmier.mssante.fr/gh-saintesangely.mssante.fr/ch-royan.mssante.fr/ch-rochefort.mssante.fr/cgm.mssante.fr/aura.mssante.fr</t>
  </si>
  <si>
    <t>GIE VIVALTO SANTE SERVICE PARTAGES/GRADES ESEA NOUVELLE-AQUITAINE/LIFEN/APICEM/MAILIZ/CH SAINT CALAIS/CH DE ROCHEFORT/COMPUGROUP MEDICAL France/GCS SARA</t>
  </si>
  <si>
    <t>pro.mssante.fr/pc.mssante.fr/na.mssante.fr/medecin.mssante.fr/lifen.mssante.fr/interop-mssante.apicrypt.org/infirmier.mssante.fr/ch-ruffec.mssante.fr/chorus.mssante.fr/ch-cotentin.mssante.fr</t>
  </si>
  <si>
    <t>GRADES ESEA NOUVELLE-AQUITAINE/LIFEN/APICEM/MAILIZ/CH DE RUFFEC/CHORUS/CH PUBLIC DU COTENTIN</t>
  </si>
  <si>
    <t>vyv3.mssante.fr/ssa.mssante.fr/sage-femme.mssante.fr/pro.mssante.fr/pharmacien.mssante.fr/orthophoniste.mssante.fr/medistory.mssante.fr/medecin.mssante.fr/masseur-kinesitherapeute.mssante.fr/lifen.mssante.fr/jeebop.mssante.fr/interop-mssante.apicrypt.org/infirmier.mssante.fr/hstv.mssante.fr/hospigrandouest.mssante.fr/ghbs.mssante.fr/gard.mssante.fr/epsve.mssante.fr/chu-poitiers.mssante.fr/ch-stbrieuc.mssante.fr/chsaintmartin.mssante.fr/chmayotte.mssante.fr/ch-colmar.mssante.fr/ch-chartres.mssante.fr/ch-centre-bretagne.mssante.fr/chba.mssante.fr/cgm.mssante.fr/bioserveur.mssante.fr/aura.mssante.fr/aub.mssante.fr/armorsante.mssante.fr</t>
  </si>
  <si>
    <t>SSA/LIFEN/WRAPTOR LABORATORIES/APICEM/MAILIZ/HOSPITALITE SAINT-THOMAS DE VILLENEUVE/ENOVACOM/GHBS - HOPITAL DU SCORFF/MIPIH/EPSVE/CHU DE POITIERS/GCS E-SANTE ARCHIPEL/CH DE MAYOTTE/HOPITAUX CIVILS DE COLMAR/CH DE CHARTRES/CH CENTRE BRETAGNE/CH BRETAGNE ATLANTIQUE/COMPUGROUP MEDICAL France/DEDALUS HEALTHCARE FRANCE/GCS SARA/AUB SANTE/CH DE SAINT BRIEUC</t>
  </si>
  <si>
    <t>ssiad-cha.mssante.fr/interop-mssante.apicrypt.org/infirmier.mssante.fr/ch-chalonsenchampagne.mssante.fr/ch-argonne.mssante.fr</t>
  </si>
  <si>
    <t>sos-medecins.mssante.fr/pro.mssante.fr/pedicure-podologue.mssante.fr/pdl.mssante.fr/medecin.mssante.fr/masseur-kinesitherapeute.mssante.fr/lifen.mssante.fr/interop-mssante.apicrypt.org/infirmier.mssante.fr/hospigrandouest.mssante.fr/hli-presquile.mssante.fr/ght85.mssante.fr/esantepdl.mssante.fr/cliniquemutualisteestuaire.mssante.fr/chu-poitiers.mssante.fr/ch-saintnazaire.mssante.fr/ch-ploermel.mssante.fr/chorus.mssante.fr/chirurgien-dentiste.mssante.fr/chba.mssante.fr/cgm.mssante.fr/aura.mssante.fr</t>
  </si>
  <si>
    <t>psychologue.corse.mssante.fr/pro.mssante.fr/medecin.mssante.fr/infirmier.mssante.fr/ch-sartene.mssante.fr/cgm.mssante.fr</t>
  </si>
  <si>
    <t>sage-femme.mssante.fr/pro.mssante.fr/medecin.mssante.fr/masseur-kinesitherapeute.mssante.fr/lifen.mssante.fr/interop-mssante.apicrypt.org/infirmier.mssante.fr/godinot.mssante.fr/chu-reims.mssante.fr/ch-soissons.mssante.fr/ch-epernay.mssante.fr/ch-draguignan.mssante.fr/ch-compiegnenoyon.mssante.fr</t>
  </si>
  <si>
    <t>LIFEN/APICEM/MAILIZ/ENOVACOM/MIPIH/CHU DE REIMS/CH DE LA DRACENIE/CHI DE COMPIEGNE-NOYON</t>
  </si>
  <si>
    <t>sage-femme.mssante.fr/pro.mssante.fr/pharmacien.mssante.fr/orthophoniste.mssante.fr/medecin.mssante.fr/lifen.mssante.fr/interop-mssante.apicrypt.org/infirmier.mssante.fr/ihfb.mssante.fr/ghtpdfr.mssante.fr/ghsif.mssante.fr/ghpsj.mssante.fr/epsve.mssante.fr/enovacom.mssante.fr/ch-stdenis.mssante.fr/chr-orleans.mssante.fr/chorus.mssante.fr/chiv.mssante.fr/ch-compiegnenoyon.mssante.fr/ch-cholet.mssante.fr/ch-briey.mssante.fr/bioserveur.mssante.fr/aura.mssante.fr</t>
  </si>
  <si>
    <t>LIFEN/APICEM/MAILIZ/INSTITUT HOSPITALIER FRANCO-BRITANIQUE/GH SUD ILE DE FRANCE/GH PARIS SITE SAINT JOSEPH/EPSVE/ENOVACOM/CH DE SAINT DENIS/CH REGIONAL D'ORLEANS/CHORUS/CHI DE VILLENEUVE ST GEORGES/CHI DE COMPIEGNE-NOYON/CH DE CHOLET/CHR METZ-THIONVILLE/DEDALUS HEALTHCARE FRANCE/GCS SARA</t>
  </si>
  <si>
    <t>sage-femme.mssante.fr/pro.mssante.fr/medecin.mssante.fr/masseur-kinesitherapeute.mssante.fr/lifen.mssante.fr/interop-mssante.apicrypt.org/infirmier.mssante.fr/hcs-sante.mssante.fr/ght-novo.mssante.fr/chu-reims.mssante.fr/ch-troyes.mssante.fr/ch-hco.mssante.fr/ch-chalonsenchampagne.mssante.fr/cgm.mssante.fr/bioserveur.mssante.fr/aura.mssante.fr</t>
  </si>
  <si>
    <t>LIFEN/APICEM/MAILIZ/CH RENE DUBOS/ENOVACOM/CHU DE REIMS/COMPUGROUP MEDICAL France/DEDALUS HEALTHCARE FRANCE/GCS SARA</t>
  </si>
  <si>
    <t>sage-femme.mssante.fr/ramsaygds.mssante.fr/pro.mssante.fr/pharmacien.mssante.fr/orthophoniste.mssante.fr/medecin.mssante.fr/masseur-kinesitherapeute.mssante.fr/lifen.mssante.fr/lachataigneraie.mssante.fr/interop-mssante.apicrypt.org/infirmier.mssante.fr/ihfb.mssante.fr/hopitaux-plaisir.mssante.fr/hopitalporteverte.mssante.fr/ght-novo.mssante.fr/ghpsj.mssante.fr/chirurgien-dentiste.mssante.fr/cgm.mssante.fr/aura.mssante.fr</t>
  </si>
  <si>
    <t>COMPAGNIE GENERALE DE SANTE/LIFEN/ENOVACOM/APICEM/INSTITUT HOSPITALIER FRANCO-BRITANIQUE/CH DE PLAISIR/HOPITAL LA PORTE VERTE/CH RENE DUBOS/GH PARIS SITE SAINT JOSEPH/MAILIZ/COMPUGROUP MEDICAL France/GCS SARA</t>
  </si>
  <si>
    <t>sage-femme.mssante.fr/psv47.mssante.fr/pro.mssante.fr/poledesanteduvilleneuvois.mssante.fr/na.mssante.fr/medecin.mssante.fr/lifen.mssante.fr/infirmier.mssante.fr/ch-agen-nerac.mssante.fr/cgm.mssante.fr/aquitaine.mssante.fr</t>
  </si>
  <si>
    <t>CH VILLENEUVE -POLE SANTE VILLENEUVOIS/LIFEN/MAILIZ/CH D'AGEN/COMPUGROUP MEDICAL France/GRADES ESEA NOUVELLE-AQUITAINE</t>
  </si>
  <si>
    <t>sage-femme.mssante.fr/pro.mssante.fr/medecin.mssante.fr/infirmier.mssante.fr/ght-cdn.mssante.fr</t>
  </si>
  <si>
    <t>MAILIZ/CH JACQUES MONOD - FLERS</t>
  </si>
  <si>
    <t>sage-femme.mssante.fr/pro.mssante.fr/na.mssante.fr/medecin.mssante.fr/masseur-kinesitherapeute.mssante.fr/lifen.mssante.fr/infirmier.mssante.fr/chu-reims.mssante.fr/chpyr.mssante.fr/ch-orthez.mssante.fr/ch-larochelle.mssante.fr/cgm.mssante.fr/aura.mssante.fr/aquitaine.mssante.fr</t>
  </si>
  <si>
    <t>LIFEN/MAILIZ/CHU DE REIMS/CH DES PYRENEES/CENTRE HOSPITALIER   ORTHEZ/GH DE LA ROCHELLE-RE-AUNIS/COMPUGROUP MEDICAL France/GCS SARA/GRADES ESEA NOUVELLE-AQUITAINE</t>
  </si>
  <si>
    <t>pro.mssante.fr/medecin.mssante.fr/lifen.mssante.fr/interop-mssante.apicrypt.org/infirmier.mssante.fr/ch-ploermel.mssante.fr/ch-douarnenez.mssante.fr/cgm.mssante.fr</t>
  </si>
  <si>
    <t>LIFEN/APICEM/MAILIZ/CH BRETAGNE ATLANTIQUE/DEDALUS HEALTHCARE FRANCE/COMPUGROUP MEDICAL France</t>
  </si>
  <si>
    <t>sage-femme.mssante.fr/pro.mssante.fr/medecin.mssante.fr/lifen.mssante.fr/interop-mssante.apicrypt.org/infirmier.mssante.fr/hstv.mssante.fr/hopital-saint-joseph.mssante.fr/ghbs.mssante.fr/ch-ploermel.mssante.fr/chicas-gap.mssante.fr/ch-cotentin.mssante.fr/ch-centre-bretagne.mssante.fr/chba.mssante.fr/aub.mssante.fr</t>
  </si>
  <si>
    <t>LIFEN/APICEM/MAILIZ/HOSPITALITE SAINT-THOMAS DE VILLENEUVE/HOPITAL SAINT JOSEPH/GHBS - HOPITAL DU SCORFF/CHI DES ALPES DU SUD/CH PUBLIC DU COTENTIN/CH CENTRE BRETAGNE/CH BRETAGNE ATLANTIQUE/AUB SANTE</t>
  </si>
  <si>
    <t>sage-femme.mssante.fr/pssl.mssante.fr/pro.mssante.fr/orthophoniste.mssante.fr/medecin.mssante.fr/masseur-kinesitherapeute.mssante.fr/lifen.mssante.fr/interop-mssante.apicrypt.org/infirmier.mssante.fr/hospiville.mssante.fr/esantepdl.mssante.fr/epsm-sarthe.mssante.fr/chu-nice.mssante.fr/chr-orleans.mssante.fr/ch-lemans.mssante.fr/chirurgien-dentiste.mssante.fr/ch-cotentin.mssante.fr/ch-cholet.mssante.fr/cgm.mssante.fr/aura.mssante.fr/arpep-pdl.synappse.mssante.fr/ahs-sarthe.mssante.fr</t>
  </si>
  <si>
    <t>POLE SANTE SARTHE ET LOIR/LIFEN/APICEM/SAS MAPUI LABS/GCS E-SANTE PAYS DE LA LOIRE/EPSM DE LA SARTHE/CHU DE NICE/CH REGIONAL D'ORLEANS/CH LE MANS/MAILIZ/CH PUBLIC DU COTENTIN/CH DE CHOLET/COMPUGROUP MEDICAL France/GCS SARA/SYNAPPSE/CENTRE SSR FRANCOIS GALLOUEDEC PARIGNE</t>
  </si>
  <si>
    <t>ramsaygds.mssante.fr/pro.mssante.fr/orthophoniste.mssante.fr/medecin.mssante.fr/lifen.mssante.fr/interop-mssante.apicrypt.org/infirmier.mssante.fr/ch-lepuy.aura.mssante.fr/chirurgien-dentiste.mssante.fr/ch-beziers.mssante.fr/cgm.mssante.fr/aura.mssante.fr</t>
  </si>
  <si>
    <t>COMPAGNIE GENERALE DE SANTE/LIFEN/APICEM/MAILIZ/CH DE BEZIERS/COMPUGROUP MEDICAL France/GCS SARA</t>
  </si>
  <si>
    <t>sage-femme.mssante.fr/ramsaygds.mssante.fr/pro.mssante.fr/medecin.oc.mssante.fr/medecin.mssante.fr/masseur-kinesitherapeute.mssante.fr/lifen.mssante.fr/interop-mssante.apicrypt.org/infirmier.mssante.fr/chu-limoges.mssante.fr/ch-aurillac.mssante.fr/cgm.mssante.fr/aura.mssante.fr/adapei15.aura.mssante.fr</t>
  </si>
  <si>
    <t>COMPAGNIE GENERALE DE SANTE/MIPIH/LIFEN/APICEM/MAILIZ/CHU DE LIMOGES/GIP SILPC/COMPUGROUP MEDICAL France/GCS SARA</t>
  </si>
  <si>
    <t>sage-femme.mssante.fr/ramsaygds.mssante.fr/pro.mssante.fr/orthophoniste.mssante.fr/medecin.mssante.fr/masseur-kinesitherapeute.mssante.fr/lifen.mssante.fr/interop-mssante.apicrypt.org/infirmier.oc.mssante.fr/infirmier.mssante.fr/hopital-europeen.mssante.fr/ght-novo.mssante.fr/chiv.mssante.fr/chirurgien-dentiste.mssante.fr/chicreteil.mssante.fr/cgm.mssante.fr/biomedecine.mssante.fr/aura.mssante.fr</t>
  </si>
  <si>
    <t>COMPAGNIE GENERALE DE SANTE/LIFEN/APICEM/MIPIH/HOPITAL EUROPEEN/CH RENE DUBOS/CHI DE VILLENEUVE ST GEORGES/MAILIZ/CHI DE CRETEIL/COMPUGROUP MEDICAL France/ENOVACOM/GCS SARA</t>
  </si>
  <si>
    <t>sage-femme.mssante.fr/pro.mssante.fr/medecin.mssante.fr/lifen.mssante.fr/interop-mssante.apicrypt.org/infirmier.mssante.fr/hopitaux-jura.mssante.fr/chu-besancon.mssante.fr/chorus.mssante.fr/chicas-gap.mssante.fr/ch-chalon71.mssante.fr/cgm.mssante.fr/aura.mssante.fr</t>
  </si>
  <si>
    <t>pro.mssante.fr/medecin.mssante.fr/masseur-kinesitherapeute.mssante.fr/lifen.mssante.fr/interop-mssante.apicrypt.org/infirmier.mssante.fr/hospiville.mssante.fr/ght85.mssante.fr/ch-saintcalais.mssante.fr/ch-laferte-bernard.mssante.fr/chirurgien-dentiste.mssante.fr/ch-cholet.mssante.fr/cgm.mssante.fr</t>
  </si>
  <si>
    <t>LIFEN/APICEM/SAS MAPUI LABS/CH DEPARTEMENTAL VENDEE/CH DE CHATEAUDUN/CH LA FERTE BERNARD/MAILIZ/CH DE CHOLET/COMPUGROUP MEDICAL France</t>
  </si>
  <si>
    <t>interop-mssante.apicrypt.org/ch-lanmeur.mssante.fr</t>
  </si>
  <si>
    <t>sage-femme.oc.mssante.fr/sage-femme.mssante.fr/pro.oc.mssante.fr/pro.mssante.fr/pharmacien.mssante.fr/orthophoniste.oc.mssante.fr/orthophoniste.mssante.fr/medecin.oc.mssante.fr/medecin.mssante.fr/lifen.mssante.fr/interop-mssante.apicrypt.org/infirmier.mssante.fr/hopital-lozere.mssante.fr/enovacom.mssante.fr/chirurgien-dentiste.mssante.fr/chicas-gap.mssante.fr/cgm.mssante.fr/bioserveur.mssante.fr/bioserveur.medimail.mssante.fr/aura.mssante.fr</t>
  </si>
  <si>
    <t>LIFEN/APICEM/ENOVACOM/MAILIZ/CHI DES ALPES DU SUD/COMPUGROUP MEDICAL France/DEDALUS HEALTHCARE FRANCE/MIPIH/GCS SARA</t>
  </si>
  <si>
    <t>ugecam-ra.aura.mssante.fr/sage-femme.mssante.fr/pro.mssante.fr/orthophoniste.mssante.fr/medecin.mssante.fr/lifen.mssante.fr/interop-mssante.apicrypt.org/infirmier.mssante.fr/hopital-saint-joseph.mssante.fr/echo-sante.mssante.fr/ch-vienne.mssante.fr/chu-poitiers.mssante.fr/chorus.mssante.fr/chms.aura.mssante.fr/chmayotte.mssante.fr/chicas-gap.mssante.fr/ch-cotentin.mssante.fr/ch-chartres.mssante.fr/chba.mssante.fr/cgm.mssante.fr/aura.mssante.fr</t>
  </si>
  <si>
    <t>LIFEN/APICEM/MAILIZ/HOPITAL SAINT JOSEPH/ASSOCIATION ECHO/CH DE VIENNE/CHU DE POITIERS/CHORUS/CH DE MAYOTTE/CHI DES ALPES DU SUD/CH PUBLIC DU COTENTIN/CH DE CHARTRES/CH BRETAGNE ATLANTIQUE/COMPUGROUP MEDICAL France/GCS SARA</t>
  </si>
  <si>
    <t>sante-grand-est.mssante.fr/sage-femme.mssante.fr/pro.mssante.fr/masseur-kinesitherapeute.mssante.fr/lorsep.mssante.fr/lifen.mssante.fr/interop-mssante.apicrypt.org/infirmier.mssante.fr/grand-est.mssante.fr/chirurgien-dentiste.mssante.fr/cgm.mssante.fr/aura.mssante.fr</t>
  </si>
  <si>
    <t>MIPIH/LIFEN/APICEM/GRADES PULSY/MAILIZ/COMPUGROUP MEDICAL France/GCS SARA</t>
  </si>
  <si>
    <t>pro.mssante.fr/medecin.mssante.fr/lifen.mssante.fr/infirmier.mssante.fr/esantepdl.mssante.fr/chu-nantes.mssante.fr/ch-epsylan.mssante.fr/ch-cholet.mssante.fr</t>
  </si>
  <si>
    <t>LIFEN/MAILIZ/GCS E-SANTE PAYS DE LA LOIRE/CHU DE NANTES/EPSYLAN/CH DE CHOLET</t>
  </si>
  <si>
    <t>orthophoniste.mssante.fr/medecin.mssante.fr/infirmier.mssante.fr/fondation-sjd.mssante.fr</t>
  </si>
  <si>
    <t>sage-femme.mssante.fr/pro.mssante.fr/orthophoniste.mssante.fr/medicall.mssante.fr/medecin.mssante.fr/masseur-kinesitherapeute.mssante.fr/lifen.mssante.fr/interop-mssante.apicrypt.org/infirmier.mssante.fr/ghsif.mssante.fr/eps-etampes.mssante.fr/ch-vitre.mssante.fr/ch-sud77.mssante.fr/chicreteil.mssante.fr/chicas-gap.mssante.fr/cgm.mssante.fr/aura.mssante.fr</t>
  </si>
  <si>
    <t>MIPIH/LIFEN/APICEM/MAILIZ/GH SUD ILE DE FRANCE/EPS BARTHELEMY DURAND/CH VITRE/DEDALUS HEALTHCARE FRANCE/CHI DE CRETEIL/CHI DES ALPES DU SUD/COMPUGROUP MEDICAL France/GCS SARA</t>
  </si>
  <si>
    <t>medecin.mssante.fr/lifen.mssante.fr/interop-mssante.apicrypt.org/infirmier.mssante.fr/ch-vitrylefrancois.mssante.fr/cgm.mssante.fr/aura.mssante.fr</t>
  </si>
  <si>
    <t>ramsaygds.mssante.fr/pro.mssante.fr/pharmacien.mssante.fr/lifen.mssante.fr/interop-mssante.apicrypt.org/infirmier.mssante.fr/ihope.aura.mssante.fr/clb.aura.mssante.fr/ch-vienne.mssante.fr/chu-poitiers.mssante.fr/chu-lyon.aura.mssante.fr/chu-limoges.mssante.fr/cgm.mssante.fr/aura.mssante.fr</t>
  </si>
  <si>
    <t>COMPAGNIE GENERALE DE SANTE/LIFEN/APICEM/MAILIZ/CH DE VIENNE/CHU DE POITIERS/CHU DE LIMOGES/COMPUGROUP MEDICAL France/GCS SARA</t>
  </si>
  <si>
    <t>pro.mssante.fr/medecin.mssante.fr/masseur-kinesitherapeute.mssante.fr/fpv.mssante.fr/enovacom.mssante.fr/aura.mssante.fr</t>
  </si>
  <si>
    <t>pro.mssante.fr/medecin.mssante.fr/masseur-kinesitherapeute.mssante.fr/lifen.mssante.fr/cmo.aura.mssante.fr/aura.mssante.fr</t>
  </si>
  <si>
    <t>orthophoniste.mssante.fr/lifen.mssante.fr/fsef.mssante.fr/chu-rennes.mssante.fr</t>
  </si>
  <si>
    <t>pro.mssante.fr/orthophoniste.mssante.fr/masseur-kinesitherapeute.mssante.fr/lifen.mssante.fr/infirmier.mssante.fr/echo-sante.mssante.fr/ahs-sarthe.mssante.fr</t>
  </si>
  <si>
    <t>na.mssante.fr/medecin.mssante.fr/infirmier.mssante.fr/cgm.mssante.fr/aura.mssante.fr/aquitaine.mssante.fr</t>
  </si>
  <si>
    <t>riovert.mssante.fr/pro.mssante.fr/medecin.mssante.fr/lifen.mssante.fr/infirmier.mssante.fr/groupesos.mssante.fr/chicas-gap.mssante.fr/aura.mssante.fr</t>
  </si>
  <si>
    <t>ENOVACOM/LIFEN/MAILIZ/ASSOCIATION GROUPE SOS SANTE/CHI DES ALPES DU SUD/GCS SARA</t>
  </si>
  <si>
    <t>psychologue.oc.mssante.fr/pro.oc.mssante.fr/pro.mssante.fr/orthoptiste.oc.mssante.fr/orthophoniste.oc.mssante.fr/orthophoniste.mssante.fr/medecin.mssante.fr/masseur-kinesitherapeute.oc.mssante.fr/lifen.mssante.fr/chirurgien-dentiste.oc.mssante.fr/cgm.mssante.fr/aura.mssante.fr/asei.asso.mssante.fr</t>
  </si>
  <si>
    <t>ugecam-brpl.mssante.fr/masseur-kinesitherapeute.mssante.fr/lifen.mssante.fr/infirmier.mssante.fr/aura.mssante.fr</t>
  </si>
  <si>
    <t>pro.mssante.fr/pharmacien.mssante.fr/orthophoniste.mssante.fr/medistory.mssante.fr/medecin.mssante.fr/masseur-kinesitherapeute.mssante.fr/lifen.mssante.fr/interop-mssante.apicrypt.org/infirmier.mssante.fr/epsve.mssante.fr/clinique-generale.aura.mssante.fr/chu-grenoble.aura.mssante.fr/ch-cotebasque.mssante.fr/ch-belley.aura.mssante.fr/ch-annecygenevois.aura.mssante.fr/cgm.mssante.fr/cgfl.mssante.fr/aura.mssante.fr</t>
  </si>
  <si>
    <t>sage-femme.mssante.fr/ramsaygds.mssante.fr/pro.mssante.fr/polesantetravail.mssante.fr/medecin.mssante.fr/masseur-kinesitherapeute.mssante.fr/lifen.mssante.fr/interop-mssante.apicrypt.org/infirmier.mssante.fr/gh-artoisternois.mssante.fr/chu-nice.mssante.fr/chu-amiens.mssante.fr/ch-perigueux.mssante.fr/ch-arras.mssante.fr/cgm.mssante.fr/aura.mssante.fr</t>
  </si>
  <si>
    <t>sage-femme.mssante.fr/pro.mssante.fr/pedicure-podologue.mssante.fr/medecin.mssante.fr/masseur-kinesitherapeute.mssante.fr/lifen.mssante.fr/interop-mssante.apicrypt.org/infirmier.mssante.fr/ch-bernay.mssante.fr/cgm.mssante.fr/aura.mssante.fr</t>
  </si>
  <si>
    <t>LIFEN/APICEM/MAILIZ/CH EURE SEINE/COMPUGROUP MEDICAL France/GCS SARA</t>
  </si>
  <si>
    <t>pro.mssante.fr/medecin.mssante.fr/lifen.mssante.fr/infirmier.mssante.fr/chmayotte.mssante.fr/ch-ardeche-nord.aura.mssante.fr/cgm.mssante.fr/aura.mssante.fr</t>
  </si>
  <si>
    <t>LIFEN/MAILIZ/CH DE MAYOTTE/COMPUGROUP MEDICAL France/GCS SARA</t>
  </si>
  <si>
    <t>pharmacien.mssante.fr/na.mssante.fr/medecin.mssante.fr/lifen.mssante.fr/infirmier.mssante.fr/ch-libourne.mssante.fr/ch-eygurande.mssante.fr/ch-cadillac.mssante.fr/aquitaine.mssante.fr</t>
  </si>
  <si>
    <t>sage-femme.mssante.fr/ramsaygds.mssante.fr/pro.mssante.fr/pharmacien.mssante.fr/pc.mssante.fr/medecin.mssante.fr/masseur-kinesitherapeute.mssante.fr/lifen.mssante.fr/interop-mssante.apicrypt.org/infirmier.mssante.fr/ch-vierzon.mssante.fr/chu-poitiers.mssante.fr/chu-limoges.mssante.fr/ch-issoudun.mssante.fr/chirurgien-dentiste.mssante.fr/chicas-gap.mssante.fr/ch-chateauroux.mssante.fr/cgm.mssante.fr/aura.mssante.fr</t>
  </si>
  <si>
    <t>COMPAGNIE GENERALE DE SANTE/GRADES ESEA NOUVELLE-AQUITAINE/LIFEN/APICEM/CH DE VIERZON/CHU DE POITIERS/CHU DE LIMOGES/CH LA TOUR BLANCHE-ISSOUDUN/MAILIZ/CHI DES ALPES DU SUD/CH CHATEAUROUX/COMPUGROUP MEDICAL France/GCS SARA</t>
  </si>
  <si>
    <t>ch-nogentlerotrou.mssante.fr/ch-laloupe.mssante.fr</t>
  </si>
  <si>
    <t>CH NOGENT LE ROTROU/CH EDMOND MORCHOISNE</t>
  </si>
  <si>
    <t>sage-femme.mssante.fr/pro.mssante.fr/medecin.mssante.fr/lifen.mssante.fr/interop-mssante.apicrypt.org/infirmier.mssante.fr/ch-vitre.mssante.fr/ch-romorantin.mssante.fr/ch-rochefort.mssante.fr/cgm.mssante.fr/aura.mssante.fr</t>
  </si>
  <si>
    <t>LIFEN/APICEM/MAILIZ/CH VITRE/CH DE ROMORANTIN-LANTHENAY/CH DE ROCHEFORT/COMPUGROUP MEDICAL France/GCS SARA</t>
  </si>
  <si>
    <t>sage-femme.mssante.fr/pro.mssante.fr/pedicure-podologue.mssante.fr/orthophoniste.mssante.fr/medecin.mssante.fr/masseur-kinesitherapeute.mssante.fr/lifen.mssante.fr/interop-mssante.apicrypt.org/infirmier.mssante.fr/ght-novo.mssante.fr/ch-roubaix.mssante.fr/ch-compiegnenoyon.mssante.fr/ch-angouleme.mssante.fr/cgm.mssante.fr/aura.mssante.fr</t>
  </si>
  <si>
    <t>sage-femme.mssante.fr/pharmacien.mssante.fr/medecin.mssante.fr/masseur-kinesitherapeute.mssante.fr/lifen.mssante.fr/infirmier.mssante.fr/ch-stefoy.mssante.fr/cgm.mssante.fr/aura.mssante.fr</t>
  </si>
  <si>
    <t>sage-femme.mssante.fr/pro.mssante.fr/orthophoniste.mssante.fr/medecin.mssante.fr/masseur-kinesitherapeute.mssante.fr/lifen.mssante.fr/infirmier.mssante.fr/elivie.mssante.fr/ch-vienne.mssante.fr/ch-vienne.aura.mssante.fr/ch-chalonsenchampagne.mssante.fr/cgm.mssante.fr/aura.mssante.fr</t>
  </si>
  <si>
    <t>LIFEN/MAILIZ/DEDALUS HEALTHCARE FRANCE/CH DE VIENNE/CHU DE REIMS/COMPUGROUP MEDICAL France/GCS SARA</t>
  </si>
  <si>
    <t>sage-femme.mssante.fr/pro.mssante.fr/medecin.mssante.fr/masseur-kinesitherapeute.mssante.fr/lifen.mssante.fr/interop-mssante.apicrypt.org/infirmier.mssante.fr/epsm-loiret.mssante.fr/ch-vienne.mssante.fr/chu-tours.mssante.fr/ch-saumur.mssante.fr/chr-orleans.mssante.fr/chmayotte.mssante.fr/ch-dreux.mssante.fr/ch-chinon.mssante.fr</t>
  </si>
  <si>
    <t>LIFEN/APICEM/MAILIZ/CH DE VIENNE/CHRU DE TOURS/CH DE SAUMUR/CH REGIONAL D'ORLEANS/CH DE MAYOTTE/ENOVACOM/CH DU CHINONAIS</t>
  </si>
  <si>
    <t>pharmacien.mssante.fr/medecin.mssante.fr/masseur-kinesitherapeute.mssante.fr/lifen.mssante.fr/infirmier.mssante.fr</t>
  </si>
  <si>
    <t>pro.oc.mssante.fr/orthoptiste.oc.mssante.fr/medecin.oc.mssante.fr/medecin.mssante.fr/medecin.mp.mssante.fr/infirmier.oc.mssante.fr/infirmier.mssante.fr/hopital-gimont.mssante.fr</t>
  </si>
  <si>
    <t>na.mssante.fr/hopital-mauvezin.mssante.fr</t>
  </si>
  <si>
    <t>infirmier.mssante.fr/ch-saint-geniezdolt.mssante.fr</t>
  </si>
  <si>
    <t>medecin.mssante.fr/enovacom.mssante.fr/ch-manhes.mssante.fr/cgm.mssante.fr</t>
  </si>
  <si>
    <t>MAILIZ/ENOVACOM/DEDALUS HEALTHCARE FRANCE/COMPUGROUP MEDICAL France</t>
  </si>
  <si>
    <t>sage-femme.mssante.fr/pro.mssante.fr/medecin.mssante.fr/masseur-kinesitherapeute.mssante.fr/lifen.mssante.fr/interop-mssante.apicrypt.org/infirmier.mssante.fr/chu-reims.mssante.fr/ch-saintdizier.mssante.fr/ch-cotentin.mssante.fr/cgm.mssante.fr/aura.mssante.fr</t>
  </si>
  <si>
    <t>LIFEN/APICEM/MAILIZ/CHU DE REIMS/DEDALUS HEALTHCARE FRANCE/CH PUBLIC DU COTENTIN/COMPUGROUP MEDICAL France/GCS SARA</t>
  </si>
  <si>
    <t>APICEM/MAILIZ/DEDALUS HEALTHCARE FRANCE/COMPUGROUP MEDICAL France</t>
  </si>
  <si>
    <t>pro.mssante.fr/pc.mssante.fr/na.mssante.fr/medecin.mssante.fr/lifen.mssante.fr/infirmier.mssante.fr/ch-sud-charente.mssante.fr/chmayotte.mssante.fr/ch-angouleme.mssante.fr/cgm.mssante.fr/aquitaine.mssante.fr</t>
  </si>
  <si>
    <t>sage-femme.mssante.fr/pro.mssante.fr/pharmacien.mssante.fr/medecin.mssante.fr/masseur-kinesitherapeute.mssante.fr/lifen.mssante.fr/interop-mssante.apicrypt.org/infirmier.mssante.fr/ght-cdn.mssante.fr/esantepdl.mssante.fr/chu-poitiers.mssante.fr/ch-alencon.mssante.fr/cgm.mssante.fr</t>
  </si>
  <si>
    <t>LIFEN/APICEM/MAILIZ/CH JACQUES MONOD - FLERS/GCS E-SANTE PAYS DE LA LOIRE/CHU DE POITIERS/DEDALUS HEALTHCARE FRANCE/COMPUGROUP MEDICAL France</t>
  </si>
  <si>
    <t>sage-femme.mssante.fr/ramsaygds.mssante.fr/pro.mssante.fr/pharmacien.mssante.fr/pediatrie-chulenval-nice.mssante.fr/paca.mssante.fr/orupaca.mssante.fr/orthophoniste.mssante.fr/na.mssante.fr/medecin.mssante.fr/lifen.mssante.fr/interop-mssante.apicrypt.org/infirmier.mssante.fr/hopitaux-plaisir.mssante.fr/hopital-saint-joseph.mssante.fr/chu-nice.mssante.fr/chirurgien-dentiste.mssante.fr/chi-fsr.mssante.fr/ch-draguignan.mssante.fr/ch-dole.mssante.fr/cgm.mssante.fr/aura.mssante.fr</t>
  </si>
  <si>
    <t>sage-femme.mssante.fr/medecin.oc.mssante.fr/medecin.mssante.fr/lifen.mssante.fr/infirmier.mssante.fr/hdpmb.aura.mssante.fr/clinique-de-la-tour.mssante.fr/chba.mssante.fr/cgm.mssante.fr/aura.mssante.fr</t>
  </si>
  <si>
    <t>sage-femme.mssante.fr/pro.mssante.fr/pharmacien.mssante.fr/medecin.mssante.fr/lifen.mssante.fr/infirmier.mssante.fr/ghsif.mssante.fr/ghpsj.mssante.fr/ch-ouestguyane.mssante.fr/chorus.mssante.fr/chmayotte.mssante.fr/chiv.mssante.fr/chirurgien-dentiste.mssante.fr/chicreteil.mssante.fr/chicas-gap.mssante.fr/ch-dax.mssante.fr/cgm.mssante.fr/aura.mssante.fr</t>
  </si>
  <si>
    <t>LIFEN/GH SUD ILE DE FRANCE/GH PARIS SITE SAINT JOSEPH/CH FRANCK-JOLY/CHORUS/CH DE MAYOTTE/CHI DE VILLENEUVE ST GEORGES/MAILIZ/CHI DE CRETEIL/CHI DES ALPES DU SUD/CH DAX/COMPUGROUP MEDICAL France/GCS SARA</t>
  </si>
  <si>
    <t>vbr-sudeure.mssante.fr/sage-femme.mssante.fr/pro.mssante.fr/pharmacien.mssante.fr/nhn.mssante.fr/nephrocare.mssante.fr/medecin.mssante.fr/lifen.mssante.fr/interop-mssante.apicrypt.org/infirmier.mssante.fr/ihfb.mssante.fr/hopitalporteverte.mssante.fr/hnfc.mssante.fr/ghpsj.mssante.fr/chu-rouen.mssante.fr/ch-saintnazaire.mssante.fr/chr-metz-thionville.mssante.fr/chorus.mssante.fr/ch-laval.mssante.fr/chirurgien-dentiste.mssante.fr/ch-eureseine.mssante.fr/ch-dreux.mssante.fr/ch-cotentin.mssante.fr/cgm.mssante.fr/aura.mssante.fr</t>
  </si>
  <si>
    <t>CENTRE NEPHROCARE MARNE LA VALLEE/LIFEN/APICEM/INSTITUT HOSPITALIER FRANCO-BRITANIQUE/HOPITAL LA PORTE VERTE/HOPITAL NORD FRANCHE COMTE/GH PARIS SITE SAINT JOSEPH/CHU DE ROUEN/CH DE SAINT NAZAIRE/CHR METZ-THIONVILLE/CHORUS/CH DE LAVAL/MAILIZ/CH EURE SEINE/ENOVACOM/CH PUBLIC DU COTENTIN/COMPUGROUP MEDICAL France/GCS SARA</t>
  </si>
  <si>
    <t>psychologue.oc.mssante.fr/pro.oc.mssante.fr/pro.mssante.fr/paca.mssante.fr/medecin.oc.mssante.fr/medecin.mssante.fr/lifen.mssante.fr/infirmier.mssante.fr/ch-moissac.mssante.fr/cgm.mssante.fr/aura.mssante.fr</t>
  </si>
  <si>
    <t>sage-femme.mssante.fr/pro.mssante.fr/pharmacien.mssante.fr/pedicure-podologue.mssante.fr/orthophoniste.mssante.fr/medecin.mssante.fr/lifen.mssante.fr/interop-mssante.apicrypt.org/infirmier.mssante.fr/ghu-paris.mssante.fr/ght-yvelinesnord.mssante.fr/ghpsj.mssante.fr/ch-mdm.mssante.fr/chi-poissy-st-germain.mssante.fr/chicas-gap.mssante.fr/ch-eureseine.mssante.fr/ch-cotentin.mssante.fr/cgm.mssante.fr/aura.mssante.fr</t>
  </si>
  <si>
    <t>sage-femme.mssante.fr/pro.mssante.fr/paca.mssante.fr/orthophoniste.mssante.fr/medecin.mssante.fr/masseur-kinesitherapeute.mssante.fr/lifen.mssante.fr/infirmier.mssante.fr/hopital-saint-joseph.mssante.fr/ghtvar.mssante.fr/ghbs.mssante.fr/ch-toulon.mssante.fr/chicas-gap.mssante.fr/ch-draguignan.mssante.fr/cgm.mssante.fr/aura.mssante.fr</t>
  </si>
  <si>
    <t>pro.mssante.fr/paca.mssante.fr/medecin.mssante.fr/lifen.mssante.fr/interop-mssante.apicrypt.org/infirmier.mssante.fr/chu-nice.mssante.fr/ch-menton.mssante.fr</t>
  </si>
  <si>
    <t>LIFEN/APICEM/MAILIZ/CHU DE NICE/MIPIH</t>
  </si>
  <si>
    <t>sage-femme.mssante.fr/pro.mssante.fr/medecin.mssante.fr/masseur-kinesitherapeute.mssante.fr/lifen.mssante.fr/infirmier.mssante.fr/ch-issoudun.mssante.fr/ch-cotentin.mssante.fr/cgm.mssante.fr/aura.mssante.fr</t>
  </si>
  <si>
    <t>sage-femme.mssante.fr/pro.mssante.fr/pharmacien.mssante.fr/orthophoniste.mssante.fr/medistory.mssante.fr/medecin.mssante.fr/masseur-kinesitherapeute.mssante.fr/liguehavraise.mssante.fr/lifen.mssante.fr/interop-mssante.apicrypt.org/infirmier.mssante.fr/hopitaux-plaisir.mssante.fr/chu-rouen.mssante.fr/chirurgien-dentiste.mssante.fr/chicas-gap.mssante.fr/ch-havre.mssante.fr/ch-bassindethau.mssante.fr/chba.mssante.fr/cgm.mssante.fr/aura.mssante.fr</t>
  </si>
  <si>
    <t>ENOVACOM/LIFEN/APICEM/CH DE PLAISIR/CHU DE ROUEN/MAILIZ/CHI DES ALPES DU SUD/DEDALUS HEALTHCARE FRANCE/CH BASSIN DE THAU/CH BRETAGNE ATLANTIQUE/COMPUGROUP MEDICAL France/GCS SARA</t>
  </si>
  <si>
    <t>orthophoniste.mssante.fr/ch-leneubourg.mssante.fr/chi-elbeuf-louviers.mssante.fr</t>
  </si>
  <si>
    <t>sage-femme.mssante.fr/pro.mssante.fr/paca.mssante.fr/orthophoniste.mssante.fr/medecin.mssante.fr/lifen.mssante.fr/interop-mssante.apicrypt.org/infirmier.mssante.fr/ch-orange.mssante.fr/chmayotte.mssante.fr/chirurgien-dentiste.mssante.fr/cgm.mssante.fr/aura.mssante.fr</t>
  </si>
  <si>
    <t>LIFEN/APICEM/MIPIH/CH DE MAYOTTE/MAILIZ/COMPUGROUP MEDICAL France/GCS SARA</t>
  </si>
  <si>
    <t>pro.oc.mssante.fr/pro.mssante.fr/orthoptiste.oc.mssante.fr/medecin.oc.mssante.fr/medecin.mssante.fr/masseur-kinesitherapeute.oc.mssante.fr/lifen.mssante.fr/infirmier.oc.mssante.fr/infirmier.mssante.fr/ch-tarbes-vic.mssante.fr/ch-tarbes-lourdes.mssante.fr/ch-lourdes.mssante.fr/ch-cotentin.mssante.fr/cgm.mssante.fr</t>
  </si>
  <si>
    <t>LIFEN/MAILIZ/MIPIH/CH PUBLIC DU COTENTIN/COMPUGROUP MEDICAL France</t>
  </si>
  <si>
    <t>pro.oc.mssante.fr/pro.mssante.fr/pharmacien.mssante.fr/orthoptiste.oc.mssante.fr/medecin.mssante.fr/masseur-kinesitherapeute.mssante.fr/lifen.mssante.fr/interop-mssante.apicrypt.org/infirmier.mssante.fr/hopital-lamalou.mssante.fr</t>
  </si>
  <si>
    <t>sage-femme.oc.mssante.fr/sage-femme.mssante.fr/pro.mssante.fr/pharmacien.mssante.fr/orthophoniste.mssante.fr/medecin.mssante.fr/masseur-kinesitherapeute.mssante.fr/lifen.mssante.fr/interop-mssante.apicrypt.org/infirmier.mssante.fr/ght-loiret.mssante.fr/epsm-loiret.mssante.fr/chu-poitiers.mssante.fr/chu-orleans.mssante.fr/chu-bordeaux.mssante.fr/ch-sens.mssante.fr/chr-orleans.mssante.fr/chirurgien-dentiste.mssante.fr/chba.mssante.fr/cgm.mssante.fr/aura.mssante.fr</t>
  </si>
  <si>
    <t>MIPIH/LIFEN/APICEM/CHU DE POITIERS/CHU HOPITAUX DE BORDEAUX/CH SENS/CH REGIONAL D'ORLEANS/MAILIZ/CH BRETAGNE ATLANTIQUE/COMPUGROUP MEDICAL France/GCS SARA</t>
  </si>
  <si>
    <t>sage-femme.mssante.fr/pro.mssante.fr/pharmacien.mssante.fr/orthophoniste.mssante.fr/medecin.mssante.fr/lifen.mssante.fr/interop-mssante.apicrypt.org/infirmier.mssante.fr/ghu-paris.mssante.fr/ght-novo.mssante.fr/ght-gpne.mssante.fr/chu-poitiers.mssante.fr/ch-cotentin.mssante.fr/cgm.mssante.fr/aura.mssante.fr</t>
  </si>
  <si>
    <t>LIFEN/APICEM/MAILIZ/ENOVACOM/CH RENE DUBOS/GHI LE RAINCY MONTFERMEIL/CHU DE POITIERS/CH PUBLIC DU COTENTIN/COMPUGROUP MEDICAL France/GCS SARA</t>
  </si>
  <si>
    <t>pro.mssante.fr/pharmacien.mssante.fr/medecin.mssante.fr/masseur-kinesitherapeute.mssante.fr/lifen.mssante.fr/interop-mssante.apicrypt.org/infirmier.mssante.fr/grand-est.mssante.fr/chsaverne.mssante.fr/ch-saverne.mssante.fr/chr-metz-thionville.mssante.fr/cgm.mssante.fr/aura.mssante.fr</t>
  </si>
  <si>
    <t>LIFEN/APICEM/MAILIZ/GRADES PULSY/MIPIH/CH SAINTE-CATHERINE DE SAVERNE/CHR METZ-THIONVILLE/COMPUGROUP MEDICAL France/GCS SARA</t>
  </si>
  <si>
    <t>stprovence.mssante.fr/sage-femme.mssante.fr/ramsaygds.mssante.fr/pro.mssante.fr/pharmacien.mssante.fr/paca.mssante.fr/medecin.oc.mssante.fr/medecin.mssante.fr/masseur-kinesitherapeute.mssante.fr/lifen.mssante.fr/interop-mssante.apicrypt.org/infirmier.mssante.fr/ihfb.mssante.fr/ch-salon.mssante.fr/ch-montlucon.mssante.fr/chmayotte.mssante.fr/ch-martigues.mssante.fr/chicas-gap.mssante.fr/ch-aix.mssante.fr/cgm.mssante.fr/aura.mssante.fr</t>
  </si>
  <si>
    <t>ENOVACOM/COMPAGNIE GENERALE DE SANTE/MIPIH/LIFEN/APICEM/MAILIZ/INSTITUT HOSPITALIER FRANCO-BRITANIQUE/HOPITAL DU PAYS SALONAIS/CENTRE HOSPITALIER MONTLUCON NERIS/CH DE MAYOTTE/CH DE MARTIGUES/CHI DES ALPES DU SUD/CH DU PAYS D'AIX/COMPUGROUP MEDICAL France/GCS SARA</t>
  </si>
  <si>
    <t>pro.mssante.fr/paca.mssante.fr/orthophoniste.mssante.fr/medecin.mssante.fr/lifen.mssante.fr/interop-mssante.apicrypt.org/infirmier.mssante.fr/chu-rouen.mssante.fr/ch-lerouvray.mssante.fr/cgm.mssante.fr/aura.mssante.fr</t>
  </si>
  <si>
    <t>MIPIH/LIFEN/APICEM/MAILIZ/CHU DE ROUEN/CHS DU ROUVRAY SOTTEVILLE-LES-ROUEN/COMPUGROUP MEDICAL France/GCS SARA</t>
  </si>
  <si>
    <t>pro.mssante.fr/paca.mssante.fr/medecin.mssante.fr/lifen.mssante.fr/infirmier.mssante.fr/ghu-paris.mssante.fr/ch-valvert.mssante.fr/chu-nice.mssante.fr/ch-montfavet.mssante.fr/ch-edouard-toulouse.mssante.fr/cgm.mssante.fr</t>
  </si>
  <si>
    <t>LIFEN/MAILIZ/ENOVACOM/CH VALVERT/CHU DE NICE/CHS DE MONTFAVET/MIPIH/COMPUGROUP MEDICAL France</t>
  </si>
  <si>
    <t>medecin.mssante.fr/lifen.mssante.fr/interop-mssante.apicrypt.org/infirmier.mssante.fr/ch-somain.mssante.fr/cgm.mssante.fr</t>
  </si>
  <si>
    <t>LIFEN/APICEM/MAILIZ/CH DE SOMAIN/COMPUGROUP MEDICAL France</t>
  </si>
  <si>
    <t>LIFEN/MAILIZ/GRADES MARTINIQUE/MIPIH/COMPUGROUP MEDICAL France</t>
  </si>
  <si>
    <t>pro.mssante.fr/paca.mssante.fr/medecin.mssante.fr/lifen.mssante.fr/infirmier.mssante.fr/ch-valvert.mssante.fr</t>
  </si>
  <si>
    <t>medecin.mssante.fr/masseur-kinesitherapeute.mssante.fr/lifen.mssante.fr/infirmier.mssante.fr/ght-unyon.mssante.fr/ehpad-ch-tonnerre.mssante.fr/chirurgien-dentiste.mssante.fr/ch-gray.mssante.fr/cgm.mssante.fr/aura.mssante.fr</t>
  </si>
  <si>
    <t>soins-service.mssante.fr/sage-femme.mssante.fr/pro.mssante.fr/pharmacien.mssante.fr/orthophoniste.mssante.fr/medecin.mssante.fr/masseur-kinesitherapeute.mssante.fr/lifen.mssante.fr/interop-mssante.apicrypt.org/infirmier.mssante.fr/eps-etampes.mssante.fr/chu-bordeaux.mssante.fr/chu-amiens.mssante.fr/chirurgien-dentiste.mssante.fr/ch-cotebasque.mssante.fr/ch-corbie.mssante.fr/ch-compiegnenoyon.mssante.fr/cgm.mssante.fr/aura.mssante.fr/asmis.mssante.fr</t>
  </si>
  <si>
    <t>HAD ASS BOVES/LIFEN/APICEM/EPS BARTHELEMY DURAND/CHU HOPITAUX DE BORDEAUX/CHU AMIENS PICARDIE/MAILIZ/CHI DE LA COTE BASQUE/CH DE CORBIE/CHI DE COMPIEGNE-NOYON/COMPUGROUP MEDICAL France/GCS SARA/ENOVACOM</t>
  </si>
  <si>
    <t>sage-femme.mssante.fr/pro.mssante.fr/pedicure-podologue.mssante.fr/orthophoniste.mssante.fr/medecin.mssante.fr/masseur-kinesitherapeute.mssante.fr/lifen.mssante.fr/interop-mssante.apicrypt.org/infirmier.mssante.fr/hnfc.mssante.fr/ghpsj.mssante.fr/cls-bellevaux.mssante.fr/chu-nice.mssante.fr/chu-besancon.mssante.fr/chorus.mssante.fr/chirurgien-dentiste.mssante.fr/ch-dole.mssante.fr/cgm.mssante.fr/aura.mssante.fr/ast25.mssante.fr</t>
  </si>
  <si>
    <t>LIFEN/APICEM/HOPITAL NORD FRANCHE COMTE/GH PARIS SITE SAINT JOSEPH/GCS EMOSIST - FRANCHE COMTE/CHU DE NICE/CHU BESANCON/CHORUS/MAILIZ/CH LOUIS PASTEUR/COMPUGROUP MEDICAL France/GCS SARA/ENOVACOM</t>
  </si>
  <si>
    <t>sage-femme.mssante.fr/pssl.mssante.fr/pro.mssante.fr/pharmacien.mssante.fr/pdl.mssante.fr/orthophoniste.mssante.fr/msa.mssante.fr/medistory.mssante.fr/medecin.mssante.fr/masseur-kinesitherapeute.mssante.fr/lifen.mssante.fr/les-capucins-angers.mssante.fr/interop-mssante.apicrypt.org/infirmier.mssante.fr/hospiville.mssante.fr/ght85.mssante.fr/esantepdl.mssante.fr/epsm-sarthe.mssante.fr/ch-vitre.mssante.fr/chu-tours.mssante.fr/chu-nice.mssante.fr/chu-bordeaux.mssante.fr/chu-angers.mssante.fr/ch-saumur.mssante.fr/ch-lemans.mssante.fr/ch-laval.mssante.fr/chirurgien-dentiste.mssante.fr/ch-hautanjou.mssante.fr/chdouelafontaine.mssante.fr/ch-cholet.mssante.fr/cgm.mssante.fr/aura.mssante.fr/adapei-aria.synappse.mssante.fr</t>
  </si>
  <si>
    <t>POLE SANTE SARTHE ET LOIR/MIPIH/DEDALUS HEALTHCARE FRANCE/LIFEN/SSR LES CAPUCINS/APICEM/SAS MAPUI LABS/CH DEPARTEMENTAL VENDEE/GCS E-SANTE PAYS DE LA LOIRE/EPSM DE LA SARTHE/CH VITRE/CHRU DE TOURS/CHU DE NICE/CHU HOPITAUX DE BORDEAUX/CHU D'ANGERS/CH DE SAUMUR/CH LE MANS/CH DE LAVAL/MAILIZ/CH HAUT ANJOU/CH SAINT CALAIS/CH DE CHOLET/COMPUGROUP MEDICAL France/GCS SARA/SYNAPPSE</t>
  </si>
  <si>
    <t>steer972.mssante.fr/ramsaygds.mssante.fr/pro.mssante.fr/orthophoniste.mssante.fr/na.mssante.fr/medecin.mssante.fr/lifen.mssante.fr/interop-mssante.apicrypt.org/infirmier.mssante.fr/ght972-chu-martinique.mssante.fr/cliniquesaintpaul.mssante.fr/chu-reims.mssante.fr/chu-martinique.mssante.fr/chsaintmartin.mssante.fr/chr-orleans.mssante.fr/chr-metz-thionville.mssante.fr/chrds.mssante.fr/chirurgien-dentiste.mssante.fr/ch-cotentin.mssante.fr/ch-compiegnenoyon.mssante.fr/chba.mssante.fr/cgm.mssante.fr/aura.mssante.fr/atirmartinique.mssante.fr</t>
  </si>
  <si>
    <t>COMPAGNIE GENERALE DE SANTE/GRADES ESEA NOUVELLE-AQUITAINE/LIFEN/APICEM/CHU DE REIMS/MIPIH/GCS E-SANTE ARCHIPEL/CH REGIONAL D'ORLEANS/CHR METZ-THIONVILLE/CH COURBEVOIE-NEUILLY-PUTEAUX/MAILIZ/CH PUBLIC DU COTENTIN/CHI DE COMPIEGNE-NOYON/CH BRETAGNE ATLANTIQUE/COMPUGROUP MEDICAL France/GCS SARA/GRADES MARTINIQUE</t>
  </si>
  <si>
    <t>pro.oc.mssante.fr/pro.mssante.fr/medecin.oc.mssante.fr/medecin.mssante.fr/masseur-kinesitherapeute.mssante.fr/lifen.mssante.fr/interop-mssante.apicrypt.org/infirmier.mssante.fr/hopital-saint-joseph.mssante.fr/gipraspeg.mssante.fr/for.mssante.fr/chu-poitiers.mssante.fr/chu-guadeloupe.mssante.fr/chr-orleans.mssante.fr/chorus.mssante.fr/choisy-cliniques.mssante.fr/chmayotte.mssante.fr/ch-larochelle.mssante.fr/ch-labasseterre.mssante.fr/chcbe-gpe.mssante.fr/chba.mssante.fr/cgm.mssante.fr/aura.mssante.fr</t>
  </si>
  <si>
    <t>sage-femme.mssante.fr/ramsaygds.mssante.fr/pro.mssante.fr/pharmacien.mssante.fr/orthophoniste.mssante.fr/medistory.mssante.fr/medecin.mssante.fr/masseur-kinesitherapeute.oc.mssante.fr/masseur-kinesitherapeute.mssante.fr/lifen.mssante.fr/interop-mssante.apicrypt.org/infirmier.mssante.fr/chu-reims.mssante.fr/chu-dijon.mssante.fr/chu-besancon.mssante.fr/chlcdijon.mssante.fr/chirurgien-dentiste.mssante.fr/ch-hco.mssante.fr/ch-dole.mssante.fr/ch-chalon71.mssante.fr/cgm.mssante.fr/cgfl.mssante.fr/aura.mssante.fr</t>
  </si>
  <si>
    <t>COMPAGNIE GENERALE DE SANTE/MIPIH/LIFEN/APICEM/CHU DE REIMS/DEDALUS HEALTHCARE FRANCE/CHU BESANCON/GIP GRADES BFC/MAILIZ/ENOVACOM/CH LOUIS PASTEUR/GCS E-SANTE BOURGOGNE/COMPUGROUP MEDICAL France/CRLCC GEORGES-FRANCOIS LECLERC/GCS SARA</t>
  </si>
  <si>
    <t>sage-femme.mssante.fr/pro.mssante.fr/pharmacien.mssante.fr/pediatrie-chulenval-nice.mssante.fr/orthophoniste.mssante.fr/na.mssante.fr/mspb.mssante.fr/msa.mssante.fr/medecin.oc.mssante.fr/medecin.mssante.fr/masseur-kinesitherapeute.mssante.fr/lifen.mssante.fr/lenval.mssante.fr/interop-mssante.apicrypt.org/infirmier.mssante.fr/ght-atlantique17.mssante.fr/gh-saintesangely.mssante.fr/for.mssante.fr/chu-rouen.mssante.fr/chu-poitiers.mssante.fr/chu-limoges.mssante.fr/chu-bordeaux.mssante.fr/ch-sarlat.mssante.fr/chr-orleans.mssante.fr/ch-perrens.mssante.fr/ch-perigueux.mssante.fr/chorus.mssante.fr/ch-mdm.mssante.fr/chmayotte.mssante.fr/ch-libourne.mssante.fr/ch-larochelle.mssante.fr/chirurgien-dentiste.mssante.fr/ch-cotebasque.mssante.fr/ch-cognac.mssante.fr/chba.mssante.fr/ch-angouleme.mssante.fr/ch-agen-nerac.mssante.fr/cgm.mssante.fr/cal.mssante.fr/aura.mssante.fr/aquitaine.mssante.fr</t>
  </si>
  <si>
    <t>MSP BORDEAUX BAGATELLE/MIPIH/LIFEN/HOPITAUX PEDIATRIQUES DE NICE CHU LENVAL/APICEM/CH SAINT CALAIS/HOPITAL FONDATION A DE ROTHSCHILD/CHU DE ROUEN/CHU DE POITIERS/CHU DE LIMOGES/CHU HOPITAUX DE BORDEAUX/CH SARLAT/CH REGIONAL D'ORLEANS/CH CHARLES PERRENS/CH DE PERIGUEUX/CHORUS/CH DE MONT DE MARSAN/CH DE MAYOTTE/CH DE LIBOURNE/GH DE LA ROCHELLE-RE-AUNIS/MAILIZ/CHI DE LA COTE BASQUE/CHI DU PAYS DE COGNAC/CH BRETAGNE ATLANTIQUE/CH D'ANGOULEME/CH D'AGEN/COMPUGROUP MEDICAL France/CENTRE ANTOINE LACASSAGNE/GCS SARA/GRADES ESEA NOUVELLE-AQUITAINE</t>
  </si>
  <si>
    <t>ssa.mssante.fr/sage-femme.mssante.fr/pro.mssante.fr/pharmacien.mssante.fr/orthophoniste.mssante.fr/medecin.mssante.fr/masseur-kinesitherapeute.mssante.fr/lifen.mssante.fr/interop-mssante.apicrypt.org/infirmier.mssante.fr/hnfc.mssante.fr/dcc-oncauvergne.mssante.fr/chu-tours.mssante.fr/chu-clermontferrand.mssante.fr/chu-clermontferrand.aura.mssante.fr/chr-metz-thionville.mssante.fr/chorus.mssante.fr/chmayotte.mssante.fr/ch-issoire.mssante.fr/chirurgien-dentiste.mssante.fr/cheygurande.mssante.fr/cgm.mssante.fr/aura.mssante.fr/app-chu-clermontferrand.mssante.fr/ahsm.mssante.fr</t>
  </si>
  <si>
    <t>SSA/LIFEN/APICEM/HOPITAL NORD FRANCHE COMTE/DEDALUS HEALTHCARE FRANCE/CHRU DE TOURS/CHR METZ-THIONVILLE/CHORUS/CH DE MAYOTTE/CH PAUL ARDIER ISSOIRE/MAILIZ/CH PAYS EYGURANDE/COMPUGROUP MEDICAL France/GCS SARA/CHU DE CLERMONT FERRAND/ASSOCIATION HOSPITALIERE SAINTE MARIE</t>
  </si>
  <si>
    <t>sage-femme.mssante.fr/pro.mssante.fr/pharmacien.mssante.fr/pedicure-podologue.mssante.fr/orthophoniste.mssante.fr/medecin.mssante.fr/masseur-kinesitherapeute.mssante.fr/lifen.mssante.fr/interop-mssante.apicrypt.org/infirmier.mssante.fr/hygieprevention.grand-est.mssante.fr/groupe-courlancy.mssante.fr/ght-unyon.mssante.fr/chu-reims.mssante.fr/chu-poitiers.mssante.fr/chu-amiens.mssante.fr/chirurgien-dentiste.mssante.fr/ch-epernay.mssante.fr/ch-chalonsenchampagne.mssante.fr/cgm.mssante.fr/aura.mssante.fr</t>
  </si>
  <si>
    <t>LIFEN/APICEM/MIPIH/GRADES PULSY/GIP GRADES BFC/CHU DE POITIERS/CHU AMIENS PICARDIE/MAILIZ/CHU DE REIMS/COMPUGROUP MEDICAL France/GCS SARA</t>
  </si>
  <si>
    <t>softwaymedical.mssante.fr/pro.mssante.fr/medecin.mssante.fr/lifen.mssante.fr/interop-mssante.apicrypt.org/infirmier.mssante.fr/gh70.mssante.fr/chu-besancon.mssante.fr/ch-dole.mssante.fr/cgm.mssante.fr</t>
  </si>
  <si>
    <t>MIPIH/LIFEN/APICEM/MAILIZ/GIP GRADES BFC/CHU BESANCON/CH LOUIS PASTEUR/COMPUGROUP MEDICAL France</t>
  </si>
  <si>
    <t>vbr-sudeure.mssante.fr/pro.mssante.fr/medecin.mssante.fr/masseur-kinesitherapeute.mssante.fr/lifen.mssante.fr/infirmier.mssante.fr/ch-dreux.mssante.fr/cgm.mssante.fr/aura.mssante.fr</t>
  </si>
  <si>
    <t>CH EURE SEINE/LIFEN/MAILIZ/ENOVACOM/COMPUGROUP MEDICAL France/GCS SARA</t>
  </si>
  <si>
    <t>sage-femme.mssante.fr/ramsaygds.mssante.fr/pro.mssante.fr/pharmacien.mssante.fr/medecin.mssante.fr/masseur-kinesitherapeute.mssante.fr/lifen.mssante.fr/interop-mssante.apicrypt.org/infirmier.mssante.fr/hopital-saint-joseph.mssante.fr/ght71nord.mssante.fr/esante-bfc.mssante.fr/epsm71.mssante.fr/chr-orleans.mssante.fr/chorus.mssante.fr/ch-moulins-yzeure.mssante.fr/ch-montlucon.mssante.fr/chmayotte.mssante.fr/chicas-gap.mssante.fr/ch-dole.mssante.fr/ch-chalon71.mssante.fr/cgm.mssante.fr/aura.mssante.fr/apf.bfc.mssante.fr</t>
  </si>
  <si>
    <t>COMPAGNIE GENERALE DE SANTE/LIFEN/APICEM/MAILIZ/HOPITAL SAINT JOSEPH/CH REGIONAL D'ORLEANS/CHORUS/CH MOULINS YZEURE/CENTRE HOSPITALIER MONTLUCON NERIS/CH DE MAYOTTE/CHI DES ALPES DU SUD/CH LOUIS PASTEUR/GCS E-SANTE BOURGOGNE/COMPUGROUP MEDICAL France/GCS SARA/GIP GRADES BFC</t>
  </si>
  <si>
    <t>ramsaygds.mssante.fr/pro.mssante.fr/medecin.mssante.fr/lifen.mssante.fr/interop-mssante.apicrypt.org/infirmier.mssante.fr/ihope.aura.mssante.fr/curie.mssante.fr/chu-limoges.mssante.fr/chicreteil.mssante.fr/cgm.mssante.fr/aura.mssante.fr/ahparis.mssante.fr</t>
  </si>
  <si>
    <t>pro.mssante.fr/pharmacien.mssante.fr/medecin.mssante.fr/lifen.mssante.fr/interop-mssante.apicrypt.org/infirmier.mssante.fr/gustaveroussy.mssante.fr/ghpsj.mssante.fr/csje.mssante.fr/chu-rouen.mssante.fr/chirurgien-dentiste.mssante.fr/ch-erstein.mssante.fr/cgm.mssante.fr/cal.mssante.fr/aura.mssante.fr</t>
  </si>
  <si>
    <t>LIFEN/APICEM/INSTITUT GUSTAVE ROUSSY/GH PARIS SITE SAINT JOSEPH/POLYCLINIQUE SAINT JEAN/CHU DE ROUEN/MAILIZ/CH D'ERSTEIN/COMPUGROUP MEDICAL France/CENTRE ANTOINE LACASSAGNE/GCS SARA</t>
  </si>
  <si>
    <t>ramsaygds.mssante.fr/pharmacien.mssante.fr/o-lambret.mssante.fr/medecin.mssante.fr/lifen.mssante.fr/interop-mssante.apicrypt.org/infirmier.mssante.fr/chu-lille.mssante.fr/cgm.mssante.fr/aura.mssante.fr</t>
  </si>
  <si>
    <t>pro.oc.mssante.fr/pro.mssante.fr/medecin.oc.mssante.fr/medecin.mssante.fr/lifen.mssante.fr/infirmier.oc.mssante.fr/infirmier.mssante.fr/filieris.mssante.fr/elsanoccitanie.mssante.fr/clinique-claude-bernard.mssante.fr/claude-bernard-albi.elsan.mssante.fr/cgm.mssante.fr</t>
  </si>
  <si>
    <t>LIFEN/MAILIZ/DEDALUS HEALTHCARE FRANCE/MIPIH/ELSAN/COMPUGROUP MEDICAL France</t>
  </si>
  <si>
    <t>pro.mssante.fr/masseur-kinesitherapeute.mssante.fr/lifen.mssante.fr/infirmier.mssante.fr/clinalliance-smr.mssante.fr</t>
  </si>
  <si>
    <t>pro.mssante.fr/lifen.mssante.fr/infirmier.mssante.fr/chateau-florans.mssante.fr</t>
  </si>
  <si>
    <t>medecin.mssante.fr/lifen.mssante.fr/infirmier.mssante.fr/cgm.mssante.fr/belle-rive.mssante.fr</t>
  </si>
  <si>
    <t>sos-medecins.mssante.fr/sage-femme.mssante.fr/pro.mssante.fr/medistory.mssante.fr/medecin.mssante.fr/lifen.mssante.fr/interop-mssante.apicrypt.org/esantepdl.mssante.fr/clinique-breteche.mssante.fr/ch-redon.mssante.fr/chmayotte.mssante.fr/ch-cnp.mssante.fr/ch-cholet.mssante.fr/cgm.mssante.fr/breteche.elsan.mssante.fr/aura.mssante.fr</t>
  </si>
  <si>
    <t>MIPIH/MAILIZ/LIFEN/APICEM/GCS E-SANTE PAYS DE LA LOIRE/CLINIQUE BRETECHE VIAUD/DEDALUS HEALTHCARE FRANCE/CH DE MAYOTTE/CH CHATEAUBRIANT NOZAY POUANCE/CH DE CHOLET/COMPUGROUP MEDICAL France/ELSAN/GCS SARA</t>
  </si>
  <si>
    <t>pro.mssante.fr/na.mssante.fr/medecin.mssante.fr/infirmier.mssante.fr/caradoc.mssante.fr/aura.mssante.fr</t>
  </si>
  <si>
    <t>MAILIZ/GRADES ESEA NOUVELLE-AQUITAINE/GCS SARA</t>
  </si>
  <si>
    <t>medecin.mssante.fr/interop-mssante.apicrypt.org/infirmier.mssante.fr/clinique-golfe-saint-tropez.mssante.fr</t>
  </si>
  <si>
    <t>ramsaygds.mssante.fr/medecin.mssante.fr/lifen.mssante.fr/infirmier.mssante.fr</t>
  </si>
  <si>
    <t>vivalto-sante.mssante.fr/ramsaygds.mssante.fr/pro.mssante.fr/lifen.mssante.fr</t>
  </si>
  <si>
    <t>GIE VIVALTO SANTE SERVICE PARTAGES/COMPAGNIE GENERALE DE SANTE/MAILIZ/LIFEN</t>
  </si>
  <si>
    <t>ramsaygds.mssante.fr/pro.mssante.fr/medecin.mssante.fr/lifen.mssante.fr/interop-mssante.apicrypt.org/infirmier.mssante.fr/cgm.mssante.fr/aura.mssante.fr</t>
  </si>
  <si>
    <t>pro.mssante.fr/pharmacien.mssante.fr/orthophoniste.mssante.fr/medecin.mssante.fr/masseur-kinesitherapeute.mssante.fr/lifen.mssante.fr</t>
  </si>
  <si>
    <t>ramsaygds.mssante.fr/medecin.oc.mssante.fr/infirmier.oc.mssante.fr/infirmier.mssante.fr/cgm.mssante.fr</t>
  </si>
  <si>
    <t>lifen.mssante.fr/groupesaintsauveur.mssante.fr/fondationsaintsauveur.mssante.fr/arfp.asso.mssante.fr</t>
  </si>
  <si>
    <t>LIFEN/DEDALUS HEALTHCARE FRANCE/MIPIH/ASSOC READAPT ET FORMATION PROF</t>
  </si>
  <si>
    <t>lifen.mssante.fr/infirmier.mssante.fr/clinique-abbaye-fecamp.mssante.fr</t>
  </si>
  <si>
    <t>sedna-sante.mssante.fr/paca.mssante.fr/medecin.mssante.fr/lifen.mssante.fr/infirmier.mssante.fr/aura.mssante.fr</t>
  </si>
  <si>
    <t>pro.mssante.fr/paca.mssante.fr/medecin.mssante.fr/lifen.mssante.fr/infirmier.mssante.fr/hopital-saint-joseph.mssante.fr/almaviva-sante.mssante.fr</t>
  </si>
  <si>
    <t>LIFEN/MAILIZ/HOPITAL SAINT JOSEPH/MIPIH</t>
  </si>
  <si>
    <t>pro.mssante.fr/medecin.mssante.fr/masseur-kinesitherapeute.mssante.fr/lifen.mssante.fr/interop-mssante.apicrypt.org/infirmier.mssante.fr/clinique-montargis.mssante.fr/ch-sens.mssante.fr/ch-cotentin.mssante.fr/cgm.mssante.fr</t>
  </si>
  <si>
    <t>lifen.mssante.fr/infirmier.mssante.fr/clinique-essarts.mssante.fr</t>
  </si>
  <si>
    <t>ramsaygds.mssante.fr/lifen.mssante.fr/infirmier.mssante.fr/aura.mssante.fr</t>
  </si>
  <si>
    <t>ramsaygds.mssante.fr/pro.mssante.fr/medecin.mssante.fr/lifen.mssante.fr/interop-mssante.apicrypt.org/esante-bfc.mssante.fr/clinique-du-jura.mssante.fr/ch-dole.mssante.fr/aura.mssante.fr</t>
  </si>
  <si>
    <t>COMPAGNIE GENERALE DE SANTE/MAILIZ/LIFEN/APICEM/GIP GRADES BFC/CH LOUIS PASTEUR/GCS SARA</t>
  </si>
  <si>
    <t>vivalto-sante.mssante.fr/pro.mssante.fr/medecin.mssante.fr/masseur-kinesitherapeute.mssante.fr/lifen.mssante.fr/infirmier.mssante.fr/esante-bfc.mssante.fr</t>
  </si>
  <si>
    <t>ramsaygds.mssante.fr/medecin.mssante.fr</t>
  </si>
  <si>
    <t>psychologue.oc.mssante.fr/pro.oc.mssante.fr/medecin.mssante.fr/infirmier.mssante.fr/enovacom.mssante.fr</t>
  </si>
  <si>
    <t>sage-femme.mssante.fr/lifen.mssante.fr/clinique-quercy.mssante.fr</t>
  </si>
  <si>
    <t>pro.oc.mssante.fr/orpea.mssante.fr/medecin.oc.mssante.fr/medecin.mssante.fr/infirmier.mssante.fr</t>
  </si>
  <si>
    <t>sage-femme.mssante.fr/medecin.mssante.fr/medecin.corse.mssante.fr/infirmier.mssante.fr/enovacom.mssante.fr/cliniqueospedale.mssante.fr/ch-ouestguyane.mssante.fr/cgm.mssante.fr/aura.mssante.fr</t>
  </si>
  <si>
    <t>ramsaygds.mssante.fr/pro.mssante.fr/medecin.mssante.fr/infirmier.mssante.fr</t>
  </si>
  <si>
    <t>pro.mssante.fr/medecin.mssante.fr/lifen.mssante.fr/infirmier.mssante.fr/chu-rouen.mssante.fr/cgm.mssante.fr</t>
  </si>
  <si>
    <t>LIFEN/MAILIZ/CHU DE ROUEN/COMPUGROUP MEDICAL France</t>
  </si>
  <si>
    <t>lifen.mssante.fr/infirmier.mssante.fr/clinique-angelus.mssante.fr/aura.mssante.fr</t>
  </si>
  <si>
    <t>pro.mssante.fr/orpea.mssante.fr/medecin.mssante.fr/lifen.mssante.fr/cgm.mssante.fr</t>
  </si>
  <si>
    <t>pro.mssante.fr/medecin.mssante.fr/lifen.mssante.fr/interop-mssante.apicrypt.org/chr-orleans.mssante.fr/cgm.mssante.fr/archette.elsan.mssante.fr</t>
  </si>
  <si>
    <t>MAILIZ/LIFEN/APICEM/CH REGIONAL D'ORLEANS/COMPUGROUP MEDICAL France/ELSAN</t>
  </si>
  <si>
    <t>ramsaygds.mssante.fr/psychologue.oc.mssante.fr/pro.oc.mssante.fr/medecin.oc.mssante.fr/infirmier.mssante.fr</t>
  </si>
  <si>
    <t>ramsaygds.mssante.fr/pharmacien.mssante.fr/paca.mssante.fr/orpea.mssante.fr/medecin.mssante.fr/infirmier.mssante.fr/cgm.mssante.fr</t>
  </si>
  <si>
    <t>medecin.mssante.fr/lifen.mssante.fr/ch-compiegnenoyon.mssante.fr/ch-bry.mssante.fr</t>
  </si>
  <si>
    <t>MAILIZ/LIFEN/CHI DE COMPIEGNE-NOYON/ENOVACOM</t>
  </si>
  <si>
    <t>orpea.mssante.fr/lifen.mssante.fr/infirmier.mssante.fr/hopital-saint-joseph.mssante.fr</t>
  </si>
  <si>
    <t>ramsaygds.mssante.fr/pro.mssante.fr/paca.mssante.fr/medecin.mssante.fr/lifen.mssante.fr/hopital-saint-joseph.mssante.fr/hopital-europeen.mssante.fr</t>
  </si>
  <si>
    <t>COMPAGNIE GENERALE DE SANTE/MIPIH/MAILIZ/LIFEN/HOPITAL SAINT JOSEPH/HOPITAL EUROPEEN</t>
  </si>
  <si>
    <t>masseur-kinesitherapeute.mssante.fr/lifen.mssante.fr/infirmier.mssante.fr/elsan.mssante.fr/cliniqueduforez.elsan.mssante.fr/clinique-du-forez.aura.mssante.fr/aura.mssante.fr</t>
  </si>
  <si>
    <t>ramsaygds.mssante.fr/pharmacien.mssante.fr/lifen.mssante.fr/cfb.mssante.fr</t>
  </si>
  <si>
    <t>COMPAGNIE GENERALE DE SANTE/MAILIZ/LIFEN/CENTRE REGIONAL FRANCOIS BACLESSE</t>
  </si>
  <si>
    <t>pediatrie-chulenval-nice.mssante.fr/orpea.mssante.fr/lenval.mssante.fr/interop-mssante.apicrypt.org/aura.mssante.fr</t>
  </si>
  <si>
    <t>MIPIH/HOPITAUX PEDIATRIQUES DE NICE CHU LENVAL/APICEM/GCS SARA</t>
  </si>
  <si>
    <t>pro.mssante.fr/medecin.mssante.fr/lifen.mssante.fr/interop-mssante.apicrypt.org/infirmier.mssante.fr/clinique-rhena.mssante.fr/cgm.mssante.fr/aural.mssante.fr</t>
  </si>
  <si>
    <t>sage-femme.mssante.fr/pro.mssante.fr/medecin.mssante.fr/masseur-kinesitherapeute.mssante.fr/lifen.mssante.fr/interop-mssante.apicrypt.org/infirmier.mssante.fr/clinique-rhena.mssante.fr/chu-reims.mssante.fr/cgm.mssante.fr/aura.mssante.fr/aural.mssante.fr</t>
  </si>
  <si>
    <t>LIFEN/APICEM/MAILIZ/DEDALUS HEALTHCARE FRANCE/CHU DE REIMS/COMPUGROUP MEDICAL France/GCS SARA/AURAL</t>
  </si>
  <si>
    <t>rhonedurance.elsan.mssante.fr/ramsaygds.mssante.fr/pro.mssante.fr/medecin.mssante.fr/lifen.mssante.fr/interop-mssante.apicrypt.org/infirmier.mssante.fr/hopital-saint-joseph.mssante.fr/ch-mdm.mssante.fr/ch-beziers.mssante.fr/cgm.mssante.fr/aura.mssante.fr</t>
  </si>
  <si>
    <t>ELSAN/COMPAGNIE GENERALE DE SANTE/LIFEN/APICEM/MAILIZ/HOPITAL SAINT JOSEPH/CH DE MONT DE MARSAN/CH DE BEZIERS/COMPUGROUP MEDICAL France/GCS SARA</t>
  </si>
  <si>
    <t>lifen.mssante.fr/inicea.mssante.fr/fpv.mssante.fr</t>
  </si>
  <si>
    <t>sage-femme.mssante.fr/pro.mssante.fr/na.mssante.fr/medecin.mssante.fr/limousin.mssante.fr/cliniquestgermain.mssante.fr/cgm.mssante.fr</t>
  </si>
  <si>
    <t>pro.mssante.fr/medecin.mssante.fr/lifen.mssante.fr/interop-mssante.apicrypt.org/inicea.mssante.fr</t>
  </si>
  <si>
    <t>sanornello.mssante.fr/qsp.mssante.fr/medecin.mssante.fr/infirmier.mssante.fr</t>
  </si>
  <si>
    <t>sage-femme.oc.mssante.fr/sage-femme.mssante.fr/pro.oc.mssante.fr/pro.mssante.fr/medecin.oc.mssante.fr/medecin.mssante.fr/medecin.mp.mssante.fr/lifen.mssante.fr/interop-mssante.apicrypt.org/infirmier.oc.mssante.fr/dieteticien.oc.mssante.fr/cliniquerivegauche.mssante.fr/cgm.mssante.fr</t>
  </si>
  <si>
    <t>pssl.mssante.fr/medecin.mssante.fr/infirmier.mssante.fr/cliniquesaintleonard.mssante.fr/ch-laval.mssante.fr/ch-larochelle.mssante.fr/ch-cholet.mssante.fr/aura.mssante.fr</t>
  </si>
  <si>
    <t>POLE SANTE SARTHE ET LOIR/MAILIZ/WRAPTOR LABORATORIES/CH DE LAVAL/GH DE LA ROCHELLE-RE-AUNIS/CH DE CHOLET/GCS SARA</t>
  </si>
  <si>
    <t>pro.mssante.fr/na.mssante.fr/mspb.mssante.fr/medecin.mssante.fr/lifen.mssante.fr/interop-mssante.apicrypt.org/infirmier.mssante.fr/cliniquetivoliducos.mssante.fr/cgm.mssante.fr/aquitaine.mssante.fr</t>
  </si>
  <si>
    <t>MSP BORDEAUX BAGATELLE/LIFEN/APICEM/MAILIZ/WRAPTOR LABORATORIES/COMPUGROUP MEDICAL France/GRADES ESEA NOUVELLE-AQUITAINE</t>
  </si>
  <si>
    <t>valjura.mssante.fr/medecin.mssante.fr</t>
  </si>
  <si>
    <t>medecin.mssante.fr/lifen.mssante.fr/elsanoccitanie.mssante.fr/cgm.mssante.fr</t>
  </si>
  <si>
    <t>pro.mssante.fr/orthophoniste.mssante.fr/medecin.mssante.fr/masseur-kinesitherapeute.mssante.fr/infirmier.mssante.fr/fondation-arcenciel.mssante.fr/chu-reims.mssante.fr/aura.mssante.fr/arfp.asso.mssante.fr</t>
  </si>
  <si>
    <t>MAILIZ/GIP GRADES BFC/CHU DE REIMS/GCS SARA/ASSOC READAPT ET FORMATION PROF</t>
  </si>
  <si>
    <t>pro.mssante.fr/orthophoniste.mssante.fr/medecin.oc.mssante.fr/medecin.mssante.fr/masseur-kinesitherapeute.mssante.fr/lifen.mssante.fr/infirmier.mssante.fr/cliniquelefloride.mssante.fr</t>
  </si>
  <si>
    <t>pro.mssante.fr/orthophoniste.mssante.fr/masseur-kinesitherapeute.mssante.fr/lifen.mssante.fr/infirmier.mssante.fr/eauvive.mssante.fr</t>
  </si>
  <si>
    <t>medecin.mssante.fr/masseur-kinesitherapeute.mssante.fr/lifen.mssante.fr/hph.elsan.mssante.fr/crf.mssante.fr</t>
  </si>
  <si>
    <t>ugecamaq.mssante.fr/pro.mssante.fr/pharmacien.mssante.fr/orthophoniste.mssante.fr/na.mssante.fr/medecin.mssante.fr/masseur-kinesitherapeute.mssante.fr/lifen.mssante.fr/infirmier.mssante.fr</t>
  </si>
  <si>
    <t>pro.mssante.fr/masseur-kinesitherapeute.mssante.fr/btprms.mssante.fr</t>
  </si>
  <si>
    <t>ugecam-centre.cnamts.mssante.fr/pro.mssante.fr/medecin.mssante.fr/masseur-kinesitherapeute.mssante.fr/lifen.mssante.fr</t>
  </si>
  <si>
    <t>pro.mssante.fr/pharmacien.mssante.fr/orthophoniste.mssante.fr/medecin.mssante.fr/masseur-kinesitherapeute.mssante.fr/lifen.mssante.fr/infirmier.mssante.fr/cgm.mssante.fr/aura.mssante.fr</t>
  </si>
  <si>
    <t>pro.mssante.fr/medecin.mssante.fr/masseur-kinesitherapeute.mssante.fr/cliniques-ster.mssante.fr</t>
  </si>
  <si>
    <t>ugecam-hdf.mssante.fr/pro.mssante.fr/orthophoniste.mssante.fr/interop-mssante.apicrypt.org</t>
  </si>
  <si>
    <t>sage-femme.mssante.fr/ramsaygds.mssante.fr/pro.oc.mssante.fr/pro.mssante.fr/pechblanc-croix-rouge.mssante.fr/paca.mssante.fr/orthophoniste.oc.mssante.fr/orthophoniste.mssante.fr/na.mssante.fr/medecin.oc.mssante.fr/medecin.mssante.fr/medecin.guyane.mssante.fr/masseur-kinesitherapeute.mssante.fr/limousin.mssante.fr/lifen.mssante.fr/jeebop.mssante.fr/interop-mssante.apicrypt.org/infirmier.oc.mssante.fr/infirmier.mssante.fr/infirmier.guyane.mssante.fr/idf.vyv3.mssante.fr/hopital-europeen.mssante.fr/ghpsj.mssante.fr/esantepdl.mssante.fr/croix-rouge.mssante.fr/chu-nice.mssante.fr/ch-kourou.mssante.fr/chirurgien-dentiste.mssante.fr/cgm.mssante.fr/aura.mssante.fr</t>
  </si>
  <si>
    <t>orthophoniste.mssante.fr/medecin.mssante.fr/masseur-kinesitherapeute.mssante.fr/lifen.mssante.fr/infirmier.mssante.fr/filieris.mssante.fr</t>
  </si>
  <si>
    <t>pro.mssante.fr/orthophoniste.mssante.fr/mgen.mssante.fr/medecin.mssante.fr/masseur-kinesitherapeute.mssante.fr/interop-mssante.apicrypt.org/infirmier.mssante.fr</t>
  </si>
  <si>
    <t>MGEN TECHNOLOGIES/APICEM/MAILIZ</t>
  </si>
  <si>
    <t>medecin.mssante.fr/filieris.mssante.fr/enovacom.mssante.fr/cgm.mssante.fr/aura.mssante.fr</t>
  </si>
  <si>
    <t>MAILIZ/DEDALUS HEALTHCARE FRANCE/ENOVACOM/COMPUGROUP MEDICAL France/GCS SARA</t>
  </si>
  <si>
    <t>ramsaygds.mssante.fr/lifen.mssante.fr/aura.mssante.fr</t>
  </si>
  <si>
    <t>COMPAGNIE GENERALE DE SANTE/LIFEN/GCS SARA</t>
  </si>
  <si>
    <t>sage-femme.mssante.fr/pro.mssante.fr/medecin.mssante.fr/lifen.mssante.fr/infirmier.mssante.fr/ght-gpne.mssante.fr/ghpsj.mssante.fr/chu-bordeaux.mssante.fr/chu-besancon.mssante.fr/ch-bry.mssante.fr/aura.mssante.fr</t>
  </si>
  <si>
    <t>LIFEN/MAILIZ/GHI LE RAINCY MONTFERMEIL/GH PARIS SITE SAINT JOSEPH/CHU HOPITAUX DE BORDEAUX/CHU BESANCON/ENOVACOM/GCS SARA</t>
  </si>
  <si>
    <t>pro.mssante.fr/pc.mssante.fr/orthophoniste.mssante.fr/na.mssante.fr/medecin.oc.mssante.fr/medecin.mssante.fr/masseur-kinesitherapeute.mssante.fr/lifen.mssante.fr/interop-mssante.apicrypt.org/infirmier.mssante.fr/ght-saintonge.mssante.fr/ght85.mssante.fr/gh-saintesangely.mssante.fr/esms-stsavinien.mssante.fr/epd-matha.mssante.fr/epd-les2monts.mssante.fr/chu-reims.mssante.fr/chu-poitiers.mssante.fr/ch-saintonge.mssante.fr/ch-royan.mssante.fr/ch-rochefort.mssante.fr/ch-mdm.mssante.fr/ch-lvo.mssante.fr/ch-lemans.mssante.fr/ch-larochelle.mssante.fr/ch-jonzac.mssante.fr/ch-cognac.mssante.fr/ch-boscamnant.mssante.fr/cgm.mssante.fr/aura.mssante.fr/ada17.mssante.fr</t>
  </si>
  <si>
    <t>MIPIH/LIFEN/APICEM/MAILIZ/CHU DE REIMS/CHU DE POITIERS/CH DE ROCHEFORT/CH DE MONT DE MARSAN/CH DEPARTEMENTAL VENDEE/CH LE MANS/GH DE LA ROCHELLE-RE-AUNIS/CHI DU PAYS DE COGNAC/CH SAINT CALAIS/COMPUGROUP MEDICAL France/GCS SARA/GRADES ESEA NOUVELLE-AQUITAINE</t>
  </si>
  <si>
    <t>sage-femme.mssante.fr/pro.mssante.fr/orthophoniste.mssante.fr/medistory.mssante.fr/medecin.mssante.fr/lifen.mssante.fr/interop-mssante.apicrypt.org/infirmier.mssante.fr/ghbs.mssante.fr/chu-rennes.mssante.fr/chirurgien-dentiste.mssante.fr/ch-cornouaille.mssante.fr/ch-cnp.mssante.fr/cgm.mssante.fr/aura.mssante.fr/aub.mssante.fr</t>
  </si>
  <si>
    <t>LIFEN/APICEM/GHBS - HOPITAL DU SCORFF/CHRU DE RENNES/MAILIZ/DEDALUS HEALTHCARE FRANCE/CH CHATEAUBRIANT NOZAY POUANCE/COMPUGROUP MEDICAL France/GCS SARA/AUB SANTE</t>
  </si>
  <si>
    <t>pro.mssante.fr/medecin.mssante.fr/infirmier.mssante.fr/ghu-paris.mssante.fr/ght-unyon.mssante.fr/epsve.mssante.fr/ch-sens.mssante.fr/chirurgien-dentiste.mssante.fr</t>
  </si>
  <si>
    <t>ENOVACOM/GIP GRADES BFC/EPSVE/CH SENS/MAILIZ</t>
  </si>
  <si>
    <t>sage-femme.mssante.fr/pro.mssante.fr/pc.mssante.fr/na.mssante.fr/medecin.mssante.fr/lifen.mssante.fr/interop-mssante.apicrypt.org/infirmier.mssante.fr/ght85.mssante.fr/ch-vitre.mssante.fr/ch-ruffec.mssante.fr/chorus.mssante.fr/chnds.mssante.fr/chicas-gap.mssante.fr/ch-cognac.mssante.fr/chba.mssante.fr/cgm.mssante.fr/aura.mssante.fr</t>
  </si>
  <si>
    <t>LIFEN/APICEM/MAILIZ/CH DEPARTEMENTAL VENDEE/CH VITRE/CH DE RUFFEC/CHORUS/GRADES ESEA NOUVELLE-AQUITAINE/CHI DES ALPES DU SUD/CHI DU PAYS DE COGNAC/CH BRETAGNE ATLANTIQUE/COMPUGROUP MEDICAL France/GCS SARA</t>
  </si>
  <si>
    <t>pro.mssante.fr/medecin.mssante.fr/lifen.mssante.fr/interop-mssante.apicrypt.org/infirmier.mssante.fr/hospiville.mssante.fr/esantepdl.mssante.fr/epsm-sarthe.mssante.fr/chu-tours.mssante.fr/ch-saintcalais.mssante.fr/chicacr.mssante.fr/cgm.mssante.fr</t>
  </si>
  <si>
    <t>LIFEN/APICEM/MAILIZ/SAS MAPUI LABS/GCS E-SANTE PAYS DE LA LOIRE/EPSM DE LA SARTHE/CHRU DE TOURS/CH DE CHATEAUDUN/CENTRE HOSPITALIER INTERCOMMUNAL/COMPUGROUP MEDICAL France</t>
  </si>
  <si>
    <t>medecin.mssante.fr/masseur-kinesitherapeute.mssante.fr/inicea.mssante.fr/infirmier.mssante.fr</t>
  </si>
  <si>
    <t>infirmier.mssante.fr/filieris.mssante.fr/enovacom.mssante.fr</t>
  </si>
  <si>
    <t>medecin.mssante.fr/lifen.mssante.fr/infirmier.mssante.fr/ch-st-cyr69.mssante.fr/cgm.mssante.fr/aura.mssante.fr</t>
  </si>
  <si>
    <t>paca.mssante.fr/orpea.mssante.fr/medecin.mssante.fr/masseur-kinesitherapeute.mssante.fr/lifen.mssante.fr/infirmier.mssante.fr</t>
  </si>
  <si>
    <t>infirmier.mssante.fr/fedapajh63.aura.mssante.fr/aura.mssante.fr</t>
  </si>
  <si>
    <t>pro.mssante.fr/lifen.mssante.fr/clinique-peupliers.mssante.fr/centrelesfeuillades.mssante.fr</t>
  </si>
  <si>
    <t>pro.mssante.fr/orthophoniste.mssante.fr/medecin.mssante.fr/masseur-kinesitherapeute.mssante.fr/interop-mssante.apicrypt.org/infirmier.mssante.fr/cgm.mssante.fr/barbat.aura.mssante.fr/aura.mssante.fr</t>
  </si>
  <si>
    <t>180000887</t>
  </si>
  <si>
    <t>860000140</t>
  </si>
  <si>
    <t>infirmier.mssante.fr/ch-labassee.mssante.fr</t>
  </si>
  <si>
    <t>orthophoniste.mssante.fr/medecin.mssante.fr/lifen.mssante.fr/hopitaux-plaisir.mssante.fr/aura.mssante.fr</t>
  </si>
  <si>
    <t>pro.mssante.fr/lifen.mssante.fr/interop-mssante.apicrypt.org/infirmier.mssante.fr/ght974.mssante.fr/ch-ploermel.mssante.fr/chmayotte.mssante.fr/aura.mssante.fr</t>
  </si>
  <si>
    <t>LIFEN/APICEM/MAILIZ/MIPIH/CH BRETAGNE ATLANTIQUE/CH DE MAYOTTE/GCS SARA</t>
  </si>
  <si>
    <t>pro.mssante.fr/orthophoniste.mssante.fr/medecin.mssante.fr/eps-rogerprevot.mssante.fr/aura.mssante.fr</t>
  </si>
  <si>
    <t>MAILIZ/DEDALUS HEALTHCARE FRANCE/GCS SARA</t>
  </si>
  <si>
    <t>zenidoc.mssante.fr/sage-femme.mssante.fr/ramsaygds.mssante.fr/pro.mssante.fr/orthophoniste.mssante.fr/medecin.mssante.fr/lifen.mssante.fr/interop-mssante.apicrypt.org/infirmier.mssante.fr/ihfb.mssante.fr/ghicl.mssante.fr/chu-rouen.mssante.fr/cgm.mssante.fr</t>
  </si>
  <si>
    <t>ADISTA/COMPAGNIE GENERALE DE SANTE/LIFEN/APICEM/MAILIZ/INSTITUT HOSPITALIER FRANCO-BRITANIQUE/DEDALUS HEALTHCARE FRANCE/CHU DE ROUEN/COMPUGROUP MEDICAL France</t>
  </si>
  <si>
    <t>pro.mssante.fr/orthophoniste.mssante.fr/medecin.mssante.fr/interop-mssante.apicrypt.org/infirmier.mssante.fr/cgm.mssante.fr</t>
  </si>
  <si>
    <t>APICEM/MAILIZ/COMPUGROUP MEDICAL France</t>
  </si>
  <si>
    <t>pro.mssante.fr/medecin.mssante.fr/masseur-kinesitherapeute.mssante.fr/lifen.mssante.fr/epsgorze.mssante.fr/ajl.asso.mssante.fr</t>
  </si>
  <si>
    <t>MAILIZ/LIFEN/CHR METZ-THIONVILLE/MIPIH</t>
  </si>
  <si>
    <t>technicien-laboratoire.oc.mssante.fr/sage-femme.mssante.fr/ramsaygds.mssante.fr/pro.oc.mssante.fr/pro.mssante.fr/polesantetravail.mssante.fr/pharmacien.oc.mssante.fr/pharmacien.mssante.fr/pc.mssante.fr/medecin.oc.mssante.fr/medecin.mssante.fr/lifen.mssante.fr/labohopitaux46-82.mssante.fr/interop-mssante.apicrypt.org/infirmier.oc.mssante.fr/infirmier.mssante.fr/hnfc.mssante.fr/esantepdl.mssante.fr/esante-bfc.mssante.fr/efs.mssante.fr/cvl.mssante.fr/chu-poitiers.mssante.fr/chu-bordeaux.mssante.fr/chu-besancon.mssante.fr/chu-amiens.mssante.fr/ch-montlucon.mssante.fr/ch-mdm.mssante.fr/ch-lemans.mssante.fr/ch-cotentin.mssante.fr/ch-carcassonne.mssante.fr/cgm.mssante.fr/aura.mssante.fr/ast67.mssante.fr/aquitaine.mssante.fr</t>
  </si>
  <si>
    <t>COMPAGNIE GENERALE DE SANTE/LIFEN/APICEM/MAILIZ/HOPITAL NORD FRANCHE COMTE/GCS E-SANTE PAYS DE LA LOIRE/GIP GRADES BFC/EFS/WRAPTOR LABORATORIES/CHU DE POITIERS/CHU HOPITAUX DE BORDEAUX/CHU BESANCON/CHU AMIENS PICARDIE/CENTRE HOSPITALIER MONTLUCON NERIS/CH DE MONT DE MARSAN/CH LE MANS/CH PUBLIC DU COTENTIN/MIPIH/COMPUGROUP MEDICAL France/GCS SARA/ENOVACOM/GRADES ESEA NOUVELLE-AQUITAINE</t>
  </si>
  <si>
    <t>pro.mssante.fr/pharmacien.mssante.fr/medecin.mssante.fr/lifen.mssante.fr/interop-mssante.apicrypt.org/infirmier.mssante.fr/epsm-marne.mssante.fr/chu-reims.mssante.fr/ch-lorquin.mssante.fr/ch-epernay.mssante.fr/ch-chalonsenchampagne.mssante.fr/cgm.mssante.fr</t>
  </si>
  <si>
    <t>mgen.mssante.fr/medecin.mssante.fr/ghu-paris.mssante.fr</t>
  </si>
  <si>
    <t>MGEN TECHNOLOGIES/MAILIZ/ENOVACOM</t>
  </si>
  <si>
    <t>pro.mssante.fr/pharmacien.mssante.fr/na.mssante.fr/mspb.mssante.fr/medecin.mssante.fr/lifen.mssante.fr/interop-mssante.apicrypt.org/infirmier.mssante.fr/chu-bordeaux.mssante.fr/cgm.mssante.fr/aura.mssante.fr/aquitaine.mssante.fr</t>
  </si>
  <si>
    <t>MSP BORDEAUX BAGATELLE/LIFEN/APICEM/MAILIZ/CHU HOPITAUX DE BORDEAUX/COMPUGROUP MEDICAL France/GCS SARA/GRADES ESEA NOUVELLE-AQUITAINE</t>
  </si>
  <si>
    <t>ramsaygds.mssante.fr/pro.mssante.fr/orthophoniste.mssante.fr/medecin.mssante.fr/masseur-kinesitherapeute.mssante.fr/lifen.mssante.fr/invalides.mssante.fr/interop-mssante.apicrypt.org/infirmier.mssante.fr/ghpsj.mssante.fr/for.mssante.fr/chirurgien-dentiste.mssante.fr/ch-compiegnenoyon.mssante.fr/cgm.mssante.fr/aura.mssante.fr</t>
  </si>
  <si>
    <t>COMPAGNIE GENERALE DE SANTE/LIFEN/ENOVACOM/APICEM/GH PARIS SITE SAINT JOSEPH/HOPITAL FONDATION A DE ROTHSCHILD/MAILIZ/CHI DE COMPIEGNE-NOYON/COMPUGROUP MEDICAL France/GCS SARA</t>
  </si>
  <si>
    <t>pro.mssante.fr/medecin.mssante.fr/masseur-kinesitherapeute.mssante.fr/lifen.mssante.fr/fsef.mssante.fr/cgm.mssante.fr/aura.mssante.fr</t>
  </si>
  <si>
    <t>MAILIZ/LIFEN/FSEF/COMPUGROUP MEDICAL France/GCS SARA</t>
  </si>
  <si>
    <t>ramsaygds.mssante.fr/paca.mssante.fr/medecin.mssante.fr/lifen.mssante.fr/almaviva-sante.mssante.fr</t>
  </si>
  <si>
    <t>pro.mssante.fr/masseur-kinesitherapeute.mssante.fr/cos.mssante.fr/chu-reims.mssante.fr</t>
  </si>
  <si>
    <t>MAILIZ/CENTRE MEDECINE PHYSIQUE ET READAPT BOBIGNY/CHU DE REIMS</t>
  </si>
  <si>
    <t>pole-sanitaire-cerdan.mssante.fr/pharmacien.oc.mssante.fr/medecin.mssante.fr/lifen.mssante.fr/cgm.mssante.fr</t>
  </si>
  <si>
    <t>sage-femme.mssante.fr/pro.mssante.fr/pharmacien.mssante.fr/medecin.oc.mssante.fr/medecin.mssante.fr/masseur-kinesitherapeute.mssante.fr/lifen.mssante.fr/interop-mssante.apicrypt.org/infirmier.mssante.fr/imm.mssante.fr/hpsj.mssante.fr/ghu-paris.mssante.fr/ghpsj.mssante.fr/chu-poitiers.mssante.fr/ch-ploermel.mssante.fr/chirurgien-dentiste.mssante.fr/ch-cotentin.mssante.fr/cgm.mssante.fr/cfb.mssante.fr/aura.mssante.fr</t>
  </si>
  <si>
    <t>MIPIH/LIFEN/APICEM/INSTITUT MUTUALISTE MONTSOURIS/ENOVACOM/GH PARIS SITE SAINT JOSEPH/CHU DE POITIERS/CH BRETAGNE ATLANTIQUE/MAILIZ/CH PUBLIC DU COTENTIN/COMPUGROUP MEDICAL France/CENTRE REGIONAL FRANCOIS BACLESSE/GCS SARA</t>
  </si>
  <si>
    <t>zenidoc.mssante.fr/ramsaygds.mssante.fr/pro.mssante.fr/orthophoniste.mssante.fr/medecin.mssante.fr/masseur-kinesitherapeute.mssante.fr/lifen.mssante.fr/interop-mssante.apicrypt.org/infirmier.mssante.fr/ghicl.mssante.fr/clinique-mitterie.mssante.fr/chu-rouen.mssante.fr/chirurgien-dentiste.mssante.fr/cgm.mssante.fr</t>
  </si>
  <si>
    <t>ADISTA/COMPAGNIE GENERALE DE SANTE/LIFEN/APICEM/DEDALUS HEALTHCARE FRANCE/ENOVACOM/CHU DE ROUEN/MAILIZ/COMPUGROUP MEDICAL France</t>
  </si>
  <si>
    <t>sage-femme.mssante.fr/pro.mssante.fr/pc.mssante.fr/orthophoniste.mssante.fr/na.mssante.fr/medecin.mssante.fr/masseur-kinesitherapeute.mssante.fr/lifen.mssante.fr/interop-mssante.apicrypt.org/infirmier.mssante.fr/ght-atlantique17.mssante.fr/ght85.mssante.fr/gh-saintesangely.mssante.fr/esantepdl.mssante.fr/chu-poitiers.mssante.fr/chu-bordeaux.mssante.fr/ch-rochefort.mssante.fr/ch-niort.mssante.fr/ch-larochelle.mssante.fr/chirurgien-dentiste.mssante.fr/ch-cholet.mssante.fr/chba.mssante.fr/cgm.mssante.fr/aura.mssante.fr</t>
  </si>
  <si>
    <t>LIFEN/APICEM/CH DEPARTEMENTAL VENDEE/CH SAINT CALAIS/GCS E-SANTE PAYS DE LA LOIRE/CHU DE POITIERS/CHU HOPITAUX DE BORDEAUX/CH DE ROCHEFORT/GRADES ESEA NOUVELLE-AQUITAINE/GH DE LA ROCHELLE-RE-AUNIS/MAILIZ/CH DE CHOLET/CH BRETAGNE ATLANTIQUE/COMPUGROUP MEDICAL France/GCS SARA</t>
  </si>
  <si>
    <t>pro.mssante.fr/oi.mssante.fr/medecin.oc.mssante.fr/medecin.mssante.fr/lifen.mssante.fr/interop-mssante.apicrypt.org/ght974.mssante.fr/chmayotte.mssante.fr/ch-compiegnenoyon.mssante.fr/cgm.mssante.fr/aura.mssante.fr</t>
  </si>
  <si>
    <t>GCS TESIS/MAILIZ/LIFEN/APICEM/MIPIH/CH DE MAYOTTE/CHI DE COMPIEGNE-NOYON/COMPUGROUP MEDICAL France/GCS SARA</t>
  </si>
  <si>
    <t>sage-femme.mssante.fr/pro.mssante.fr/medecin.mssante.fr/masseur-kinesitherapeute.mssante.fr/lifen.mssante.fr/interop-mssante.apicrypt.org/infirmier.mssante.fr/ghso.mssante.fr/ch-draguignan.mssante.fr/ch-colmar.mssante.fr/ch-chalon71.mssante.fr/ch-centre-bretagne.mssante.fr/cgm.mssante.fr/aura.mssante.fr</t>
  </si>
  <si>
    <t>LIFEN/APICEM/MAILIZ/GH SELESTAT-OBERNAI (GHSO)/CH DE LA DRACENIE/HOPITAUX CIVILS DE COLMAR/GCS E-SANTE BOURGOGNE/CH CENTRE BRETAGNE/COMPUGROUP MEDICAL France/GCS SARA</t>
  </si>
  <si>
    <t>pst38.mssante.fr/pro.mssante.fr/medecin.mssante.fr/masseur-kinesitherapeute.mssante.fr/lifen.mssante.fr/infirmier.mssante.fr/ghm-grenoble.aura.mssante.fr/cgm.mssante.fr/aura.mssante.fr</t>
  </si>
  <si>
    <t>psychomotricien.oc.mssante.fr/pro.mssante.fr/paca.mssante.fr/ohs-lorraine.mssante.fr/medecin.mssante.fr/masseur-kinesitherapeute.mssante.fr/lifen.mssante.fr/korian.mssante.fr/interop-mssante.apicrypt.org/infirmier.mssante.fr/grand-est.mssante.fr/ghnv.mssante.fr/chu-poitiers.mssante.fr/ch-larochelle.mssante.fr/ch-cotentin.mssante.fr/cgm.mssante.fr/aura.mssante.fr/aub.mssante.fr</t>
  </si>
  <si>
    <t>CENTRE JACQUES PARISOT BAINVILLE SUR MADON/LIFEN/MIPIH/APICEM/MAILIZ/GRADES PULSY/GH NORD VIENNE/CHU DE POITIERS/GH DE LA ROCHELLE-RE-AUNIS/CH PUBLIC DU COTENTIN/COMPUGROUP MEDICAL France/GCS SARA/AUB SANTE</t>
  </si>
  <si>
    <t>sage-femme.mssante.fr/medecin.mssante.fr/lifen.mssante.fr/interop-mssante.apicrypt.org/infirmier.mssante.fr/hcs-sante.mssante.fr/ch-troyes.mssante.fr/cgm.mssante.fr/aura.mssante.fr</t>
  </si>
  <si>
    <t>pro.mssante.fr/orthophoniste.mssante.fr/medecin.mssante.fr/lifen.mssante.fr/interop-mssante.apicrypt.org/infirmier.mssante.fr/ghpsj.mssante.fr/ghpp.aura.mssante.fr/ch-vienne.mssante.fr/ch-privas.aura.mssante.fr/ch-ghsa.mssante.fr/ch-beziers.mssante.fr/ch-ardeche-meridionale.aura.mssante.fr/cgm.mssante.fr/aura.mssante.fr/ahsm.mssante.fr</t>
  </si>
  <si>
    <t>LIFEN/APICEM/MAILIZ/GH PARIS SITE SAINT JOSEPH/CH DE VIENNE/CHU DE REIMS/CH DE BEZIERS/COMPUGROUP MEDICAL France/GCS SARA/ASSOCIATION HOSPITALIERE SAINTE MARIE</t>
  </si>
  <si>
    <t>sos-medecins.mssante.fr/sage-femme.mssante.fr/ramsaygds.mssante.fr/pro.oc.mssante.fr/pro.mssante.fr/pedicure-podologue.mssante.fr/orthophoniste.mssante.fr/medicall.mssante.fr/medecin.mssante.fr/lifen.mssante.fr/interop-mssante.apicrypt.org/infirmier.mssante.fr/ghsif.mssante.fr/chu-nice.mssante.fr/ch-ploermel.mssante.fr/chorus.mssante.fr/ch-cotentin.mssante.fr/cgm.mssante.fr/bioserveur.mssante.fr/aura.mssante.fr</t>
  </si>
  <si>
    <t>COMPAGNIE GENERALE DE SANTE/MIPIH/LIFEN/APICEM/MAILIZ/GH SUD ILE DE FRANCE/CHU DE NICE/CH BRETAGNE ATLANTIQUE/CHORUS/CH PUBLIC DU COTENTIN/COMPUGROUP MEDICAL France/DEDALUS HEALTHCARE FRANCE/GCS SARA</t>
  </si>
  <si>
    <t>sante-au-travail-68.mssante.fr/sage-femme.mssante.fr/pro.mssante.fr/pharmacien.mssante.fr/msa.mssante.fr/medecin.mssante.fr/masseur-kinesitherapeute.mssante.fr/lifen.mssante.fr/interop-mssante.apicrypt.org/infirmier.mssante.fr/hnfc.mssante.fr/grand-est.mssante.fr/ghrmsa.mssante.fr/chu-nice.mssante.fr/ch-mulhouse.mssante.fr/chms.aura.mssante.fr/chirurgien-dentiste.mssante.fr/ch-colmar.mssante.fr/ch-beziers.mssante.fr/cgm.mssante.fr/aura.mssante.fr/aural.mssante.fr/arfp.asso.mssante.fr</t>
  </si>
  <si>
    <t>infirmier.mssante.fr/groupe-adene.mssante.fr</t>
  </si>
  <si>
    <t>santeservice-clermont.mssante.fr/medecin.mssante.fr/masseur-kinesitherapeute.mssante.fr/infirmier.mssante.fr/cgm.mssante.fr/aura.mssante.fr</t>
  </si>
  <si>
    <t>sage-femme.mssante.fr/pro.mssante.fr/medecin.mssante.fr/lifen.mssante.fr/infirmier.mssante.fr</t>
  </si>
  <si>
    <t>pro.mssante.fr/medecin.mssante.fr/lifen.mssante.fr/interop-mssante.apicrypt.org/infirmier.mssante.fr/hospiville.mssante.fr/had-lorient.mssante.fr/ghbs.mssante.fr/cgm.mssante.fr/aura.mssante.fr</t>
  </si>
  <si>
    <t>soinsetsante69.aura.mssante.fr/ramsaygds.mssante.fr/pro.mssante.fr/masseur-kinesitherapeute.mssante.fr/lifen.mssante.fr/infirmier.mssante.fr/chu-lyon.aura.mssante.fr/aura.mssante.fr</t>
  </si>
  <si>
    <t>ssa.mssante.fr/pro.mssante.fr/pharmacien.mssante.fr/mspb.mssante.fr/medecin.mssante.fr/lifen.mssante.fr/infirmier.mssante.fr/imm.mssante.fr/hia-robert-picque.ssa.mssante.fr/hia-percy.ssa.mssante.fr/aura.mssante.fr</t>
  </si>
  <si>
    <t>MSP BORDEAUX BAGATELLE/LIFEN/MAILIZ/INSTITUT MUTUALISTE MONTSOURIS/SSA/GCS SARA</t>
  </si>
  <si>
    <t>MAILIZ/LIFEN/APICEM/CHI DE HAUTE COMTE/COMPUGROUP MEDICAL France/GCS SARA/ENOVACOM</t>
  </si>
  <si>
    <t>pro.mssante.fr/lifen.mssante.fr/infirmier.mssante.fr/had35.mssante.fr/ch-vitre.mssante.fr</t>
  </si>
  <si>
    <t>LIFEN/MAILIZ/HAD 35/CH VITRE</t>
  </si>
  <si>
    <t>sage-femme.mssante.fr/pro.mssante.fr/medecin.mssante.fr/masseur-kinesitherapeute.mssante.fr/lifen.mssante.fr/interop-mssante.apicrypt.org/infirmier.mssante.fr/ch-vienne.mssante.fr/chu-poitiers.mssante.fr/chu-lyon.aura.mssante.fr/ch-montfavet.mssante.fr/chmayotte.mssante.fr/ch-cholet.mssante.fr/cgm.mssante.fr/aura.mssante.fr</t>
  </si>
  <si>
    <t>LIFEN/APICEM/MAILIZ/CH DE VIENNE/CHU DE POITIERS/CHS DE MONTFAVET/CH DE MAYOTTE/CH DE CHOLET/COMPUGROUP MEDICAL France/GCS SARA</t>
  </si>
  <si>
    <t>pro.mssante.fr/orthophoniste.mssante.fr/medecin.mssante.fr/masseur-kinesitherapeute.mssante.fr/lifen.mssante.fr/interop-mssante.apicrypt.org/infirmier.mssante.fr/filieris.mssante.fr/enovacom.mssante.fr/chr-metz-thionville.mssante.fr/cgm.mssante.fr/aura.mssante.fr</t>
  </si>
  <si>
    <t>LIFEN/APICEM/MAILIZ/DEDALUS HEALTHCARE FRANCE/ENOVACOM/CHR METZ-THIONVILLE/COMPUGROUP MEDICAL France/GCS SARA</t>
  </si>
  <si>
    <t>pro.mssante.fr/pharmacien.mssante.fr/medecin.mssante.fr/lifen.mssante.fr/infirmier.mssante.fr/hospiville.mssante.fr/esantepdl.mssante.fr</t>
  </si>
  <si>
    <t>sage-femme.mssante.fr/ramsaygds.mssante.fr/pro.oc.mssante.fr/pro.mssante.fr/orthophoniste.mssante.fr/medecin.mssante.fr/masseur-kinesitherapeute.mssante.fr/lifen.mssante.fr/invalides.mssante.fr/interop-mssante.apicrypt.org/infirmier.mssante.fr/ihfb.mssante.fr/hopital-foch.mssante.fr/hopital-europeen.mssante.fr/ght-novo.mssante.fr/ghpsj.mssante.fr/for.mssante.fr/foch.mssante.fr/chu-rouen.mssante.fr/chr-orleans.mssante.fr/ch-cotentin.mssante.fr/cgm.mssante.fr/aura.mssante.fr</t>
  </si>
  <si>
    <t>COMPAGNIE GENERALE DE SANTE/MIPIH/LIFEN/ENOVACOM/APICEM/MAILIZ/INSTITUT HOSPITALIER FRANCO-BRITANIQUE/DEDALUS HEALTHCARE FRANCE/HOPITAL EUROPEEN/CH RENE DUBOS/GH PARIS SITE SAINT JOSEPH/HOPITAL FONDATION A DE ROTHSCHILD/HOPITAL FOCH/CHU DE ROUEN/CH REGIONAL D'ORLEANS/CH PUBLIC DU COTENTIN/COMPUGROUP MEDICAL France/GCS SARA</t>
  </si>
  <si>
    <t>pro.mssante.fr/medecin.mssante.fr/lifen.mssante.fr/infirmier.mssante.fr/groupesos.mssante.fr/aura.mssante.fr</t>
  </si>
  <si>
    <t>pharmacien.mssante.fr/infirmier.mssante.fr/ch-lagrafenbourg.mssante.fr</t>
  </si>
  <si>
    <t>medecin.mssante.fr/masseur-kinesitherapeute.mssante.fr/leonberard.mssante.fr/infirmier.mssante.fr</t>
  </si>
  <si>
    <t>silpc.mssante.fr/pharmacien.mssante.fr/lifen.mssante.fr/infirmier.mssante.fr/ch-bort.mssante.fr/cgm.mssante.fr/aura.mssante.fr</t>
  </si>
  <si>
    <t>LIFEN/MAILIZ/GIP SILPC/COMPUGROUP MEDICAL France/GCS SARA</t>
  </si>
  <si>
    <t>pro.mssante.fr/medecin.mssante.fr/masseur-kinesitherapeute.mssante.fr/ch-bonifacio.mssante.fr</t>
  </si>
  <si>
    <t>medecin.mssante.fr/infirmier.oc.mssante.fr/infirmier.mssante.fr/hopital-lunel.mssante.fr/cgm.mssante.fr</t>
  </si>
  <si>
    <t>medecin.oc.mssante.fr/medecin.mssante.fr/interop-mssante.apicrypt.org/hopital-lodeve.mssante.fr/cgm.mssante.fr/aura.mssante.fr</t>
  </si>
  <si>
    <t>infirmier.mssante.fr/hopitalpse.mssante.fr/cgm.mssante.fr</t>
  </si>
  <si>
    <t>sage-femme.mssante.fr/pro.mssante.fr/pharmacien.mssante.fr/orthophoniste.mssante.fr/medecin.mssante.fr/masseur-kinesitherapeute.mssante.fr/lifen.mssante.fr/interop-mssante.apicrypt.org/infirmier.mssante.fr/hno.mssante.fr/ghpsj.mssante.fr/ch-vienne.mssante.fr/chu-nice.mssante.fr/chu-lyon.aura.mssante.fr/chba.mssante.fr/cgm.mssante.fr/aura.mssante.fr</t>
  </si>
  <si>
    <t>LIFEN/APICEM/MAILIZ/CH LEZIGNAN CORBIERES/GH PARIS SITE SAINT JOSEPH/CH DE VIENNE/CHU DE NICE/CH BRETAGNE ATLANTIQUE/COMPUGROUP MEDICAL France/GCS SARA</t>
  </si>
  <si>
    <t>sage-femme.mssante.fr/hmeep.mssante.fr</t>
  </si>
  <si>
    <t>pro.mssante.fr/medecin.mssante.fr/hopital-nord-92.mssante.fr/cgm.mssante.fr/aura.mssante.fr</t>
  </si>
  <si>
    <t>sage-femme.mssante.fr/ramsaygds.mssante.fr/pro.mssante.fr/medecin.mssante.fr/masseur-kinesitherapeute.mssante.fr/lifen.mssante.fr/infirmier.mssante.fr/cgm.mssante.fr</t>
  </si>
  <si>
    <t>sage-femme.mssante.fr/pro.mssante.fr/pharmacien.mssante.fr/paca.mssante.fr/medecin.mssante.fr/lifen.mssante.fr/infirmier.mssante.fr/hopital-saint-joseph.mssante.fr/chu-tours.mssante.fr/ch-salon.mssante.fr/ch-libourne.mssante.fr/cgm.mssante.fr/aura.mssante.fr</t>
  </si>
  <si>
    <t>MIPIH/LIFEN/MAILIZ/HOPITAL SAINT JOSEPH/CHRU DE TOURS/HOPITAL DU PAYS SALONAIS/CH DE LIBOURNE/COMPUGROUP MEDICAL France/GCS SARA</t>
  </si>
  <si>
    <t>orthophoniste.mssante.fr/infirmier.mssante.fr/asspo.mssante.fr</t>
  </si>
  <si>
    <t>pro.mssante.fr/hopitauxvesubie.mssante.fr/hopitaux-vesubie.mssante.fr</t>
  </si>
  <si>
    <t>ramsaygds.mssante.fr/pro.mssante.fr/orthophoniste.mssante.fr/medecin.mssante.fr/masseur-kinesitherapeute.mssante.fr/lifen.mssante.fr/interop-mssante.apicrypt.org/infirmier.mssante.fr/hopitaux-drome-nord.aura.mssante.fr/ch-dromevivarais.aura.mssante.fr/cgm.mssante.fr/bioserveur.mssante.fr/aura.mssante.fr</t>
  </si>
  <si>
    <t>COMPAGNIE GENERALE DE SANTE/LIFEN/APICEM/MAILIZ/COMPUGROUP MEDICAL France/DEDALUS HEALTHCARE FRANCE/GCS SARA</t>
  </si>
  <si>
    <t>pro.mssante.fr/na.mssante.fr/medecin.mssante.fr/aura.mssante.fr</t>
  </si>
  <si>
    <t>ramsaygds.mssante.fr/pro.mssante.fr/paca.mssante.fr/medecin.mssante.fr/lifen.mssante.fr/interop-mssante.apicrypt.org/infirmier.mssante.fr/clinique-sainte-marguerite.mssante.fr/cgm.mssante.fr/aura.mssante.fr</t>
  </si>
  <si>
    <t>COMPAGNIE GENERALE DE SANTE/LIFEN/APICEM/MAILIZ/MIPIH/COMPUGROUP MEDICAL France/GCS SARA</t>
  </si>
  <si>
    <t>pedicure-podologue.mssante.fr/medecin.mssante.fr/lifen.mssante.fr/interop-mssante.apicrypt.org/infirmier.mssante.fr/ghsif.mssante.fr/aphp.mssante.fr</t>
  </si>
  <si>
    <t>ramsaygds.mssante.fr/pro.mssante.fr/pharmacien.mssante.fr/medistory.mssante.fr/medicall.mssante.fr/medecin.mssante.fr/lifen.mssante.fr/interop-mssante.apicrypt.org/infirmier.mssante.fr/ghu-paris.mssante.fr/ghpsj.mssante.fr/ghbs.mssante.fr/chu-orleans.mssante.fr/chu-amiens.mssante.fr/chiv.mssante.fr/chirurgien-dentiste.mssante.fr/chicreteil.mssante.fr/ch-compiegnenoyon.mssante.fr/cgm.mssante.fr/cgfl.mssante.fr/aura.mssante.fr/aub.mssante.fr/aphp.mssante.fr</t>
  </si>
  <si>
    <t>COMPAGNIE GENERALE DE SANTE/MIPIH/LIFEN/APICEM/ENOVACOM/GH PARIS SITE SAINT JOSEPH/GHBS - HOPITAL DU SCORFF/CH REGIONAL D'ORLEANS/CHU AMIENS PICARDIE/CHI DE VILLENEUVE ST GEORGES/MAILIZ/CHI DE CRETEIL/CHI DE COMPIEGNE-NOYON/COMPUGROUP MEDICAL France/CRLCC GEORGES-FRANCOIS LECLERC/GCS SARA/AUB SANTE/DEDALUS HEALTHCARE FRANCE</t>
  </si>
  <si>
    <t>medecin.mssante.fr/lifen.mssante.fr/infirmier.mssante.fr/chirurgien-dentiste.mssante.fr/cgm.mssante.fr/aphp.mssante.fr</t>
  </si>
  <si>
    <t>sage-femme.mssante.fr/ramsaygds.mssante.fr/pro.mssante.fr/pharmacien.mssante.fr/orthophoniste.mssante.fr/medecin.mssante.fr/masseur-kinesitherapeute.mssante.fr/lifen.mssante.fr/interop-mssante.apicrypt.org/infirmier.mssante.fr/imm.mssante.fr/ghu-paris.mssante.fr/ght-gpne.mssante.fr/ght85.mssante.fr/ghpsj.mssante.fr/for.mssante.fr/epsve.mssante.fr/chu-poitiers.mssante.fr/cgm.mssante.fr/aura.mssante.fr/aphp.mssante.fr</t>
  </si>
  <si>
    <t>COMPAGNIE GENERALE DE SANTE/LIFEN/APICEM/MAILIZ/INSTITUT MUTUALISTE MONTSOURIS/ENOVACOM/GHI LE RAINCY MONTFERMEIL/CH DEPARTEMENTAL VENDEE/GH PARIS SITE SAINT JOSEPH/HOPITAL FONDATION A DE ROTHSCHILD/EPSVE/CHU DE POITIERS/COMPUGROUP MEDICAL France/GCS SARA/DEDALUS HEALTHCARE FRANCE</t>
  </si>
  <si>
    <t>vivalto-sante.mssante.fr/softwaymedical.mssante.fr/ramsaygds.mssante.fr/pro.mssante.fr/orthophoniste.mssante.fr/medecin.mssante.fr/lifen.mssante.fr/interop-mssante.apicrypt.org/infirmier.mssante.fr/imm.mssante.fr/ghu-paris.mssante.fr/ghpsj.mssante.fr/for.mssante.fr/chu-rennes.mssante.fr/chu-bordeaux.mssante.fr/chr-orleans.mssante.fr/chirurgien-dentiste.mssante.fr/ch-epernay.mssante.fr/cgm.mssante.fr/aura.mssante.fr/aphp.mssante.fr/aphp-ati.mssante.fr/ahparis.mssante.fr</t>
  </si>
  <si>
    <t>GIE VIVALTO SANTE SERVICE PARTAGES/MIPIH/COMPAGNIE GENERALE DE SANTE/LIFEN/APICEM/INSTITUT MUTUALISTE MONTSOURIS/ENOVACOM/GH PARIS SITE SAINT JOSEPH/HOPITAL FONDATION A DE ROTHSCHILD/CHRU DE RENNES/CHU HOPITAUX DE BORDEAUX/CH REGIONAL D'ORLEANS/MAILIZ/CHU DE REIMS/COMPUGROUP MEDICAL France/GCS SARA/DEDALUS HEALTHCARE FRANCE/HOPITAL AMERICAIN</t>
  </si>
  <si>
    <t>sage-femme.mssante.fr/pro.mssante.fr/pediatrie-chulenval-nice.mssante.fr/medecin.mssante.fr/lifen.mssante.fr/interop-mssante.apicrypt.org/infirmier.mssante.fr/imm.mssante.fr/ihfb.mssante.fr/cgm.mssante.fr/aura.mssante.fr/aphp.mssante.fr</t>
  </si>
  <si>
    <t>HOPITAUX PEDIATRIQUES DE NICE CHU LENVAL/LIFEN/APICEM/MAILIZ/INSTITUT MUTUALISTE MONTSOURIS/INSTITUT HOSPITALIER FRANCO-BRITANIQUE/COMPUGROUP MEDICAL France/GCS SARA/DEDALUS HEALTHCARE FRANCE</t>
  </si>
  <si>
    <t>ramsaygds.mssante.fr/pro.mssante.fr/pharmacien.mssante.fr/orthophoniste.mssante.fr/nephrocare.mssante.fr/medecin.mssante.fr/lifen.mssante.fr/interop-mssante.apicrypt.org/infirmier.mssante.fr/ghu-paris.mssante.fr/ghpsj.mssante.fr/for.mssante.fr/chu-reims.mssante.fr/chu-nice.mssante.fr/chorus.mssante.fr/chmayotte.mssante.fr/chiv.mssante.fr/chicreteil.mssante.fr/ch-cotentin.mssante.fr/cgm.mssante.fr/aura.mssante.fr/aphp.mssante.fr/aphp-ati.mssante.fr</t>
  </si>
  <si>
    <t>COMPAGNIE GENERALE DE SANTE/CENTRE NEPHROCARE MARNE LA VALLEE/LIFEN/APICEM/MAILIZ/ENOVACOM/GH PARIS SITE SAINT JOSEPH/HOPITAL FONDATION A DE ROTHSCHILD/CHU DE REIMS/CHU DE NICE/CHORUS/CH DE MAYOTTE/CHI DE VILLENEUVE ST GEORGES/CHI DE CRETEIL/CH PUBLIC DU COTENTIN/COMPUGROUP MEDICAL France/GCS SARA/DEDALUS HEALTHCARE FRANCE</t>
  </si>
  <si>
    <t>ramsaygds.mssante.fr/pro.mssante.fr/pedicure-podologue.mssante.fr/medecin.mssante.fr/lifen.mssante.fr/interop-mssante.apicrypt.org/infirmier.mssante.fr/for.mssante.fr/cgm.mssante.fr/aura.mssante.fr/aphp.mssante.fr</t>
  </si>
  <si>
    <t>COMPAGNIE GENERALE DE SANTE/LIFEN/APICEM/MAILIZ/HOPITAL FONDATION A DE ROTHSCHILD/COMPUGROUP MEDICAL France/GCS SARA/DEDALUS HEALTHCARE FRANCE</t>
  </si>
  <si>
    <t>ssa.mssante.fr/sos-medecins.mssante.fr/sage-femme.mssante.fr/ramsaygds.mssante.fr/pro.mssante.fr/pharmacien.mssante.fr/orthophoniste.mssante.fr/medecin.mssante.fr/lifen.mssante.fr/interop-mssante.apicrypt.org/infirmier.mssante.fr/ihfb.mssante.fr/hopital-europeen.mssante.fr/ghu-paris.mssante.fr/ght-novo.mssante.fr/ghpsj.mssante.fr/for.mssante.fr/ch-vitre.mssante.fr/chu-rouen.mssante.fr/chu-poitiers.mssante.fr/chu-bordeaux.mssante.fr/chorus.mssante.fr/ch-morlaix.mssante.fr/ch-lemans.mssante.fr/chiv.mssante.fr/chirurgien-dentiste.mssante.fr/ch-bry.mssante.fr/cgm.mssante.fr/aura.mssante.fr/aphp.mssante.fr/ahparis.mssante.fr/agduc.aura.mssante.fr</t>
  </si>
  <si>
    <t>SSA/MIPIH/COMPAGNIE GENERALE DE SANTE/LIFEN/APICEM/INSTITUT HOSPITALIER FRANCO-BRITANIQUE/HOPITAL EUROPEEN/CH RENE DUBOS/GH PARIS SITE SAINT JOSEPH/HOPITAL FONDATION A DE ROTHSCHILD/CH VITRE/CHU DE ROUEN/CHU DE POITIERS/CHU HOPITAUX DE BORDEAUX/CHORUS/CH DES PAYS DE MORLAIX/CH LE MANS/CHI DE VILLENEUVE ST GEORGES/MAILIZ/ENOVACOM/COMPUGROUP MEDICAL France/DEDALUS HEALTHCARE FRANCE/HOPITAL AMERICAIN/GCS SARA</t>
  </si>
  <si>
    <t>pro.mssante.fr/pharmacien.mssante.fr/pedicure-podologue.mssante.fr/medecin.mssante.fr/masseur-kinesitherapeute.mssante.fr/lifen.mssante.fr/lesabondances.mssante.fr/infirmier.mssante.fr/chu-nice.mssante.fr/chirurgien-dentiste.mssante.fr/ch-bry.mssante.fr/aura.mssante.fr/aphp.mssante.fr</t>
  </si>
  <si>
    <t>LIFEN/CENTRE DE GERONTOLOGIE LES ABONDANCES/CHU DE NICE/MAILIZ/ENOVACOM/GCS SARA/DEDALUS HEALTHCARE FRANCE</t>
  </si>
  <si>
    <t>sage-femme.mssante.fr/ramsaygds.mssante.fr/pro.mssante.fr/orthophoniste.mssante.fr/medecin.mssante.fr/masseur-kinesitherapeute.mssante.fr/lifen.mssante.fr/lenval.mssante.fr/interop-mssante.apicrypt.org/infirmier.mssante.fr/ghpsj.mssante.fr/epsve.mssante.fr/eps-etampes.mssante.fr/chmayotte.mssante.fr/chirurgien-dentiste.mssante.fr/cgm.mssante.fr/aura.mssante.fr/aphp.mssante.fr</t>
  </si>
  <si>
    <t>COMPAGNIE GENERALE DE SANTE/LIFEN/HOPITAUX PEDIATRIQUES DE NICE CHU LENVAL/APICEM/GH PARIS SITE SAINT JOSEPH/EPSVE/EPS BARTHELEMY DURAND/CH DE MAYOTTE/MAILIZ/COMPUGROUP MEDICAL France/GCS SARA/DEDALUS HEALTHCARE FRANCE</t>
  </si>
  <si>
    <t>pro.mssante.fr/orthophoniste.mssante.fr/orange.mssante.fr/medecin.mssante.fr/infirmier.mssante.fr/ghpsj.mssante.fr/chorus.mssante.fr/cgm.mssante.fr</t>
  </si>
  <si>
    <t>ENOVACOM/MAILIZ/GH PARIS SITE SAINT JOSEPH/CHORUS/COMPUGROUP MEDICAL France</t>
  </si>
  <si>
    <t>pro.mssante.fr/medecin.mssante.fr/lifen.mssante.fr/infirmier.mssante.fr/ico.unicancer.mssante.fr/hospiville.mssante.fr/ght85.mssante.fr/ghbs.mssante.fr/ch-ploermel.mssante.fr/ch-angouleme.mssante.fr/aura.mssante.fr</t>
  </si>
  <si>
    <t>LIFEN/MAILIZ/ICO - SITE PAUL PAPIN/SAS MAPUI LABS/CH DEPARTEMENTAL VENDEE/GHBS - HOPITAL DU SCORFF/CH BRETAGNE ATLANTIQUE/CH D'ANGOULEME/GCS SARA</t>
  </si>
  <si>
    <t>pro.mssante.fr/medecin.mssante.fr/lifen.mssante.fr/institut-vernes.mssante.fr</t>
  </si>
  <si>
    <t>MAILIZ/LIFEN/INSTITUT ARTHUR VERNES</t>
  </si>
  <si>
    <t>pro.mssante.fr/masseur-kinesitherapeute.mssante.fr/lna-sante.mssante.fr/lifen.mssante.fr/hstv.mssante.fr</t>
  </si>
  <si>
    <t>MAILIZ/MIPIH/LIFEN/HOSPITALITE SAINT-THOMAS DE VILLENEUVE</t>
  </si>
  <si>
    <t>na.mssante.fr/medecin.mssante.fr/masseur-kinesitherapeute.mssante.fr/cgm.mssante.fr/aquitaine.mssante.fr</t>
  </si>
  <si>
    <t>ramsaygds.mssante.fr/pro.mssante.fr/medecin.mssante.fr/lifen.mssante.fr/interop-mssante.apicrypt.org/infirmier.mssante.fr/ihfb.mssante.fr/ghpsj.mssante.fr/chr-orleans.mssante.fr/cgm.mssante.fr/aura.mssante.fr</t>
  </si>
  <si>
    <t>COMPAGNIE GENERALE DE SANTE/LIFEN/APICEM/MAILIZ/INSTITUT HOSPITALIER FRANCO-BRITANIQUE/GH PARIS SITE SAINT JOSEPH/CH REGIONAL D'ORLEANS/COMPUGROUP MEDICAL France/GCS SARA</t>
  </si>
  <si>
    <t>sinoue.mssante.fr/sage-femme.mssante.fr/ramsaygds.mssante.fr/pro.mssante.fr/pharmacien.mssante.fr/medecin.mssante.fr/masseur-kinesitherapeute.mssante.fr/lifen.mssante.fr/interop-mssante.apicrypt.org/infirmier.mssante.fr/imm.mssante.fr/ghpsj.mssante.fr/ch-bry.mssante.fr/cgm.mssante.fr</t>
  </si>
  <si>
    <t>COMPAGNIE GENERALE DE SANTE/LIFEN/APICEM/MAILIZ/INSTITUT MUTUALISTE MONTSOURIS/GH PARIS SITE SAINT JOSEPH/ENOVACOM/COMPUGROUP MEDICAL France</t>
  </si>
  <si>
    <t>masseur-kinesitherapeute.mssante.fr/infirmier.mssante.fr</t>
  </si>
  <si>
    <t>pro.mssante.fr/medecin.mssante.fr/masseur-kinesitherapeute.mssante.fr/inicea.mssante.fr</t>
  </si>
  <si>
    <t>pro.mssante.fr/medecin.mssante.fr/inicea.mssante.fr/infirmier.mssante.fr</t>
  </si>
  <si>
    <t>pro.mssante.fr/medecin.mssante.fr/lifen.mssante.fr/inicea.mssante.fr/infirmier.mssante.fr/cgm.mssante.fr/aquitaine.mssante.fr</t>
  </si>
  <si>
    <t>orthophoniste.mssante.fr/medecin.mssante.fr/lifen.mssante.fr/infirmier.mssante.fr/esantepdl.mssante.fr/cgm.mssante.fr</t>
  </si>
  <si>
    <t>infirmier.mssante.fr/hopitauxdeluchon.mssante.fr/ch-saintgaudens.mssante.fr</t>
  </si>
  <si>
    <t>sage-femme.mssante.fr/pro.mssante.fr/orthophoniste.mssante.fr/medecin.mssante.fr/masseur-kinesitherapeute.mssante.fr/lifen.mssante.fr/interop-mssante.apicrypt.org/infirmier.mssante.fr/ghu-paris.mssante.fr/ght94n.mssante.fr/epsve.mssante.fr/epsm-sarthe.mssante.fr/easycrypt.mssante.fr/chrds.mssante.fr/chiv.mssante.fr/chicreteil.mssante.fr/ch-cotentin.mssante.fr/ch-cholet.mssante.fr/cgm.mssante.fr/carsicest.mssante.fr/aura.mssante.fr</t>
  </si>
  <si>
    <t>LIFEN/APICEM/MAILIZ/EPSVE/EPSM DE LA SARTHE/ENOVACOM/CH COURBEVOIE-NEUILLY-PUTEAUX/CHI DE VILLENEUVE ST GEORGES/CHI DE CRETEIL/CH PUBLIC DU COTENTIN/CH DE CHOLET/COMPUGROUP MEDICAL France/MIPIH/GCS SARA</t>
  </si>
  <si>
    <t>morvan.mssante.fr/medecin.mssante.fr/masseur-kinesitherapeute.mssante.fr/clinique-morvan.mssante.fr/clinique-morvan.elsan.mssante.fr</t>
  </si>
  <si>
    <t>GIP GRADES BFC/MAILIZ/MIPIH/ELSAN</t>
  </si>
  <si>
    <t>pro.mssante.fr/lna-sante.mssante.fr/lifen.mssante.fr</t>
  </si>
  <si>
    <t>pro.mssante.fr/lifen.mssante.fr/enovacom.mssante.fr</t>
  </si>
  <si>
    <t>ugecam-bfc.mssante.fr</t>
  </si>
  <si>
    <t>ved-st-paul.mssante.fr</t>
  </si>
  <si>
    <t>lifen.mssante.fr/ch-candelie.mssante.fr/cgm.mssante.fr/aura.mssante.fr/arhm.aura.mssante.fr</t>
  </si>
  <si>
    <t>LIFEN/CH DEPARTEMENTAL DE LA CANDELIE/COMPUGROUP MEDICAL France/GCS SARA</t>
  </si>
  <si>
    <t>sage-femme.mssante.fr/pssl.mssante.fr/pro.mssante.fr/medecin.mssante.fr/lifen.mssante.fr/interop-mssante.apicrypt.org/infirmier.mssante.fr/hospiville.mssante.fr/ch-vitre.mssante.fr/ch-lemans.mssante.fr/ch-compiegnenoyon.mssante.fr/chba.mssante.fr</t>
  </si>
  <si>
    <t>POLE SANTE SARTHE ET LOIR/LIFEN/APICEM/MAILIZ/SAS MAPUI LABS/CH VITRE/CH LE MANS/CHI DE COMPIEGNE-NOYON/CH BRETAGNE ATLANTIQUE</t>
  </si>
  <si>
    <t>pro.oc.mssante.fr/orpea.mssante.fr/medecin.oc.mssante.fr/medecin.mssante.fr/medecin.mp.mssante.fr/lifen.mssante.fr/infirmier.oc.mssante.fr/infirmier.mssante.fr/cgm.mssante.fr</t>
  </si>
  <si>
    <t>sage-femme.mssante.fr/pro.mssante.fr/ppau.mssante.fr/na.mssante.fr/medecin.mssante.fr/lifen.mssante.fr/interop-mssante.apicrypt.org/infirmier.mssante.fr/ch-mdm.mssante.fr/ch-angouleme.mssante.fr/cgm.mssante.fr/aura.mssante.fr/aquitaine.mssante.fr</t>
  </si>
  <si>
    <t>WRAPTOR LABORATORIES/LIFEN/APICEM/MAILIZ/CH DE MONT DE MARSAN/CH D'ANGOULEME/COMPUGROUP MEDICAL France/GCS SARA/GRADES ESEA NOUVELLE-AQUITAINE</t>
  </si>
  <si>
    <t>medecin.mssante.fr/masseur-kinesitherapeute.mssante.fr/lifen.mssante.fr/interop-mssante.apicrypt.org/courlancy-sante.mssante.fr/cgm.mssante.fr</t>
  </si>
  <si>
    <t>sage-femme.mssante.fr/pro.mssante.fr/polyclinique-jeanvillar.elsan.mssante.fr/na.mssante.fr/medecin.mssante.fr/lifen.mssante.fr/interop-mssante.apicrypt.org/infirmier.mssante.fr/cgm.mssante.fr</t>
  </si>
  <si>
    <t>ELSAN/GRADES ESEA NOUVELLE-AQUITAINE/LIFEN/APICEM/MAILIZ/COMPUGROUP MEDICAL France</t>
  </si>
  <si>
    <t>pro.mssante.fr/medecin.mssante.fr/masseur-kinesitherapeute.mssante.fr/lifen.mssante.fr/lapergola.elsan.mssante.fr/lapergola.aura.mssante.fr/infirmier.mssante.fr/elsan.mssante.fr/cgm.mssante.fr/aura.mssante.fr</t>
  </si>
  <si>
    <t>pro.mssante.fr/medecin.mssante.fr/lifen.mssante.fr/infirmier.mssante.fr/hopital-europeen.mssante.fr/cgm.mssante.fr/almaviva-sante.mssante.fr</t>
  </si>
  <si>
    <t>LIFEN/MAILIZ/HOPITAL EUROPEEN/COMPUGROUP MEDICAL France/MIPIH</t>
  </si>
  <si>
    <t>pro.mssante.fr/ppau.mssante.fr/na.mssante.fr/medecin.mssante.fr/lifen.mssante.fr/infirmier.mssante.fr/cgm.mssante.fr</t>
  </si>
  <si>
    <t>WRAPTOR LABORATORIES/GRADES ESEA NOUVELLE-AQUITAINE/LIFEN/MAILIZ/COMPUGROUP MEDICAL France</t>
  </si>
  <si>
    <t>ssa.mssante.fr/pro.mssante.fr/paca.mssante.fr/medecin.mssante.fr/malartic.mssante.fr/lifen.mssante.fr/interop-mssante.apicrypt.org/infirmier.mssante.fr/ch-draguignan.mssante.fr/cgm.mssante.fr/aura.mssante.fr</t>
  </si>
  <si>
    <t>SSA/MIPIH/LIFEN/APICEM/MAILIZ/CH DE LA DRACENIE/COMPUGROUP MEDICAL France/GCS SARA</t>
  </si>
  <si>
    <t>pro.mssante.fr/pharmacien.mssante.fr/medecin.mssante.fr/lifen.mssante.fr/interop-mssante.apicrypt.org/infirmier.mssante.fr/hpsf.aura.mssante.fr/hp-saintfrancois.elsan.mssante.fr/chu-limoges.mssante.fr/ch-montlucon.mssante.fr/aura.mssante.fr</t>
  </si>
  <si>
    <t>LIFEN/APICEM/MAILIZ/ELSAN/CHU DE LIMOGES/CENTRE HOSPITALIER MONTLUCON NERIS/GCS SARA</t>
  </si>
  <si>
    <t>vivalto-sante.mssante.fr/softwaymedical.mssante.fr/psgd.mssante.fr/medecin.mssante.fr/lifen.mssante.fr/interop-mssante.apicrypt.org/infirmier.mssante.fr/chu-poitiers.mssante.fr/ch-larochelle.mssante.fr/cgm.mssante.fr</t>
  </si>
  <si>
    <t>GIE VIVALTO SANTE SERVICE PARTAGES/MIPIH/WRAPTOR LABORATORIES/LIFEN/APICEM/MAILIZ/CHU DE POITIERS/GH DE LA ROCHELLE-RE-AUNIS/COMPUGROUP MEDICAL France</t>
  </si>
  <si>
    <t>sainte-marguerite.elsan.mssante.fr/lifen.mssante.fr/interop-mssante.apicrypt.org/infirmier.mssante.fr</t>
  </si>
  <si>
    <t>ELSAN/LIFEN/APICEM/MAILIZ</t>
  </si>
  <si>
    <t>polyclinique-sainte-barbe.mssante.fr/medecin.oc.mssante.fr/medecin.mssante.fr/filieris.mssante.fr/enovacom.mssante.fr/cgm.mssante.fr</t>
  </si>
  <si>
    <t>MIPIH/MAILIZ/DEDALUS HEALTHCARE FRANCE/ENOVACOM/COMPUGROUP MEDICAL France</t>
  </si>
  <si>
    <t>pro.mssante.fr/medecin.mssante.fr/lifen.mssante.fr/lesfranciscaines.elsan.mssante.fr/interop-mssante.apicrypt.org/infirmier.mssante.fr/cgm.mssante.fr</t>
  </si>
  <si>
    <t>LIFEN/ELSAN/APICEM/MAILIZ/COMPUGROUP MEDICAL France</t>
  </si>
  <si>
    <t>pro.mssante.fr/pharmacien.mssante.fr/medecin.mssante.fr/lifen.mssante.fr/infirmier.mssante.fr/clinique-peupliers.mssante.fr</t>
  </si>
  <si>
    <t>stsm35.mssante.fr/sti29.mssante.fr/ssa.mssante.fr/spbtp35.mssante.fr/sage-femme.mssante.fr/pst35.mssante.fr/pro.oc.mssante.fr/pro.mssante.fr/pharmacien.mssante.fr/na.mssante.fr/mspb.mssante.fr/msa.mssante.fr/medecin.oc.mssante.fr/medecin.mssante.fr/limousin.mssante.fr/lifen.mssante.fr/issa.ssa.mssante.fr/interop-mssante.apicrypt.org/infirmier.mssante.fr/hopital-saint-joseph.mssante.fr/hia-robert-picque.ssa.mssante.fr/hia-legouest.ssa.mssante.fr/hia-desgenettes.ssa.mssante.fr/hia-clermont-tonnerre.ssa.mssante.fr/hia-begin.ssa.mssante.fr/ght85.mssante.fr/ghbs.mssante.fr/dmf.ssa.mssante.fr/dcssa.ssa.mssante.fr/chu-besancon.mssante.fr/ch-saumur.mssante.fr/ch-ploermel.mssante.fr/ch-montlucon.mssante.fr/chmayotte.mssante.fr/ch-lemans.mssante.fr/chirurgien-dentiste.mssante.fr/chicas-gap.mssante.fr/ch-centre-bretagne.mssante.fr/chba.mssante.fr/cgm.mssante.fr/cespa.ssa.mssante.fr/btp-lorraine.mssante.fr/aviation-civile.mssante.fr/aura.mssante.fr/amiem.mssante.fr</t>
  </si>
  <si>
    <t>pro.mssante.fr/masseur-kinesitherapeute.mssante.fr/inicea.mssante.fr/aura.mssante.fr</t>
  </si>
  <si>
    <t>ramsaygds.mssante.fr/orthophoniste.mssante.fr/infirmier.mssante.fr/chu-rouen.mssante.fr</t>
  </si>
  <si>
    <t>COMPAGNIE GENERALE DE SANTE/MAILIZ/CHU DE ROUEN</t>
  </si>
  <si>
    <t>pro.mssante.fr/na.mssante.fr/masseur-kinesitherapeute.mssante.fr/infirmier.mssante.fr/asso-mpc.mssante.fr/aquitaine.mssante.fr</t>
  </si>
  <si>
    <t>therae.mssante.fr/pro.mssante.fr/masseur-kinesitherapeute.mssante.fr/lifen.mssante.fr</t>
  </si>
  <si>
    <t>santelys.mssante.fr/infirmier.mssante.fr</t>
  </si>
  <si>
    <t>patisfraux.mssante.fr/medecin.mssante.fr/infirmier.mssante.fr</t>
  </si>
  <si>
    <t>medecin.mssante.fr/filieris.mssante.fr/cgm.mssante.fr</t>
  </si>
  <si>
    <t>MAILIZ/DEDALUS HEALTHCARE FRANCE/COMPUGROUP MEDICAL France</t>
  </si>
  <si>
    <t>na.mssante.fr/medecin.oc.mssante.fr/medecin.mssante.fr</t>
  </si>
  <si>
    <t>lifen.mssante.fr/filieris.mssante.fr</t>
  </si>
  <si>
    <t>ELSAN - Groupe 15</t>
  </si>
  <si>
    <t>ELSAN - Groupe 89</t>
  </si>
  <si>
    <t>Ile-de-france - B.Braun - Groupe 01</t>
  </si>
  <si>
    <t>+ 4,6%</t>
  </si>
  <si>
    <t>Soit 71,9%</t>
  </si>
  <si>
    <t>+ 12,9%</t>
  </si>
  <si>
    <t>Soit 22%</t>
  </si>
  <si>
    <t>Ile-de-france - SELARL LABORATOIRE KUATE</t>
  </si>
  <si>
    <t>+ 7,6%</t>
  </si>
  <si>
    <t>Soit 14,5%</t>
  </si>
  <si>
    <t>+ 10,7%</t>
  </si>
  <si>
    <t>+ 21,8%</t>
  </si>
  <si>
    <t>-6,8%</t>
  </si>
  <si>
    <t>+ 15,1%</t>
  </si>
  <si>
    <t>-18,1%</t>
  </si>
  <si>
    <t>-43,7%</t>
  </si>
  <si>
    <t>+ 7,5%</t>
  </si>
  <si>
    <t>-25,4%</t>
  </si>
  <si>
    <t>+ 13,3%</t>
  </si>
  <si>
    <t>+ 13,8%</t>
  </si>
  <si>
    <t>Wallis-et-Futuna</t>
  </si>
  <si>
    <t>ch-labassee.mssante.fr</t>
  </si>
  <si>
    <t>+ 13,6%</t>
  </si>
  <si>
    <t>+ 16%</t>
  </si>
  <si>
    <t>+ 17,2%</t>
  </si>
  <si>
    <t>Soit 5,9%</t>
  </si>
  <si>
    <t>Soit 80,5%</t>
  </si>
  <si>
    <t>+ 9,1%</t>
  </si>
  <si>
    <t>Soit 56,4%</t>
  </si>
  <si>
    <t>Soit 67,4%</t>
  </si>
  <si>
    <t>+ 11,8%</t>
  </si>
  <si>
    <t>+ 9,7%</t>
  </si>
  <si>
    <t>-5,1%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</si>
</sst>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_ ;_ * \(#,##0.00\)_ ;_ * &quot;-&quot;??_)_ ;_ @_ "/>
    <numFmt numFmtId="165" formatCode="[$-40C]mmm\-yy;@"/>
    <numFmt numFmtId="166" formatCode="[$-40C]mmmm\ yyyy;@"/>
    <numFmt numFmtId="167" formatCode="\+0.0%;0.0%"/>
    <numFmt numFmtId="168" formatCode="\+0.0%;\-0.0%"/>
    <numFmt numFmtId="169" formatCode="_ * #,##0_)_ ;_ * \(#,##0\)_ ;_ * &quot;-&quot;??_)_ ;_ @_ "/>
    <numFmt numFmtId="170" formatCode="dd/mm;@"/>
    <numFmt numFmtId="171" formatCode="#,##0.00%"/>
    <numFmt numFmtId="172" formatCode="0.0%"/>
    <numFmt numFmtId="173" formatCode="#,##0.0\%;\-#,##0.0\%"/>
    <numFmt numFmtId="174" formatCode="#,##0.0;\-#,##0.0"/>
    <numFmt numFmtId="175" formatCode="###0.0%;\-###0.0%"/>
    <numFmt numFmtId="176" formatCode="0.0&quot; %&quot;"/>
    <numFmt numFmtId="177" formatCode="0.000"/>
  </numFmts>
  <fonts count="111"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8"/>
      <color theme="1"/>
      <name val="Calibri"/>
      <family val="2"/>
      <scheme val="minor"/>
    </font>
    <font>
      <sz val="8"/>
      <color indexed="63"/>
      <name val="Calibri"/>
      <family val="2"/>
      <scheme val="minor"/>
    </font>
    <font>
      <sz val="8"/>
      <name val="Calibri"/>
      <family val="2"/>
      <scheme val="minor"/>
    </font>
    <font>
      <b/>
      <sz val="11"/>
      <color theme="1"/>
      <name val="Calibri"/>
      <family val="2"/>
      <scheme val="minor"/>
    </font>
    <font>
      <sz val="10"/>
      <color theme="1"/>
      <name val="Calibri"/>
      <family val="2"/>
      <scheme val="minor"/>
    </font>
    <font>
      <b/>
      <sz val="12"/>
      <color theme="1"/>
      <name val="Arial"/>
      <family val="2"/>
    </font>
    <font>
      <sz val="12"/>
      <color theme="1"/>
      <name val="Arial"/>
      <family val="2"/>
    </font>
    <font>
      <b/>
      <sz val="16"/>
      <color theme="1"/>
      <name val="Arial"/>
      <family val="2"/>
    </font>
    <font>
      <i/>
      <sz val="11"/>
      <color theme="2" tint="-0.499984740745262"/>
      <name val="Arial"/>
      <family val="2"/>
    </font>
    <font>
      <sz val="11"/>
      <color theme="1"/>
      <name val="Arial"/>
      <family val="2"/>
    </font>
    <font>
      <b/>
      <sz val="11"/>
      <color rgb="FF0070C0"/>
      <name val="Arial"/>
      <family val="2"/>
    </font>
    <font>
      <b/>
      <sz val="11"/>
      <color rgb="FFC00000"/>
      <name val="Wingdings 3"/>
      <family val="1"/>
      <charset val="2"/>
    </font>
    <font>
      <b/>
      <sz val="11"/>
      <color theme="4"/>
      <name val="Arial"/>
      <family val="2"/>
    </font>
    <font>
      <sz val="11"/>
      <color rgb="FFC00000"/>
      <name val="Arial"/>
      <family val="2"/>
    </font>
    <font>
      <i/>
      <sz val="10"/>
      <color theme="2" tint="-0.499984740745262"/>
      <name val="Arial"/>
      <family val="2"/>
    </font>
    <font>
      <sz val="8"/>
      <color theme="3" tint="-0.249977111117893"/>
      <name val="Arial"/>
      <family val="2"/>
    </font>
    <font>
      <u/>
      <sz val="8"/>
      <color theme="1"/>
      <name val="Arial"/>
      <family val="2"/>
    </font>
    <font>
      <u/>
      <sz val="12"/>
      <color theme="10"/>
      <name val="Calibri"/>
      <family val="2"/>
      <scheme val="minor"/>
    </font>
    <font>
      <b/>
      <sz val="11"/>
      <color rgb="FF000000"/>
      <name val="Calibri"/>
      <family val="2"/>
      <scheme val="minor"/>
    </font>
    <font>
      <sz val="10"/>
      <color rgb="FF0070C0"/>
      <name val="Arial"/>
      <family val="2"/>
    </font>
    <font>
      <sz val="12"/>
      <color theme="3"/>
      <name val="Arial"/>
      <family val="2"/>
    </font>
    <font>
      <sz val="9"/>
      <color theme="1"/>
      <name val="Arial"/>
      <family val="2"/>
    </font>
    <font>
      <sz val="9"/>
      <color theme="8" tint="-0.249977111117893"/>
      <name val="Arial"/>
      <family val="2"/>
    </font>
    <font>
      <b/>
      <sz val="9"/>
      <color theme="1" tint="0.34998626667073579"/>
      <name val="Arial"/>
      <family val="2"/>
    </font>
    <font>
      <b/>
      <sz val="12"/>
      <color theme="8" tint="-0.249977111117893"/>
      <name val="Arial"/>
      <family val="2"/>
    </font>
    <font>
      <u/>
      <sz val="9"/>
      <color theme="10"/>
      <name val="Calibri"/>
      <family val="2"/>
      <scheme val="minor"/>
    </font>
    <font>
      <sz val="9"/>
      <color rgb="FF333333"/>
      <name val="Arial"/>
      <family val="2"/>
    </font>
    <font>
      <sz val="10"/>
      <name val="Calibri"/>
      <family val="2"/>
      <scheme val="minor"/>
    </font>
    <font>
      <sz val="12"/>
      <name val="Calibri"/>
      <family val="2"/>
      <scheme val="minor"/>
    </font>
    <font>
      <b/>
      <sz val="11"/>
      <color rgb="FFC00000"/>
      <name val="Wingdings 3"/>
      <family val="1"/>
      <charset val="2"/>
    </font>
    <font>
      <sz val="10"/>
      <color theme="0"/>
      <name val="Calibri"/>
      <family val="2"/>
      <scheme val="minor"/>
    </font>
    <font>
      <sz val="12"/>
      <color theme="0"/>
      <name val="Calibri"/>
      <family val="2"/>
      <scheme val="minor"/>
    </font>
    <font>
      <b/>
      <sz val="9"/>
      <color rgb="FFFFFFFF"/>
      <name val="Arial"/>
      <family val="2"/>
    </font>
    <font>
      <b/>
      <sz val="9"/>
      <color rgb="FF333333"/>
      <name val="Arial"/>
      <family val="2"/>
    </font>
    <font>
      <b/>
      <sz val="9"/>
      <color rgb="FF000000"/>
      <name val="Arial"/>
      <family val="2"/>
    </font>
    <font>
      <sz val="9"/>
      <color rgb="FF000000"/>
      <name val="Arial"/>
      <family val="2"/>
    </font>
    <font>
      <b/>
      <sz val="9"/>
      <color theme="4" tint="-0.249977111117893"/>
      <name val="Arial"/>
      <family val="2"/>
    </font>
    <font>
      <b/>
      <sz val="11"/>
      <color theme="4" tint="-0.249977111117893"/>
      <name val="Arial"/>
      <family val="2"/>
    </font>
    <font>
      <sz val="14"/>
      <color theme="1"/>
      <name val="Calibri"/>
      <family val="2"/>
      <scheme val="minor"/>
    </font>
    <font>
      <b/>
      <sz val="9"/>
      <color theme="1"/>
      <name val="Arial"/>
      <family val="2"/>
    </font>
    <font>
      <b/>
      <sz val="9"/>
      <color rgb="FFC00000"/>
      <name val="Arial"/>
      <family val="2"/>
    </font>
    <font>
      <b/>
      <sz val="10"/>
      <color rgb="FFC00000"/>
      <name val="Arial"/>
      <family val="2"/>
    </font>
    <font>
      <b/>
      <sz val="10"/>
      <color theme="2" tint="-0.749992370372631"/>
      <name val="Arial"/>
      <family val="2"/>
    </font>
    <font>
      <i/>
      <sz val="9"/>
      <color theme="2" tint="-0.749992370372631"/>
      <name val="Arial"/>
      <family val="2"/>
    </font>
    <font>
      <i/>
      <sz val="9"/>
      <color theme="1"/>
      <name val="Arial"/>
      <family val="2"/>
    </font>
    <font>
      <sz val="10"/>
      <color rgb="FF000000"/>
      <name val="Arial"/>
      <family val="2"/>
    </font>
    <font>
      <sz val="10"/>
      <color rgb="FFFF0000"/>
      <name val="Calibri"/>
      <family val="2"/>
      <scheme val="minor"/>
    </font>
    <font>
      <b/>
      <sz val="12"/>
      <color theme="1"/>
      <name val="Calibri"/>
      <family val="2"/>
      <scheme val="minor"/>
    </font>
    <font>
      <b/>
      <sz val="11"/>
      <color rgb="FFC00000"/>
      <name val="Arial"/>
      <family val="2"/>
    </font>
    <font>
      <b/>
      <sz val="9"/>
      <color theme="0"/>
      <name val="Arial"/>
      <family val="2"/>
    </font>
    <font>
      <b/>
      <sz val="8"/>
      <color theme="1" tint="0.34998626667073579"/>
      <name val="Arial"/>
      <family val="2"/>
    </font>
    <font>
      <b/>
      <sz val="8"/>
      <color theme="1"/>
      <name val="Arial"/>
      <family val="2"/>
    </font>
    <font>
      <sz val="9"/>
      <color rgb="FF0070C0"/>
      <name val="Arial"/>
      <family val="2"/>
    </font>
    <font>
      <sz val="10"/>
      <color theme="1"/>
      <name val="Arial"/>
      <family val="2"/>
    </font>
    <font>
      <sz val="10"/>
      <color rgb="FFFF2F92"/>
      <name val="Arial"/>
      <family val="2"/>
    </font>
    <font>
      <b/>
      <sz val="10"/>
      <color rgb="FFFF2F92"/>
      <name val="Arial"/>
      <family val="2"/>
    </font>
    <font>
      <sz val="10"/>
      <color theme="4"/>
      <name val="Arial"/>
      <family val="2"/>
    </font>
    <font>
      <b/>
      <sz val="10"/>
      <color theme="4"/>
      <name val="Arial"/>
      <family val="2"/>
    </font>
    <font>
      <sz val="10"/>
      <color theme="8" tint="-0.249977111117893"/>
      <name val="Arial"/>
      <family val="2"/>
    </font>
    <font>
      <b/>
      <sz val="9"/>
      <color rgb="FFC00000"/>
      <name val="Wingdings 3"/>
      <family val="1"/>
      <charset val="2"/>
    </font>
    <font>
      <sz val="9"/>
      <color theme="1" tint="0.34998626667073579"/>
      <name val="Arial"/>
      <family val="2"/>
    </font>
    <font>
      <sz val="11"/>
      <color rgb="FFFF2F92"/>
      <name val="Arial"/>
      <family val="2"/>
    </font>
    <font>
      <u/>
      <sz val="10"/>
      <color theme="1"/>
      <name val="Arial"/>
      <family val="2"/>
    </font>
    <font>
      <sz val="10"/>
      <color theme="1" tint="0.499984740745262"/>
      <name val="Arial"/>
      <family val="2"/>
    </font>
    <font>
      <b/>
      <sz val="9"/>
      <color theme="4"/>
      <name val="Arial"/>
      <family val="2"/>
    </font>
    <font>
      <b/>
      <sz val="9"/>
      <color rgb="FFFF2F92"/>
      <name val="Arial"/>
      <family val="2"/>
    </font>
    <font>
      <b/>
      <sz val="9"/>
      <color rgb="FF00B0F0"/>
      <name val="Arial"/>
      <family val="2"/>
    </font>
    <font>
      <sz val="10"/>
      <color rgb="FFC00000"/>
      <name val="Arial"/>
      <family val="2"/>
    </font>
    <font>
      <sz val="10"/>
      <color theme="2" tint="-0.749992370372631"/>
      <name val="Arial"/>
      <family val="2"/>
    </font>
    <font>
      <b/>
      <i/>
      <sz val="10"/>
      <color theme="1" tint="0.34998626667073579"/>
      <name val="Arial"/>
      <family val="2"/>
    </font>
    <font>
      <b/>
      <sz val="12"/>
      <color theme="1" tint="0.34998626667073579"/>
      <name val="Arial"/>
      <family val="2"/>
    </font>
    <font>
      <b/>
      <sz val="11"/>
      <color theme="1" tint="0.34998626667073579"/>
      <name val="Arial"/>
      <family val="2"/>
    </font>
    <font>
      <b/>
      <i/>
      <sz val="11"/>
      <color theme="1" tint="0.34998626667073579"/>
      <name val="Arial"/>
      <family val="2"/>
    </font>
    <font>
      <b/>
      <sz val="11"/>
      <color theme="1" tint="0.34998626667073579"/>
      <name val="Wingdings 3"/>
      <family val="1"/>
      <charset val="2"/>
    </font>
    <font>
      <b/>
      <sz val="10"/>
      <color theme="1" tint="0.34998626667073579"/>
      <name val="Arial"/>
      <family val="2"/>
    </font>
    <font>
      <sz val="11"/>
      <color rgb="FF000000"/>
      <name val="Calibri"/>
      <family val="2"/>
      <scheme val="minor"/>
    </font>
    <font>
      <sz val="12"/>
      <color rgb="FF333333"/>
      <name val="Arial"/>
      <family val="2"/>
    </font>
    <font>
      <sz val="9"/>
      <color rgb="FFFFFFFF"/>
      <name val="Arial"/>
      <family val="2"/>
    </font>
    <font>
      <i/>
      <sz val="12"/>
      <color rgb="FF333333"/>
      <name val="Arial"/>
      <family val="2"/>
    </font>
    <font>
      <b/>
      <sz val="11"/>
      <color theme="0"/>
      <name val="Arial"/>
      <family val="2"/>
    </font>
    <font>
      <b/>
      <sz val="11"/>
      <color rgb="FFFF2F92"/>
      <name val="Arial"/>
      <family val="2"/>
    </font>
    <font>
      <b/>
      <sz val="11"/>
      <color theme="8" tint="-0.249977111117893"/>
      <name val="Arial"/>
      <family val="2"/>
    </font>
    <font>
      <sz val="9"/>
      <color theme="4"/>
      <name val="Arial"/>
      <family val="2"/>
    </font>
    <font>
      <b/>
      <sz val="16"/>
      <color rgb="FF333333"/>
      <name val="Arial"/>
      <family val="2"/>
    </font>
    <font>
      <b/>
      <sz val="11"/>
      <color rgb="FF008080"/>
      <name val="Arial"/>
      <family val="2"/>
    </font>
    <font>
      <sz val="12"/>
      <color rgb="FF008080"/>
      <name val="Arial"/>
      <family val="2"/>
    </font>
    <font>
      <i/>
      <sz val="7"/>
      <color theme="0" tint="-0.499984740745262"/>
      <name val="Arial"/>
      <family val="2"/>
    </font>
    <font>
      <b/>
      <i/>
      <sz val="7"/>
      <color theme="0" tint="-0.499984740745262"/>
      <name val="Arial"/>
      <family val="2"/>
    </font>
    <font>
      <b/>
      <sz val="10"/>
      <color theme="1"/>
      <name val="Calibri"/>
      <family val="2"/>
      <scheme val="minor"/>
    </font>
    <font>
      <b/>
      <sz val="10"/>
      <color theme="0"/>
      <name val="Calibri"/>
      <family val="2"/>
      <scheme val="minor"/>
    </font>
    <font>
      <b/>
      <u/>
      <sz val="10"/>
      <name val="Calibri"/>
      <family val="2"/>
      <scheme val="minor"/>
    </font>
    <font>
      <b/>
      <sz val="10"/>
      <name val="Calibri"/>
      <family val="2"/>
      <scheme val="minor"/>
    </font>
    <font>
      <i/>
      <u/>
      <sz val="7"/>
      <color theme="0" tint="-0.499984740745262"/>
      <name val="Arial"/>
      <family val="2"/>
    </font>
    <font>
      <sz val="9"/>
      <color rgb="FFFF2F92"/>
      <name val="Arial"/>
      <family val="2"/>
    </font>
    <font>
      <sz val="9"/>
      <color theme="4" tint="-0.249977111117893"/>
      <name val="Arial"/>
      <family val="2"/>
    </font>
    <font>
      <sz val="8"/>
      <color theme="0"/>
      <name val="Calibri"/>
      <family val="2"/>
      <scheme val="minor"/>
    </font>
    <font>
      <sz val="10"/>
      <color rgb="FF000000"/>
      <name val="Arial"/>
      <family val="2"/>
    </font>
    <font>
      <sz val="11"/>
      <color rgb="FFFF3399"/>
      <name val="Arial"/>
      <family val="2"/>
    </font>
    <font>
      <sz val="12"/>
      <color rgb="FFFF3399"/>
      <name val="Arial"/>
      <family val="2"/>
    </font>
    <font>
      <i/>
      <sz val="8"/>
      <color theme="3" tint="-0.249977111117893"/>
      <name val="Arial"/>
      <family val="2"/>
    </font>
    <font>
      <sz val="16"/>
      <color theme="1"/>
      <name val="Arial"/>
      <family val="2"/>
    </font>
    <font>
      <sz val="8"/>
      <color rgb="FFFF0000"/>
      <name val="Calibri"/>
      <family val="2"/>
      <scheme val="minor"/>
    </font>
    <font>
      <i/>
      <sz val="9"/>
      <color theme="0" tint="-0.499984740745262"/>
      <name val="Arial"/>
      <family val="2"/>
    </font>
    <font>
      <b/>
      <i/>
      <sz val="9"/>
      <color theme="0" tint="-0.499984740745262"/>
      <name val="Arial"/>
      <family val="2"/>
    </font>
    <font>
      <i/>
      <u/>
      <sz val="9"/>
      <color theme="0" tint="-0.499984740745262"/>
      <name val="Arial"/>
      <family val="2"/>
    </font>
    <font>
      <sz val="12"/>
      <color theme="8" tint="-0.249977111117893"/>
      <name val="Arial"/>
      <family val="2"/>
    </font>
  </fonts>
  <fills count="34">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FFFFFF"/>
      </patternFill>
    </fill>
    <fill>
      <patternFill patternType="solid">
        <fgColor rgb="FFF7F7F7"/>
        <bgColor rgb="FFFFFFFF"/>
      </patternFill>
    </fill>
    <fill>
      <patternFill patternType="solid">
        <fgColor theme="8"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6AB3"/>
        <bgColor rgb="FFFFFFFF"/>
      </patternFill>
    </fill>
    <fill>
      <patternFill patternType="solid">
        <fgColor rgb="FFBDE4FF"/>
        <bgColor rgb="FFFFFFFF"/>
      </patternFill>
    </fill>
    <fill>
      <patternFill patternType="solid">
        <fgColor rgb="FFDA9694"/>
        <bgColor rgb="FFFFFFFF"/>
      </patternFill>
    </fill>
    <fill>
      <patternFill patternType="solid">
        <fgColor rgb="FFF2F2F2"/>
        <bgColor rgb="FFFFFFFF"/>
      </patternFill>
    </fill>
    <fill>
      <patternFill patternType="solid">
        <fgColor rgb="FFEBF1DE"/>
        <bgColor rgb="FFFFFFFF"/>
      </patternFill>
    </fill>
    <fill>
      <patternFill patternType="solid">
        <fgColor theme="0"/>
        <bgColor rgb="FFFFFFFF"/>
      </patternFill>
    </fill>
    <fill>
      <patternFill patternType="solid">
        <fgColor rgb="FFFF0000"/>
        <bgColor indexed="64"/>
      </patternFill>
    </fill>
    <fill>
      <patternFill patternType="solid">
        <fgColor theme="8" tint="0.79998168889431442"/>
        <bgColor indexed="64"/>
      </patternFill>
    </fill>
    <fill>
      <patternFill patternType="solid">
        <fgColor rgb="FFFFE5F8"/>
        <bgColor indexed="64"/>
      </patternFill>
    </fill>
    <fill>
      <patternFill patternType="solid">
        <fgColor rgb="FFD9FFFF"/>
        <bgColor indexed="64"/>
      </patternFill>
    </fill>
    <fill>
      <patternFill patternType="solid">
        <fgColor theme="8"/>
        <bgColor rgb="FFFFFFFF"/>
      </patternFill>
    </fill>
    <fill>
      <patternFill patternType="solid">
        <fgColor rgb="FFFF2F92"/>
        <bgColor rgb="FFFFFFFF"/>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8" tint="-0.249977111117893"/>
        <bgColor rgb="FFFFFFFF"/>
      </patternFill>
    </fill>
    <fill>
      <patternFill patternType="solid">
        <fgColor rgb="FF0F70B7"/>
        <bgColor rgb="FFFFFFFF"/>
      </patternFill>
    </fill>
    <fill>
      <patternFill patternType="solid">
        <fgColor rgb="FFFF7B84"/>
        <bgColor rgb="FFFFFFFF"/>
      </patternFill>
    </fill>
    <fill>
      <patternFill patternType="solid">
        <fgColor rgb="FFF2DCDB"/>
        <bgColor rgb="FFFFFFFF"/>
      </patternFill>
    </fill>
    <fill>
      <patternFill patternType="solid">
        <fgColor rgb="FFFF0066"/>
        <bgColor rgb="FFFFFFFF"/>
      </patternFill>
    </fill>
    <fill>
      <patternFill patternType="solid">
        <fgColor theme="8" tint="0.79995117038483843"/>
        <bgColor rgb="FFFFFFFF"/>
      </patternFill>
    </fill>
    <fill>
      <patternFill patternType="solid">
        <fgColor rgb="FF008080"/>
        <bgColor rgb="FFFFFFFF"/>
      </patternFill>
    </fill>
    <fill>
      <patternFill patternType="solid">
        <fgColor theme="0" tint="-0.249977111117893"/>
        <bgColor indexed="64"/>
      </patternFill>
    </fill>
    <fill>
      <patternFill patternType="solid">
        <fgColor theme="4" tint="0.79998168889431442"/>
        <bgColor rgb="FFFFFFFF"/>
      </patternFill>
    </fill>
    <fill>
      <patternFill patternType="solid">
        <fgColor theme="0" tint="-4.9989318521683403E-2"/>
        <bgColor indexed="64"/>
      </patternFill>
    </fill>
  </fills>
  <borders count="59">
    <border>
      <left/>
      <right/>
      <top/>
      <bottom/>
      <diagonal/>
    </border>
    <border>
      <left/>
      <right/>
      <top/>
      <bottom style="thin">
        <color indexed="64"/>
      </bottom>
      <diagonal/>
    </border>
    <border>
      <left/>
      <right/>
      <top/>
      <bottom style="medium">
        <color rgb="FF0070C0"/>
      </bottom>
      <diagonal/>
    </border>
    <border>
      <left/>
      <right/>
      <top style="thin">
        <color theme="4"/>
      </top>
      <bottom/>
      <diagonal/>
    </border>
    <border>
      <left/>
      <right/>
      <top/>
      <bottom style="thin">
        <color theme="4"/>
      </bottom>
      <diagonal/>
    </border>
    <border>
      <left/>
      <right/>
      <top style="dotted">
        <color theme="0" tint="-0.499984740745262"/>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000000"/>
      </top>
      <bottom style="thin">
        <color rgb="FFDDDDDD"/>
      </bottom>
      <diagonal/>
    </border>
    <border>
      <left style="thin">
        <color rgb="FFDDDDDD"/>
      </left>
      <right style="thin">
        <color rgb="FF000000"/>
      </right>
      <top style="thin">
        <color rgb="FF000000"/>
      </top>
      <bottom style="thin">
        <color rgb="FFDDDDDD"/>
      </bottom>
      <diagonal/>
    </border>
    <border>
      <left style="thin">
        <color rgb="FF000000"/>
      </left>
      <right style="thin">
        <color rgb="FFDDDDDD"/>
      </right>
      <top style="thin">
        <color rgb="FFDDDDDD"/>
      </top>
      <bottom style="thin">
        <color rgb="FFDDDDDD"/>
      </bottom>
      <diagonal/>
    </border>
    <border>
      <left style="thin">
        <color rgb="FFDDDDDD"/>
      </left>
      <right style="thin">
        <color rgb="FF000000"/>
      </right>
      <top style="thin">
        <color rgb="FFDDDDDD"/>
      </top>
      <bottom style="thin">
        <color rgb="FFDDDDDD"/>
      </bottom>
      <diagonal/>
    </border>
    <border>
      <left style="thin">
        <color rgb="FF000000"/>
      </left>
      <right style="thin">
        <color rgb="FFDDDDDD"/>
      </right>
      <top style="thin">
        <color rgb="FFDDDDDD"/>
      </top>
      <bottom style="thin">
        <color rgb="FF000000"/>
      </bottom>
      <diagonal/>
    </border>
    <border>
      <left style="thin">
        <color rgb="FFDDDDDD"/>
      </left>
      <right style="thin">
        <color rgb="FFDDDDDD"/>
      </right>
      <top style="thin">
        <color rgb="FFDDDDDD"/>
      </top>
      <bottom style="thin">
        <color rgb="FF000000"/>
      </bottom>
      <diagonal/>
    </border>
    <border>
      <left style="thin">
        <color rgb="FFDDDDDD"/>
      </left>
      <right style="thin">
        <color rgb="FF000000"/>
      </right>
      <top style="thin">
        <color rgb="FFDDDDDD"/>
      </top>
      <bottom style="thin">
        <color rgb="FF000000"/>
      </bottom>
      <diagonal/>
    </border>
    <border>
      <left/>
      <right style="thin">
        <color indexed="64"/>
      </right>
      <top/>
      <bottom/>
      <diagonal/>
    </border>
    <border>
      <left/>
      <right/>
      <top style="medium">
        <color theme="4"/>
      </top>
      <bottom/>
      <diagonal/>
    </border>
    <border>
      <left/>
      <right style="dotted">
        <color theme="2" tint="-0.24994659260841701"/>
      </right>
      <top/>
      <bottom/>
      <diagonal/>
    </border>
    <border>
      <left style="thin">
        <color rgb="FFDDDDDD"/>
      </left>
      <right style="thin">
        <color rgb="FFDDDDDD"/>
      </right>
      <top/>
      <bottom style="thin">
        <color rgb="FFDDDDDD"/>
      </bottom>
      <diagonal/>
    </border>
    <border>
      <left style="dotted">
        <color theme="2" tint="-0.24994659260841701"/>
      </left>
      <right style="dotted">
        <color theme="2" tint="-0.24994659260841701"/>
      </right>
      <top/>
      <bottom style="medium">
        <color theme="4"/>
      </bottom>
      <diagonal/>
    </border>
    <border>
      <left style="dotted">
        <color theme="2" tint="-0.24994659260841701"/>
      </left>
      <right/>
      <top/>
      <bottom style="medium">
        <color theme="4"/>
      </bottom>
      <diagonal/>
    </border>
    <border>
      <left/>
      <right/>
      <top/>
      <bottom style="medium">
        <color theme="4"/>
      </bottom>
      <diagonal/>
    </border>
    <border>
      <left/>
      <right style="dotted">
        <color theme="2" tint="-0.24994659260841701"/>
      </right>
      <top/>
      <bottom style="medium">
        <color theme="4"/>
      </bottom>
      <diagonal/>
    </border>
    <border>
      <left style="thin">
        <color theme="1" tint="0.34998626667073579"/>
      </left>
      <right style="dotted">
        <color theme="2" tint="-0.24994659260841701"/>
      </right>
      <top/>
      <bottom style="medium">
        <color theme="4"/>
      </bottom>
      <diagonal/>
    </border>
    <border>
      <left/>
      <right/>
      <top/>
      <bottom style="dotted">
        <color theme="2" tint="-0.24994659260841701"/>
      </bottom>
      <diagonal/>
    </border>
    <border>
      <left style="thin">
        <color rgb="FFDDDDDD"/>
      </left>
      <right style="thin">
        <color rgb="FFDDDDDD"/>
      </right>
      <top style="thin">
        <color rgb="FFDDDDDD"/>
      </top>
      <bottom/>
      <diagonal/>
    </border>
    <border>
      <left style="thin">
        <color rgb="FFDDDDDD"/>
      </left>
      <right/>
      <top/>
      <bottom style="thin">
        <color rgb="FFDDDDDD"/>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style="thin">
        <color rgb="FFDDDDDD"/>
      </right>
      <top style="thin">
        <color rgb="FFDDDDDD"/>
      </top>
      <bottom style="thin">
        <color rgb="FFDDDDDD"/>
      </bottom>
      <diagonal/>
    </border>
    <border>
      <left style="thin">
        <color rgb="FF000000"/>
      </left>
      <right style="thin">
        <color rgb="FFDDDDDD"/>
      </right>
      <top style="thin">
        <color rgb="FF000000"/>
      </top>
      <bottom style="thin">
        <color rgb="FFDDDDDD"/>
      </bottom>
      <diagonal/>
    </border>
    <border>
      <left/>
      <right/>
      <top style="thin">
        <color theme="4"/>
      </top>
      <bottom style="dashed">
        <color theme="4" tint="0.39994506668294322"/>
      </bottom>
      <diagonal/>
    </border>
    <border>
      <left/>
      <right/>
      <top style="dashed">
        <color theme="4" tint="0.39994506668294322"/>
      </top>
      <bottom style="dashed">
        <color theme="4" tint="0.39994506668294322"/>
      </bottom>
      <diagonal/>
    </border>
    <border>
      <left/>
      <right/>
      <top style="dashed">
        <color theme="4" tint="0.39994506668294322"/>
      </top>
      <bottom/>
      <diagonal/>
    </border>
    <border>
      <left/>
      <right/>
      <top/>
      <bottom style="dotted">
        <color theme="4"/>
      </bottom>
      <diagonal/>
    </border>
    <border>
      <left/>
      <right style="thin">
        <color theme="4"/>
      </right>
      <top/>
      <bottom style="dotted">
        <color theme="4"/>
      </bottom>
      <diagonal/>
    </border>
    <border>
      <left/>
      <right/>
      <top style="dotted">
        <color theme="4"/>
      </top>
      <bottom style="dotted">
        <color theme="4"/>
      </bottom>
      <diagonal/>
    </border>
    <border>
      <left/>
      <right style="thin">
        <color theme="4"/>
      </right>
      <top style="dotted">
        <color theme="4"/>
      </top>
      <bottom style="dotted">
        <color theme="4"/>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right style="thin">
        <color theme="4"/>
      </right>
      <top/>
      <bottom style="thin">
        <color theme="4"/>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style="thin">
        <color rgb="FFDDDDDD"/>
      </right>
      <top style="thin">
        <color rgb="FF000000"/>
      </top>
      <bottom style="thin">
        <color rgb="FFDDDDDD"/>
      </bottom>
      <diagonal/>
    </border>
    <border>
      <left style="dotted">
        <color theme="2" tint="-0.24994659260841701"/>
      </left>
      <right/>
      <top/>
      <bottom style="thin">
        <color theme="4"/>
      </bottom>
      <diagonal/>
    </border>
    <border>
      <left style="dotted">
        <color theme="2" tint="-0.24994659260841701"/>
      </left>
      <right style="dotted">
        <color theme="2" tint="-0.24994659260841701"/>
      </right>
      <top/>
      <bottom style="thin">
        <color theme="4"/>
      </bottom>
      <diagonal/>
    </border>
    <border>
      <left/>
      <right style="dotted">
        <color theme="2" tint="-0.24994659260841701"/>
      </right>
      <top/>
      <bottom style="thin">
        <color theme="4"/>
      </bottom>
      <diagonal/>
    </border>
    <border>
      <left/>
      <right style="thin">
        <color theme="4"/>
      </right>
      <top/>
      <bottom style="thin">
        <color rgb="FF000000"/>
      </bottom>
      <diagonal/>
    </border>
    <border>
      <left/>
      <right/>
      <top/>
      <bottom style="thin">
        <color rgb="FF000000"/>
      </bottom>
      <diagonal/>
    </border>
    <border>
      <left style="thin">
        <color rgb="FFDDDDDD"/>
      </left>
      <right style="thin">
        <color rgb="FFDDDDDD"/>
      </right>
      <top style="thin">
        <color rgb="FFDDDDDD"/>
      </top>
      <bottom style="thin">
        <color indexed="64"/>
      </bottom>
      <diagonal/>
    </border>
    <border>
      <left/>
      <right style="thin">
        <color rgb="FFDDDDDD"/>
      </right>
      <top style="thin">
        <color rgb="FFDDDDDD"/>
      </top>
      <bottom style="thin">
        <color rgb="FF000000"/>
      </bottom>
      <diagonal/>
    </border>
    <border>
      <left style="thin">
        <color theme="4"/>
      </left>
      <right/>
      <top/>
      <bottom style="thin">
        <color theme="4"/>
      </bottom>
      <diagonal/>
    </border>
    <border>
      <left style="dotted">
        <color theme="2" tint="-0.24994659260841701"/>
      </left>
      <right style="dotted">
        <color theme="2" tint="-0.24994659260841701"/>
      </right>
      <top/>
      <bottom/>
      <diagonal/>
    </border>
    <border>
      <left style="thin">
        <color rgb="FFDDDDDD"/>
      </left>
      <right style="thin">
        <color rgb="FFDDDDDD"/>
      </right>
      <top/>
      <bottom/>
      <diagonal/>
    </border>
    <border>
      <left/>
      <right/>
      <top/>
      <bottom style="dotted">
        <color theme="1" tint="0.34998626667073579"/>
      </bottom>
      <diagonal/>
    </border>
    <border>
      <left/>
      <right/>
      <top/>
      <bottom style="thin">
        <color rgb="FFC00000"/>
      </bottom>
      <diagonal/>
    </border>
    <border>
      <left/>
      <right/>
      <top/>
      <bottom style="thin">
        <color rgb="FF008080"/>
      </bottom>
      <diagonal/>
    </border>
    <border>
      <left/>
      <right/>
      <top style="medium">
        <color rgb="FF0070C0"/>
      </top>
      <bottom/>
      <diagonal/>
    </border>
    <border>
      <left/>
      <right style="dotted">
        <color theme="2" tint="-0.24994659260841701"/>
      </right>
      <top style="thin">
        <color theme="4"/>
      </top>
      <bottom/>
      <diagonal/>
    </border>
  </borders>
  <cellStyleXfs count="12">
    <xf numFmtId="0" fontId="0" fillId="0" borderId="0"/>
    <xf numFmtId="9" fontId="3" fillId="0" borderId="0" applyFont="0" applyFill="0" applyBorder="0" applyAlignment="0" applyProtection="0"/>
    <xf numFmtId="0" fontId="4" fillId="0" borderId="0"/>
    <xf numFmtId="164" fontId="3" fillId="0" borderId="0" applyFont="0" applyFill="0" applyBorder="0" applyAlignment="0" applyProtection="0"/>
    <xf numFmtId="0" fontId="22" fillId="0" borderId="0" applyNumberFormat="0" applyFill="0" applyBorder="0" applyAlignment="0" applyProtection="0"/>
    <xf numFmtId="0" fontId="50" fillId="0" borderId="0"/>
    <xf numFmtId="0" fontId="2" fillId="0" borderId="0"/>
    <xf numFmtId="9" fontId="2" fillId="0" borderId="0" applyFont="0" applyFill="0" applyBorder="0" applyAlignment="0" applyProtection="0"/>
    <xf numFmtId="0" fontId="4" fillId="0" borderId="0"/>
    <xf numFmtId="0" fontId="101" fillId="0" borderId="0"/>
    <xf numFmtId="0" fontId="1" fillId="0" borderId="0"/>
    <xf numFmtId="9" fontId="1" fillId="0" borderId="0" applyFont="0" applyFill="0" applyBorder="0" applyAlignment="0" applyProtection="0"/>
  </cellStyleXfs>
  <cellXfs count="600">
    <xf numFmtId="0" fontId="0" fillId="0" borderId="0" xfId="0"/>
    <xf numFmtId="0" fontId="5" fillId="0" borderId="0" xfId="0" applyFont="1"/>
    <xf numFmtId="0" fontId="5" fillId="0" borderId="0" xfId="0" applyFont="1" applyAlignment="1">
      <alignment horizontal="right"/>
    </xf>
    <xf numFmtId="2" fontId="5" fillId="0" borderId="0" xfId="0" applyNumberFormat="1" applyFont="1" applyAlignment="1">
      <alignment horizontal="right"/>
    </xf>
    <xf numFmtId="2" fontId="5" fillId="0" borderId="0" xfId="0" applyNumberFormat="1" applyFont="1"/>
    <xf numFmtId="0" fontId="6" fillId="0" borderId="0" xfId="2" applyFont="1"/>
    <xf numFmtId="0" fontId="7" fillId="0" borderId="0" xfId="0" applyFont="1"/>
    <xf numFmtId="3" fontId="5" fillId="0" borderId="0" xfId="0" applyNumberFormat="1" applyFont="1"/>
    <xf numFmtId="0" fontId="9" fillId="0" borderId="0" xfId="0" applyFont="1" applyAlignment="1">
      <alignment horizontal="left"/>
    </xf>
    <xf numFmtId="0" fontId="5" fillId="0" borderId="0" xfId="0" applyFont="1" applyAlignment="1">
      <alignment horizontal="left"/>
    </xf>
    <xf numFmtId="0" fontId="8" fillId="0" borderId="0" xfId="0" applyFont="1"/>
    <xf numFmtId="0" fontId="10" fillId="3" borderId="0" xfId="0" applyFont="1" applyFill="1" applyAlignment="1">
      <alignment vertical="center"/>
    </xf>
    <xf numFmtId="0" fontId="11" fillId="3" borderId="0" xfId="0" applyFont="1" applyFill="1"/>
    <xf numFmtId="0" fontId="11" fillId="2" borderId="0" xfId="0" applyFont="1" applyFill="1"/>
    <xf numFmtId="0" fontId="12" fillId="3" borderId="0" xfId="0" applyFont="1" applyFill="1" applyAlignment="1">
      <alignment vertical="center"/>
    </xf>
    <xf numFmtId="0" fontId="11" fillId="3" borderId="2" xfId="0" applyFont="1" applyFill="1" applyBorder="1"/>
    <xf numFmtId="0" fontId="13" fillId="3" borderId="0" xfId="0" applyFont="1" applyFill="1"/>
    <xf numFmtId="0" fontId="11" fillId="3" borderId="1" xfId="0" applyFont="1" applyFill="1" applyBorder="1"/>
    <xf numFmtId="0" fontId="14" fillId="3" borderId="0" xfId="0" applyFont="1" applyFill="1" applyAlignment="1">
      <alignment vertical="center"/>
    </xf>
    <xf numFmtId="0" fontId="14" fillId="0" borderId="0" xfId="0" applyFont="1"/>
    <xf numFmtId="0" fontId="14" fillId="3" borderId="0" xfId="0" applyFont="1" applyFill="1"/>
    <xf numFmtId="3" fontId="17" fillId="3" borderId="0" xfId="0" applyNumberFormat="1" applyFont="1" applyFill="1" applyAlignment="1">
      <alignment horizontal="left"/>
    </xf>
    <xf numFmtId="0" fontId="18" fillId="3" borderId="0" xfId="0" applyFont="1" applyFill="1" applyAlignment="1">
      <alignment horizontal="right"/>
    </xf>
    <xf numFmtId="3" fontId="16" fillId="3" borderId="0" xfId="0" applyNumberFormat="1" applyFont="1" applyFill="1" applyAlignment="1">
      <alignment horizontal="right"/>
    </xf>
    <xf numFmtId="0" fontId="13" fillId="0" borderId="0" xfId="0" applyFont="1"/>
    <xf numFmtId="0" fontId="14" fillId="3" borderId="3" xfId="0" applyFont="1" applyFill="1" applyBorder="1"/>
    <xf numFmtId="3" fontId="16" fillId="3" borderId="3" xfId="0" applyNumberFormat="1" applyFont="1" applyFill="1" applyBorder="1" applyAlignment="1">
      <alignment horizontal="right"/>
    </xf>
    <xf numFmtId="0" fontId="15" fillId="3" borderId="0" xfId="0" applyFont="1" applyFill="1"/>
    <xf numFmtId="0" fontId="19" fillId="3" borderId="0" xfId="0" applyFont="1" applyFill="1" applyAlignment="1">
      <alignment horizontal="left"/>
    </xf>
    <xf numFmtId="167" fontId="20" fillId="3" borderId="0" xfId="1" applyNumberFormat="1" applyFont="1" applyFill="1" applyBorder="1" applyAlignment="1">
      <alignment horizontal="left"/>
    </xf>
    <xf numFmtId="0" fontId="11" fillId="3" borderId="4" xfId="0" applyFont="1" applyFill="1" applyBorder="1"/>
    <xf numFmtId="168" fontId="20" fillId="3" borderId="0" xfId="1" applyNumberFormat="1" applyFont="1" applyFill="1" applyBorder="1" applyAlignment="1">
      <alignment horizontal="left"/>
    </xf>
    <xf numFmtId="168" fontId="20" fillId="3" borderId="3" xfId="1" applyNumberFormat="1" applyFont="1" applyFill="1" applyBorder="1" applyAlignment="1">
      <alignment horizontal="left"/>
    </xf>
    <xf numFmtId="0" fontId="15" fillId="3" borderId="4" xfId="0" applyFont="1" applyFill="1" applyBorder="1"/>
    <xf numFmtId="168" fontId="20" fillId="3" borderId="0" xfId="1" applyNumberFormat="1" applyFont="1" applyFill="1" applyBorder="1" applyAlignment="1"/>
    <xf numFmtId="0" fontId="21" fillId="3" borderId="0" xfId="0" applyFont="1" applyFill="1"/>
    <xf numFmtId="0" fontId="23" fillId="0" borderId="0" xfId="0" applyFont="1" applyAlignment="1">
      <alignment horizontal="left"/>
    </xf>
    <xf numFmtId="0" fontId="25" fillId="3" borderId="0" xfId="0" applyFont="1" applyFill="1"/>
    <xf numFmtId="0" fontId="25" fillId="3" borderId="1" xfId="0" applyFont="1" applyFill="1" applyBorder="1"/>
    <xf numFmtId="0" fontId="24" fillId="3" borderId="1" xfId="0" applyFont="1" applyFill="1" applyBorder="1"/>
    <xf numFmtId="0" fontId="27" fillId="3" borderId="0" xfId="0" applyFont="1" applyFill="1" applyAlignment="1">
      <alignment vertical="center"/>
    </xf>
    <xf numFmtId="169" fontId="28" fillId="3" borderId="0" xfId="3" applyNumberFormat="1" applyFont="1" applyFill="1" applyAlignment="1">
      <alignment vertical="center"/>
    </xf>
    <xf numFmtId="49" fontId="0" fillId="0" borderId="0" xfId="0" applyNumberFormat="1"/>
    <xf numFmtId="0" fontId="19" fillId="3" borderId="0" xfId="0" applyFont="1" applyFill="1"/>
    <xf numFmtId="49" fontId="31" fillId="4" borderId="6" xfId="0" applyNumberFormat="1" applyFont="1" applyFill="1" applyBorder="1" applyAlignment="1">
      <alignment horizontal="left"/>
    </xf>
    <xf numFmtId="49" fontId="31" fillId="5" borderId="6" xfId="0" applyNumberFormat="1" applyFont="1" applyFill="1" applyBorder="1" applyAlignment="1">
      <alignment horizontal="left"/>
    </xf>
    <xf numFmtId="0" fontId="31" fillId="4" borderId="6" xfId="0" applyFont="1" applyFill="1" applyBorder="1" applyAlignment="1">
      <alignment horizontal="right"/>
    </xf>
    <xf numFmtId="0" fontId="32" fillId="0" borderId="0" xfId="0" applyFont="1" applyAlignment="1">
      <alignment horizontal="left"/>
    </xf>
    <xf numFmtId="0" fontId="7" fillId="0" borderId="0" xfId="0" applyFont="1" applyAlignment="1">
      <alignment horizontal="left"/>
    </xf>
    <xf numFmtId="0" fontId="33" fillId="0" borderId="0" xfId="0" applyFont="1"/>
    <xf numFmtId="0" fontId="35" fillId="6" borderId="0" xfId="0" applyFont="1" applyFill="1" applyAlignment="1">
      <alignment horizontal="left"/>
    </xf>
    <xf numFmtId="0" fontId="35" fillId="6" borderId="0" xfId="0" applyFont="1" applyFill="1"/>
    <xf numFmtId="165" fontId="36" fillId="6" borderId="0" xfId="0" applyNumberFormat="1" applyFont="1" applyFill="1"/>
    <xf numFmtId="0" fontId="5" fillId="7" borderId="0" xfId="0" applyFont="1" applyFill="1" applyAlignment="1">
      <alignment horizontal="left"/>
    </xf>
    <xf numFmtId="0" fontId="5" fillId="7" borderId="0" xfId="0" applyFont="1" applyFill="1"/>
    <xf numFmtId="0" fontId="5" fillId="8" borderId="0" xfId="0" applyFont="1" applyFill="1"/>
    <xf numFmtId="3" fontId="15" fillId="3" borderId="0" xfId="0" applyNumberFormat="1" applyFont="1" applyFill="1"/>
    <xf numFmtId="0" fontId="26" fillId="3" borderId="0" xfId="0" applyFont="1" applyFill="1"/>
    <xf numFmtId="170" fontId="26" fillId="3" borderId="0" xfId="0" applyNumberFormat="1" applyFont="1" applyFill="1"/>
    <xf numFmtId="49" fontId="38" fillId="10" borderId="9" xfId="0" applyNumberFormat="1" applyFont="1" applyFill="1" applyBorder="1" applyAlignment="1">
      <alignment horizontal="left"/>
    </xf>
    <xf numFmtId="0" fontId="10" fillId="3" borderId="0" xfId="0" applyFont="1" applyFill="1" applyAlignment="1">
      <alignment horizontal="left" vertical="center" indent="6"/>
    </xf>
    <xf numFmtId="0" fontId="14" fillId="3" borderId="0" xfId="0" applyFont="1" applyFill="1" applyAlignment="1">
      <alignment horizontal="left" vertical="center" indent="6"/>
    </xf>
    <xf numFmtId="0" fontId="15" fillId="2" borderId="0" xfId="0" applyFont="1" applyFill="1"/>
    <xf numFmtId="0" fontId="26" fillId="2" borderId="0" xfId="0" applyFont="1" applyFill="1"/>
    <xf numFmtId="170" fontId="26" fillId="2" borderId="0" xfId="0" applyNumberFormat="1" applyFont="1" applyFill="1"/>
    <xf numFmtId="0" fontId="30" fillId="2" borderId="0" xfId="4" applyFont="1" applyFill="1" applyBorder="1" applyAlignment="1">
      <alignment horizontal="center"/>
    </xf>
    <xf numFmtId="0" fontId="26" fillId="2" borderId="0" xfId="0" applyFont="1" applyFill="1" applyAlignment="1">
      <alignment horizontal="center"/>
    </xf>
    <xf numFmtId="0" fontId="22" fillId="2" borderId="0" xfId="4" applyFill="1" applyBorder="1" applyAlignment="1">
      <alignment horizontal="center"/>
    </xf>
    <xf numFmtId="0" fontId="24" fillId="2" borderId="0" xfId="0" applyFont="1" applyFill="1"/>
    <xf numFmtId="0" fontId="27" fillId="2" borderId="0" xfId="0" applyFont="1" applyFill="1" applyAlignment="1">
      <alignment vertical="center"/>
    </xf>
    <xf numFmtId="49" fontId="31" fillId="14" borderId="9" xfId="0" applyNumberFormat="1" applyFont="1" applyFill="1" applyBorder="1" applyAlignment="1">
      <alignment horizontal="left"/>
    </xf>
    <xf numFmtId="0" fontId="31" fillId="14" borderId="6" xfId="0" applyFont="1" applyFill="1" applyBorder="1" applyAlignment="1">
      <alignment horizontal="right"/>
    </xf>
    <xf numFmtId="0" fontId="15" fillId="3" borderId="3" xfId="0" applyFont="1" applyFill="1" applyBorder="1"/>
    <xf numFmtId="0" fontId="11" fillId="3" borderId="3" xfId="0" applyFont="1" applyFill="1" applyBorder="1"/>
    <xf numFmtId="0" fontId="11" fillId="3" borderId="15" xfId="0" applyFont="1" applyFill="1" applyBorder="1"/>
    <xf numFmtId="166" fontId="29" fillId="3" borderId="0" xfId="0" applyNumberFormat="1" applyFont="1" applyFill="1" applyAlignment="1">
      <alignment vertical="center"/>
    </xf>
    <xf numFmtId="168" fontId="20" fillId="3" borderId="16" xfId="1" applyNumberFormat="1" applyFont="1" applyFill="1" applyBorder="1" applyAlignment="1">
      <alignment horizontal="left"/>
    </xf>
    <xf numFmtId="3" fontId="34" fillId="3" borderId="0" xfId="0" applyNumberFormat="1" applyFont="1" applyFill="1" applyAlignment="1">
      <alignment horizontal="right"/>
    </xf>
    <xf numFmtId="0" fontId="0" fillId="0" borderId="0" xfId="1" applyNumberFormat="1" applyFont="1"/>
    <xf numFmtId="0" fontId="43" fillId="0" borderId="0" xfId="0" applyFont="1"/>
    <xf numFmtId="0" fontId="44" fillId="3" borderId="0" xfId="0" applyFont="1" applyFill="1"/>
    <xf numFmtId="0" fontId="24" fillId="3" borderId="3" xfId="0" applyFont="1" applyFill="1" applyBorder="1"/>
    <xf numFmtId="0" fontId="25" fillId="3" borderId="3" xfId="0" applyFont="1" applyFill="1" applyBorder="1"/>
    <xf numFmtId="49" fontId="42" fillId="14" borderId="20" xfId="0" applyNumberFormat="1" applyFont="1" applyFill="1" applyBorder="1" applyAlignment="1">
      <alignment horizontal="left"/>
    </xf>
    <xf numFmtId="0" fontId="45" fillId="3" borderId="0" xfId="0" applyFont="1" applyFill="1"/>
    <xf numFmtId="0" fontId="11" fillId="3" borderId="0" xfId="0" applyFont="1" applyFill="1" applyAlignment="1">
      <alignment vertical="top"/>
    </xf>
    <xf numFmtId="0" fontId="26" fillId="3" borderId="0" xfId="0" applyFont="1" applyFill="1" applyAlignment="1">
      <alignment vertical="top"/>
    </xf>
    <xf numFmtId="170" fontId="26" fillId="3" borderId="0" xfId="0" applyNumberFormat="1" applyFont="1" applyFill="1" applyAlignment="1">
      <alignment horizontal="center" vertical="top"/>
    </xf>
    <xf numFmtId="0" fontId="47" fillId="3" borderId="0" xfId="0" applyFont="1" applyFill="1" applyAlignment="1">
      <alignment vertical="top"/>
    </xf>
    <xf numFmtId="0" fontId="11" fillId="3" borderId="16" xfId="0" applyFont="1" applyFill="1" applyBorder="1" applyAlignment="1">
      <alignment vertical="top"/>
    </xf>
    <xf numFmtId="0" fontId="44" fillId="3" borderId="0" xfId="0" applyFont="1" applyFill="1" applyAlignment="1">
      <alignment vertical="top"/>
    </xf>
    <xf numFmtId="0" fontId="15" fillId="3" borderId="23" xfId="0" applyFont="1" applyFill="1" applyBorder="1"/>
    <xf numFmtId="0" fontId="11" fillId="3" borderId="23" xfId="0" applyFont="1" applyFill="1" applyBorder="1"/>
    <xf numFmtId="0" fontId="51" fillId="0" borderId="0" xfId="0" applyFont="1" applyAlignment="1">
      <alignment horizontal="left"/>
    </xf>
    <xf numFmtId="0" fontId="52" fillId="0" borderId="0" xfId="0" applyFont="1"/>
    <xf numFmtId="0" fontId="46" fillId="3" borderId="16" xfId="0" applyFont="1" applyFill="1" applyBorder="1" applyAlignment="1">
      <alignment horizontal="left"/>
    </xf>
    <xf numFmtId="0" fontId="47" fillId="3" borderId="16" xfId="0" applyFont="1" applyFill="1" applyBorder="1" applyAlignment="1">
      <alignment horizontal="left" vertical="top"/>
    </xf>
    <xf numFmtId="0" fontId="19" fillId="3" borderId="16" xfId="0" applyFont="1" applyFill="1" applyBorder="1" applyAlignment="1">
      <alignment horizontal="left"/>
    </xf>
    <xf numFmtId="0" fontId="19" fillId="3" borderId="16" xfId="0" applyFont="1" applyFill="1" applyBorder="1"/>
    <xf numFmtId="0" fontId="46" fillId="3" borderId="0" xfId="0" applyFont="1" applyFill="1" applyAlignment="1">
      <alignment vertical="top" wrapText="1"/>
    </xf>
    <xf numFmtId="0" fontId="46" fillId="3" borderId="16" xfId="0" applyFont="1" applyFill="1" applyBorder="1" applyAlignment="1">
      <alignment vertical="top" wrapText="1"/>
    </xf>
    <xf numFmtId="3" fontId="17" fillId="3" borderId="16" xfId="0" applyNumberFormat="1" applyFont="1" applyFill="1" applyBorder="1" applyAlignment="1">
      <alignment horizontal="left"/>
    </xf>
    <xf numFmtId="0" fontId="14" fillId="3" borderId="2" xfId="0" applyFont="1" applyFill="1" applyBorder="1" applyAlignment="1">
      <alignment vertical="center" wrapText="1"/>
    </xf>
    <xf numFmtId="0" fontId="14" fillId="3" borderId="0" xfId="0" applyFont="1" applyFill="1" applyAlignment="1">
      <alignment vertical="top" wrapText="1"/>
    </xf>
    <xf numFmtId="0" fontId="14" fillId="3" borderId="2" xfId="0" applyFont="1" applyFill="1" applyBorder="1" applyAlignment="1">
      <alignment vertical="top" wrapText="1"/>
    </xf>
    <xf numFmtId="0" fontId="44" fillId="3" borderId="0" xfId="0" applyFont="1" applyFill="1" applyAlignment="1">
      <alignment vertical="top" wrapText="1"/>
    </xf>
    <xf numFmtId="0" fontId="47" fillId="3" borderId="0" xfId="0" applyFont="1" applyFill="1" applyAlignment="1">
      <alignment horizontal="left" vertical="top" wrapText="1"/>
    </xf>
    <xf numFmtId="171" fontId="39" fillId="13" borderId="6" xfId="0" applyNumberFormat="1" applyFont="1" applyFill="1" applyBorder="1" applyAlignment="1">
      <alignment horizontal="right"/>
    </xf>
    <xf numFmtId="0" fontId="48" fillId="3" borderId="0" xfId="0" applyFont="1" applyFill="1"/>
    <xf numFmtId="0" fontId="53" fillId="3" borderId="0" xfId="0" applyFont="1" applyFill="1"/>
    <xf numFmtId="0" fontId="15" fillId="16" borderId="3" xfId="0" applyFont="1" applyFill="1" applyBorder="1"/>
    <xf numFmtId="0" fontId="11" fillId="16" borderId="3" xfId="0" applyFont="1" applyFill="1" applyBorder="1"/>
    <xf numFmtId="3" fontId="34" fillId="16" borderId="0" xfId="0" applyNumberFormat="1" applyFont="1" applyFill="1" applyAlignment="1">
      <alignment horizontal="right"/>
    </xf>
    <xf numFmtId="3" fontId="17" fillId="16" borderId="0" xfId="0" applyNumberFormat="1" applyFont="1" applyFill="1" applyAlignment="1">
      <alignment horizontal="left"/>
    </xf>
    <xf numFmtId="49" fontId="20" fillId="16" borderId="16" xfId="1" quotePrefix="1" applyNumberFormat="1" applyFont="1" applyFill="1" applyBorder="1" applyAlignment="1"/>
    <xf numFmtId="167" fontId="20" fillId="16" borderId="0" xfId="1" applyNumberFormat="1" applyFont="1" applyFill="1" applyBorder="1" applyAlignment="1">
      <alignment horizontal="left"/>
    </xf>
    <xf numFmtId="49" fontId="20" fillId="16" borderId="16" xfId="1" applyNumberFormat="1" applyFont="1" applyFill="1" applyBorder="1" applyAlignment="1">
      <alignment horizontal="left"/>
    </xf>
    <xf numFmtId="3" fontId="15" fillId="16" borderId="0" xfId="0" applyNumberFormat="1" applyFont="1" applyFill="1"/>
    <xf numFmtId="49" fontId="20" fillId="16" borderId="0" xfId="1" applyNumberFormat="1" applyFont="1" applyFill="1" applyBorder="1" applyAlignment="1">
      <alignment horizontal="left"/>
    </xf>
    <xf numFmtId="0" fontId="26" fillId="16" borderId="0" xfId="0" applyFont="1" applyFill="1"/>
    <xf numFmtId="0" fontId="13" fillId="16" borderId="0" xfId="0" applyFont="1" applyFill="1"/>
    <xf numFmtId="0" fontId="19" fillId="16" borderId="0" xfId="0" applyFont="1" applyFill="1"/>
    <xf numFmtId="0" fontId="14" fillId="16" borderId="0" xfId="0" applyFont="1" applyFill="1"/>
    <xf numFmtId="0" fontId="19" fillId="16" borderId="0" xfId="0" applyFont="1" applyFill="1" applyAlignment="1">
      <alignment horizontal="left"/>
    </xf>
    <xf numFmtId="0" fontId="11" fillId="16" borderId="0" xfId="0" applyFont="1" applyFill="1"/>
    <xf numFmtId="0" fontId="11" fillId="16" borderId="0" xfId="0" applyFont="1" applyFill="1" applyAlignment="1">
      <alignment vertical="top"/>
    </xf>
    <xf numFmtId="0" fontId="11" fillId="16" borderId="16" xfId="0" applyFont="1" applyFill="1" applyBorder="1" applyAlignment="1">
      <alignment vertical="top"/>
    </xf>
    <xf numFmtId="0" fontId="26" fillId="16" borderId="0" xfId="0" applyFont="1" applyFill="1" applyAlignment="1">
      <alignment vertical="top"/>
    </xf>
    <xf numFmtId="0" fontId="46" fillId="16" borderId="0" xfId="0" applyFont="1" applyFill="1" applyAlignment="1">
      <alignment horizontal="left" vertical="top" wrapText="1"/>
    </xf>
    <xf numFmtId="0" fontId="47" fillId="16" borderId="0" xfId="0" applyFont="1" applyFill="1" applyAlignment="1">
      <alignment horizontal="left" vertical="top" wrapText="1"/>
    </xf>
    <xf numFmtId="0" fontId="15" fillId="16" borderId="0" xfId="0" applyFont="1" applyFill="1"/>
    <xf numFmtId="0" fontId="11" fillId="0" borderId="0" xfId="0" applyFont="1"/>
    <xf numFmtId="0" fontId="15" fillId="17" borderId="3" xfId="0" applyFont="1" applyFill="1" applyBorder="1"/>
    <xf numFmtId="0" fontId="11" fillId="17" borderId="3" xfId="0" applyFont="1" applyFill="1" applyBorder="1"/>
    <xf numFmtId="3" fontId="34" fillId="17" borderId="0" xfId="0" applyNumberFormat="1" applyFont="1" applyFill="1" applyAlignment="1">
      <alignment horizontal="right"/>
    </xf>
    <xf numFmtId="3" fontId="17" fillId="17" borderId="0" xfId="0" applyNumberFormat="1" applyFont="1" applyFill="1" applyAlignment="1">
      <alignment horizontal="left"/>
    </xf>
    <xf numFmtId="49" fontId="20" fillId="17" borderId="16" xfId="1" quotePrefix="1" applyNumberFormat="1" applyFont="1" applyFill="1" applyBorder="1" applyAlignment="1"/>
    <xf numFmtId="167" fontId="20" fillId="17" borderId="0" xfId="1" applyNumberFormat="1" applyFont="1" applyFill="1" applyBorder="1" applyAlignment="1">
      <alignment horizontal="left"/>
    </xf>
    <xf numFmtId="49" fontId="20" fillId="17" borderId="16" xfId="1" applyNumberFormat="1" applyFont="1" applyFill="1" applyBorder="1" applyAlignment="1">
      <alignment horizontal="left"/>
    </xf>
    <xf numFmtId="3" fontId="15" fillId="17" borderId="0" xfId="0" applyNumberFormat="1" applyFont="1" applyFill="1"/>
    <xf numFmtId="0" fontId="26" fillId="17" borderId="0" xfId="0" applyFont="1" applyFill="1"/>
    <xf numFmtId="0" fontId="14" fillId="17" borderId="0" xfId="0" applyFont="1" applyFill="1"/>
    <xf numFmtId="0" fontId="11" fillId="17" borderId="0" xfId="0" applyFont="1" applyFill="1"/>
    <xf numFmtId="0" fontId="11" fillId="17" borderId="0" xfId="0" applyFont="1" applyFill="1" applyAlignment="1">
      <alignment vertical="top"/>
    </xf>
    <xf numFmtId="0" fontId="26" fillId="17" borderId="0" xfId="0" applyFont="1" applyFill="1" applyAlignment="1">
      <alignment vertical="top"/>
    </xf>
    <xf numFmtId="0" fontId="46" fillId="17" borderId="0" xfId="0" applyFont="1" applyFill="1" applyAlignment="1">
      <alignment horizontal="left" vertical="top" wrapText="1"/>
    </xf>
    <xf numFmtId="0" fontId="47" fillId="17" borderId="0" xfId="0" applyFont="1" applyFill="1" applyAlignment="1">
      <alignment horizontal="left" vertical="top" wrapText="1"/>
    </xf>
    <xf numFmtId="0" fontId="15" fillId="18" borderId="3" xfId="0" applyFont="1" applyFill="1" applyBorder="1"/>
    <xf numFmtId="0" fontId="11" fillId="18" borderId="3" xfId="0" applyFont="1" applyFill="1" applyBorder="1"/>
    <xf numFmtId="3" fontId="34" fillId="18" borderId="0" xfId="0" applyNumberFormat="1" applyFont="1" applyFill="1" applyAlignment="1">
      <alignment horizontal="right"/>
    </xf>
    <xf numFmtId="3" fontId="17" fillId="18" borderId="0" xfId="0" applyNumberFormat="1" applyFont="1" applyFill="1" applyAlignment="1">
      <alignment horizontal="left"/>
    </xf>
    <xf numFmtId="49" fontId="20" fillId="18" borderId="16" xfId="1" quotePrefix="1" applyNumberFormat="1" applyFont="1" applyFill="1" applyBorder="1" applyAlignment="1"/>
    <xf numFmtId="167" fontId="20" fillId="18" borderId="0" xfId="1" applyNumberFormat="1" applyFont="1" applyFill="1" applyBorder="1" applyAlignment="1">
      <alignment horizontal="left"/>
    </xf>
    <xf numFmtId="49" fontId="20" fillId="18" borderId="16" xfId="1" applyNumberFormat="1" applyFont="1" applyFill="1" applyBorder="1" applyAlignment="1">
      <alignment horizontal="left"/>
    </xf>
    <xf numFmtId="3" fontId="15" fillId="18" borderId="0" xfId="0" applyNumberFormat="1" applyFont="1" applyFill="1"/>
    <xf numFmtId="49" fontId="20" fillId="18" borderId="0" xfId="1" applyNumberFormat="1" applyFont="1" applyFill="1" applyBorder="1" applyAlignment="1">
      <alignment horizontal="left"/>
    </xf>
    <xf numFmtId="0" fontId="26" fillId="18" borderId="0" xfId="0" applyFont="1" applyFill="1"/>
    <xf numFmtId="0" fontId="14" fillId="18" borderId="0" xfId="0" applyFont="1" applyFill="1"/>
    <xf numFmtId="0" fontId="11" fillId="18" borderId="0" xfId="0" applyFont="1" applyFill="1"/>
    <xf numFmtId="0" fontId="11" fillId="18" borderId="0" xfId="0" applyFont="1" applyFill="1" applyAlignment="1">
      <alignment vertical="top"/>
    </xf>
    <xf numFmtId="0" fontId="11" fillId="18" borderId="16" xfId="0" applyFont="1" applyFill="1" applyBorder="1" applyAlignment="1">
      <alignment vertical="top"/>
    </xf>
    <xf numFmtId="0" fontId="26" fillId="18" borderId="0" xfId="0" applyFont="1" applyFill="1" applyAlignment="1">
      <alignment vertical="top"/>
    </xf>
    <xf numFmtId="0" fontId="47" fillId="18" borderId="0" xfId="0" applyFont="1" applyFill="1" applyAlignment="1">
      <alignment horizontal="left" vertical="top" wrapText="1"/>
    </xf>
    <xf numFmtId="0" fontId="15" fillId="18" borderId="0" xfId="0" applyFont="1" applyFill="1"/>
    <xf numFmtId="173" fontId="31" fillId="4" borderId="6" xfId="0" applyNumberFormat="1" applyFont="1" applyFill="1" applyBorder="1" applyAlignment="1">
      <alignment horizontal="right"/>
    </xf>
    <xf numFmtId="0" fontId="31" fillId="4" borderId="6" xfId="0" applyFont="1" applyFill="1" applyBorder="1"/>
    <xf numFmtId="49" fontId="31" fillId="14" borderId="6" xfId="0" applyNumberFormat="1" applyFont="1" applyFill="1" applyBorder="1" applyAlignment="1">
      <alignment horizontal="left"/>
    </xf>
    <xf numFmtId="173" fontId="31" fillId="14" borderId="6" xfId="0" applyNumberFormat="1" applyFont="1" applyFill="1" applyBorder="1" applyAlignment="1">
      <alignment horizontal="right"/>
    </xf>
    <xf numFmtId="0" fontId="0" fillId="3" borderId="0" xfId="0" applyFill="1"/>
    <xf numFmtId="49" fontId="54" fillId="19" borderId="6" xfId="0" applyNumberFormat="1" applyFont="1" applyFill="1" applyBorder="1" applyAlignment="1">
      <alignment horizontal="left"/>
    </xf>
    <xf numFmtId="49" fontId="31" fillId="4" borderId="6" xfId="0" applyNumberFormat="1" applyFont="1" applyFill="1" applyBorder="1"/>
    <xf numFmtId="0" fontId="31" fillId="4" borderId="0" xfId="0" applyFont="1" applyFill="1" applyAlignment="1">
      <alignment horizontal="right"/>
    </xf>
    <xf numFmtId="0" fontId="48" fillId="0" borderId="0" xfId="0" applyFont="1"/>
    <xf numFmtId="49" fontId="31" fillId="0" borderId="0" xfId="0" applyNumberFormat="1" applyFont="1"/>
    <xf numFmtId="49" fontId="31" fillId="0" borderId="0" xfId="0" applyNumberFormat="1" applyFont="1" applyAlignment="1">
      <alignment horizontal="left"/>
    </xf>
    <xf numFmtId="0" fontId="31" fillId="0" borderId="0" xfId="0" applyFont="1" applyAlignment="1">
      <alignment horizontal="right"/>
    </xf>
    <xf numFmtId="0" fontId="31" fillId="0" borderId="0" xfId="0" applyFont="1"/>
    <xf numFmtId="49" fontId="31" fillId="4" borderId="0" xfId="0" applyNumberFormat="1" applyFont="1" applyFill="1" applyAlignment="1">
      <alignment horizontal="left"/>
    </xf>
    <xf numFmtId="173" fontId="31" fillId="4" borderId="0" xfId="0" applyNumberFormat="1" applyFont="1" applyFill="1" applyAlignment="1">
      <alignment horizontal="right"/>
    </xf>
    <xf numFmtId="0" fontId="31" fillId="4" borderId="26" xfId="0" applyFont="1" applyFill="1" applyBorder="1" applyAlignment="1">
      <alignment horizontal="right"/>
    </xf>
    <xf numFmtId="49" fontId="54" fillId="20" borderId="6" xfId="0" applyNumberFormat="1" applyFont="1" applyFill="1" applyBorder="1" applyAlignment="1">
      <alignment horizontal="left"/>
    </xf>
    <xf numFmtId="0" fontId="11" fillId="21" borderId="0" xfId="0" applyFont="1" applyFill="1"/>
    <xf numFmtId="0" fontId="11" fillId="22" borderId="0" xfId="0" applyFont="1" applyFill="1"/>
    <xf numFmtId="0" fontId="55" fillId="3" borderId="0" xfId="0" applyFont="1" applyFill="1" applyAlignment="1">
      <alignment horizontal="left" vertical="center"/>
    </xf>
    <xf numFmtId="0" fontId="56" fillId="3" borderId="0" xfId="0" applyFont="1" applyFill="1"/>
    <xf numFmtId="0" fontId="57" fillId="3" borderId="3" xfId="0" applyFont="1" applyFill="1" applyBorder="1"/>
    <xf numFmtId="0" fontId="57" fillId="3" borderId="0" xfId="0" applyFont="1" applyFill="1"/>
    <xf numFmtId="0" fontId="31" fillId="4" borderId="0" xfId="5" applyFont="1" applyFill="1" applyAlignment="1">
      <alignment horizontal="left"/>
    </xf>
    <xf numFmtId="0" fontId="50" fillId="0" borderId="0" xfId="5"/>
    <xf numFmtId="0" fontId="11" fillId="23" borderId="0" xfId="0" applyFont="1" applyFill="1"/>
    <xf numFmtId="9" fontId="63" fillId="3" borderId="30" xfId="1" applyFont="1" applyFill="1" applyBorder="1" applyAlignment="1">
      <alignment horizontal="left"/>
    </xf>
    <xf numFmtId="9" fontId="63" fillId="3" borderId="31" xfId="1" applyFont="1" applyFill="1" applyBorder="1" applyAlignment="1">
      <alignment horizontal="left"/>
    </xf>
    <xf numFmtId="0" fontId="11" fillId="3" borderId="33" xfId="0" applyFont="1" applyFill="1" applyBorder="1"/>
    <xf numFmtId="3" fontId="64" fillId="3" borderId="33" xfId="0" applyNumberFormat="1" applyFont="1" applyFill="1" applyBorder="1" applyAlignment="1">
      <alignment horizontal="right"/>
    </xf>
    <xf numFmtId="0" fontId="11" fillId="3" borderId="35" xfId="0" applyFont="1" applyFill="1" applyBorder="1"/>
    <xf numFmtId="3" fontId="64" fillId="3" borderId="35" xfId="0" applyNumberFormat="1" applyFont="1" applyFill="1" applyBorder="1" applyAlignment="1">
      <alignment horizontal="right"/>
    </xf>
    <xf numFmtId="0" fontId="11" fillId="3" borderId="37" xfId="0" applyFont="1" applyFill="1" applyBorder="1"/>
    <xf numFmtId="3" fontId="64" fillId="3" borderId="37" xfId="0" applyNumberFormat="1" applyFont="1" applyFill="1" applyBorder="1" applyAlignment="1">
      <alignment horizontal="right"/>
    </xf>
    <xf numFmtId="0" fontId="67" fillId="3" borderId="0" xfId="0" applyFont="1" applyFill="1"/>
    <xf numFmtId="9" fontId="68" fillId="3" borderId="41" xfId="0" applyNumberFormat="1" applyFont="1" applyFill="1" applyBorder="1"/>
    <xf numFmtId="0" fontId="0" fillId="2" borderId="0" xfId="0" applyFill="1"/>
    <xf numFmtId="0" fontId="47" fillId="17" borderId="0" xfId="0" applyFont="1" applyFill="1" applyAlignment="1">
      <alignment horizontal="left" vertical="top"/>
    </xf>
    <xf numFmtId="0" fontId="19" fillId="17" borderId="0" xfId="0" applyFont="1" applyFill="1" applyAlignment="1">
      <alignment horizontal="left"/>
    </xf>
    <xf numFmtId="0" fontId="19" fillId="18" borderId="0" xfId="0" applyFont="1" applyFill="1" applyAlignment="1">
      <alignment horizontal="left"/>
    </xf>
    <xf numFmtId="49" fontId="38" fillId="12" borderId="12" xfId="0" applyNumberFormat="1" applyFont="1" applyFill="1" applyBorder="1" applyAlignment="1">
      <alignment horizontal="left" vertical="center"/>
    </xf>
    <xf numFmtId="49" fontId="38" fillId="12" borderId="11" xfId="0" applyNumberFormat="1" applyFont="1" applyFill="1" applyBorder="1" applyAlignment="1">
      <alignment horizontal="left" vertical="center"/>
    </xf>
    <xf numFmtId="49" fontId="38" fillId="12" borderId="6" xfId="0" applyNumberFormat="1" applyFont="1" applyFill="1" applyBorder="1" applyAlignment="1">
      <alignment horizontal="left" vertical="center"/>
    </xf>
    <xf numFmtId="49" fontId="38" fillId="12" borderId="9" xfId="0" applyNumberFormat="1" applyFont="1" applyFill="1" applyBorder="1" applyAlignment="1">
      <alignment horizontal="left" vertical="center"/>
    </xf>
    <xf numFmtId="49" fontId="37" fillId="9" borderId="7" xfId="0" applyNumberFormat="1" applyFont="1" applyFill="1" applyBorder="1" applyAlignment="1">
      <alignment horizontal="center"/>
    </xf>
    <xf numFmtId="166" fontId="29" fillId="2" borderId="0" xfId="0" applyNumberFormat="1" applyFont="1" applyFill="1" applyAlignment="1">
      <alignment vertical="center"/>
    </xf>
    <xf numFmtId="0" fontId="11" fillId="2" borderId="0" xfId="0" applyFont="1" applyFill="1" applyAlignment="1">
      <alignment horizontal="left" wrapText="1"/>
    </xf>
    <xf numFmtId="171" fontId="39" fillId="13" borderId="49" xfId="0" applyNumberFormat="1" applyFont="1" applyFill="1" applyBorder="1" applyAlignment="1">
      <alignment horizontal="right"/>
    </xf>
    <xf numFmtId="49" fontId="38" fillId="12" borderId="12" xfId="0" applyNumberFormat="1" applyFont="1" applyFill="1" applyBorder="1" applyAlignment="1">
      <alignment horizontal="left" vertical="center" wrapText="1"/>
    </xf>
    <xf numFmtId="0" fontId="38" fillId="12" borderId="12" xfId="0" applyFont="1" applyFill="1" applyBorder="1" applyAlignment="1">
      <alignment horizontal="left" vertical="center" wrapText="1"/>
    </xf>
    <xf numFmtId="49" fontId="38" fillId="12" borderId="50" xfId="0" applyNumberFormat="1" applyFont="1" applyFill="1" applyBorder="1" applyAlignment="1">
      <alignment horizontal="left" vertical="center"/>
    </xf>
    <xf numFmtId="49" fontId="38" fillId="12" borderId="6" xfId="0" applyNumberFormat="1" applyFont="1" applyFill="1" applyBorder="1" applyAlignment="1">
      <alignment horizontal="left" vertical="center" wrapText="1"/>
    </xf>
    <xf numFmtId="0" fontId="38" fillId="12" borderId="6" xfId="0" applyFont="1" applyFill="1" applyBorder="1" applyAlignment="1">
      <alignment horizontal="left" vertical="center" wrapText="1"/>
    </xf>
    <xf numFmtId="49" fontId="38" fillId="12" borderId="28" xfId="0" applyNumberFormat="1" applyFont="1" applyFill="1" applyBorder="1" applyAlignment="1">
      <alignment horizontal="left" vertical="center"/>
    </xf>
    <xf numFmtId="49" fontId="69" fillId="14" borderId="52" xfId="0" applyNumberFormat="1" applyFont="1" applyFill="1" applyBorder="1" applyAlignment="1">
      <alignment horizontal="left"/>
    </xf>
    <xf numFmtId="49" fontId="69" fillId="14" borderId="0" xfId="0" applyNumberFormat="1" applyFont="1" applyFill="1" applyAlignment="1">
      <alignment wrapText="1"/>
    </xf>
    <xf numFmtId="9" fontId="17" fillId="17" borderId="0" xfId="1" applyFont="1" applyFill="1" applyBorder="1" applyAlignment="1">
      <alignment horizontal="left"/>
    </xf>
    <xf numFmtId="0" fontId="73" fillId="16" borderId="0" xfId="0" applyFont="1" applyFill="1" applyAlignment="1">
      <alignment vertical="top"/>
    </xf>
    <xf numFmtId="0" fontId="75" fillId="16" borderId="0" xfId="0" applyFont="1" applyFill="1"/>
    <xf numFmtId="0" fontId="74" fillId="16" borderId="0" xfId="0" applyFont="1" applyFill="1"/>
    <xf numFmtId="0" fontId="76" fillId="16" borderId="0" xfId="0" applyFont="1" applyFill="1"/>
    <xf numFmtId="0" fontId="77" fillId="17" borderId="0" xfId="0" applyFont="1" applyFill="1"/>
    <xf numFmtId="0" fontId="74" fillId="17" borderId="0" xfId="0" applyFont="1" applyFill="1"/>
    <xf numFmtId="0" fontId="76" fillId="17" borderId="0" xfId="0" applyFont="1" applyFill="1"/>
    <xf numFmtId="0" fontId="28" fillId="17" borderId="0" xfId="0" applyFont="1" applyFill="1"/>
    <xf numFmtId="0" fontId="74" fillId="17" borderId="0" xfId="0" applyFont="1" applyFill="1" applyAlignment="1">
      <alignment horizontal="left"/>
    </xf>
    <xf numFmtId="0" fontId="75" fillId="2" borderId="0" xfId="0" applyFont="1" applyFill="1"/>
    <xf numFmtId="0" fontId="72" fillId="17" borderId="0" xfId="0" applyFont="1" applyFill="1" applyAlignment="1">
      <alignment horizontal="left" vertical="top" wrapText="1"/>
    </xf>
    <xf numFmtId="0" fontId="73" fillId="18" borderId="0" xfId="0" applyFont="1" applyFill="1" applyAlignment="1">
      <alignment vertical="top"/>
    </xf>
    <xf numFmtId="0" fontId="72" fillId="18" borderId="0" xfId="0" applyFont="1" applyFill="1" applyAlignment="1">
      <alignment horizontal="left" vertical="top" wrapText="1"/>
    </xf>
    <xf numFmtId="0" fontId="77" fillId="18" borderId="0" xfId="0" applyFont="1" applyFill="1"/>
    <xf numFmtId="0" fontId="74" fillId="18" borderId="0" xfId="0" applyFont="1" applyFill="1"/>
    <xf numFmtId="0" fontId="76" fillId="18" borderId="0" xfId="0" applyFont="1" applyFill="1"/>
    <xf numFmtId="0" fontId="28" fillId="18" borderId="0" xfId="0" applyFont="1" applyFill="1"/>
    <xf numFmtId="0" fontId="74" fillId="18" borderId="0" xfId="0" applyFont="1" applyFill="1" applyAlignment="1">
      <alignment horizontal="left"/>
    </xf>
    <xf numFmtId="3" fontId="78" fillId="18" borderId="0" xfId="0" applyNumberFormat="1" applyFont="1" applyFill="1" applyAlignment="1">
      <alignment horizontal="right"/>
    </xf>
    <xf numFmtId="0" fontId="75" fillId="18" borderId="0" xfId="0" applyFont="1" applyFill="1"/>
    <xf numFmtId="3" fontId="78" fillId="17" borderId="0" xfId="0" applyNumberFormat="1" applyFont="1" applyFill="1" applyAlignment="1">
      <alignment horizontal="right"/>
    </xf>
    <xf numFmtId="0" fontId="75" fillId="17" borderId="0" xfId="0" applyFont="1" applyFill="1" applyAlignment="1">
      <alignment vertical="top"/>
    </xf>
    <xf numFmtId="0" fontId="79" fillId="17" borderId="0" xfId="0" applyFont="1" applyFill="1" applyAlignment="1">
      <alignment horizontal="left" vertical="top"/>
    </xf>
    <xf numFmtId="0" fontId="75" fillId="17" borderId="0" xfId="0" applyFont="1" applyFill="1"/>
    <xf numFmtId="0" fontId="28" fillId="17" borderId="0" xfId="0" applyFont="1" applyFill="1" applyAlignment="1">
      <alignment vertical="top"/>
    </xf>
    <xf numFmtId="0" fontId="79" fillId="17" borderId="0" xfId="0" applyFont="1" applyFill="1" applyAlignment="1">
      <alignment horizontal="left" vertical="top" wrapText="1"/>
    </xf>
    <xf numFmtId="3" fontId="34" fillId="0" borderId="0" xfId="0" applyNumberFormat="1" applyFont="1" applyAlignment="1">
      <alignment horizontal="right"/>
    </xf>
    <xf numFmtId="3" fontId="17" fillId="0" borderId="0" xfId="0" applyNumberFormat="1" applyFont="1" applyAlignment="1">
      <alignment horizontal="left"/>
    </xf>
    <xf numFmtId="49" fontId="20" fillId="0" borderId="16" xfId="1" quotePrefix="1" applyNumberFormat="1" applyFont="1" applyFill="1" applyBorder="1" applyAlignment="1"/>
    <xf numFmtId="0" fontId="15" fillId="0" borderId="0" xfId="0" applyFont="1"/>
    <xf numFmtId="0" fontId="75" fillId="0" borderId="0" xfId="0" applyFont="1"/>
    <xf numFmtId="49" fontId="54" fillId="19" borderId="26" xfId="0" applyNumberFormat="1" applyFont="1" applyFill="1" applyBorder="1"/>
    <xf numFmtId="49" fontId="54" fillId="19" borderId="27" xfId="0" applyNumberFormat="1" applyFont="1" applyFill="1" applyBorder="1"/>
    <xf numFmtId="49" fontId="54" fillId="19" borderId="28" xfId="0" applyNumberFormat="1" applyFont="1" applyFill="1" applyBorder="1"/>
    <xf numFmtId="0" fontId="80" fillId="0" borderId="0" xfId="0" applyFont="1"/>
    <xf numFmtId="49" fontId="54" fillId="24" borderId="53" xfId="0" applyNumberFormat="1" applyFont="1" applyFill="1" applyBorder="1" applyAlignment="1">
      <alignment horizontal="left"/>
    </xf>
    <xf numFmtId="49" fontId="54" fillId="20" borderId="53" xfId="0" applyNumberFormat="1" applyFont="1" applyFill="1" applyBorder="1" applyAlignment="1">
      <alignment horizontal="left"/>
    </xf>
    <xf numFmtId="0" fontId="31" fillId="4" borderId="6" xfId="5" applyFont="1" applyFill="1" applyBorder="1" applyAlignment="1">
      <alignment horizontal="right"/>
    </xf>
    <xf numFmtId="9" fontId="68" fillId="3" borderId="5" xfId="0" applyNumberFormat="1" applyFont="1" applyFill="1" applyBorder="1"/>
    <xf numFmtId="3" fontId="61" fillId="3" borderId="41" xfId="0" applyNumberFormat="1" applyFont="1" applyFill="1" applyBorder="1"/>
    <xf numFmtId="3" fontId="61" fillId="3" borderId="42" xfId="0" applyNumberFormat="1" applyFont="1" applyFill="1" applyBorder="1"/>
    <xf numFmtId="3" fontId="61" fillId="3" borderId="5" xfId="0" applyNumberFormat="1" applyFont="1" applyFill="1" applyBorder="1"/>
    <xf numFmtId="3" fontId="62" fillId="3" borderId="33" xfId="0" applyNumberFormat="1" applyFont="1" applyFill="1" applyBorder="1" applyAlignment="1">
      <alignment horizontal="left"/>
    </xf>
    <xf numFmtId="3" fontId="62" fillId="3" borderId="35" xfId="0" applyNumberFormat="1" applyFont="1" applyFill="1" applyBorder="1" applyAlignment="1">
      <alignment horizontal="left"/>
    </xf>
    <xf numFmtId="3" fontId="62" fillId="3" borderId="37" xfId="0" applyNumberFormat="1" applyFont="1" applyFill="1" applyBorder="1" applyAlignment="1">
      <alignment horizontal="left"/>
    </xf>
    <xf numFmtId="49" fontId="69" fillId="14" borderId="52" xfId="0" applyNumberFormat="1" applyFont="1" applyFill="1" applyBorder="1" applyAlignment="1">
      <alignment horizontal="center"/>
    </xf>
    <xf numFmtId="49" fontId="84" fillId="24" borderId="24" xfId="5" applyNumberFormat="1" applyFont="1" applyFill="1" applyBorder="1" applyAlignment="1">
      <alignment horizontal="left"/>
    </xf>
    <xf numFmtId="49" fontId="84" fillId="24" borderId="24" xfId="5" applyNumberFormat="1" applyFont="1" applyFill="1" applyBorder="1" applyAlignment="1">
      <alignment horizontal="center" wrapText="1"/>
    </xf>
    <xf numFmtId="0" fontId="31" fillId="4" borderId="17" xfId="5" applyFont="1" applyFill="1" applyBorder="1" applyAlignment="1">
      <alignment horizontal="right"/>
    </xf>
    <xf numFmtId="3" fontId="76" fillId="4" borderId="54" xfId="5" applyNumberFormat="1" applyFont="1" applyFill="1" applyBorder="1" applyAlignment="1">
      <alignment horizontal="center" wrapText="1"/>
    </xf>
    <xf numFmtId="49" fontId="76" fillId="4" borderId="54" xfId="5" applyNumberFormat="1" applyFont="1" applyFill="1" applyBorder="1" applyAlignment="1">
      <alignment horizontal="left" wrapText="1"/>
    </xf>
    <xf numFmtId="49" fontId="87" fillId="29" borderId="17" xfId="5" applyNumberFormat="1" applyFont="1" applyFill="1" applyBorder="1" applyAlignment="1">
      <alignment horizontal="left"/>
    </xf>
    <xf numFmtId="49" fontId="31" fillId="4" borderId="53" xfId="5" applyNumberFormat="1" applyFont="1" applyFill="1" applyBorder="1" applyAlignment="1">
      <alignment horizontal="left" vertical="center"/>
    </xf>
    <xf numFmtId="49" fontId="87" fillId="29" borderId="53" xfId="5" applyNumberFormat="1" applyFont="1" applyFill="1" applyBorder="1" applyAlignment="1">
      <alignment horizontal="left"/>
    </xf>
    <xf numFmtId="0" fontId="31" fillId="4" borderId="53" xfId="5" applyFont="1" applyFill="1" applyBorder="1" applyAlignment="1">
      <alignment horizontal="right"/>
    </xf>
    <xf numFmtId="49" fontId="87" fillId="29" borderId="6" xfId="5" applyNumberFormat="1" applyFont="1" applyFill="1" applyBorder="1" applyAlignment="1">
      <alignment horizontal="left"/>
    </xf>
    <xf numFmtId="49" fontId="87" fillId="29" borderId="24" xfId="5" applyNumberFormat="1" applyFont="1" applyFill="1" applyBorder="1" applyAlignment="1">
      <alignment horizontal="left"/>
    </xf>
    <xf numFmtId="0" fontId="31" fillId="4" borderId="24" xfId="5" applyFont="1" applyFill="1" applyBorder="1" applyAlignment="1">
      <alignment horizontal="right"/>
    </xf>
    <xf numFmtId="3" fontId="76" fillId="4" borderId="54" xfId="5" applyNumberFormat="1" applyFont="1" applyFill="1" applyBorder="1" applyAlignment="1">
      <alignment horizontal="right" wrapText="1"/>
    </xf>
    <xf numFmtId="3" fontId="86" fillId="4" borderId="54" xfId="5" applyNumberFormat="1" applyFont="1" applyFill="1" applyBorder="1" applyAlignment="1">
      <alignment horizontal="right" wrapText="1"/>
    </xf>
    <xf numFmtId="3" fontId="85" fillId="4" borderId="54" xfId="5" applyNumberFormat="1" applyFont="1" applyFill="1" applyBorder="1" applyAlignment="1">
      <alignment horizontal="right" wrapText="1"/>
    </xf>
    <xf numFmtId="0" fontId="88" fillId="4" borderId="0" xfId="5" applyFont="1" applyFill="1" applyAlignment="1">
      <alignment horizontal="left" vertical="center"/>
    </xf>
    <xf numFmtId="0" fontId="10" fillId="3" borderId="0" xfId="0" applyFont="1" applyFill="1" applyAlignment="1">
      <alignment horizontal="left" vertical="center" indent="4"/>
    </xf>
    <xf numFmtId="0" fontId="14" fillId="3" borderId="0" xfId="0" applyFont="1" applyFill="1" applyAlignment="1">
      <alignment horizontal="left" vertical="center" indent="4"/>
    </xf>
    <xf numFmtId="0" fontId="26" fillId="3" borderId="2" xfId="0" applyFont="1" applyFill="1" applyBorder="1" applyAlignment="1">
      <alignment horizontal="left" vertical="top" indent="4"/>
    </xf>
    <xf numFmtId="0" fontId="15" fillId="3" borderId="4" xfId="0" applyFont="1" applyFill="1" applyBorder="1" applyAlignment="1">
      <alignment horizontal="left" indent="1"/>
    </xf>
    <xf numFmtId="49" fontId="54" fillId="19" borderId="6" xfId="0" applyNumberFormat="1" applyFont="1" applyFill="1" applyBorder="1" applyAlignment="1">
      <alignment horizontal="center" wrapText="1"/>
    </xf>
    <xf numFmtId="0" fontId="8" fillId="3" borderId="0" xfId="0" applyFont="1" applyFill="1"/>
    <xf numFmtId="49" fontId="54" fillId="20" borderId="6" xfId="0" applyNumberFormat="1" applyFont="1" applyFill="1" applyBorder="1" applyAlignment="1">
      <alignment horizontal="left" wrapText="1"/>
    </xf>
    <xf numFmtId="49" fontId="54" fillId="20" borderId="6" xfId="0" applyNumberFormat="1" applyFont="1" applyFill="1" applyBorder="1" applyAlignment="1">
      <alignment horizontal="center" wrapText="1"/>
    </xf>
    <xf numFmtId="49" fontId="54" fillId="20" borderId="17" xfId="0" applyNumberFormat="1" applyFont="1" applyFill="1" applyBorder="1" applyAlignment="1">
      <alignment horizontal="left" wrapText="1"/>
    </xf>
    <xf numFmtId="49" fontId="54" fillId="20" borderId="17" xfId="0" applyNumberFormat="1" applyFont="1" applyFill="1" applyBorder="1" applyAlignment="1">
      <alignment horizontal="center" wrapText="1"/>
    </xf>
    <xf numFmtId="49" fontId="54" fillId="20" borderId="25" xfId="0" applyNumberFormat="1" applyFont="1" applyFill="1" applyBorder="1" applyAlignment="1">
      <alignment horizontal="center" wrapText="1"/>
    </xf>
    <xf numFmtId="0" fontId="11" fillId="3" borderId="55" xfId="0" applyFont="1" applyFill="1" applyBorder="1"/>
    <xf numFmtId="0" fontId="53" fillId="3" borderId="55" xfId="0" applyFont="1" applyFill="1" applyBorder="1" applyAlignment="1">
      <alignment horizontal="left" indent="1"/>
    </xf>
    <xf numFmtId="0" fontId="11" fillId="3" borderId="55" xfId="0" applyFont="1" applyFill="1" applyBorder="1" applyAlignment="1">
      <alignment horizontal="left" indent="1"/>
    </xf>
    <xf numFmtId="0" fontId="89" fillId="3" borderId="56" xfId="0" applyFont="1" applyFill="1" applyBorder="1" applyAlignment="1">
      <alignment horizontal="left" indent="1"/>
    </xf>
    <xf numFmtId="0" fontId="90" fillId="3" borderId="56" xfId="0" applyFont="1" applyFill="1" applyBorder="1"/>
    <xf numFmtId="49" fontId="54" fillId="30" borderId="6" xfId="0" applyNumberFormat="1" applyFont="1" applyFill="1" applyBorder="1" applyAlignment="1">
      <alignment horizontal="left" wrapText="1"/>
    </xf>
    <xf numFmtId="49" fontId="54" fillId="30" borderId="6" xfId="0" applyNumberFormat="1" applyFont="1" applyFill="1" applyBorder="1" applyAlignment="1">
      <alignment horizontal="center" wrapText="1"/>
    </xf>
    <xf numFmtId="49" fontId="54" fillId="19" borderId="6" xfId="0" applyNumberFormat="1" applyFont="1" applyFill="1" applyBorder="1" applyAlignment="1">
      <alignment horizontal="center"/>
    </xf>
    <xf numFmtId="49" fontId="31" fillId="14" borderId="0" xfId="0" applyNumberFormat="1" applyFont="1" applyFill="1" applyAlignment="1">
      <alignment horizontal="left"/>
    </xf>
    <xf numFmtId="173" fontId="31" fillId="14" borderId="0" xfId="0" applyNumberFormat="1" applyFont="1" applyFill="1" applyAlignment="1">
      <alignment horizontal="right"/>
    </xf>
    <xf numFmtId="0" fontId="31" fillId="14" borderId="0" xfId="0" applyFont="1" applyFill="1" applyAlignment="1">
      <alignment horizontal="right"/>
    </xf>
    <xf numFmtId="9" fontId="17" fillId="0" borderId="0" xfId="1" applyFont="1" applyFill="1" applyBorder="1" applyAlignment="1">
      <alignment horizontal="left"/>
    </xf>
    <xf numFmtId="49" fontId="37" fillId="9" borderId="29" xfId="5" applyNumberFormat="1" applyFont="1" applyFill="1" applyBorder="1" applyAlignment="1">
      <alignment horizontal="left" vertical="center"/>
    </xf>
    <xf numFmtId="49" fontId="37" fillId="9" borderId="7" xfId="5" applyNumberFormat="1" applyFont="1" applyFill="1" applyBorder="1" applyAlignment="1">
      <alignment horizontal="left" vertical="center"/>
    </xf>
    <xf numFmtId="49" fontId="37" fillId="9" borderId="8" xfId="5" applyNumberFormat="1" applyFont="1" applyFill="1" applyBorder="1" applyAlignment="1">
      <alignment horizontal="left" vertical="center"/>
    </xf>
    <xf numFmtId="49" fontId="38" fillId="12" borderId="10" xfId="5" applyNumberFormat="1" applyFont="1" applyFill="1" applyBorder="1" applyAlignment="1">
      <alignment horizontal="left" vertical="center"/>
    </xf>
    <xf numFmtId="49" fontId="38" fillId="12" borderId="13" xfId="5" applyNumberFormat="1" applyFont="1" applyFill="1" applyBorder="1" applyAlignment="1">
      <alignment horizontal="left" vertical="center"/>
    </xf>
    <xf numFmtId="0" fontId="93" fillId="0" borderId="0" xfId="0" applyFont="1" applyAlignment="1">
      <alignment horizontal="left"/>
    </xf>
    <xf numFmtId="0" fontId="94" fillId="6" borderId="0" xfId="0" applyFont="1" applyFill="1"/>
    <xf numFmtId="165" fontId="35" fillId="6" borderId="0" xfId="0" applyNumberFormat="1" applyFont="1" applyFill="1"/>
    <xf numFmtId="0" fontId="0" fillId="31" borderId="0" xfId="0" applyFill="1"/>
    <xf numFmtId="172" fontId="0" fillId="31" borderId="0" xfId="1" applyNumberFormat="1" applyFont="1" applyFill="1"/>
    <xf numFmtId="176" fontId="31" fillId="4" borderId="6" xfId="1" applyNumberFormat="1" applyFont="1" applyFill="1" applyBorder="1" applyAlignment="1">
      <alignment horizontal="right"/>
    </xf>
    <xf numFmtId="0" fontId="30" fillId="3" borderId="0" xfId="4" applyFont="1" applyFill="1" applyBorder="1" applyAlignment="1">
      <alignment horizontal="center"/>
    </xf>
    <xf numFmtId="0" fontId="26" fillId="3" borderId="0" xfId="0" applyFont="1" applyFill="1" applyAlignment="1">
      <alignment horizontal="center"/>
    </xf>
    <xf numFmtId="0" fontId="22" fillId="3" borderId="0" xfId="4" applyFill="1" applyBorder="1" applyAlignment="1">
      <alignment horizontal="center"/>
    </xf>
    <xf numFmtId="171" fontId="39" fillId="13" borderId="6" xfId="0" applyNumberFormat="1" applyFont="1" applyFill="1" applyBorder="1" applyAlignment="1">
      <alignment horizontal="right" vertical="center"/>
    </xf>
    <xf numFmtId="3" fontId="15" fillId="3" borderId="3" xfId="0" applyNumberFormat="1" applyFont="1" applyFill="1" applyBorder="1" applyAlignment="1">
      <alignment horizontal="left"/>
    </xf>
    <xf numFmtId="0" fontId="10" fillId="3" borderId="0" xfId="0" applyFont="1" applyFill="1" applyAlignment="1">
      <alignment horizontal="left" vertical="center" indent="10"/>
    </xf>
    <xf numFmtId="0" fontId="14" fillId="3" borderId="0" xfId="0" applyFont="1" applyFill="1" applyAlignment="1">
      <alignment horizontal="left" vertical="center" indent="10"/>
    </xf>
    <xf numFmtId="49" fontId="31" fillId="14" borderId="11" xfId="0" applyNumberFormat="1" applyFont="1" applyFill="1" applyBorder="1" applyAlignment="1">
      <alignment horizontal="left"/>
    </xf>
    <xf numFmtId="165" fontId="100" fillId="6" borderId="0" xfId="0" applyNumberFormat="1" applyFont="1" applyFill="1"/>
    <xf numFmtId="177" fontId="5" fillId="0" borderId="0" xfId="0" applyNumberFormat="1" applyFont="1"/>
    <xf numFmtId="10" fontId="0" fillId="0" borderId="0" xfId="1" applyNumberFormat="1" applyFont="1"/>
    <xf numFmtId="10" fontId="0" fillId="2" borderId="0" xfId="1" applyNumberFormat="1" applyFont="1" applyFill="1"/>
    <xf numFmtId="0" fontId="5" fillId="15" borderId="0" xfId="0" applyFont="1" applyFill="1"/>
    <xf numFmtId="49" fontId="82" fillId="25" borderId="6" xfId="5" applyNumberFormat="1" applyFont="1" applyFill="1" applyBorder="1" applyAlignment="1">
      <alignment horizontal="left" vertical="center"/>
    </xf>
    <xf numFmtId="49" fontId="31" fillId="10" borderId="6" xfId="5" applyNumberFormat="1" applyFont="1" applyFill="1" applyBorder="1" applyAlignment="1">
      <alignment horizontal="left" vertical="center" wrapText="1"/>
    </xf>
    <xf numFmtId="49" fontId="31" fillId="26" borderId="6" xfId="5" applyNumberFormat="1" applyFont="1" applyFill="1" applyBorder="1" applyAlignment="1">
      <alignment horizontal="left" vertical="center" wrapText="1"/>
    </xf>
    <xf numFmtId="49" fontId="31" fillId="27" borderId="6" xfId="5" applyNumberFormat="1" applyFont="1" applyFill="1" applyBorder="1" applyAlignment="1">
      <alignment horizontal="left" vertical="center" wrapText="1"/>
    </xf>
    <xf numFmtId="0" fontId="82" fillId="28" borderId="6" xfId="5" applyFont="1" applyFill="1" applyBorder="1" applyAlignment="1">
      <alignment horizontal="right" vertical="center" wrapText="1"/>
    </xf>
    <xf numFmtId="173" fontId="82" fillId="28" borderId="6" xfId="5" applyNumberFormat="1" applyFont="1" applyFill="1" applyBorder="1" applyAlignment="1">
      <alignment horizontal="right" vertical="center" wrapText="1"/>
    </xf>
    <xf numFmtId="174" fontId="82" fillId="28" borderId="6" xfId="5" applyNumberFormat="1" applyFont="1" applyFill="1" applyBorder="1" applyAlignment="1">
      <alignment horizontal="right" vertical="center" wrapText="1"/>
    </xf>
    <xf numFmtId="49" fontId="31" fillId="4" borderId="6" xfId="5" applyNumberFormat="1" applyFont="1" applyFill="1" applyBorder="1" applyAlignment="1">
      <alignment horizontal="left"/>
    </xf>
    <xf numFmtId="173" fontId="31" fillId="4" borderId="6" xfId="5" applyNumberFormat="1" applyFont="1" applyFill="1" applyBorder="1" applyAlignment="1">
      <alignment horizontal="right"/>
    </xf>
    <xf numFmtId="174" fontId="31" fillId="4" borderId="6" xfId="5" applyNumberFormat="1" applyFont="1" applyFill="1" applyBorder="1" applyAlignment="1">
      <alignment horizontal="right"/>
    </xf>
    <xf numFmtId="49" fontId="82" fillId="25" borderId="0" xfId="5" applyNumberFormat="1" applyFont="1" applyFill="1" applyAlignment="1">
      <alignment horizontal="left" vertical="center" wrapText="1"/>
    </xf>
    <xf numFmtId="49" fontId="82" fillId="25" borderId="6" xfId="5" applyNumberFormat="1" applyFont="1" applyFill="1" applyBorder="1" applyAlignment="1">
      <alignment horizontal="left" vertical="center" wrapText="1"/>
    </xf>
    <xf numFmtId="0" fontId="81" fillId="4" borderId="0" xfId="5" applyFont="1" applyFill="1" applyAlignment="1">
      <alignment horizontal="left" vertical="center"/>
    </xf>
    <xf numFmtId="10" fontId="20" fillId="3" borderId="16" xfId="1" applyNumberFormat="1" applyFont="1" applyFill="1" applyBorder="1" applyAlignment="1">
      <alignment horizontal="left"/>
    </xf>
    <xf numFmtId="10" fontId="20" fillId="3" borderId="0" xfId="1" applyNumberFormat="1" applyFont="1" applyFill="1" applyBorder="1" applyAlignment="1">
      <alignment horizontal="left"/>
    </xf>
    <xf numFmtId="10" fontId="20" fillId="3" borderId="0" xfId="1" quotePrefix="1" applyNumberFormat="1" applyFont="1" applyFill="1" applyBorder="1" applyAlignment="1"/>
    <xf numFmtId="9" fontId="20" fillId="3" borderId="0" xfId="1" quotePrefix="1" applyFont="1" applyFill="1" applyBorder="1" applyAlignment="1"/>
    <xf numFmtId="49" fontId="31" fillId="4" borderId="6"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9" fontId="5" fillId="0" borderId="0" xfId="1" applyFont="1"/>
    <xf numFmtId="168" fontId="20" fillId="3" borderId="16" xfId="1" quotePrefix="1" applyNumberFormat="1" applyFont="1" applyFill="1" applyBorder="1" applyAlignment="1"/>
    <xf numFmtId="9" fontId="20" fillId="3" borderId="0" xfId="1" applyFont="1" applyFill="1" applyBorder="1" applyAlignment="1">
      <alignment horizontal="right"/>
    </xf>
    <xf numFmtId="9" fontId="20" fillId="3" borderId="0" xfId="1" applyFont="1" applyFill="1" applyBorder="1" applyAlignment="1">
      <alignment horizontal="left"/>
    </xf>
    <xf numFmtId="0" fontId="103" fillId="3" borderId="4" xfId="0" applyFont="1" applyFill="1" applyBorder="1" applyAlignment="1">
      <alignment horizontal="left"/>
    </xf>
    <xf numFmtId="3" fontId="62" fillId="3" borderId="0" xfId="0" applyNumberFormat="1" applyFont="1" applyFill="1" applyAlignment="1">
      <alignment horizontal="left"/>
    </xf>
    <xf numFmtId="3" fontId="11" fillId="3" borderId="0" xfId="0" applyNumberFormat="1" applyFont="1" applyFill="1"/>
    <xf numFmtId="3" fontId="12" fillId="3" borderId="0" xfId="0" applyNumberFormat="1" applyFont="1" applyFill="1" applyAlignment="1">
      <alignment vertical="center"/>
    </xf>
    <xf numFmtId="3" fontId="11" fillId="3" borderId="2" xfId="0" applyNumberFormat="1" applyFont="1" applyFill="1" applyBorder="1"/>
    <xf numFmtId="3" fontId="99" fillId="14" borderId="21" xfId="0" applyNumberFormat="1" applyFont="1" applyFill="1" applyBorder="1" applyAlignment="1">
      <alignment horizontal="center"/>
    </xf>
    <xf numFmtId="3" fontId="99" fillId="14" borderId="18" xfId="0" applyNumberFormat="1" applyFont="1" applyFill="1" applyBorder="1" applyAlignment="1">
      <alignment horizontal="center"/>
    </xf>
    <xf numFmtId="3" fontId="11" fillId="2" borderId="0" xfId="0" applyNumberFormat="1" applyFont="1" applyFill="1"/>
    <xf numFmtId="3" fontId="98" fillId="14" borderId="22" xfId="0" applyNumberFormat="1" applyFont="1" applyFill="1" applyBorder="1" applyAlignment="1">
      <alignment horizontal="center"/>
    </xf>
    <xf numFmtId="3" fontId="98" fillId="14" borderId="18" xfId="0" applyNumberFormat="1" applyFont="1" applyFill="1" applyBorder="1" applyAlignment="1">
      <alignment horizontal="center"/>
    </xf>
    <xf numFmtId="10" fontId="11" fillId="2" borderId="0" xfId="0" applyNumberFormat="1" applyFont="1" applyFill="1"/>
    <xf numFmtId="172" fontId="11" fillId="3" borderId="0" xfId="0" applyNumberFormat="1" applyFont="1" applyFill="1"/>
    <xf numFmtId="172" fontId="12" fillId="3" borderId="0" xfId="0" applyNumberFormat="1" applyFont="1" applyFill="1" applyAlignment="1">
      <alignment vertical="center"/>
    </xf>
    <xf numFmtId="172" fontId="99" fillId="14" borderId="19" xfId="0" applyNumberFormat="1" applyFont="1" applyFill="1" applyBorder="1" applyAlignment="1">
      <alignment horizontal="center"/>
    </xf>
    <xf numFmtId="172" fontId="11" fillId="2" borderId="0" xfId="0" applyNumberFormat="1" applyFont="1" applyFill="1"/>
    <xf numFmtId="172" fontId="98" fillId="14" borderId="19" xfId="0" applyNumberFormat="1" applyFont="1" applyFill="1" applyBorder="1" applyAlignment="1">
      <alignment horizontal="center"/>
    </xf>
    <xf numFmtId="3" fontId="29" fillId="3" borderId="0" xfId="0" applyNumberFormat="1" applyFont="1" applyFill="1" applyAlignment="1">
      <alignment vertical="center"/>
    </xf>
    <xf numFmtId="3" fontId="37" fillId="9" borderId="43" xfId="0" applyNumberFormat="1" applyFont="1" applyFill="1" applyBorder="1" applyAlignment="1">
      <alignment horizontal="center"/>
    </xf>
    <xf numFmtId="3" fontId="37" fillId="9" borderId="7" xfId="0" applyNumberFormat="1" applyFont="1" applyFill="1" applyBorder="1" applyAlignment="1">
      <alignment horizontal="center"/>
    </xf>
    <xf numFmtId="3" fontId="38" fillId="12" borderId="6" xfId="0" applyNumberFormat="1" applyFont="1" applyFill="1" applyBorder="1" applyAlignment="1">
      <alignment horizontal="right" vertical="center"/>
    </xf>
    <xf numFmtId="3" fontId="38" fillId="12" borderId="12" xfId="0" applyNumberFormat="1" applyFont="1" applyFill="1" applyBorder="1" applyAlignment="1">
      <alignment horizontal="right" vertical="center"/>
    </xf>
    <xf numFmtId="175" fontId="40" fillId="11" borderId="6" xfId="0" applyNumberFormat="1" applyFont="1" applyFill="1" applyBorder="1" applyAlignment="1">
      <alignment horizontal="right"/>
    </xf>
    <xf numFmtId="175" fontId="40" fillId="13" borderId="10" xfId="0" applyNumberFormat="1" applyFont="1" applyFill="1" applyBorder="1" applyAlignment="1">
      <alignment horizontal="right"/>
    </xf>
    <xf numFmtId="175" fontId="40" fillId="13" borderId="6" xfId="0" applyNumberFormat="1" applyFont="1" applyFill="1" applyBorder="1" applyAlignment="1">
      <alignment horizontal="right"/>
    </xf>
    <xf numFmtId="175" fontId="40" fillId="11" borderId="10" xfId="0" applyNumberFormat="1" applyFont="1" applyFill="1" applyBorder="1" applyAlignment="1">
      <alignment horizontal="right"/>
    </xf>
    <xf numFmtId="175" fontId="40" fillId="13" borderId="12" xfId="0" applyNumberFormat="1" applyFont="1" applyFill="1" applyBorder="1" applyAlignment="1">
      <alignment horizontal="right"/>
    </xf>
    <xf numFmtId="175" fontId="40" fillId="13" borderId="13" xfId="0" applyNumberFormat="1" applyFont="1" applyFill="1" applyBorder="1" applyAlignment="1">
      <alignment horizontal="right"/>
    </xf>
    <xf numFmtId="3" fontId="11" fillId="3" borderId="4" xfId="0" applyNumberFormat="1" applyFont="1" applyFill="1" applyBorder="1"/>
    <xf numFmtId="3" fontId="38" fillId="12" borderId="10" xfId="0" applyNumberFormat="1" applyFont="1" applyFill="1" applyBorder="1" applyAlignment="1">
      <alignment horizontal="right" vertical="center"/>
    </xf>
    <xf numFmtId="3" fontId="38" fillId="12" borderId="13" xfId="0" applyNumberFormat="1" applyFont="1" applyFill="1" applyBorder="1" applyAlignment="1">
      <alignment horizontal="right" vertical="center"/>
    </xf>
    <xf numFmtId="10" fontId="104" fillId="3" borderId="16" xfId="1" applyNumberFormat="1" applyFont="1" applyFill="1" applyBorder="1" applyAlignment="1">
      <alignment horizontal="left"/>
    </xf>
    <xf numFmtId="0" fontId="38" fillId="10" borderId="6" xfId="0" applyFont="1" applyFill="1" applyBorder="1" applyAlignment="1">
      <alignment horizontal="right"/>
    </xf>
    <xf numFmtId="0" fontId="105" fillId="3" borderId="0" xfId="0" applyFont="1" applyFill="1" applyAlignment="1">
      <alignment vertical="center"/>
    </xf>
    <xf numFmtId="0" fontId="11" fillId="3" borderId="0" xfId="0" applyFont="1" applyFill="1" applyAlignment="1">
      <alignment horizontal="center"/>
    </xf>
    <xf numFmtId="0" fontId="12" fillId="3" borderId="0" xfId="0" applyFont="1" applyFill="1" applyAlignment="1">
      <alignment horizontal="center" vertical="center"/>
    </xf>
    <xf numFmtId="0" fontId="11" fillId="3" borderId="2" xfId="0" applyFont="1" applyFill="1" applyBorder="1" applyAlignment="1">
      <alignment horizontal="center"/>
    </xf>
    <xf numFmtId="49" fontId="38" fillId="12" borderId="6" xfId="0" applyNumberFormat="1" applyFont="1" applyFill="1" applyBorder="1" applyAlignment="1">
      <alignment horizontal="center" vertical="center" wrapText="1"/>
    </xf>
    <xf numFmtId="49" fontId="38" fillId="12" borderId="12" xfId="0" applyNumberFormat="1" applyFont="1" applyFill="1" applyBorder="1" applyAlignment="1">
      <alignment horizontal="center" vertical="center" wrapText="1"/>
    </xf>
    <xf numFmtId="0" fontId="11" fillId="2" borderId="0" xfId="0" applyFont="1" applyFill="1" applyAlignment="1">
      <alignment horizontal="center"/>
    </xf>
    <xf numFmtId="49" fontId="87" fillId="14" borderId="52" xfId="0" applyNumberFormat="1" applyFont="1" applyFill="1" applyBorder="1" applyAlignment="1">
      <alignment horizontal="left"/>
    </xf>
    <xf numFmtId="49" fontId="31" fillId="12" borderId="6" xfId="0" applyNumberFormat="1"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6" xfId="0" applyFont="1" applyFill="1" applyBorder="1" applyAlignment="1">
      <alignment horizontal="left" vertical="center" wrapText="1"/>
    </xf>
    <xf numFmtId="49" fontId="31" fillId="12" borderId="6" xfId="0" applyNumberFormat="1" applyFont="1" applyFill="1" applyBorder="1" applyAlignment="1">
      <alignment horizontal="left" vertical="center" wrapText="1"/>
    </xf>
    <xf numFmtId="49" fontId="31" fillId="12" borderId="12" xfId="0" applyNumberFormat="1" applyFont="1" applyFill="1" applyBorder="1" applyAlignment="1">
      <alignment horizontal="left" vertical="center" wrapText="1"/>
    </xf>
    <xf numFmtId="3" fontId="38" fillId="32" borderId="6" xfId="0" applyNumberFormat="1" applyFont="1" applyFill="1" applyBorder="1" applyAlignment="1">
      <alignment horizontal="right"/>
    </xf>
    <xf numFmtId="0" fontId="38" fillId="32" borderId="6" xfId="0" applyFont="1" applyFill="1" applyBorder="1" applyAlignment="1">
      <alignment horizontal="left"/>
    </xf>
    <xf numFmtId="0" fontId="38" fillId="32" borderId="6" xfId="0" applyFont="1" applyFill="1" applyBorder="1" applyAlignment="1">
      <alignment horizontal="center"/>
    </xf>
    <xf numFmtId="0" fontId="31" fillId="32" borderId="6" xfId="0" applyFont="1" applyFill="1" applyBorder="1" applyAlignment="1">
      <alignment horizontal="left"/>
    </xf>
    <xf numFmtId="171" fontId="39" fillId="32" borderId="6" xfId="0" applyNumberFormat="1" applyFont="1" applyFill="1" applyBorder="1" applyAlignment="1">
      <alignment horizontal="right" vertical="center"/>
    </xf>
    <xf numFmtId="3" fontId="38" fillId="32" borderId="6" xfId="0" applyNumberFormat="1" applyFont="1" applyFill="1" applyBorder="1" applyAlignment="1">
      <alignment horizontal="right" vertical="center"/>
    </xf>
    <xf numFmtId="3" fontId="38" fillId="32" borderId="10" xfId="0" applyNumberFormat="1" applyFont="1" applyFill="1" applyBorder="1" applyAlignment="1">
      <alignment horizontal="right" vertical="center"/>
    </xf>
    <xf numFmtId="0" fontId="9" fillId="2" borderId="0" xfId="0" applyFont="1" applyFill="1" applyAlignment="1">
      <alignment horizontal="left"/>
    </xf>
    <xf numFmtId="0" fontId="93" fillId="2" borderId="0" xfId="0" applyFont="1" applyFill="1" applyAlignment="1">
      <alignment horizontal="left"/>
    </xf>
    <xf numFmtId="0" fontId="5" fillId="2" borderId="0" xfId="0" applyFont="1" applyFill="1" applyAlignment="1">
      <alignment horizontal="left"/>
    </xf>
    <xf numFmtId="0" fontId="5" fillId="2" borderId="0" xfId="0" applyFont="1" applyFill="1"/>
    <xf numFmtId="164" fontId="5" fillId="2" borderId="0" xfId="3" applyFont="1" applyFill="1"/>
    <xf numFmtId="0" fontId="9" fillId="22" borderId="0" xfId="0" applyFont="1" applyFill="1" applyAlignment="1">
      <alignment horizontal="left"/>
    </xf>
    <xf numFmtId="0" fontId="93" fillId="22" borderId="0" xfId="0" applyFont="1" applyFill="1" applyAlignment="1">
      <alignment horizontal="left"/>
    </xf>
    <xf numFmtId="0" fontId="5" fillId="22" borderId="0" xfId="0" applyFont="1" applyFill="1" applyAlignment="1">
      <alignment horizontal="left"/>
    </xf>
    <xf numFmtId="0" fontId="5" fillId="22" borderId="0" xfId="0" applyFont="1" applyFill="1"/>
    <xf numFmtId="0" fontId="0" fillId="22" borderId="0" xfId="0" applyFill="1"/>
    <xf numFmtId="2" fontId="5" fillId="22" borderId="0" xfId="0" applyNumberFormat="1" applyFont="1" applyFill="1" applyAlignment="1">
      <alignment horizontal="right"/>
    </xf>
    <xf numFmtId="2" fontId="5" fillId="22" borderId="0" xfId="0" applyNumberFormat="1" applyFont="1" applyFill="1"/>
    <xf numFmtId="0" fontId="31" fillId="14" borderId="12" xfId="0" applyFont="1" applyFill="1" applyBorder="1" applyAlignment="1">
      <alignment horizontal="right"/>
    </xf>
    <xf numFmtId="14" fontId="100" fillId="6" borderId="0" xfId="0" applyNumberFormat="1" applyFont="1" applyFill="1"/>
    <xf numFmtId="0" fontId="106" fillId="0" borderId="0" xfId="0" applyFont="1" applyAlignment="1">
      <alignment horizontal="left"/>
    </xf>
    <xf numFmtId="3" fontId="26" fillId="3" borderId="0" xfId="0" applyNumberFormat="1" applyFont="1" applyFill="1"/>
    <xf numFmtId="3" fontId="26" fillId="2" borderId="0" xfId="0" applyNumberFormat="1" applyFont="1" applyFill="1"/>
    <xf numFmtId="3" fontId="10" fillId="3" borderId="0" xfId="0" applyNumberFormat="1" applyFont="1" applyFill="1"/>
    <xf numFmtId="3" fontId="10" fillId="3" borderId="2" xfId="0" applyNumberFormat="1" applyFont="1" applyFill="1" applyBorder="1"/>
    <xf numFmtId="3" fontId="44" fillId="3" borderId="0" xfId="0" applyNumberFormat="1" applyFont="1" applyFill="1"/>
    <xf numFmtId="3" fontId="44" fillId="2" borderId="0" xfId="0" applyNumberFormat="1" applyFont="1" applyFill="1"/>
    <xf numFmtId="3" fontId="10" fillId="2" borderId="0" xfId="0" applyNumberFormat="1" applyFont="1" applyFill="1"/>
    <xf numFmtId="3" fontId="110" fillId="3" borderId="0" xfId="0" applyNumberFormat="1" applyFont="1" applyFill="1" applyAlignment="1">
      <alignment vertical="center"/>
    </xf>
    <xf numFmtId="3" fontId="82" fillId="9" borderId="7" xfId="0" applyNumberFormat="1" applyFont="1" applyFill="1" applyBorder="1" applyAlignment="1">
      <alignment horizontal="center"/>
    </xf>
    <xf numFmtId="3" fontId="10" fillId="3" borderId="0" xfId="0" applyNumberFormat="1" applyFont="1" applyFill="1" applyAlignment="1">
      <alignment horizontal="center"/>
    </xf>
    <xf numFmtId="3" fontId="11" fillId="3" borderId="0" xfId="0" applyNumberFormat="1" applyFont="1" applyFill="1" applyAlignment="1">
      <alignment horizontal="left" vertical="center" indent="9"/>
    </xf>
    <xf numFmtId="3" fontId="105" fillId="3" borderId="0" xfId="0" applyNumberFormat="1" applyFont="1" applyFill="1" applyAlignment="1">
      <alignment vertical="center"/>
    </xf>
    <xf numFmtId="3" fontId="14" fillId="3" borderId="0" xfId="0" applyNumberFormat="1" applyFont="1" applyFill="1" applyAlignment="1">
      <alignment horizontal="left" vertical="center" indent="9"/>
    </xf>
    <xf numFmtId="3" fontId="10" fillId="3" borderId="2" xfId="0" applyNumberFormat="1" applyFont="1" applyFill="1" applyBorder="1" applyAlignment="1">
      <alignment horizontal="center"/>
    </xf>
    <xf numFmtId="3" fontId="44" fillId="3" borderId="0" xfId="0" applyNumberFormat="1" applyFont="1" applyFill="1" applyAlignment="1">
      <alignment horizontal="center"/>
    </xf>
    <xf numFmtId="3" fontId="69" fillId="14" borderId="46" xfId="0" applyNumberFormat="1" applyFont="1" applyFill="1" applyBorder="1" applyAlignment="1">
      <alignment horizontal="left"/>
    </xf>
    <xf numFmtId="3" fontId="69" fillId="14" borderId="45" xfId="0" applyNumberFormat="1" applyFont="1" applyFill="1" applyBorder="1" applyAlignment="1">
      <alignment horizontal="left"/>
    </xf>
    <xf numFmtId="3" fontId="87" fillId="14" borderId="45" xfId="0" applyNumberFormat="1" applyFont="1" applyFill="1" applyBorder="1" applyAlignment="1">
      <alignment horizontal="left"/>
    </xf>
    <xf numFmtId="3" fontId="69" fillId="14" borderId="44" xfId="0" applyNumberFormat="1" applyFont="1" applyFill="1" applyBorder="1" applyAlignment="1">
      <alignment horizontal="center"/>
    </xf>
    <xf numFmtId="3" fontId="10" fillId="2" borderId="0" xfId="0" applyNumberFormat="1" applyFont="1" applyFill="1" applyAlignment="1">
      <alignment horizontal="center"/>
    </xf>
    <xf numFmtId="10" fontId="11" fillId="3" borderId="0" xfId="0" applyNumberFormat="1" applyFont="1" applyFill="1"/>
    <xf numFmtId="10" fontId="29" fillId="3" borderId="0" xfId="0" applyNumberFormat="1" applyFont="1" applyFill="1" applyAlignment="1">
      <alignment vertical="center"/>
    </xf>
    <xf numFmtId="10" fontId="11" fillId="3" borderId="2" xfId="0" applyNumberFormat="1" applyFont="1" applyFill="1" applyBorder="1"/>
    <xf numFmtId="10" fontId="26" fillId="3" borderId="0" xfId="0" applyNumberFormat="1" applyFont="1" applyFill="1"/>
    <xf numFmtId="10" fontId="37" fillId="9" borderId="8" xfId="0" applyNumberFormat="1" applyFont="1" applyFill="1" applyBorder="1" applyAlignment="1">
      <alignment horizontal="left"/>
    </xf>
    <xf numFmtId="10" fontId="26" fillId="2" borderId="0" xfId="0" applyNumberFormat="1" applyFont="1" applyFill="1"/>
    <xf numFmtId="0" fontId="11" fillId="33" borderId="0" xfId="0" applyFont="1" applyFill="1"/>
    <xf numFmtId="172" fontId="11" fillId="33" borderId="0" xfId="0" applyNumberFormat="1" applyFont="1" applyFill="1"/>
    <xf numFmtId="0" fontId="11" fillId="14" borderId="0" xfId="0" applyFont="1" applyFill="1"/>
    <xf numFmtId="3" fontId="11" fillId="14" borderId="0" xfId="0" applyNumberFormat="1" applyFont="1" applyFill="1"/>
    <xf numFmtId="0" fontId="38" fillId="10" borderId="6" xfId="0" applyFont="1" applyFill="1" applyBorder="1" applyAlignment="1">
      <alignment horizontal="left"/>
    </xf>
    <xf numFmtId="3" fontId="44" fillId="2" borderId="9" xfId="0" applyNumberFormat="1" applyFont="1" applyFill="1" applyBorder="1"/>
    <xf numFmtId="3" fontId="26" fillId="2" borderId="6" xfId="0" applyNumberFormat="1" applyFont="1" applyFill="1" applyBorder="1"/>
    <xf numFmtId="3" fontId="44" fillId="2" borderId="6" xfId="0" applyNumberFormat="1" applyFont="1" applyFill="1" applyBorder="1"/>
    <xf numFmtId="3" fontId="44" fillId="2" borderId="6" xfId="0" applyNumberFormat="1" applyFont="1" applyFill="1" applyBorder="1" applyAlignment="1">
      <alignment horizontal="center"/>
    </xf>
    <xf numFmtId="3" fontId="38" fillId="12" borderId="0" xfId="0" applyNumberFormat="1" applyFont="1" applyFill="1" applyAlignment="1">
      <alignment horizontal="right" vertical="center"/>
    </xf>
    <xf numFmtId="3" fontId="31" fillId="12" borderId="0" xfId="0" applyNumberFormat="1" applyFont="1" applyFill="1" applyAlignment="1">
      <alignment horizontal="right" vertical="center"/>
    </xf>
    <xf numFmtId="10" fontId="26" fillId="2" borderId="6" xfId="0" applyNumberFormat="1" applyFont="1" applyFill="1" applyBorder="1"/>
    <xf numFmtId="10" fontId="39" fillId="13" borderId="0" xfId="0" applyNumberFormat="1" applyFont="1" applyFill="1" applyAlignment="1">
      <alignment horizontal="right"/>
    </xf>
    <xf numFmtId="10" fontId="39" fillId="12" borderId="0" xfId="0" applyNumberFormat="1" applyFont="1" applyFill="1" applyAlignment="1">
      <alignment horizontal="right" vertical="center"/>
    </xf>
    <xf numFmtId="10" fontId="39" fillId="12" borderId="0" xfId="0" applyNumberFormat="1" applyFont="1" applyFill="1" applyAlignment="1">
      <alignment horizontal="right"/>
    </xf>
    <xf numFmtId="3" fontId="10" fillId="3" borderId="4" xfId="0" applyNumberFormat="1" applyFont="1" applyFill="1" applyBorder="1"/>
    <xf numFmtId="3" fontId="10" fillId="3" borderId="4" xfId="0" applyNumberFormat="1" applyFont="1" applyFill="1" applyBorder="1" applyAlignment="1">
      <alignment horizontal="center"/>
    </xf>
    <xf numFmtId="10" fontId="11" fillId="3" borderId="4" xfId="0" applyNumberFormat="1" applyFont="1" applyFill="1" applyBorder="1"/>
    <xf numFmtId="14" fontId="35" fillId="6" borderId="0" xfId="0" applyNumberFormat="1" applyFont="1" applyFill="1"/>
    <xf numFmtId="3" fontId="44" fillId="2" borderId="0" xfId="0" applyNumberFormat="1" applyFont="1" applyFill="1" applyAlignment="1">
      <alignment horizontal="center"/>
    </xf>
    <xf numFmtId="175" fontId="39" fillId="13" borderId="6" xfId="0" applyNumberFormat="1" applyFont="1" applyFill="1" applyBorder="1" applyAlignment="1">
      <alignment horizontal="right"/>
    </xf>
    <xf numFmtId="175" fontId="39" fillId="13" borderId="10" xfId="0" applyNumberFormat="1" applyFont="1" applyFill="1" applyBorder="1" applyAlignment="1">
      <alignment horizontal="right"/>
    </xf>
    <xf numFmtId="3" fontId="31" fillId="12" borderId="6" xfId="0" applyNumberFormat="1" applyFont="1" applyFill="1" applyBorder="1" applyAlignment="1">
      <alignment horizontal="right" vertical="center"/>
    </xf>
    <xf numFmtId="10" fontId="39" fillId="13" borderId="6" xfId="0" applyNumberFormat="1" applyFont="1" applyFill="1" applyBorder="1" applyAlignment="1">
      <alignment horizontal="right"/>
    </xf>
    <xf numFmtId="10" fontId="39" fillId="12" borderId="6" xfId="0" applyNumberFormat="1" applyFont="1" applyFill="1" applyBorder="1" applyAlignment="1">
      <alignment horizontal="right"/>
    </xf>
    <xf numFmtId="0" fontId="0" fillId="14" borderId="0" xfId="0" applyFill="1"/>
    <xf numFmtId="0" fontId="48" fillId="3" borderId="58" xfId="0" applyFont="1" applyFill="1" applyBorder="1"/>
    <xf numFmtId="0" fontId="23"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vertical="center"/>
    </xf>
    <xf numFmtId="166" fontId="29" fillId="3" borderId="0" xfId="0" applyNumberFormat="1" applyFont="1" applyFill="1" applyAlignment="1">
      <alignment horizontal="left" vertical="center"/>
    </xf>
    <xf numFmtId="0" fontId="95" fillId="3" borderId="0" xfId="4" applyFont="1" applyFill="1" applyBorder="1" applyAlignment="1">
      <alignment horizontal="left" vertical="top" wrapText="1"/>
    </xf>
    <xf numFmtId="0" fontId="17" fillId="3" borderId="4" xfId="0" applyFont="1" applyFill="1" applyBorder="1" applyAlignment="1">
      <alignment horizontal="left"/>
    </xf>
    <xf numFmtId="0" fontId="17" fillId="3" borderId="40" xfId="0" applyFont="1" applyFill="1" applyBorder="1" applyAlignment="1">
      <alignment horizontal="left"/>
    </xf>
    <xf numFmtId="3" fontId="15" fillId="3" borderId="3" xfId="0" applyNumberFormat="1" applyFont="1" applyFill="1" applyBorder="1" applyAlignment="1">
      <alignment horizontal="left"/>
    </xf>
    <xf numFmtId="0" fontId="19" fillId="3" borderId="0" xfId="0" applyFont="1" applyFill="1" applyAlignment="1">
      <alignment horizontal="left"/>
    </xf>
    <xf numFmtId="0" fontId="19" fillId="3" borderId="0" xfId="0" applyFont="1" applyFill="1"/>
    <xf numFmtId="0" fontId="15" fillId="3" borderId="0" xfId="0" applyFont="1" applyFill="1" applyAlignment="1">
      <alignment horizontal="center"/>
    </xf>
    <xf numFmtId="0" fontId="22" fillId="3" borderId="0" xfId="4" applyFill="1" applyAlignment="1">
      <alignment horizontal="center"/>
    </xf>
    <xf numFmtId="0" fontId="28" fillId="3" borderId="0" xfId="0" applyFont="1" applyFill="1" applyAlignment="1">
      <alignment horizontal="left" vertical="center"/>
    </xf>
    <xf numFmtId="1" fontId="28" fillId="3" borderId="0" xfId="3" applyNumberFormat="1" applyFont="1" applyFill="1" applyAlignment="1">
      <alignment horizontal="left" vertical="center"/>
    </xf>
    <xf numFmtId="0" fontId="17" fillId="3" borderId="33" xfId="0" applyFont="1" applyFill="1" applyBorder="1" applyAlignment="1">
      <alignment horizontal="left"/>
    </xf>
    <xf numFmtId="3" fontId="66" fillId="3" borderId="33" xfId="0" applyNumberFormat="1" applyFont="1" applyFill="1" applyBorder="1" applyAlignment="1">
      <alignment horizontal="left"/>
    </xf>
    <xf numFmtId="3" fontId="66" fillId="3" borderId="34" xfId="0" applyNumberFormat="1" applyFont="1" applyFill="1" applyBorder="1" applyAlignment="1">
      <alignment horizontal="left"/>
    </xf>
    <xf numFmtId="0" fontId="17" fillId="3" borderId="39" xfId="0" applyFont="1" applyFill="1" applyBorder="1" applyAlignment="1">
      <alignment horizontal="left"/>
    </xf>
    <xf numFmtId="3" fontId="102" fillId="3" borderId="33" xfId="0" applyNumberFormat="1" applyFont="1" applyFill="1" applyBorder="1" applyAlignment="1">
      <alignment horizontal="left"/>
    </xf>
    <xf numFmtId="3" fontId="102" fillId="3" borderId="34" xfId="0" applyNumberFormat="1" applyFont="1" applyFill="1" applyBorder="1" applyAlignment="1">
      <alignment horizontal="left"/>
    </xf>
    <xf numFmtId="0" fontId="19" fillId="3" borderId="16" xfId="0" applyFont="1" applyFill="1" applyBorder="1" applyAlignment="1">
      <alignment horizontal="left"/>
    </xf>
    <xf numFmtId="0" fontId="48" fillId="3" borderId="0" xfId="0" applyFont="1" applyFill="1" applyAlignment="1">
      <alignment horizontal="left"/>
    </xf>
    <xf numFmtId="0" fontId="48" fillId="3" borderId="16" xfId="0" applyFont="1" applyFill="1" applyBorder="1" applyAlignment="1">
      <alignment horizontal="left"/>
    </xf>
    <xf numFmtId="0" fontId="49" fillId="3" borderId="0" xfId="0" applyFont="1" applyFill="1" applyAlignment="1">
      <alignment horizontal="left"/>
    </xf>
    <xf numFmtId="170" fontId="26" fillId="3" borderId="0" xfId="0" applyNumberFormat="1" applyFont="1" applyFill="1" applyAlignment="1">
      <alignment horizontal="center" vertical="top"/>
    </xf>
    <xf numFmtId="0" fontId="46" fillId="3" borderId="0" xfId="0" applyFont="1" applyFill="1" applyAlignment="1">
      <alignment horizontal="left" wrapText="1"/>
    </xf>
    <xf numFmtId="0" fontId="46" fillId="3" borderId="16" xfId="0" applyFont="1" applyFill="1" applyBorder="1" applyAlignment="1">
      <alignment horizontal="left" wrapText="1"/>
    </xf>
    <xf numFmtId="0" fontId="46" fillId="3" borderId="0" xfId="0" applyFont="1" applyFill="1" applyAlignment="1">
      <alignment horizontal="left"/>
    </xf>
    <xf numFmtId="0" fontId="46" fillId="3" borderId="16" xfId="0" applyFont="1" applyFill="1" applyBorder="1" applyAlignment="1">
      <alignment horizontal="left"/>
    </xf>
    <xf numFmtId="0" fontId="44" fillId="3" borderId="0" xfId="0" applyFont="1" applyFill="1" applyAlignment="1">
      <alignment horizontal="left" vertical="top" wrapText="1"/>
    </xf>
    <xf numFmtId="0" fontId="47" fillId="3" borderId="0" xfId="0" applyFont="1" applyFill="1" applyAlignment="1">
      <alignment horizontal="left" vertical="top"/>
    </xf>
    <xf numFmtId="0" fontId="47" fillId="3" borderId="16" xfId="0" applyFont="1" applyFill="1" applyBorder="1" applyAlignment="1">
      <alignment horizontal="left" vertical="top"/>
    </xf>
    <xf numFmtId="0" fontId="47" fillId="3" borderId="0" xfId="0" applyFont="1" applyFill="1" applyAlignment="1">
      <alignment horizontal="left" vertical="top" wrapText="1"/>
    </xf>
    <xf numFmtId="0" fontId="47" fillId="3" borderId="16" xfId="0" applyFont="1" applyFill="1" applyBorder="1" applyAlignment="1">
      <alignment horizontal="left" vertical="top" wrapText="1"/>
    </xf>
    <xf numFmtId="0" fontId="46" fillId="3" borderId="0" xfId="0" applyFont="1" applyFill="1" applyAlignment="1">
      <alignment horizontal="left" vertical="top" wrapText="1"/>
    </xf>
    <xf numFmtId="0" fontId="46" fillId="3" borderId="16" xfId="0" applyFont="1" applyFill="1" applyBorder="1" applyAlignment="1">
      <alignment horizontal="left" vertical="top" wrapText="1"/>
    </xf>
    <xf numFmtId="3" fontId="41" fillId="3" borderId="48" xfId="0" applyNumberFormat="1" applyFont="1" applyFill="1" applyBorder="1" applyAlignment="1">
      <alignment horizontal="left" indent="1"/>
    </xf>
    <xf numFmtId="3" fontId="41" fillId="3" borderId="47" xfId="0" applyNumberFormat="1" applyFont="1" applyFill="1" applyBorder="1" applyAlignment="1">
      <alignment horizontal="left" indent="1"/>
    </xf>
    <xf numFmtId="3" fontId="29" fillId="3" borderId="0" xfId="0" applyNumberFormat="1" applyFont="1" applyFill="1" applyAlignment="1">
      <alignment horizontal="left" vertical="center"/>
    </xf>
    <xf numFmtId="3" fontId="70" fillId="3" borderId="0" xfId="0" applyNumberFormat="1" applyFont="1" applyFill="1" applyAlignment="1">
      <alignment horizontal="left" indent="1"/>
    </xf>
    <xf numFmtId="3" fontId="107" fillId="3" borderId="57" xfId="0" applyNumberFormat="1" applyFont="1" applyFill="1" applyBorder="1" applyAlignment="1">
      <alignment horizontal="left" vertical="top" wrapText="1"/>
    </xf>
    <xf numFmtId="0" fontId="14" fillId="3" borderId="0" xfId="0" applyFont="1" applyFill="1" applyAlignment="1">
      <alignment horizontal="left" vertical="top" wrapText="1"/>
    </xf>
    <xf numFmtId="0" fontId="14" fillId="3" borderId="2" xfId="0" applyFont="1" applyFill="1" applyBorder="1" applyAlignment="1">
      <alignment horizontal="left" vertical="top" wrapText="1"/>
    </xf>
    <xf numFmtId="0" fontId="62" fillId="3" borderId="31" xfId="0" applyFont="1" applyFill="1" applyBorder="1" applyAlignment="1">
      <alignment horizontal="left"/>
    </xf>
    <xf numFmtId="0" fontId="58" fillId="3" borderId="33" xfId="0" applyFont="1" applyFill="1" applyBorder="1" applyAlignment="1">
      <alignment horizontal="left"/>
    </xf>
    <xf numFmtId="0" fontId="58" fillId="3" borderId="35" xfId="0" applyFont="1" applyFill="1" applyBorder="1" applyAlignment="1">
      <alignment horizontal="left"/>
    </xf>
    <xf numFmtId="0" fontId="62" fillId="3" borderId="30" xfId="0" applyFont="1" applyFill="1" applyBorder="1" applyAlignment="1">
      <alignment horizontal="left"/>
    </xf>
    <xf numFmtId="0" fontId="61" fillId="3" borderId="42" xfId="0" applyFont="1" applyFill="1" applyBorder="1" applyAlignment="1">
      <alignment horizontal="right"/>
    </xf>
    <xf numFmtId="0" fontId="61" fillId="3" borderId="5" xfId="0" applyFont="1" applyFill="1" applyBorder="1" applyAlignment="1">
      <alignment horizontal="right"/>
    </xf>
    <xf numFmtId="0" fontId="61" fillId="3" borderId="41" xfId="0" applyFont="1" applyFill="1" applyBorder="1" applyAlignment="1">
      <alignment horizontal="right"/>
    </xf>
    <xf numFmtId="3" fontId="60" fillId="3" borderId="32" xfId="0" applyNumberFormat="1" applyFont="1" applyFill="1" applyBorder="1" applyAlignment="1">
      <alignment horizontal="center"/>
    </xf>
    <xf numFmtId="3" fontId="59" fillId="3" borderId="30" xfId="0" applyNumberFormat="1" applyFont="1" applyFill="1" applyBorder="1" applyAlignment="1">
      <alignment horizontal="center"/>
    </xf>
    <xf numFmtId="3" fontId="59" fillId="3" borderId="31" xfId="0" applyNumberFormat="1" applyFont="1" applyFill="1" applyBorder="1" applyAlignment="1">
      <alignment horizontal="center"/>
    </xf>
    <xf numFmtId="9" fontId="65" fillId="3" borderId="37" xfId="0" quotePrefix="1" applyNumberFormat="1" applyFont="1" applyFill="1" applyBorder="1" applyAlignment="1">
      <alignment horizontal="left"/>
    </xf>
    <xf numFmtId="0" fontId="65" fillId="3" borderId="37" xfId="0" applyFont="1" applyFill="1" applyBorder="1" applyAlignment="1">
      <alignment horizontal="left"/>
    </xf>
    <xf numFmtId="9" fontId="65" fillId="3" borderId="33" xfId="0" quotePrefix="1" applyNumberFormat="1" applyFont="1" applyFill="1" applyBorder="1" applyAlignment="1">
      <alignment horizontal="left"/>
    </xf>
    <xf numFmtId="0" fontId="65" fillId="3" borderId="34" xfId="0" applyFont="1" applyFill="1" applyBorder="1" applyAlignment="1">
      <alignment horizontal="left"/>
    </xf>
    <xf numFmtId="10" fontId="65" fillId="3" borderId="35" xfId="0" quotePrefix="1" applyNumberFormat="1" applyFont="1" applyFill="1" applyBorder="1" applyAlignment="1">
      <alignment horizontal="left"/>
    </xf>
    <xf numFmtId="0" fontId="65" fillId="3" borderId="36" xfId="0" applyFont="1" applyFill="1" applyBorder="1" applyAlignment="1">
      <alignment horizontal="left"/>
    </xf>
    <xf numFmtId="9" fontId="65" fillId="3" borderId="35" xfId="0" quotePrefix="1" applyNumberFormat="1" applyFont="1" applyFill="1" applyBorder="1" applyAlignment="1">
      <alignment horizontal="left"/>
    </xf>
    <xf numFmtId="0" fontId="65" fillId="3" borderId="38" xfId="0" applyFont="1" applyFill="1" applyBorder="1" applyAlignment="1">
      <alignment horizontal="left"/>
    </xf>
    <xf numFmtId="0" fontId="65" fillId="3" borderId="33" xfId="0" applyFont="1" applyFill="1" applyBorder="1" applyAlignment="1">
      <alignment horizontal="left"/>
    </xf>
    <xf numFmtId="0" fontId="65" fillId="3" borderId="35" xfId="0" applyFont="1" applyFill="1" applyBorder="1" applyAlignment="1">
      <alignment horizontal="left"/>
    </xf>
    <xf numFmtId="0" fontId="58" fillId="3" borderId="37" xfId="0" applyFont="1" applyFill="1" applyBorder="1" applyAlignment="1">
      <alignment horizontal="left"/>
    </xf>
    <xf numFmtId="49" fontId="31" fillId="4" borderId="6" xfId="5" applyNumberFormat="1" applyFont="1" applyFill="1" applyBorder="1" applyAlignment="1">
      <alignment horizontal="left" vertical="center"/>
    </xf>
    <xf numFmtId="49" fontId="82" fillId="28" borderId="6" xfId="5" applyNumberFormat="1" applyFont="1" applyFill="1" applyBorder="1" applyAlignment="1">
      <alignment horizontal="left" vertical="center"/>
    </xf>
    <xf numFmtId="49" fontId="83" fillId="4" borderId="48" xfId="5" applyNumberFormat="1" applyFont="1" applyFill="1" applyBorder="1" applyAlignment="1">
      <alignment horizontal="center" vertical="center"/>
    </xf>
    <xf numFmtId="49" fontId="82" fillId="28" borderId="6" xfId="5" applyNumberFormat="1" applyFont="1" applyFill="1" applyBorder="1" applyAlignment="1">
      <alignment horizontal="left" vertical="center" wrapText="1"/>
    </xf>
    <xf numFmtId="0" fontId="48" fillId="3" borderId="3" xfId="0" applyFont="1" applyFill="1" applyBorder="1" applyAlignment="1">
      <alignment horizontal="left"/>
    </xf>
    <xf numFmtId="0" fontId="49" fillId="3" borderId="3" xfId="0" applyFont="1" applyFill="1" applyBorder="1" applyAlignment="1">
      <alignment horizontal="left"/>
    </xf>
    <xf numFmtId="3" fontId="71" fillId="3" borderId="51" xfId="0" applyNumberFormat="1" applyFont="1" applyFill="1" applyBorder="1" applyAlignment="1">
      <alignment horizontal="center"/>
    </xf>
    <xf numFmtId="3" fontId="71" fillId="3" borderId="4" xfId="0" applyNumberFormat="1" applyFont="1" applyFill="1" applyBorder="1" applyAlignment="1">
      <alignment horizontal="center"/>
    </xf>
    <xf numFmtId="49" fontId="29" fillId="3" borderId="0" xfId="0" applyNumberFormat="1" applyFont="1" applyFill="1" applyAlignment="1">
      <alignment horizontal="left" vertical="center"/>
    </xf>
    <xf numFmtId="0" fontId="41" fillId="3" borderId="48" xfId="0" applyFont="1" applyFill="1" applyBorder="1" applyAlignment="1">
      <alignment horizontal="center"/>
    </xf>
    <xf numFmtId="0" fontId="41" fillId="3" borderId="47" xfId="0" applyFont="1" applyFill="1" applyBorder="1" applyAlignment="1">
      <alignment horizontal="center"/>
    </xf>
    <xf numFmtId="0" fontId="70" fillId="3" borderId="0" xfId="0" applyFont="1" applyFill="1" applyAlignment="1">
      <alignment horizontal="center"/>
    </xf>
    <xf numFmtId="0" fontId="91" fillId="3" borderId="57" xfId="0" applyFont="1" applyFill="1" applyBorder="1" applyAlignment="1">
      <alignment horizontal="left" vertical="top" wrapText="1"/>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49" fontId="38" fillId="12" borderId="11"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0" fontId="28" fillId="2" borderId="0" xfId="0" applyFont="1" applyFill="1" applyAlignment="1">
      <alignment horizontal="left" vertical="center"/>
    </xf>
    <xf numFmtId="3" fontId="41" fillId="3" borderId="0" xfId="0" applyNumberFormat="1" applyFont="1" applyFill="1" applyAlignment="1">
      <alignment horizontal="left" indent="1"/>
    </xf>
    <xf numFmtId="3" fontId="41" fillId="3" borderId="14" xfId="0" applyNumberFormat="1" applyFont="1" applyFill="1" applyBorder="1" applyAlignment="1">
      <alignment horizontal="left" indent="1"/>
    </xf>
    <xf numFmtId="166" fontId="29" fillId="2" borderId="0" xfId="0" applyNumberFormat="1" applyFont="1" applyFill="1" applyAlignment="1">
      <alignment horizontal="left" vertical="center"/>
    </xf>
    <xf numFmtId="166" fontId="29" fillId="3" borderId="0" xfId="0" applyNumberFormat="1" applyFont="1" applyFill="1" applyAlignment="1">
      <alignment horizontal="center" vertical="center"/>
    </xf>
    <xf numFmtId="0" fontId="74" fillId="0" borderId="0" xfId="0" applyFont="1" applyAlignment="1">
      <alignment horizontal="left"/>
    </xf>
    <xf numFmtId="0" fontId="74" fillId="0" borderId="16" xfId="0" applyFont="1" applyBorder="1" applyAlignment="1">
      <alignment horizontal="left"/>
    </xf>
    <xf numFmtId="0" fontId="72" fillId="0" borderId="0" xfId="0" applyFont="1" applyAlignment="1">
      <alignment horizontal="left"/>
    </xf>
    <xf numFmtId="0" fontId="72" fillId="0" borderId="16" xfId="0" applyFont="1" applyBorder="1" applyAlignment="1">
      <alignment horizontal="left"/>
    </xf>
    <xf numFmtId="0" fontId="72" fillId="16" borderId="0" xfId="0" applyFont="1" applyFill="1" applyAlignment="1">
      <alignment horizontal="left"/>
    </xf>
    <xf numFmtId="0" fontId="72" fillId="16" borderId="16" xfId="0" applyFont="1" applyFill="1" applyBorder="1" applyAlignment="1">
      <alignment horizontal="left"/>
    </xf>
    <xf numFmtId="0" fontId="19" fillId="16" borderId="0" xfId="0" applyFont="1" applyFill="1" applyAlignment="1">
      <alignment horizontal="left"/>
    </xf>
    <xf numFmtId="0" fontId="73" fillId="16" borderId="0" xfId="0" applyFont="1" applyFill="1" applyAlignment="1">
      <alignment horizontal="left" vertical="top"/>
    </xf>
    <xf numFmtId="0" fontId="73" fillId="16" borderId="16" xfId="0" applyFont="1" applyFill="1" applyBorder="1" applyAlignment="1">
      <alignment horizontal="left" vertical="top"/>
    </xf>
    <xf numFmtId="0" fontId="46" fillId="16" borderId="0" xfId="0" applyFont="1" applyFill="1" applyAlignment="1">
      <alignment horizontal="left" vertical="top" wrapText="1"/>
    </xf>
    <xf numFmtId="0" fontId="47" fillId="16" borderId="0" xfId="0" applyFont="1" applyFill="1" applyAlignment="1">
      <alignment horizontal="left" vertical="top" wrapText="1"/>
    </xf>
    <xf numFmtId="0" fontId="73" fillId="0" borderId="0" xfId="0" applyFont="1" applyAlignment="1">
      <alignment horizontal="left" vertical="top"/>
    </xf>
    <xf numFmtId="0" fontId="73" fillId="0" borderId="16" xfId="0" applyFont="1" applyBorder="1" applyAlignment="1">
      <alignment horizontal="left" vertical="top"/>
    </xf>
    <xf numFmtId="0" fontId="74" fillId="16" borderId="0" xfId="0" applyFont="1" applyFill="1" applyAlignment="1">
      <alignment horizontal="left"/>
    </xf>
    <xf numFmtId="0" fontId="74" fillId="16" borderId="16" xfId="0" applyFont="1" applyFill="1" applyBorder="1" applyAlignment="1">
      <alignment horizontal="left"/>
    </xf>
    <xf numFmtId="0" fontId="74" fillId="17" borderId="0" xfId="0" applyFont="1" applyFill="1" applyAlignment="1">
      <alignment horizontal="left"/>
    </xf>
    <xf numFmtId="0" fontId="74" fillId="17" borderId="16" xfId="0" applyFont="1" applyFill="1" applyBorder="1" applyAlignment="1">
      <alignment horizontal="left"/>
    </xf>
    <xf numFmtId="0" fontId="72" fillId="17" borderId="0" xfId="0" applyFont="1" applyFill="1" applyAlignment="1">
      <alignment horizontal="left"/>
    </xf>
    <xf numFmtId="0" fontId="72" fillId="17" borderId="16" xfId="0" applyFont="1" applyFill="1" applyBorder="1" applyAlignment="1">
      <alignment horizontal="left"/>
    </xf>
    <xf numFmtId="0" fontId="73" fillId="17" borderId="0" xfId="0" applyFont="1" applyFill="1" applyAlignment="1">
      <alignment horizontal="left" vertical="top"/>
    </xf>
    <xf numFmtId="0" fontId="73" fillId="17" borderId="16" xfId="0" applyFont="1" applyFill="1" applyBorder="1" applyAlignment="1">
      <alignment horizontal="left" vertical="top"/>
    </xf>
    <xf numFmtId="0" fontId="19" fillId="16" borderId="16" xfId="0" applyFont="1" applyFill="1" applyBorder="1" applyAlignment="1">
      <alignment horizontal="left"/>
    </xf>
    <xf numFmtId="0" fontId="74" fillId="18" borderId="0" xfId="0" applyFont="1" applyFill="1" applyAlignment="1">
      <alignment horizontal="left"/>
    </xf>
    <xf numFmtId="0" fontId="74" fillId="18" borderId="16" xfId="0" applyFont="1" applyFill="1" applyBorder="1" applyAlignment="1">
      <alignment horizontal="left"/>
    </xf>
    <xf numFmtId="0" fontId="72" fillId="18" borderId="0" xfId="0" applyFont="1" applyFill="1" applyAlignment="1">
      <alignment horizontal="left"/>
    </xf>
    <xf numFmtId="0" fontId="72" fillId="18" borderId="16" xfId="0" applyFont="1" applyFill="1" applyBorder="1" applyAlignment="1">
      <alignment horizontal="left"/>
    </xf>
    <xf numFmtId="0" fontId="19" fillId="18" borderId="0" xfId="0" applyFont="1" applyFill="1" applyAlignment="1">
      <alignment horizontal="left"/>
    </xf>
    <xf numFmtId="0" fontId="19" fillId="17" borderId="0" xfId="0" applyFont="1" applyFill="1" applyAlignment="1">
      <alignment horizontal="left"/>
    </xf>
    <xf numFmtId="0" fontId="19" fillId="17" borderId="16" xfId="0" applyFont="1" applyFill="1" applyBorder="1" applyAlignment="1">
      <alignment horizontal="left"/>
    </xf>
    <xf numFmtId="0" fontId="47" fillId="17" borderId="0" xfId="0" applyFont="1" applyFill="1" applyAlignment="1">
      <alignment horizontal="left" vertical="top" wrapText="1"/>
    </xf>
    <xf numFmtId="0" fontId="73" fillId="18" borderId="0" xfId="0" applyFont="1" applyFill="1" applyAlignment="1">
      <alignment horizontal="left" vertical="top"/>
    </xf>
    <xf numFmtId="0" fontId="73" fillId="18" borderId="16" xfId="0" applyFont="1" applyFill="1" applyBorder="1" applyAlignment="1">
      <alignment horizontal="left" vertical="top"/>
    </xf>
    <xf numFmtId="0" fontId="72" fillId="18" borderId="0" xfId="0" applyFont="1" applyFill="1" applyAlignment="1">
      <alignment horizontal="left" vertical="top" wrapText="1"/>
    </xf>
    <xf numFmtId="0" fontId="47" fillId="18" borderId="0" xfId="0" applyFont="1" applyFill="1" applyAlignment="1">
      <alignment horizontal="left" vertical="top" wrapText="1"/>
    </xf>
    <xf numFmtId="0" fontId="31" fillId="4" borderId="26" xfId="0" applyFont="1" applyFill="1" applyBorder="1" applyAlignment="1">
      <alignment horizontal="left"/>
    </xf>
    <xf numFmtId="0" fontId="31" fillId="4" borderId="27" xfId="0" applyFont="1" applyFill="1" applyBorder="1" applyAlignment="1">
      <alignment horizontal="left"/>
    </xf>
    <xf numFmtId="0" fontId="31" fillId="4" borderId="28" xfId="0" applyFont="1" applyFill="1" applyBorder="1" applyAlignment="1">
      <alignment horizontal="left"/>
    </xf>
    <xf numFmtId="49" fontId="31" fillId="4" borderId="17" xfId="5" applyNumberFormat="1" applyFont="1" applyFill="1" applyBorder="1" applyAlignment="1">
      <alignment horizontal="left" vertical="center"/>
    </xf>
    <xf numFmtId="49" fontId="31" fillId="4" borderId="24" xfId="5" applyNumberFormat="1" applyFont="1" applyFill="1" applyBorder="1" applyAlignment="1">
      <alignment horizontal="left" vertical="center"/>
    </xf>
  </cellXfs>
  <cellStyles count="12">
    <cellStyle name="Lien hypertexte" xfId="4" builtinId="8"/>
    <cellStyle name="Milliers" xfId="3" builtinId="3"/>
    <cellStyle name="Normal" xfId="0" builtinId="0"/>
    <cellStyle name="Normal 2" xfId="2" xr:uid="{00000000-0005-0000-0000-000003000000}"/>
    <cellStyle name="Normal 3" xfId="5" xr:uid="{00000000-0005-0000-0000-000004000000}"/>
    <cellStyle name="Normal 4" xfId="6" xr:uid="{00000000-0005-0000-0000-000005000000}"/>
    <cellStyle name="Normal 4 2" xfId="8" xr:uid="{00000000-0005-0000-0000-000006000000}"/>
    <cellStyle name="Normal 5" xfId="9" xr:uid="{8DA5CAF4-9FD2-47C0-A03B-2D4D0A9916C2}"/>
    <cellStyle name="Normal 6" xfId="10" xr:uid="{356AFE5C-CACB-4225-9849-771FFD01665D}"/>
    <cellStyle name="Pourcentage" xfId="1" builtinId="5"/>
    <cellStyle name="Pourcentage 2" xfId="7" xr:uid="{00000000-0005-0000-0000-000008000000}"/>
    <cellStyle name="Pourcentage 3" xfId="11" xr:uid="{58F90E6C-CB1C-4F81-8E31-4ADBD947C1C2}"/>
  </cellStyles>
  <dxfs count="154">
    <dxf>
      <fill>
        <patternFill>
          <bgColor theme="5" tint="0.39994506668294322"/>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s>
  <tableStyles count="0" defaultTableStyle="TableStyleMedium2" defaultPivotStyle="PivotStyleLight16"/>
  <colors>
    <mruColors>
      <color rgb="FFFF3399"/>
      <color rgb="FF008080"/>
      <color rgb="FFD5FFF4"/>
      <color rgb="FFBDFFEE"/>
      <color rgb="FF9BFFE5"/>
      <color rgb="FF00E3A8"/>
      <color rgb="FF4FFFFB"/>
      <color rgb="FF00D2CD"/>
      <color rgb="FF00BCB8"/>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v>ES</c:v>
          </c:tx>
          <c:spPr>
            <a:solidFill>
              <a:schemeClr val="accent1">
                <a:lumMod val="75000"/>
              </a:schemeClr>
            </a:solidFill>
            <a:ln>
              <a:noFill/>
            </a:ln>
            <a:effectLst/>
          </c:spPr>
          <c:invertIfNegative val="0"/>
          <c:dPt>
            <c:idx val="46"/>
            <c:invertIfNegative val="0"/>
            <c:bubble3D val="0"/>
            <c:spPr>
              <a:solidFill>
                <a:schemeClr val="accent1">
                  <a:lumMod val="75000"/>
                </a:schemeClr>
              </a:solidFill>
              <a:ln>
                <a:noFill/>
              </a:ln>
              <a:effectLst/>
            </c:spPr>
            <c:extLst>
              <c:ext xmlns:c16="http://schemas.microsoft.com/office/drawing/2014/chart" uri="{C3380CC4-5D6E-409C-BE32-E72D297353CC}">
                <c16:uniqueId val="{00000001-46FD-254D-8256-E83B34A38A67}"/>
              </c:ext>
            </c:extLst>
          </c:dPt>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pt idx="103" formatCode="m/d/yyyy">
                  <c:v>45505</c:v>
                </c:pt>
                <c:pt idx="104" formatCode="m/d/yyyy">
                  <c:v>45536</c:v>
                </c:pt>
                <c:pt idx="105" formatCode="m/d/yyyy">
                  <c:v>45566</c:v>
                </c:pt>
              </c:numCache>
            </c:numRef>
          </c:cat>
          <c:val>
            <c:numRef>
              <c:f>Data!$H$10:$APN$10</c:f>
              <c:numCache>
                <c:formatCode>General</c:formatCode>
                <c:ptCount val="1099"/>
                <c:pt idx="0">
                  <c:v>46446</c:v>
                </c:pt>
                <c:pt idx="1">
                  <c:v>61549</c:v>
                </c:pt>
                <c:pt idx="2">
                  <c:v>54227</c:v>
                </c:pt>
                <c:pt idx="3">
                  <c:v>53285</c:v>
                </c:pt>
                <c:pt idx="4">
                  <c:v>52708</c:v>
                </c:pt>
                <c:pt idx="5">
                  <c:v>67768</c:v>
                </c:pt>
                <c:pt idx="6">
                  <c:v>60890</c:v>
                </c:pt>
                <c:pt idx="7">
                  <c:v>52746</c:v>
                </c:pt>
                <c:pt idx="8">
                  <c:v>187426</c:v>
                </c:pt>
                <c:pt idx="9">
                  <c:v>194005</c:v>
                </c:pt>
                <c:pt idx="10">
                  <c:v>218372</c:v>
                </c:pt>
                <c:pt idx="11">
                  <c:v>200181</c:v>
                </c:pt>
                <c:pt idx="12">
                  <c:v>223341</c:v>
                </c:pt>
                <c:pt idx="13">
                  <c:v>217376</c:v>
                </c:pt>
                <c:pt idx="14">
                  <c:v>272491</c:v>
                </c:pt>
                <c:pt idx="15">
                  <c:v>186386</c:v>
                </c:pt>
                <c:pt idx="16">
                  <c:v>246893</c:v>
                </c:pt>
                <c:pt idx="17">
                  <c:v>262907</c:v>
                </c:pt>
                <c:pt idx="18">
                  <c:v>241800</c:v>
                </c:pt>
                <c:pt idx="19">
                  <c:v>208988</c:v>
                </c:pt>
                <c:pt idx="20">
                  <c:v>254145</c:v>
                </c:pt>
                <c:pt idx="21">
                  <c:v>307667</c:v>
                </c:pt>
                <c:pt idx="22">
                  <c:v>305115</c:v>
                </c:pt>
                <c:pt idx="23">
                  <c:v>314436</c:v>
                </c:pt>
                <c:pt idx="24">
                  <c:v>366551</c:v>
                </c:pt>
                <c:pt idx="25">
                  <c:v>339968</c:v>
                </c:pt>
                <c:pt idx="26">
                  <c:v>421477</c:v>
                </c:pt>
                <c:pt idx="27">
                  <c:v>402029</c:v>
                </c:pt>
                <c:pt idx="28">
                  <c:v>412433</c:v>
                </c:pt>
                <c:pt idx="29">
                  <c:v>549183</c:v>
                </c:pt>
                <c:pt idx="30">
                  <c:v>544974</c:v>
                </c:pt>
                <c:pt idx="31">
                  <c:v>451750</c:v>
                </c:pt>
                <c:pt idx="32">
                  <c:v>518293</c:v>
                </c:pt>
                <c:pt idx="33">
                  <c:v>666128</c:v>
                </c:pt>
                <c:pt idx="34">
                  <c:v>607158</c:v>
                </c:pt>
                <c:pt idx="35">
                  <c:v>584834</c:v>
                </c:pt>
                <c:pt idx="36">
                  <c:v>733642</c:v>
                </c:pt>
                <c:pt idx="37">
                  <c:v>744855</c:v>
                </c:pt>
                <c:pt idx="38">
                  <c:v>810897</c:v>
                </c:pt>
                <c:pt idx="39">
                  <c:v>863704</c:v>
                </c:pt>
                <c:pt idx="40">
                  <c:v>874729</c:v>
                </c:pt>
                <c:pt idx="41">
                  <c:v>957380</c:v>
                </c:pt>
                <c:pt idx="42">
                  <c:v>1187115</c:v>
                </c:pt>
                <c:pt idx="43">
                  <c:v>882432</c:v>
                </c:pt>
                <c:pt idx="44">
                  <c:v>1148963</c:v>
                </c:pt>
                <c:pt idx="45">
                  <c:v>1415720</c:v>
                </c:pt>
                <c:pt idx="46">
                  <c:v>1212397</c:v>
                </c:pt>
                <c:pt idx="47">
                  <c:v>1327646</c:v>
                </c:pt>
                <c:pt idx="48">
                  <c:v>1344441</c:v>
                </c:pt>
                <c:pt idx="49">
                  <c:v>1388150</c:v>
                </c:pt>
                <c:pt idx="50">
                  <c:v>1091313</c:v>
                </c:pt>
                <c:pt idx="51">
                  <c:v>654387</c:v>
                </c:pt>
                <c:pt idx="52">
                  <c:v>965690</c:v>
                </c:pt>
                <c:pt idx="53">
                  <c:v>1390674</c:v>
                </c:pt>
                <c:pt idx="54">
                  <c:v>1468037</c:v>
                </c:pt>
                <c:pt idx="55">
                  <c:v>1281964</c:v>
                </c:pt>
                <c:pt idx="56">
                  <c:v>1781056</c:v>
                </c:pt>
                <c:pt idx="57">
                  <c:v>1922071</c:v>
                </c:pt>
                <c:pt idx="58">
                  <c:v>1812599</c:v>
                </c:pt>
                <c:pt idx="59">
                  <c:v>1809500</c:v>
                </c:pt>
                <c:pt idx="60">
                  <c:v>1892711</c:v>
                </c:pt>
                <c:pt idx="61">
                  <c:v>1961558</c:v>
                </c:pt>
                <c:pt idx="62">
                  <c:v>1493629</c:v>
                </c:pt>
                <c:pt idx="63">
                  <c:v>1977843</c:v>
                </c:pt>
                <c:pt idx="64">
                  <c:v>1835822</c:v>
                </c:pt>
                <c:pt idx="65">
                  <c:v>2414044</c:v>
                </c:pt>
                <c:pt idx="66">
                  <c:v>1921574</c:v>
                </c:pt>
                <c:pt idx="67">
                  <c:v>1667894</c:v>
                </c:pt>
                <c:pt idx="68">
                  <c:v>2275595</c:v>
                </c:pt>
                <c:pt idx="69">
                  <c:v>2476706</c:v>
                </c:pt>
                <c:pt idx="70">
                  <c:v>2218169</c:v>
                </c:pt>
                <c:pt idx="71">
                  <c:v>2515171</c:v>
                </c:pt>
                <c:pt idx="72">
                  <c:v>2636293</c:v>
                </c:pt>
                <c:pt idx="73">
                  <c:v>2632494</c:v>
                </c:pt>
                <c:pt idx="74">
                  <c:v>3138063</c:v>
                </c:pt>
                <c:pt idx="75">
                  <c:v>2725316</c:v>
                </c:pt>
                <c:pt idx="76">
                  <c:v>2963247</c:v>
                </c:pt>
                <c:pt idx="77">
                  <c:v>2825196</c:v>
                </c:pt>
                <c:pt idx="78">
                  <c:v>2824846</c:v>
                </c:pt>
                <c:pt idx="79">
                  <c:v>2382006</c:v>
                </c:pt>
                <c:pt idx="80">
                  <c:v>3272981</c:v>
                </c:pt>
                <c:pt idx="81">
                  <c:v>3528246</c:v>
                </c:pt>
                <c:pt idx="82">
                  <c:v>3776231</c:v>
                </c:pt>
                <c:pt idx="83">
                  <c:v>4784664</c:v>
                </c:pt>
                <c:pt idx="84">
                  <c:v>5840489</c:v>
                </c:pt>
                <c:pt idx="85">
                  <c:v>4907722</c:v>
                </c:pt>
                <c:pt idx="86">
                  <c:v>6629130</c:v>
                </c:pt>
                <c:pt idx="87">
                  <c:v>5640876</c:v>
                </c:pt>
                <c:pt idx="88">
                  <c:v>6179536</c:v>
                </c:pt>
                <c:pt idx="89">
                  <c:v>7449773</c:v>
                </c:pt>
                <c:pt idx="90">
                  <c:v>6458701</c:v>
                </c:pt>
                <c:pt idx="91">
                  <c:v>5622192</c:v>
                </c:pt>
                <c:pt idx="92">
                  <c:v>7669504</c:v>
                </c:pt>
                <c:pt idx="93">
                  <c:v>9211386</c:v>
                </c:pt>
                <c:pt idx="94">
                  <c:v>9205212</c:v>
                </c:pt>
                <c:pt idx="95">
                  <c:v>8757649</c:v>
                </c:pt>
                <c:pt idx="96">
                  <c:v>9471161</c:v>
                </c:pt>
                <c:pt idx="97">
                  <c:v>9050225</c:v>
                </c:pt>
                <c:pt idx="98">
                  <c:v>9691908</c:v>
                </c:pt>
                <c:pt idx="99">
                  <c:v>9290727</c:v>
                </c:pt>
                <c:pt idx="100">
                  <c:v>8636349</c:v>
                </c:pt>
                <c:pt idx="101">
                  <c:v>9251282</c:v>
                </c:pt>
                <c:pt idx="102">
                  <c:v>9460462</c:v>
                </c:pt>
                <c:pt idx="103">
                  <c:v>7118159</c:v>
                </c:pt>
                <c:pt idx="104">
                  <c:v>9397706</c:v>
                </c:pt>
                <c:pt idx="105">
                  <c:v>11399632</c:v>
                </c:pt>
              </c:numCache>
            </c:numRef>
          </c:val>
          <c:extLst>
            <c:ext xmlns:c16="http://schemas.microsoft.com/office/drawing/2014/chart" uri="{C3380CC4-5D6E-409C-BE32-E72D297353CC}">
              <c16:uniqueId val="{00000002-46FD-254D-8256-E83B34A38A67}"/>
            </c:ext>
          </c:extLst>
        </c:ser>
        <c:ser>
          <c:idx val="1"/>
          <c:order val="2"/>
          <c:tx>
            <c:v>LBM</c:v>
          </c:tx>
          <c:spPr>
            <a:solidFill>
              <a:srgbClr val="008080"/>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pt idx="103" formatCode="m/d/yyyy">
                  <c:v>45505</c:v>
                </c:pt>
                <c:pt idx="104" formatCode="m/d/yyyy">
                  <c:v>45536</c:v>
                </c:pt>
                <c:pt idx="105" formatCode="m/d/yyyy">
                  <c:v>45566</c:v>
                </c:pt>
              </c:numCache>
            </c:numRef>
          </c:cat>
          <c:val>
            <c:numRef>
              <c:f>Data!$H$11:$APN$11</c:f>
              <c:numCache>
                <c:formatCode>General</c:formatCode>
                <c:ptCount val="1099"/>
                <c:pt idx="31">
                  <c:v>13044</c:v>
                </c:pt>
                <c:pt idx="32">
                  <c:v>19145</c:v>
                </c:pt>
                <c:pt idx="33">
                  <c:v>27781</c:v>
                </c:pt>
                <c:pt idx="34">
                  <c:v>30429</c:v>
                </c:pt>
                <c:pt idx="35">
                  <c:v>34827</c:v>
                </c:pt>
                <c:pt idx="36">
                  <c:v>43072</c:v>
                </c:pt>
                <c:pt idx="37">
                  <c:v>41984</c:v>
                </c:pt>
                <c:pt idx="38">
                  <c:v>54092</c:v>
                </c:pt>
                <c:pt idx="39">
                  <c:v>77278</c:v>
                </c:pt>
                <c:pt idx="40">
                  <c:v>87343</c:v>
                </c:pt>
                <c:pt idx="41">
                  <c:v>89096</c:v>
                </c:pt>
                <c:pt idx="42">
                  <c:v>102919</c:v>
                </c:pt>
                <c:pt idx="43">
                  <c:v>109594</c:v>
                </c:pt>
                <c:pt idx="44">
                  <c:v>152260</c:v>
                </c:pt>
                <c:pt idx="45">
                  <c:v>157286</c:v>
                </c:pt>
                <c:pt idx="46">
                  <c:v>159716</c:v>
                </c:pt>
                <c:pt idx="47">
                  <c:v>185597</c:v>
                </c:pt>
                <c:pt idx="48">
                  <c:v>240737</c:v>
                </c:pt>
                <c:pt idx="49">
                  <c:v>259806</c:v>
                </c:pt>
                <c:pt idx="50">
                  <c:v>228115</c:v>
                </c:pt>
                <c:pt idx="51">
                  <c:v>222951</c:v>
                </c:pt>
                <c:pt idx="52">
                  <c:v>315704</c:v>
                </c:pt>
                <c:pt idx="53">
                  <c:v>392301</c:v>
                </c:pt>
                <c:pt idx="54">
                  <c:v>368027</c:v>
                </c:pt>
                <c:pt idx="55">
                  <c:v>376541</c:v>
                </c:pt>
                <c:pt idx="56">
                  <c:v>516464</c:v>
                </c:pt>
                <c:pt idx="57">
                  <c:v>580900</c:v>
                </c:pt>
                <c:pt idx="58">
                  <c:v>546259</c:v>
                </c:pt>
                <c:pt idx="59">
                  <c:v>604002</c:v>
                </c:pt>
                <c:pt idx="60">
                  <c:v>672395</c:v>
                </c:pt>
                <c:pt idx="61">
                  <c:v>707034</c:v>
                </c:pt>
                <c:pt idx="62">
                  <c:v>757643</c:v>
                </c:pt>
                <c:pt idx="63">
                  <c:v>712482</c:v>
                </c:pt>
                <c:pt idx="64">
                  <c:v>668264</c:v>
                </c:pt>
                <c:pt idx="65">
                  <c:v>727459</c:v>
                </c:pt>
                <c:pt idx="66">
                  <c:v>662045</c:v>
                </c:pt>
                <c:pt idx="67">
                  <c:v>626083</c:v>
                </c:pt>
                <c:pt idx="68">
                  <c:v>709286</c:v>
                </c:pt>
                <c:pt idx="69">
                  <c:v>721547</c:v>
                </c:pt>
                <c:pt idx="70">
                  <c:v>782462</c:v>
                </c:pt>
                <c:pt idx="71">
                  <c:v>886736</c:v>
                </c:pt>
                <c:pt idx="72">
                  <c:v>977667</c:v>
                </c:pt>
                <c:pt idx="73">
                  <c:v>865292</c:v>
                </c:pt>
                <c:pt idx="74">
                  <c:v>1028488</c:v>
                </c:pt>
                <c:pt idx="75">
                  <c:v>956644</c:v>
                </c:pt>
                <c:pt idx="76">
                  <c:v>1012396</c:v>
                </c:pt>
                <c:pt idx="77">
                  <c:v>815057</c:v>
                </c:pt>
                <c:pt idx="78">
                  <c:v>1035495</c:v>
                </c:pt>
                <c:pt idx="79">
                  <c:v>1052310</c:v>
                </c:pt>
                <c:pt idx="80">
                  <c:v>985439</c:v>
                </c:pt>
                <c:pt idx="81">
                  <c:v>1101583</c:v>
                </c:pt>
                <c:pt idx="82">
                  <c:v>1403251</c:v>
                </c:pt>
                <c:pt idx="83">
                  <c:v>1296350</c:v>
                </c:pt>
                <c:pt idx="84">
                  <c:v>1855390</c:v>
                </c:pt>
                <c:pt idx="85">
                  <c:v>1877004</c:v>
                </c:pt>
                <c:pt idx="86">
                  <c:v>2354967</c:v>
                </c:pt>
                <c:pt idx="87">
                  <c:v>2181785</c:v>
                </c:pt>
                <c:pt idx="88">
                  <c:v>2460023</c:v>
                </c:pt>
                <c:pt idx="89">
                  <c:v>1710412</c:v>
                </c:pt>
                <c:pt idx="90">
                  <c:v>2578778</c:v>
                </c:pt>
                <c:pt idx="91">
                  <c:v>2680435</c:v>
                </c:pt>
                <c:pt idx="92">
                  <c:v>3425820</c:v>
                </c:pt>
                <c:pt idx="93">
                  <c:v>3638809</c:v>
                </c:pt>
                <c:pt idx="94">
                  <c:v>3816730</c:v>
                </c:pt>
                <c:pt idx="95">
                  <c:v>3775186</c:v>
                </c:pt>
                <c:pt idx="96">
                  <c:v>4431004</c:v>
                </c:pt>
                <c:pt idx="97">
                  <c:v>3799033</c:v>
                </c:pt>
                <c:pt idx="98">
                  <c:v>4915045</c:v>
                </c:pt>
                <c:pt idx="99">
                  <c:v>4800906</c:v>
                </c:pt>
                <c:pt idx="100">
                  <c:v>4883513</c:v>
                </c:pt>
                <c:pt idx="101">
                  <c:v>5152431</c:v>
                </c:pt>
                <c:pt idx="102">
                  <c:v>4534809</c:v>
                </c:pt>
                <c:pt idx="103">
                  <c:v>4769141</c:v>
                </c:pt>
                <c:pt idx="104">
                  <c:v>5569307</c:v>
                </c:pt>
                <c:pt idx="105">
                  <c:v>6289317</c:v>
                </c:pt>
              </c:numCache>
            </c:numRef>
          </c:val>
          <c:extLst>
            <c:ext xmlns:c16="http://schemas.microsoft.com/office/drawing/2014/chart" uri="{C3380CC4-5D6E-409C-BE32-E72D297353CC}">
              <c16:uniqueId val="{00000003-46FD-254D-8256-E83B34A38A67}"/>
            </c:ext>
          </c:extLst>
        </c:ser>
        <c:ser>
          <c:idx val="2"/>
          <c:order val="3"/>
          <c:tx>
            <c:v>PSL</c:v>
          </c:tx>
          <c:spPr>
            <a:solidFill>
              <a:srgbClr val="FF2F92"/>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pt idx="103" formatCode="m/d/yyyy">
                  <c:v>45505</c:v>
                </c:pt>
                <c:pt idx="104" formatCode="m/d/yyyy">
                  <c:v>45536</c:v>
                </c:pt>
                <c:pt idx="105" formatCode="m/d/yyyy">
                  <c:v>45566</c:v>
                </c:pt>
              </c:numCache>
            </c:numRef>
          </c:cat>
          <c:val>
            <c:numRef>
              <c:f>Data!$H$12:$APN$12</c:f>
              <c:numCache>
                <c:formatCode>General</c:formatCode>
                <c:ptCount val="1099"/>
                <c:pt idx="59">
                  <c:v>300528</c:v>
                </c:pt>
                <c:pt idx="60">
                  <c:v>245578</c:v>
                </c:pt>
                <c:pt idx="61">
                  <c:v>371158</c:v>
                </c:pt>
                <c:pt idx="62">
                  <c:v>783931</c:v>
                </c:pt>
                <c:pt idx="63">
                  <c:v>841239</c:v>
                </c:pt>
                <c:pt idx="64">
                  <c:v>828999</c:v>
                </c:pt>
                <c:pt idx="65">
                  <c:v>856363</c:v>
                </c:pt>
                <c:pt idx="66">
                  <c:v>694118</c:v>
                </c:pt>
                <c:pt idx="67">
                  <c:v>519262</c:v>
                </c:pt>
                <c:pt idx="68">
                  <c:v>899587</c:v>
                </c:pt>
                <c:pt idx="69">
                  <c:v>905379</c:v>
                </c:pt>
                <c:pt idx="70">
                  <c:v>825296</c:v>
                </c:pt>
                <c:pt idx="71">
                  <c:v>821778</c:v>
                </c:pt>
                <c:pt idx="72">
                  <c:v>919333</c:v>
                </c:pt>
                <c:pt idx="73">
                  <c:v>858955</c:v>
                </c:pt>
                <c:pt idx="74">
                  <c:v>1102291</c:v>
                </c:pt>
                <c:pt idx="75">
                  <c:v>946560</c:v>
                </c:pt>
                <c:pt idx="76">
                  <c:v>1034649</c:v>
                </c:pt>
                <c:pt idx="77">
                  <c:v>984054</c:v>
                </c:pt>
                <c:pt idx="78">
                  <c:v>936361</c:v>
                </c:pt>
                <c:pt idx="79">
                  <c:v>796134</c:v>
                </c:pt>
                <c:pt idx="80">
                  <c:v>1238332</c:v>
                </c:pt>
                <c:pt idx="81">
                  <c:v>1321835</c:v>
                </c:pt>
                <c:pt idx="82">
                  <c:v>1250808</c:v>
                </c:pt>
                <c:pt idx="83">
                  <c:v>1582762</c:v>
                </c:pt>
                <c:pt idx="84">
                  <c:v>1994900</c:v>
                </c:pt>
                <c:pt idx="85">
                  <c:v>1763259</c:v>
                </c:pt>
                <c:pt idx="86">
                  <c:v>2183041</c:v>
                </c:pt>
                <c:pt idx="87">
                  <c:v>1855259</c:v>
                </c:pt>
                <c:pt idx="88">
                  <c:v>2201950</c:v>
                </c:pt>
                <c:pt idx="89">
                  <c:v>2893987</c:v>
                </c:pt>
                <c:pt idx="90">
                  <c:v>2240472</c:v>
                </c:pt>
                <c:pt idx="91">
                  <c:v>1869875</c:v>
                </c:pt>
                <c:pt idx="92">
                  <c:v>2824836</c:v>
                </c:pt>
                <c:pt idx="93">
                  <c:v>2913763</c:v>
                </c:pt>
                <c:pt idx="94">
                  <c:v>3208920</c:v>
                </c:pt>
                <c:pt idx="95">
                  <c:v>3168000</c:v>
                </c:pt>
                <c:pt idx="96">
                  <c:v>3490021</c:v>
                </c:pt>
                <c:pt idx="97">
                  <c:v>3492428</c:v>
                </c:pt>
                <c:pt idx="98">
                  <c:v>3643103</c:v>
                </c:pt>
                <c:pt idx="99">
                  <c:v>3500638</c:v>
                </c:pt>
                <c:pt idx="100">
                  <c:v>3327300</c:v>
                </c:pt>
                <c:pt idx="101">
                  <c:v>3545635</c:v>
                </c:pt>
                <c:pt idx="102">
                  <c:v>3606602</c:v>
                </c:pt>
                <c:pt idx="103">
                  <c:v>2624209</c:v>
                </c:pt>
                <c:pt idx="104">
                  <c:v>3848558</c:v>
                </c:pt>
                <c:pt idx="105">
                  <c:v>4142935</c:v>
                </c:pt>
              </c:numCache>
            </c:numRef>
          </c:val>
          <c:extLst>
            <c:ext xmlns:c16="http://schemas.microsoft.com/office/drawing/2014/chart" uri="{C3380CC4-5D6E-409C-BE32-E72D297353CC}">
              <c16:uniqueId val="{00000004-46FD-254D-8256-E83B34A38A67}"/>
            </c:ext>
          </c:extLst>
        </c:ser>
        <c:ser>
          <c:idx val="3"/>
          <c:order val="4"/>
          <c:tx>
            <c:v>Autres</c:v>
          </c:tx>
          <c:spPr>
            <a:solidFill>
              <a:schemeClr val="accent3"/>
            </a:solidFill>
            <a:ln>
              <a:noFill/>
            </a:ln>
            <a:effectLst/>
          </c:spPr>
          <c:invertIfNegative val="0"/>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pt idx="103" formatCode="m/d/yyyy">
                  <c:v>45505</c:v>
                </c:pt>
                <c:pt idx="104" formatCode="m/d/yyyy">
                  <c:v>45536</c:v>
                </c:pt>
                <c:pt idx="105" formatCode="m/d/yyyy">
                  <c:v>45566</c:v>
                </c:pt>
              </c:numCache>
            </c:numRef>
          </c:cat>
          <c:val>
            <c:numRef>
              <c:f>Data!$H$13:$APN$13</c:f>
              <c:numCache>
                <c:formatCode>General</c:formatCode>
                <c:ptCount val="1099"/>
                <c:pt idx="0">
                  <c:v>6909</c:v>
                </c:pt>
                <c:pt idx="1">
                  <c:v>-61549</c:v>
                </c:pt>
                <c:pt idx="2">
                  <c:v>6543</c:v>
                </c:pt>
                <c:pt idx="3">
                  <c:v>9363</c:v>
                </c:pt>
                <c:pt idx="4">
                  <c:v>12364</c:v>
                </c:pt>
                <c:pt idx="5">
                  <c:v>14293</c:v>
                </c:pt>
                <c:pt idx="6">
                  <c:v>11955</c:v>
                </c:pt>
                <c:pt idx="7">
                  <c:v>10421</c:v>
                </c:pt>
                <c:pt idx="8">
                  <c:v>28032</c:v>
                </c:pt>
                <c:pt idx="9">
                  <c:v>51684</c:v>
                </c:pt>
                <c:pt idx="10">
                  <c:v>74899</c:v>
                </c:pt>
                <c:pt idx="11">
                  <c:v>43145</c:v>
                </c:pt>
                <c:pt idx="12">
                  <c:v>69316</c:v>
                </c:pt>
                <c:pt idx="13">
                  <c:v>61035</c:v>
                </c:pt>
                <c:pt idx="14">
                  <c:v>74496</c:v>
                </c:pt>
                <c:pt idx="15">
                  <c:v>108608</c:v>
                </c:pt>
                <c:pt idx="16">
                  <c:v>75822</c:v>
                </c:pt>
                <c:pt idx="17">
                  <c:v>85205</c:v>
                </c:pt>
                <c:pt idx="18">
                  <c:v>85290</c:v>
                </c:pt>
                <c:pt idx="19">
                  <c:v>65365</c:v>
                </c:pt>
                <c:pt idx="20">
                  <c:v>89384</c:v>
                </c:pt>
                <c:pt idx="21">
                  <c:v>103462</c:v>
                </c:pt>
                <c:pt idx="22">
                  <c:v>128360</c:v>
                </c:pt>
                <c:pt idx="23">
                  <c:v>100492</c:v>
                </c:pt>
                <c:pt idx="24">
                  <c:v>143949</c:v>
                </c:pt>
                <c:pt idx="25">
                  <c:v>143705</c:v>
                </c:pt>
                <c:pt idx="26">
                  <c:v>179959</c:v>
                </c:pt>
                <c:pt idx="27">
                  <c:v>163494</c:v>
                </c:pt>
                <c:pt idx="28">
                  <c:v>169290</c:v>
                </c:pt>
                <c:pt idx="29">
                  <c:v>208763</c:v>
                </c:pt>
                <c:pt idx="30">
                  <c:v>257942</c:v>
                </c:pt>
                <c:pt idx="31">
                  <c:v>217275</c:v>
                </c:pt>
                <c:pt idx="32">
                  <c:v>282780</c:v>
                </c:pt>
                <c:pt idx="33">
                  <c:v>316266</c:v>
                </c:pt>
                <c:pt idx="34">
                  <c:v>314620</c:v>
                </c:pt>
                <c:pt idx="35">
                  <c:v>316730</c:v>
                </c:pt>
                <c:pt idx="36">
                  <c:v>327613</c:v>
                </c:pt>
                <c:pt idx="37">
                  <c:v>400164</c:v>
                </c:pt>
                <c:pt idx="38">
                  <c:v>342881</c:v>
                </c:pt>
                <c:pt idx="39">
                  <c:v>389932</c:v>
                </c:pt>
                <c:pt idx="40">
                  <c:v>346141</c:v>
                </c:pt>
                <c:pt idx="41">
                  <c:v>476458</c:v>
                </c:pt>
                <c:pt idx="42">
                  <c:v>437087</c:v>
                </c:pt>
                <c:pt idx="43">
                  <c:v>383483</c:v>
                </c:pt>
                <c:pt idx="44">
                  <c:v>583105</c:v>
                </c:pt>
                <c:pt idx="45">
                  <c:v>664935</c:v>
                </c:pt>
                <c:pt idx="46">
                  <c:v>596501</c:v>
                </c:pt>
                <c:pt idx="47">
                  <c:v>644246</c:v>
                </c:pt>
                <c:pt idx="48">
                  <c:v>858323</c:v>
                </c:pt>
                <c:pt idx="49">
                  <c:v>840671</c:v>
                </c:pt>
                <c:pt idx="50">
                  <c:v>1006819</c:v>
                </c:pt>
                <c:pt idx="51">
                  <c:v>1081658</c:v>
                </c:pt>
                <c:pt idx="52">
                  <c:v>918968</c:v>
                </c:pt>
                <c:pt idx="53">
                  <c:v>1084956</c:v>
                </c:pt>
                <c:pt idx="54">
                  <c:v>1049295</c:v>
                </c:pt>
                <c:pt idx="55">
                  <c:v>1075868</c:v>
                </c:pt>
                <c:pt idx="56">
                  <c:v>1668540</c:v>
                </c:pt>
                <c:pt idx="57">
                  <c:v>3809784</c:v>
                </c:pt>
                <c:pt idx="58">
                  <c:v>3761163</c:v>
                </c:pt>
                <c:pt idx="59">
                  <c:v>2661506</c:v>
                </c:pt>
                <c:pt idx="60">
                  <c:v>2352371</c:v>
                </c:pt>
                <c:pt idx="61">
                  <c:v>2328909</c:v>
                </c:pt>
                <c:pt idx="62">
                  <c:v>4183111</c:v>
                </c:pt>
                <c:pt idx="63">
                  <c:v>3712928</c:v>
                </c:pt>
                <c:pt idx="64">
                  <c:v>2195196</c:v>
                </c:pt>
                <c:pt idx="65">
                  <c:v>4060460</c:v>
                </c:pt>
                <c:pt idx="66">
                  <c:v>3176620</c:v>
                </c:pt>
                <c:pt idx="67">
                  <c:v>9232946</c:v>
                </c:pt>
                <c:pt idx="68">
                  <c:v>5276800</c:v>
                </c:pt>
                <c:pt idx="69">
                  <c:v>4926068</c:v>
                </c:pt>
                <c:pt idx="70">
                  <c:v>4710128</c:v>
                </c:pt>
                <c:pt idx="71">
                  <c:v>6634820</c:v>
                </c:pt>
                <c:pt idx="72">
                  <c:v>10298989</c:v>
                </c:pt>
                <c:pt idx="73">
                  <c:v>6158465</c:v>
                </c:pt>
                <c:pt idx="74">
                  <c:v>5180484</c:v>
                </c:pt>
                <c:pt idx="75">
                  <c:v>4847097</c:v>
                </c:pt>
                <c:pt idx="76">
                  <c:v>5094825</c:v>
                </c:pt>
                <c:pt idx="77">
                  <c:v>4088236</c:v>
                </c:pt>
                <c:pt idx="78">
                  <c:v>2995886</c:v>
                </c:pt>
                <c:pt idx="79">
                  <c:v>2428086</c:v>
                </c:pt>
                <c:pt idx="80">
                  <c:v>2380516</c:v>
                </c:pt>
                <c:pt idx="81">
                  <c:v>2131613</c:v>
                </c:pt>
                <c:pt idx="82">
                  <c:v>2269529</c:v>
                </c:pt>
                <c:pt idx="83">
                  <c:v>4622258</c:v>
                </c:pt>
                <c:pt idx="84">
                  <c:v>4282977</c:v>
                </c:pt>
                <c:pt idx="85">
                  <c:v>1674971</c:v>
                </c:pt>
                <c:pt idx="86">
                  <c:v>2110125</c:v>
                </c:pt>
                <c:pt idx="87">
                  <c:v>2751237</c:v>
                </c:pt>
                <c:pt idx="88">
                  <c:v>2104477</c:v>
                </c:pt>
                <c:pt idx="89">
                  <c:v>1622084</c:v>
                </c:pt>
                <c:pt idx="90">
                  <c:v>2876449</c:v>
                </c:pt>
                <c:pt idx="91">
                  <c:v>2425552</c:v>
                </c:pt>
                <c:pt idx="92">
                  <c:v>4332781</c:v>
                </c:pt>
                <c:pt idx="93">
                  <c:v>2061727</c:v>
                </c:pt>
                <c:pt idx="94">
                  <c:v>2043775</c:v>
                </c:pt>
                <c:pt idx="95">
                  <c:v>1969410</c:v>
                </c:pt>
                <c:pt idx="96">
                  <c:v>2161359</c:v>
                </c:pt>
                <c:pt idx="97">
                  <c:v>2228270</c:v>
                </c:pt>
                <c:pt idx="98">
                  <c:v>2341243</c:v>
                </c:pt>
                <c:pt idx="99">
                  <c:v>2613450</c:v>
                </c:pt>
                <c:pt idx="100">
                  <c:v>2522885</c:v>
                </c:pt>
                <c:pt idx="101">
                  <c:v>2804453</c:v>
                </c:pt>
                <c:pt idx="102">
                  <c:v>3749890</c:v>
                </c:pt>
                <c:pt idx="103">
                  <c:v>2999251</c:v>
                </c:pt>
                <c:pt idx="104">
                  <c:v>4485834</c:v>
                </c:pt>
                <c:pt idx="105">
                  <c:v>5047458</c:v>
                </c:pt>
              </c:numCache>
            </c:numRef>
          </c:val>
          <c:extLst>
            <c:ext xmlns:c16="http://schemas.microsoft.com/office/drawing/2014/chart" uri="{C3380CC4-5D6E-409C-BE32-E72D297353CC}">
              <c16:uniqueId val="{00000005-46FD-254D-8256-E83B34A38A67}"/>
            </c:ext>
          </c:extLst>
        </c:ser>
        <c:dLbls>
          <c:showLegendKey val="0"/>
          <c:showVal val="0"/>
          <c:showCatName val="0"/>
          <c:showSerName val="0"/>
          <c:showPercent val="0"/>
          <c:showBubbleSize val="0"/>
        </c:dLbls>
        <c:gapWidth val="150"/>
        <c:overlap val="100"/>
        <c:axId val="867511775"/>
        <c:axId val="1358852479"/>
      </c:barChart>
      <c:lineChart>
        <c:grouping val="standard"/>
        <c:varyColors val="0"/>
        <c:ser>
          <c:idx val="4"/>
          <c:order val="0"/>
          <c:tx>
            <c:v>Total</c:v>
          </c:tx>
          <c:spPr>
            <a:ln w="15875" cap="rnd">
              <a:solidFill>
                <a:schemeClr val="tx1"/>
              </a:solidFill>
              <a:round/>
            </a:ln>
            <a:effectLst/>
          </c:spPr>
          <c:marker>
            <c:symbol val="circle"/>
            <c:size val="2"/>
            <c:spPr>
              <a:solidFill>
                <a:schemeClr val="tx1"/>
              </a:solidFill>
              <a:ln w="3175">
                <a:solidFill>
                  <a:schemeClr val="tx1"/>
                </a:solidFill>
              </a:ln>
              <a:effectLst/>
            </c:spPr>
          </c:marker>
          <c:cat>
            <c:numRef>
              <c:f>Data!$H$1:$APN$1</c:f>
              <c:numCache>
                <c:formatCode>[$-40C]mmm\-yy;@</c:formatCode>
                <c:ptCount val="1099"/>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pt idx="103" formatCode="m/d/yyyy">
                  <c:v>45505</c:v>
                </c:pt>
                <c:pt idx="104" formatCode="m/d/yyyy">
                  <c:v>45536</c:v>
                </c:pt>
                <c:pt idx="105" formatCode="m/d/yyyy">
                  <c:v>45566</c:v>
                </c:pt>
              </c:numCache>
            </c:numRef>
          </c:cat>
          <c:val>
            <c:numRef>
              <c:f>Data!$H$2:$APN$2</c:f>
              <c:numCache>
                <c:formatCode>General</c:formatCode>
                <c:ptCount val="1099"/>
                <c:pt idx="0">
                  <c:v>53355</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pt idx="41">
                  <c:v>1522934</c:v>
                </c:pt>
                <c:pt idx="42">
                  <c:v>1727121</c:v>
                </c:pt>
                <c:pt idx="43">
                  <c:v>1375509</c:v>
                </c:pt>
                <c:pt idx="44">
                  <c:v>1884328</c:v>
                </c:pt>
                <c:pt idx="45">
                  <c:v>2237941</c:v>
                </c:pt>
                <c:pt idx="46">
                  <c:v>1968614</c:v>
                </c:pt>
                <c:pt idx="47">
                  <c:v>2157489</c:v>
                </c:pt>
                <c:pt idx="48">
                  <c:v>2443501</c:v>
                </c:pt>
                <c:pt idx="49">
                  <c:v>2488627</c:v>
                </c:pt>
                <c:pt idx="50">
                  <c:v>2326247</c:v>
                </c:pt>
                <c:pt idx="51">
                  <c:v>1958996</c:v>
                </c:pt>
                <c:pt idx="52">
                  <c:v>2200362</c:v>
                </c:pt>
                <c:pt idx="53">
                  <c:v>2867931</c:v>
                </c:pt>
                <c:pt idx="54">
                  <c:v>2885359</c:v>
                </c:pt>
                <c:pt idx="55">
                  <c:v>2734373</c:v>
                </c:pt>
                <c:pt idx="56">
                  <c:v>3966060</c:v>
                </c:pt>
                <c:pt idx="57">
                  <c:v>6312755</c:v>
                </c:pt>
                <c:pt idx="58">
                  <c:v>6120021</c:v>
                </c:pt>
                <c:pt idx="59">
                  <c:v>5375536</c:v>
                </c:pt>
                <c:pt idx="60">
                  <c:v>5163055</c:v>
                </c:pt>
                <c:pt idx="61">
                  <c:v>5368659</c:v>
                </c:pt>
                <c:pt idx="62">
                  <c:v>7218314</c:v>
                </c:pt>
                <c:pt idx="63">
                  <c:v>7244492</c:v>
                </c:pt>
                <c:pt idx="64">
                  <c:v>5528281</c:v>
                </c:pt>
                <c:pt idx="65">
                  <c:v>8058326</c:v>
                </c:pt>
                <c:pt idx="66">
                  <c:v>6454357</c:v>
                </c:pt>
                <c:pt idx="67">
                  <c:v>12046185</c:v>
                </c:pt>
                <c:pt idx="68">
                  <c:v>9161268</c:v>
                </c:pt>
                <c:pt idx="69">
                  <c:v>9029700</c:v>
                </c:pt>
                <c:pt idx="70">
                  <c:v>8536055</c:v>
                </c:pt>
                <c:pt idx="71">
                  <c:v>10858505</c:v>
                </c:pt>
                <c:pt idx="72">
                  <c:v>14832282</c:v>
                </c:pt>
                <c:pt idx="73">
                  <c:v>10515206</c:v>
                </c:pt>
                <c:pt idx="74">
                  <c:v>10449326</c:v>
                </c:pt>
                <c:pt idx="75">
                  <c:v>9475617</c:v>
                </c:pt>
                <c:pt idx="76">
                  <c:v>10105117</c:v>
                </c:pt>
                <c:pt idx="77">
                  <c:v>8712543</c:v>
                </c:pt>
                <c:pt idx="78">
                  <c:v>7792588</c:v>
                </c:pt>
                <c:pt idx="79">
                  <c:v>6658536</c:v>
                </c:pt>
                <c:pt idx="80">
                  <c:v>7877268</c:v>
                </c:pt>
                <c:pt idx="81">
                  <c:v>8083277</c:v>
                </c:pt>
                <c:pt idx="82">
                  <c:v>8699819</c:v>
                </c:pt>
                <c:pt idx="83">
                  <c:v>12286034</c:v>
                </c:pt>
                <c:pt idx="84">
                  <c:v>13973756</c:v>
                </c:pt>
                <c:pt idx="85">
                  <c:v>10222956</c:v>
                </c:pt>
                <c:pt idx="86">
                  <c:v>13277263</c:v>
                </c:pt>
                <c:pt idx="87">
                  <c:v>12429157</c:v>
                </c:pt>
                <c:pt idx="88">
                  <c:v>12945986</c:v>
                </c:pt>
                <c:pt idx="89">
                  <c:v>13676256</c:v>
                </c:pt>
                <c:pt idx="90">
                  <c:v>14154400</c:v>
                </c:pt>
                <c:pt idx="91">
                  <c:v>12598054</c:v>
                </c:pt>
                <c:pt idx="92">
                  <c:v>18252941</c:v>
                </c:pt>
                <c:pt idx="93">
                  <c:v>17825685</c:v>
                </c:pt>
                <c:pt idx="94">
                  <c:v>18274637</c:v>
                </c:pt>
                <c:pt idx="95">
                  <c:v>17670245</c:v>
                </c:pt>
                <c:pt idx="96">
                  <c:v>19553545</c:v>
                </c:pt>
                <c:pt idx="97">
                  <c:v>19602686</c:v>
                </c:pt>
                <c:pt idx="98">
                  <c:v>21291834</c:v>
                </c:pt>
                <c:pt idx="99">
                  <c:v>22535595</c:v>
                </c:pt>
                <c:pt idx="100">
                  <c:v>20187441</c:v>
                </c:pt>
                <c:pt idx="101">
                  <c:v>21946614</c:v>
                </c:pt>
                <c:pt idx="102">
                  <c:v>22419725</c:v>
                </c:pt>
                <c:pt idx="103">
                  <c:v>19043913</c:v>
                </c:pt>
                <c:pt idx="104">
                  <c:v>25602906</c:v>
                </c:pt>
                <c:pt idx="105">
                  <c:v>28600312</c:v>
                </c:pt>
              </c:numCache>
            </c:numRef>
          </c:val>
          <c:smooth val="0"/>
          <c:extLst>
            <c:ext xmlns:c16="http://schemas.microsoft.com/office/drawing/2014/chart" uri="{C3380CC4-5D6E-409C-BE32-E72D297353CC}">
              <c16:uniqueId val="{00000006-46FD-254D-8256-E83B34A38A67}"/>
            </c:ext>
          </c:extLst>
        </c:ser>
        <c:dLbls>
          <c:showLegendKey val="0"/>
          <c:showVal val="0"/>
          <c:showCatName val="0"/>
          <c:showSerName val="0"/>
          <c:showPercent val="0"/>
          <c:showBubbleSize val="0"/>
        </c:dLbls>
        <c:marker val="1"/>
        <c:smooth val="0"/>
        <c:axId val="867511775"/>
        <c:axId val="1358852479"/>
      </c:lineChart>
      <c:dateAx>
        <c:axId val="867511775"/>
        <c:scaling>
          <c:orientation val="minMax"/>
        </c:scaling>
        <c:delete val="0"/>
        <c:axPos val="b"/>
        <c:numFmt formatCode="[$-40C]mmm\ yy;@" sourceLinked="0"/>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852479"/>
        <c:crosses val="autoZero"/>
        <c:auto val="1"/>
        <c:lblOffset val="100"/>
        <c:baseTimeUnit val="months"/>
      </c:dateAx>
      <c:valAx>
        <c:axId val="13588524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75117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Data'!$B$27:$B$31</c:f>
              <c:strCache>
                <c:ptCount val="5"/>
                <c:pt idx="0">
                  <c:v>5. CHU DE TOULOUSE</c:v>
                </c:pt>
                <c:pt idx="1">
                  <c:v>4. CHU GRENOBLE</c:v>
                </c:pt>
                <c:pt idx="2">
                  <c:v>3. CENTRE HOSPITALIER DE MONTAUBAN</c:v>
                </c:pt>
                <c:pt idx="3">
                  <c:v>2. HU PARIS SUD SITE KREMLIN BICETRE APHP</c:v>
                </c:pt>
                <c:pt idx="4">
                  <c:v>1. HCL - Groupe</c:v>
                </c:pt>
              </c:strCache>
            </c:strRef>
          </c:cat>
          <c:val>
            <c:numRef>
              <c:f>'Graphique Data'!$C$27:$C$31</c:f>
              <c:numCache>
                <c:formatCode>General</c:formatCode>
                <c:ptCount val="5"/>
                <c:pt idx="0">
                  <c:v>145015</c:v>
                </c:pt>
                <c:pt idx="1">
                  <c:v>151573</c:v>
                </c:pt>
                <c:pt idx="2">
                  <c:v>200589</c:v>
                </c:pt>
                <c:pt idx="3">
                  <c:v>210689</c:v>
                </c:pt>
                <c:pt idx="4">
                  <c:v>284302</c:v>
                </c:pt>
              </c:numCache>
            </c:numRef>
          </c:val>
          <c:extLst>
            <c:ext xmlns:c16="http://schemas.microsoft.com/office/drawing/2014/chart" uri="{C3380CC4-5D6E-409C-BE32-E72D297353CC}">
              <c16:uniqueId val="{00000000-B7B8-4897-B162-7F8BFCAF98D0}"/>
            </c:ext>
          </c:extLst>
        </c:ser>
        <c:dLbls>
          <c:showLegendKey val="0"/>
          <c:showVal val="0"/>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d'ES émetteurs</c:v>
          </c:tx>
          <c:spPr>
            <a:solidFill>
              <a:schemeClr val="accent1"/>
            </a:solidFill>
            <a:ln>
              <a:noFill/>
            </a:ln>
            <a:effectLst/>
          </c:spPr>
          <c:invertIfNegative val="0"/>
          <c:cat>
            <c:numRef>
              <c:f>Data!$H$1:$FG$1</c:f>
              <c:numCache>
                <c:formatCode>[$-40C]mmm\-yy;@</c:formatCode>
                <c:ptCount val="15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pt idx="103" formatCode="m/d/yyyy">
                  <c:v>45505</c:v>
                </c:pt>
                <c:pt idx="104" formatCode="m/d/yyyy">
                  <c:v>45536</c:v>
                </c:pt>
                <c:pt idx="105" formatCode="m/d/yyyy">
                  <c:v>45566</c:v>
                </c:pt>
              </c:numCache>
            </c:numRef>
          </c:cat>
          <c:val>
            <c:numRef>
              <c:f>Data!$H$70:$ALK$70</c:f>
              <c:numCache>
                <c:formatCode>General</c:formatCode>
                <c:ptCount val="992"/>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pt idx="41">
                  <c:v>397</c:v>
                </c:pt>
                <c:pt idx="42">
                  <c:v>411</c:v>
                </c:pt>
                <c:pt idx="43">
                  <c:v>409</c:v>
                </c:pt>
                <c:pt idx="44">
                  <c:v>416</c:v>
                </c:pt>
                <c:pt idx="45">
                  <c:v>463</c:v>
                </c:pt>
                <c:pt idx="46">
                  <c:v>466</c:v>
                </c:pt>
                <c:pt idx="47">
                  <c:v>476</c:v>
                </c:pt>
                <c:pt idx="48">
                  <c:v>504</c:v>
                </c:pt>
                <c:pt idx="49">
                  <c:v>481</c:v>
                </c:pt>
                <c:pt idx="50">
                  <c:v>498</c:v>
                </c:pt>
                <c:pt idx="51">
                  <c:v>493</c:v>
                </c:pt>
                <c:pt idx="52">
                  <c:v>551</c:v>
                </c:pt>
                <c:pt idx="53">
                  <c:v>644</c:v>
                </c:pt>
                <c:pt idx="54">
                  <c:v>662</c:v>
                </c:pt>
                <c:pt idx="55">
                  <c:v>668</c:v>
                </c:pt>
                <c:pt idx="56">
                  <c:v>765</c:v>
                </c:pt>
                <c:pt idx="57">
                  <c:v>913</c:v>
                </c:pt>
                <c:pt idx="58">
                  <c:v>1108</c:v>
                </c:pt>
                <c:pt idx="59">
                  <c:v>1059</c:v>
                </c:pt>
                <c:pt idx="60">
                  <c:v>1059</c:v>
                </c:pt>
                <c:pt idx="61">
                  <c:v>1147</c:v>
                </c:pt>
                <c:pt idx="62">
                  <c:v>1152</c:v>
                </c:pt>
                <c:pt idx="63">
                  <c:v>1223</c:v>
                </c:pt>
                <c:pt idx="64">
                  <c:v>1228</c:v>
                </c:pt>
                <c:pt idx="65">
                  <c:v>1338</c:v>
                </c:pt>
                <c:pt idx="66">
                  <c:v>1217</c:v>
                </c:pt>
                <c:pt idx="67">
                  <c:v>1366</c:v>
                </c:pt>
                <c:pt idx="68">
                  <c:v>1476</c:v>
                </c:pt>
                <c:pt idx="69">
                  <c:v>1535</c:v>
                </c:pt>
                <c:pt idx="70">
                  <c:v>1531</c:v>
                </c:pt>
                <c:pt idx="71">
                  <c:v>1560</c:v>
                </c:pt>
                <c:pt idx="72">
                  <c:v>1592</c:v>
                </c:pt>
                <c:pt idx="73">
                  <c:v>1626</c:v>
                </c:pt>
                <c:pt idx="74">
                  <c:v>1657</c:v>
                </c:pt>
                <c:pt idx="75">
                  <c:v>1738</c:v>
                </c:pt>
                <c:pt idx="76">
                  <c:v>1682</c:v>
                </c:pt>
                <c:pt idx="77">
                  <c:v>1763</c:v>
                </c:pt>
                <c:pt idx="78">
                  <c:v>1662</c:v>
                </c:pt>
                <c:pt idx="79">
                  <c:v>1619</c:v>
                </c:pt>
                <c:pt idx="80">
                  <c:v>1729</c:v>
                </c:pt>
                <c:pt idx="81">
                  <c:v>1884</c:v>
                </c:pt>
                <c:pt idx="82">
                  <c:v>1913</c:v>
                </c:pt>
                <c:pt idx="83" formatCode="0%">
                  <c:v>1959</c:v>
                </c:pt>
                <c:pt idx="84">
                  <c:v>1990</c:v>
                </c:pt>
                <c:pt idx="85">
                  <c:v>2036</c:v>
                </c:pt>
                <c:pt idx="86">
                  <c:v>2118</c:v>
                </c:pt>
                <c:pt idx="87">
                  <c:v>2149</c:v>
                </c:pt>
                <c:pt idx="88">
                  <c:v>2129</c:v>
                </c:pt>
                <c:pt idx="89">
                  <c:v>2245</c:v>
                </c:pt>
                <c:pt idx="90">
                  <c:v>2210</c:v>
                </c:pt>
                <c:pt idx="91">
                  <c:v>2193</c:v>
                </c:pt>
                <c:pt idx="92">
                  <c:v>2290</c:v>
                </c:pt>
                <c:pt idx="93">
                  <c:v>2276</c:v>
                </c:pt>
                <c:pt idx="94">
                  <c:v>2352</c:v>
                </c:pt>
                <c:pt idx="95">
                  <c:v>2338</c:v>
                </c:pt>
                <c:pt idx="96">
                  <c:v>2379</c:v>
                </c:pt>
                <c:pt idx="97">
                  <c:v>2426</c:v>
                </c:pt>
                <c:pt idx="98">
                  <c:v>2442</c:v>
                </c:pt>
                <c:pt idx="99">
                  <c:v>2454</c:v>
                </c:pt>
                <c:pt idx="100">
                  <c:v>2424</c:v>
                </c:pt>
                <c:pt idx="101">
                  <c:v>2461</c:v>
                </c:pt>
                <c:pt idx="102">
                  <c:v>2288</c:v>
                </c:pt>
                <c:pt idx="103">
                  <c:v>2453</c:v>
                </c:pt>
                <c:pt idx="104">
                  <c:v>2525</c:v>
                </c:pt>
                <c:pt idx="105">
                  <c:v>2518</c:v>
                </c:pt>
              </c:numCache>
            </c:numRef>
          </c:val>
          <c:extLst>
            <c:ext xmlns:c16="http://schemas.microsoft.com/office/drawing/2014/chart" uri="{C3380CC4-5D6E-409C-BE32-E72D297353CC}">
              <c16:uniqueId val="{00000000-997B-4F41-A56F-A007D317D21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ES</c:v>
          </c:tx>
          <c:spPr>
            <a:ln w="28575" cap="rnd">
              <a:solidFill>
                <a:schemeClr val="accent2"/>
              </a:solidFill>
              <a:round/>
            </a:ln>
            <a:effectLst/>
          </c:spPr>
          <c:marker>
            <c:symbol val="none"/>
          </c:marker>
          <c:cat>
            <c:numRef>
              <c:f>Data!$H$1:$ALK$1</c:f>
              <c:numCache>
                <c:formatCode>[$-40C]mmm\-yy;@</c:formatCode>
                <c:ptCount val="99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formatCode="m/d/yyyy">
                  <c:v>45323</c:v>
                </c:pt>
                <c:pt idx="98" formatCode="m/d/yyyy">
                  <c:v>45352</c:v>
                </c:pt>
                <c:pt idx="99" formatCode="m/d/yyyy">
                  <c:v>45383</c:v>
                </c:pt>
                <c:pt idx="100" formatCode="m/d/yyyy">
                  <c:v>45413</c:v>
                </c:pt>
                <c:pt idx="101" formatCode="m/d/yyyy">
                  <c:v>45444</c:v>
                </c:pt>
                <c:pt idx="102" formatCode="m/d/yyyy">
                  <c:v>45474</c:v>
                </c:pt>
                <c:pt idx="103" formatCode="m/d/yyyy">
                  <c:v>45505</c:v>
                </c:pt>
                <c:pt idx="104" formatCode="m/d/yyyy">
                  <c:v>45536</c:v>
                </c:pt>
                <c:pt idx="105" formatCode="m/d/yyyy">
                  <c:v>45566</c:v>
                </c:pt>
              </c:numCache>
            </c:numRef>
          </c:cat>
          <c:val>
            <c:numRef>
              <c:f>Data!$H$76:$ALK$76</c:f>
              <c:numCache>
                <c:formatCode>General</c:formatCode>
                <c:ptCount val="992"/>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1537.46783625731</c:v>
                </c:pt>
                <c:pt idx="18">
                  <c:v>1221.2121212121212</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pt idx="41">
                  <c:v>2411.5365239294711</c:v>
                </c:pt>
                <c:pt idx="42">
                  <c:v>2888.3576642335765</c:v>
                </c:pt>
                <c:pt idx="43">
                  <c:v>2157.5354523227384</c:v>
                </c:pt>
                <c:pt idx="44">
                  <c:v>2761.9302884615386</c:v>
                </c:pt>
                <c:pt idx="45">
                  <c:v>3057.7105831533477</c:v>
                </c:pt>
                <c:pt idx="46">
                  <c:v>2601.7103004291844</c:v>
                </c:pt>
                <c:pt idx="47">
                  <c:v>2789.1722689075632</c:v>
                </c:pt>
                <c:pt idx="48">
                  <c:v>2667.5416666666665</c:v>
                </c:pt>
                <c:pt idx="49">
                  <c:v>2885.966735966736</c:v>
                </c:pt>
                <c:pt idx="50">
                  <c:v>2191.3915662650602</c:v>
                </c:pt>
                <c:pt idx="51">
                  <c:v>1327.3569979716024</c:v>
                </c:pt>
                <c:pt idx="52">
                  <c:v>1752.6134301270417</c:v>
                </c:pt>
                <c:pt idx="53">
                  <c:v>2159.4316770186338</c:v>
                </c:pt>
                <c:pt idx="54">
                  <c:v>2217.5785498489427</c:v>
                </c:pt>
                <c:pt idx="55">
                  <c:v>1919.1077844311378</c:v>
                </c:pt>
                <c:pt idx="56">
                  <c:v>2328.1777777777779</c:v>
                </c:pt>
                <c:pt idx="57">
                  <c:v>2105.2256297918948</c:v>
                </c:pt>
                <c:pt idx="58">
                  <c:v>1635.9196750902527</c:v>
                </c:pt>
                <c:pt idx="59">
                  <c:v>1708.6874409820584</c:v>
                </c:pt>
                <c:pt idx="60">
                  <c:v>1787.2625118035883</c:v>
                </c:pt>
                <c:pt idx="61">
                  <c:v>1710.1639058413252</c:v>
                </c:pt>
                <c:pt idx="62">
                  <c:v>1296.5529513888889</c:v>
                </c:pt>
                <c:pt idx="63">
                  <c:v>1617.2060506950122</c:v>
                </c:pt>
                <c:pt idx="64">
                  <c:v>1494.9690553745929</c:v>
                </c:pt>
                <c:pt idx="65">
                  <c:v>1804.2182361733931</c:v>
                </c:pt>
                <c:pt idx="66">
                  <c:v>1578.9433032046015</c:v>
                </c:pt>
                <c:pt idx="67">
                  <c:v>1221.0058565153734</c:v>
                </c:pt>
                <c:pt idx="68">
                  <c:v>1541.7310298102982</c:v>
                </c:pt>
                <c:pt idx="69">
                  <c:v>1613.4892508143323</c:v>
                </c:pt>
                <c:pt idx="70">
                  <c:v>1448.8367080339647</c:v>
                </c:pt>
                <c:pt idx="71">
                  <c:v>1612.2891025641027</c:v>
                </c:pt>
                <c:pt idx="72">
                  <c:v>1655.9629396984924</c:v>
                </c:pt>
                <c:pt idx="73">
                  <c:v>1619</c:v>
                </c:pt>
                <c:pt idx="74">
                  <c:v>1893.8219674109837</c:v>
                </c:pt>
                <c:pt idx="75">
                  <c:v>1568.0759493670887</c:v>
                </c:pt>
                <c:pt idx="76">
                  <c:v>1761.7401902497027</c:v>
                </c:pt>
                <c:pt idx="77">
                  <c:v>1602.4934770277935</c:v>
                </c:pt>
                <c:pt idx="78">
                  <c:v>1699.6666666666667</c:v>
                </c:pt>
                <c:pt idx="79">
                  <c:v>1471.2822730080297</c:v>
                </c:pt>
                <c:pt idx="80">
                  <c:v>1892.9907460960092</c:v>
                </c:pt>
                <c:pt idx="81">
                  <c:v>1872.7420382165606</c:v>
                </c:pt>
                <c:pt idx="82">
                  <c:v>1973.983795086252</c:v>
                </c:pt>
                <c:pt idx="83">
                  <c:v>2442.4012251148547</c:v>
                </c:pt>
                <c:pt idx="84">
                  <c:v>2934.9190954773871</c:v>
                </c:pt>
                <c:pt idx="85">
                  <c:v>2410.4724950884088</c:v>
                </c:pt>
                <c:pt idx="86">
                  <c:v>3129.9008498583571</c:v>
                </c:pt>
                <c:pt idx="87">
                  <c:v>2624.8841321544905</c:v>
                </c:pt>
                <c:pt idx="88">
                  <c:v>2902.5533114138093</c:v>
                </c:pt>
                <c:pt idx="89">
                  <c:v>3318.3844097995548</c:v>
                </c:pt>
                <c:pt idx="90">
                  <c:v>2922.4891402714934</c:v>
                </c:pt>
                <c:pt idx="91">
                  <c:v>2563.6990424076607</c:v>
                </c:pt>
                <c:pt idx="92">
                  <c:v>3349.128384279476</c:v>
                </c:pt>
                <c:pt idx="93">
                  <c:v>4047.181898066784</c:v>
                </c:pt>
                <c:pt idx="94">
                  <c:v>3913.7806122448978</c:v>
                </c:pt>
                <c:pt idx="95">
                  <c:v>3745.7865697177076</c:v>
                </c:pt>
                <c:pt idx="96">
                  <c:v>3981.1521647751156</c:v>
                </c:pt>
                <c:pt idx="97">
                  <c:v>3730.5131904369332</c:v>
                </c:pt>
                <c:pt idx="98">
                  <c:v>3968.840294840295</c:v>
                </c:pt>
                <c:pt idx="99">
                  <c:v>3785.9523227383861</c:v>
                </c:pt>
                <c:pt idx="100">
                  <c:v>3562.8502475247524</c:v>
                </c:pt>
                <c:pt idx="101">
                  <c:v>3759.1556277935797</c:v>
                </c:pt>
                <c:pt idx="102">
                  <c:v>4134.8173076923076</c:v>
                </c:pt>
                <c:pt idx="103">
                  <c:v>2901.8177741540972</c:v>
                </c:pt>
                <c:pt idx="104">
                  <c:v>3721.8637623762374</c:v>
                </c:pt>
                <c:pt idx="105">
                  <c:v>4527.2565528196983</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numCache>
            </c:numRef>
          </c:val>
          <c:smooth val="0"/>
          <c:extLst>
            <c:ext xmlns:c16="http://schemas.microsoft.com/office/drawing/2014/chart" uri="{C3380CC4-5D6E-409C-BE32-E72D297353CC}">
              <c16:uniqueId val="{00000001-997B-4F41-A56F-A007D317D21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4878578220707"/>
          <c:y val="6.461105011252162E-2"/>
          <c:w val="0.56063452451558449"/>
          <c:h val="0.73194509295287502"/>
        </c:manualLayout>
      </c:layout>
      <c:doughnut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64DB-41BF-A0BB-A82B60A7309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64DB-41BF-A0BB-A82B60A73092}"/>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64DB-41BF-A0BB-A82B60A73092}"/>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64DB-41BF-A0BB-A82B60A73092}"/>
              </c:ext>
            </c:extLst>
          </c:dPt>
          <c:dLbls>
            <c:dLbl>
              <c:idx val="0"/>
              <c:layout>
                <c:manualLayout>
                  <c:x val="0.15120158234666156"/>
                  <c:y val="-9.312352999299106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42371478881795399"/>
                      <c:h val="0.1976686739255501"/>
                    </c:manualLayout>
                  </c15:layout>
                </c:ext>
                <c:ext xmlns:c16="http://schemas.microsoft.com/office/drawing/2014/chart" uri="{C3380CC4-5D6E-409C-BE32-E72D297353CC}">
                  <c16:uniqueId val="{00000001-64DB-41BF-A0BB-A82B60A73092}"/>
                </c:ext>
              </c:extLst>
            </c:dLbl>
            <c:dLbl>
              <c:idx val="1"/>
              <c:layout>
                <c:manualLayout>
                  <c:x val="0.19764883502804892"/>
                  <c:y val="1.340794143150396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64DB-41BF-A0BB-A82B60A73092}"/>
                </c:ext>
              </c:extLst>
            </c:dLbl>
            <c:dLbl>
              <c:idx val="2"/>
              <c:layout>
                <c:manualLayout>
                  <c:x val="2.1577454475944864E-4"/>
                  <c:y val="0.2013375159178614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23057648413846504"/>
                      <c:h val="0.19218526497756494"/>
                    </c:manualLayout>
                  </c15:layout>
                </c:ext>
                <c:ext xmlns:c16="http://schemas.microsoft.com/office/drawing/2014/chart" uri="{C3380CC4-5D6E-409C-BE32-E72D297353CC}">
                  <c16:uniqueId val="{00000005-64DB-41BF-A0BB-A82B60A73092}"/>
                </c:ext>
              </c:extLst>
            </c:dLbl>
            <c:dLbl>
              <c:idx val="3"/>
              <c:layout>
                <c:manualLayout>
                  <c:x val="-0.14355357348240999"/>
                  <c:y val="-0.13018663721496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DB-41BF-A0BB-A82B60A730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1884956</c:v>
                </c:pt>
                <c:pt idx="1">
                  <c:v>6193493</c:v>
                </c:pt>
                <c:pt idx="2">
                  <c:v>2777773</c:v>
                </c:pt>
                <c:pt idx="3">
                  <c:v>8887379</c:v>
                </c:pt>
              </c:numCache>
            </c:numRef>
          </c:val>
          <c:extLst>
            <c:ext xmlns:c16="http://schemas.microsoft.com/office/drawing/2014/chart" uri="{C3380CC4-5D6E-409C-BE32-E72D297353CC}">
              <c16:uniqueId val="{00000008-64DB-41BF-A0BB-A82B60A7309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Data'!$B$56:$B$61</c:f>
              <c:numCache>
                <c:formatCode>General</c:formatCode>
                <c:ptCount val="6"/>
                <c:pt idx="0">
                  <c:v>8024</c:v>
                </c:pt>
                <c:pt idx="1">
                  <c:v>25185</c:v>
                </c:pt>
                <c:pt idx="2">
                  <c:v>64112</c:v>
                </c:pt>
                <c:pt idx="3">
                  <c:v>82017</c:v>
                </c:pt>
                <c:pt idx="4">
                  <c:v>19263</c:v>
                </c:pt>
                <c:pt idx="5">
                  <c:v>109519</c:v>
                </c:pt>
              </c:numCache>
            </c:numRef>
          </c:val>
          <c:extLst>
            <c:ext xmlns:c16="http://schemas.microsoft.com/office/drawing/2014/chart" uri="{C3380CC4-5D6E-409C-BE32-E72D297353CC}">
              <c16:uniqueId val="{00000000-78DD-4E7C-A356-CEE37D732CE2}"/>
            </c:ext>
          </c:extLst>
        </c:ser>
        <c:ser>
          <c:idx val="1"/>
          <c:order val="1"/>
          <c:spPr>
            <a:solidFill>
              <a:schemeClr val="accent2"/>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Data'!$C$56:$C$61</c:f>
              <c:numCache>
                <c:formatCode>General</c:formatCode>
                <c:ptCount val="6"/>
                <c:pt idx="0">
                  <c:v>907</c:v>
                </c:pt>
                <c:pt idx="1">
                  <c:v>13314</c:v>
                </c:pt>
                <c:pt idx="2">
                  <c:v>20000</c:v>
                </c:pt>
                <c:pt idx="3">
                  <c:v>50917</c:v>
                </c:pt>
                <c:pt idx="4">
                  <c:v>9330</c:v>
                </c:pt>
                <c:pt idx="5">
                  <c:v>21269</c:v>
                </c:pt>
              </c:numCache>
            </c:numRef>
          </c:val>
          <c:extLst>
            <c:ext xmlns:c16="http://schemas.microsoft.com/office/drawing/2014/chart" uri="{C3380CC4-5D6E-409C-BE32-E72D297353CC}">
              <c16:uniqueId val="{00000001-78DD-4E7C-A356-CEE37D732CE2}"/>
            </c:ext>
          </c:extLst>
        </c:ser>
        <c:dLbls>
          <c:showLegendKey val="0"/>
          <c:showVal val="0"/>
          <c:showCatName val="0"/>
          <c:showSerName val="0"/>
          <c:showPercent val="0"/>
          <c:showBubbleSize val="0"/>
        </c:dLbls>
        <c:gapWidth val="150"/>
        <c:overlap val="100"/>
        <c:axId val="710753128"/>
        <c:axId val="710753456"/>
      </c:barChart>
      <c:catAx>
        <c:axId val="710753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710753456"/>
        <c:crosses val="autoZero"/>
        <c:auto val="1"/>
        <c:lblAlgn val="ctr"/>
        <c:lblOffset val="100"/>
        <c:noMultiLvlLbl val="0"/>
      </c:catAx>
      <c:valAx>
        <c:axId val="710753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53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1E36-4350-86B3-28D2F7B75EFE}"/>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1E36-4350-86B3-28D2F7B75EFE}"/>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1E36-4350-86B3-28D2F7B75EFE}"/>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1E36-4350-86B3-28D2F7B75EFE}"/>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1E36-4350-86B3-28D2F7B75EFE}"/>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1E36-4350-86B3-28D2F7B75EFE}"/>
              </c:ext>
            </c:extLst>
          </c:dPt>
          <c:dLbls>
            <c:dLbl>
              <c:idx val="0"/>
              <c:layout>
                <c:manualLayout>
                  <c:x val="3.3333333333333333E-2"/>
                  <c:y val="2.424242424242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6-4350-86B3-28D2F7B75EFE}"/>
                </c:ext>
              </c:extLst>
            </c:dLbl>
            <c:dLbl>
              <c:idx val="1"/>
              <c:layout>
                <c:manualLayout>
                  <c:x val="-4.2745077849033523E-2"/>
                  <c:y val="-3.09424943882906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36-4350-86B3-28D2F7B75EFE}"/>
                </c:ext>
              </c:extLst>
            </c:dLbl>
            <c:dLbl>
              <c:idx val="2"/>
              <c:layout>
                <c:manualLayout>
                  <c:x val="-7.4281188272980817E-2"/>
                  <c:y val="0.137539893511711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36-4350-86B3-28D2F7B75EFE}"/>
                </c:ext>
              </c:extLst>
            </c:dLbl>
            <c:dLbl>
              <c:idx val="3"/>
              <c:layout>
                <c:manualLayout>
                  <c:x val="-7.2222222222222243E-2"/>
                  <c:y val="4.04040404040403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36-4350-86B3-28D2F7B75EFE}"/>
                </c:ext>
              </c:extLst>
            </c:dLbl>
            <c:dLbl>
              <c:idx val="4"/>
              <c:layout>
                <c:manualLayout>
                  <c:x val="-5.147528948386404E-2"/>
                  <c:y val="-0.1767117098901595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33198142585946"/>
                      <c:h val="0.29974723790118318"/>
                    </c:manualLayout>
                  </c15:layout>
                </c:ext>
                <c:ext xmlns:c16="http://schemas.microsoft.com/office/drawing/2014/chart" uri="{C3380CC4-5D6E-409C-BE32-E72D297353CC}">
                  <c16:uniqueId val="{00000009-1E36-4350-86B3-28D2F7B75EFE}"/>
                </c:ext>
              </c:extLst>
            </c:dLbl>
            <c:dLbl>
              <c:idx val="5"/>
              <c:layout>
                <c:manualLayout>
                  <c:x val="-1.8496915297187576E-2"/>
                  <c:y val="-1.13554070832046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E36-4350-86B3-28D2F7B75E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Data'!$A$65:$A$70</c:f>
              <c:strCache>
                <c:ptCount val="6"/>
                <c:pt idx="0">
                  <c:v>&lt;1 mois</c:v>
                </c:pt>
                <c:pt idx="1">
                  <c:v>Entre 1 et 6 mois</c:v>
                </c:pt>
                <c:pt idx="2">
                  <c:v>Entre 6 et 12 mois </c:v>
                </c:pt>
                <c:pt idx="3">
                  <c:v>&gt;12 mois</c:v>
                </c:pt>
                <c:pt idx="4">
                  <c:v>Aucune connexion</c:v>
                </c:pt>
                <c:pt idx="5">
                  <c:v>n.c.</c:v>
                </c:pt>
              </c:strCache>
            </c:strRef>
          </c:cat>
          <c:val>
            <c:numRef>
              <c:f>'Graphique Data'!$B$65:$B$70</c:f>
              <c:numCache>
                <c:formatCode>General</c:formatCode>
                <c:ptCount val="6"/>
                <c:pt idx="0">
                  <c:v>151206</c:v>
                </c:pt>
                <c:pt idx="1">
                  <c:v>62686</c:v>
                </c:pt>
                <c:pt idx="2">
                  <c:v>27144</c:v>
                </c:pt>
                <c:pt idx="3">
                  <c:v>130481</c:v>
                </c:pt>
                <c:pt idx="4">
                  <c:v>14693</c:v>
                </c:pt>
                <c:pt idx="5">
                  <c:v>74105</c:v>
                </c:pt>
              </c:numCache>
            </c:numRef>
          </c:val>
          <c:extLst>
            <c:ext xmlns:c16="http://schemas.microsoft.com/office/drawing/2014/chart" uri="{C3380CC4-5D6E-409C-BE32-E72D297353CC}">
              <c16:uniqueId val="{0000000C-1E36-4350-86B3-28D2F7B75E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Data'!$B$50:$B$54</c:f>
              <c:strCache>
                <c:ptCount val="5"/>
                <c:pt idx="0">
                  <c:v>5. SELAS LBM BIOESTEREL</c:v>
                </c:pt>
                <c:pt idx="1">
                  <c:v>4. GEN BIO</c:v>
                </c:pt>
                <c:pt idx="2">
                  <c:v>3. SELAS CERBALLIANCE PARIS ET IDF EST</c:v>
                </c:pt>
                <c:pt idx="3">
                  <c:v>2. SELARL EXALAB</c:v>
                </c:pt>
                <c:pt idx="4">
                  <c:v>1. Nom du laboratoire</c:v>
                </c:pt>
              </c:strCache>
            </c:strRef>
          </c:cat>
          <c:val>
            <c:numRef>
              <c:f>'Graphique Data'!$C$50:$C$54</c:f>
              <c:numCache>
                <c:formatCode>General</c:formatCode>
                <c:ptCount val="5"/>
                <c:pt idx="0">
                  <c:v>128894</c:v>
                </c:pt>
                <c:pt idx="1">
                  <c:v>180060</c:v>
                </c:pt>
                <c:pt idx="2">
                  <c:v>184043</c:v>
                </c:pt>
                <c:pt idx="3">
                  <c:v>195330</c:v>
                </c:pt>
                <c:pt idx="4">
                  <c:v>0</c:v>
                </c:pt>
              </c:numCache>
            </c:numRef>
          </c:val>
          <c:extLst>
            <c:ext xmlns:c16="http://schemas.microsoft.com/office/drawing/2014/chart" uri="{C3380CC4-5D6E-409C-BE32-E72D297353CC}">
              <c16:uniqueId val="{00000002-0E7A-4D58-B42C-6859E185BE7A}"/>
            </c:ext>
          </c:extLst>
        </c:ser>
        <c:dLbls>
          <c:dLblPos val="outEnd"/>
          <c:showLegendKey val="0"/>
          <c:showVal val="1"/>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38-475A-B745-9F5449B2D025}"/>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DA38-475A-B745-9F5449B2D025}"/>
              </c:ext>
            </c:extLst>
          </c:dPt>
          <c:dLbls>
            <c:dLbl>
              <c:idx val="0"/>
              <c:layout>
                <c:manualLayout>
                  <c:x val="7.519300030136393E-2"/>
                  <c:y val="0.30674420612727588"/>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A38-475A-B745-9F5449B2D025}"/>
                </c:ext>
              </c:extLst>
            </c:dLbl>
            <c:dLbl>
              <c:idx val="1"/>
              <c:layout>
                <c:manualLayout>
                  <c:x val="-0.15037646091232637"/>
                  <c:y val="-0.15770734440170417"/>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0399347939077977"/>
                      <c:h val="0.19185868527501726"/>
                    </c:manualLayout>
                  </c15:layout>
                </c:ext>
                <c:ext xmlns:c16="http://schemas.microsoft.com/office/drawing/2014/chart" uri="{C3380CC4-5D6E-409C-BE32-E72D297353CC}">
                  <c16:uniqueId val="{00000003-DA38-475A-B745-9F5449B2D0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Data'!$B$40:$B$41</c:f>
              <c:strCache>
                <c:ptCount val="2"/>
                <c:pt idx="0">
                  <c:v>Raccordés</c:v>
                </c:pt>
                <c:pt idx="1">
                  <c:v>Non Raccordés</c:v>
                </c:pt>
              </c:strCache>
            </c:strRef>
          </c:cat>
          <c:val>
            <c:numRef>
              <c:f>'Graphique Data'!$C$40:$C$41</c:f>
              <c:numCache>
                <c:formatCode>General</c:formatCode>
                <c:ptCount val="2"/>
                <c:pt idx="0">
                  <c:v>334</c:v>
                </c:pt>
                <c:pt idx="1">
                  <c:v>83</c:v>
                </c:pt>
              </c:numCache>
            </c:numRef>
          </c:val>
          <c:extLst>
            <c:ext xmlns:c16="http://schemas.microsoft.com/office/drawing/2014/chart" uri="{C3380CC4-5D6E-409C-BE32-E72D297353CC}">
              <c16:uniqueId val="{00000004-DA38-475A-B745-9F5449B2D0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8737527028902"/>
          <c:y val="0.11387391031734795"/>
          <c:w val="0.66163814480309679"/>
          <c:h val="0.7825270524463501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5E-4051-B889-3DC43D64ED8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F35E-4051-B889-3DC43D64ED89}"/>
              </c:ext>
            </c:extLst>
          </c:dPt>
          <c:dLbls>
            <c:dLbl>
              <c:idx val="0"/>
              <c:layout>
                <c:manualLayout>
                  <c:x val="9.6288014813337555E-2"/>
                  <c:y val="-0.21592988221524095"/>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5E-4051-B889-3DC43D64ED89}"/>
                </c:ext>
              </c:extLst>
            </c:dLbl>
            <c:dLbl>
              <c:idx val="1"/>
              <c:layout>
                <c:manualLayout>
                  <c:x val="-0.17372332167198437"/>
                  <c:y val="9.385654318879042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5E-4051-B889-3DC43D64E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Data'!$B$42:$B$43</c:f>
              <c:strCache>
                <c:ptCount val="2"/>
                <c:pt idx="0">
                  <c:v>Raccordés</c:v>
                </c:pt>
                <c:pt idx="1">
                  <c:v>Non Raccordés</c:v>
                </c:pt>
              </c:strCache>
            </c:strRef>
          </c:cat>
          <c:val>
            <c:numRef>
              <c:f>'Graphique Data'!$C$42:$C$43</c:f>
              <c:numCache>
                <c:formatCode>General</c:formatCode>
                <c:ptCount val="2"/>
                <c:pt idx="0">
                  <c:v>87</c:v>
                </c:pt>
                <c:pt idx="1">
                  <c:v>51</c:v>
                </c:pt>
              </c:numCache>
            </c:numRef>
          </c:val>
          <c:extLst>
            <c:ext xmlns:c16="http://schemas.microsoft.com/office/drawing/2014/chart" uri="{C3380CC4-5D6E-409C-BE32-E72D297353CC}">
              <c16:uniqueId val="{00000004-F35E-4051-B889-3DC43D64E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830306989715"/>
          <c:y val="0.11337141595785862"/>
          <c:w val="0.66363393860205699"/>
          <c:h val="0.773257168084282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F-4559-A4D1-6ED09BA997D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80AF-4559-A4D1-6ED09BA997D9}"/>
              </c:ext>
            </c:extLst>
          </c:dPt>
          <c:dLbls>
            <c:dLbl>
              <c:idx val="0"/>
              <c:layout>
                <c:manualLayout>
                  <c:x val="0.18887069274501905"/>
                  <c:y val="0.13665222283980061"/>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AF-4559-A4D1-6ED09BA997D9}"/>
                </c:ext>
              </c:extLst>
            </c:dLbl>
            <c:dLbl>
              <c:idx val="1"/>
              <c:layout>
                <c:manualLayout>
                  <c:x val="-0.18077549896928857"/>
                  <c:y val="-0.1057860838943153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AF-4559-A4D1-6ED09BA9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Data'!$B$44:$B$45</c:f>
              <c:strCache>
                <c:ptCount val="2"/>
                <c:pt idx="0">
                  <c:v>Raccordés</c:v>
                </c:pt>
                <c:pt idx="1">
                  <c:v>Non Raccordés</c:v>
                </c:pt>
              </c:strCache>
            </c:strRef>
          </c:cat>
          <c:val>
            <c:numRef>
              <c:f>'Graphique Data'!$C$44:$C$45</c:f>
              <c:numCache>
                <c:formatCode>General</c:formatCode>
                <c:ptCount val="2"/>
                <c:pt idx="0">
                  <c:v>95</c:v>
                </c:pt>
                <c:pt idx="1">
                  <c:v>21</c:v>
                </c:pt>
              </c:numCache>
            </c:numRef>
          </c:val>
          <c:extLst>
            <c:ext xmlns:c16="http://schemas.microsoft.com/office/drawing/2014/chart" uri="{C3380CC4-5D6E-409C-BE32-E72D297353CC}">
              <c16:uniqueId val="{00000004-80AF-4559-A4D1-6ED09BA99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539543460492"/>
          <c:y val="0.1466050067967187"/>
          <c:w val="0.77935108369890982"/>
          <c:h val="0.706790702604525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9E-49CB-9893-247D0232D1A3}"/>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409E-49CB-9893-247D0232D1A3}"/>
              </c:ext>
            </c:extLst>
          </c:dPt>
          <c:dLbls>
            <c:dLbl>
              <c:idx val="0"/>
              <c:layout>
                <c:manualLayout>
                  <c:x val="0.24287474530535821"/>
                  <c:y val="9.3797575520072757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09E-49CB-9893-247D0232D1A3}"/>
                </c:ext>
              </c:extLst>
            </c:dLbl>
            <c:dLbl>
              <c:idx val="1"/>
              <c:layout>
                <c:manualLayout>
                  <c:x val="-0.31226733300291865"/>
                  <c:y val="-1.97063857947214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E-49CB-9893-247D0232D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Data'!$B$46:$B$47</c:f>
              <c:strCache>
                <c:ptCount val="2"/>
                <c:pt idx="0">
                  <c:v>Raccordés</c:v>
                </c:pt>
                <c:pt idx="1">
                  <c:v>Non Raccordés</c:v>
                </c:pt>
              </c:strCache>
            </c:strRef>
          </c:cat>
          <c:val>
            <c:numRef>
              <c:f>'Graphique Data'!$C$46:$C$47</c:f>
              <c:numCache>
                <c:formatCode>General</c:formatCode>
                <c:ptCount val="2"/>
                <c:pt idx="0">
                  <c:v>152</c:v>
                </c:pt>
                <c:pt idx="1">
                  <c:v>11</c:v>
                </c:pt>
              </c:numCache>
            </c:numRef>
          </c:val>
          <c:extLst>
            <c:ext xmlns:c16="http://schemas.microsoft.com/office/drawing/2014/chart" uri="{C3380CC4-5D6E-409C-BE32-E72D297353CC}">
              <c16:uniqueId val="{00000004-409E-49CB-9893-247D0232D1A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A-D742-BB58-9CC22506095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4D2A-D742-BB58-9CC22506095B}"/>
              </c:ext>
            </c:extLst>
          </c:dPt>
          <c:dPt>
            <c:idx val="2"/>
            <c:bubble3D val="0"/>
            <c:spPr>
              <a:solidFill>
                <a:srgbClr val="FF2F92"/>
              </a:solidFill>
              <a:ln w="19050">
                <a:solidFill>
                  <a:schemeClr val="lt1"/>
                </a:solidFill>
              </a:ln>
              <a:effectLst/>
            </c:spPr>
            <c:extLst>
              <c:ext xmlns:c16="http://schemas.microsoft.com/office/drawing/2014/chart" uri="{C3380CC4-5D6E-409C-BE32-E72D297353CC}">
                <c16:uniqueId val="{00000005-4D2A-D742-BB58-9CC22506095B}"/>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4D2A-D742-BB58-9CC22506095B}"/>
              </c:ext>
            </c:extLst>
          </c:dPt>
          <c:dLbls>
            <c:dLbl>
              <c:idx val="1"/>
              <c:layout>
                <c:manualLayout>
                  <c:x val="0.13690731795085284"/>
                  <c:y val="-0.1738802497151028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layout>
                    <c:manualLayout>
                      <c:w val="0.22177871273037786"/>
                      <c:h val="7.474212598425195E-2"/>
                    </c:manualLayout>
                  </c15:layout>
                </c:ext>
                <c:ext xmlns:c16="http://schemas.microsoft.com/office/drawing/2014/chart" uri="{C3380CC4-5D6E-409C-BE32-E72D297353CC}">
                  <c16:uniqueId val="{00000003-4D2A-D742-BB58-9CC22506095B}"/>
                </c:ext>
              </c:extLst>
            </c:dLbl>
            <c:dLbl>
              <c:idx val="2"/>
              <c:layout>
                <c:manualLayout>
                  <c:x val="0.14919520059615579"/>
                  <c:y val="3.474253847851984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2A-D742-BB58-9CC22506095B}"/>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4D2A-D742-BB58-9CC2250609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'Graphique Data'!$A$3:$A$6</c:f>
              <c:strCache>
                <c:ptCount val="4"/>
                <c:pt idx="0">
                  <c:v>ES</c:v>
                </c:pt>
                <c:pt idx="1">
                  <c:v>LBM</c:v>
                </c:pt>
                <c:pt idx="2">
                  <c:v>PSL</c:v>
                </c:pt>
                <c:pt idx="3">
                  <c:v>Autres</c:v>
                </c:pt>
              </c:strCache>
            </c:strRef>
          </c:cat>
          <c:val>
            <c:numRef>
              <c:f>'Graphique Data'!$B$3:$B$6</c:f>
              <c:numCache>
                <c:formatCode>General</c:formatCode>
                <c:ptCount val="4"/>
                <c:pt idx="0">
                  <c:v>11399632</c:v>
                </c:pt>
                <c:pt idx="1">
                  <c:v>6289317</c:v>
                </c:pt>
                <c:pt idx="2">
                  <c:v>4142935</c:v>
                </c:pt>
                <c:pt idx="3">
                  <c:v>5047458</c:v>
                </c:pt>
              </c:numCache>
            </c:numRef>
          </c:val>
          <c:extLst>
            <c:ext xmlns:c16="http://schemas.microsoft.com/office/drawing/2014/chart" uri="{C3380CC4-5D6E-409C-BE32-E72D297353CC}">
              <c16:uniqueId val="{00000008-4D2A-D742-BB58-9CC22506095B}"/>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 LBM émetteurs</c:v>
          </c:tx>
          <c:spPr>
            <a:solidFill>
              <a:schemeClr val="accent1"/>
            </a:solidFill>
            <a:ln>
              <a:noFill/>
            </a:ln>
            <a:effectLst/>
          </c:spPr>
          <c:invertIfNegative val="0"/>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pt idx="48" formatCode="m/d/yyyy">
                  <c:v>45444</c:v>
                </c:pt>
                <c:pt idx="49" formatCode="m/d/yyyy">
                  <c:v>45474</c:v>
                </c:pt>
                <c:pt idx="50" formatCode="m/d/yyyy">
                  <c:v>45505</c:v>
                </c:pt>
                <c:pt idx="51" formatCode="m/d/yyyy">
                  <c:v>45536</c:v>
                </c:pt>
                <c:pt idx="52" formatCode="m/d/yyyy">
                  <c:v>45566</c:v>
                </c:pt>
              </c:numCache>
            </c:numRef>
          </c:cat>
          <c:val>
            <c:numRef>
              <c:f>Data!$BI$78:$ALK$78</c:f>
              <c:numCache>
                <c:formatCode>General</c:formatCode>
                <c:ptCount val="939"/>
                <c:pt idx="0">
                  <c:v>163</c:v>
                </c:pt>
                <c:pt idx="1">
                  <c:v>174</c:v>
                </c:pt>
                <c:pt idx="2">
                  <c:v>163</c:v>
                </c:pt>
                <c:pt idx="3">
                  <c:v>167</c:v>
                </c:pt>
                <c:pt idx="4">
                  <c:v>192</c:v>
                </c:pt>
                <c:pt idx="5">
                  <c:v>161</c:v>
                </c:pt>
                <c:pt idx="6">
                  <c:v>194</c:v>
                </c:pt>
                <c:pt idx="7">
                  <c:v>193</c:v>
                </c:pt>
                <c:pt idx="8">
                  <c:v>203</c:v>
                </c:pt>
                <c:pt idx="9">
                  <c:v>195</c:v>
                </c:pt>
                <c:pt idx="10">
                  <c:v>196</c:v>
                </c:pt>
                <c:pt idx="11">
                  <c:v>197</c:v>
                </c:pt>
                <c:pt idx="12">
                  <c:v>202</c:v>
                </c:pt>
                <c:pt idx="13">
                  <c:v>205</c:v>
                </c:pt>
                <c:pt idx="14">
                  <c:v>205</c:v>
                </c:pt>
                <c:pt idx="15">
                  <c:v>211</c:v>
                </c:pt>
                <c:pt idx="16">
                  <c:v>213</c:v>
                </c:pt>
                <c:pt idx="17">
                  <c:v>217</c:v>
                </c:pt>
                <c:pt idx="18">
                  <c:v>219</c:v>
                </c:pt>
                <c:pt idx="19">
                  <c:v>216</c:v>
                </c:pt>
                <c:pt idx="20">
                  <c:v>221</c:v>
                </c:pt>
                <c:pt idx="21">
                  <c:v>220</c:v>
                </c:pt>
                <c:pt idx="22">
                  <c:v>225</c:v>
                </c:pt>
                <c:pt idx="23">
                  <c:v>229</c:v>
                </c:pt>
                <c:pt idx="24">
                  <c:v>199</c:v>
                </c:pt>
                <c:pt idx="25">
                  <c:v>229</c:v>
                </c:pt>
                <c:pt idx="26">
                  <c:v>234</c:v>
                </c:pt>
                <c:pt idx="27">
                  <c:v>220</c:v>
                </c:pt>
                <c:pt idx="28">
                  <c:v>199</c:v>
                </c:pt>
                <c:pt idx="29">
                  <c:v>243</c:v>
                </c:pt>
                <c:pt idx="30">
                  <c:v>234</c:v>
                </c:pt>
                <c:pt idx="31">
                  <c:v>250</c:v>
                </c:pt>
                <c:pt idx="32">
                  <c:v>252</c:v>
                </c:pt>
                <c:pt idx="33">
                  <c:v>258</c:v>
                </c:pt>
                <c:pt idx="34">
                  <c:v>254</c:v>
                </c:pt>
                <c:pt idx="35">
                  <c:v>256</c:v>
                </c:pt>
                <c:pt idx="36">
                  <c:v>207</c:v>
                </c:pt>
                <c:pt idx="37">
                  <c:v>258</c:v>
                </c:pt>
                <c:pt idx="38">
                  <c:v>258</c:v>
                </c:pt>
                <c:pt idx="39">
                  <c:v>265</c:v>
                </c:pt>
                <c:pt idx="40">
                  <c:v>268</c:v>
                </c:pt>
                <c:pt idx="41">
                  <c:v>262</c:v>
                </c:pt>
                <c:pt idx="42">
                  <c:v>272</c:v>
                </c:pt>
                <c:pt idx="43">
                  <c:v>272</c:v>
                </c:pt>
                <c:pt idx="44">
                  <c:v>255</c:v>
                </c:pt>
                <c:pt idx="45">
                  <c:v>269</c:v>
                </c:pt>
                <c:pt idx="46">
                  <c:v>266</c:v>
                </c:pt>
                <c:pt idx="47">
                  <c:v>268</c:v>
                </c:pt>
                <c:pt idx="48">
                  <c:v>269</c:v>
                </c:pt>
                <c:pt idx="49">
                  <c:v>255</c:v>
                </c:pt>
                <c:pt idx="50">
                  <c:v>262</c:v>
                </c:pt>
                <c:pt idx="51">
                  <c:v>259</c:v>
                </c:pt>
                <c:pt idx="52">
                  <c:v>271</c:v>
                </c:pt>
              </c:numCache>
            </c:numRef>
          </c:val>
          <c:extLst>
            <c:ext xmlns:c16="http://schemas.microsoft.com/office/drawing/2014/chart" uri="{C3380CC4-5D6E-409C-BE32-E72D297353CC}">
              <c16:uniqueId val="{00000000-49C9-4D43-9E5B-997F4BA9A62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les LBM</c:v>
          </c:tx>
          <c:spPr>
            <a:ln w="28575" cap="rnd">
              <a:solidFill>
                <a:srgbClr val="FF2F92"/>
              </a:solidFill>
              <a:round/>
            </a:ln>
            <a:effectLst/>
          </c:spPr>
          <c:marker>
            <c:symbol val="none"/>
          </c:marker>
          <c:cat>
            <c:numRef>
              <c:f>Data!$BI$1:$ALK$1</c:f>
              <c:numCache>
                <c:formatCode>[$-40C]mmm\-yy;@</c:formatCode>
                <c:ptCount val="939"/>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pt idx="36">
                  <c:v>45078</c:v>
                </c:pt>
                <c:pt idx="37">
                  <c:v>45108</c:v>
                </c:pt>
                <c:pt idx="38">
                  <c:v>45139</c:v>
                </c:pt>
                <c:pt idx="39">
                  <c:v>45170</c:v>
                </c:pt>
                <c:pt idx="40">
                  <c:v>45200</c:v>
                </c:pt>
                <c:pt idx="41">
                  <c:v>45231</c:v>
                </c:pt>
                <c:pt idx="42">
                  <c:v>45261</c:v>
                </c:pt>
                <c:pt idx="43">
                  <c:v>45292</c:v>
                </c:pt>
                <c:pt idx="44" formatCode="m/d/yyyy">
                  <c:v>45323</c:v>
                </c:pt>
                <c:pt idx="45" formatCode="m/d/yyyy">
                  <c:v>45352</c:v>
                </c:pt>
                <c:pt idx="46" formatCode="m/d/yyyy">
                  <c:v>45383</c:v>
                </c:pt>
                <c:pt idx="47" formatCode="m/d/yyyy">
                  <c:v>45413</c:v>
                </c:pt>
                <c:pt idx="48" formatCode="m/d/yyyy">
                  <c:v>45444</c:v>
                </c:pt>
                <c:pt idx="49" formatCode="m/d/yyyy">
                  <c:v>45474</c:v>
                </c:pt>
                <c:pt idx="50" formatCode="m/d/yyyy">
                  <c:v>45505</c:v>
                </c:pt>
                <c:pt idx="51" formatCode="m/d/yyyy">
                  <c:v>45536</c:v>
                </c:pt>
                <c:pt idx="52" formatCode="m/d/yyyy">
                  <c:v>45566</c:v>
                </c:pt>
              </c:numCache>
            </c:numRef>
          </c:cat>
          <c:val>
            <c:numRef>
              <c:f>Data!$BI$89:$ALK$89</c:f>
              <c:numCache>
                <c:formatCode>General</c:formatCode>
                <c:ptCount val="939"/>
                <c:pt idx="0">
                  <c:v>2406.7546012269941</c:v>
                </c:pt>
                <c:pt idx="1">
                  <c:v>2115.0977011494251</c:v>
                </c:pt>
                <c:pt idx="2">
                  <c:v>2310.0674846625766</c:v>
                </c:pt>
                <c:pt idx="3">
                  <c:v>3092.5988023952095</c:v>
                </c:pt>
                <c:pt idx="4">
                  <c:v>3025.5208333333335</c:v>
                </c:pt>
                <c:pt idx="5">
                  <c:v>3392.913043478261</c:v>
                </c:pt>
                <c:pt idx="6">
                  <c:v>3113.4123711340208</c:v>
                </c:pt>
                <c:pt idx="7">
                  <c:v>3483.9119170984454</c:v>
                </c:pt>
                <c:pt idx="8">
                  <c:v>3482.9261083743841</c:v>
                </c:pt>
                <c:pt idx="9">
                  <c:v>3885.3487179487179</c:v>
                </c:pt>
                <c:pt idx="10">
                  <c:v>3635.112244897959</c:v>
                </c:pt>
                <c:pt idx="11">
                  <c:v>3392.203045685279</c:v>
                </c:pt>
                <c:pt idx="12">
                  <c:v>3601.2821782178216</c:v>
                </c:pt>
                <c:pt idx="13">
                  <c:v>3229.4878048780488</c:v>
                </c:pt>
                <c:pt idx="14">
                  <c:v>3054.0634146341463</c:v>
                </c:pt>
                <c:pt idx="15">
                  <c:v>3361.5450236966826</c:v>
                </c:pt>
                <c:pt idx="16">
                  <c:v>3387.5446009389671</c:v>
                </c:pt>
                <c:pt idx="17">
                  <c:v>3605.8156682027648</c:v>
                </c:pt>
                <c:pt idx="18">
                  <c:v>4049.0228310502284</c:v>
                </c:pt>
                <c:pt idx="19">
                  <c:v>4526.2361111111113</c:v>
                </c:pt>
                <c:pt idx="20">
                  <c:v>3915.3484162895929</c:v>
                </c:pt>
                <c:pt idx="21">
                  <c:v>4674.9454545454546</c:v>
                </c:pt>
                <c:pt idx="22">
                  <c:v>4251.7511111111107</c:v>
                </c:pt>
                <c:pt idx="23">
                  <c:v>4420.9432314410478</c:v>
                </c:pt>
                <c:pt idx="24">
                  <c:v>4095.7638190954772</c:v>
                </c:pt>
                <c:pt idx="25">
                  <c:v>4521.812227074236</c:v>
                </c:pt>
                <c:pt idx="26">
                  <c:v>4497.0512820512822</c:v>
                </c:pt>
                <c:pt idx="27">
                  <c:v>4479.2681818181818</c:v>
                </c:pt>
                <c:pt idx="28">
                  <c:v>5535.5929648241208</c:v>
                </c:pt>
                <c:pt idx="29">
                  <c:v>5774.6954732510285</c:v>
                </c:pt>
                <c:pt idx="30">
                  <c:v>5539.9572649572647</c:v>
                </c:pt>
                <c:pt idx="31">
                  <c:v>7421.56</c:v>
                </c:pt>
                <c:pt idx="32">
                  <c:v>7448.4285714285716</c:v>
                </c:pt>
                <c:pt idx="33">
                  <c:v>9127.7790697674427</c:v>
                </c:pt>
                <c:pt idx="34">
                  <c:v>8589.7047244094483</c:v>
                </c:pt>
                <c:pt idx="35">
                  <c:v>9609.46484375</c:v>
                </c:pt>
                <c:pt idx="36">
                  <c:v>8262.8599033816427</c:v>
                </c:pt>
                <c:pt idx="37">
                  <c:v>9995.2635658914733</c:v>
                </c:pt>
                <c:pt idx="38">
                  <c:v>10389.282945736433</c:v>
                </c:pt>
                <c:pt idx="39">
                  <c:v>12927.622641509433</c:v>
                </c:pt>
                <c:pt idx="40">
                  <c:v>13577.64552238806</c:v>
                </c:pt>
                <c:pt idx="41">
                  <c:v>14567.67175572519</c:v>
                </c:pt>
                <c:pt idx="42">
                  <c:v>13879.360294117647</c:v>
                </c:pt>
                <c:pt idx="43">
                  <c:v>16290.455882352941</c:v>
                </c:pt>
                <c:pt idx="44">
                  <c:v>14898.168627450981</c:v>
                </c:pt>
                <c:pt idx="45">
                  <c:v>18271.54275092937</c:v>
                </c:pt>
                <c:pt idx="46">
                  <c:v>18048.518796992481</c:v>
                </c:pt>
                <c:pt idx="47">
                  <c:v>18222.063432835821</c:v>
                </c:pt>
                <c:pt idx="48">
                  <c:v>19154.018587360595</c:v>
                </c:pt>
                <c:pt idx="49">
                  <c:v>17783.564705882352</c:v>
                </c:pt>
                <c:pt idx="50">
                  <c:v>18202.82824427481</c:v>
                </c:pt>
                <c:pt idx="51">
                  <c:v>21503.115830115828</c:v>
                </c:pt>
                <c:pt idx="52">
                  <c:v>23207.81180811808</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numCache>
            </c:numRef>
          </c:val>
          <c:smooth val="0"/>
          <c:extLst>
            <c:ext xmlns:c16="http://schemas.microsoft.com/office/drawing/2014/chart" uri="{C3380CC4-5D6E-409C-BE32-E72D297353CC}">
              <c16:uniqueId val="{00000001-49C9-4D43-9E5B-997F4BA9A62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3.4298618333085722E-2"/>
          <c:w val="0.5397633196104944"/>
          <c:h val="0.8785725746545832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Data'!$B$81:$B$85</c:f>
              <c:strCache>
                <c:ptCount val="5"/>
                <c:pt idx="0">
                  <c:v>5. LBM CYTOGEN</c:v>
                </c:pt>
                <c:pt idx="1">
                  <c:v>4. SELAS BIO+</c:v>
                </c:pt>
                <c:pt idx="2">
                  <c:v>3. SELAS LA SCALA</c:v>
                </c:pt>
                <c:pt idx="3">
                  <c:v>2. LABORATOIRE MARTIN PEYSSIES</c:v>
                </c:pt>
                <c:pt idx="4">
                  <c:v>1. SELAS TETRABIO</c:v>
                </c:pt>
              </c:strCache>
            </c:strRef>
          </c:cat>
          <c:val>
            <c:numRef>
              <c:f>'Graphique Data'!$C$81:$C$85</c:f>
              <c:numCache>
                <c:formatCode>0.0%</c:formatCode>
                <c:ptCount val="5"/>
                <c:pt idx="0">
                  <c:v>0.48201438848920902</c:v>
                </c:pt>
                <c:pt idx="1">
                  <c:v>0.52064319860929997</c:v>
                </c:pt>
                <c:pt idx="2">
                  <c:v>0.83954154727793695</c:v>
                </c:pt>
                <c:pt idx="3">
                  <c:v>1.0201612903225801</c:v>
                </c:pt>
                <c:pt idx="4">
                  <c:v>10.7985153764581</c:v>
                </c:pt>
              </c:numCache>
            </c:numRef>
          </c:val>
          <c:extLst>
            <c:ext xmlns:c16="http://schemas.microsoft.com/office/drawing/2014/chart" uri="{C3380CC4-5D6E-409C-BE32-E72D297353CC}">
              <c16:uniqueId val="{00000000-D64B-4206-AE2A-04779325BD97}"/>
            </c:ext>
          </c:extLst>
        </c:ser>
        <c:dLbls>
          <c:dLblPos val="out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Destinataire</a:t>
            </a:r>
            <a:r>
              <a:rPr lang="fr-FR" sz="1100" b="1" baseline="0"/>
              <a:t>s des LBM</a:t>
            </a:r>
            <a:endParaRPr lang="fr-FR" sz="1100" b="1"/>
          </a:p>
        </c:rich>
      </c:tx>
      <c:layout>
        <c:manualLayout>
          <c:xMode val="edge"/>
          <c:yMode val="edge"/>
          <c:x val="0.2526025230764683"/>
          <c:y val="6.743109816056459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6096769663959324"/>
          <c:y val="0.20183723382112051"/>
          <c:w val="0.4706550095705449"/>
          <c:h val="0.7204228092561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DE-43A5-9A43-D41250336BA1}"/>
              </c:ext>
            </c:extLst>
          </c:dPt>
          <c:dPt>
            <c:idx val="1"/>
            <c:bubble3D val="0"/>
            <c:spPr>
              <a:solidFill>
                <a:srgbClr val="FF2F92"/>
              </a:solidFill>
              <a:ln w="19050">
                <a:solidFill>
                  <a:schemeClr val="lt1"/>
                </a:solidFill>
              </a:ln>
              <a:effectLst/>
            </c:spPr>
            <c:extLst>
              <c:ext xmlns:c16="http://schemas.microsoft.com/office/drawing/2014/chart" uri="{C3380CC4-5D6E-409C-BE32-E72D297353CC}">
                <c16:uniqueId val="{00000003-4CDE-43A5-9A43-D41250336BA1}"/>
              </c:ext>
            </c:extLst>
          </c:dPt>
          <c:dPt>
            <c:idx val="2"/>
            <c:bubble3D val="0"/>
            <c:spPr>
              <a:solidFill>
                <a:srgbClr val="008080"/>
              </a:solidFill>
              <a:ln w="19050">
                <a:solidFill>
                  <a:schemeClr val="lt1"/>
                </a:solidFill>
              </a:ln>
              <a:effectLst/>
            </c:spPr>
            <c:extLst>
              <c:ext xmlns:c16="http://schemas.microsoft.com/office/drawing/2014/chart" uri="{C3380CC4-5D6E-409C-BE32-E72D297353CC}">
                <c16:uniqueId val="{00000005-4CDE-43A5-9A43-D41250336BA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4CDE-43A5-9A43-D41250336BA1}"/>
              </c:ext>
            </c:extLst>
          </c:dPt>
          <c:dLbls>
            <c:dLbl>
              <c:idx val="0"/>
              <c:layout>
                <c:manualLayout>
                  <c:x val="0.12487491778199851"/>
                  <c:y val="9.4403537424790407E-2"/>
                </c:manualLayout>
              </c:layout>
              <c:tx>
                <c:rich>
                  <a:bodyPr/>
                  <a:lstStyle/>
                  <a:p>
                    <a:fld id="{13B875BB-4800-4588-B96E-69CB7BD38F3E}" type="CATEGORYNAME">
                      <a:rPr lang="en-US" b="1">
                        <a:solidFill>
                          <a:schemeClr val="accent1"/>
                        </a:solidFill>
                      </a:rPr>
                      <a:pPr/>
                      <a:t>[NOM DE CATÉGORIE]</a:t>
                    </a:fld>
                    <a:endParaRPr lang="en-US" b="1" baseline="0">
                      <a:solidFill>
                        <a:schemeClr val="accent1"/>
                      </a:solidFill>
                    </a:endParaRPr>
                  </a:p>
                  <a:p>
                    <a:fld id="{AEB9017D-863C-453B-A748-60176F0B9B61}" type="VALUE">
                      <a:rPr lang="en-US"/>
                      <a:pPr/>
                      <a:t>[VALEUR]</a:t>
                    </a:fld>
                    <a:endParaRPr lang="en-US" baseline="0"/>
                  </a:p>
                  <a:p>
                    <a:fld id="{58111BEF-EEFD-49B2-B11A-6A154A116684}"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CDE-43A5-9A43-D41250336BA1}"/>
                </c:ext>
              </c:extLst>
            </c:dLbl>
            <c:dLbl>
              <c:idx val="1"/>
              <c:layout>
                <c:manualLayout>
                  <c:x val="0.54100058776597526"/>
                  <c:y val="-5.4525051636631891E-2"/>
                </c:manualLayout>
              </c:layout>
              <c:tx>
                <c:rich>
                  <a:bodyPr/>
                  <a:lstStyle/>
                  <a:p>
                    <a:fld id="{7FCD10A1-6C81-42A5-9C0C-B1B7004A483B}" type="CATEGORYNAME">
                      <a:rPr lang="en-US" b="1">
                        <a:solidFill>
                          <a:srgbClr val="FF2F92"/>
                        </a:solidFill>
                      </a:rPr>
                      <a:pPr/>
                      <a:t>[NOM DE CATÉGORIE]</a:t>
                    </a:fld>
                    <a:endParaRPr lang="en-US" b="1" baseline="0">
                      <a:solidFill>
                        <a:srgbClr val="FF2F92"/>
                      </a:solidFill>
                    </a:endParaRPr>
                  </a:p>
                  <a:p>
                    <a:fld id="{26BEEE32-3881-4CDB-9ADA-115C01683F0A}" type="VALUE">
                      <a:rPr lang="en-US"/>
                      <a:pPr/>
                      <a:t>[VALEUR]</a:t>
                    </a:fld>
                    <a:endParaRPr lang="en-US" baseline="0"/>
                  </a:p>
                  <a:p>
                    <a:fld id="{E8BB8589-920D-475F-B109-FCA101090FB6}"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CDE-43A5-9A43-D41250336BA1}"/>
                </c:ext>
              </c:extLst>
            </c:dLbl>
            <c:dLbl>
              <c:idx val="2"/>
              <c:layout>
                <c:manualLayout>
                  <c:x val="-0.25096303480930382"/>
                  <c:y val="0.34964254134134337"/>
                </c:manualLayout>
              </c:layout>
              <c:tx>
                <c:rich>
                  <a:bodyPr/>
                  <a:lstStyle/>
                  <a:p>
                    <a:fld id="{F9214074-191F-4B60-B334-B0B370FCBB57}" type="CATEGORYNAME">
                      <a:rPr lang="en-US" b="1">
                        <a:solidFill>
                          <a:srgbClr val="008080"/>
                        </a:solidFill>
                      </a:rPr>
                      <a:pPr/>
                      <a:t>[NOM DE CATÉGORIE]</a:t>
                    </a:fld>
                    <a:endParaRPr lang="en-US" b="1" baseline="0">
                      <a:solidFill>
                        <a:srgbClr val="008080"/>
                      </a:solidFill>
                    </a:endParaRPr>
                  </a:p>
                  <a:p>
                    <a:fld id="{779BE52F-7919-4F2E-B035-5C32E768470F}" type="VALUE">
                      <a:rPr lang="en-US"/>
                      <a:pPr/>
                      <a:t>[VALEUR]</a:t>
                    </a:fld>
                    <a:endParaRPr lang="en-US" baseline="0"/>
                  </a:p>
                  <a:p>
                    <a:fld id="{26B30C03-2A61-4674-85C4-7A741793CE8C}"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CDE-43A5-9A43-D41250336BA1}"/>
                </c:ext>
              </c:extLst>
            </c:dLbl>
            <c:dLbl>
              <c:idx val="3"/>
              <c:layout>
                <c:manualLayout>
                  <c:x val="-0.27688066749931639"/>
                  <c:y val="9.4403537424790435E-2"/>
                </c:manualLayout>
              </c:layout>
              <c:tx>
                <c:rich>
                  <a:bodyPr/>
                  <a:lstStyle/>
                  <a:p>
                    <a:fld id="{4F5815A2-8D2A-428F-A7F0-A39BDA3436F4}" type="CATEGORYNAME">
                      <a:rPr lang="en-US" b="1"/>
                      <a:pPr/>
                      <a:t>[NOM DE CATÉGORIE]</a:t>
                    </a:fld>
                    <a:endParaRPr lang="en-US" b="1" baseline="0"/>
                  </a:p>
                  <a:p>
                    <a:fld id="{0E88B65F-C991-4630-A3CF-C34009FDBFD6}" type="VALUE">
                      <a:rPr lang="en-US"/>
                      <a:pPr/>
                      <a:t>[VALEUR]</a:t>
                    </a:fld>
                    <a:endParaRPr lang="en-US" baseline="0"/>
                  </a:p>
                  <a:p>
                    <a:fld id="{1DCC4BC5-376F-478F-A35A-93A793547C33}"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CDE-43A5-9A43-D41250336B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Data'!$A$34:$A$37</c:f>
              <c:strCache>
                <c:ptCount val="4"/>
                <c:pt idx="0">
                  <c:v>ES</c:v>
                </c:pt>
                <c:pt idx="1">
                  <c:v>PSL</c:v>
                </c:pt>
                <c:pt idx="2">
                  <c:v>LBM</c:v>
                </c:pt>
                <c:pt idx="3">
                  <c:v>Autres</c:v>
                </c:pt>
              </c:strCache>
            </c:strRef>
          </c:cat>
          <c:val>
            <c:numRef>
              <c:f>'Graphique Data'!$B$34:$B$37</c:f>
              <c:numCache>
                <c:formatCode>General</c:formatCode>
                <c:ptCount val="4"/>
                <c:pt idx="0">
                  <c:v>6047</c:v>
                </c:pt>
                <c:pt idx="1">
                  <c:v>1464095</c:v>
                </c:pt>
                <c:pt idx="2">
                  <c:v>3362714</c:v>
                </c:pt>
                <c:pt idx="3">
                  <c:v>243979</c:v>
                </c:pt>
              </c:numCache>
            </c:numRef>
          </c:val>
          <c:extLst>
            <c:ext xmlns:c16="http://schemas.microsoft.com/office/drawing/2014/chart" uri="{C3380CC4-5D6E-409C-BE32-E72D297353CC}">
              <c16:uniqueId val="{00000008-4CDE-43A5-9A43-D41250336BA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63907766536135E-2"/>
          <c:y val="0.1216900801124086"/>
          <c:w val="0.87346884591387919"/>
          <c:h val="0.68034741800770093"/>
        </c:manualLayout>
      </c:layout>
      <c:barChart>
        <c:barDir val="col"/>
        <c:grouping val="stacked"/>
        <c:varyColors val="0"/>
        <c:ser>
          <c:idx val="1"/>
          <c:order val="0"/>
          <c:tx>
            <c:v>BAL Libéral</c:v>
          </c:tx>
          <c:spPr>
            <a:solidFill>
              <a:srgbClr val="FF2F92"/>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pt idx="90" formatCode="m/d/yyyy">
                  <c:v>45444</c:v>
                </c:pt>
                <c:pt idx="91" formatCode="m/d/yyyy">
                  <c:v>45474</c:v>
                </c:pt>
                <c:pt idx="92" formatCode="m/d/yyyy">
                  <c:v>45505</c:v>
                </c:pt>
                <c:pt idx="93" formatCode="m/d/yyyy">
                  <c:v>45536</c:v>
                </c:pt>
                <c:pt idx="94" formatCode="m/d/yyyy">
                  <c:v>45566</c:v>
                </c:pt>
              </c:numCache>
            </c:numRef>
          </c:cat>
          <c:val>
            <c:numRef>
              <c:f>Data!$S$14:$APN$14</c:f>
              <c:numCache>
                <c:formatCode>General</c:formatCode>
                <c:ptCount val="1088"/>
                <c:pt idx="1">
                  <c:v>20245</c:v>
                </c:pt>
                <c:pt idx="2">
                  <c:v>24572</c:v>
                </c:pt>
                <c:pt idx="3">
                  <c:v>25545</c:v>
                </c:pt>
                <c:pt idx="4">
                  <c:v>32751</c:v>
                </c:pt>
                <c:pt idx="5">
                  <c:v>36948</c:v>
                </c:pt>
                <c:pt idx="6">
                  <c:v>38545</c:v>
                </c:pt>
                <c:pt idx="7">
                  <c:v>40095</c:v>
                </c:pt>
                <c:pt idx="8">
                  <c:v>42500</c:v>
                </c:pt>
                <c:pt idx="9">
                  <c:v>44179</c:v>
                </c:pt>
                <c:pt idx="10">
                  <c:v>48594</c:v>
                </c:pt>
                <c:pt idx="11">
                  <c:v>53121</c:v>
                </c:pt>
                <c:pt idx="12">
                  <c:v>61309</c:v>
                </c:pt>
                <c:pt idx="13">
                  <c:v>69116</c:v>
                </c:pt>
                <c:pt idx="14">
                  <c:v>77747</c:v>
                </c:pt>
                <c:pt idx="15">
                  <c:v>81325</c:v>
                </c:pt>
                <c:pt idx="16">
                  <c:v>85705</c:v>
                </c:pt>
                <c:pt idx="17">
                  <c:v>90304</c:v>
                </c:pt>
                <c:pt idx="18">
                  <c:v>97422</c:v>
                </c:pt>
                <c:pt idx="19">
                  <c:v>98931</c:v>
                </c:pt>
                <c:pt idx="20">
                  <c:v>99652</c:v>
                </c:pt>
                <c:pt idx="21">
                  <c:v>111326</c:v>
                </c:pt>
                <c:pt idx="22">
                  <c:v>120561</c:v>
                </c:pt>
                <c:pt idx="23">
                  <c:v>133483</c:v>
                </c:pt>
                <c:pt idx="24">
                  <c:v>143720</c:v>
                </c:pt>
                <c:pt idx="25">
                  <c:v>148213</c:v>
                </c:pt>
                <c:pt idx="26">
                  <c:v>155064</c:v>
                </c:pt>
                <c:pt idx="27">
                  <c:v>160117</c:v>
                </c:pt>
                <c:pt idx="28">
                  <c:v>165633</c:v>
                </c:pt>
                <c:pt idx="29">
                  <c:v>169383</c:v>
                </c:pt>
                <c:pt idx="30">
                  <c:v>172542</c:v>
                </c:pt>
                <c:pt idx="31">
                  <c:v>176035</c:v>
                </c:pt>
                <c:pt idx="32">
                  <c:v>178473</c:v>
                </c:pt>
                <c:pt idx="33">
                  <c:v>184641</c:v>
                </c:pt>
                <c:pt idx="34">
                  <c:v>192333</c:v>
                </c:pt>
                <c:pt idx="35">
                  <c:v>202899</c:v>
                </c:pt>
                <c:pt idx="36">
                  <c:v>223181</c:v>
                </c:pt>
                <c:pt idx="37">
                  <c:v>236338</c:v>
                </c:pt>
                <c:pt idx="38">
                  <c:v>247471</c:v>
                </c:pt>
                <c:pt idx="39">
                  <c:v>255973</c:v>
                </c:pt>
                <c:pt idx="40">
                  <c:v>260600</c:v>
                </c:pt>
                <c:pt idx="41">
                  <c:v>263698</c:v>
                </c:pt>
                <c:pt idx="42">
                  <c:v>265255</c:v>
                </c:pt>
                <c:pt idx="43">
                  <c:v>267970</c:v>
                </c:pt>
                <c:pt idx="44">
                  <c:v>269780</c:v>
                </c:pt>
                <c:pt idx="45">
                  <c:v>272595</c:v>
                </c:pt>
                <c:pt idx="46">
                  <c:v>277174</c:v>
                </c:pt>
                <c:pt idx="47">
                  <c:v>283175</c:v>
                </c:pt>
                <c:pt idx="48">
                  <c:v>286463</c:v>
                </c:pt>
                <c:pt idx="49">
                  <c:v>295528</c:v>
                </c:pt>
                <c:pt idx="50">
                  <c:v>300913</c:v>
                </c:pt>
                <c:pt idx="51">
                  <c:v>308753</c:v>
                </c:pt>
                <c:pt idx="52">
                  <c:v>319907</c:v>
                </c:pt>
                <c:pt idx="53">
                  <c:v>321802</c:v>
                </c:pt>
                <c:pt idx="54">
                  <c:v>323985</c:v>
                </c:pt>
                <c:pt idx="55">
                  <c:v>320430</c:v>
                </c:pt>
                <c:pt idx="56">
                  <c:v>322659</c:v>
                </c:pt>
                <c:pt idx="57">
                  <c:v>325890</c:v>
                </c:pt>
                <c:pt idx="58">
                  <c:v>329435</c:v>
                </c:pt>
                <c:pt idx="59">
                  <c:v>331639</c:v>
                </c:pt>
                <c:pt idx="60">
                  <c:v>344966</c:v>
                </c:pt>
                <c:pt idx="61">
                  <c:v>361310</c:v>
                </c:pt>
                <c:pt idx="62">
                  <c:v>361248</c:v>
                </c:pt>
                <c:pt idx="63">
                  <c:v>366577</c:v>
                </c:pt>
                <c:pt idx="64">
                  <c:v>369171</c:v>
                </c:pt>
                <c:pt idx="65">
                  <c:v>371501</c:v>
                </c:pt>
                <c:pt idx="66">
                  <c:v>374058</c:v>
                </c:pt>
                <c:pt idx="67">
                  <c:v>408898</c:v>
                </c:pt>
                <c:pt idx="68">
                  <c:v>413293</c:v>
                </c:pt>
                <c:pt idx="69">
                  <c:v>416356</c:v>
                </c:pt>
                <c:pt idx="70">
                  <c:v>419130</c:v>
                </c:pt>
                <c:pt idx="71">
                  <c:v>425143</c:v>
                </c:pt>
                <c:pt idx="72">
                  <c:v>427456</c:v>
                </c:pt>
                <c:pt idx="73">
                  <c:v>428037</c:v>
                </c:pt>
                <c:pt idx="74">
                  <c:v>427699</c:v>
                </c:pt>
                <c:pt idx="75">
                  <c:v>428463</c:v>
                </c:pt>
                <c:pt idx="76">
                  <c:v>433853</c:v>
                </c:pt>
                <c:pt idx="77">
                  <c:v>435362</c:v>
                </c:pt>
                <c:pt idx="78">
                  <c:v>434990</c:v>
                </c:pt>
                <c:pt idx="79">
                  <c:v>434470</c:v>
                </c:pt>
                <c:pt idx="80">
                  <c:v>435859</c:v>
                </c:pt>
                <c:pt idx="81">
                  <c:v>434308</c:v>
                </c:pt>
                <c:pt idx="82">
                  <c:v>435142</c:v>
                </c:pt>
                <c:pt idx="83">
                  <c:v>434029</c:v>
                </c:pt>
                <c:pt idx="84">
                  <c:v>434052</c:v>
                </c:pt>
                <c:pt idx="85">
                  <c:v>437108</c:v>
                </c:pt>
                <c:pt idx="86">
                  <c:v>448493</c:v>
                </c:pt>
                <c:pt idx="87">
                  <c:v>449360</c:v>
                </c:pt>
                <c:pt idx="88">
                  <c:v>450791</c:v>
                </c:pt>
                <c:pt idx="89">
                  <c:v>453287</c:v>
                </c:pt>
                <c:pt idx="90">
                  <c:v>453657</c:v>
                </c:pt>
                <c:pt idx="91">
                  <c:v>455207</c:v>
                </c:pt>
                <c:pt idx="92">
                  <c:v>455837</c:v>
                </c:pt>
                <c:pt idx="93">
                  <c:v>458480</c:v>
                </c:pt>
                <c:pt idx="94">
                  <c:v>460267</c:v>
                </c:pt>
              </c:numCache>
            </c:numRef>
          </c:val>
          <c:extLst>
            <c:ext xmlns:c16="http://schemas.microsoft.com/office/drawing/2014/chart" uri="{C3380CC4-5D6E-409C-BE32-E72D297353CC}">
              <c16:uniqueId val="{00000001-909A-B044-9967-5D77CF13C3E5}"/>
            </c:ext>
          </c:extLst>
        </c:ser>
        <c:ser>
          <c:idx val="2"/>
          <c:order val="1"/>
          <c:tx>
            <c:v>BAL non Libéral</c:v>
          </c:tx>
          <c:spPr>
            <a:solidFill>
              <a:schemeClr val="accent1"/>
            </a:solidFill>
          </c:spPr>
          <c:invertIfNegative val="0"/>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pt idx="90" formatCode="m/d/yyyy">
                  <c:v>45444</c:v>
                </c:pt>
                <c:pt idx="91" formatCode="m/d/yyyy">
                  <c:v>45474</c:v>
                </c:pt>
                <c:pt idx="92" formatCode="m/d/yyyy">
                  <c:v>45505</c:v>
                </c:pt>
                <c:pt idx="93" formatCode="m/d/yyyy">
                  <c:v>45536</c:v>
                </c:pt>
                <c:pt idx="94" formatCode="m/d/yyyy">
                  <c:v>45566</c:v>
                </c:pt>
              </c:numCache>
            </c:numRef>
          </c:cat>
          <c:val>
            <c:numRef>
              <c:f>Data!$S$15:$APN$15</c:f>
              <c:numCache>
                <c:formatCode>General</c:formatCode>
                <c:ptCount val="1088"/>
                <c:pt idx="1">
                  <c:v>18844</c:v>
                </c:pt>
                <c:pt idx="2">
                  <c:v>20487</c:v>
                </c:pt>
                <c:pt idx="3">
                  <c:v>20722</c:v>
                </c:pt>
                <c:pt idx="4">
                  <c:v>23099</c:v>
                </c:pt>
                <c:pt idx="5">
                  <c:v>25725</c:v>
                </c:pt>
                <c:pt idx="6">
                  <c:v>30492</c:v>
                </c:pt>
                <c:pt idx="7">
                  <c:v>31217</c:v>
                </c:pt>
                <c:pt idx="8">
                  <c:v>32000</c:v>
                </c:pt>
                <c:pt idx="9">
                  <c:v>32819</c:v>
                </c:pt>
                <c:pt idx="10">
                  <c:v>34891</c:v>
                </c:pt>
                <c:pt idx="11">
                  <c:v>36326</c:v>
                </c:pt>
                <c:pt idx="12">
                  <c:v>37898</c:v>
                </c:pt>
                <c:pt idx="13">
                  <c:v>39223</c:v>
                </c:pt>
                <c:pt idx="14">
                  <c:v>40444</c:v>
                </c:pt>
                <c:pt idx="15">
                  <c:v>42175</c:v>
                </c:pt>
                <c:pt idx="16">
                  <c:v>43653</c:v>
                </c:pt>
                <c:pt idx="17">
                  <c:v>46067</c:v>
                </c:pt>
                <c:pt idx="18">
                  <c:v>48346</c:v>
                </c:pt>
                <c:pt idx="19">
                  <c:v>50090</c:v>
                </c:pt>
                <c:pt idx="20">
                  <c:v>50628</c:v>
                </c:pt>
                <c:pt idx="21">
                  <c:v>52034</c:v>
                </c:pt>
                <c:pt idx="22">
                  <c:v>52956</c:v>
                </c:pt>
                <c:pt idx="23">
                  <c:v>54303</c:v>
                </c:pt>
                <c:pt idx="24">
                  <c:v>57022</c:v>
                </c:pt>
                <c:pt idx="25">
                  <c:v>59418</c:v>
                </c:pt>
                <c:pt idx="26">
                  <c:v>61272</c:v>
                </c:pt>
                <c:pt idx="27">
                  <c:v>62190</c:v>
                </c:pt>
                <c:pt idx="28">
                  <c:v>64215</c:v>
                </c:pt>
                <c:pt idx="29">
                  <c:v>66323</c:v>
                </c:pt>
                <c:pt idx="30">
                  <c:v>69153</c:v>
                </c:pt>
                <c:pt idx="31">
                  <c:v>70712</c:v>
                </c:pt>
                <c:pt idx="32">
                  <c:v>71856</c:v>
                </c:pt>
                <c:pt idx="33">
                  <c:v>73045</c:v>
                </c:pt>
                <c:pt idx="34">
                  <c:v>74952</c:v>
                </c:pt>
                <c:pt idx="35">
                  <c:v>75929</c:v>
                </c:pt>
                <c:pt idx="36">
                  <c:v>78964</c:v>
                </c:pt>
                <c:pt idx="37">
                  <c:v>81437</c:v>
                </c:pt>
                <c:pt idx="38">
                  <c:v>83630</c:v>
                </c:pt>
                <c:pt idx="39">
                  <c:v>87920</c:v>
                </c:pt>
                <c:pt idx="40">
                  <c:v>95485</c:v>
                </c:pt>
                <c:pt idx="41">
                  <c:v>98967</c:v>
                </c:pt>
                <c:pt idx="42">
                  <c:v>103025</c:v>
                </c:pt>
                <c:pt idx="43">
                  <c:v>105434</c:v>
                </c:pt>
                <c:pt idx="44">
                  <c:v>104980</c:v>
                </c:pt>
                <c:pt idx="45">
                  <c:v>106211</c:v>
                </c:pt>
                <c:pt idx="46">
                  <c:v>110368</c:v>
                </c:pt>
                <c:pt idx="47">
                  <c:v>113951</c:v>
                </c:pt>
                <c:pt idx="48">
                  <c:v>118533</c:v>
                </c:pt>
                <c:pt idx="49">
                  <c:v>118170</c:v>
                </c:pt>
                <c:pt idx="50">
                  <c:v>126663</c:v>
                </c:pt>
                <c:pt idx="51">
                  <c:v>131321</c:v>
                </c:pt>
                <c:pt idx="52">
                  <c:v>137782</c:v>
                </c:pt>
                <c:pt idx="53">
                  <c:v>140534</c:v>
                </c:pt>
                <c:pt idx="54">
                  <c:v>149769</c:v>
                </c:pt>
                <c:pt idx="55">
                  <c:v>151438</c:v>
                </c:pt>
                <c:pt idx="56">
                  <c:v>157695</c:v>
                </c:pt>
                <c:pt idx="57">
                  <c:v>162389</c:v>
                </c:pt>
                <c:pt idx="58">
                  <c:v>168147</c:v>
                </c:pt>
                <c:pt idx="59">
                  <c:v>167908</c:v>
                </c:pt>
                <c:pt idx="60">
                  <c:v>173822</c:v>
                </c:pt>
                <c:pt idx="61">
                  <c:v>179383</c:v>
                </c:pt>
                <c:pt idx="62">
                  <c:v>179445</c:v>
                </c:pt>
                <c:pt idx="63">
                  <c:v>184397</c:v>
                </c:pt>
                <c:pt idx="64">
                  <c:v>185464</c:v>
                </c:pt>
                <c:pt idx="65">
                  <c:v>187142</c:v>
                </c:pt>
                <c:pt idx="66">
                  <c:v>192430</c:v>
                </c:pt>
                <c:pt idx="67">
                  <c:v>203145</c:v>
                </c:pt>
                <c:pt idx="68">
                  <c:v>205089</c:v>
                </c:pt>
                <c:pt idx="69">
                  <c:v>210602</c:v>
                </c:pt>
                <c:pt idx="70">
                  <c:v>214549</c:v>
                </c:pt>
                <c:pt idx="71">
                  <c:v>217398</c:v>
                </c:pt>
                <c:pt idx="72">
                  <c:v>225027</c:v>
                </c:pt>
                <c:pt idx="73">
                  <c:v>224787</c:v>
                </c:pt>
                <c:pt idx="74">
                  <c:v>227924</c:v>
                </c:pt>
                <c:pt idx="75">
                  <c:v>235089</c:v>
                </c:pt>
                <c:pt idx="76">
                  <c:v>243269</c:v>
                </c:pt>
                <c:pt idx="77">
                  <c:v>250113</c:v>
                </c:pt>
                <c:pt idx="78">
                  <c:v>257662</c:v>
                </c:pt>
                <c:pt idx="79">
                  <c:v>257017</c:v>
                </c:pt>
                <c:pt idx="80">
                  <c:v>258397</c:v>
                </c:pt>
                <c:pt idx="81">
                  <c:v>259387</c:v>
                </c:pt>
                <c:pt idx="82">
                  <c:v>263722</c:v>
                </c:pt>
                <c:pt idx="83">
                  <c:v>264630</c:v>
                </c:pt>
                <c:pt idx="84">
                  <c:v>280516</c:v>
                </c:pt>
                <c:pt idx="85">
                  <c:v>284372</c:v>
                </c:pt>
                <c:pt idx="86">
                  <c:v>294887</c:v>
                </c:pt>
                <c:pt idx="87">
                  <c:v>300106</c:v>
                </c:pt>
                <c:pt idx="88">
                  <c:v>304448</c:v>
                </c:pt>
                <c:pt idx="89">
                  <c:v>310480</c:v>
                </c:pt>
                <c:pt idx="90">
                  <c:v>317127</c:v>
                </c:pt>
                <c:pt idx="91">
                  <c:v>323843</c:v>
                </c:pt>
                <c:pt idx="92">
                  <c:v>327281</c:v>
                </c:pt>
                <c:pt idx="93">
                  <c:v>330280</c:v>
                </c:pt>
                <c:pt idx="94">
                  <c:v>335337</c:v>
                </c:pt>
              </c:numCache>
            </c:numRef>
          </c:val>
          <c:extLst>
            <c:ext xmlns:c16="http://schemas.microsoft.com/office/drawing/2014/chart" uri="{C3380CC4-5D6E-409C-BE32-E72D297353CC}">
              <c16:uniqueId val="{00000003-909A-B044-9967-5D77CF13C3E5}"/>
            </c:ext>
          </c:extLst>
        </c:ser>
        <c:dLbls>
          <c:showLegendKey val="0"/>
          <c:showVal val="0"/>
          <c:showCatName val="0"/>
          <c:showSerName val="0"/>
          <c:showPercent val="0"/>
          <c:showBubbleSize val="0"/>
        </c:dLbls>
        <c:gapWidth val="150"/>
        <c:overlap val="100"/>
        <c:axId val="90968064"/>
        <c:axId val="90969600"/>
      </c:barChart>
      <c:lineChart>
        <c:grouping val="standard"/>
        <c:varyColors val="0"/>
        <c:ser>
          <c:idx val="0"/>
          <c:order val="2"/>
          <c:tx>
            <c:v>Total</c:v>
          </c:tx>
          <c:spPr>
            <a:ln w="12700">
              <a:solidFill>
                <a:schemeClr val="tx1"/>
              </a:solidFill>
            </a:ln>
          </c:spPr>
          <c:marker>
            <c:symbol val="circle"/>
            <c:size val="3"/>
            <c:spPr>
              <a:solidFill>
                <a:schemeClr val="tx1"/>
              </a:solidFill>
            </c:spPr>
          </c:marker>
          <c:cat>
            <c:numRef>
              <c:f>Data!$S$1:$APN$1</c:f>
              <c:numCache>
                <c:formatCode>[$-40C]mmm\-yy;@</c:formatCode>
                <c:ptCount val="1088"/>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pt idx="76">
                  <c:v>45017</c:v>
                </c:pt>
                <c:pt idx="77">
                  <c:v>45047</c:v>
                </c:pt>
                <c:pt idx="78">
                  <c:v>45078</c:v>
                </c:pt>
                <c:pt idx="79">
                  <c:v>45108</c:v>
                </c:pt>
                <c:pt idx="80">
                  <c:v>45139</c:v>
                </c:pt>
                <c:pt idx="81">
                  <c:v>45170</c:v>
                </c:pt>
                <c:pt idx="82">
                  <c:v>45200</c:v>
                </c:pt>
                <c:pt idx="83">
                  <c:v>45231</c:v>
                </c:pt>
                <c:pt idx="84">
                  <c:v>45261</c:v>
                </c:pt>
                <c:pt idx="85">
                  <c:v>45292</c:v>
                </c:pt>
                <c:pt idx="86" formatCode="m/d/yyyy">
                  <c:v>45323</c:v>
                </c:pt>
                <c:pt idx="87" formatCode="m/d/yyyy">
                  <c:v>45352</c:v>
                </c:pt>
                <c:pt idx="88" formatCode="m/d/yyyy">
                  <c:v>45383</c:v>
                </c:pt>
                <c:pt idx="89" formatCode="m/d/yyyy">
                  <c:v>45413</c:v>
                </c:pt>
                <c:pt idx="90" formatCode="m/d/yyyy">
                  <c:v>45444</c:v>
                </c:pt>
                <c:pt idx="91" formatCode="m/d/yyyy">
                  <c:v>45474</c:v>
                </c:pt>
                <c:pt idx="92" formatCode="m/d/yyyy">
                  <c:v>45505</c:v>
                </c:pt>
                <c:pt idx="93" formatCode="m/d/yyyy">
                  <c:v>45536</c:v>
                </c:pt>
                <c:pt idx="94" formatCode="m/d/yyyy">
                  <c:v>45566</c:v>
                </c:pt>
              </c:numCache>
            </c:numRef>
          </c:cat>
          <c:val>
            <c:numRef>
              <c:f>Data!$S$3:$APN$3</c:f>
              <c:numCache>
                <c:formatCode>General</c:formatCode>
                <c:ptCount val="1088"/>
                <c:pt idx="1">
                  <c:v>39089</c:v>
                </c:pt>
                <c:pt idx="2">
                  <c:v>45059</c:v>
                </c:pt>
                <c:pt idx="3">
                  <c:v>46267</c:v>
                </c:pt>
                <c:pt idx="4">
                  <c:v>55850</c:v>
                </c:pt>
                <c:pt idx="5">
                  <c:v>62673</c:v>
                </c:pt>
                <c:pt idx="6">
                  <c:v>69037</c:v>
                </c:pt>
                <c:pt idx="7">
                  <c:v>71312</c:v>
                </c:pt>
                <c:pt idx="8">
                  <c:v>75000</c:v>
                </c:pt>
                <c:pt idx="9">
                  <c:v>76998</c:v>
                </c:pt>
                <c:pt idx="10">
                  <c:v>83485</c:v>
                </c:pt>
                <c:pt idx="11">
                  <c:v>89447</c:v>
                </c:pt>
                <c:pt idx="12">
                  <c:v>99207</c:v>
                </c:pt>
                <c:pt idx="13">
                  <c:v>108339</c:v>
                </c:pt>
                <c:pt idx="14">
                  <c:v>118191</c:v>
                </c:pt>
                <c:pt idx="15">
                  <c:v>123500</c:v>
                </c:pt>
                <c:pt idx="16">
                  <c:v>129358</c:v>
                </c:pt>
                <c:pt idx="17">
                  <c:v>136371</c:v>
                </c:pt>
                <c:pt idx="18">
                  <c:v>145768</c:v>
                </c:pt>
                <c:pt idx="19">
                  <c:v>149021</c:v>
                </c:pt>
                <c:pt idx="20">
                  <c:v>150280</c:v>
                </c:pt>
                <c:pt idx="21">
                  <c:v>163360</c:v>
                </c:pt>
                <c:pt idx="22">
                  <c:v>173517</c:v>
                </c:pt>
                <c:pt idx="23">
                  <c:v>187786</c:v>
                </c:pt>
                <c:pt idx="24">
                  <c:v>200742</c:v>
                </c:pt>
                <c:pt idx="25">
                  <c:v>207631</c:v>
                </c:pt>
                <c:pt idx="26">
                  <c:v>216336</c:v>
                </c:pt>
                <c:pt idx="27">
                  <c:v>222307</c:v>
                </c:pt>
                <c:pt idx="28">
                  <c:v>229848</c:v>
                </c:pt>
                <c:pt idx="29">
                  <c:v>235706</c:v>
                </c:pt>
                <c:pt idx="30">
                  <c:v>241695</c:v>
                </c:pt>
                <c:pt idx="31" formatCode="#,##0">
                  <c:v>246747</c:v>
                </c:pt>
                <c:pt idx="32">
                  <c:v>250329</c:v>
                </c:pt>
                <c:pt idx="33">
                  <c:v>257686</c:v>
                </c:pt>
                <c:pt idx="34">
                  <c:v>267285</c:v>
                </c:pt>
                <c:pt idx="35">
                  <c:v>278828</c:v>
                </c:pt>
                <c:pt idx="36">
                  <c:v>302145</c:v>
                </c:pt>
                <c:pt idx="37">
                  <c:v>317775</c:v>
                </c:pt>
                <c:pt idx="38">
                  <c:v>331101</c:v>
                </c:pt>
                <c:pt idx="39">
                  <c:v>343893</c:v>
                </c:pt>
                <c:pt idx="40">
                  <c:v>356085</c:v>
                </c:pt>
                <c:pt idx="41">
                  <c:v>362665</c:v>
                </c:pt>
                <c:pt idx="42">
                  <c:v>368280</c:v>
                </c:pt>
                <c:pt idx="43">
                  <c:v>373403</c:v>
                </c:pt>
                <c:pt idx="44">
                  <c:v>374760</c:v>
                </c:pt>
                <c:pt idx="45">
                  <c:v>378806</c:v>
                </c:pt>
                <c:pt idx="46">
                  <c:v>387542</c:v>
                </c:pt>
                <c:pt idx="47">
                  <c:v>397126</c:v>
                </c:pt>
                <c:pt idx="48">
                  <c:v>404996</c:v>
                </c:pt>
                <c:pt idx="49">
                  <c:v>413698</c:v>
                </c:pt>
                <c:pt idx="50">
                  <c:v>427576</c:v>
                </c:pt>
                <c:pt idx="51">
                  <c:v>440074</c:v>
                </c:pt>
                <c:pt idx="52">
                  <c:v>457689</c:v>
                </c:pt>
                <c:pt idx="53">
                  <c:v>462336</c:v>
                </c:pt>
                <c:pt idx="54">
                  <c:v>473754</c:v>
                </c:pt>
                <c:pt idx="55">
                  <c:v>471868</c:v>
                </c:pt>
                <c:pt idx="56">
                  <c:v>480354</c:v>
                </c:pt>
                <c:pt idx="57">
                  <c:v>488279</c:v>
                </c:pt>
                <c:pt idx="58">
                  <c:v>497582</c:v>
                </c:pt>
                <c:pt idx="59">
                  <c:v>499547</c:v>
                </c:pt>
                <c:pt idx="60">
                  <c:v>518788</c:v>
                </c:pt>
                <c:pt idx="61">
                  <c:v>540693</c:v>
                </c:pt>
                <c:pt idx="62">
                  <c:v>540693</c:v>
                </c:pt>
                <c:pt idx="63">
                  <c:v>550974</c:v>
                </c:pt>
                <c:pt idx="64">
                  <c:v>554635</c:v>
                </c:pt>
                <c:pt idx="65">
                  <c:v>558643</c:v>
                </c:pt>
                <c:pt idx="66">
                  <c:v>566488</c:v>
                </c:pt>
                <c:pt idx="67">
                  <c:v>612043</c:v>
                </c:pt>
                <c:pt idx="68">
                  <c:v>618382</c:v>
                </c:pt>
                <c:pt idx="69">
                  <c:v>626958</c:v>
                </c:pt>
                <c:pt idx="70">
                  <c:v>633679</c:v>
                </c:pt>
                <c:pt idx="71">
                  <c:v>642541</c:v>
                </c:pt>
                <c:pt idx="72">
                  <c:v>652483</c:v>
                </c:pt>
                <c:pt idx="73">
                  <c:v>652824</c:v>
                </c:pt>
                <c:pt idx="74">
                  <c:v>655623</c:v>
                </c:pt>
                <c:pt idx="75">
                  <c:v>663552</c:v>
                </c:pt>
                <c:pt idx="76">
                  <c:v>677122</c:v>
                </c:pt>
                <c:pt idx="77">
                  <c:v>685475</c:v>
                </c:pt>
                <c:pt idx="78">
                  <c:v>692652</c:v>
                </c:pt>
                <c:pt idx="79">
                  <c:v>691487</c:v>
                </c:pt>
                <c:pt idx="80">
                  <c:v>694256</c:v>
                </c:pt>
                <c:pt idx="81">
                  <c:v>693695</c:v>
                </c:pt>
                <c:pt idx="82">
                  <c:v>698864</c:v>
                </c:pt>
                <c:pt idx="83">
                  <c:v>698659</c:v>
                </c:pt>
                <c:pt idx="84">
                  <c:v>714568</c:v>
                </c:pt>
                <c:pt idx="85">
                  <c:v>721480</c:v>
                </c:pt>
                <c:pt idx="86">
                  <c:v>743380</c:v>
                </c:pt>
                <c:pt idx="87">
                  <c:v>749466</c:v>
                </c:pt>
                <c:pt idx="88">
                  <c:v>755239</c:v>
                </c:pt>
                <c:pt idx="89">
                  <c:v>763767</c:v>
                </c:pt>
                <c:pt idx="90">
                  <c:v>770784</c:v>
                </c:pt>
                <c:pt idx="91">
                  <c:v>779050</c:v>
                </c:pt>
                <c:pt idx="92">
                  <c:v>783118</c:v>
                </c:pt>
                <c:pt idx="93">
                  <c:v>788760</c:v>
                </c:pt>
                <c:pt idx="94">
                  <c:v>795604</c:v>
                </c:pt>
              </c:numCache>
            </c:numRef>
          </c:val>
          <c:smooth val="0"/>
          <c:extLst>
            <c:ext xmlns:c16="http://schemas.microsoft.com/office/drawing/2014/chart" uri="{C3380CC4-5D6E-409C-BE32-E72D297353CC}">
              <c16:uniqueId val="{00000005-909A-B044-9967-5D77CF13C3E5}"/>
            </c:ext>
          </c:extLst>
        </c:ser>
        <c:dLbls>
          <c:showLegendKey val="0"/>
          <c:showVal val="0"/>
          <c:showCatName val="0"/>
          <c:showSerName val="0"/>
          <c:showPercent val="0"/>
          <c:showBubbleSize val="0"/>
        </c:dLbls>
        <c:marker val="1"/>
        <c:smooth val="0"/>
        <c:axId val="90968064"/>
        <c:axId val="90969600"/>
      </c:lineChart>
      <c:dateAx>
        <c:axId val="90968064"/>
        <c:scaling>
          <c:orientation val="minMax"/>
        </c:scaling>
        <c:delete val="0"/>
        <c:axPos val="b"/>
        <c:numFmt formatCode="[$-40C]mmm\ yy;@" sourceLinked="0"/>
        <c:majorTickMark val="out"/>
        <c:minorTickMark val="none"/>
        <c:tickLblPos val="nextTo"/>
        <c:spPr>
          <a:noFill/>
          <a:ln w="9525" cap="flat" cmpd="sng" algn="ctr">
            <a:solidFill>
              <a:schemeClr val="tx1">
                <a:lumMod val="15000"/>
                <a:lumOff val="85000"/>
              </a:schemeClr>
            </a:solidFill>
            <a:round/>
          </a:ln>
          <a:effectLst/>
        </c:spPr>
        <c:txPr>
          <a:bodyPr rot="-4200000" vert="horz"/>
          <a:lstStyle/>
          <a:p>
            <a:pPr>
              <a:defRPr sz="700"/>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90968064"/>
        <c:crosses val="autoZero"/>
        <c:crossBetween val="between"/>
      </c:valAx>
      <c:spPr>
        <a:noFill/>
        <a:ln>
          <a:noFill/>
        </a:ln>
        <a:effectLst/>
      </c:spPr>
    </c:plotArea>
    <c:legend>
      <c:legendPos val="t"/>
      <c:layout>
        <c:manualLayout>
          <c:xMode val="edge"/>
          <c:yMode val="edge"/>
          <c:x val="0"/>
          <c:y val="1.7627459603160079E-2"/>
          <c:w val="1"/>
          <c:h val="7.3478978097765782E-2"/>
        </c:manualLayout>
      </c:layout>
      <c:overlay val="0"/>
      <c:txPr>
        <a:bodyPr/>
        <a:lstStyle/>
        <a:p>
          <a:pPr>
            <a:defRPr sz="700"/>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11938679184831"/>
          <c:y val="0.15171644698148229"/>
          <c:w val="0.49976122641630322"/>
          <c:h val="0.496490214100759"/>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4FD9-2A4B-BDEB-C0441DEF29E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D9-2A4B-BDEB-C0441DEF29E4}"/>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4FD9-2A4B-BDEB-C0441DEF29E4}"/>
              </c:ext>
            </c:extLst>
          </c:dPt>
          <c:dLbls>
            <c:dLbl>
              <c:idx val="0"/>
              <c:layout>
                <c:manualLayout>
                  <c:x val="0.17824277165300517"/>
                  <c:y val="-0.150933099771955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6800168049088835"/>
                      <c:h val="0.25297022686515991"/>
                    </c:manualLayout>
                  </c15:layout>
                </c:ext>
                <c:ext xmlns:c16="http://schemas.microsoft.com/office/drawing/2014/chart" uri="{C3380CC4-5D6E-409C-BE32-E72D297353CC}">
                  <c16:uniqueId val="{00000001-4FD9-2A4B-BDEB-C0441DEF29E4}"/>
                </c:ext>
              </c:extLst>
            </c:dLbl>
            <c:dLbl>
              <c:idx val="1"/>
              <c:layout>
                <c:manualLayout>
                  <c:x val="-0.1272947585141975"/>
                  <c:y val="1.155118516735500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D9-2A4B-BDEB-C0441DEF29E4}"/>
                </c:ext>
              </c:extLst>
            </c:dLbl>
            <c:dLbl>
              <c:idx val="2"/>
              <c:layout>
                <c:manualLayout>
                  <c:x val="0.14327871095556721"/>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D9-2A4B-BDEB-C0441DEF29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Data'!$A$9:$A$11</c:f>
              <c:strCache>
                <c:ptCount val="3"/>
                <c:pt idx="0">
                  <c:v>BAL Personnelles</c:v>
                </c:pt>
                <c:pt idx="1">
                  <c:v>BAL Organisationnelles</c:v>
                </c:pt>
                <c:pt idx="2">
                  <c:v>BAL Applicatives</c:v>
                </c:pt>
              </c:strCache>
            </c:strRef>
          </c:cat>
          <c:val>
            <c:numRef>
              <c:f>'Graphique Data'!$B$9:$B$11</c:f>
              <c:numCache>
                <c:formatCode>General</c:formatCode>
                <c:ptCount val="3"/>
                <c:pt idx="0">
                  <c:v>713122</c:v>
                </c:pt>
                <c:pt idx="1">
                  <c:v>76512</c:v>
                </c:pt>
                <c:pt idx="2">
                  <c:v>5970</c:v>
                </c:pt>
              </c:numCache>
            </c:numRef>
          </c:val>
          <c:extLst>
            <c:ext xmlns:c16="http://schemas.microsoft.com/office/drawing/2014/chart" uri="{C3380CC4-5D6E-409C-BE32-E72D297353CC}">
              <c16:uniqueId val="{00000006-4FD9-2A4B-BDEB-C0441DEF29E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518393410937"/>
          <c:y val="0.10661674530003318"/>
          <c:w val="0.56063452451558449"/>
          <c:h val="0.73194509295287502"/>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2E6C-4542-BE0A-8ED955DE727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2E6C-4542-BE0A-8ED955DE7271}"/>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2E6C-4542-BE0A-8ED955DE7271}"/>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2E6C-4542-BE0A-8ED955DE7271}"/>
              </c:ext>
            </c:extLst>
          </c:dPt>
          <c:dLbls>
            <c:dLbl>
              <c:idx val="0"/>
              <c:layout>
                <c:manualLayout>
                  <c:x val="2.5492479925109283E-2"/>
                  <c:y val="3.4559905639960174E-3"/>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506283449539233"/>
                      <c:h val="0.23899087780807687"/>
                    </c:manualLayout>
                  </c15:layout>
                </c:ext>
                <c:ext xmlns:c16="http://schemas.microsoft.com/office/drawing/2014/chart" uri="{C3380CC4-5D6E-409C-BE32-E72D297353CC}">
                  <c16:uniqueId val="{00000001-2E6C-4542-BE0A-8ED955DE7271}"/>
                </c:ext>
              </c:extLst>
            </c:dLbl>
            <c:dLbl>
              <c:idx val="1"/>
              <c:layout>
                <c:manualLayout>
                  <c:x val="1.2680429603280181E-2"/>
                  <c:y val="4.061857218552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2E6C-4542-BE0A-8ED955DE7271}"/>
                </c:ext>
              </c:extLst>
            </c:dLbl>
            <c:dLbl>
              <c:idx val="2"/>
              <c:layout>
                <c:manualLayout>
                  <c:x val="-0.1520972867059754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3426288744367"/>
                      <c:h val="0.27857965378982896"/>
                    </c:manualLayout>
                  </c15:layout>
                </c:ext>
                <c:ext xmlns:c16="http://schemas.microsoft.com/office/drawing/2014/chart" uri="{C3380CC4-5D6E-409C-BE32-E72D297353CC}">
                  <c16:uniqueId val="{00000005-2E6C-4542-BE0A-8ED955DE7271}"/>
                </c:ext>
              </c:extLst>
            </c:dLbl>
            <c:dLbl>
              <c:idx val="3"/>
              <c:layout>
                <c:manualLayout>
                  <c:x val="-4.2056141305985589E-2"/>
                  <c:y val="-0.137267617812364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E6C-4542-BE0A-8ED955DE72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1884956</c:v>
                </c:pt>
                <c:pt idx="1">
                  <c:v>6193493</c:v>
                </c:pt>
                <c:pt idx="2">
                  <c:v>2777773</c:v>
                </c:pt>
                <c:pt idx="3">
                  <c:v>8887379</c:v>
                </c:pt>
              </c:numCache>
            </c:numRef>
          </c:val>
          <c:extLst>
            <c:ext xmlns:c16="http://schemas.microsoft.com/office/drawing/2014/chart" uri="{C3380CC4-5D6E-409C-BE32-E72D297353CC}">
              <c16:uniqueId val="{00000008-2E6C-4542-BE0A-8ED955DE727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Data!$BP$1:$ES$1</c:f>
              <c:numCache>
                <c:formatCode>[$-40C]mmm\-yy;@</c:formatCode>
                <c:ptCount val="8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pt idx="41" formatCode="m/d/yyyy">
                  <c:v>45444</c:v>
                </c:pt>
                <c:pt idx="42" formatCode="m/d/yyyy">
                  <c:v>45474</c:v>
                </c:pt>
                <c:pt idx="43" formatCode="m/d/yyyy">
                  <c:v>45505</c:v>
                </c:pt>
                <c:pt idx="44" formatCode="m/d/yyyy">
                  <c:v>45536</c:v>
                </c:pt>
                <c:pt idx="45" formatCode="m/d/yyyy">
                  <c:v>45566</c:v>
                </c:pt>
              </c:numCache>
            </c:numRef>
          </c:cat>
          <c:val>
            <c:numRef>
              <c:f>Data!$BP$24:$APN$24</c:f>
              <c:numCache>
                <c:formatCode>General</c:formatCode>
                <c:ptCount val="1039"/>
                <c:pt idx="0">
                  <c:v>446675992.30299997</c:v>
                </c:pt>
                <c:pt idx="1">
                  <c:v>515616320.85100001</c:v>
                </c:pt>
                <c:pt idx="2">
                  <c:v>639492448.46099997</c:v>
                </c:pt>
                <c:pt idx="3">
                  <c:v>686189528.56599998</c:v>
                </c:pt>
                <c:pt idx="4">
                  <c:v>584852817.301</c:v>
                </c:pt>
                <c:pt idx="5">
                  <c:v>998531082.671</c:v>
                </c:pt>
                <c:pt idx="6">
                  <c:v>610788845.29499996</c:v>
                </c:pt>
                <c:pt idx="7">
                  <c:v>829697744.85399997</c:v>
                </c:pt>
                <c:pt idx="8">
                  <c:v>853293414.94500005</c:v>
                </c:pt>
                <c:pt idx="9">
                  <c:v>874714142.11000001</c:v>
                </c:pt>
                <c:pt idx="10">
                  <c:v>854334249.67499995</c:v>
                </c:pt>
                <c:pt idx="11">
                  <c:v>1210130554.915</c:v>
                </c:pt>
                <c:pt idx="12">
                  <c:v>1464676770.8280001</c:v>
                </c:pt>
                <c:pt idx="13">
                  <c:v>1107391741.224</c:v>
                </c:pt>
                <c:pt idx="14">
                  <c:v>1138398393.8829999</c:v>
                </c:pt>
                <c:pt idx="15">
                  <c:v>1013378759.937</c:v>
                </c:pt>
                <c:pt idx="16">
                  <c:v>1129573319.1459999</c:v>
                </c:pt>
                <c:pt idx="17">
                  <c:v>1119739337.483</c:v>
                </c:pt>
                <c:pt idx="18">
                  <c:v>988448426.80299997</c:v>
                </c:pt>
                <c:pt idx="19">
                  <c:v>920576650.96899998</c:v>
                </c:pt>
                <c:pt idx="20">
                  <c:v>1153414461.579</c:v>
                </c:pt>
                <c:pt idx="21">
                  <c:v>1297206106.6559999</c:v>
                </c:pt>
                <c:pt idx="22">
                  <c:v>1533316570.529</c:v>
                </c:pt>
                <c:pt idx="23">
                  <c:v>1996457314.5739999</c:v>
                </c:pt>
                <c:pt idx="24">
                  <c:v>2030584035.595</c:v>
                </c:pt>
                <c:pt idx="25">
                  <c:v>1868232382.4949999</c:v>
                </c:pt>
                <c:pt idx="26">
                  <c:v>2243520512.7309999</c:v>
                </c:pt>
                <c:pt idx="27">
                  <c:v>2105165895.556</c:v>
                </c:pt>
                <c:pt idx="28">
                  <c:v>2303408278.6669998</c:v>
                </c:pt>
                <c:pt idx="29">
                  <c:v>2230474775.1139998</c:v>
                </c:pt>
                <c:pt idx="30">
                  <c:v>2489510671.1620002</c:v>
                </c:pt>
                <c:pt idx="31">
                  <c:v>2404959846.5560002</c:v>
                </c:pt>
                <c:pt idx="32">
                  <c:v>3162248016.3850002</c:v>
                </c:pt>
                <c:pt idx="33">
                  <c:v>3398719328.5279999</c:v>
                </c:pt>
                <c:pt idx="34">
                  <c:v>4306691908.599</c:v>
                </c:pt>
                <c:pt idx="35">
                  <c:v>4190912601.7519999</c:v>
                </c:pt>
                <c:pt idx="36">
                  <c:v>4785877339.2810001</c:v>
                </c:pt>
                <c:pt idx="37">
                  <c:v>5008307326.9809999</c:v>
                </c:pt>
                <c:pt idx="38">
                  <c:v>5317813618.2299995</c:v>
                </c:pt>
                <c:pt idx="39">
                  <c:v>5303721618.9870005</c:v>
                </c:pt>
                <c:pt idx="40">
                  <c:v>5019543397.092</c:v>
                </c:pt>
                <c:pt idx="41">
                  <c:v>5432582691.927</c:v>
                </c:pt>
                <c:pt idx="42">
                  <c:v>5325254073.0220003</c:v>
                </c:pt>
                <c:pt idx="43">
                  <c:v>4431458547.4189997</c:v>
                </c:pt>
                <c:pt idx="44">
                  <c:v>5672976949.4490004</c:v>
                </c:pt>
                <c:pt idx="45">
                  <c:v>6287191593.9040003</c:v>
                </c:pt>
              </c:numCache>
            </c:numRef>
          </c:val>
          <c:smooth val="0"/>
          <c:extLst>
            <c:ext xmlns:c16="http://schemas.microsoft.com/office/drawing/2014/chart" uri="{C3380CC4-5D6E-409C-BE32-E72D297353CC}">
              <c16:uniqueId val="{00000000-4473-E84E-94F1-2AEFD1AD168F}"/>
            </c:ext>
          </c:extLst>
        </c:ser>
        <c:dLbls>
          <c:showLegendKey val="0"/>
          <c:showVal val="0"/>
          <c:showCatName val="0"/>
          <c:showSerName val="0"/>
          <c:showPercent val="0"/>
          <c:showBubbleSize val="0"/>
        </c:dLbls>
        <c:smooth val="0"/>
        <c:axId val="1690446335"/>
        <c:axId val="1722968639"/>
      </c:lineChart>
      <c:dateAx>
        <c:axId val="1690446335"/>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2968639"/>
        <c:crosses val="autoZero"/>
        <c:auto val="1"/>
        <c:lblOffset val="100"/>
        <c:baseTimeUnit val="months"/>
        <c:majorUnit val="1"/>
        <c:majorTimeUnit val="months"/>
        <c:minorUnit val="1"/>
        <c:minorTimeUnit val="months"/>
      </c:dateAx>
      <c:valAx>
        <c:axId val="1722968639"/>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690446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DB1A-4020-8812-8E78476C3BB4}"/>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DB1A-4020-8812-8E78476C3BB4}"/>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DB1A-4020-8812-8E78476C3BB4}"/>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DB1A-4020-8812-8E78476C3BB4}"/>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DB1A-4020-8812-8E78476C3BB4}"/>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DB1A-4020-8812-8E78476C3BB4}"/>
              </c:ext>
            </c:extLst>
          </c:dPt>
          <c:dLbls>
            <c:dLbl>
              <c:idx val="0"/>
              <c:layout>
                <c:manualLayout>
                  <c:x val="2.711864406779660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B1A-4020-8812-8E78476C3BB4}"/>
                </c:ext>
              </c:extLst>
            </c:dLbl>
            <c:dLbl>
              <c:idx val="1"/>
              <c:layout>
                <c:manualLayout>
                  <c:x val="-8.251519344199508E-3"/>
                  <c:y val="-9.493962653757756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15499290554722"/>
                      <c:h val="0.24758144831521617"/>
                    </c:manualLayout>
                  </c15:layout>
                </c:ext>
                <c:ext xmlns:c16="http://schemas.microsoft.com/office/drawing/2014/chart" uri="{C3380CC4-5D6E-409C-BE32-E72D297353CC}">
                  <c16:uniqueId val="{00000003-DB1A-4020-8812-8E78476C3BB4}"/>
                </c:ext>
              </c:extLst>
            </c:dLbl>
            <c:dLbl>
              <c:idx val="2"/>
              <c:layout>
                <c:manualLayout>
                  <c:x val="-9.094002370777346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827615634178128"/>
                      <c:h val="0.24758144831521617"/>
                    </c:manualLayout>
                  </c15:layout>
                </c:ext>
                <c:ext xmlns:c16="http://schemas.microsoft.com/office/drawing/2014/chart" uri="{C3380CC4-5D6E-409C-BE32-E72D297353CC}">
                  <c16:uniqueId val="{00000005-DB1A-4020-8812-8E78476C3BB4}"/>
                </c:ext>
              </c:extLst>
            </c:dLbl>
            <c:dLbl>
              <c:idx val="3"/>
              <c:layout>
                <c:manualLayout>
                  <c:x val="-4.5197740112994364E-2"/>
                  <c:y val="6.05153813898524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B1A-4020-8812-8E78476C3BB4}"/>
                </c:ext>
              </c:extLst>
            </c:dLbl>
            <c:dLbl>
              <c:idx val="4"/>
              <c:layout>
                <c:manualLayout>
                  <c:x val="3.8982466661057521E-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466603099232382"/>
                      <c:h val="0.30552120027609742"/>
                    </c:manualLayout>
                  </c15:layout>
                </c:ext>
                <c:ext xmlns:c16="http://schemas.microsoft.com/office/drawing/2014/chart" uri="{C3380CC4-5D6E-409C-BE32-E72D297353CC}">
                  <c16:uniqueId val="{00000009-DB1A-4020-8812-8E78476C3BB4}"/>
                </c:ext>
              </c:extLst>
            </c:dLbl>
            <c:dLbl>
              <c:idx val="5"/>
              <c:layout>
                <c:manualLayout>
                  <c:x val="4.7919521996993765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B1A-4020-8812-8E78476C3B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Data'!$A$73:$A$78</c:f>
              <c:strCache>
                <c:ptCount val="6"/>
                <c:pt idx="0">
                  <c:v>&lt;1 mois</c:v>
                </c:pt>
                <c:pt idx="1">
                  <c:v>Entre 1 et 6 mois</c:v>
                </c:pt>
                <c:pt idx="2">
                  <c:v>Entre 6 et 12 mois </c:v>
                </c:pt>
                <c:pt idx="3">
                  <c:v>&gt;12 mois</c:v>
                </c:pt>
                <c:pt idx="4">
                  <c:v>Aucune connexion</c:v>
                </c:pt>
                <c:pt idx="5">
                  <c:v>n.c.</c:v>
                </c:pt>
              </c:strCache>
            </c:strRef>
          </c:cat>
          <c:val>
            <c:numRef>
              <c:f>'Graphique Data'!$B$73:$B$78</c:f>
              <c:numCache>
                <c:formatCode>General</c:formatCode>
                <c:ptCount val="6"/>
                <c:pt idx="0">
                  <c:v>224413</c:v>
                </c:pt>
                <c:pt idx="1">
                  <c:v>90669</c:v>
                </c:pt>
                <c:pt idx="2">
                  <c:v>41112</c:v>
                </c:pt>
                <c:pt idx="3">
                  <c:v>202274</c:v>
                </c:pt>
                <c:pt idx="4">
                  <c:v>30758</c:v>
                </c:pt>
                <c:pt idx="5">
                  <c:v>169108</c:v>
                </c:pt>
              </c:numCache>
            </c:numRef>
          </c:val>
          <c:extLst>
            <c:ext xmlns:c16="http://schemas.microsoft.com/office/drawing/2014/chart" uri="{C3380CC4-5D6E-409C-BE32-E72D297353CC}">
              <c16:uniqueId val="{0000000C-DB1A-4020-8812-8E78476C3BB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Data!$BP$1:$ALK$1</c:f>
              <c:numCache>
                <c:formatCode>[$-40C]mmm\-yy;@</c:formatCode>
                <c:ptCount val="93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formatCode="m/d/yyyy">
                  <c:v>45323</c:v>
                </c:pt>
                <c:pt idx="38" formatCode="m/d/yyyy">
                  <c:v>45352</c:v>
                </c:pt>
                <c:pt idx="39" formatCode="m/d/yyyy">
                  <c:v>45383</c:v>
                </c:pt>
                <c:pt idx="40" formatCode="m/d/yyyy">
                  <c:v>45413</c:v>
                </c:pt>
                <c:pt idx="41" formatCode="m/d/yyyy">
                  <c:v>45444</c:v>
                </c:pt>
                <c:pt idx="42" formatCode="m/d/yyyy">
                  <c:v>45474</c:v>
                </c:pt>
                <c:pt idx="43" formatCode="m/d/yyyy">
                  <c:v>45505</c:v>
                </c:pt>
                <c:pt idx="44" formatCode="m/d/yyyy">
                  <c:v>45536</c:v>
                </c:pt>
                <c:pt idx="45" formatCode="m/d/yyyy">
                  <c:v>45566</c:v>
                </c:pt>
              </c:numCache>
            </c:numRef>
          </c:cat>
          <c:val>
            <c:numRef>
              <c:f>Data!$BP$64:$ALK$64</c:f>
              <c:numCache>
                <c:formatCode>General</c:formatCode>
                <c:ptCount val="932"/>
                <c:pt idx="0">
                  <c:v>129251</c:v>
                </c:pt>
                <c:pt idx="1">
                  <c:v>137063</c:v>
                </c:pt>
                <c:pt idx="2">
                  <c:v>167934</c:v>
                </c:pt>
                <c:pt idx="3">
                  <c:v>159607</c:v>
                </c:pt>
                <c:pt idx="4">
                  <c:v>131674</c:v>
                </c:pt>
                <c:pt idx="5">
                  <c:v>160413</c:v>
                </c:pt>
                <c:pt idx="6">
                  <c:v>112558</c:v>
                </c:pt>
                <c:pt idx="7">
                  <c:v>153411</c:v>
                </c:pt>
                <c:pt idx="8">
                  <c:v>150344</c:v>
                </c:pt>
                <c:pt idx="9">
                  <c:v>120408</c:v>
                </c:pt>
                <c:pt idx="10">
                  <c:v>119705</c:v>
                </c:pt>
                <c:pt idx="11">
                  <c:v>134011</c:v>
                </c:pt>
                <c:pt idx="12">
                  <c:v>144559</c:v>
                </c:pt>
                <c:pt idx="13">
                  <c:v>127111</c:v>
                </c:pt>
                <c:pt idx="14">
                  <c:v>127089</c:v>
                </c:pt>
                <c:pt idx="15">
                  <c:v>122498</c:v>
                </c:pt>
                <c:pt idx="16">
                  <c:v>118967</c:v>
                </c:pt>
                <c:pt idx="17">
                  <c:v>132347</c:v>
                </c:pt>
                <c:pt idx="18">
                  <c:v>120184</c:v>
                </c:pt>
                <c:pt idx="19">
                  <c:v>100849</c:v>
                </c:pt>
                <c:pt idx="20">
                  <c:v>117879</c:v>
                </c:pt>
                <c:pt idx="21">
                  <c:v>114712</c:v>
                </c:pt>
                <c:pt idx="22">
                  <c:v>123404</c:v>
                </c:pt>
                <c:pt idx="23">
                  <c:v>147832</c:v>
                </c:pt>
                <c:pt idx="24">
                  <c:v>143328</c:v>
                </c:pt>
                <c:pt idx="25">
                  <c:v>129644</c:v>
                </c:pt>
                <c:pt idx="26">
                  <c:v>139869</c:v>
                </c:pt>
                <c:pt idx="27">
                  <c:v>142917</c:v>
                </c:pt>
                <c:pt idx="28">
                  <c:v>143307</c:v>
                </c:pt>
                <c:pt idx="29">
                  <c:v>140022</c:v>
                </c:pt>
                <c:pt idx="30">
                  <c:v>146891</c:v>
                </c:pt>
                <c:pt idx="31">
                  <c:v>25937</c:v>
                </c:pt>
                <c:pt idx="32">
                  <c:v>165296</c:v>
                </c:pt>
                <c:pt idx="33">
                  <c:v>156569</c:v>
                </c:pt>
                <c:pt idx="34">
                  <c:v>156012</c:v>
                </c:pt>
                <c:pt idx="35">
                  <c:v>157328</c:v>
                </c:pt>
                <c:pt idx="36">
                  <c:v>171770</c:v>
                </c:pt>
                <c:pt idx="37">
                  <c:v>182993</c:v>
                </c:pt>
                <c:pt idx="38">
                  <c:v>175056</c:v>
                </c:pt>
                <c:pt idx="39">
                  <c:v>208816</c:v>
                </c:pt>
                <c:pt idx="40">
                  <c:v>184433</c:v>
                </c:pt>
                <c:pt idx="41">
                  <c:v>202255</c:v>
                </c:pt>
                <c:pt idx="42">
                  <c:v>197719</c:v>
                </c:pt>
                <c:pt idx="43">
                  <c:v>205199</c:v>
                </c:pt>
                <c:pt idx="44">
                  <c:v>229252</c:v>
                </c:pt>
                <c:pt idx="45">
                  <c:v>224413</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numCache>
            </c:numRef>
          </c:val>
          <c:smooth val="0"/>
          <c:extLst>
            <c:ext xmlns:c16="http://schemas.microsoft.com/office/drawing/2014/chart" uri="{C3380CC4-5D6E-409C-BE32-E72D297353CC}">
              <c16:uniqueId val="{00000000-E669-4771-AB8D-C5E888C48803}"/>
            </c:ext>
          </c:extLst>
        </c:ser>
        <c:dLbls>
          <c:showLegendKey val="0"/>
          <c:showVal val="0"/>
          <c:showCatName val="0"/>
          <c:showSerName val="0"/>
          <c:showPercent val="0"/>
          <c:showBubbleSize val="0"/>
        </c:dLbls>
        <c:smooth val="0"/>
        <c:axId val="946198904"/>
        <c:axId val="946201856"/>
      </c:lineChart>
      <c:dateAx>
        <c:axId val="94619890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201856"/>
        <c:crosses val="autoZero"/>
        <c:auto val="1"/>
        <c:lblOffset val="100"/>
        <c:baseTimeUnit val="months"/>
      </c:dateAx>
      <c:valAx>
        <c:axId val="946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19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8.7128712871287123E-2"/>
          <c:w val="0.38695595902978508"/>
          <c:h val="0.8257425742574257"/>
        </c:manualLayout>
      </c:layout>
      <c:barChart>
        <c:barDir val="bar"/>
        <c:grouping val="clustered"/>
        <c:varyColors val="0"/>
        <c:ser>
          <c:idx val="0"/>
          <c:order val="0"/>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Data'!$B$20:$B$24</c:f>
              <c:strCache>
                <c:ptCount val="5"/>
                <c:pt idx="0">
                  <c:v>5. CLINIQUE DU JURA</c:v>
                </c:pt>
                <c:pt idx="1">
                  <c:v>4. C.H.I.C. MARMANDE - TONNEINS</c:v>
                </c:pt>
                <c:pt idx="2">
                  <c:v>3. ETAB. DE SOINS PASTEUR - ROYAN</c:v>
                </c:pt>
                <c:pt idx="3">
                  <c:v>2. CLINIQUE SSR - KORIAN LE GRAND PARC</c:v>
                </c:pt>
                <c:pt idx="4">
                  <c:v>1. CENTRE HOSPITALIER BRETAGNE ATLANTIQUE</c:v>
                </c:pt>
              </c:strCache>
            </c:strRef>
          </c:cat>
          <c:val>
            <c:numRef>
              <c:f>'Graphique Data'!$C$20:$C$24</c:f>
              <c:numCache>
                <c:formatCode>0.0%</c:formatCode>
                <c:ptCount val="5"/>
                <c:pt idx="0">
                  <c:v>14.511811023622</c:v>
                </c:pt>
                <c:pt idx="1">
                  <c:v>14.988262910798101</c:v>
                </c:pt>
                <c:pt idx="2">
                  <c:v>24.047904191616801</c:v>
                </c:pt>
                <c:pt idx="3">
                  <c:v>25.742316784869999</c:v>
                </c:pt>
                <c:pt idx="4">
                  <c:v>35.497257769652698</c:v>
                </c:pt>
              </c:numCache>
            </c:numRef>
          </c:val>
          <c:extLst>
            <c:ext xmlns:c16="http://schemas.microsoft.com/office/drawing/2014/chart" uri="{C3380CC4-5D6E-409C-BE32-E72D297353CC}">
              <c16:uniqueId val="{00000000-6219-41E7-B0D8-B6981E326D7A}"/>
            </c:ext>
          </c:extLst>
        </c:ser>
        <c:dLbls>
          <c:dLblPos val="in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02.png"/><Relationship Id="rId3" Type="http://schemas.openxmlformats.org/officeDocument/2006/relationships/image" Target="../media/image97.png"/><Relationship Id="rId7" Type="http://schemas.openxmlformats.org/officeDocument/2006/relationships/image" Target="../media/image101.png"/><Relationship Id="rId2" Type="http://schemas.openxmlformats.org/officeDocument/2006/relationships/image" Target="../media/image96.png"/><Relationship Id="rId1" Type="http://schemas.openxmlformats.org/officeDocument/2006/relationships/image" Target="../media/image2.png"/><Relationship Id="rId6" Type="http://schemas.openxmlformats.org/officeDocument/2006/relationships/image" Target="../media/image100.png"/><Relationship Id="rId11" Type="http://schemas.openxmlformats.org/officeDocument/2006/relationships/image" Target="../media/image105.png"/><Relationship Id="rId5" Type="http://schemas.openxmlformats.org/officeDocument/2006/relationships/image" Target="../media/image99.png"/><Relationship Id="rId10" Type="http://schemas.openxmlformats.org/officeDocument/2006/relationships/image" Target="../media/image104.png"/><Relationship Id="rId4" Type="http://schemas.openxmlformats.org/officeDocument/2006/relationships/image" Target="../media/image98.png"/><Relationship Id="rId9" Type="http://schemas.openxmlformats.org/officeDocument/2006/relationships/image" Target="../media/image10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chart" Target="../charts/chart11.xml"/><Relationship Id="rId21" Type="http://schemas.openxmlformats.org/officeDocument/2006/relationships/image" Target="../media/image18.pn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10.xml"/><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chart" Target="../charts/chart9.xml"/><Relationship Id="rId6" Type="http://schemas.openxmlformats.org/officeDocument/2006/relationships/image" Target="../media/image3.png"/><Relationship Id="rId11" Type="http://schemas.openxmlformats.org/officeDocument/2006/relationships/image" Target="../media/image8.png"/><Relationship Id="rId24" Type="http://schemas.openxmlformats.org/officeDocument/2006/relationships/image" Target="../media/image21.png"/><Relationship Id="rId5" Type="http://schemas.openxmlformats.org/officeDocument/2006/relationships/image" Target="../media/image2.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7.png"/><Relationship Id="rId19" Type="http://schemas.openxmlformats.org/officeDocument/2006/relationships/image" Target="../media/image16.png"/><Relationship Id="rId4" Type="http://schemas.openxmlformats.org/officeDocument/2006/relationships/chart" Target="../charts/chart12.xml"/><Relationship Id="rId9" Type="http://schemas.openxmlformats.org/officeDocument/2006/relationships/image" Target="../media/image6.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33.png"/><Relationship Id="rId18" Type="http://schemas.openxmlformats.org/officeDocument/2006/relationships/image" Target="../media/image36.png"/><Relationship Id="rId3" Type="http://schemas.openxmlformats.org/officeDocument/2006/relationships/image" Target="../media/image2.png"/><Relationship Id="rId21" Type="http://schemas.openxmlformats.org/officeDocument/2006/relationships/image" Target="../media/image24.png"/><Relationship Id="rId7" Type="http://schemas.openxmlformats.org/officeDocument/2006/relationships/image" Target="../media/image31.png"/><Relationship Id="rId12" Type="http://schemas.openxmlformats.org/officeDocument/2006/relationships/image" Target="../media/image19.png"/><Relationship Id="rId17" Type="http://schemas.openxmlformats.org/officeDocument/2006/relationships/image" Target="../media/image35.png"/><Relationship Id="rId2" Type="http://schemas.openxmlformats.org/officeDocument/2006/relationships/chart" Target="../charts/chart14.xml"/><Relationship Id="rId16" Type="http://schemas.openxmlformats.org/officeDocument/2006/relationships/image" Target="../media/image34.png"/><Relationship Id="rId20" Type="http://schemas.openxmlformats.org/officeDocument/2006/relationships/image" Target="../media/image27.png"/><Relationship Id="rId1" Type="http://schemas.openxmlformats.org/officeDocument/2006/relationships/chart" Target="../charts/chart13.xml"/><Relationship Id="rId6" Type="http://schemas.openxmlformats.org/officeDocument/2006/relationships/image" Target="../media/image30.png"/><Relationship Id="rId11" Type="http://schemas.openxmlformats.org/officeDocument/2006/relationships/image" Target="../media/image32.png"/><Relationship Id="rId5" Type="http://schemas.openxmlformats.org/officeDocument/2006/relationships/image" Target="../media/image29.png"/><Relationship Id="rId15" Type="http://schemas.openxmlformats.org/officeDocument/2006/relationships/image" Target="../media/image22.png"/><Relationship Id="rId10" Type="http://schemas.openxmlformats.org/officeDocument/2006/relationships/image" Target="../media/image13.png"/><Relationship Id="rId19" Type="http://schemas.openxmlformats.org/officeDocument/2006/relationships/image" Target="../media/image20.png"/><Relationship Id="rId4" Type="http://schemas.openxmlformats.org/officeDocument/2006/relationships/image" Target="../media/image28.png"/><Relationship Id="rId9" Type="http://schemas.openxmlformats.org/officeDocument/2006/relationships/image" Target="../media/image17.png"/><Relationship Id="rId14" Type="http://schemas.openxmlformats.org/officeDocument/2006/relationships/image" Target="../media/image21.png"/><Relationship Id="rId22" Type="http://schemas.openxmlformats.org/officeDocument/2006/relationships/image" Target="../media/image37.png"/></Relationships>
</file>

<file path=xl/drawings/_rels/drawing6.xml.rels><?xml version="1.0" encoding="UTF-8" standalone="yes"?>
<Relationships xmlns="http://schemas.openxmlformats.org/package/2006/relationships"><Relationship Id="rId26" Type="http://schemas.openxmlformats.org/officeDocument/2006/relationships/image" Target="../media/image44.png"/><Relationship Id="rId21" Type="http://schemas.openxmlformats.org/officeDocument/2006/relationships/image" Target="../media/image4.png"/><Relationship Id="rId42" Type="http://schemas.openxmlformats.org/officeDocument/2006/relationships/image" Target="../media/image59.png"/><Relationship Id="rId47" Type="http://schemas.openxmlformats.org/officeDocument/2006/relationships/image" Target="../media/image64.png"/><Relationship Id="rId63" Type="http://schemas.openxmlformats.org/officeDocument/2006/relationships/image" Target="../media/image79.png"/><Relationship Id="rId68" Type="http://schemas.openxmlformats.org/officeDocument/2006/relationships/image" Target="../media/image84.png"/><Relationship Id="rId7" Type="http://schemas.openxmlformats.org/officeDocument/2006/relationships/image" Target="../media/image32.png"/><Relationship Id="rId2" Type="http://schemas.openxmlformats.org/officeDocument/2006/relationships/image" Target="../media/image39.png"/><Relationship Id="rId16" Type="http://schemas.openxmlformats.org/officeDocument/2006/relationships/image" Target="../media/image20.png"/><Relationship Id="rId29" Type="http://schemas.openxmlformats.org/officeDocument/2006/relationships/image" Target="../media/image47.png"/><Relationship Id="rId11" Type="http://schemas.openxmlformats.org/officeDocument/2006/relationships/image" Target="../media/image21.png"/><Relationship Id="rId24" Type="http://schemas.openxmlformats.org/officeDocument/2006/relationships/image" Target="../media/image42.png"/><Relationship Id="rId32" Type="http://schemas.openxmlformats.org/officeDocument/2006/relationships/image" Target="../media/image50.png"/><Relationship Id="rId37" Type="http://schemas.openxmlformats.org/officeDocument/2006/relationships/image" Target="../media/image55.png"/><Relationship Id="rId40" Type="http://schemas.openxmlformats.org/officeDocument/2006/relationships/image" Target="../media/image12.png"/><Relationship Id="rId45" Type="http://schemas.openxmlformats.org/officeDocument/2006/relationships/image" Target="../media/image62.png"/><Relationship Id="rId53" Type="http://schemas.openxmlformats.org/officeDocument/2006/relationships/image" Target="../media/image70.png"/><Relationship Id="rId58" Type="http://schemas.openxmlformats.org/officeDocument/2006/relationships/image" Target="../media/image74.png"/><Relationship Id="rId66" Type="http://schemas.openxmlformats.org/officeDocument/2006/relationships/image" Target="../media/image82.png"/><Relationship Id="rId5" Type="http://schemas.openxmlformats.org/officeDocument/2006/relationships/image" Target="../media/image17.png"/><Relationship Id="rId61" Type="http://schemas.openxmlformats.org/officeDocument/2006/relationships/image" Target="../media/image77.png"/><Relationship Id="rId19" Type="http://schemas.openxmlformats.org/officeDocument/2006/relationships/image" Target="../media/image40.png"/><Relationship Id="rId14" Type="http://schemas.openxmlformats.org/officeDocument/2006/relationships/image" Target="../media/image36.png"/><Relationship Id="rId22" Type="http://schemas.openxmlformats.org/officeDocument/2006/relationships/image" Target="../media/image16.png"/><Relationship Id="rId27" Type="http://schemas.openxmlformats.org/officeDocument/2006/relationships/image" Target="../media/image45.png"/><Relationship Id="rId30" Type="http://schemas.openxmlformats.org/officeDocument/2006/relationships/image" Target="../media/image48.png"/><Relationship Id="rId35" Type="http://schemas.openxmlformats.org/officeDocument/2006/relationships/image" Target="../media/image53.png"/><Relationship Id="rId43" Type="http://schemas.openxmlformats.org/officeDocument/2006/relationships/image" Target="../media/image60.png"/><Relationship Id="rId48" Type="http://schemas.openxmlformats.org/officeDocument/2006/relationships/image" Target="../media/image65.png"/><Relationship Id="rId56" Type="http://schemas.openxmlformats.org/officeDocument/2006/relationships/image" Target="../media/image72.png"/><Relationship Id="rId64" Type="http://schemas.openxmlformats.org/officeDocument/2006/relationships/image" Target="../media/image80.png"/><Relationship Id="rId69" Type="http://schemas.openxmlformats.org/officeDocument/2006/relationships/image" Target="../media/image2.png"/><Relationship Id="rId8" Type="http://schemas.openxmlformats.org/officeDocument/2006/relationships/image" Target="../media/image34.png"/><Relationship Id="rId51" Type="http://schemas.openxmlformats.org/officeDocument/2006/relationships/image" Target="../media/image68.png"/><Relationship Id="rId3" Type="http://schemas.openxmlformats.org/officeDocument/2006/relationships/image" Target="../media/image31.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43.png"/><Relationship Id="rId33" Type="http://schemas.openxmlformats.org/officeDocument/2006/relationships/image" Target="../media/image51.png"/><Relationship Id="rId38" Type="http://schemas.openxmlformats.org/officeDocument/2006/relationships/image" Target="../media/image56.png"/><Relationship Id="rId46" Type="http://schemas.openxmlformats.org/officeDocument/2006/relationships/image" Target="../media/image63.png"/><Relationship Id="rId59" Type="http://schemas.openxmlformats.org/officeDocument/2006/relationships/image" Target="../media/image75.png"/><Relationship Id="rId67" Type="http://schemas.openxmlformats.org/officeDocument/2006/relationships/image" Target="../media/image83.png"/><Relationship Id="rId20" Type="http://schemas.openxmlformats.org/officeDocument/2006/relationships/image" Target="../media/image41.png"/><Relationship Id="rId41" Type="http://schemas.openxmlformats.org/officeDocument/2006/relationships/image" Target="../media/image58.png"/><Relationship Id="rId54" Type="http://schemas.openxmlformats.org/officeDocument/2006/relationships/image" Target="../media/image10.png"/><Relationship Id="rId62" Type="http://schemas.openxmlformats.org/officeDocument/2006/relationships/image" Target="../media/image78.png"/><Relationship Id="rId1" Type="http://schemas.openxmlformats.org/officeDocument/2006/relationships/image" Target="../media/image38.png"/><Relationship Id="rId6" Type="http://schemas.openxmlformats.org/officeDocument/2006/relationships/image" Target="../media/image13.png"/><Relationship Id="rId15" Type="http://schemas.openxmlformats.org/officeDocument/2006/relationships/image" Target="../media/image37.png"/><Relationship Id="rId23" Type="http://schemas.openxmlformats.org/officeDocument/2006/relationships/image" Target="../media/image6.png"/><Relationship Id="rId28" Type="http://schemas.openxmlformats.org/officeDocument/2006/relationships/image" Target="../media/image46.png"/><Relationship Id="rId36" Type="http://schemas.openxmlformats.org/officeDocument/2006/relationships/image" Target="../media/image54.png"/><Relationship Id="rId49" Type="http://schemas.openxmlformats.org/officeDocument/2006/relationships/image" Target="../media/image66.png"/><Relationship Id="rId57" Type="http://schemas.openxmlformats.org/officeDocument/2006/relationships/image" Target="../media/image73.png"/><Relationship Id="rId10" Type="http://schemas.openxmlformats.org/officeDocument/2006/relationships/image" Target="../media/image33.png"/><Relationship Id="rId31" Type="http://schemas.openxmlformats.org/officeDocument/2006/relationships/image" Target="../media/image49.png"/><Relationship Id="rId44" Type="http://schemas.openxmlformats.org/officeDocument/2006/relationships/image" Target="../media/image61.png"/><Relationship Id="rId52" Type="http://schemas.openxmlformats.org/officeDocument/2006/relationships/image" Target="../media/image69.png"/><Relationship Id="rId60" Type="http://schemas.openxmlformats.org/officeDocument/2006/relationships/image" Target="../media/image76.png"/><Relationship Id="rId65" Type="http://schemas.openxmlformats.org/officeDocument/2006/relationships/image" Target="../media/image81.png"/><Relationship Id="rId4" Type="http://schemas.openxmlformats.org/officeDocument/2006/relationships/image" Target="../media/image11.png"/><Relationship Id="rId9" Type="http://schemas.openxmlformats.org/officeDocument/2006/relationships/image" Target="../media/image19.png"/><Relationship Id="rId13" Type="http://schemas.openxmlformats.org/officeDocument/2006/relationships/image" Target="../media/image35.png"/><Relationship Id="rId18" Type="http://schemas.openxmlformats.org/officeDocument/2006/relationships/image" Target="../media/image24.png"/><Relationship Id="rId39" Type="http://schemas.openxmlformats.org/officeDocument/2006/relationships/image" Target="../media/image57.png"/><Relationship Id="rId34" Type="http://schemas.openxmlformats.org/officeDocument/2006/relationships/image" Target="../media/image52.png"/><Relationship Id="rId50" Type="http://schemas.openxmlformats.org/officeDocument/2006/relationships/image" Target="../media/image67.png"/><Relationship Id="rId55" Type="http://schemas.openxmlformats.org/officeDocument/2006/relationships/image" Target="../media/image7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image" Target="../media/image87.png"/><Relationship Id="rId18" Type="http://schemas.openxmlformats.org/officeDocument/2006/relationships/image" Target="../media/image92.png"/><Relationship Id="rId3" Type="http://schemas.openxmlformats.org/officeDocument/2006/relationships/chart" Target="../charts/chart17.xml"/><Relationship Id="rId21" Type="http://schemas.openxmlformats.org/officeDocument/2006/relationships/image" Target="../media/image95.png"/><Relationship Id="rId7" Type="http://schemas.openxmlformats.org/officeDocument/2006/relationships/chart" Target="../charts/chart21.xml"/><Relationship Id="rId12" Type="http://schemas.openxmlformats.org/officeDocument/2006/relationships/image" Target="../media/image86.png"/><Relationship Id="rId17" Type="http://schemas.openxmlformats.org/officeDocument/2006/relationships/image" Target="../media/image91.png"/><Relationship Id="rId2" Type="http://schemas.openxmlformats.org/officeDocument/2006/relationships/chart" Target="../charts/chart16.xml"/><Relationship Id="rId16" Type="http://schemas.openxmlformats.org/officeDocument/2006/relationships/image" Target="../media/image90.png"/><Relationship Id="rId20" Type="http://schemas.openxmlformats.org/officeDocument/2006/relationships/image" Target="../media/image94.png"/><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4.png"/><Relationship Id="rId5" Type="http://schemas.openxmlformats.org/officeDocument/2006/relationships/chart" Target="../charts/chart19.xml"/><Relationship Id="rId15" Type="http://schemas.openxmlformats.org/officeDocument/2006/relationships/image" Target="../media/image89.png"/><Relationship Id="rId10" Type="http://schemas.openxmlformats.org/officeDocument/2006/relationships/image" Target="../media/image85.png"/><Relationship Id="rId19" Type="http://schemas.openxmlformats.org/officeDocument/2006/relationships/image" Target="../media/image93.png"/><Relationship Id="rId4" Type="http://schemas.openxmlformats.org/officeDocument/2006/relationships/chart" Target="../charts/chart18.xml"/><Relationship Id="rId9" Type="http://schemas.openxmlformats.org/officeDocument/2006/relationships/image" Target="../media/image2.png"/><Relationship Id="rId14" Type="http://schemas.openxmlformats.org/officeDocument/2006/relationships/image" Target="../media/image8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134938</xdr:colOff>
      <xdr:row>0</xdr:row>
      <xdr:rowOff>142875</xdr:rowOff>
    </xdr:from>
    <xdr:to>
      <xdr:col>1</xdr:col>
      <xdr:colOff>168624</xdr:colOff>
      <xdr:row>3</xdr:row>
      <xdr:rowOff>47625</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4938" y="142875"/>
          <a:ext cx="446436"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91109</xdr:colOff>
      <xdr:row>0</xdr:row>
      <xdr:rowOff>157369</xdr:rowOff>
    </xdr:from>
    <xdr:to>
      <xdr:col>1</xdr:col>
      <xdr:colOff>297349</xdr:colOff>
      <xdr:row>3</xdr:row>
      <xdr:rowOff>62119</xdr:rowOff>
    </xdr:to>
    <xdr:pic>
      <xdr:nvPicPr>
        <xdr:cNvPr id="2" name="Image 2">
          <a:extLst>
            <a:ext uri="{FF2B5EF4-FFF2-40B4-BE49-F238E27FC236}">
              <a16:creationId xmlns:a16="http://schemas.microsoft.com/office/drawing/2014/main" id="{79FED156-D679-4E78-8456-336D48DA879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1109" y="157369"/>
          <a:ext cx="442460" cy="476250"/>
        </a:xfrm>
        <a:prstGeom prst="rect">
          <a:avLst/>
        </a:prstGeom>
      </xdr:spPr>
    </xdr:pic>
    <xdr:clientData/>
  </xdr:twoCellAnchor>
  <xdr:twoCellAnchor>
    <xdr:from>
      <xdr:col>1</xdr:col>
      <xdr:colOff>0</xdr:colOff>
      <xdr:row>24</xdr:row>
      <xdr:rowOff>0</xdr:rowOff>
    </xdr:from>
    <xdr:to>
      <xdr:col>5</xdr:col>
      <xdr:colOff>716351</xdr:colOff>
      <xdr:row>33</xdr:row>
      <xdr:rowOff>164487</xdr:rowOff>
    </xdr:to>
    <xdr:pic>
      <xdr:nvPicPr>
        <xdr:cNvPr id="3" name="Taux Raccordement ES" descr="Inserted picture RelID:171">
          <a:extLst>
            <a:ext uri="{FF2B5EF4-FFF2-40B4-BE49-F238E27FC236}">
              <a16:creationId xmlns:a16="http://schemas.microsoft.com/office/drawing/2014/main" id="{D465E44A-87EE-4300-ADFC-DF94178383D8}"/>
            </a:ext>
          </a:extLst>
        </xdr:cNvPr>
        <xdr:cNvPicPr>
          <a:picLocks noChangeAspect="1"/>
        </xdr:cNvPicPr>
      </xdr:nvPicPr>
      <xdr:blipFill>
        <a:blip xmlns:r="http://schemas.openxmlformats.org/officeDocument/2006/relationships" r:embed="rId2"/>
        <a:stretch>
          <a:fillRect/>
        </a:stretch>
      </xdr:blipFill>
      <xdr:spPr>
        <a:xfrm>
          <a:off x="236220" y="4008120"/>
          <a:ext cx="2720411" cy="1947567"/>
        </a:xfrm>
        <a:prstGeom prst="rect">
          <a:avLst/>
        </a:prstGeom>
      </xdr:spPr>
    </xdr:pic>
    <xdr:clientData/>
  </xdr:twoCellAnchor>
  <xdr:twoCellAnchor>
    <xdr:from>
      <xdr:col>1</xdr:col>
      <xdr:colOff>0</xdr:colOff>
      <xdr:row>35</xdr:row>
      <xdr:rowOff>0</xdr:rowOff>
    </xdr:from>
    <xdr:to>
      <xdr:col>5</xdr:col>
      <xdr:colOff>716351</xdr:colOff>
      <xdr:row>44</xdr:row>
      <xdr:rowOff>164487</xdr:rowOff>
    </xdr:to>
    <xdr:pic>
      <xdr:nvPicPr>
        <xdr:cNvPr id="4" name="Message Emis ES" descr="Inserted picture RelID:172">
          <a:extLst>
            <a:ext uri="{FF2B5EF4-FFF2-40B4-BE49-F238E27FC236}">
              <a16:creationId xmlns:a16="http://schemas.microsoft.com/office/drawing/2014/main" id="{A51F87C5-382E-4967-9641-59FA6807039F}"/>
            </a:ext>
          </a:extLst>
        </xdr:cNvPr>
        <xdr:cNvPicPr>
          <a:picLocks noChangeAspect="1"/>
        </xdr:cNvPicPr>
      </xdr:nvPicPr>
      <xdr:blipFill>
        <a:blip xmlns:r="http://schemas.openxmlformats.org/officeDocument/2006/relationships" r:embed="rId3"/>
        <a:stretch>
          <a:fillRect/>
        </a:stretch>
      </xdr:blipFill>
      <xdr:spPr>
        <a:xfrm>
          <a:off x="236220" y="6309360"/>
          <a:ext cx="2720411" cy="1947567"/>
        </a:xfrm>
        <a:prstGeom prst="rect">
          <a:avLst/>
        </a:prstGeom>
      </xdr:spPr>
    </xdr:pic>
    <xdr:clientData/>
  </xdr:twoCellAnchor>
  <xdr:twoCellAnchor>
    <xdr:from>
      <xdr:col>6</xdr:col>
      <xdr:colOff>0</xdr:colOff>
      <xdr:row>24</xdr:row>
      <xdr:rowOff>0</xdr:rowOff>
    </xdr:from>
    <xdr:to>
      <xdr:col>12</xdr:col>
      <xdr:colOff>129611</xdr:colOff>
      <xdr:row>33</xdr:row>
      <xdr:rowOff>164487</xdr:rowOff>
    </xdr:to>
    <xdr:pic>
      <xdr:nvPicPr>
        <xdr:cNvPr id="5" name="Taux Emetteur ES" descr="Inserted picture RelID:173">
          <a:extLst>
            <a:ext uri="{FF2B5EF4-FFF2-40B4-BE49-F238E27FC236}">
              <a16:creationId xmlns:a16="http://schemas.microsoft.com/office/drawing/2014/main" id="{8390D704-5347-4C15-94E3-F86E29DF1491}"/>
            </a:ext>
          </a:extLst>
        </xdr:cNvPr>
        <xdr:cNvPicPr>
          <a:picLocks noChangeAspect="1"/>
        </xdr:cNvPicPr>
      </xdr:nvPicPr>
      <xdr:blipFill>
        <a:blip xmlns:r="http://schemas.openxmlformats.org/officeDocument/2006/relationships" r:embed="rId4"/>
        <a:stretch>
          <a:fillRect/>
        </a:stretch>
      </xdr:blipFill>
      <xdr:spPr>
        <a:xfrm>
          <a:off x="3413760" y="4008120"/>
          <a:ext cx="2720411" cy="1947567"/>
        </a:xfrm>
        <a:prstGeom prst="rect">
          <a:avLst/>
        </a:prstGeom>
      </xdr:spPr>
    </xdr:pic>
    <xdr:clientData/>
  </xdr:twoCellAnchor>
  <xdr:twoCellAnchor>
    <xdr:from>
      <xdr:col>6</xdr:col>
      <xdr:colOff>0</xdr:colOff>
      <xdr:row>35</xdr:row>
      <xdr:rowOff>0</xdr:rowOff>
    </xdr:from>
    <xdr:to>
      <xdr:col>12</xdr:col>
      <xdr:colOff>129611</xdr:colOff>
      <xdr:row>44</xdr:row>
      <xdr:rowOff>164487</xdr:rowOff>
    </xdr:to>
    <xdr:pic>
      <xdr:nvPicPr>
        <xdr:cNvPr id="6" name="Messages Recus ES" descr="Inserted picture RelID:174">
          <a:extLst>
            <a:ext uri="{FF2B5EF4-FFF2-40B4-BE49-F238E27FC236}">
              <a16:creationId xmlns:a16="http://schemas.microsoft.com/office/drawing/2014/main" id="{047C6DF3-8264-4F8D-98AD-AC11C207487A}"/>
            </a:ext>
          </a:extLst>
        </xdr:cNvPr>
        <xdr:cNvPicPr>
          <a:picLocks noChangeAspect="1"/>
        </xdr:cNvPicPr>
      </xdr:nvPicPr>
      <xdr:blipFill>
        <a:blip xmlns:r="http://schemas.openxmlformats.org/officeDocument/2006/relationships" r:embed="rId5"/>
        <a:stretch>
          <a:fillRect/>
        </a:stretch>
      </xdr:blipFill>
      <xdr:spPr>
        <a:xfrm>
          <a:off x="3413760" y="6309360"/>
          <a:ext cx="2720411" cy="1947567"/>
        </a:xfrm>
        <a:prstGeom prst="rect">
          <a:avLst/>
        </a:prstGeom>
      </xdr:spPr>
    </xdr:pic>
    <xdr:clientData/>
  </xdr:twoCellAnchor>
  <xdr:twoCellAnchor>
    <xdr:from>
      <xdr:col>1</xdr:col>
      <xdr:colOff>0</xdr:colOff>
      <xdr:row>91</xdr:row>
      <xdr:rowOff>190499</xdr:rowOff>
    </xdr:from>
    <xdr:to>
      <xdr:col>5</xdr:col>
      <xdr:colOff>716351</xdr:colOff>
      <xdr:row>102</xdr:row>
      <xdr:rowOff>42566</xdr:rowOff>
    </xdr:to>
    <xdr:pic>
      <xdr:nvPicPr>
        <xdr:cNvPr id="7" name="Taux Emetteur LBM" descr="Inserted picture RelID:175">
          <a:extLst>
            <a:ext uri="{FF2B5EF4-FFF2-40B4-BE49-F238E27FC236}">
              <a16:creationId xmlns:a16="http://schemas.microsoft.com/office/drawing/2014/main" id="{23D63086-1D90-46A5-8A40-4D01A3E9948C}"/>
            </a:ext>
          </a:extLst>
        </xdr:cNvPr>
        <xdr:cNvPicPr>
          <a:picLocks noChangeAspect="1"/>
        </xdr:cNvPicPr>
      </xdr:nvPicPr>
      <xdr:blipFill>
        <a:blip xmlns:r="http://schemas.openxmlformats.org/officeDocument/2006/relationships" r:embed="rId6"/>
        <a:stretch>
          <a:fillRect/>
        </a:stretch>
      </xdr:blipFill>
      <xdr:spPr>
        <a:xfrm>
          <a:off x="236220" y="16664939"/>
          <a:ext cx="2720411" cy="1947567"/>
        </a:xfrm>
        <a:prstGeom prst="rect">
          <a:avLst/>
        </a:prstGeom>
      </xdr:spPr>
    </xdr:pic>
    <xdr:clientData/>
  </xdr:twoCellAnchor>
  <xdr:twoCellAnchor>
    <xdr:from>
      <xdr:col>6</xdr:col>
      <xdr:colOff>0</xdr:colOff>
      <xdr:row>91</xdr:row>
      <xdr:rowOff>190499</xdr:rowOff>
    </xdr:from>
    <xdr:to>
      <xdr:col>12</xdr:col>
      <xdr:colOff>129611</xdr:colOff>
      <xdr:row>102</xdr:row>
      <xdr:rowOff>42566</xdr:rowOff>
    </xdr:to>
    <xdr:pic>
      <xdr:nvPicPr>
        <xdr:cNvPr id="8" name="Messages Emis LBM" descr="Inserted picture RelID:176">
          <a:extLst>
            <a:ext uri="{FF2B5EF4-FFF2-40B4-BE49-F238E27FC236}">
              <a16:creationId xmlns:a16="http://schemas.microsoft.com/office/drawing/2014/main" id="{EAEF5C43-D3D9-415B-BDD3-19AB25B5CEA7}"/>
            </a:ext>
          </a:extLst>
        </xdr:cNvPr>
        <xdr:cNvPicPr>
          <a:picLocks noChangeAspect="1"/>
        </xdr:cNvPicPr>
      </xdr:nvPicPr>
      <xdr:blipFill>
        <a:blip xmlns:r="http://schemas.openxmlformats.org/officeDocument/2006/relationships" r:embed="rId7"/>
        <a:stretch>
          <a:fillRect/>
        </a:stretch>
      </xdr:blipFill>
      <xdr:spPr>
        <a:xfrm>
          <a:off x="3413760" y="16664939"/>
          <a:ext cx="2720411" cy="1947567"/>
        </a:xfrm>
        <a:prstGeom prst="rect">
          <a:avLst/>
        </a:prstGeom>
      </xdr:spPr>
    </xdr:pic>
    <xdr:clientData/>
  </xdr:twoCellAnchor>
  <xdr:twoCellAnchor>
    <xdr:from>
      <xdr:col>1</xdr:col>
      <xdr:colOff>0</xdr:colOff>
      <xdr:row>58</xdr:row>
      <xdr:rowOff>0</xdr:rowOff>
    </xdr:from>
    <xdr:to>
      <xdr:col>5</xdr:col>
      <xdr:colOff>716351</xdr:colOff>
      <xdr:row>67</xdr:row>
      <xdr:rowOff>233067</xdr:rowOff>
    </xdr:to>
    <xdr:pic>
      <xdr:nvPicPr>
        <xdr:cNvPr id="9" name="Taux Raccordement PSL" descr="Inserted picture RelID:177">
          <a:extLst>
            <a:ext uri="{FF2B5EF4-FFF2-40B4-BE49-F238E27FC236}">
              <a16:creationId xmlns:a16="http://schemas.microsoft.com/office/drawing/2014/main" id="{9E1A09FD-03F8-4B11-B9EE-F9BFD8C0B463}"/>
            </a:ext>
          </a:extLst>
        </xdr:cNvPr>
        <xdr:cNvPicPr>
          <a:picLocks noChangeAspect="1"/>
        </xdr:cNvPicPr>
      </xdr:nvPicPr>
      <xdr:blipFill>
        <a:blip xmlns:r="http://schemas.openxmlformats.org/officeDocument/2006/relationships" r:embed="rId8"/>
        <a:stretch>
          <a:fillRect/>
        </a:stretch>
      </xdr:blipFill>
      <xdr:spPr>
        <a:xfrm>
          <a:off x="236220" y="10347960"/>
          <a:ext cx="2720411" cy="1947567"/>
        </a:xfrm>
        <a:prstGeom prst="rect">
          <a:avLst/>
        </a:prstGeom>
      </xdr:spPr>
    </xdr:pic>
    <xdr:clientData/>
  </xdr:twoCellAnchor>
  <xdr:twoCellAnchor>
    <xdr:from>
      <xdr:col>6</xdr:col>
      <xdr:colOff>0</xdr:colOff>
      <xdr:row>58</xdr:row>
      <xdr:rowOff>0</xdr:rowOff>
    </xdr:from>
    <xdr:to>
      <xdr:col>12</xdr:col>
      <xdr:colOff>129611</xdr:colOff>
      <xdr:row>67</xdr:row>
      <xdr:rowOff>233067</xdr:rowOff>
    </xdr:to>
    <xdr:pic>
      <xdr:nvPicPr>
        <xdr:cNvPr id="10" name="Taux Emetteur PSL" descr="Inserted picture RelID:178">
          <a:extLst>
            <a:ext uri="{FF2B5EF4-FFF2-40B4-BE49-F238E27FC236}">
              <a16:creationId xmlns:a16="http://schemas.microsoft.com/office/drawing/2014/main" id="{32605A58-2517-4F98-8B24-FF6A589CADA8}"/>
            </a:ext>
          </a:extLst>
        </xdr:cNvPr>
        <xdr:cNvPicPr>
          <a:picLocks noChangeAspect="1"/>
        </xdr:cNvPicPr>
      </xdr:nvPicPr>
      <xdr:blipFill>
        <a:blip xmlns:r="http://schemas.openxmlformats.org/officeDocument/2006/relationships" r:embed="rId9"/>
        <a:stretch>
          <a:fillRect/>
        </a:stretch>
      </xdr:blipFill>
      <xdr:spPr>
        <a:xfrm>
          <a:off x="3413760" y="10347960"/>
          <a:ext cx="2720411" cy="1947567"/>
        </a:xfrm>
        <a:prstGeom prst="rect">
          <a:avLst/>
        </a:prstGeom>
      </xdr:spPr>
    </xdr:pic>
    <xdr:clientData/>
  </xdr:twoCellAnchor>
  <xdr:twoCellAnchor>
    <xdr:from>
      <xdr:col>1</xdr:col>
      <xdr:colOff>0</xdr:colOff>
      <xdr:row>69</xdr:row>
      <xdr:rowOff>0</xdr:rowOff>
    </xdr:from>
    <xdr:to>
      <xdr:col>5</xdr:col>
      <xdr:colOff>716351</xdr:colOff>
      <xdr:row>79</xdr:row>
      <xdr:rowOff>42567</xdr:rowOff>
    </xdr:to>
    <xdr:pic>
      <xdr:nvPicPr>
        <xdr:cNvPr id="11" name="Messages Emis PSL" descr="Inserted picture RelID:179">
          <a:extLst>
            <a:ext uri="{FF2B5EF4-FFF2-40B4-BE49-F238E27FC236}">
              <a16:creationId xmlns:a16="http://schemas.microsoft.com/office/drawing/2014/main" id="{A0B557FB-3895-46D9-9E1F-517706C3A536}"/>
            </a:ext>
          </a:extLst>
        </xdr:cNvPr>
        <xdr:cNvPicPr>
          <a:picLocks noChangeAspect="1"/>
        </xdr:cNvPicPr>
      </xdr:nvPicPr>
      <xdr:blipFill>
        <a:blip xmlns:r="http://schemas.openxmlformats.org/officeDocument/2006/relationships" r:embed="rId10"/>
        <a:stretch>
          <a:fillRect/>
        </a:stretch>
      </xdr:blipFill>
      <xdr:spPr>
        <a:xfrm>
          <a:off x="236220" y="12633960"/>
          <a:ext cx="2720411" cy="1947567"/>
        </a:xfrm>
        <a:prstGeom prst="rect">
          <a:avLst/>
        </a:prstGeom>
      </xdr:spPr>
    </xdr:pic>
    <xdr:clientData/>
  </xdr:twoCellAnchor>
  <xdr:twoCellAnchor>
    <xdr:from>
      <xdr:col>6</xdr:col>
      <xdr:colOff>0</xdr:colOff>
      <xdr:row>69</xdr:row>
      <xdr:rowOff>0</xdr:rowOff>
    </xdr:from>
    <xdr:to>
      <xdr:col>12</xdr:col>
      <xdr:colOff>129611</xdr:colOff>
      <xdr:row>79</xdr:row>
      <xdr:rowOff>42567</xdr:rowOff>
    </xdr:to>
    <xdr:pic>
      <xdr:nvPicPr>
        <xdr:cNvPr id="12" name="Messages Recus PSL" descr="Inserted picture RelID:180">
          <a:extLst>
            <a:ext uri="{FF2B5EF4-FFF2-40B4-BE49-F238E27FC236}">
              <a16:creationId xmlns:a16="http://schemas.microsoft.com/office/drawing/2014/main" id="{0B3178AC-65B5-4377-9962-D346E9E0449D}"/>
            </a:ext>
          </a:extLst>
        </xdr:cNvPr>
        <xdr:cNvPicPr>
          <a:picLocks noChangeAspect="1"/>
        </xdr:cNvPicPr>
      </xdr:nvPicPr>
      <xdr:blipFill>
        <a:blip xmlns:r="http://schemas.openxmlformats.org/officeDocument/2006/relationships" r:embed="rId11"/>
        <a:stretch>
          <a:fillRect/>
        </a:stretch>
      </xdr:blipFill>
      <xdr:spPr>
        <a:xfrm>
          <a:off x="3413760" y="12633960"/>
          <a:ext cx="2720411" cy="19475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30078</xdr:colOff>
      <xdr:row>0</xdr:row>
      <xdr:rowOff>175461</xdr:rowOff>
    </xdr:from>
    <xdr:to>
      <xdr:col>1</xdr:col>
      <xdr:colOff>296040</xdr:colOff>
      <xdr:row>3</xdr:row>
      <xdr:rowOff>80211</xdr:rowOff>
    </xdr:to>
    <xdr:pic>
      <xdr:nvPicPr>
        <xdr:cNvPr id="2" name="Image 1">
          <a:extLst>
            <a:ext uri="{FF2B5EF4-FFF2-40B4-BE49-F238E27FC236}">
              <a16:creationId xmlns:a16="http://schemas.microsoft.com/office/drawing/2014/main" id="{4D68EB64-B7B9-48C3-A725-ED670CF0900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078" y="175461"/>
          <a:ext cx="448842"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635279</xdr:colOff>
      <xdr:row>0</xdr:row>
      <xdr:rowOff>557420</xdr:rowOff>
    </xdr:to>
    <xdr:pic>
      <xdr:nvPicPr>
        <xdr:cNvPr id="2" name="Image 2">
          <a:extLst>
            <a:ext uri="{FF2B5EF4-FFF2-40B4-BE49-F238E27FC236}">
              <a16:creationId xmlns:a16="http://schemas.microsoft.com/office/drawing/2014/main" id="{50289BB6-06AF-4D92-B4CA-4CFC5C6A9C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0" y="76200"/>
          <a:ext cx="444779" cy="481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100299</xdr:colOff>
      <xdr:row>14</xdr:row>
      <xdr:rowOff>159565</xdr:rowOff>
    </xdr:from>
    <xdr:to>
      <xdr:col>11</xdr:col>
      <xdr:colOff>291175</xdr:colOff>
      <xdr:row>27</xdr:row>
      <xdr:rowOff>0</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43498</xdr:colOff>
      <xdr:row>18</xdr:row>
      <xdr:rowOff>117369</xdr:rowOff>
    </xdr:from>
    <xdr:to>
      <xdr:col>13</xdr:col>
      <xdr:colOff>3338</xdr:colOff>
      <xdr:row>19</xdr:row>
      <xdr:rowOff>117369</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4442316" y="3546369"/>
          <a:ext cx="72184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tx1"/>
              </a:solidFill>
              <a:latin typeface="Arial" panose="020B0604020202020204" pitchFamily="34" charset="0"/>
              <a:cs typeface="Arial" panose="020B0604020202020204" pitchFamily="34" charset="0"/>
            </a:rPr>
            <a:t>28600312</a:t>
          </a:r>
        </a:p>
      </xdr:txBody>
    </xdr:sp>
    <xdr:clientData/>
  </xdr:twoCellAnchor>
  <xdr:twoCellAnchor>
    <xdr:from>
      <xdr:col>11</xdr:col>
      <xdr:colOff>107317</xdr:colOff>
      <xdr:row>19</xdr:row>
      <xdr:rowOff>173181</xdr:rowOff>
    </xdr:from>
    <xdr:to>
      <xdr:col>13</xdr:col>
      <xdr:colOff>13533</xdr:colOff>
      <xdr:row>20</xdr:row>
      <xdr:rowOff>116737</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4511908" y="3792681"/>
          <a:ext cx="668216" cy="134056"/>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5047458</a:t>
          </a:r>
        </a:p>
      </xdr:txBody>
    </xdr:sp>
    <xdr:clientData/>
  </xdr:twoCellAnchor>
  <xdr:twoCellAnchor>
    <xdr:from>
      <xdr:col>11</xdr:col>
      <xdr:colOff>107317</xdr:colOff>
      <xdr:row>21</xdr:row>
      <xdr:rowOff>50094</xdr:rowOff>
    </xdr:from>
    <xdr:to>
      <xdr:col>13</xdr:col>
      <xdr:colOff>13533</xdr:colOff>
      <xdr:row>21</xdr:row>
      <xdr:rowOff>184149</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4454181" y="4050594"/>
          <a:ext cx="668216" cy="134055"/>
        </a:xfrm>
        <a:prstGeom prst="rect">
          <a:avLst/>
        </a:prstGeom>
        <a:no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4142935</a:t>
          </a:r>
        </a:p>
      </xdr:txBody>
    </xdr:sp>
    <xdr:clientData/>
  </xdr:twoCellAnchor>
  <xdr:twoCellAnchor>
    <xdr:from>
      <xdr:col>11</xdr:col>
      <xdr:colOff>107317</xdr:colOff>
      <xdr:row>22</xdr:row>
      <xdr:rowOff>40857</xdr:rowOff>
    </xdr:from>
    <xdr:to>
      <xdr:col>13</xdr:col>
      <xdr:colOff>13533</xdr:colOff>
      <xdr:row>22</xdr:row>
      <xdr:rowOff>174913</xdr:rowOff>
    </xdr:to>
    <xdr:sp macro="" textlink="">
      <xdr:nvSpPr>
        <xdr:cNvPr id="7" name="Rectangle 6">
          <a:extLst>
            <a:ext uri="{FF2B5EF4-FFF2-40B4-BE49-F238E27FC236}">
              <a16:creationId xmlns:a16="http://schemas.microsoft.com/office/drawing/2014/main" id="{00000000-0008-0000-0C00-000007000000}"/>
            </a:ext>
          </a:extLst>
        </xdr:cNvPr>
        <xdr:cNvSpPr/>
      </xdr:nvSpPr>
      <xdr:spPr>
        <a:xfrm>
          <a:off x="4454181" y="4231857"/>
          <a:ext cx="668216" cy="134056"/>
        </a:xfrm>
        <a:prstGeom prst="rect">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6289317</a:t>
          </a:r>
        </a:p>
      </xdr:txBody>
    </xdr:sp>
    <xdr:clientData/>
  </xdr:twoCellAnchor>
  <xdr:twoCellAnchor>
    <xdr:from>
      <xdr:col>11</xdr:col>
      <xdr:colOff>107317</xdr:colOff>
      <xdr:row>23</xdr:row>
      <xdr:rowOff>44771</xdr:rowOff>
    </xdr:from>
    <xdr:to>
      <xdr:col>13</xdr:col>
      <xdr:colOff>13533</xdr:colOff>
      <xdr:row>23</xdr:row>
      <xdr:rowOff>178827</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4454181" y="4426271"/>
          <a:ext cx="668216" cy="13405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11399632</a:t>
          </a:r>
        </a:p>
      </xdr:txBody>
    </xdr:sp>
    <xdr:clientData/>
  </xdr:twoCellAnchor>
  <xdr:twoCellAnchor>
    <xdr:from>
      <xdr:col>13</xdr:col>
      <xdr:colOff>35276</xdr:colOff>
      <xdr:row>16</xdr:row>
      <xdr:rowOff>63500</xdr:rowOff>
    </xdr:from>
    <xdr:to>
      <xdr:col>17</xdr:col>
      <xdr:colOff>479778</xdr:colOff>
      <xdr:row>27</xdr:row>
      <xdr:rowOff>0</xdr:rowOff>
    </xdr:to>
    <xdr:graphicFrame macro="">
      <xdr:nvGraphicFramePr>
        <xdr:cNvPr id="12" name="Graphique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42335</xdr:colOff>
      <xdr:row>42</xdr:row>
      <xdr:rowOff>5038</xdr:rowOff>
    </xdr:from>
    <xdr:to>
      <xdr:col>11</xdr:col>
      <xdr:colOff>148167</xdr:colOff>
      <xdr:row>53</xdr:row>
      <xdr:rowOff>162277</xdr:rowOff>
    </xdr:to>
    <xdr:graphicFrame macro="">
      <xdr:nvGraphicFramePr>
        <xdr:cNvPr id="10" name="Graphique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267469</xdr:colOff>
      <xdr:row>43</xdr:row>
      <xdr:rowOff>124414</xdr:rowOff>
    </xdr:from>
    <xdr:to>
      <xdr:col>12</xdr:col>
      <xdr:colOff>181840</xdr:colOff>
      <xdr:row>44</xdr:row>
      <xdr:rowOff>103909</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4319924" y="8315914"/>
          <a:ext cx="676371" cy="1699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FR" sz="800" b="1">
              <a:solidFill>
                <a:schemeClr val="tx1"/>
              </a:solidFill>
              <a:latin typeface="Arial" panose="020B0604020202020204" pitchFamily="34" charset="0"/>
              <a:ea typeface="+mn-ea"/>
              <a:cs typeface="Arial" panose="020B0604020202020204" pitchFamily="34" charset="0"/>
            </a:rPr>
            <a:t>795604</a:t>
          </a:r>
        </a:p>
      </xdr:txBody>
    </xdr:sp>
    <xdr:clientData/>
  </xdr:twoCellAnchor>
  <xdr:twoCellAnchor>
    <xdr:from>
      <xdr:col>10</xdr:col>
      <xdr:colOff>250418</xdr:colOff>
      <xdr:row>47</xdr:row>
      <xdr:rowOff>63500</xdr:rowOff>
    </xdr:from>
    <xdr:to>
      <xdr:col>12</xdr:col>
      <xdr:colOff>7056</xdr:colOff>
      <xdr:row>48</xdr:row>
      <xdr:rowOff>15522</xdr:rowOff>
    </xdr:to>
    <xdr:sp macro="" textlink="">
      <xdr:nvSpPr>
        <xdr:cNvPr id="13" name="Rectangle 12">
          <a:extLst>
            <a:ext uri="{FF2B5EF4-FFF2-40B4-BE49-F238E27FC236}">
              <a16:creationId xmlns:a16="http://schemas.microsoft.com/office/drawing/2014/main" id="{00000000-0008-0000-0C00-00000D000000}"/>
            </a:ext>
          </a:extLst>
        </xdr:cNvPr>
        <xdr:cNvSpPr/>
      </xdr:nvSpPr>
      <xdr:spPr>
        <a:xfrm>
          <a:off x="4039251" y="7986889"/>
          <a:ext cx="518638" cy="156633"/>
        </a:xfrm>
        <a:prstGeom prst="rect">
          <a:avLst/>
        </a:prstGeom>
        <a:solidFill>
          <a:schemeClr val="bg1"/>
        </a:solid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460267</a:t>
          </a:r>
        </a:p>
      </xdr:txBody>
    </xdr:sp>
    <xdr:clientData/>
  </xdr:twoCellAnchor>
  <xdr:twoCellAnchor>
    <xdr:from>
      <xdr:col>10</xdr:col>
      <xdr:colOff>258885</xdr:colOff>
      <xdr:row>45</xdr:row>
      <xdr:rowOff>45159</xdr:rowOff>
    </xdr:from>
    <xdr:to>
      <xdr:col>12</xdr:col>
      <xdr:colOff>28863</xdr:colOff>
      <xdr:row>45</xdr:row>
      <xdr:rowOff>173183</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4224749" y="8617659"/>
          <a:ext cx="531978" cy="128024"/>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335337</a:t>
          </a:r>
        </a:p>
      </xdr:txBody>
    </xdr:sp>
    <xdr:clientData/>
  </xdr:twoCellAnchor>
  <xdr:twoCellAnchor>
    <xdr:from>
      <xdr:col>12</xdr:col>
      <xdr:colOff>129887</xdr:colOff>
      <xdr:row>41</xdr:row>
      <xdr:rowOff>50994</xdr:rowOff>
    </xdr:from>
    <xdr:to>
      <xdr:col>17</xdr:col>
      <xdr:colOff>561976</xdr:colOff>
      <xdr:row>53</xdr:row>
      <xdr:rowOff>121548</xdr:rowOff>
    </xdr:to>
    <xdr:graphicFrame macro="">
      <xdr:nvGraphicFramePr>
        <xdr:cNvPr id="15" name="Graphique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67537</xdr:colOff>
      <xdr:row>28</xdr:row>
      <xdr:rowOff>33476</xdr:rowOff>
    </xdr:from>
    <xdr:to>
      <xdr:col>7</xdr:col>
      <xdr:colOff>504977</xdr:colOff>
      <xdr:row>39</xdr:row>
      <xdr:rowOff>155864</xdr:rowOff>
    </xdr:to>
    <xdr:graphicFrame macro="">
      <xdr:nvGraphicFramePr>
        <xdr:cNvPr id="16" name="Graphique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85725</xdr:colOff>
      <xdr:row>28</xdr:row>
      <xdr:rowOff>21168</xdr:rowOff>
    </xdr:from>
    <xdr:to>
      <xdr:col>17</xdr:col>
      <xdr:colOff>560916</xdr:colOff>
      <xdr:row>36</xdr:row>
      <xdr:rowOff>0</xdr:rowOff>
    </xdr:to>
    <xdr:graphicFrame macro="">
      <xdr:nvGraphicFramePr>
        <xdr:cNvPr id="11" name="Graphique 10">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1367914</xdr:colOff>
      <xdr:row>28</xdr:row>
      <xdr:rowOff>22888</xdr:rowOff>
    </xdr:from>
    <xdr:to>
      <xdr:col>17</xdr:col>
      <xdr:colOff>625989</xdr:colOff>
      <xdr:row>29</xdr:row>
      <xdr:rowOff>37522</xdr:rowOff>
    </xdr:to>
    <xdr:sp macro="" textlink="">
      <xdr:nvSpPr>
        <xdr:cNvPr id="17" name="Rectangle 16">
          <a:extLst>
            <a:ext uri="{FF2B5EF4-FFF2-40B4-BE49-F238E27FC236}">
              <a16:creationId xmlns:a16="http://schemas.microsoft.com/office/drawing/2014/main" id="{00000000-0008-0000-0C00-000011000000}"/>
            </a:ext>
          </a:extLst>
        </xdr:cNvPr>
        <xdr:cNvSpPr/>
      </xdr:nvSpPr>
      <xdr:spPr>
        <a:xfrm>
          <a:off x="7097568" y="5356888"/>
          <a:ext cx="1038517" cy="205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accent1"/>
              </a:solidFill>
              <a:latin typeface="Arial" panose="020B0604020202020204" pitchFamily="34" charset="0"/>
              <a:cs typeface="Arial" panose="020B0604020202020204" pitchFamily="34" charset="0"/>
            </a:rPr>
            <a:t>6287,2 go</a:t>
          </a:r>
        </a:p>
      </xdr:txBody>
    </xdr:sp>
    <xdr:clientData/>
  </xdr:twoCellAnchor>
  <xdr:twoCellAnchor>
    <xdr:from>
      <xdr:col>10</xdr:col>
      <xdr:colOff>164522</xdr:colOff>
      <xdr:row>77</xdr:row>
      <xdr:rowOff>43295</xdr:rowOff>
    </xdr:from>
    <xdr:to>
      <xdr:col>18</xdr:col>
      <xdr:colOff>4329</xdr:colOff>
      <xdr:row>89</xdr:row>
      <xdr:rowOff>165141</xdr:rowOff>
    </xdr:to>
    <xdr:graphicFrame macro="">
      <xdr:nvGraphicFramePr>
        <xdr:cNvPr id="24" name="Graphique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0</xdr:rowOff>
    </xdr:from>
    <xdr:to>
      <xdr:col>8</xdr:col>
      <xdr:colOff>303068</xdr:colOff>
      <xdr:row>88</xdr:row>
      <xdr:rowOff>51955</xdr:rowOff>
    </xdr:to>
    <xdr:graphicFrame macro="">
      <xdr:nvGraphicFramePr>
        <xdr:cNvPr id="29" name="Graphique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216478</xdr:colOff>
      <xdr:row>0</xdr:row>
      <xdr:rowOff>129886</xdr:rowOff>
    </xdr:from>
    <xdr:to>
      <xdr:col>1</xdr:col>
      <xdr:colOff>420459</xdr:colOff>
      <xdr:row>3</xdr:row>
      <xdr:rowOff>34636</xdr:rowOff>
    </xdr:to>
    <xdr:pic>
      <xdr:nvPicPr>
        <xdr:cNvPr id="21" name="Imag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16478" y="129886"/>
          <a:ext cx="446436" cy="476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29</xdr:row>
      <xdr:rowOff>22219</xdr:rowOff>
    </xdr:from>
    <xdr:to>
      <xdr:col>10</xdr:col>
      <xdr:colOff>190499</xdr:colOff>
      <xdr:row>37</xdr:row>
      <xdr:rowOff>101594</xdr:rowOff>
    </xdr:to>
    <xdr:graphicFrame macro="">
      <xdr:nvGraphicFramePr>
        <xdr:cNvPr id="18" name="Graphique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549273</xdr:colOff>
      <xdr:row>29</xdr:row>
      <xdr:rowOff>18138</xdr:rowOff>
    </xdr:from>
    <xdr:to>
      <xdr:col>18</xdr:col>
      <xdr:colOff>387804</xdr:colOff>
      <xdr:row>37</xdr:row>
      <xdr:rowOff>108852</xdr:rowOff>
    </xdr:to>
    <xdr:graphicFrame macro="">
      <xdr:nvGraphicFramePr>
        <xdr:cNvPr id="19" name="Graphique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xdr:colOff>
      <xdr:row>14</xdr:row>
      <xdr:rowOff>204108</xdr:rowOff>
    </xdr:from>
    <xdr:to>
      <xdr:col>10</xdr:col>
      <xdr:colOff>163285</xdr:colOff>
      <xdr:row>25</xdr:row>
      <xdr:rowOff>0</xdr:rowOff>
    </xdr:to>
    <xdr:graphicFrame macro="">
      <xdr:nvGraphicFramePr>
        <xdr:cNvPr id="75" name="Graphique 74">
          <a:extLst>
            <a:ext uri="{FF2B5EF4-FFF2-40B4-BE49-F238E27FC236}">
              <a16:creationId xmlns:a16="http://schemas.microsoft.com/office/drawing/2014/main" id="{00000000-0008-0000-0D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333373</xdr:colOff>
      <xdr:row>14</xdr:row>
      <xdr:rowOff>163284</xdr:rowOff>
    </xdr:from>
    <xdr:to>
      <xdr:col>18</xdr:col>
      <xdr:colOff>380999</xdr:colOff>
      <xdr:row>25</xdr:row>
      <xdr:rowOff>34018</xdr:rowOff>
    </xdr:to>
    <xdr:graphicFrame macro="">
      <xdr:nvGraphicFramePr>
        <xdr:cNvPr id="76" name="Graphique 75">
          <a:extLst>
            <a:ext uri="{FF2B5EF4-FFF2-40B4-BE49-F238E27FC236}">
              <a16:creationId xmlns:a16="http://schemas.microsoft.com/office/drawing/2014/main" id="{00000000-0008-0000-0D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56</xdr:row>
      <xdr:rowOff>0</xdr:rowOff>
    </xdr:from>
    <xdr:to>
      <xdr:col>1</xdr:col>
      <xdr:colOff>487456</xdr:colOff>
      <xdr:row>56</xdr:row>
      <xdr:rowOff>112059</xdr:rowOff>
    </xdr:to>
    <xdr:sp macro="" textlink="">
      <xdr:nvSpPr>
        <xdr:cNvPr id="50" name="ZoneTexte 49">
          <a:extLst>
            <a:ext uri="{FF2B5EF4-FFF2-40B4-BE49-F238E27FC236}">
              <a16:creationId xmlns:a16="http://schemas.microsoft.com/office/drawing/2014/main" id="{00000000-0008-0000-0D00-000032000000}"/>
            </a:ext>
          </a:extLst>
        </xdr:cNvPr>
        <xdr:cNvSpPr txBox="1"/>
      </xdr:nvSpPr>
      <xdr:spPr>
        <a:xfrm>
          <a:off x="251114" y="10841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69993</xdr:colOff>
      <xdr:row>56</xdr:row>
      <xdr:rowOff>794</xdr:rowOff>
    </xdr:from>
    <xdr:to>
      <xdr:col>4</xdr:col>
      <xdr:colOff>60366</xdr:colOff>
      <xdr:row>56</xdr:row>
      <xdr:rowOff>124992</xdr:rowOff>
    </xdr:to>
    <xdr:sp macro="" textlink="">
      <xdr:nvSpPr>
        <xdr:cNvPr id="51" name="ZoneTexte 50">
          <a:extLst>
            <a:ext uri="{FF2B5EF4-FFF2-40B4-BE49-F238E27FC236}">
              <a16:creationId xmlns:a16="http://schemas.microsoft.com/office/drawing/2014/main" id="{00000000-0008-0000-0D00-000033000000}"/>
            </a:ext>
          </a:extLst>
        </xdr:cNvPr>
        <xdr:cNvSpPr txBox="1"/>
      </xdr:nvSpPr>
      <xdr:spPr>
        <a:xfrm>
          <a:off x="812943" y="10859294"/>
          <a:ext cx="523773"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89549</xdr:colOff>
      <xdr:row>56</xdr:row>
      <xdr:rowOff>793</xdr:rowOff>
    </xdr:from>
    <xdr:to>
      <xdr:col>5</xdr:col>
      <xdr:colOff>416037</xdr:colOff>
      <xdr:row>56</xdr:row>
      <xdr:rowOff>124991</xdr:rowOff>
    </xdr:to>
    <xdr:sp macro="" textlink="">
      <xdr:nvSpPr>
        <xdr:cNvPr id="52" name="ZoneTexte 51">
          <a:extLst>
            <a:ext uri="{FF2B5EF4-FFF2-40B4-BE49-F238E27FC236}">
              <a16:creationId xmlns:a16="http://schemas.microsoft.com/office/drawing/2014/main" id="{00000000-0008-0000-0D00-000034000000}"/>
            </a:ext>
          </a:extLst>
        </xdr:cNvPr>
        <xdr:cNvSpPr txBox="1"/>
      </xdr:nvSpPr>
      <xdr:spPr>
        <a:xfrm>
          <a:off x="1365899" y="10859293"/>
          <a:ext cx="52651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406903</xdr:colOff>
      <xdr:row>56</xdr:row>
      <xdr:rowOff>793</xdr:rowOff>
    </xdr:from>
    <xdr:to>
      <xdr:col>6</xdr:col>
      <xdr:colOff>443746</xdr:colOff>
      <xdr:row>56</xdr:row>
      <xdr:rowOff>124991</xdr:rowOff>
    </xdr:to>
    <xdr:sp macro="" textlink="">
      <xdr:nvSpPr>
        <xdr:cNvPr id="53" name="ZoneTexte 52">
          <a:extLst>
            <a:ext uri="{FF2B5EF4-FFF2-40B4-BE49-F238E27FC236}">
              <a16:creationId xmlns:a16="http://schemas.microsoft.com/office/drawing/2014/main" id="{00000000-0008-0000-0D00-000035000000}"/>
            </a:ext>
          </a:extLst>
        </xdr:cNvPr>
        <xdr:cNvSpPr txBox="1"/>
      </xdr:nvSpPr>
      <xdr:spPr>
        <a:xfrm>
          <a:off x="1883278" y="10859293"/>
          <a:ext cx="53214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39832</xdr:colOff>
      <xdr:row>56</xdr:row>
      <xdr:rowOff>13854</xdr:rowOff>
    </xdr:from>
    <xdr:to>
      <xdr:col>11</xdr:col>
      <xdr:colOff>51038</xdr:colOff>
      <xdr:row>56</xdr:row>
      <xdr:rowOff>125913</xdr:rowOff>
    </xdr:to>
    <xdr:sp macro="" textlink="">
      <xdr:nvSpPr>
        <xdr:cNvPr id="94" name="ZoneTexte 93">
          <a:extLst>
            <a:ext uri="{FF2B5EF4-FFF2-40B4-BE49-F238E27FC236}">
              <a16:creationId xmlns:a16="http://schemas.microsoft.com/office/drawing/2014/main" id="{00000000-0008-0000-0D00-00005E000000}"/>
            </a:ext>
          </a:extLst>
        </xdr:cNvPr>
        <xdr:cNvSpPr txBox="1"/>
      </xdr:nvSpPr>
      <xdr:spPr>
        <a:xfrm>
          <a:off x="3390900" y="1085503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98568</xdr:colOff>
      <xdr:row>56</xdr:row>
      <xdr:rowOff>14648</xdr:rowOff>
    </xdr:from>
    <xdr:to>
      <xdr:col>13</xdr:col>
      <xdr:colOff>322736</xdr:colOff>
      <xdr:row>56</xdr:row>
      <xdr:rowOff>138846</xdr:rowOff>
    </xdr:to>
    <xdr:sp macro="" textlink="">
      <xdr:nvSpPr>
        <xdr:cNvPr id="95" name="ZoneTexte 94">
          <a:extLst>
            <a:ext uri="{FF2B5EF4-FFF2-40B4-BE49-F238E27FC236}">
              <a16:creationId xmlns:a16="http://schemas.microsoft.com/office/drawing/2014/main" id="{00000000-0008-0000-0D00-00005F000000}"/>
            </a:ext>
          </a:extLst>
        </xdr:cNvPr>
        <xdr:cNvSpPr txBox="1"/>
      </xdr:nvSpPr>
      <xdr:spPr>
        <a:xfrm>
          <a:off x="3925886" y="10855830"/>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358846</xdr:colOff>
      <xdr:row>56</xdr:row>
      <xdr:rowOff>14647</xdr:rowOff>
    </xdr:from>
    <xdr:to>
      <xdr:col>14</xdr:col>
      <xdr:colOff>235062</xdr:colOff>
      <xdr:row>56</xdr:row>
      <xdr:rowOff>138845</xdr:rowOff>
    </xdr:to>
    <xdr:sp macro="" textlink="">
      <xdr:nvSpPr>
        <xdr:cNvPr id="96" name="ZoneTexte 95">
          <a:extLst>
            <a:ext uri="{FF2B5EF4-FFF2-40B4-BE49-F238E27FC236}">
              <a16:creationId xmlns:a16="http://schemas.microsoft.com/office/drawing/2014/main" id="{00000000-0008-0000-0D00-000060000000}"/>
            </a:ext>
          </a:extLst>
        </xdr:cNvPr>
        <xdr:cNvSpPr txBox="1"/>
      </xdr:nvSpPr>
      <xdr:spPr>
        <a:xfrm>
          <a:off x="4489232" y="10855829"/>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251473</xdr:colOff>
      <xdr:row>56</xdr:row>
      <xdr:rowOff>14647</xdr:rowOff>
    </xdr:from>
    <xdr:to>
      <xdr:col>17</xdr:col>
      <xdr:colOff>28543</xdr:colOff>
      <xdr:row>56</xdr:row>
      <xdr:rowOff>138845</xdr:rowOff>
    </xdr:to>
    <xdr:sp macro="" textlink="">
      <xdr:nvSpPr>
        <xdr:cNvPr id="97" name="ZoneTexte 96">
          <a:extLst>
            <a:ext uri="{FF2B5EF4-FFF2-40B4-BE49-F238E27FC236}">
              <a16:creationId xmlns:a16="http://schemas.microsoft.com/office/drawing/2014/main" id="{00000000-0008-0000-0D00-000061000000}"/>
            </a:ext>
          </a:extLst>
        </xdr:cNvPr>
        <xdr:cNvSpPr txBox="1"/>
      </xdr:nvSpPr>
      <xdr:spPr>
        <a:xfrm>
          <a:off x="5031291" y="1085582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editAs="oneCell">
    <xdr:from>
      <xdr:col>0</xdr:col>
      <xdr:colOff>54429</xdr:colOff>
      <xdr:row>0</xdr:row>
      <xdr:rowOff>149679</xdr:rowOff>
    </xdr:from>
    <xdr:to>
      <xdr:col>1</xdr:col>
      <xdr:colOff>262740</xdr:colOff>
      <xdr:row>3</xdr:row>
      <xdr:rowOff>71574</xdr:rowOff>
    </xdr:to>
    <xdr:pic>
      <xdr:nvPicPr>
        <xdr:cNvPr id="80" name="Imag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4429" y="149679"/>
          <a:ext cx="446436" cy="476250"/>
        </a:xfrm>
        <a:prstGeom prst="rect">
          <a:avLst/>
        </a:prstGeom>
      </xdr:spPr>
    </xdr:pic>
    <xdr:clientData/>
  </xdr:twoCellAnchor>
  <xdr:twoCellAnchor>
    <xdr:from>
      <xdr:col>1</xdr:col>
      <xdr:colOff>0</xdr:colOff>
      <xdr:row>39</xdr:row>
      <xdr:rowOff>127000</xdr:rowOff>
    </xdr:from>
    <xdr:to>
      <xdr:col>9</xdr:col>
      <xdr:colOff>232410</xdr:colOff>
      <xdr:row>52</xdr:row>
      <xdr:rowOff>186436</xdr:rowOff>
    </xdr:to>
    <xdr:pic>
      <xdr:nvPicPr>
        <xdr:cNvPr id="91" name="Tx_equipement_metropole_M" descr="Inserted picture RelID:1">
          <a:extLst>
            <a:ext uri="{FF2B5EF4-FFF2-40B4-BE49-F238E27FC236}">
              <a16:creationId xmlns:a16="http://schemas.microsoft.com/office/drawing/2014/main" id="{7F32A142-B2F3-464A-A15B-3D7CC3E96D3C}"/>
            </a:ext>
          </a:extLst>
        </xdr:cNvPr>
        <xdr:cNvPicPr>
          <a:picLocks/>
        </xdr:cNvPicPr>
      </xdr:nvPicPr>
      <xdr:blipFill>
        <a:blip xmlns:r="http://schemas.openxmlformats.org/officeDocument/2006/relationships" r:embed="rId6"/>
        <a:stretch>
          <a:fillRect/>
        </a:stretch>
      </xdr:blipFill>
      <xdr:spPr>
        <a:xfrm>
          <a:off x="236220" y="7693660"/>
          <a:ext cx="2724150" cy="2535936"/>
        </a:xfrm>
        <a:prstGeom prst="rect">
          <a:avLst/>
        </a:prstGeom>
      </xdr:spPr>
    </xdr:pic>
    <xdr:clientData/>
  </xdr:twoCellAnchor>
  <xdr:twoCellAnchor>
    <xdr:from>
      <xdr:col>1</xdr:col>
      <xdr:colOff>0</xdr:colOff>
      <xdr:row>53</xdr:row>
      <xdr:rowOff>0</xdr:rowOff>
    </xdr:from>
    <xdr:to>
      <xdr:col>2</xdr:col>
      <xdr:colOff>48514</xdr:colOff>
      <xdr:row>55</xdr:row>
      <xdr:rowOff>155067</xdr:rowOff>
    </xdr:to>
    <xdr:pic>
      <xdr:nvPicPr>
        <xdr:cNvPr id="92" name="Tx_equipement_guyane_M" descr="Inserted picture RelID:3">
          <a:extLst>
            <a:ext uri="{FF2B5EF4-FFF2-40B4-BE49-F238E27FC236}">
              <a16:creationId xmlns:a16="http://schemas.microsoft.com/office/drawing/2014/main" id="{48CB0EBC-E648-4C61-961B-EB7D0ECBEC65}"/>
            </a:ext>
          </a:extLst>
        </xdr:cNvPr>
        <xdr:cNvPicPr>
          <a:picLocks/>
        </xdr:cNvPicPr>
      </xdr:nvPicPr>
      <xdr:blipFill>
        <a:blip xmlns:r="http://schemas.openxmlformats.org/officeDocument/2006/relationships" r:embed="rId7"/>
        <a:stretch>
          <a:fillRect/>
        </a:stretch>
      </xdr:blipFill>
      <xdr:spPr>
        <a:xfrm>
          <a:off x="236220" y="10233660"/>
          <a:ext cx="543814" cy="536067"/>
        </a:xfrm>
        <a:prstGeom prst="rect">
          <a:avLst/>
        </a:prstGeom>
      </xdr:spPr>
    </xdr:pic>
    <xdr:clientData/>
  </xdr:twoCellAnchor>
  <xdr:twoCellAnchor>
    <xdr:from>
      <xdr:col>2</xdr:col>
      <xdr:colOff>63500</xdr:colOff>
      <xdr:row>53</xdr:row>
      <xdr:rowOff>0</xdr:rowOff>
    </xdr:from>
    <xdr:to>
      <xdr:col>4</xdr:col>
      <xdr:colOff>74168</xdr:colOff>
      <xdr:row>55</xdr:row>
      <xdr:rowOff>155067</xdr:rowOff>
    </xdr:to>
    <xdr:pic>
      <xdr:nvPicPr>
        <xdr:cNvPr id="93" name="Tx_equipement_guadeloupe_M" descr="Inserted picture RelID:4">
          <a:extLst>
            <a:ext uri="{FF2B5EF4-FFF2-40B4-BE49-F238E27FC236}">
              <a16:creationId xmlns:a16="http://schemas.microsoft.com/office/drawing/2014/main" id="{553AA2C0-CC77-403B-AE34-EA7E1B441580}"/>
            </a:ext>
          </a:extLst>
        </xdr:cNvPr>
        <xdr:cNvPicPr>
          <a:picLocks/>
        </xdr:cNvPicPr>
      </xdr:nvPicPr>
      <xdr:blipFill>
        <a:blip xmlns:r="http://schemas.openxmlformats.org/officeDocument/2006/relationships" r:embed="rId8"/>
        <a:stretch>
          <a:fillRect/>
        </a:stretch>
      </xdr:blipFill>
      <xdr:spPr>
        <a:xfrm>
          <a:off x="795020" y="10233660"/>
          <a:ext cx="544068" cy="536067"/>
        </a:xfrm>
        <a:prstGeom prst="rect">
          <a:avLst/>
        </a:prstGeom>
      </xdr:spPr>
    </xdr:pic>
    <xdr:clientData/>
  </xdr:twoCellAnchor>
  <xdr:twoCellAnchor>
    <xdr:from>
      <xdr:col>4</xdr:col>
      <xdr:colOff>88900</xdr:colOff>
      <xdr:row>53</xdr:row>
      <xdr:rowOff>0</xdr:rowOff>
    </xdr:from>
    <xdr:to>
      <xdr:col>5</xdr:col>
      <xdr:colOff>434594</xdr:colOff>
      <xdr:row>55</xdr:row>
      <xdr:rowOff>155067</xdr:rowOff>
    </xdr:to>
    <xdr:pic>
      <xdr:nvPicPr>
        <xdr:cNvPr id="98" name="Tx_equipement_martinique_M" descr="Inserted picture RelID:5">
          <a:extLst>
            <a:ext uri="{FF2B5EF4-FFF2-40B4-BE49-F238E27FC236}">
              <a16:creationId xmlns:a16="http://schemas.microsoft.com/office/drawing/2014/main" id="{25739FA5-A4DF-4407-B063-13A98FCDD594}"/>
            </a:ext>
          </a:extLst>
        </xdr:cNvPr>
        <xdr:cNvPicPr>
          <a:picLocks/>
        </xdr:cNvPicPr>
      </xdr:nvPicPr>
      <xdr:blipFill>
        <a:blip xmlns:r="http://schemas.openxmlformats.org/officeDocument/2006/relationships" r:embed="rId9"/>
        <a:stretch>
          <a:fillRect/>
        </a:stretch>
      </xdr:blipFill>
      <xdr:spPr>
        <a:xfrm>
          <a:off x="1353820" y="10233660"/>
          <a:ext cx="543814" cy="536067"/>
        </a:xfrm>
        <a:prstGeom prst="rect">
          <a:avLst/>
        </a:prstGeom>
      </xdr:spPr>
    </xdr:pic>
    <xdr:clientData/>
  </xdr:twoCellAnchor>
  <xdr:twoCellAnchor>
    <xdr:from>
      <xdr:col>5</xdr:col>
      <xdr:colOff>444500</xdr:colOff>
      <xdr:row>53</xdr:row>
      <xdr:rowOff>0</xdr:rowOff>
    </xdr:from>
    <xdr:to>
      <xdr:col>7</xdr:col>
      <xdr:colOff>28194</xdr:colOff>
      <xdr:row>55</xdr:row>
      <xdr:rowOff>155067</xdr:rowOff>
    </xdr:to>
    <xdr:pic>
      <xdr:nvPicPr>
        <xdr:cNvPr id="99" name="Tx_equipement_reunion_M" descr="Inserted picture RelID:6">
          <a:extLst>
            <a:ext uri="{FF2B5EF4-FFF2-40B4-BE49-F238E27FC236}">
              <a16:creationId xmlns:a16="http://schemas.microsoft.com/office/drawing/2014/main" id="{439773A5-7268-46D1-99CB-731143837FED}"/>
            </a:ext>
          </a:extLst>
        </xdr:cNvPr>
        <xdr:cNvPicPr>
          <a:picLocks/>
        </xdr:cNvPicPr>
      </xdr:nvPicPr>
      <xdr:blipFill>
        <a:blip xmlns:r="http://schemas.openxmlformats.org/officeDocument/2006/relationships" r:embed="rId10"/>
        <a:stretch>
          <a:fillRect/>
        </a:stretch>
      </xdr:blipFill>
      <xdr:spPr>
        <a:xfrm>
          <a:off x="1907540" y="10233660"/>
          <a:ext cx="543814" cy="536067"/>
        </a:xfrm>
        <a:prstGeom prst="rect">
          <a:avLst/>
        </a:prstGeom>
      </xdr:spPr>
    </xdr:pic>
    <xdr:clientData/>
  </xdr:twoCellAnchor>
  <xdr:twoCellAnchor>
    <xdr:from>
      <xdr:col>10</xdr:col>
      <xdr:colOff>0</xdr:colOff>
      <xdr:row>39</xdr:row>
      <xdr:rowOff>127000</xdr:rowOff>
    </xdr:from>
    <xdr:to>
      <xdr:col>17</xdr:col>
      <xdr:colOff>461010</xdr:colOff>
      <xdr:row>52</xdr:row>
      <xdr:rowOff>186436</xdr:rowOff>
    </xdr:to>
    <xdr:pic>
      <xdr:nvPicPr>
        <xdr:cNvPr id="100" name="Tx_equipement_metropole_M-1" descr="Inserted picture RelID:2">
          <a:extLst>
            <a:ext uri="{FF2B5EF4-FFF2-40B4-BE49-F238E27FC236}">
              <a16:creationId xmlns:a16="http://schemas.microsoft.com/office/drawing/2014/main" id="{A658E4D1-3A72-47B9-B2DA-576E8A555E5D}"/>
            </a:ext>
          </a:extLst>
        </xdr:cNvPr>
        <xdr:cNvPicPr>
          <a:picLocks/>
        </xdr:cNvPicPr>
      </xdr:nvPicPr>
      <xdr:blipFill>
        <a:blip xmlns:r="http://schemas.openxmlformats.org/officeDocument/2006/relationships" r:embed="rId11"/>
        <a:stretch>
          <a:fillRect/>
        </a:stretch>
      </xdr:blipFill>
      <xdr:spPr>
        <a:xfrm>
          <a:off x="3329940" y="7693660"/>
          <a:ext cx="2724150" cy="2535936"/>
        </a:xfrm>
        <a:prstGeom prst="rect">
          <a:avLst/>
        </a:prstGeom>
      </xdr:spPr>
    </xdr:pic>
    <xdr:clientData/>
  </xdr:twoCellAnchor>
  <xdr:twoCellAnchor>
    <xdr:from>
      <xdr:col>10</xdr:col>
      <xdr:colOff>0</xdr:colOff>
      <xdr:row>53</xdr:row>
      <xdr:rowOff>0</xdr:rowOff>
    </xdr:from>
    <xdr:to>
      <xdr:col>11</xdr:col>
      <xdr:colOff>78994</xdr:colOff>
      <xdr:row>55</xdr:row>
      <xdr:rowOff>155067</xdr:rowOff>
    </xdr:to>
    <xdr:pic>
      <xdr:nvPicPr>
        <xdr:cNvPr id="101" name="Tx_equipement_guyane_M-1" descr="Inserted picture RelID:7">
          <a:extLst>
            <a:ext uri="{FF2B5EF4-FFF2-40B4-BE49-F238E27FC236}">
              <a16:creationId xmlns:a16="http://schemas.microsoft.com/office/drawing/2014/main" id="{DEC49CB2-B5FF-48C4-B59F-2C03D286F9DA}"/>
            </a:ext>
          </a:extLst>
        </xdr:cNvPr>
        <xdr:cNvPicPr>
          <a:picLocks/>
        </xdr:cNvPicPr>
      </xdr:nvPicPr>
      <xdr:blipFill>
        <a:blip xmlns:r="http://schemas.openxmlformats.org/officeDocument/2006/relationships" r:embed="rId7"/>
        <a:stretch>
          <a:fillRect/>
        </a:stretch>
      </xdr:blipFill>
      <xdr:spPr>
        <a:xfrm>
          <a:off x="3329940" y="10233660"/>
          <a:ext cx="543814" cy="536067"/>
        </a:xfrm>
        <a:prstGeom prst="rect">
          <a:avLst/>
        </a:prstGeom>
      </xdr:spPr>
    </xdr:pic>
    <xdr:clientData/>
  </xdr:twoCellAnchor>
  <xdr:twoCellAnchor>
    <xdr:from>
      <xdr:col>11</xdr:col>
      <xdr:colOff>76200</xdr:colOff>
      <xdr:row>53</xdr:row>
      <xdr:rowOff>0</xdr:rowOff>
    </xdr:from>
    <xdr:to>
      <xdr:col>13</xdr:col>
      <xdr:colOff>315468</xdr:colOff>
      <xdr:row>55</xdr:row>
      <xdr:rowOff>155067</xdr:rowOff>
    </xdr:to>
    <xdr:pic>
      <xdr:nvPicPr>
        <xdr:cNvPr id="102" name="Tx_equipement_guadeloupe_M-1" descr="Inserted picture RelID:8">
          <a:extLst>
            <a:ext uri="{FF2B5EF4-FFF2-40B4-BE49-F238E27FC236}">
              <a16:creationId xmlns:a16="http://schemas.microsoft.com/office/drawing/2014/main" id="{1466378E-AACF-4479-80F5-33C18484E86C}"/>
            </a:ext>
          </a:extLst>
        </xdr:cNvPr>
        <xdr:cNvPicPr>
          <a:picLocks/>
        </xdr:cNvPicPr>
      </xdr:nvPicPr>
      <xdr:blipFill>
        <a:blip xmlns:r="http://schemas.openxmlformats.org/officeDocument/2006/relationships" r:embed="rId8"/>
        <a:stretch>
          <a:fillRect/>
        </a:stretch>
      </xdr:blipFill>
      <xdr:spPr>
        <a:xfrm>
          <a:off x="3870960" y="10233660"/>
          <a:ext cx="544068" cy="536067"/>
        </a:xfrm>
        <a:prstGeom prst="rect">
          <a:avLst/>
        </a:prstGeom>
      </xdr:spPr>
    </xdr:pic>
    <xdr:clientData/>
  </xdr:twoCellAnchor>
  <xdr:twoCellAnchor>
    <xdr:from>
      <xdr:col>13</xdr:col>
      <xdr:colOff>330200</xdr:colOff>
      <xdr:row>53</xdr:row>
      <xdr:rowOff>0</xdr:rowOff>
    </xdr:from>
    <xdr:to>
      <xdr:col>14</xdr:col>
      <xdr:colOff>112014</xdr:colOff>
      <xdr:row>55</xdr:row>
      <xdr:rowOff>155067</xdr:rowOff>
    </xdr:to>
    <xdr:pic>
      <xdr:nvPicPr>
        <xdr:cNvPr id="103" name="Tx_equipement_martinique_M-1" descr="Inserted picture RelID:9">
          <a:extLst>
            <a:ext uri="{FF2B5EF4-FFF2-40B4-BE49-F238E27FC236}">
              <a16:creationId xmlns:a16="http://schemas.microsoft.com/office/drawing/2014/main" id="{895E7788-CFD5-41DB-9A95-BFB690C166B9}"/>
            </a:ext>
          </a:extLst>
        </xdr:cNvPr>
        <xdr:cNvPicPr>
          <a:picLocks/>
        </xdr:cNvPicPr>
      </xdr:nvPicPr>
      <xdr:blipFill>
        <a:blip xmlns:r="http://schemas.openxmlformats.org/officeDocument/2006/relationships" r:embed="rId9"/>
        <a:stretch>
          <a:fillRect/>
        </a:stretch>
      </xdr:blipFill>
      <xdr:spPr>
        <a:xfrm>
          <a:off x="4429760" y="10233660"/>
          <a:ext cx="543814" cy="536067"/>
        </a:xfrm>
        <a:prstGeom prst="rect">
          <a:avLst/>
        </a:prstGeom>
      </xdr:spPr>
    </xdr:pic>
    <xdr:clientData/>
  </xdr:twoCellAnchor>
  <xdr:twoCellAnchor>
    <xdr:from>
      <xdr:col>14</xdr:col>
      <xdr:colOff>254000</xdr:colOff>
      <xdr:row>53</xdr:row>
      <xdr:rowOff>0</xdr:rowOff>
    </xdr:from>
    <xdr:to>
      <xdr:col>17</xdr:col>
      <xdr:colOff>66294</xdr:colOff>
      <xdr:row>55</xdr:row>
      <xdr:rowOff>155067</xdr:rowOff>
    </xdr:to>
    <xdr:pic>
      <xdr:nvPicPr>
        <xdr:cNvPr id="104" name="Tx_equipement_reunion_M-1" descr="Inserted picture RelID:10">
          <a:extLst>
            <a:ext uri="{FF2B5EF4-FFF2-40B4-BE49-F238E27FC236}">
              <a16:creationId xmlns:a16="http://schemas.microsoft.com/office/drawing/2014/main" id="{C6CBF633-60F3-4467-954C-E319E58FBC80}"/>
            </a:ext>
          </a:extLst>
        </xdr:cNvPr>
        <xdr:cNvPicPr>
          <a:picLocks/>
        </xdr:cNvPicPr>
      </xdr:nvPicPr>
      <xdr:blipFill>
        <a:blip xmlns:r="http://schemas.openxmlformats.org/officeDocument/2006/relationships" r:embed="rId10"/>
        <a:stretch>
          <a:fillRect/>
        </a:stretch>
      </xdr:blipFill>
      <xdr:spPr>
        <a:xfrm>
          <a:off x="5115560" y="10233660"/>
          <a:ext cx="543814" cy="536067"/>
        </a:xfrm>
        <a:prstGeom prst="rect">
          <a:avLst/>
        </a:prstGeom>
      </xdr:spPr>
    </xdr:pic>
    <xdr:clientData/>
  </xdr:twoCellAnchor>
  <xdr:twoCellAnchor>
    <xdr:from>
      <xdr:col>1</xdr:col>
      <xdr:colOff>0</xdr:colOff>
      <xdr:row>57</xdr:row>
      <xdr:rowOff>127000</xdr:rowOff>
    </xdr:from>
    <xdr:to>
      <xdr:col>9</xdr:col>
      <xdr:colOff>232410</xdr:colOff>
      <xdr:row>70</xdr:row>
      <xdr:rowOff>186436</xdr:rowOff>
    </xdr:to>
    <xdr:pic>
      <xdr:nvPicPr>
        <xdr:cNvPr id="105" name="Tx_emetteur_metropole_M" descr="Inserted picture RelID:11">
          <a:extLst>
            <a:ext uri="{FF2B5EF4-FFF2-40B4-BE49-F238E27FC236}">
              <a16:creationId xmlns:a16="http://schemas.microsoft.com/office/drawing/2014/main" id="{4A903F5F-69DD-4C52-86E8-178835797D02}"/>
            </a:ext>
          </a:extLst>
        </xdr:cNvPr>
        <xdr:cNvPicPr>
          <a:picLocks/>
        </xdr:cNvPicPr>
      </xdr:nvPicPr>
      <xdr:blipFill>
        <a:blip xmlns:r="http://schemas.openxmlformats.org/officeDocument/2006/relationships" r:embed="rId12"/>
        <a:stretch>
          <a:fillRect/>
        </a:stretch>
      </xdr:blipFill>
      <xdr:spPr>
        <a:xfrm>
          <a:off x="236220" y="11122660"/>
          <a:ext cx="2724150" cy="2535936"/>
        </a:xfrm>
        <a:prstGeom prst="rect">
          <a:avLst/>
        </a:prstGeom>
      </xdr:spPr>
    </xdr:pic>
    <xdr:clientData/>
  </xdr:twoCellAnchor>
  <xdr:twoCellAnchor>
    <xdr:from>
      <xdr:col>1</xdr:col>
      <xdr:colOff>0</xdr:colOff>
      <xdr:row>71</xdr:row>
      <xdr:rowOff>1</xdr:rowOff>
    </xdr:from>
    <xdr:to>
      <xdr:col>2</xdr:col>
      <xdr:colOff>48514</xdr:colOff>
      <xdr:row>73</xdr:row>
      <xdr:rowOff>155068</xdr:rowOff>
    </xdr:to>
    <xdr:pic>
      <xdr:nvPicPr>
        <xdr:cNvPr id="106" name="Tx_emetteur_guyane_M" descr="Inserted picture RelID:13">
          <a:extLst>
            <a:ext uri="{FF2B5EF4-FFF2-40B4-BE49-F238E27FC236}">
              <a16:creationId xmlns:a16="http://schemas.microsoft.com/office/drawing/2014/main" id="{D7F93EE5-8DD0-4D07-9666-F695EC45EDD7}"/>
            </a:ext>
          </a:extLst>
        </xdr:cNvPr>
        <xdr:cNvPicPr>
          <a:picLocks/>
        </xdr:cNvPicPr>
      </xdr:nvPicPr>
      <xdr:blipFill>
        <a:blip xmlns:r="http://schemas.openxmlformats.org/officeDocument/2006/relationships" r:embed="rId13"/>
        <a:stretch>
          <a:fillRect/>
        </a:stretch>
      </xdr:blipFill>
      <xdr:spPr>
        <a:xfrm>
          <a:off x="236220" y="13662661"/>
          <a:ext cx="543814" cy="536067"/>
        </a:xfrm>
        <a:prstGeom prst="rect">
          <a:avLst/>
        </a:prstGeom>
      </xdr:spPr>
    </xdr:pic>
    <xdr:clientData/>
  </xdr:twoCellAnchor>
  <xdr:twoCellAnchor>
    <xdr:from>
      <xdr:col>2</xdr:col>
      <xdr:colOff>63500</xdr:colOff>
      <xdr:row>71</xdr:row>
      <xdr:rowOff>1</xdr:rowOff>
    </xdr:from>
    <xdr:to>
      <xdr:col>4</xdr:col>
      <xdr:colOff>74168</xdr:colOff>
      <xdr:row>73</xdr:row>
      <xdr:rowOff>155068</xdr:rowOff>
    </xdr:to>
    <xdr:pic>
      <xdr:nvPicPr>
        <xdr:cNvPr id="107" name="Tx_emetteur_guadeloupe_M" descr="Inserted picture RelID:14">
          <a:extLst>
            <a:ext uri="{FF2B5EF4-FFF2-40B4-BE49-F238E27FC236}">
              <a16:creationId xmlns:a16="http://schemas.microsoft.com/office/drawing/2014/main" id="{7E7B9FBC-3B1C-467B-9B28-AD7EC5D85878}"/>
            </a:ext>
          </a:extLst>
        </xdr:cNvPr>
        <xdr:cNvPicPr>
          <a:picLocks/>
        </xdr:cNvPicPr>
      </xdr:nvPicPr>
      <xdr:blipFill>
        <a:blip xmlns:r="http://schemas.openxmlformats.org/officeDocument/2006/relationships" r:embed="rId14"/>
        <a:stretch>
          <a:fillRect/>
        </a:stretch>
      </xdr:blipFill>
      <xdr:spPr>
        <a:xfrm>
          <a:off x="795020" y="13662661"/>
          <a:ext cx="544068" cy="536067"/>
        </a:xfrm>
        <a:prstGeom prst="rect">
          <a:avLst/>
        </a:prstGeom>
      </xdr:spPr>
    </xdr:pic>
    <xdr:clientData/>
  </xdr:twoCellAnchor>
  <xdr:twoCellAnchor>
    <xdr:from>
      <xdr:col>4</xdr:col>
      <xdr:colOff>88900</xdr:colOff>
      <xdr:row>71</xdr:row>
      <xdr:rowOff>1</xdr:rowOff>
    </xdr:from>
    <xdr:to>
      <xdr:col>5</xdr:col>
      <xdr:colOff>434594</xdr:colOff>
      <xdr:row>73</xdr:row>
      <xdr:rowOff>155068</xdr:rowOff>
    </xdr:to>
    <xdr:pic>
      <xdr:nvPicPr>
        <xdr:cNvPr id="108" name="Tx_emetteur_martinique_M" descr="Inserted picture RelID:15">
          <a:extLst>
            <a:ext uri="{FF2B5EF4-FFF2-40B4-BE49-F238E27FC236}">
              <a16:creationId xmlns:a16="http://schemas.microsoft.com/office/drawing/2014/main" id="{C40DA044-F277-4005-8871-6488BD880E53}"/>
            </a:ext>
          </a:extLst>
        </xdr:cNvPr>
        <xdr:cNvPicPr>
          <a:picLocks/>
        </xdr:cNvPicPr>
      </xdr:nvPicPr>
      <xdr:blipFill>
        <a:blip xmlns:r="http://schemas.openxmlformats.org/officeDocument/2006/relationships" r:embed="rId15"/>
        <a:stretch>
          <a:fillRect/>
        </a:stretch>
      </xdr:blipFill>
      <xdr:spPr>
        <a:xfrm>
          <a:off x="1353820" y="13662661"/>
          <a:ext cx="543814" cy="536067"/>
        </a:xfrm>
        <a:prstGeom prst="rect">
          <a:avLst/>
        </a:prstGeom>
      </xdr:spPr>
    </xdr:pic>
    <xdr:clientData/>
  </xdr:twoCellAnchor>
  <xdr:twoCellAnchor>
    <xdr:from>
      <xdr:col>5</xdr:col>
      <xdr:colOff>444500</xdr:colOff>
      <xdr:row>71</xdr:row>
      <xdr:rowOff>1</xdr:rowOff>
    </xdr:from>
    <xdr:to>
      <xdr:col>7</xdr:col>
      <xdr:colOff>28194</xdr:colOff>
      <xdr:row>73</xdr:row>
      <xdr:rowOff>155068</xdr:rowOff>
    </xdr:to>
    <xdr:pic>
      <xdr:nvPicPr>
        <xdr:cNvPr id="109" name="Tx_emetteur_reunion_M" descr="Inserted picture RelID:16">
          <a:extLst>
            <a:ext uri="{FF2B5EF4-FFF2-40B4-BE49-F238E27FC236}">
              <a16:creationId xmlns:a16="http://schemas.microsoft.com/office/drawing/2014/main" id="{F64B2465-7350-4FBD-BBE0-69E67AFFC5EE}"/>
            </a:ext>
          </a:extLst>
        </xdr:cNvPr>
        <xdr:cNvPicPr>
          <a:picLocks/>
        </xdr:cNvPicPr>
      </xdr:nvPicPr>
      <xdr:blipFill>
        <a:blip xmlns:r="http://schemas.openxmlformats.org/officeDocument/2006/relationships" r:embed="rId16"/>
        <a:stretch>
          <a:fillRect/>
        </a:stretch>
      </xdr:blipFill>
      <xdr:spPr>
        <a:xfrm>
          <a:off x="1907540" y="13662661"/>
          <a:ext cx="543814" cy="536067"/>
        </a:xfrm>
        <a:prstGeom prst="rect">
          <a:avLst/>
        </a:prstGeom>
      </xdr:spPr>
    </xdr:pic>
    <xdr:clientData/>
  </xdr:twoCellAnchor>
  <xdr:twoCellAnchor>
    <xdr:from>
      <xdr:col>10</xdr:col>
      <xdr:colOff>0</xdr:colOff>
      <xdr:row>57</xdr:row>
      <xdr:rowOff>127000</xdr:rowOff>
    </xdr:from>
    <xdr:to>
      <xdr:col>17</xdr:col>
      <xdr:colOff>461010</xdr:colOff>
      <xdr:row>70</xdr:row>
      <xdr:rowOff>186436</xdr:rowOff>
    </xdr:to>
    <xdr:pic>
      <xdr:nvPicPr>
        <xdr:cNvPr id="110" name="Tx_emetteur_metropole_M-1" descr="Inserted picture RelID:12">
          <a:extLst>
            <a:ext uri="{FF2B5EF4-FFF2-40B4-BE49-F238E27FC236}">
              <a16:creationId xmlns:a16="http://schemas.microsoft.com/office/drawing/2014/main" id="{CD9E0E19-2C42-48D8-90FE-DB376C8E307B}"/>
            </a:ext>
          </a:extLst>
        </xdr:cNvPr>
        <xdr:cNvPicPr>
          <a:picLocks/>
        </xdr:cNvPicPr>
      </xdr:nvPicPr>
      <xdr:blipFill>
        <a:blip xmlns:r="http://schemas.openxmlformats.org/officeDocument/2006/relationships" r:embed="rId17"/>
        <a:stretch>
          <a:fillRect/>
        </a:stretch>
      </xdr:blipFill>
      <xdr:spPr>
        <a:xfrm>
          <a:off x="3329940" y="11122660"/>
          <a:ext cx="2724150" cy="2535936"/>
        </a:xfrm>
        <a:prstGeom prst="rect">
          <a:avLst/>
        </a:prstGeom>
      </xdr:spPr>
    </xdr:pic>
    <xdr:clientData/>
  </xdr:twoCellAnchor>
  <xdr:twoCellAnchor>
    <xdr:from>
      <xdr:col>10</xdr:col>
      <xdr:colOff>0</xdr:colOff>
      <xdr:row>71</xdr:row>
      <xdr:rowOff>1</xdr:rowOff>
    </xdr:from>
    <xdr:to>
      <xdr:col>11</xdr:col>
      <xdr:colOff>78994</xdr:colOff>
      <xdr:row>73</xdr:row>
      <xdr:rowOff>155068</xdr:rowOff>
    </xdr:to>
    <xdr:pic>
      <xdr:nvPicPr>
        <xdr:cNvPr id="111" name="Tx_emetteur_guyane_M-1" descr="Inserted picture RelID:17">
          <a:extLst>
            <a:ext uri="{FF2B5EF4-FFF2-40B4-BE49-F238E27FC236}">
              <a16:creationId xmlns:a16="http://schemas.microsoft.com/office/drawing/2014/main" id="{20D4EA1C-5E4B-45B6-B069-8A6E99696DF1}"/>
            </a:ext>
          </a:extLst>
        </xdr:cNvPr>
        <xdr:cNvPicPr>
          <a:picLocks/>
        </xdr:cNvPicPr>
      </xdr:nvPicPr>
      <xdr:blipFill>
        <a:blip xmlns:r="http://schemas.openxmlformats.org/officeDocument/2006/relationships" r:embed="rId18"/>
        <a:stretch>
          <a:fillRect/>
        </a:stretch>
      </xdr:blipFill>
      <xdr:spPr>
        <a:xfrm>
          <a:off x="3329940" y="13662661"/>
          <a:ext cx="543814" cy="536067"/>
        </a:xfrm>
        <a:prstGeom prst="rect">
          <a:avLst/>
        </a:prstGeom>
      </xdr:spPr>
    </xdr:pic>
    <xdr:clientData/>
  </xdr:twoCellAnchor>
  <xdr:twoCellAnchor>
    <xdr:from>
      <xdr:col>11</xdr:col>
      <xdr:colOff>76200</xdr:colOff>
      <xdr:row>71</xdr:row>
      <xdr:rowOff>1</xdr:rowOff>
    </xdr:from>
    <xdr:to>
      <xdr:col>13</xdr:col>
      <xdr:colOff>315468</xdr:colOff>
      <xdr:row>73</xdr:row>
      <xdr:rowOff>155068</xdr:rowOff>
    </xdr:to>
    <xdr:pic>
      <xdr:nvPicPr>
        <xdr:cNvPr id="112" name="Tx_emetteur_guadeloupe_M-1" descr="Inserted picture RelID:18">
          <a:extLst>
            <a:ext uri="{FF2B5EF4-FFF2-40B4-BE49-F238E27FC236}">
              <a16:creationId xmlns:a16="http://schemas.microsoft.com/office/drawing/2014/main" id="{5D951316-F274-4CE2-BF51-4F5D210F442D}"/>
            </a:ext>
          </a:extLst>
        </xdr:cNvPr>
        <xdr:cNvPicPr>
          <a:picLocks/>
        </xdr:cNvPicPr>
      </xdr:nvPicPr>
      <xdr:blipFill>
        <a:blip xmlns:r="http://schemas.openxmlformats.org/officeDocument/2006/relationships" r:embed="rId19"/>
        <a:stretch>
          <a:fillRect/>
        </a:stretch>
      </xdr:blipFill>
      <xdr:spPr>
        <a:xfrm>
          <a:off x="3870960" y="13662661"/>
          <a:ext cx="544068" cy="536067"/>
        </a:xfrm>
        <a:prstGeom prst="rect">
          <a:avLst/>
        </a:prstGeom>
      </xdr:spPr>
    </xdr:pic>
    <xdr:clientData/>
  </xdr:twoCellAnchor>
  <xdr:twoCellAnchor>
    <xdr:from>
      <xdr:col>13</xdr:col>
      <xdr:colOff>330200</xdr:colOff>
      <xdr:row>71</xdr:row>
      <xdr:rowOff>1</xdr:rowOff>
    </xdr:from>
    <xdr:to>
      <xdr:col>14</xdr:col>
      <xdr:colOff>112014</xdr:colOff>
      <xdr:row>73</xdr:row>
      <xdr:rowOff>155068</xdr:rowOff>
    </xdr:to>
    <xdr:pic>
      <xdr:nvPicPr>
        <xdr:cNvPr id="113" name="Tx_emetteur_martinique_M-1" descr="Inserted picture RelID:19">
          <a:extLst>
            <a:ext uri="{FF2B5EF4-FFF2-40B4-BE49-F238E27FC236}">
              <a16:creationId xmlns:a16="http://schemas.microsoft.com/office/drawing/2014/main" id="{1862BF35-CC1A-4AE3-A413-DFE88F0DB1C7}"/>
            </a:ext>
          </a:extLst>
        </xdr:cNvPr>
        <xdr:cNvPicPr>
          <a:picLocks/>
        </xdr:cNvPicPr>
      </xdr:nvPicPr>
      <xdr:blipFill>
        <a:blip xmlns:r="http://schemas.openxmlformats.org/officeDocument/2006/relationships" r:embed="rId20"/>
        <a:stretch>
          <a:fillRect/>
        </a:stretch>
      </xdr:blipFill>
      <xdr:spPr>
        <a:xfrm>
          <a:off x="4429760" y="13662661"/>
          <a:ext cx="543814" cy="536067"/>
        </a:xfrm>
        <a:prstGeom prst="rect">
          <a:avLst/>
        </a:prstGeom>
      </xdr:spPr>
    </xdr:pic>
    <xdr:clientData/>
  </xdr:twoCellAnchor>
  <xdr:twoCellAnchor>
    <xdr:from>
      <xdr:col>14</xdr:col>
      <xdr:colOff>254000</xdr:colOff>
      <xdr:row>71</xdr:row>
      <xdr:rowOff>1</xdr:rowOff>
    </xdr:from>
    <xdr:to>
      <xdr:col>17</xdr:col>
      <xdr:colOff>66294</xdr:colOff>
      <xdr:row>73</xdr:row>
      <xdr:rowOff>155068</xdr:rowOff>
    </xdr:to>
    <xdr:pic>
      <xdr:nvPicPr>
        <xdr:cNvPr id="114" name="Tx_emetteur_reunion_M-1" descr="Inserted picture RelID:20">
          <a:extLst>
            <a:ext uri="{FF2B5EF4-FFF2-40B4-BE49-F238E27FC236}">
              <a16:creationId xmlns:a16="http://schemas.microsoft.com/office/drawing/2014/main" id="{B105DBE3-8B7D-4042-8600-B2B2E7CCA954}"/>
            </a:ext>
          </a:extLst>
        </xdr:cNvPr>
        <xdr:cNvPicPr>
          <a:picLocks/>
        </xdr:cNvPicPr>
      </xdr:nvPicPr>
      <xdr:blipFill>
        <a:blip xmlns:r="http://schemas.openxmlformats.org/officeDocument/2006/relationships" r:embed="rId16"/>
        <a:stretch>
          <a:fillRect/>
        </a:stretch>
      </xdr:blipFill>
      <xdr:spPr>
        <a:xfrm>
          <a:off x="5115560" y="13662661"/>
          <a:ext cx="543814" cy="536067"/>
        </a:xfrm>
        <a:prstGeom prst="rect">
          <a:avLst/>
        </a:prstGeom>
      </xdr:spPr>
    </xdr:pic>
    <xdr:clientData/>
  </xdr:twoCellAnchor>
  <xdr:twoCellAnchor>
    <xdr:from>
      <xdr:col>1</xdr:col>
      <xdr:colOff>0</xdr:colOff>
      <xdr:row>75</xdr:row>
      <xdr:rowOff>127001</xdr:rowOff>
    </xdr:from>
    <xdr:to>
      <xdr:col>9</xdr:col>
      <xdr:colOff>232410</xdr:colOff>
      <xdr:row>88</xdr:row>
      <xdr:rowOff>186437</xdr:rowOff>
    </xdr:to>
    <xdr:pic>
      <xdr:nvPicPr>
        <xdr:cNvPr id="115" name="Emissions_metropole_M" descr="Inserted picture RelID:21">
          <a:extLst>
            <a:ext uri="{FF2B5EF4-FFF2-40B4-BE49-F238E27FC236}">
              <a16:creationId xmlns:a16="http://schemas.microsoft.com/office/drawing/2014/main" id="{E3EC5B70-6CAE-425F-99F2-30B124F057C9}"/>
            </a:ext>
          </a:extLst>
        </xdr:cNvPr>
        <xdr:cNvPicPr>
          <a:picLocks/>
        </xdr:cNvPicPr>
      </xdr:nvPicPr>
      <xdr:blipFill>
        <a:blip xmlns:r="http://schemas.openxmlformats.org/officeDocument/2006/relationships" r:embed="rId21"/>
        <a:stretch>
          <a:fillRect/>
        </a:stretch>
      </xdr:blipFill>
      <xdr:spPr>
        <a:xfrm>
          <a:off x="236220" y="14551661"/>
          <a:ext cx="2724150" cy="2535936"/>
        </a:xfrm>
        <a:prstGeom prst="rect">
          <a:avLst/>
        </a:prstGeom>
      </xdr:spPr>
    </xdr:pic>
    <xdr:clientData/>
  </xdr:twoCellAnchor>
  <xdr:twoCellAnchor>
    <xdr:from>
      <xdr:col>1</xdr:col>
      <xdr:colOff>0</xdr:colOff>
      <xdr:row>89</xdr:row>
      <xdr:rowOff>1</xdr:rowOff>
    </xdr:from>
    <xdr:to>
      <xdr:col>2</xdr:col>
      <xdr:colOff>48514</xdr:colOff>
      <xdr:row>91</xdr:row>
      <xdr:rowOff>155068</xdr:rowOff>
    </xdr:to>
    <xdr:pic>
      <xdr:nvPicPr>
        <xdr:cNvPr id="116" name="Emissions_guyane_M" descr="Inserted picture RelID:23">
          <a:extLst>
            <a:ext uri="{FF2B5EF4-FFF2-40B4-BE49-F238E27FC236}">
              <a16:creationId xmlns:a16="http://schemas.microsoft.com/office/drawing/2014/main" id="{DDF3C542-837C-4CB9-9BED-AF6291AF1E24}"/>
            </a:ext>
          </a:extLst>
        </xdr:cNvPr>
        <xdr:cNvPicPr>
          <a:picLocks/>
        </xdr:cNvPicPr>
      </xdr:nvPicPr>
      <xdr:blipFill>
        <a:blip xmlns:r="http://schemas.openxmlformats.org/officeDocument/2006/relationships" r:embed="rId22"/>
        <a:stretch>
          <a:fillRect/>
        </a:stretch>
      </xdr:blipFill>
      <xdr:spPr>
        <a:xfrm>
          <a:off x="236220" y="17091661"/>
          <a:ext cx="543814" cy="536067"/>
        </a:xfrm>
        <a:prstGeom prst="rect">
          <a:avLst/>
        </a:prstGeom>
      </xdr:spPr>
    </xdr:pic>
    <xdr:clientData/>
  </xdr:twoCellAnchor>
  <xdr:twoCellAnchor>
    <xdr:from>
      <xdr:col>2</xdr:col>
      <xdr:colOff>63500</xdr:colOff>
      <xdr:row>89</xdr:row>
      <xdr:rowOff>1</xdr:rowOff>
    </xdr:from>
    <xdr:to>
      <xdr:col>4</xdr:col>
      <xdr:colOff>74168</xdr:colOff>
      <xdr:row>91</xdr:row>
      <xdr:rowOff>155068</xdr:rowOff>
    </xdr:to>
    <xdr:pic>
      <xdr:nvPicPr>
        <xdr:cNvPr id="117" name="Emissions_guadeloupe_M" descr="Inserted picture RelID:24">
          <a:extLst>
            <a:ext uri="{FF2B5EF4-FFF2-40B4-BE49-F238E27FC236}">
              <a16:creationId xmlns:a16="http://schemas.microsoft.com/office/drawing/2014/main" id="{DD97765A-B097-40AF-B1AB-FA0CE55B72CA}"/>
            </a:ext>
          </a:extLst>
        </xdr:cNvPr>
        <xdr:cNvPicPr>
          <a:picLocks/>
        </xdr:cNvPicPr>
      </xdr:nvPicPr>
      <xdr:blipFill>
        <a:blip xmlns:r="http://schemas.openxmlformats.org/officeDocument/2006/relationships" r:embed="rId23"/>
        <a:stretch>
          <a:fillRect/>
        </a:stretch>
      </xdr:blipFill>
      <xdr:spPr>
        <a:xfrm>
          <a:off x="795020" y="17091661"/>
          <a:ext cx="544068" cy="536067"/>
        </a:xfrm>
        <a:prstGeom prst="rect">
          <a:avLst/>
        </a:prstGeom>
      </xdr:spPr>
    </xdr:pic>
    <xdr:clientData/>
  </xdr:twoCellAnchor>
  <xdr:twoCellAnchor>
    <xdr:from>
      <xdr:col>4</xdr:col>
      <xdr:colOff>88900</xdr:colOff>
      <xdr:row>89</xdr:row>
      <xdr:rowOff>1</xdr:rowOff>
    </xdr:from>
    <xdr:to>
      <xdr:col>5</xdr:col>
      <xdr:colOff>434594</xdr:colOff>
      <xdr:row>91</xdr:row>
      <xdr:rowOff>155068</xdr:rowOff>
    </xdr:to>
    <xdr:pic>
      <xdr:nvPicPr>
        <xdr:cNvPr id="118" name="Emissions_martinique_M" descr="Inserted picture RelID:25">
          <a:extLst>
            <a:ext uri="{FF2B5EF4-FFF2-40B4-BE49-F238E27FC236}">
              <a16:creationId xmlns:a16="http://schemas.microsoft.com/office/drawing/2014/main" id="{6B11B6E9-44DC-4930-AE02-57793D544FAE}"/>
            </a:ext>
          </a:extLst>
        </xdr:cNvPr>
        <xdr:cNvPicPr>
          <a:picLocks/>
        </xdr:cNvPicPr>
      </xdr:nvPicPr>
      <xdr:blipFill>
        <a:blip xmlns:r="http://schemas.openxmlformats.org/officeDocument/2006/relationships" r:embed="rId24"/>
        <a:stretch>
          <a:fillRect/>
        </a:stretch>
      </xdr:blipFill>
      <xdr:spPr>
        <a:xfrm>
          <a:off x="1353820" y="17091661"/>
          <a:ext cx="543814" cy="536067"/>
        </a:xfrm>
        <a:prstGeom prst="rect">
          <a:avLst/>
        </a:prstGeom>
      </xdr:spPr>
    </xdr:pic>
    <xdr:clientData/>
  </xdr:twoCellAnchor>
  <xdr:twoCellAnchor>
    <xdr:from>
      <xdr:col>5</xdr:col>
      <xdr:colOff>444500</xdr:colOff>
      <xdr:row>89</xdr:row>
      <xdr:rowOff>1</xdr:rowOff>
    </xdr:from>
    <xdr:to>
      <xdr:col>7</xdr:col>
      <xdr:colOff>28194</xdr:colOff>
      <xdr:row>91</xdr:row>
      <xdr:rowOff>155068</xdr:rowOff>
    </xdr:to>
    <xdr:pic>
      <xdr:nvPicPr>
        <xdr:cNvPr id="119" name="Emissions_reunion_M" descr="Inserted picture RelID:26">
          <a:extLst>
            <a:ext uri="{FF2B5EF4-FFF2-40B4-BE49-F238E27FC236}">
              <a16:creationId xmlns:a16="http://schemas.microsoft.com/office/drawing/2014/main" id="{3979DE8B-B07F-48ED-89B4-6C166D5DC98C}"/>
            </a:ext>
          </a:extLst>
        </xdr:cNvPr>
        <xdr:cNvPicPr>
          <a:picLocks/>
        </xdr:cNvPicPr>
      </xdr:nvPicPr>
      <xdr:blipFill>
        <a:blip xmlns:r="http://schemas.openxmlformats.org/officeDocument/2006/relationships" r:embed="rId25"/>
        <a:stretch>
          <a:fillRect/>
        </a:stretch>
      </xdr:blipFill>
      <xdr:spPr>
        <a:xfrm>
          <a:off x="1907540" y="17091661"/>
          <a:ext cx="543814" cy="536067"/>
        </a:xfrm>
        <a:prstGeom prst="rect">
          <a:avLst/>
        </a:prstGeom>
      </xdr:spPr>
    </xdr:pic>
    <xdr:clientData/>
  </xdr:twoCellAnchor>
  <xdr:twoCellAnchor>
    <xdr:from>
      <xdr:col>10</xdr:col>
      <xdr:colOff>0</xdr:colOff>
      <xdr:row>75</xdr:row>
      <xdr:rowOff>127001</xdr:rowOff>
    </xdr:from>
    <xdr:to>
      <xdr:col>17</xdr:col>
      <xdr:colOff>461010</xdr:colOff>
      <xdr:row>88</xdr:row>
      <xdr:rowOff>186437</xdr:rowOff>
    </xdr:to>
    <xdr:pic>
      <xdr:nvPicPr>
        <xdr:cNvPr id="120" name="Emissions_metropole_M-1" descr="Inserted picture RelID:22">
          <a:extLst>
            <a:ext uri="{FF2B5EF4-FFF2-40B4-BE49-F238E27FC236}">
              <a16:creationId xmlns:a16="http://schemas.microsoft.com/office/drawing/2014/main" id="{776C6AD9-D702-46C9-B4E5-17B47DBC7115}"/>
            </a:ext>
          </a:extLst>
        </xdr:cNvPr>
        <xdr:cNvPicPr>
          <a:picLocks/>
        </xdr:cNvPicPr>
      </xdr:nvPicPr>
      <xdr:blipFill>
        <a:blip xmlns:r="http://schemas.openxmlformats.org/officeDocument/2006/relationships" r:embed="rId26"/>
        <a:stretch>
          <a:fillRect/>
        </a:stretch>
      </xdr:blipFill>
      <xdr:spPr>
        <a:xfrm>
          <a:off x="3329940" y="14551661"/>
          <a:ext cx="2724150" cy="2535936"/>
        </a:xfrm>
        <a:prstGeom prst="rect">
          <a:avLst/>
        </a:prstGeom>
      </xdr:spPr>
    </xdr:pic>
    <xdr:clientData/>
  </xdr:twoCellAnchor>
  <xdr:twoCellAnchor>
    <xdr:from>
      <xdr:col>10</xdr:col>
      <xdr:colOff>0</xdr:colOff>
      <xdr:row>89</xdr:row>
      <xdr:rowOff>1</xdr:rowOff>
    </xdr:from>
    <xdr:to>
      <xdr:col>11</xdr:col>
      <xdr:colOff>78994</xdr:colOff>
      <xdr:row>91</xdr:row>
      <xdr:rowOff>155068</xdr:rowOff>
    </xdr:to>
    <xdr:pic>
      <xdr:nvPicPr>
        <xdr:cNvPr id="121" name="Emissions_guyane_M-1" descr="Inserted picture RelID:27">
          <a:extLst>
            <a:ext uri="{FF2B5EF4-FFF2-40B4-BE49-F238E27FC236}">
              <a16:creationId xmlns:a16="http://schemas.microsoft.com/office/drawing/2014/main" id="{A767A0CC-9385-4D84-95C9-EE6AC39CF184}"/>
            </a:ext>
          </a:extLst>
        </xdr:cNvPr>
        <xdr:cNvPicPr>
          <a:picLocks/>
        </xdr:cNvPicPr>
      </xdr:nvPicPr>
      <xdr:blipFill>
        <a:blip xmlns:r="http://schemas.openxmlformats.org/officeDocument/2006/relationships" r:embed="rId22"/>
        <a:stretch>
          <a:fillRect/>
        </a:stretch>
      </xdr:blipFill>
      <xdr:spPr>
        <a:xfrm>
          <a:off x="3329940" y="17091661"/>
          <a:ext cx="543814" cy="536067"/>
        </a:xfrm>
        <a:prstGeom prst="rect">
          <a:avLst/>
        </a:prstGeom>
      </xdr:spPr>
    </xdr:pic>
    <xdr:clientData/>
  </xdr:twoCellAnchor>
  <xdr:twoCellAnchor>
    <xdr:from>
      <xdr:col>11</xdr:col>
      <xdr:colOff>76200</xdr:colOff>
      <xdr:row>89</xdr:row>
      <xdr:rowOff>1</xdr:rowOff>
    </xdr:from>
    <xdr:to>
      <xdr:col>13</xdr:col>
      <xdr:colOff>315468</xdr:colOff>
      <xdr:row>91</xdr:row>
      <xdr:rowOff>155068</xdr:rowOff>
    </xdr:to>
    <xdr:pic>
      <xdr:nvPicPr>
        <xdr:cNvPr id="122" name="Emissions_guadeloupe_M-1" descr="Inserted picture RelID:28">
          <a:extLst>
            <a:ext uri="{FF2B5EF4-FFF2-40B4-BE49-F238E27FC236}">
              <a16:creationId xmlns:a16="http://schemas.microsoft.com/office/drawing/2014/main" id="{D40A67F9-1FD1-470E-BA70-6A67A13C191C}"/>
            </a:ext>
          </a:extLst>
        </xdr:cNvPr>
        <xdr:cNvPicPr>
          <a:picLocks/>
        </xdr:cNvPicPr>
      </xdr:nvPicPr>
      <xdr:blipFill>
        <a:blip xmlns:r="http://schemas.openxmlformats.org/officeDocument/2006/relationships" r:embed="rId23"/>
        <a:stretch>
          <a:fillRect/>
        </a:stretch>
      </xdr:blipFill>
      <xdr:spPr>
        <a:xfrm>
          <a:off x="3870960" y="17091661"/>
          <a:ext cx="544068" cy="536067"/>
        </a:xfrm>
        <a:prstGeom prst="rect">
          <a:avLst/>
        </a:prstGeom>
      </xdr:spPr>
    </xdr:pic>
    <xdr:clientData/>
  </xdr:twoCellAnchor>
  <xdr:twoCellAnchor>
    <xdr:from>
      <xdr:col>13</xdr:col>
      <xdr:colOff>330200</xdr:colOff>
      <xdr:row>89</xdr:row>
      <xdr:rowOff>1</xdr:rowOff>
    </xdr:from>
    <xdr:to>
      <xdr:col>14</xdr:col>
      <xdr:colOff>112014</xdr:colOff>
      <xdr:row>91</xdr:row>
      <xdr:rowOff>155068</xdr:rowOff>
    </xdr:to>
    <xdr:pic>
      <xdr:nvPicPr>
        <xdr:cNvPr id="123" name="Emissions_martinique_M-1" descr="Inserted picture RelID:29">
          <a:extLst>
            <a:ext uri="{FF2B5EF4-FFF2-40B4-BE49-F238E27FC236}">
              <a16:creationId xmlns:a16="http://schemas.microsoft.com/office/drawing/2014/main" id="{442A12EE-B332-431C-A6C2-AFC9A973C611}"/>
            </a:ext>
          </a:extLst>
        </xdr:cNvPr>
        <xdr:cNvPicPr>
          <a:picLocks/>
        </xdr:cNvPicPr>
      </xdr:nvPicPr>
      <xdr:blipFill>
        <a:blip xmlns:r="http://schemas.openxmlformats.org/officeDocument/2006/relationships" r:embed="rId24"/>
        <a:stretch>
          <a:fillRect/>
        </a:stretch>
      </xdr:blipFill>
      <xdr:spPr>
        <a:xfrm>
          <a:off x="4429760" y="17091661"/>
          <a:ext cx="543814" cy="536067"/>
        </a:xfrm>
        <a:prstGeom prst="rect">
          <a:avLst/>
        </a:prstGeom>
      </xdr:spPr>
    </xdr:pic>
    <xdr:clientData/>
  </xdr:twoCellAnchor>
  <xdr:twoCellAnchor>
    <xdr:from>
      <xdr:col>14</xdr:col>
      <xdr:colOff>254000</xdr:colOff>
      <xdr:row>89</xdr:row>
      <xdr:rowOff>1</xdr:rowOff>
    </xdr:from>
    <xdr:to>
      <xdr:col>17</xdr:col>
      <xdr:colOff>66294</xdr:colOff>
      <xdr:row>91</xdr:row>
      <xdr:rowOff>155068</xdr:rowOff>
    </xdr:to>
    <xdr:pic>
      <xdr:nvPicPr>
        <xdr:cNvPr id="124" name="Emissions_reunion_M-1" descr="Inserted picture RelID:30">
          <a:extLst>
            <a:ext uri="{FF2B5EF4-FFF2-40B4-BE49-F238E27FC236}">
              <a16:creationId xmlns:a16="http://schemas.microsoft.com/office/drawing/2014/main" id="{8AF05E76-39D0-4485-AA7A-2F8C3610C112}"/>
            </a:ext>
          </a:extLst>
        </xdr:cNvPr>
        <xdr:cNvPicPr>
          <a:picLocks/>
        </xdr:cNvPicPr>
      </xdr:nvPicPr>
      <xdr:blipFill>
        <a:blip xmlns:r="http://schemas.openxmlformats.org/officeDocument/2006/relationships" r:embed="rId27"/>
        <a:stretch>
          <a:fillRect/>
        </a:stretch>
      </xdr:blipFill>
      <xdr:spPr>
        <a:xfrm>
          <a:off x="5115560" y="17091661"/>
          <a:ext cx="543814" cy="536067"/>
        </a:xfrm>
        <a:prstGeom prst="rect">
          <a:avLst/>
        </a:prstGeom>
      </xdr:spPr>
    </xdr:pic>
    <xdr:clientData/>
  </xdr:twoCellAnchor>
  <xdr:twoCellAnchor>
    <xdr:from>
      <xdr:col>1</xdr:col>
      <xdr:colOff>0</xdr:colOff>
      <xdr:row>93</xdr:row>
      <xdr:rowOff>127001</xdr:rowOff>
    </xdr:from>
    <xdr:to>
      <xdr:col>9</xdr:col>
      <xdr:colOff>232410</xdr:colOff>
      <xdr:row>106</xdr:row>
      <xdr:rowOff>186437</xdr:rowOff>
    </xdr:to>
    <xdr:pic>
      <xdr:nvPicPr>
        <xdr:cNvPr id="125" name="Receptions_metropole_M" descr="Inserted picture RelID:31">
          <a:extLst>
            <a:ext uri="{FF2B5EF4-FFF2-40B4-BE49-F238E27FC236}">
              <a16:creationId xmlns:a16="http://schemas.microsoft.com/office/drawing/2014/main" id="{F40BB474-9272-469E-98B1-BAEC427B7C97}"/>
            </a:ext>
          </a:extLst>
        </xdr:cNvPr>
        <xdr:cNvPicPr>
          <a:picLocks/>
        </xdr:cNvPicPr>
      </xdr:nvPicPr>
      <xdr:blipFill>
        <a:blip xmlns:r="http://schemas.openxmlformats.org/officeDocument/2006/relationships" r:embed="rId28"/>
        <a:stretch>
          <a:fillRect/>
        </a:stretch>
      </xdr:blipFill>
      <xdr:spPr>
        <a:xfrm>
          <a:off x="236220" y="17980661"/>
          <a:ext cx="2724150" cy="2535936"/>
        </a:xfrm>
        <a:prstGeom prst="rect">
          <a:avLst/>
        </a:prstGeom>
      </xdr:spPr>
    </xdr:pic>
    <xdr:clientData/>
  </xdr:twoCellAnchor>
  <xdr:twoCellAnchor>
    <xdr:from>
      <xdr:col>1</xdr:col>
      <xdr:colOff>0</xdr:colOff>
      <xdr:row>107</xdr:row>
      <xdr:rowOff>1</xdr:rowOff>
    </xdr:from>
    <xdr:to>
      <xdr:col>2</xdr:col>
      <xdr:colOff>48514</xdr:colOff>
      <xdr:row>109</xdr:row>
      <xdr:rowOff>155068</xdr:rowOff>
    </xdr:to>
    <xdr:pic>
      <xdr:nvPicPr>
        <xdr:cNvPr id="126" name="Receptions_guyane_M" descr="Inserted picture RelID:33">
          <a:extLst>
            <a:ext uri="{FF2B5EF4-FFF2-40B4-BE49-F238E27FC236}">
              <a16:creationId xmlns:a16="http://schemas.microsoft.com/office/drawing/2014/main" id="{17E426BB-CAE0-45E0-92A3-B1E6BDAF516B}"/>
            </a:ext>
          </a:extLst>
        </xdr:cNvPr>
        <xdr:cNvPicPr>
          <a:picLocks/>
        </xdr:cNvPicPr>
      </xdr:nvPicPr>
      <xdr:blipFill>
        <a:blip xmlns:r="http://schemas.openxmlformats.org/officeDocument/2006/relationships" r:embed="rId22"/>
        <a:stretch>
          <a:fillRect/>
        </a:stretch>
      </xdr:blipFill>
      <xdr:spPr>
        <a:xfrm>
          <a:off x="236220" y="20520661"/>
          <a:ext cx="543814" cy="536067"/>
        </a:xfrm>
        <a:prstGeom prst="rect">
          <a:avLst/>
        </a:prstGeom>
      </xdr:spPr>
    </xdr:pic>
    <xdr:clientData/>
  </xdr:twoCellAnchor>
  <xdr:twoCellAnchor>
    <xdr:from>
      <xdr:col>2</xdr:col>
      <xdr:colOff>63500</xdr:colOff>
      <xdr:row>107</xdr:row>
      <xdr:rowOff>1</xdr:rowOff>
    </xdr:from>
    <xdr:to>
      <xdr:col>4</xdr:col>
      <xdr:colOff>74168</xdr:colOff>
      <xdr:row>109</xdr:row>
      <xdr:rowOff>155068</xdr:rowOff>
    </xdr:to>
    <xdr:pic>
      <xdr:nvPicPr>
        <xdr:cNvPr id="127" name="Receptions_guadeloupe_M" descr="Inserted picture RelID:34">
          <a:extLst>
            <a:ext uri="{FF2B5EF4-FFF2-40B4-BE49-F238E27FC236}">
              <a16:creationId xmlns:a16="http://schemas.microsoft.com/office/drawing/2014/main" id="{A2B3ED6E-27FE-4ABF-9FE0-E9824E75307C}"/>
            </a:ext>
          </a:extLst>
        </xdr:cNvPr>
        <xdr:cNvPicPr>
          <a:picLocks/>
        </xdr:cNvPicPr>
      </xdr:nvPicPr>
      <xdr:blipFill>
        <a:blip xmlns:r="http://schemas.openxmlformats.org/officeDocument/2006/relationships" r:embed="rId23"/>
        <a:stretch>
          <a:fillRect/>
        </a:stretch>
      </xdr:blipFill>
      <xdr:spPr>
        <a:xfrm>
          <a:off x="795020" y="20520661"/>
          <a:ext cx="544068" cy="536067"/>
        </a:xfrm>
        <a:prstGeom prst="rect">
          <a:avLst/>
        </a:prstGeom>
      </xdr:spPr>
    </xdr:pic>
    <xdr:clientData/>
  </xdr:twoCellAnchor>
  <xdr:twoCellAnchor>
    <xdr:from>
      <xdr:col>4</xdr:col>
      <xdr:colOff>88900</xdr:colOff>
      <xdr:row>107</xdr:row>
      <xdr:rowOff>1</xdr:rowOff>
    </xdr:from>
    <xdr:to>
      <xdr:col>5</xdr:col>
      <xdr:colOff>434594</xdr:colOff>
      <xdr:row>109</xdr:row>
      <xdr:rowOff>155068</xdr:rowOff>
    </xdr:to>
    <xdr:pic>
      <xdr:nvPicPr>
        <xdr:cNvPr id="128" name="Receptions_martinique_M" descr="Inserted picture RelID:35">
          <a:extLst>
            <a:ext uri="{FF2B5EF4-FFF2-40B4-BE49-F238E27FC236}">
              <a16:creationId xmlns:a16="http://schemas.microsoft.com/office/drawing/2014/main" id="{E8DAC91F-8A1A-46A5-A9E7-3AA0A1BE07A7}"/>
            </a:ext>
          </a:extLst>
        </xdr:cNvPr>
        <xdr:cNvPicPr>
          <a:picLocks/>
        </xdr:cNvPicPr>
      </xdr:nvPicPr>
      <xdr:blipFill>
        <a:blip xmlns:r="http://schemas.openxmlformats.org/officeDocument/2006/relationships" r:embed="rId24"/>
        <a:stretch>
          <a:fillRect/>
        </a:stretch>
      </xdr:blipFill>
      <xdr:spPr>
        <a:xfrm>
          <a:off x="1353820" y="20520661"/>
          <a:ext cx="543814" cy="536067"/>
        </a:xfrm>
        <a:prstGeom prst="rect">
          <a:avLst/>
        </a:prstGeom>
      </xdr:spPr>
    </xdr:pic>
    <xdr:clientData/>
  </xdr:twoCellAnchor>
  <xdr:twoCellAnchor>
    <xdr:from>
      <xdr:col>5</xdr:col>
      <xdr:colOff>444500</xdr:colOff>
      <xdr:row>107</xdr:row>
      <xdr:rowOff>1</xdr:rowOff>
    </xdr:from>
    <xdr:to>
      <xdr:col>7</xdr:col>
      <xdr:colOff>28194</xdr:colOff>
      <xdr:row>109</xdr:row>
      <xdr:rowOff>155068</xdr:rowOff>
    </xdr:to>
    <xdr:pic>
      <xdr:nvPicPr>
        <xdr:cNvPr id="129" name="Receptions_reunion_M" descr="Inserted picture RelID:36">
          <a:extLst>
            <a:ext uri="{FF2B5EF4-FFF2-40B4-BE49-F238E27FC236}">
              <a16:creationId xmlns:a16="http://schemas.microsoft.com/office/drawing/2014/main" id="{93839EC6-B1A8-445E-B9FA-18088CC406BB}"/>
            </a:ext>
          </a:extLst>
        </xdr:cNvPr>
        <xdr:cNvPicPr>
          <a:picLocks/>
        </xdr:cNvPicPr>
      </xdr:nvPicPr>
      <xdr:blipFill>
        <a:blip xmlns:r="http://schemas.openxmlformats.org/officeDocument/2006/relationships" r:embed="rId25"/>
        <a:stretch>
          <a:fillRect/>
        </a:stretch>
      </xdr:blipFill>
      <xdr:spPr>
        <a:xfrm>
          <a:off x="1907540" y="20520661"/>
          <a:ext cx="543814" cy="536067"/>
        </a:xfrm>
        <a:prstGeom prst="rect">
          <a:avLst/>
        </a:prstGeom>
      </xdr:spPr>
    </xdr:pic>
    <xdr:clientData/>
  </xdr:twoCellAnchor>
  <xdr:twoCellAnchor>
    <xdr:from>
      <xdr:col>10</xdr:col>
      <xdr:colOff>0</xdr:colOff>
      <xdr:row>93</xdr:row>
      <xdr:rowOff>127001</xdr:rowOff>
    </xdr:from>
    <xdr:to>
      <xdr:col>17</xdr:col>
      <xdr:colOff>461010</xdr:colOff>
      <xdr:row>106</xdr:row>
      <xdr:rowOff>186437</xdr:rowOff>
    </xdr:to>
    <xdr:pic>
      <xdr:nvPicPr>
        <xdr:cNvPr id="130" name="Receptions_metropole_M-1" descr="Inserted picture RelID:32">
          <a:extLst>
            <a:ext uri="{FF2B5EF4-FFF2-40B4-BE49-F238E27FC236}">
              <a16:creationId xmlns:a16="http://schemas.microsoft.com/office/drawing/2014/main" id="{A6F21A8A-8E70-457C-9453-05E6382D9710}"/>
            </a:ext>
          </a:extLst>
        </xdr:cNvPr>
        <xdr:cNvPicPr>
          <a:picLocks/>
        </xdr:cNvPicPr>
      </xdr:nvPicPr>
      <xdr:blipFill>
        <a:blip xmlns:r="http://schemas.openxmlformats.org/officeDocument/2006/relationships" r:embed="rId29"/>
        <a:stretch>
          <a:fillRect/>
        </a:stretch>
      </xdr:blipFill>
      <xdr:spPr>
        <a:xfrm>
          <a:off x="3329940" y="17980661"/>
          <a:ext cx="2724150" cy="2535936"/>
        </a:xfrm>
        <a:prstGeom prst="rect">
          <a:avLst/>
        </a:prstGeom>
      </xdr:spPr>
    </xdr:pic>
    <xdr:clientData/>
  </xdr:twoCellAnchor>
  <xdr:twoCellAnchor>
    <xdr:from>
      <xdr:col>10</xdr:col>
      <xdr:colOff>0</xdr:colOff>
      <xdr:row>107</xdr:row>
      <xdr:rowOff>1</xdr:rowOff>
    </xdr:from>
    <xdr:to>
      <xdr:col>11</xdr:col>
      <xdr:colOff>78994</xdr:colOff>
      <xdr:row>109</xdr:row>
      <xdr:rowOff>155068</xdr:rowOff>
    </xdr:to>
    <xdr:pic>
      <xdr:nvPicPr>
        <xdr:cNvPr id="131" name="Receptions_guyane_M-1" descr="Inserted picture RelID:37">
          <a:extLst>
            <a:ext uri="{FF2B5EF4-FFF2-40B4-BE49-F238E27FC236}">
              <a16:creationId xmlns:a16="http://schemas.microsoft.com/office/drawing/2014/main" id="{1DB9C417-BEE8-4055-8B47-E4B887EE73EF}"/>
            </a:ext>
          </a:extLst>
        </xdr:cNvPr>
        <xdr:cNvPicPr>
          <a:picLocks/>
        </xdr:cNvPicPr>
      </xdr:nvPicPr>
      <xdr:blipFill>
        <a:blip xmlns:r="http://schemas.openxmlformats.org/officeDocument/2006/relationships" r:embed="rId22"/>
        <a:stretch>
          <a:fillRect/>
        </a:stretch>
      </xdr:blipFill>
      <xdr:spPr>
        <a:xfrm>
          <a:off x="3329940" y="20520661"/>
          <a:ext cx="543814" cy="536067"/>
        </a:xfrm>
        <a:prstGeom prst="rect">
          <a:avLst/>
        </a:prstGeom>
      </xdr:spPr>
    </xdr:pic>
    <xdr:clientData/>
  </xdr:twoCellAnchor>
  <xdr:twoCellAnchor>
    <xdr:from>
      <xdr:col>11</xdr:col>
      <xdr:colOff>76200</xdr:colOff>
      <xdr:row>107</xdr:row>
      <xdr:rowOff>1</xdr:rowOff>
    </xdr:from>
    <xdr:to>
      <xdr:col>13</xdr:col>
      <xdr:colOff>315468</xdr:colOff>
      <xdr:row>109</xdr:row>
      <xdr:rowOff>155068</xdr:rowOff>
    </xdr:to>
    <xdr:pic>
      <xdr:nvPicPr>
        <xdr:cNvPr id="132" name="Receptions_guadeloupe_M-1" descr="Inserted picture RelID:38">
          <a:extLst>
            <a:ext uri="{FF2B5EF4-FFF2-40B4-BE49-F238E27FC236}">
              <a16:creationId xmlns:a16="http://schemas.microsoft.com/office/drawing/2014/main" id="{E60A652B-47BE-44B7-B388-58EC30348070}"/>
            </a:ext>
          </a:extLst>
        </xdr:cNvPr>
        <xdr:cNvPicPr>
          <a:picLocks/>
        </xdr:cNvPicPr>
      </xdr:nvPicPr>
      <xdr:blipFill>
        <a:blip xmlns:r="http://schemas.openxmlformats.org/officeDocument/2006/relationships" r:embed="rId23"/>
        <a:stretch>
          <a:fillRect/>
        </a:stretch>
      </xdr:blipFill>
      <xdr:spPr>
        <a:xfrm>
          <a:off x="3870960" y="20520661"/>
          <a:ext cx="544068" cy="536067"/>
        </a:xfrm>
        <a:prstGeom prst="rect">
          <a:avLst/>
        </a:prstGeom>
      </xdr:spPr>
    </xdr:pic>
    <xdr:clientData/>
  </xdr:twoCellAnchor>
  <xdr:twoCellAnchor>
    <xdr:from>
      <xdr:col>13</xdr:col>
      <xdr:colOff>330200</xdr:colOff>
      <xdr:row>107</xdr:row>
      <xdr:rowOff>1</xdr:rowOff>
    </xdr:from>
    <xdr:to>
      <xdr:col>14</xdr:col>
      <xdr:colOff>112014</xdr:colOff>
      <xdr:row>109</xdr:row>
      <xdr:rowOff>155068</xdr:rowOff>
    </xdr:to>
    <xdr:pic>
      <xdr:nvPicPr>
        <xdr:cNvPr id="133" name="Receptions_martinique_M-1" descr="Inserted picture RelID:39">
          <a:extLst>
            <a:ext uri="{FF2B5EF4-FFF2-40B4-BE49-F238E27FC236}">
              <a16:creationId xmlns:a16="http://schemas.microsoft.com/office/drawing/2014/main" id="{2DC3F657-FB22-4843-AD6E-49E389FCAD04}"/>
            </a:ext>
          </a:extLst>
        </xdr:cNvPr>
        <xdr:cNvPicPr>
          <a:picLocks/>
        </xdr:cNvPicPr>
      </xdr:nvPicPr>
      <xdr:blipFill>
        <a:blip xmlns:r="http://schemas.openxmlformats.org/officeDocument/2006/relationships" r:embed="rId30"/>
        <a:stretch>
          <a:fillRect/>
        </a:stretch>
      </xdr:blipFill>
      <xdr:spPr>
        <a:xfrm>
          <a:off x="4429760" y="20520661"/>
          <a:ext cx="543814" cy="536067"/>
        </a:xfrm>
        <a:prstGeom prst="rect">
          <a:avLst/>
        </a:prstGeom>
      </xdr:spPr>
    </xdr:pic>
    <xdr:clientData/>
  </xdr:twoCellAnchor>
  <xdr:twoCellAnchor>
    <xdr:from>
      <xdr:col>14</xdr:col>
      <xdr:colOff>254000</xdr:colOff>
      <xdr:row>107</xdr:row>
      <xdr:rowOff>1</xdr:rowOff>
    </xdr:from>
    <xdr:to>
      <xdr:col>17</xdr:col>
      <xdr:colOff>66294</xdr:colOff>
      <xdr:row>109</xdr:row>
      <xdr:rowOff>155068</xdr:rowOff>
    </xdr:to>
    <xdr:pic>
      <xdr:nvPicPr>
        <xdr:cNvPr id="134" name="Receptions_reunion_M-1" descr="Inserted picture RelID:40">
          <a:extLst>
            <a:ext uri="{FF2B5EF4-FFF2-40B4-BE49-F238E27FC236}">
              <a16:creationId xmlns:a16="http://schemas.microsoft.com/office/drawing/2014/main" id="{4FC65391-5EFE-4812-92EC-E9C0DAC0A01D}"/>
            </a:ext>
          </a:extLst>
        </xdr:cNvPr>
        <xdr:cNvPicPr>
          <a:picLocks/>
        </xdr:cNvPicPr>
      </xdr:nvPicPr>
      <xdr:blipFill>
        <a:blip xmlns:r="http://schemas.openxmlformats.org/officeDocument/2006/relationships" r:embed="rId25"/>
        <a:stretch>
          <a:fillRect/>
        </a:stretch>
      </xdr:blipFill>
      <xdr:spPr>
        <a:xfrm>
          <a:off x="5115560" y="20520661"/>
          <a:ext cx="543814" cy="5360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88447</xdr:colOff>
      <xdr:row>0</xdr:row>
      <xdr:rowOff>129268</xdr:rowOff>
    </xdr:from>
    <xdr:to>
      <xdr:col>0</xdr:col>
      <xdr:colOff>534883</xdr:colOff>
      <xdr:row>3</xdr:row>
      <xdr:rowOff>34018</xdr:rowOff>
    </xdr:to>
    <xdr:pic>
      <xdr:nvPicPr>
        <xdr:cNvPr id="4" name="Imag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15</xdr:row>
      <xdr:rowOff>50424</xdr:rowOff>
    </xdr:from>
    <xdr:to>
      <xdr:col>9</xdr:col>
      <xdr:colOff>246944</xdr:colOff>
      <xdr:row>25</xdr:row>
      <xdr:rowOff>201704</xdr:rowOff>
    </xdr:to>
    <xdr:graphicFrame macro="">
      <xdr:nvGraphicFramePr>
        <xdr:cNvPr id="30" name="Graphique 29">
          <a:extLst>
            <a:ext uri="{FF2B5EF4-FFF2-40B4-BE49-F238E27FC236}">
              <a16:creationId xmlns:a16="http://schemas.microsoft.com/office/drawing/2014/main" id="{00000000-0008-0000-0F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162485</xdr:colOff>
      <xdr:row>27</xdr:row>
      <xdr:rowOff>106456</xdr:rowOff>
    </xdr:from>
    <xdr:to>
      <xdr:col>8</xdr:col>
      <xdr:colOff>177766</xdr:colOff>
      <xdr:row>37</xdr:row>
      <xdr:rowOff>156882</xdr:rowOff>
    </xdr:to>
    <xdr:graphicFrame macro="">
      <xdr:nvGraphicFramePr>
        <xdr:cNvPr id="31" name="Graphique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24695</xdr:colOff>
      <xdr:row>67</xdr:row>
      <xdr:rowOff>121046</xdr:rowOff>
    </xdr:from>
    <xdr:to>
      <xdr:col>1</xdr:col>
      <xdr:colOff>512151</xdr:colOff>
      <xdr:row>68</xdr:row>
      <xdr:rowOff>44957</xdr:rowOff>
    </xdr:to>
    <xdr:sp macro="" textlink="">
      <xdr:nvSpPr>
        <xdr:cNvPr id="37" name="ZoneTexte 36">
          <a:extLst>
            <a:ext uri="{FF2B5EF4-FFF2-40B4-BE49-F238E27FC236}">
              <a16:creationId xmlns:a16="http://schemas.microsoft.com/office/drawing/2014/main" id="{00000000-0008-0000-0F00-000025000000}"/>
            </a:ext>
          </a:extLst>
        </xdr:cNvPr>
        <xdr:cNvSpPr txBox="1"/>
      </xdr:nvSpPr>
      <xdr:spPr>
        <a:xfrm>
          <a:off x="273810" y="13236238"/>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554684</xdr:colOff>
      <xdr:row>67</xdr:row>
      <xdr:rowOff>125032</xdr:rowOff>
    </xdr:from>
    <xdr:to>
      <xdr:col>2</xdr:col>
      <xdr:colOff>300863</xdr:colOff>
      <xdr:row>68</xdr:row>
      <xdr:rowOff>61082</xdr:rowOff>
    </xdr:to>
    <xdr:sp macro="" textlink="">
      <xdr:nvSpPr>
        <xdr:cNvPr id="38" name="ZoneTexte 37">
          <a:extLst>
            <a:ext uri="{FF2B5EF4-FFF2-40B4-BE49-F238E27FC236}">
              <a16:creationId xmlns:a16="http://schemas.microsoft.com/office/drawing/2014/main" id="{00000000-0008-0000-0F00-000026000000}"/>
            </a:ext>
          </a:extLst>
        </xdr:cNvPr>
        <xdr:cNvSpPr txBox="1"/>
      </xdr:nvSpPr>
      <xdr:spPr>
        <a:xfrm>
          <a:off x="803799" y="1324022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307131</xdr:colOff>
      <xdr:row>67</xdr:row>
      <xdr:rowOff>126374</xdr:rowOff>
    </xdr:from>
    <xdr:to>
      <xdr:col>4</xdr:col>
      <xdr:colOff>307245</xdr:colOff>
      <xdr:row>68</xdr:row>
      <xdr:rowOff>62424</xdr:rowOff>
    </xdr:to>
    <xdr:sp macro="" textlink="">
      <xdr:nvSpPr>
        <xdr:cNvPr id="39" name="ZoneTexte 38">
          <a:extLst>
            <a:ext uri="{FF2B5EF4-FFF2-40B4-BE49-F238E27FC236}">
              <a16:creationId xmlns:a16="http://schemas.microsoft.com/office/drawing/2014/main" id="{00000000-0008-0000-0F00-000027000000}"/>
            </a:ext>
          </a:extLst>
        </xdr:cNvPr>
        <xdr:cNvSpPr txBox="1"/>
      </xdr:nvSpPr>
      <xdr:spPr>
        <a:xfrm>
          <a:off x="1340227" y="13241566"/>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336836</xdr:colOff>
      <xdr:row>67</xdr:row>
      <xdr:rowOff>126374</xdr:rowOff>
    </xdr:from>
    <xdr:to>
      <xdr:col>5</xdr:col>
      <xdr:colOff>513881</xdr:colOff>
      <xdr:row>68</xdr:row>
      <xdr:rowOff>62424</xdr:rowOff>
    </xdr:to>
    <xdr:sp macro="" textlink="">
      <xdr:nvSpPr>
        <xdr:cNvPr id="40" name="ZoneTexte 39">
          <a:extLst>
            <a:ext uri="{FF2B5EF4-FFF2-40B4-BE49-F238E27FC236}">
              <a16:creationId xmlns:a16="http://schemas.microsoft.com/office/drawing/2014/main" id="{00000000-0008-0000-0F00-000028000000}"/>
            </a:ext>
          </a:extLst>
        </xdr:cNvPr>
        <xdr:cNvSpPr txBox="1"/>
      </xdr:nvSpPr>
      <xdr:spPr>
        <a:xfrm>
          <a:off x="1904798" y="13241566"/>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19734</xdr:colOff>
      <xdr:row>67</xdr:row>
      <xdr:rowOff>164959</xdr:rowOff>
    </xdr:from>
    <xdr:to>
      <xdr:col>9</xdr:col>
      <xdr:colOff>503662</xdr:colOff>
      <xdr:row>68</xdr:row>
      <xdr:rowOff>88870</xdr:rowOff>
    </xdr:to>
    <xdr:sp macro="" textlink="">
      <xdr:nvSpPr>
        <xdr:cNvPr id="41" name="ZoneTexte 40">
          <a:extLst>
            <a:ext uri="{FF2B5EF4-FFF2-40B4-BE49-F238E27FC236}">
              <a16:creationId xmlns:a16="http://schemas.microsoft.com/office/drawing/2014/main" id="{00000000-0008-0000-0F00-000029000000}"/>
            </a:ext>
          </a:extLst>
        </xdr:cNvPr>
        <xdr:cNvSpPr txBox="1"/>
      </xdr:nvSpPr>
      <xdr:spPr>
        <a:xfrm>
          <a:off x="3595272" y="13280151"/>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533721</xdr:colOff>
      <xdr:row>67</xdr:row>
      <xdr:rowOff>168945</xdr:rowOff>
    </xdr:from>
    <xdr:to>
      <xdr:col>10</xdr:col>
      <xdr:colOff>279900</xdr:colOff>
      <xdr:row>68</xdr:row>
      <xdr:rowOff>104995</xdr:rowOff>
    </xdr:to>
    <xdr:sp macro="" textlink="">
      <xdr:nvSpPr>
        <xdr:cNvPr id="42" name="ZoneTexte 41">
          <a:extLst>
            <a:ext uri="{FF2B5EF4-FFF2-40B4-BE49-F238E27FC236}">
              <a16:creationId xmlns:a16="http://schemas.microsoft.com/office/drawing/2014/main" id="{00000000-0008-0000-0F00-00002A000000}"/>
            </a:ext>
          </a:extLst>
        </xdr:cNvPr>
        <xdr:cNvSpPr txBox="1"/>
      </xdr:nvSpPr>
      <xdr:spPr>
        <a:xfrm>
          <a:off x="4109259" y="13284137"/>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300742</xdr:colOff>
      <xdr:row>67</xdr:row>
      <xdr:rowOff>165751</xdr:rowOff>
    </xdr:from>
    <xdr:to>
      <xdr:col>12</xdr:col>
      <xdr:colOff>7169</xdr:colOff>
      <xdr:row>68</xdr:row>
      <xdr:rowOff>101801</xdr:rowOff>
    </xdr:to>
    <xdr:sp macro="" textlink="">
      <xdr:nvSpPr>
        <xdr:cNvPr id="43" name="ZoneTexte 42">
          <a:extLst>
            <a:ext uri="{FF2B5EF4-FFF2-40B4-BE49-F238E27FC236}">
              <a16:creationId xmlns:a16="http://schemas.microsoft.com/office/drawing/2014/main" id="{00000000-0008-0000-0F00-00002B000000}"/>
            </a:ext>
          </a:extLst>
        </xdr:cNvPr>
        <xdr:cNvSpPr txBox="1"/>
      </xdr:nvSpPr>
      <xdr:spPr>
        <a:xfrm>
          <a:off x="4660261" y="13280943"/>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347806</xdr:colOff>
      <xdr:row>67</xdr:row>
      <xdr:rowOff>168542</xdr:rowOff>
    </xdr:from>
    <xdr:to>
      <xdr:col>12</xdr:col>
      <xdr:colOff>522408</xdr:colOff>
      <xdr:row>68</xdr:row>
      <xdr:rowOff>104592</xdr:rowOff>
    </xdr:to>
    <xdr:sp macro="" textlink="">
      <xdr:nvSpPr>
        <xdr:cNvPr id="44" name="ZoneTexte 43">
          <a:extLst>
            <a:ext uri="{FF2B5EF4-FFF2-40B4-BE49-F238E27FC236}">
              <a16:creationId xmlns:a16="http://schemas.microsoft.com/office/drawing/2014/main" id="{00000000-0008-0000-0F00-00002C000000}"/>
            </a:ext>
          </a:extLst>
        </xdr:cNvPr>
        <xdr:cNvSpPr txBox="1"/>
      </xdr:nvSpPr>
      <xdr:spPr>
        <a:xfrm>
          <a:off x="5183575" y="1328373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242486</xdr:colOff>
      <xdr:row>85</xdr:row>
      <xdr:rowOff>122071</xdr:rowOff>
    </xdr:from>
    <xdr:to>
      <xdr:col>1</xdr:col>
      <xdr:colOff>480827</xdr:colOff>
      <xdr:row>86</xdr:row>
      <xdr:rowOff>45982</xdr:rowOff>
    </xdr:to>
    <xdr:sp macro="" textlink="">
      <xdr:nvSpPr>
        <xdr:cNvPr id="277" name="ZoneTexte 276">
          <a:extLst>
            <a:ext uri="{FF2B5EF4-FFF2-40B4-BE49-F238E27FC236}">
              <a16:creationId xmlns:a16="http://schemas.microsoft.com/office/drawing/2014/main" id="{00000000-0008-0000-0F00-000015010000}"/>
            </a:ext>
          </a:extLst>
        </xdr:cNvPr>
        <xdr:cNvSpPr txBox="1"/>
      </xdr:nvSpPr>
      <xdr:spPr>
        <a:xfrm>
          <a:off x="242486" y="16666263"/>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541502</xdr:colOff>
      <xdr:row>85</xdr:row>
      <xdr:rowOff>126057</xdr:rowOff>
    </xdr:from>
    <xdr:to>
      <xdr:col>2</xdr:col>
      <xdr:colOff>287681</xdr:colOff>
      <xdr:row>86</xdr:row>
      <xdr:rowOff>62107</xdr:rowOff>
    </xdr:to>
    <xdr:sp macro="" textlink="">
      <xdr:nvSpPr>
        <xdr:cNvPr id="278" name="ZoneTexte 277">
          <a:extLst>
            <a:ext uri="{FF2B5EF4-FFF2-40B4-BE49-F238E27FC236}">
              <a16:creationId xmlns:a16="http://schemas.microsoft.com/office/drawing/2014/main" id="{00000000-0008-0000-0F00-000016010000}"/>
            </a:ext>
          </a:extLst>
        </xdr:cNvPr>
        <xdr:cNvSpPr txBox="1"/>
      </xdr:nvSpPr>
      <xdr:spPr>
        <a:xfrm>
          <a:off x="790617" y="16670249"/>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293949</xdr:colOff>
      <xdr:row>85</xdr:row>
      <xdr:rowOff>127399</xdr:rowOff>
    </xdr:from>
    <xdr:to>
      <xdr:col>4</xdr:col>
      <xdr:colOff>294063</xdr:colOff>
      <xdr:row>86</xdr:row>
      <xdr:rowOff>63449</xdr:rowOff>
    </xdr:to>
    <xdr:sp macro="" textlink="">
      <xdr:nvSpPr>
        <xdr:cNvPr id="279" name="ZoneTexte 278">
          <a:extLst>
            <a:ext uri="{FF2B5EF4-FFF2-40B4-BE49-F238E27FC236}">
              <a16:creationId xmlns:a16="http://schemas.microsoft.com/office/drawing/2014/main" id="{00000000-0008-0000-0F00-000017010000}"/>
            </a:ext>
          </a:extLst>
        </xdr:cNvPr>
        <xdr:cNvSpPr txBox="1"/>
      </xdr:nvSpPr>
      <xdr:spPr>
        <a:xfrm>
          <a:off x="1327045" y="16671591"/>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323654</xdr:colOff>
      <xdr:row>85</xdr:row>
      <xdr:rowOff>127399</xdr:rowOff>
    </xdr:from>
    <xdr:to>
      <xdr:col>5</xdr:col>
      <xdr:colOff>500699</xdr:colOff>
      <xdr:row>86</xdr:row>
      <xdr:rowOff>63449</xdr:rowOff>
    </xdr:to>
    <xdr:sp macro="" textlink="">
      <xdr:nvSpPr>
        <xdr:cNvPr id="280" name="ZoneTexte 279">
          <a:extLst>
            <a:ext uri="{FF2B5EF4-FFF2-40B4-BE49-F238E27FC236}">
              <a16:creationId xmlns:a16="http://schemas.microsoft.com/office/drawing/2014/main" id="{00000000-0008-0000-0F00-000018010000}"/>
            </a:ext>
          </a:extLst>
        </xdr:cNvPr>
        <xdr:cNvSpPr txBox="1"/>
      </xdr:nvSpPr>
      <xdr:spPr>
        <a:xfrm>
          <a:off x="1891616" y="16671591"/>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297186</xdr:colOff>
      <xdr:row>85</xdr:row>
      <xdr:rowOff>123767</xdr:rowOff>
    </xdr:from>
    <xdr:to>
      <xdr:col>9</xdr:col>
      <xdr:colOff>429422</xdr:colOff>
      <xdr:row>86</xdr:row>
      <xdr:rowOff>47678</xdr:rowOff>
    </xdr:to>
    <xdr:sp macro="" textlink="">
      <xdr:nvSpPr>
        <xdr:cNvPr id="281" name="ZoneTexte 280">
          <a:extLst>
            <a:ext uri="{FF2B5EF4-FFF2-40B4-BE49-F238E27FC236}">
              <a16:creationId xmlns:a16="http://schemas.microsoft.com/office/drawing/2014/main" id="{00000000-0008-0000-0F00-000019010000}"/>
            </a:ext>
          </a:extLst>
        </xdr:cNvPr>
        <xdr:cNvSpPr txBox="1"/>
      </xdr:nvSpPr>
      <xdr:spPr>
        <a:xfrm>
          <a:off x="3521032" y="16667959"/>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491231</xdr:colOff>
      <xdr:row>85</xdr:row>
      <xdr:rowOff>118681</xdr:rowOff>
    </xdr:from>
    <xdr:to>
      <xdr:col>10</xdr:col>
      <xdr:colOff>237410</xdr:colOff>
      <xdr:row>86</xdr:row>
      <xdr:rowOff>54731</xdr:rowOff>
    </xdr:to>
    <xdr:sp macro="" textlink="">
      <xdr:nvSpPr>
        <xdr:cNvPr id="282" name="ZoneTexte 281">
          <a:extLst>
            <a:ext uri="{FF2B5EF4-FFF2-40B4-BE49-F238E27FC236}">
              <a16:creationId xmlns:a16="http://schemas.microsoft.com/office/drawing/2014/main" id="{00000000-0008-0000-0F00-00001A010000}"/>
            </a:ext>
          </a:extLst>
        </xdr:cNvPr>
        <xdr:cNvSpPr txBox="1"/>
      </xdr:nvSpPr>
      <xdr:spPr>
        <a:xfrm>
          <a:off x="4066769" y="16662873"/>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258252</xdr:colOff>
      <xdr:row>85</xdr:row>
      <xdr:rowOff>115487</xdr:rowOff>
    </xdr:from>
    <xdr:to>
      <xdr:col>11</xdr:col>
      <xdr:colOff>316372</xdr:colOff>
      <xdr:row>86</xdr:row>
      <xdr:rowOff>51537</xdr:rowOff>
    </xdr:to>
    <xdr:sp macro="" textlink="">
      <xdr:nvSpPr>
        <xdr:cNvPr id="283" name="ZoneTexte 282">
          <a:extLst>
            <a:ext uri="{FF2B5EF4-FFF2-40B4-BE49-F238E27FC236}">
              <a16:creationId xmlns:a16="http://schemas.microsoft.com/office/drawing/2014/main" id="{00000000-0008-0000-0F00-00001B010000}"/>
            </a:ext>
          </a:extLst>
        </xdr:cNvPr>
        <xdr:cNvSpPr txBox="1"/>
      </xdr:nvSpPr>
      <xdr:spPr>
        <a:xfrm>
          <a:off x="4617771" y="16659679"/>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334623</xdr:colOff>
      <xdr:row>85</xdr:row>
      <xdr:rowOff>110951</xdr:rowOff>
    </xdr:from>
    <xdr:to>
      <xdr:col>12</xdr:col>
      <xdr:colOff>509225</xdr:colOff>
      <xdr:row>86</xdr:row>
      <xdr:rowOff>47001</xdr:rowOff>
    </xdr:to>
    <xdr:sp macro="" textlink="">
      <xdr:nvSpPr>
        <xdr:cNvPr id="284" name="ZoneTexte 283">
          <a:extLst>
            <a:ext uri="{FF2B5EF4-FFF2-40B4-BE49-F238E27FC236}">
              <a16:creationId xmlns:a16="http://schemas.microsoft.com/office/drawing/2014/main" id="{00000000-0008-0000-0F00-00001C010000}"/>
            </a:ext>
          </a:extLst>
        </xdr:cNvPr>
        <xdr:cNvSpPr txBox="1"/>
      </xdr:nvSpPr>
      <xdr:spPr>
        <a:xfrm>
          <a:off x="5170392" y="16655143"/>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245479</xdr:colOff>
      <xdr:row>104</xdr:row>
      <xdr:rowOff>10373</xdr:rowOff>
    </xdr:from>
    <xdr:to>
      <xdr:col>1</xdr:col>
      <xdr:colOff>483820</xdr:colOff>
      <xdr:row>104</xdr:row>
      <xdr:rowOff>124784</xdr:rowOff>
    </xdr:to>
    <xdr:sp macro="" textlink="">
      <xdr:nvSpPr>
        <xdr:cNvPr id="285" name="ZoneTexte 284">
          <a:extLst>
            <a:ext uri="{FF2B5EF4-FFF2-40B4-BE49-F238E27FC236}">
              <a16:creationId xmlns:a16="http://schemas.microsoft.com/office/drawing/2014/main" id="{00000000-0008-0000-0F00-00001D010000}"/>
            </a:ext>
          </a:extLst>
        </xdr:cNvPr>
        <xdr:cNvSpPr txBox="1"/>
      </xdr:nvSpPr>
      <xdr:spPr>
        <a:xfrm>
          <a:off x="245479" y="20115450"/>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526353</xdr:colOff>
      <xdr:row>104</xdr:row>
      <xdr:rowOff>14359</xdr:rowOff>
    </xdr:from>
    <xdr:to>
      <xdr:col>2</xdr:col>
      <xdr:colOff>272532</xdr:colOff>
      <xdr:row>104</xdr:row>
      <xdr:rowOff>140909</xdr:rowOff>
    </xdr:to>
    <xdr:sp macro="" textlink="">
      <xdr:nvSpPr>
        <xdr:cNvPr id="286" name="ZoneTexte 285">
          <a:extLst>
            <a:ext uri="{FF2B5EF4-FFF2-40B4-BE49-F238E27FC236}">
              <a16:creationId xmlns:a16="http://schemas.microsoft.com/office/drawing/2014/main" id="{00000000-0008-0000-0F00-00001E010000}"/>
            </a:ext>
          </a:extLst>
        </xdr:cNvPr>
        <xdr:cNvSpPr txBox="1"/>
      </xdr:nvSpPr>
      <xdr:spPr>
        <a:xfrm>
          <a:off x="775468" y="20119436"/>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278800</xdr:colOff>
      <xdr:row>104</xdr:row>
      <xdr:rowOff>15701</xdr:rowOff>
    </xdr:from>
    <xdr:to>
      <xdr:col>4</xdr:col>
      <xdr:colOff>278914</xdr:colOff>
      <xdr:row>104</xdr:row>
      <xdr:rowOff>142251</xdr:rowOff>
    </xdr:to>
    <xdr:sp macro="" textlink="">
      <xdr:nvSpPr>
        <xdr:cNvPr id="287" name="ZoneTexte 286">
          <a:extLst>
            <a:ext uri="{FF2B5EF4-FFF2-40B4-BE49-F238E27FC236}">
              <a16:creationId xmlns:a16="http://schemas.microsoft.com/office/drawing/2014/main" id="{00000000-0008-0000-0F00-00001F010000}"/>
            </a:ext>
          </a:extLst>
        </xdr:cNvPr>
        <xdr:cNvSpPr txBox="1"/>
      </xdr:nvSpPr>
      <xdr:spPr>
        <a:xfrm>
          <a:off x="1311896" y="20120778"/>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308505</xdr:colOff>
      <xdr:row>104</xdr:row>
      <xdr:rowOff>15701</xdr:rowOff>
    </xdr:from>
    <xdr:to>
      <xdr:col>5</xdr:col>
      <xdr:colOff>485550</xdr:colOff>
      <xdr:row>104</xdr:row>
      <xdr:rowOff>142251</xdr:rowOff>
    </xdr:to>
    <xdr:sp macro="" textlink="">
      <xdr:nvSpPr>
        <xdr:cNvPr id="288" name="ZoneTexte 287">
          <a:extLst>
            <a:ext uri="{FF2B5EF4-FFF2-40B4-BE49-F238E27FC236}">
              <a16:creationId xmlns:a16="http://schemas.microsoft.com/office/drawing/2014/main" id="{00000000-0008-0000-0F00-000020010000}"/>
            </a:ext>
          </a:extLst>
        </xdr:cNvPr>
        <xdr:cNvSpPr txBox="1"/>
      </xdr:nvSpPr>
      <xdr:spPr>
        <a:xfrm>
          <a:off x="1876467" y="20120778"/>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317773</xdr:colOff>
      <xdr:row>104</xdr:row>
      <xdr:rowOff>7583</xdr:rowOff>
    </xdr:from>
    <xdr:to>
      <xdr:col>9</xdr:col>
      <xdr:colOff>450009</xdr:colOff>
      <xdr:row>104</xdr:row>
      <xdr:rowOff>121994</xdr:rowOff>
    </xdr:to>
    <xdr:sp macro="" textlink="">
      <xdr:nvSpPr>
        <xdr:cNvPr id="353" name="ZoneTexte 352">
          <a:extLst>
            <a:ext uri="{FF2B5EF4-FFF2-40B4-BE49-F238E27FC236}">
              <a16:creationId xmlns:a16="http://schemas.microsoft.com/office/drawing/2014/main" id="{00000000-0008-0000-0F00-000061010000}"/>
            </a:ext>
          </a:extLst>
        </xdr:cNvPr>
        <xdr:cNvSpPr txBox="1"/>
      </xdr:nvSpPr>
      <xdr:spPr>
        <a:xfrm>
          <a:off x="3541619" y="20112660"/>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511818</xdr:colOff>
      <xdr:row>104</xdr:row>
      <xdr:rowOff>2497</xdr:rowOff>
    </xdr:from>
    <xdr:to>
      <xdr:col>10</xdr:col>
      <xdr:colOff>257997</xdr:colOff>
      <xdr:row>104</xdr:row>
      <xdr:rowOff>129047</xdr:rowOff>
    </xdr:to>
    <xdr:sp macro="" textlink="">
      <xdr:nvSpPr>
        <xdr:cNvPr id="354" name="ZoneTexte 353">
          <a:extLst>
            <a:ext uri="{FF2B5EF4-FFF2-40B4-BE49-F238E27FC236}">
              <a16:creationId xmlns:a16="http://schemas.microsoft.com/office/drawing/2014/main" id="{00000000-0008-0000-0F00-000062010000}"/>
            </a:ext>
          </a:extLst>
        </xdr:cNvPr>
        <xdr:cNvSpPr txBox="1"/>
      </xdr:nvSpPr>
      <xdr:spPr>
        <a:xfrm>
          <a:off x="4087356" y="2010757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278839</xdr:colOff>
      <xdr:row>103</xdr:row>
      <xdr:rowOff>189803</xdr:rowOff>
    </xdr:from>
    <xdr:to>
      <xdr:col>11</xdr:col>
      <xdr:colOff>336959</xdr:colOff>
      <xdr:row>104</xdr:row>
      <xdr:rowOff>125853</xdr:rowOff>
    </xdr:to>
    <xdr:sp macro="" textlink="">
      <xdr:nvSpPr>
        <xdr:cNvPr id="355" name="ZoneTexte 354">
          <a:extLst>
            <a:ext uri="{FF2B5EF4-FFF2-40B4-BE49-F238E27FC236}">
              <a16:creationId xmlns:a16="http://schemas.microsoft.com/office/drawing/2014/main" id="{00000000-0008-0000-0F00-000063010000}"/>
            </a:ext>
          </a:extLst>
        </xdr:cNvPr>
        <xdr:cNvSpPr txBox="1"/>
      </xdr:nvSpPr>
      <xdr:spPr>
        <a:xfrm>
          <a:off x="4638358" y="20104380"/>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3517</xdr:colOff>
      <xdr:row>103</xdr:row>
      <xdr:rowOff>185267</xdr:rowOff>
    </xdr:from>
    <xdr:to>
      <xdr:col>12</xdr:col>
      <xdr:colOff>529812</xdr:colOff>
      <xdr:row>104</xdr:row>
      <xdr:rowOff>121317</xdr:rowOff>
    </xdr:to>
    <xdr:sp macro="" textlink="">
      <xdr:nvSpPr>
        <xdr:cNvPr id="356" name="ZoneTexte 355">
          <a:extLst>
            <a:ext uri="{FF2B5EF4-FFF2-40B4-BE49-F238E27FC236}">
              <a16:creationId xmlns:a16="http://schemas.microsoft.com/office/drawing/2014/main" id="{00000000-0008-0000-0F00-000064010000}"/>
            </a:ext>
          </a:extLst>
        </xdr:cNvPr>
        <xdr:cNvSpPr txBox="1"/>
      </xdr:nvSpPr>
      <xdr:spPr>
        <a:xfrm>
          <a:off x="5190979" y="2009984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11</xdr:col>
      <xdr:colOff>234461</xdr:colOff>
      <xdr:row>51</xdr:row>
      <xdr:rowOff>63500</xdr:rowOff>
    </xdr:from>
    <xdr:to>
      <xdr:col>12</xdr:col>
      <xdr:colOff>341922</xdr:colOff>
      <xdr:row>52</xdr:row>
      <xdr:rowOff>117230</xdr:rowOff>
    </xdr:to>
    <xdr:sp macro="" textlink="">
      <xdr:nvSpPr>
        <xdr:cNvPr id="122" name="ZoneTexte 121">
          <a:extLst>
            <a:ext uri="{FF2B5EF4-FFF2-40B4-BE49-F238E27FC236}">
              <a16:creationId xmlns:a16="http://schemas.microsoft.com/office/drawing/2014/main" id="{00000000-0008-0000-0F00-00007A000000}"/>
            </a:ext>
          </a:extLst>
        </xdr:cNvPr>
        <xdr:cNvSpPr txBox="1"/>
      </xdr:nvSpPr>
      <xdr:spPr>
        <a:xfrm>
          <a:off x="4987192" y="10067192"/>
          <a:ext cx="4591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editAs="oneCell">
    <xdr:from>
      <xdr:col>0</xdr:col>
      <xdr:colOff>131885</xdr:colOff>
      <xdr:row>0</xdr:row>
      <xdr:rowOff>131885</xdr:rowOff>
    </xdr:from>
    <xdr:to>
      <xdr:col>1</xdr:col>
      <xdr:colOff>336533</xdr:colOff>
      <xdr:row>3</xdr:row>
      <xdr:rowOff>36635</xdr:rowOff>
    </xdr:to>
    <xdr:pic>
      <xdr:nvPicPr>
        <xdr:cNvPr id="61" name="Image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1885" y="131885"/>
          <a:ext cx="446436" cy="476250"/>
        </a:xfrm>
        <a:prstGeom prst="rect">
          <a:avLst/>
        </a:prstGeom>
      </xdr:spPr>
    </xdr:pic>
    <xdr:clientData/>
  </xdr:twoCellAnchor>
  <xdr:twoCellAnchor>
    <xdr:from>
      <xdr:col>0</xdr:col>
      <xdr:colOff>0</xdr:colOff>
      <xdr:row>51</xdr:row>
      <xdr:rowOff>25400</xdr:rowOff>
    </xdr:from>
    <xdr:to>
      <xdr:col>6</xdr:col>
      <xdr:colOff>171958</xdr:colOff>
      <xdr:row>64</xdr:row>
      <xdr:rowOff>69596</xdr:rowOff>
    </xdr:to>
    <xdr:pic>
      <xdr:nvPicPr>
        <xdr:cNvPr id="97" name="Picture 64" descr="Inserted picture RelID:1">
          <a:extLst>
            <a:ext uri="{FF2B5EF4-FFF2-40B4-BE49-F238E27FC236}">
              <a16:creationId xmlns:a16="http://schemas.microsoft.com/office/drawing/2014/main" id="{00000000-0008-0000-0F00-000061000000}"/>
            </a:ext>
          </a:extLst>
        </xdr:cNvPr>
        <xdr:cNvPicPr>
          <a:picLocks noChangeAspect="1"/>
        </xdr:cNvPicPr>
      </xdr:nvPicPr>
      <xdr:blipFill>
        <a:blip xmlns:r="http://schemas.openxmlformats.org/officeDocument/2006/relationships" r:embed="rId4"/>
        <a:stretch>
          <a:fillRect/>
        </a:stretch>
      </xdr:blipFill>
      <xdr:spPr>
        <a:xfrm>
          <a:off x="0" y="10013950"/>
          <a:ext cx="2819908" cy="2520696"/>
        </a:xfrm>
        <a:prstGeom prst="rect">
          <a:avLst/>
        </a:prstGeom>
      </xdr:spPr>
    </xdr:pic>
    <xdr:clientData/>
  </xdr:twoCellAnchor>
  <xdr:twoCellAnchor>
    <xdr:from>
      <xdr:col>9</xdr:col>
      <xdr:colOff>6604</xdr:colOff>
      <xdr:row>51</xdr:row>
      <xdr:rowOff>25400</xdr:rowOff>
    </xdr:from>
    <xdr:to>
      <xdr:col>13</xdr:col>
      <xdr:colOff>368554</xdr:colOff>
      <xdr:row>64</xdr:row>
      <xdr:rowOff>69596</xdr:rowOff>
    </xdr:to>
    <xdr:pic>
      <xdr:nvPicPr>
        <xdr:cNvPr id="98" name="Picture 65" descr="Inserted picture RelID:2">
          <a:extLst>
            <a:ext uri="{FF2B5EF4-FFF2-40B4-BE49-F238E27FC236}">
              <a16:creationId xmlns:a16="http://schemas.microsoft.com/office/drawing/2014/main" id="{00000000-0008-0000-0F00-000062000000}"/>
            </a:ext>
          </a:extLst>
        </xdr:cNvPr>
        <xdr:cNvPicPr>
          <a:picLocks noChangeAspect="1"/>
        </xdr:cNvPicPr>
      </xdr:nvPicPr>
      <xdr:blipFill>
        <a:blip xmlns:r="http://schemas.openxmlformats.org/officeDocument/2006/relationships" r:embed="rId5"/>
        <a:stretch>
          <a:fillRect/>
        </a:stretch>
      </xdr:blipFill>
      <xdr:spPr>
        <a:xfrm>
          <a:off x="3524504" y="10013950"/>
          <a:ext cx="2819400" cy="2520696"/>
        </a:xfrm>
        <a:prstGeom prst="rect">
          <a:avLst/>
        </a:prstGeom>
      </xdr:spPr>
    </xdr:pic>
    <xdr:clientData/>
  </xdr:twoCellAnchor>
  <xdr:twoCellAnchor>
    <xdr:from>
      <xdr:col>5</xdr:col>
      <xdr:colOff>16565</xdr:colOff>
      <xdr:row>65</xdr:row>
      <xdr:rowOff>91385</xdr:rowOff>
    </xdr:from>
    <xdr:to>
      <xdr:col>5</xdr:col>
      <xdr:colOff>458820</xdr:colOff>
      <xdr:row>67</xdr:row>
      <xdr:rowOff>149087</xdr:rowOff>
    </xdr:to>
    <xdr:pic>
      <xdr:nvPicPr>
        <xdr:cNvPr id="99" name="Picture 69" descr="Inserted picture RelID:6">
          <a:extLst>
            <a:ext uri="{FF2B5EF4-FFF2-40B4-BE49-F238E27FC236}">
              <a16:creationId xmlns:a16="http://schemas.microsoft.com/office/drawing/2014/main" id="{00000000-0008-0000-0F00-000063000000}"/>
            </a:ext>
          </a:extLst>
        </xdr:cNvPr>
        <xdr:cNvPicPr>
          <a:picLocks noChangeAspect="1"/>
        </xdr:cNvPicPr>
      </xdr:nvPicPr>
      <xdr:blipFill>
        <a:blip xmlns:r="http://schemas.openxmlformats.org/officeDocument/2006/relationships" r:embed="rId6"/>
        <a:stretch>
          <a:fillRect/>
        </a:stretch>
      </xdr:blipFill>
      <xdr:spPr>
        <a:xfrm>
          <a:off x="1921565" y="12705798"/>
          <a:ext cx="442255" cy="438702"/>
        </a:xfrm>
        <a:prstGeom prst="rect">
          <a:avLst/>
        </a:prstGeom>
      </xdr:spPr>
    </xdr:pic>
    <xdr:clientData/>
  </xdr:twoCellAnchor>
  <xdr:twoCellAnchor>
    <xdr:from>
      <xdr:col>1</xdr:col>
      <xdr:colOff>0</xdr:colOff>
      <xdr:row>65</xdr:row>
      <xdr:rowOff>38100</xdr:rowOff>
    </xdr:from>
    <xdr:to>
      <xdr:col>1</xdr:col>
      <xdr:colOff>540004</xdr:colOff>
      <xdr:row>68</xdr:row>
      <xdr:rowOff>14986</xdr:rowOff>
    </xdr:to>
    <xdr:pic>
      <xdr:nvPicPr>
        <xdr:cNvPr id="29" name="Tx_equipement_guyane_M" descr="Inserted picture RelID:3">
          <a:extLst>
            <a:ext uri="{FF2B5EF4-FFF2-40B4-BE49-F238E27FC236}">
              <a16:creationId xmlns:a16="http://schemas.microsoft.com/office/drawing/2014/main" id="{E14962DA-19FF-4B9B-9AD8-E7EEFB97055D}"/>
            </a:ext>
          </a:extLst>
        </xdr:cNvPr>
        <xdr:cNvPicPr>
          <a:picLocks/>
        </xdr:cNvPicPr>
      </xdr:nvPicPr>
      <xdr:blipFill>
        <a:blip xmlns:r="http://schemas.openxmlformats.org/officeDocument/2006/relationships" r:embed="rId7"/>
        <a:stretch>
          <a:fillRect/>
        </a:stretch>
      </xdr:blipFill>
      <xdr:spPr>
        <a:xfrm>
          <a:off x="236220" y="12611100"/>
          <a:ext cx="540004" cy="548386"/>
        </a:xfrm>
        <a:prstGeom prst="rect">
          <a:avLst/>
        </a:prstGeom>
      </xdr:spPr>
    </xdr:pic>
    <xdr:clientData/>
  </xdr:twoCellAnchor>
  <xdr:twoCellAnchor>
    <xdr:from>
      <xdr:col>1</xdr:col>
      <xdr:colOff>541020</xdr:colOff>
      <xdr:row>65</xdr:row>
      <xdr:rowOff>38100</xdr:rowOff>
    </xdr:from>
    <xdr:to>
      <xdr:col>2</xdr:col>
      <xdr:colOff>311404</xdr:colOff>
      <xdr:row>68</xdr:row>
      <xdr:rowOff>14986</xdr:rowOff>
    </xdr:to>
    <xdr:pic>
      <xdr:nvPicPr>
        <xdr:cNvPr id="32" name="Tx_equipement_guadeloupe_M" descr="Inserted picture RelID:4">
          <a:extLst>
            <a:ext uri="{FF2B5EF4-FFF2-40B4-BE49-F238E27FC236}">
              <a16:creationId xmlns:a16="http://schemas.microsoft.com/office/drawing/2014/main" id="{1038B893-61D8-4FFA-BA0C-0BCAFA5DD416}"/>
            </a:ext>
          </a:extLst>
        </xdr:cNvPr>
        <xdr:cNvPicPr>
          <a:picLocks/>
        </xdr:cNvPicPr>
      </xdr:nvPicPr>
      <xdr:blipFill>
        <a:blip xmlns:r="http://schemas.openxmlformats.org/officeDocument/2006/relationships" r:embed="rId8"/>
        <a:stretch>
          <a:fillRect/>
        </a:stretch>
      </xdr:blipFill>
      <xdr:spPr>
        <a:xfrm>
          <a:off x="777240" y="12611100"/>
          <a:ext cx="540004" cy="548386"/>
        </a:xfrm>
        <a:prstGeom prst="rect">
          <a:avLst/>
        </a:prstGeom>
      </xdr:spPr>
    </xdr:pic>
    <xdr:clientData/>
  </xdr:twoCellAnchor>
  <xdr:twoCellAnchor>
    <xdr:from>
      <xdr:col>2</xdr:col>
      <xdr:colOff>325120</xdr:colOff>
      <xdr:row>65</xdr:row>
      <xdr:rowOff>38100</xdr:rowOff>
    </xdr:from>
    <xdr:to>
      <xdr:col>4</xdr:col>
      <xdr:colOff>331724</xdr:colOff>
      <xdr:row>68</xdr:row>
      <xdr:rowOff>14986</xdr:rowOff>
    </xdr:to>
    <xdr:pic>
      <xdr:nvPicPr>
        <xdr:cNvPr id="33" name="Tx_equipement_martinique_M" descr="Inserted picture RelID:5">
          <a:extLst>
            <a:ext uri="{FF2B5EF4-FFF2-40B4-BE49-F238E27FC236}">
              <a16:creationId xmlns:a16="http://schemas.microsoft.com/office/drawing/2014/main" id="{6FB97F83-0532-4B90-A3A0-1A6423E34139}"/>
            </a:ext>
          </a:extLst>
        </xdr:cNvPr>
        <xdr:cNvPicPr>
          <a:picLocks/>
        </xdr:cNvPicPr>
      </xdr:nvPicPr>
      <xdr:blipFill>
        <a:blip xmlns:r="http://schemas.openxmlformats.org/officeDocument/2006/relationships" r:embed="rId9"/>
        <a:stretch>
          <a:fillRect/>
        </a:stretch>
      </xdr:blipFill>
      <xdr:spPr>
        <a:xfrm>
          <a:off x="1330960" y="12611100"/>
          <a:ext cx="540004" cy="548386"/>
        </a:xfrm>
        <a:prstGeom prst="rect">
          <a:avLst/>
        </a:prstGeom>
      </xdr:spPr>
    </xdr:pic>
    <xdr:clientData/>
  </xdr:twoCellAnchor>
  <xdr:twoCellAnchor>
    <xdr:from>
      <xdr:col>9</xdr:col>
      <xdr:colOff>0</xdr:colOff>
      <xdr:row>65</xdr:row>
      <xdr:rowOff>38100</xdr:rowOff>
    </xdr:from>
    <xdr:to>
      <xdr:col>9</xdr:col>
      <xdr:colOff>540004</xdr:colOff>
      <xdr:row>68</xdr:row>
      <xdr:rowOff>14986</xdr:rowOff>
    </xdr:to>
    <xdr:pic>
      <xdr:nvPicPr>
        <xdr:cNvPr id="34" name="Tx_equipement_guyane_M-1" descr="Inserted picture RelID:7">
          <a:extLst>
            <a:ext uri="{FF2B5EF4-FFF2-40B4-BE49-F238E27FC236}">
              <a16:creationId xmlns:a16="http://schemas.microsoft.com/office/drawing/2014/main" id="{585DCF5F-6569-4C3F-86F3-D6C17D0329B3}"/>
            </a:ext>
          </a:extLst>
        </xdr:cNvPr>
        <xdr:cNvPicPr>
          <a:picLocks/>
        </xdr:cNvPicPr>
      </xdr:nvPicPr>
      <xdr:blipFill>
        <a:blip xmlns:r="http://schemas.openxmlformats.org/officeDocument/2006/relationships" r:embed="rId7"/>
        <a:stretch>
          <a:fillRect/>
        </a:stretch>
      </xdr:blipFill>
      <xdr:spPr>
        <a:xfrm>
          <a:off x="3573780" y="12611100"/>
          <a:ext cx="540004" cy="548386"/>
        </a:xfrm>
        <a:prstGeom prst="rect">
          <a:avLst/>
        </a:prstGeom>
      </xdr:spPr>
    </xdr:pic>
    <xdr:clientData/>
  </xdr:twoCellAnchor>
  <xdr:twoCellAnchor>
    <xdr:from>
      <xdr:col>9</xdr:col>
      <xdr:colOff>541020</xdr:colOff>
      <xdr:row>65</xdr:row>
      <xdr:rowOff>38100</xdr:rowOff>
    </xdr:from>
    <xdr:to>
      <xdr:col>10</xdr:col>
      <xdr:colOff>311404</xdr:colOff>
      <xdr:row>68</xdr:row>
      <xdr:rowOff>14986</xdr:rowOff>
    </xdr:to>
    <xdr:pic>
      <xdr:nvPicPr>
        <xdr:cNvPr id="35" name="Tx_equipement_guadeloupe_M-1" descr="Inserted picture RelID:8">
          <a:extLst>
            <a:ext uri="{FF2B5EF4-FFF2-40B4-BE49-F238E27FC236}">
              <a16:creationId xmlns:a16="http://schemas.microsoft.com/office/drawing/2014/main" id="{C2B63A27-5BFF-44CC-9E10-A0DF7142BE9E}"/>
            </a:ext>
          </a:extLst>
        </xdr:cNvPr>
        <xdr:cNvPicPr>
          <a:picLocks/>
        </xdr:cNvPicPr>
      </xdr:nvPicPr>
      <xdr:blipFill>
        <a:blip xmlns:r="http://schemas.openxmlformats.org/officeDocument/2006/relationships" r:embed="rId8"/>
        <a:stretch>
          <a:fillRect/>
        </a:stretch>
      </xdr:blipFill>
      <xdr:spPr>
        <a:xfrm>
          <a:off x="4114800" y="12611100"/>
          <a:ext cx="540004" cy="548386"/>
        </a:xfrm>
        <a:prstGeom prst="rect">
          <a:avLst/>
        </a:prstGeom>
      </xdr:spPr>
    </xdr:pic>
    <xdr:clientData/>
  </xdr:twoCellAnchor>
  <xdr:twoCellAnchor>
    <xdr:from>
      <xdr:col>10</xdr:col>
      <xdr:colOff>312420</xdr:colOff>
      <xdr:row>65</xdr:row>
      <xdr:rowOff>38100</xdr:rowOff>
    </xdr:from>
    <xdr:to>
      <xdr:col>12</xdr:col>
      <xdr:colOff>37084</xdr:colOff>
      <xdr:row>68</xdr:row>
      <xdr:rowOff>14986</xdr:rowOff>
    </xdr:to>
    <xdr:pic>
      <xdr:nvPicPr>
        <xdr:cNvPr id="36" name="Tx_equipement_martinique_M-1" descr="Inserted picture RelID:9">
          <a:extLst>
            <a:ext uri="{FF2B5EF4-FFF2-40B4-BE49-F238E27FC236}">
              <a16:creationId xmlns:a16="http://schemas.microsoft.com/office/drawing/2014/main" id="{C9E3A94D-8B1D-4087-BAC4-159F6A4E57BA}"/>
            </a:ext>
          </a:extLst>
        </xdr:cNvPr>
        <xdr:cNvPicPr>
          <a:picLocks/>
        </xdr:cNvPicPr>
      </xdr:nvPicPr>
      <xdr:blipFill>
        <a:blip xmlns:r="http://schemas.openxmlformats.org/officeDocument/2006/relationships" r:embed="rId9"/>
        <a:stretch>
          <a:fillRect/>
        </a:stretch>
      </xdr:blipFill>
      <xdr:spPr>
        <a:xfrm>
          <a:off x="4655820" y="12611100"/>
          <a:ext cx="540004" cy="548386"/>
        </a:xfrm>
        <a:prstGeom prst="rect">
          <a:avLst/>
        </a:prstGeom>
      </xdr:spPr>
    </xdr:pic>
    <xdr:clientData/>
  </xdr:twoCellAnchor>
  <xdr:twoCellAnchor>
    <xdr:from>
      <xdr:col>12</xdr:col>
      <xdr:colOff>38100</xdr:colOff>
      <xdr:row>65</xdr:row>
      <xdr:rowOff>38100</xdr:rowOff>
    </xdr:from>
    <xdr:to>
      <xdr:col>12</xdr:col>
      <xdr:colOff>574294</xdr:colOff>
      <xdr:row>68</xdr:row>
      <xdr:rowOff>14986</xdr:rowOff>
    </xdr:to>
    <xdr:pic>
      <xdr:nvPicPr>
        <xdr:cNvPr id="45" name="Tx_equipement_reunion_M-1" descr="Inserted picture RelID:10">
          <a:extLst>
            <a:ext uri="{FF2B5EF4-FFF2-40B4-BE49-F238E27FC236}">
              <a16:creationId xmlns:a16="http://schemas.microsoft.com/office/drawing/2014/main" id="{684E1B47-F8D5-4C8E-B39B-12A6D550EB36}"/>
            </a:ext>
          </a:extLst>
        </xdr:cNvPr>
        <xdr:cNvPicPr>
          <a:picLocks/>
        </xdr:cNvPicPr>
      </xdr:nvPicPr>
      <xdr:blipFill>
        <a:blip xmlns:r="http://schemas.openxmlformats.org/officeDocument/2006/relationships" r:embed="rId10"/>
        <a:stretch>
          <a:fillRect/>
        </a:stretch>
      </xdr:blipFill>
      <xdr:spPr>
        <a:xfrm>
          <a:off x="5196840" y="12611100"/>
          <a:ext cx="536194" cy="548386"/>
        </a:xfrm>
        <a:prstGeom prst="rect">
          <a:avLst/>
        </a:prstGeom>
      </xdr:spPr>
    </xdr:pic>
    <xdr:clientData/>
  </xdr:twoCellAnchor>
  <xdr:twoCellAnchor>
    <xdr:from>
      <xdr:col>1</xdr:col>
      <xdr:colOff>0</xdr:colOff>
      <xdr:row>69</xdr:row>
      <xdr:rowOff>127000</xdr:rowOff>
    </xdr:from>
    <xdr:to>
      <xdr:col>6</xdr:col>
      <xdr:colOff>351028</xdr:colOff>
      <xdr:row>83</xdr:row>
      <xdr:rowOff>19050</xdr:rowOff>
    </xdr:to>
    <xdr:pic>
      <xdr:nvPicPr>
        <xdr:cNvPr id="46" name="Emissions_metropole_M" descr="Inserted picture RelID:11">
          <a:extLst>
            <a:ext uri="{FF2B5EF4-FFF2-40B4-BE49-F238E27FC236}">
              <a16:creationId xmlns:a16="http://schemas.microsoft.com/office/drawing/2014/main" id="{F2D5B975-FAFB-47F7-98C5-5215BC9F918A}"/>
            </a:ext>
          </a:extLst>
        </xdr:cNvPr>
        <xdr:cNvPicPr>
          <a:picLocks/>
        </xdr:cNvPicPr>
      </xdr:nvPicPr>
      <xdr:blipFill>
        <a:blip xmlns:r="http://schemas.openxmlformats.org/officeDocument/2006/relationships" r:embed="rId11"/>
        <a:stretch>
          <a:fillRect/>
        </a:stretch>
      </xdr:blipFill>
      <xdr:spPr>
        <a:xfrm>
          <a:off x="236220" y="13462000"/>
          <a:ext cx="2774188" cy="2559050"/>
        </a:xfrm>
        <a:prstGeom prst="rect">
          <a:avLst/>
        </a:prstGeom>
      </xdr:spPr>
    </xdr:pic>
    <xdr:clientData/>
  </xdr:twoCellAnchor>
  <xdr:twoCellAnchor>
    <xdr:from>
      <xdr:col>1</xdr:col>
      <xdr:colOff>0</xdr:colOff>
      <xdr:row>83</xdr:row>
      <xdr:rowOff>0</xdr:rowOff>
    </xdr:from>
    <xdr:to>
      <xdr:col>1</xdr:col>
      <xdr:colOff>540004</xdr:colOff>
      <xdr:row>85</xdr:row>
      <xdr:rowOff>167386</xdr:rowOff>
    </xdr:to>
    <xdr:pic>
      <xdr:nvPicPr>
        <xdr:cNvPr id="47" name="Emissions_guyane_M" descr="Inserted picture RelID:13">
          <a:extLst>
            <a:ext uri="{FF2B5EF4-FFF2-40B4-BE49-F238E27FC236}">
              <a16:creationId xmlns:a16="http://schemas.microsoft.com/office/drawing/2014/main" id="{D9673F91-877C-4230-8BBB-4F1FD7ED3DB2}"/>
            </a:ext>
          </a:extLst>
        </xdr:cNvPr>
        <xdr:cNvPicPr>
          <a:picLocks/>
        </xdr:cNvPicPr>
      </xdr:nvPicPr>
      <xdr:blipFill>
        <a:blip xmlns:r="http://schemas.openxmlformats.org/officeDocument/2006/relationships" r:embed="rId12"/>
        <a:stretch>
          <a:fillRect/>
        </a:stretch>
      </xdr:blipFill>
      <xdr:spPr>
        <a:xfrm>
          <a:off x="236220" y="16002000"/>
          <a:ext cx="540004" cy="548386"/>
        </a:xfrm>
        <a:prstGeom prst="rect">
          <a:avLst/>
        </a:prstGeom>
      </xdr:spPr>
    </xdr:pic>
    <xdr:clientData/>
  </xdr:twoCellAnchor>
  <xdr:twoCellAnchor>
    <xdr:from>
      <xdr:col>1</xdr:col>
      <xdr:colOff>541020</xdr:colOff>
      <xdr:row>83</xdr:row>
      <xdr:rowOff>0</xdr:rowOff>
    </xdr:from>
    <xdr:to>
      <xdr:col>2</xdr:col>
      <xdr:colOff>311404</xdr:colOff>
      <xdr:row>85</xdr:row>
      <xdr:rowOff>167386</xdr:rowOff>
    </xdr:to>
    <xdr:pic>
      <xdr:nvPicPr>
        <xdr:cNvPr id="48" name="Emissions_guadeloupe_M" descr="Inserted picture RelID:14">
          <a:extLst>
            <a:ext uri="{FF2B5EF4-FFF2-40B4-BE49-F238E27FC236}">
              <a16:creationId xmlns:a16="http://schemas.microsoft.com/office/drawing/2014/main" id="{3A5B9683-CE10-4727-A7B3-1422F0C806EA}"/>
            </a:ext>
          </a:extLst>
        </xdr:cNvPr>
        <xdr:cNvPicPr>
          <a:picLocks/>
        </xdr:cNvPicPr>
      </xdr:nvPicPr>
      <xdr:blipFill>
        <a:blip xmlns:r="http://schemas.openxmlformats.org/officeDocument/2006/relationships" r:embed="rId13"/>
        <a:stretch>
          <a:fillRect/>
        </a:stretch>
      </xdr:blipFill>
      <xdr:spPr>
        <a:xfrm>
          <a:off x="777240" y="16002000"/>
          <a:ext cx="540004" cy="548386"/>
        </a:xfrm>
        <a:prstGeom prst="rect">
          <a:avLst/>
        </a:prstGeom>
      </xdr:spPr>
    </xdr:pic>
    <xdr:clientData/>
  </xdr:twoCellAnchor>
  <xdr:twoCellAnchor>
    <xdr:from>
      <xdr:col>2</xdr:col>
      <xdr:colOff>325120</xdr:colOff>
      <xdr:row>83</xdr:row>
      <xdr:rowOff>0</xdr:rowOff>
    </xdr:from>
    <xdr:to>
      <xdr:col>4</xdr:col>
      <xdr:colOff>331724</xdr:colOff>
      <xdr:row>85</xdr:row>
      <xdr:rowOff>167386</xdr:rowOff>
    </xdr:to>
    <xdr:pic>
      <xdr:nvPicPr>
        <xdr:cNvPr id="49" name="Emissions_martinique_M" descr="Inserted picture RelID:15">
          <a:extLst>
            <a:ext uri="{FF2B5EF4-FFF2-40B4-BE49-F238E27FC236}">
              <a16:creationId xmlns:a16="http://schemas.microsoft.com/office/drawing/2014/main" id="{5AEF420D-957A-4415-9E64-F7D750547C6D}"/>
            </a:ext>
          </a:extLst>
        </xdr:cNvPr>
        <xdr:cNvPicPr>
          <a:picLocks/>
        </xdr:cNvPicPr>
      </xdr:nvPicPr>
      <xdr:blipFill>
        <a:blip xmlns:r="http://schemas.openxmlformats.org/officeDocument/2006/relationships" r:embed="rId14"/>
        <a:stretch>
          <a:fillRect/>
        </a:stretch>
      </xdr:blipFill>
      <xdr:spPr>
        <a:xfrm>
          <a:off x="1330960" y="16002000"/>
          <a:ext cx="540004" cy="548386"/>
        </a:xfrm>
        <a:prstGeom prst="rect">
          <a:avLst/>
        </a:prstGeom>
      </xdr:spPr>
    </xdr:pic>
    <xdr:clientData/>
  </xdr:twoCellAnchor>
  <xdr:twoCellAnchor>
    <xdr:from>
      <xdr:col>4</xdr:col>
      <xdr:colOff>337820</xdr:colOff>
      <xdr:row>83</xdr:row>
      <xdr:rowOff>0</xdr:rowOff>
    </xdr:from>
    <xdr:to>
      <xdr:col>5</xdr:col>
      <xdr:colOff>523494</xdr:colOff>
      <xdr:row>85</xdr:row>
      <xdr:rowOff>167386</xdr:rowOff>
    </xdr:to>
    <xdr:pic>
      <xdr:nvPicPr>
        <xdr:cNvPr id="50" name="Emissions_reunion_M" descr="Inserted picture RelID:16">
          <a:extLst>
            <a:ext uri="{FF2B5EF4-FFF2-40B4-BE49-F238E27FC236}">
              <a16:creationId xmlns:a16="http://schemas.microsoft.com/office/drawing/2014/main" id="{B2428577-F6C4-44BB-AC2B-910C0D7F0278}"/>
            </a:ext>
          </a:extLst>
        </xdr:cNvPr>
        <xdr:cNvPicPr>
          <a:picLocks/>
        </xdr:cNvPicPr>
      </xdr:nvPicPr>
      <xdr:blipFill>
        <a:blip xmlns:r="http://schemas.openxmlformats.org/officeDocument/2006/relationships" r:embed="rId15"/>
        <a:stretch>
          <a:fillRect/>
        </a:stretch>
      </xdr:blipFill>
      <xdr:spPr>
        <a:xfrm>
          <a:off x="1877060" y="16002000"/>
          <a:ext cx="536194" cy="548386"/>
        </a:xfrm>
        <a:prstGeom prst="rect">
          <a:avLst/>
        </a:prstGeom>
      </xdr:spPr>
    </xdr:pic>
    <xdr:clientData/>
  </xdr:twoCellAnchor>
  <xdr:twoCellAnchor>
    <xdr:from>
      <xdr:col>9</xdr:col>
      <xdr:colOff>0</xdr:colOff>
      <xdr:row>69</xdr:row>
      <xdr:rowOff>127000</xdr:rowOff>
    </xdr:from>
    <xdr:to>
      <xdr:col>13</xdr:col>
      <xdr:colOff>312420</xdr:colOff>
      <xdr:row>83</xdr:row>
      <xdr:rowOff>19050</xdr:rowOff>
    </xdr:to>
    <xdr:pic>
      <xdr:nvPicPr>
        <xdr:cNvPr id="51" name="Emissions_metropole_M-1" descr="Inserted picture RelID:12">
          <a:extLst>
            <a:ext uri="{FF2B5EF4-FFF2-40B4-BE49-F238E27FC236}">
              <a16:creationId xmlns:a16="http://schemas.microsoft.com/office/drawing/2014/main" id="{FE57E1B9-A5C7-43F3-A9A5-44A234558699}"/>
            </a:ext>
          </a:extLst>
        </xdr:cNvPr>
        <xdr:cNvPicPr>
          <a:picLocks/>
        </xdr:cNvPicPr>
      </xdr:nvPicPr>
      <xdr:blipFill>
        <a:blip xmlns:r="http://schemas.openxmlformats.org/officeDocument/2006/relationships" r:embed="rId16"/>
        <a:stretch>
          <a:fillRect/>
        </a:stretch>
      </xdr:blipFill>
      <xdr:spPr>
        <a:xfrm>
          <a:off x="3573780" y="13462000"/>
          <a:ext cx="2773680" cy="2559050"/>
        </a:xfrm>
        <a:prstGeom prst="rect">
          <a:avLst/>
        </a:prstGeom>
      </xdr:spPr>
    </xdr:pic>
    <xdr:clientData/>
  </xdr:twoCellAnchor>
  <xdr:twoCellAnchor>
    <xdr:from>
      <xdr:col>9</xdr:col>
      <xdr:colOff>0</xdr:colOff>
      <xdr:row>83</xdr:row>
      <xdr:rowOff>0</xdr:rowOff>
    </xdr:from>
    <xdr:to>
      <xdr:col>9</xdr:col>
      <xdr:colOff>540004</xdr:colOff>
      <xdr:row>85</xdr:row>
      <xdr:rowOff>167386</xdr:rowOff>
    </xdr:to>
    <xdr:pic>
      <xdr:nvPicPr>
        <xdr:cNvPr id="52" name="Emissions_guyane_M-1" descr="Inserted picture RelID:17">
          <a:extLst>
            <a:ext uri="{FF2B5EF4-FFF2-40B4-BE49-F238E27FC236}">
              <a16:creationId xmlns:a16="http://schemas.microsoft.com/office/drawing/2014/main" id="{F7E5CB74-504C-4D90-A765-4EA9A2B4ECF8}"/>
            </a:ext>
          </a:extLst>
        </xdr:cNvPr>
        <xdr:cNvPicPr>
          <a:picLocks/>
        </xdr:cNvPicPr>
      </xdr:nvPicPr>
      <xdr:blipFill>
        <a:blip xmlns:r="http://schemas.openxmlformats.org/officeDocument/2006/relationships" r:embed="rId17"/>
        <a:stretch>
          <a:fillRect/>
        </a:stretch>
      </xdr:blipFill>
      <xdr:spPr>
        <a:xfrm>
          <a:off x="3573780" y="16002000"/>
          <a:ext cx="540004" cy="548386"/>
        </a:xfrm>
        <a:prstGeom prst="rect">
          <a:avLst/>
        </a:prstGeom>
      </xdr:spPr>
    </xdr:pic>
    <xdr:clientData/>
  </xdr:twoCellAnchor>
  <xdr:twoCellAnchor>
    <xdr:from>
      <xdr:col>9</xdr:col>
      <xdr:colOff>541020</xdr:colOff>
      <xdr:row>83</xdr:row>
      <xdr:rowOff>0</xdr:rowOff>
    </xdr:from>
    <xdr:to>
      <xdr:col>10</xdr:col>
      <xdr:colOff>311404</xdr:colOff>
      <xdr:row>85</xdr:row>
      <xdr:rowOff>167386</xdr:rowOff>
    </xdr:to>
    <xdr:pic>
      <xdr:nvPicPr>
        <xdr:cNvPr id="53" name="Emissions_guadeloupe_M-1" descr="Inserted picture RelID:18">
          <a:extLst>
            <a:ext uri="{FF2B5EF4-FFF2-40B4-BE49-F238E27FC236}">
              <a16:creationId xmlns:a16="http://schemas.microsoft.com/office/drawing/2014/main" id="{E0E48D7C-95FF-46C5-9A5B-BE0C0773E1E3}"/>
            </a:ext>
          </a:extLst>
        </xdr:cNvPr>
        <xdr:cNvPicPr>
          <a:picLocks/>
        </xdr:cNvPicPr>
      </xdr:nvPicPr>
      <xdr:blipFill>
        <a:blip xmlns:r="http://schemas.openxmlformats.org/officeDocument/2006/relationships" r:embed="rId13"/>
        <a:stretch>
          <a:fillRect/>
        </a:stretch>
      </xdr:blipFill>
      <xdr:spPr>
        <a:xfrm>
          <a:off x="4114800" y="16002000"/>
          <a:ext cx="540004" cy="548386"/>
        </a:xfrm>
        <a:prstGeom prst="rect">
          <a:avLst/>
        </a:prstGeom>
      </xdr:spPr>
    </xdr:pic>
    <xdr:clientData/>
  </xdr:twoCellAnchor>
  <xdr:twoCellAnchor>
    <xdr:from>
      <xdr:col>10</xdr:col>
      <xdr:colOff>312420</xdr:colOff>
      <xdr:row>83</xdr:row>
      <xdr:rowOff>0</xdr:rowOff>
    </xdr:from>
    <xdr:to>
      <xdr:col>12</xdr:col>
      <xdr:colOff>37084</xdr:colOff>
      <xdr:row>85</xdr:row>
      <xdr:rowOff>167386</xdr:rowOff>
    </xdr:to>
    <xdr:pic>
      <xdr:nvPicPr>
        <xdr:cNvPr id="54" name="Emissions_martinique_M-1" descr="Inserted picture RelID:19">
          <a:extLst>
            <a:ext uri="{FF2B5EF4-FFF2-40B4-BE49-F238E27FC236}">
              <a16:creationId xmlns:a16="http://schemas.microsoft.com/office/drawing/2014/main" id="{D4C64CCD-FC91-4077-BC8D-044F8E031EAB}"/>
            </a:ext>
          </a:extLst>
        </xdr:cNvPr>
        <xdr:cNvPicPr>
          <a:picLocks/>
        </xdr:cNvPicPr>
      </xdr:nvPicPr>
      <xdr:blipFill>
        <a:blip xmlns:r="http://schemas.openxmlformats.org/officeDocument/2006/relationships" r:embed="rId14"/>
        <a:stretch>
          <a:fillRect/>
        </a:stretch>
      </xdr:blipFill>
      <xdr:spPr>
        <a:xfrm>
          <a:off x="4655820" y="16002000"/>
          <a:ext cx="540004" cy="548386"/>
        </a:xfrm>
        <a:prstGeom prst="rect">
          <a:avLst/>
        </a:prstGeom>
      </xdr:spPr>
    </xdr:pic>
    <xdr:clientData/>
  </xdr:twoCellAnchor>
  <xdr:twoCellAnchor>
    <xdr:from>
      <xdr:col>12</xdr:col>
      <xdr:colOff>38100</xdr:colOff>
      <xdr:row>83</xdr:row>
      <xdr:rowOff>0</xdr:rowOff>
    </xdr:from>
    <xdr:to>
      <xdr:col>12</xdr:col>
      <xdr:colOff>574294</xdr:colOff>
      <xdr:row>85</xdr:row>
      <xdr:rowOff>167386</xdr:rowOff>
    </xdr:to>
    <xdr:pic>
      <xdr:nvPicPr>
        <xdr:cNvPr id="55" name="Emissions_reunion_M-1" descr="Inserted picture RelID:20">
          <a:extLst>
            <a:ext uri="{FF2B5EF4-FFF2-40B4-BE49-F238E27FC236}">
              <a16:creationId xmlns:a16="http://schemas.microsoft.com/office/drawing/2014/main" id="{D338F7D9-5833-4ACD-B2E5-8E1A2634D46D}"/>
            </a:ext>
          </a:extLst>
        </xdr:cNvPr>
        <xdr:cNvPicPr>
          <a:picLocks/>
        </xdr:cNvPicPr>
      </xdr:nvPicPr>
      <xdr:blipFill>
        <a:blip xmlns:r="http://schemas.openxmlformats.org/officeDocument/2006/relationships" r:embed="rId15"/>
        <a:stretch>
          <a:fillRect/>
        </a:stretch>
      </xdr:blipFill>
      <xdr:spPr>
        <a:xfrm>
          <a:off x="5196840" y="16002000"/>
          <a:ext cx="536194" cy="548386"/>
        </a:xfrm>
        <a:prstGeom prst="rect">
          <a:avLst/>
        </a:prstGeom>
      </xdr:spPr>
    </xdr:pic>
    <xdr:clientData/>
  </xdr:twoCellAnchor>
  <xdr:twoCellAnchor>
    <xdr:from>
      <xdr:col>1</xdr:col>
      <xdr:colOff>0</xdr:colOff>
      <xdr:row>87</xdr:row>
      <xdr:rowOff>127000</xdr:rowOff>
    </xdr:from>
    <xdr:to>
      <xdr:col>6</xdr:col>
      <xdr:colOff>351028</xdr:colOff>
      <xdr:row>101</xdr:row>
      <xdr:rowOff>80010</xdr:rowOff>
    </xdr:to>
    <xdr:pic>
      <xdr:nvPicPr>
        <xdr:cNvPr id="56" name="Receptions_metropole_M" descr="Inserted picture RelID:21">
          <a:extLst>
            <a:ext uri="{FF2B5EF4-FFF2-40B4-BE49-F238E27FC236}">
              <a16:creationId xmlns:a16="http://schemas.microsoft.com/office/drawing/2014/main" id="{3209EB1E-201F-44C1-9B01-4F27E26010BD}"/>
            </a:ext>
          </a:extLst>
        </xdr:cNvPr>
        <xdr:cNvPicPr>
          <a:picLocks/>
        </xdr:cNvPicPr>
      </xdr:nvPicPr>
      <xdr:blipFill>
        <a:blip xmlns:r="http://schemas.openxmlformats.org/officeDocument/2006/relationships" r:embed="rId18"/>
        <a:stretch>
          <a:fillRect/>
        </a:stretch>
      </xdr:blipFill>
      <xdr:spPr>
        <a:xfrm>
          <a:off x="236220" y="16891000"/>
          <a:ext cx="2774188" cy="2559050"/>
        </a:xfrm>
        <a:prstGeom prst="rect">
          <a:avLst/>
        </a:prstGeom>
      </xdr:spPr>
    </xdr:pic>
    <xdr:clientData/>
  </xdr:twoCellAnchor>
  <xdr:twoCellAnchor>
    <xdr:from>
      <xdr:col>1</xdr:col>
      <xdr:colOff>0</xdr:colOff>
      <xdr:row>101</xdr:row>
      <xdr:rowOff>63499</xdr:rowOff>
    </xdr:from>
    <xdr:to>
      <xdr:col>1</xdr:col>
      <xdr:colOff>540004</xdr:colOff>
      <xdr:row>104</xdr:row>
      <xdr:rowOff>32765</xdr:rowOff>
    </xdr:to>
    <xdr:pic>
      <xdr:nvPicPr>
        <xdr:cNvPr id="57" name="Receptions_guyane_M" descr="Inserted picture RelID:23">
          <a:extLst>
            <a:ext uri="{FF2B5EF4-FFF2-40B4-BE49-F238E27FC236}">
              <a16:creationId xmlns:a16="http://schemas.microsoft.com/office/drawing/2014/main" id="{C3A81C8C-E1C3-4564-9455-5F7983A9F685}"/>
            </a:ext>
          </a:extLst>
        </xdr:cNvPr>
        <xdr:cNvPicPr>
          <a:picLocks/>
        </xdr:cNvPicPr>
      </xdr:nvPicPr>
      <xdr:blipFill>
        <a:blip xmlns:r="http://schemas.openxmlformats.org/officeDocument/2006/relationships" r:embed="rId12"/>
        <a:stretch>
          <a:fillRect/>
        </a:stretch>
      </xdr:blipFill>
      <xdr:spPr>
        <a:xfrm>
          <a:off x="236220" y="19433539"/>
          <a:ext cx="540004" cy="548386"/>
        </a:xfrm>
        <a:prstGeom prst="rect">
          <a:avLst/>
        </a:prstGeom>
      </xdr:spPr>
    </xdr:pic>
    <xdr:clientData/>
  </xdr:twoCellAnchor>
  <xdr:twoCellAnchor>
    <xdr:from>
      <xdr:col>1</xdr:col>
      <xdr:colOff>541020</xdr:colOff>
      <xdr:row>101</xdr:row>
      <xdr:rowOff>63499</xdr:rowOff>
    </xdr:from>
    <xdr:to>
      <xdr:col>2</xdr:col>
      <xdr:colOff>311404</xdr:colOff>
      <xdr:row>104</xdr:row>
      <xdr:rowOff>32765</xdr:rowOff>
    </xdr:to>
    <xdr:pic>
      <xdr:nvPicPr>
        <xdr:cNvPr id="58" name="Receptions_guadeloupe_M" descr="Inserted picture RelID:24">
          <a:extLst>
            <a:ext uri="{FF2B5EF4-FFF2-40B4-BE49-F238E27FC236}">
              <a16:creationId xmlns:a16="http://schemas.microsoft.com/office/drawing/2014/main" id="{79C2FE94-A86A-4C32-A4E7-FAE345813EF4}"/>
            </a:ext>
          </a:extLst>
        </xdr:cNvPr>
        <xdr:cNvPicPr>
          <a:picLocks/>
        </xdr:cNvPicPr>
      </xdr:nvPicPr>
      <xdr:blipFill>
        <a:blip xmlns:r="http://schemas.openxmlformats.org/officeDocument/2006/relationships" r:embed="rId19"/>
        <a:stretch>
          <a:fillRect/>
        </a:stretch>
      </xdr:blipFill>
      <xdr:spPr>
        <a:xfrm>
          <a:off x="777240" y="19433539"/>
          <a:ext cx="540004" cy="548386"/>
        </a:xfrm>
        <a:prstGeom prst="rect">
          <a:avLst/>
        </a:prstGeom>
      </xdr:spPr>
    </xdr:pic>
    <xdr:clientData/>
  </xdr:twoCellAnchor>
  <xdr:twoCellAnchor>
    <xdr:from>
      <xdr:col>2</xdr:col>
      <xdr:colOff>325120</xdr:colOff>
      <xdr:row>101</xdr:row>
      <xdr:rowOff>63499</xdr:rowOff>
    </xdr:from>
    <xdr:to>
      <xdr:col>4</xdr:col>
      <xdr:colOff>331724</xdr:colOff>
      <xdr:row>104</xdr:row>
      <xdr:rowOff>32765</xdr:rowOff>
    </xdr:to>
    <xdr:pic>
      <xdr:nvPicPr>
        <xdr:cNvPr id="59" name="Receptions_martinique_M" descr="Inserted picture RelID:25">
          <a:extLst>
            <a:ext uri="{FF2B5EF4-FFF2-40B4-BE49-F238E27FC236}">
              <a16:creationId xmlns:a16="http://schemas.microsoft.com/office/drawing/2014/main" id="{48ACC6BF-FDDC-40B6-9F72-8E5DDD934472}"/>
            </a:ext>
          </a:extLst>
        </xdr:cNvPr>
        <xdr:cNvPicPr>
          <a:picLocks/>
        </xdr:cNvPicPr>
      </xdr:nvPicPr>
      <xdr:blipFill>
        <a:blip xmlns:r="http://schemas.openxmlformats.org/officeDocument/2006/relationships" r:embed="rId20"/>
        <a:stretch>
          <a:fillRect/>
        </a:stretch>
      </xdr:blipFill>
      <xdr:spPr>
        <a:xfrm>
          <a:off x="1330960" y="19433539"/>
          <a:ext cx="540004" cy="548386"/>
        </a:xfrm>
        <a:prstGeom prst="rect">
          <a:avLst/>
        </a:prstGeom>
      </xdr:spPr>
    </xdr:pic>
    <xdr:clientData/>
  </xdr:twoCellAnchor>
  <xdr:twoCellAnchor>
    <xdr:from>
      <xdr:col>4</xdr:col>
      <xdr:colOff>337820</xdr:colOff>
      <xdr:row>101</xdr:row>
      <xdr:rowOff>63499</xdr:rowOff>
    </xdr:from>
    <xdr:to>
      <xdr:col>5</xdr:col>
      <xdr:colOff>523494</xdr:colOff>
      <xdr:row>104</xdr:row>
      <xdr:rowOff>32765</xdr:rowOff>
    </xdr:to>
    <xdr:pic>
      <xdr:nvPicPr>
        <xdr:cNvPr id="60" name="Receptions_reunion_M" descr="Inserted picture RelID:26">
          <a:extLst>
            <a:ext uri="{FF2B5EF4-FFF2-40B4-BE49-F238E27FC236}">
              <a16:creationId xmlns:a16="http://schemas.microsoft.com/office/drawing/2014/main" id="{FF487582-902C-4716-9472-73AD5BBDAB01}"/>
            </a:ext>
          </a:extLst>
        </xdr:cNvPr>
        <xdr:cNvPicPr>
          <a:picLocks/>
        </xdr:cNvPicPr>
      </xdr:nvPicPr>
      <xdr:blipFill>
        <a:blip xmlns:r="http://schemas.openxmlformats.org/officeDocument/2006/relationships" r:embed="rId21"/>
        <a:stretch>
          <a:fillRect/>
        </a:stretch>
      </xdr:blipFill>
      <xdr:spPr>
        <a:xfrm>
          <a:off x="1877060" y="19433539"/>
          <a:ext cx="536194" cy="548386"/>
        </a:xfrm>
        <a:prstGeom prst="rect">
          <a:avLst/>
        </a:prstGeom>
      </xdr:spPr>
    </xdr:pic>
    <xdr:clientData/>
  </xdr:twoCellAnchor>
  <xdr:twoCellAnchor>
    <xdr:from>
      <xdr:col>9</xdr:col>
      <xdr:colOff>0</xdr:colOff>
      <xdr:row>87</xdr:row>
      <xdr:rowOff>127000</xdr:rowOff>
    </xdr:from>
    <xdr:to>
      <xdr:col>13</xdr:col>
      <xdr:colOff>312420</xdr:colOff>
      <xdr:row>101</xdr:row>
      <xdr:rowOff>80010</xdr:rowOff>
    </xdr:to>
    <xdr:pic>
      <xdr:nvPicPr>
        <xdr:cNvPr id="62" name="Receptions_metropole_M-1" descr="Inserted picture RelID:22">
          <a:extLst>
            <a:ext uri="{FF2B5EF4-FFF2-40B4-BE49-F238E27FC236}">
              <a16:creationId xmlns:a16="http://schemas.microsoft.com/office/drawing/2014/main" id="{A1330649-9575-428E-B6FC-E29DE3D93D5C}"/>
            </a:ext>
          </a:extLst>
        </xdr:cNvPr>
        <xdr:cNvPicPr>
          <a:picLocks/>
        </xdr:cNvPicPr>
      </xdr:nvPicPr>
      <xdr:blipFill>
        <a:blip xmlns:r="http://schemas.openxmlformats.org/officeDocument/2006/relationships" r:embed="rId22"/>
        <a:stretch>
          <a:fillRect/>
        </a:stretch>
      </xdr:blipFill>
      <xdr:spPr>
        <a:xfrm>
          <a:off x="3573780" y="16891000"/>
          <a:ext cx="2773680" cy="2559050"/>
        </a:xfrm>
        <a:prstGeom prst="rect">
          <a:avLst/>
        </a:prstGeom>
      </xdr:spPr>
    </xdr:pic>
    <xdr:clientData/>
  </xdr:twoCellAnchor>
  <xdr:twoCellAnchor>
    <xdr:from>
      <xdr:col>9</xdr:col>
      <xdr:colOff>0</xdr:colOff>
      <xdr:row>101</xdr:row>
      <xdr:rowOff>63499</xdr:rowOff>
    </xdr:from>
    <xdr:to>
      <xdr:col>9</xdr:col>
      <xdr:colOff>540004</xdr:colOff>
      <xdr:row>104</xdr:row>
      <xdr:rowOff>32765</xdr:rowOff>
    </xdr:to>
    <xdr:pic>
      <xdr:nvPicPr>
        <xdr:cNvPr id="63" name="Receptions_guyane_M-1" descr="Inserted picture RelID:27">
          <a:extLst>
            <a:ext uri="{FF2B5EF4-FFF2-40B4-BE49-F238E27FC236}">
              <a16:creationId xmlns:a16="http://schemas.microsoft.com/office/drawing/2014/main" id="{5C560686-2DF3-4CAD-BB51-BC54F11AD797}"/>
            </a:ext>
          </a:extLst>
        </xdr:cNvPr>
        <xdr:cNvPicPr>
          <a:picLocks/>
        </xdr:cNvPicPr>
      </xdr:nvPicPr>
      <xdr:blipFill>
        <a:blip xmlns:r="http://schemas.openxmlformats.org/officeDocument/2006/relationships" r:embed="rId12"/>
        <a:stretch>
          <a:fillRect/>
        </a:stretch>
      </xdr:blipFill>
      <xdr:spPr>
        <a:xfrm>
          <a:off x="3573780" y="19433539"/>
          <a:ext cx="540004" cy="548386"/>
        </a:xfrm>
        <a:prstGeom prst="rect">
          <a:avLst/>
        </a:prstGeom>
      </xdr:spPr>
    </xdr:pic>
    <xdr:clientData/>
  </xdr:twoCellAnchor>
  <xdr:twoCellAnchor>
    <xdr:from>
      <xdr:col>9</xdr:col>
      <xdr:colOff>541020</xdr:colOff>
      <xdr:row>101</xdr:row>
      <xdr:rowOff>63499</xdr:rowOff>
    </xdr:from>
    <xdr:to>
      <xdr:col>10</xdr:col>
      <xdr:colOff>311404</xdr:colOff>
      <xdr:row>104</xdr:row>
      <xdr:rowOff>32765</xdr:rowOff>
    </xdr:to>
    <xdr:pic>
      <xdr:nvPicPr>
        <xdr:cNvPr id="64" name="Receptions_guadeloupe_M-1" descr="Inserted picture RelID:28">
          <a:extLst>
            <a:ext uri="{FF2B5EF4-FFF2-40B4-BE49-F238E27FC236}">
              <a16:creationId xmlns:a16="http://schemas.microsoft.com/office/drawing/2014/main" id="{D764BF1C-6EC8-4908-B679-E5A7DF01AABB}"/>
            </a:ext>
          </a:extLst>
        </xdr:cNvPr>
        <xdr:cNvPicPr>
          <a:picLocks/>
        </xdr:cNvPicPr>
      </xdr:nvPicPr>
      <xdr:blipFill>
        <a:blip xmlns:r="http://schemas.openxmlformats.org/officeDocument/2006/relationships" r:embed="rId19"/>
        <a:stretch>
          <a:fillRect/>
        </a:stretch>
      </xdr:blipFill>
      <xdr:spPr>
        <a:xfrm>
          <a:off x="4114800" y="19433539"/>
          <a:ext cx="540004" cy="548386"/>
        </a:xfrm>
        <a:prstGeom prst="rect">
          <a:avLst/>
        </a:prstGeom>
      </xdr:spPr>
    </xdr:pic>
    <xdr:clientData/>
  </xdr:twoCellAnchor>
  <xdr:twoCellAnchor>
    <xdr:from>
      <xdr:col>10</xdr:col>
      <xdr:colOff>312420</xdr:colOff>
      <xdr:row>101</xdr:row>
      <xdr:rowOff>63499</xdr:rowOff>
    </xdr:from>
    <xdr:to>
      <xdr:col>12</xdr:col>
      <xdr:colOff>37084</xdr:colOff>
      <xdr:row>104</xdr:row>
      <xdr:rowOff>32765</xdr:rowOff>
    </xdr:to>
    <xdr:pic>
      <xdr:nvPicPr>
        <xdr:cNvPr id="65" name="Receptions_martinique_M-1" descr="Inserted picture RelID:29">
          <a:extLst>
            <a:ext uri="{FF2B5EF4-FFF2-40B4-BE49-F238E27FC236}">
              <a16:creationId xmlns:a16="http://schemas.microsoft.com/office/drawing/2014/main" id="{F62A7E26-5649-4DBA-BF93-3C0827CDF9EA}"/>
            </a:ext>
          </a:extLst>
        </xdr:cNvPr>
        <xdr:cNvPicPr>
          <a:picLocks/>
        </xdr:cNvPicPr>
      </xdr:nvPicPr>
      <xdr:blipFill>
        <a:blip xmlns:r="http://schemas.openxmlformats.org/officeDocument/2006/relationships" r:embed="rId20"/>
        <a:stretch>
          <a:fillRect/>
        </a:stretch>
      </xdr:blipFill>
      <xdr:spPr>
        <a:xfrm>
          <a:off x="4655820" y="19433539"/>
          <a:ext cx="540004" cy="548386"/>
        </a:xfrm>
        <a:prstGeom prst="rect">
          <a:avLst/>
        </a:prstGeom>
      </xdr:spPr>
    </xdr:pic>
    <xdr:clientData/>
  </xdr:twoCellAnchor>
  <xdr:twoCellAnchor>
    <xdr:from>
      <xdr:col>12</xdr:col>
      <xdr:colOff>38100</xdr:colOff>
      <xdr:row>101</xdr:row>
      <xdr:rowOff>63499</xdr:rowOff>
    </xdr:from>
    <xdr:to>
      <xdr:col>12</xdr:col>
      <xdr:colOff>574294</xdr:colOff>
      <xdr:row>104</xdr:row>
      <xdr:rowOff>32765</xdr:rowOff>
    </xdr:to>
    <xdr:pic>
      <xdr:nvPicPr>
        <xdr:cNvPr id="66" name="Receptions_reunion_M-1" descr="Inserted picture RelID:30">
          <a:extLst>
            <a:ext uri="{FF2B5EF4-FFF2-40B4-BE49-F238E27FC236}">
              <a16:creationId xmlns:a16="http://schemas.microsoft.com/office/drawing/2014/main" id="{4A95E814-D568-44D2-852B-99DF087D8172}"/>
            </a:ext>
          </a:extLst>
        </xdr:cNvPr>
        <xdr:cNvPicPr>
          <a:picLocks/>
        </xdr:cNvPicPr>
      </xdr:nvPicPr>
      <xdr:blipFill>
        <a:blip xmlns:r="http://schemas.openxmlformats.org/officeDocument/2006/relationships" r:embed="rId21"/>
        <a:stretch>
          <a:fillRect/>
        </a:stretch>
      </xdr:blipFill>
      <xdr:spPr>
        <a:xfrm>
          <a:off x="5196840" y="19433539"/>
          <a:ext cx="536194" cy="5483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0</xdr:colOff>
      <xdr:row>7</xdr:row>
      <xdr:rowOff>0</xdr:rowOff>
    </xdr:from>
    <xdr:to>
      <xdr:col>20</xdr:col>
      <xdr:colOff>508</xdr:colOff>
      <xdr:row>17</xdr:row>
      <xdr:rowOff>82296</xdr:rowOff>
    </xdr:to>
    <xdr:pic>
      <xdr:nvPicPr>
        <xdr:cNvPr id="2" name="Picture 64" descr="Inserted picture RelID:1">
          <a:extLst>
            <a:ext uri="{FF2B5EF4-FFF2-40B4-BE49-F238E27FC236}">
              <a16:creationId xmlns:a16="http://schemas.microsoft.com/office/drawing/2014/main" id="{6D52E101-7A8E-4B45-871E-DB305D7A650C}"/>
            </a:ext>
          </a:extLst>
        </xdr:cNvPr>
        <xdr:cNvPicPr>
          <a:picLocks noChangeAspect="1"/>
        </xdr:cNvPicPr>
      </xdr:nvPicPr>
      <xdr:blipFill>
        <a:blip xmlns:r="http://schemas.openxmlformats.org/officeDocument/2006/relationships" r:embed="rId1"/>
        <a:stretch>
          <a:fillRect/>
        </a:stretch>
      </xdr:blipFill>
      <xdr:spPr>
        <a:xfrm>
          <a:off x="22181820" y="731520"/>
          <a:ext cx="2774188" cy="2558796"/>
        </a:xfrm>
        <a:prstGeom prst="rect">
          <a:avLst/>
        </a:prstGeom>
      </xdr:spPr>
    </xdr:pic>
    <xdr:clientData/>
  </xdr:twoCellAnchor>
  <xdr:twoCellAnchor>
    <xdr:from>
      <xdr:col>21</xdr:col>
      <xdr:colOff>254</xdr:colOff>
      <xdr:row>7</xdr:row>
      <xdr:rowOff>0</xdr:rowOff>
    </xdr:from>
    <xdr:to>
      <xdr:col>25</xdr:col>
      <xdr:colOff>254</xdr:colOff>
      <xdr:row>17</xdr:row>
      <xdr:rowOff>82296</xdr:rowOff>
    </xdr:to>
    <xdr:pic>
      <xdr:nvPicPr>
        <xdr:cNvPr id="3" name="Picture 65" descr="Inserted picture RelID:2">
          <a:extLst>
            <a:ext uri="{FF2B5EF4-FFF2-40B4-BE49-F238E27FC236}">
              <a16:creationId xmlns:a16="http://schemas.microsoft.com/office/drawing/2014/main" id="{DCC3BBC2-4987-4BB2-8F1D-DB7987AA7746}"/>
            </a:ext>
          </a:extLst>
        </xdr:cNvPr>
        <xdr:cNvPicPr>
          <a:picLocks noChangeAspect="1"/>
        </xdr:cNvPicPr>
      </xdr:nvPicPr>
      <xdr:blipFill>
        <a:blip xmlns:r="http://schemas.openxmlformats.org/officeDocument/2006/relationships" r:embed="rId2"/>
        <a:stretch>
          <a:fillRect/>
        </a:stretch>
      </xdr:blipFill>
      <xdr:spPr>
        <a:xfrm>
          <a:off x="25649174" y="731520"/>
          <a:ext cx="2773680" cy="2558796"/>
        </a:xfrm>
        <a:prstGeom prst="rect">
          <a:avLst/>
        </a:prstGeom>
      </xdr:spPr>
    </xdr:pic>
    <xdr:clientData/>
  </xdr:twoCellAnchor>
  <xdr:twoCellAnchor>
    <xdr:from>
      <xdr:col>16</xdr:col>
      <xdr:colOff>0</xdr:colOff>
      <xdr:row>18</xdr:row>
      <xdr:rowOff>82042</xdr:rowOff>
    </xdr:from>
    <xdr:to>
      <xdr:col>16</xdr:col>
      <xdr:colOff>540004</xdr:colOff>
      <xdr:row>21</xdr:row>
      <xdr:rowOff>81788</xdr:rowOff>
    </xdr:to>
    <xdr:pic>
      <xdr:nvPicPr>
        <xdr:cNvPr id="4" name="Picture 66" descr="Inserted picture RelID:3">
          <a:extLst>
            <a:ext uri="{FF2B5EF4-FFF2-40B4-BE49-F238E27FC236}">
              <a16:creationId xmlns:a16="http://schemas.microsoft.com/office/drawing/2014/main" id="{557083B8-08B0-4926-9897-40C6D72B44FB}"/>
            </a:ext>
          </a:extLst>
        </xdr:cNvPr>
        <xdr:cNvPicPr>
          <a:picLocks noChangeAspect="1"/>
        </xdr:cNvPicPr>
      </xdr:nvPicPr>
      <xdr:blipFill>
        <a:blip xmlns:r="http://schemas.openxmlformats.org/officeDocument/2006/relationships" r:embed="rId3"/>
        <a:stretch>
          <a:fillRect/>
        </a:stretch>
      </xdr:blipFill>
      <xdr:spPr>
        <a:xfrm>
          <a:off x="22181820" y="3472942"/>
          <a:ext cx="540004" cy="548386"/>
        </a:xfrm>
        <a:prstGeom prst="rect">
          <a:avLst/>
        </a:prstGeom>
      </xdr:spPr>
    </xdr:pic>
    <xdr:clientData/>
  </xdr:twoCellAnchor>
  <xdr:twoCellAnchor>
    <xdr:from>
      <xdr:col>17</xdr:col>
      <xdr:colOff>0</xdr:colOff>
      <xdr:row>18</xdr:row>
      <xdr:rowOff>82042</xdr:rowOff>
    </xdr:from>
    <xdr:to>
      <xdr:col>17</xdr:col>
      <xdr:colOff>540004</xdr:colOff>
      <xdr:row>21</xdr:row>
      <xdr:rowOff>81788</xdr:rowOff>
    </xdr:to>
    <xdr:pic>
      <xdr:nvPicPr>
        <xdr:cNvPr id="5" name="Picture 67" descr="Inserted picture RelID:4">
          <a:extLst>
            <a:ext uri="{FF2B5EF4-FFF2-40B4-BE49-F238E27FC236}">
              <a16:creationId xmlns:a16="http://schemas.microsoft.com/office/drawing/2014/main" id="{CE5F3D04-D6BD-4F36-8293-2D374F1D6D65}"/>
            </a:ext>
          </a:extLst>
        </xdr:cNvPr>
        <xdr:cNvPicPr>
          <a:picLocks noChangeAspect="1"/>
        </xdr:cNvPicPr>
      </xdr:nvPicPr>
      <xdr:blipFill>
        <a:blip xmlns:r="http://schemas.openxmlformats.org/officeDocument/2006/relationships" r:embed="rId4"/>
        <a:stretch>
          <a:fillRect/>
        </a:stretch>
      </xdr:blipFill>
      <xdr:spPr>
        <a:xfrm>
          <a:off x="22875240" y="3472942"/>
          <a:ext cx="540004" cy="548386"/>
        </a:xfrm>
        <a:prstGeom prst="rect">
          <a:avLst/>
        </a:prstGeom>
      </xdr:spPr>
    </xdr:pic>
    <xdr:clientData/>
  </xdr:twoCellAnchor>
  <xdr:twoCellAnchor>
    <xdr:from>
      <xdr:col>18</xdr:col>
      <xdr:colOff>0</xdr:colOff>
      <xdr:row>18</xdr:row>
      <xdr:rowOff>82042</xdr:rowOff>
    </xdr:from>
    <xdr:to>
      <xdr:col>18</xdr:col>
      <xdr:colOff>540004</xdr:colOff>
      <xdr:row>21</xdr:row>
      <xdr:rowOff>81788</xdr:rowOff>
    </xdr:to>
    <xdr:pic>
      <xdr:nvPicPr>
        <xdr:cNvPr id="6" name="Picture 68" descr="Inserted picture RelID:5">
          <a:extLst>
            <a:ext uri="{FF2B5EF4-FFF2-40B4-BE49-F238E27FC236}">
              <a16:creationId xmlns:a16="http://schemas.microsoft.com/office/drawing/2014/main" id="{034F0C4A-3E90-4B74-8C68-D0069E5A6CEB}"/>
            </a:ext>
          </a:extLst>
        </xdr:cNvPr>
        <xdr:cNvPicPr>
          <a:picLocks noChangeAspect="1"/>
        </xdr:cNvPicPr>
      </xdr:nvPicPr>
      <xdr:blipFill>
        <a:blip xmlns:r="http://schemas.openxmlformats.org/officeDocument/2006/relationships" r:embed="rId5"/>
        <a:stretch>
          <a:fillRect/>
        </a:stretch>
      </xdr:blipFill>
      <xdr:spPr>
        <a:xfrm>
          <a:off x="23568660" y="3472942"/>
          <a:ext cx="540004" cy="548386"/>
        </a:xfrm>
        <a:prstGeom prst="rect">
          <a:avLst/>
        </a:prstGeom>
      </xdr:spPr>
    </xdr:pic>
    <xdr:clientData/>
  </xdr:twoCellAnchor>
  <xdr:twoCellAnchor>
    <xdr:from>
      <xdr:col>18</xdr:col>
      <xdr:colOff>719836</xdr:colOff>
      <xdr:row>18</xdr:row>
      <xdr:rowOff>82042</xdr:rowOff>
    </xdr:from>
    <xdr:to>
      <xdr:col>19</xdr:col>
      <xdr:colOff>539750</xdr:colOff>
      <xdr:row>21</xdr:row>
      <xdr:rowOff>81788</xdr:rowOff>
    </xdr:to>
    <xdr:pic>
      <xdr:nvPicPr>
        <xdr:cNvPr id="7" name="Picture 69" descr="Inserted picture RelID:6">
          <a:extLst>
            <a:ext uri="{FF2B5EF4-FFF2-40B4-BE49-F238E27FC236}">
              <a16:creationId xmlns:a16="http://schemas.microsoft.com/office/drawing/2014/main" id="{51FCA5F5-80FC-46C4-8FB2-03D728380919}"/>
            </a:ext>
          </a:extLst>
        </xdr:cNvPr>
        <xdr:cNvPicPr>
          <a:picLocks noChangeAspect="1"/>
        </xdr:cNvPicPr>
      </xdr:nvPicPr>
      <xdr:blipFill>
        <a:blip xmlns:r="http://schemas.openxmlformats.org/officeDocument/2006/relationships" r:embed="rId6"/>
        <a:stretch>
          <a:fillRect/>
        </a:stretch>
      </xdr:blipFill>
      <xdr:spPr>
        <a:xfrm>
          <a:off x="24265636" y="3472942"/>
          <a:ext cx="536194" cy="548386"/>
        </a:xfrm>
        <a:prstGeom prst="rect">
          <a:avLst/>
        </a:prstGeom>
      </xdr:spPr>
    </xdr:pic>
    <xdr:clientData/>
  </xdr:twoCellAnchor>
  <xdr:twoCellAnchor>
    <xdr:from>
      <xdr:col>21</xdr:col>
      <xdr:colOff>254</xdr:colOff>
      <xdr:row>18</xdr:row>
      <xdr:rowOff>82042</xdr:rowOff>
    </xdr:from>
    <xdr:to>
      <xdr:col>21</xdr:col>
      <xdr:colOff>540258</xdr:colOff>
      <xdr:row>21</xdr:row>
      <xdr:rowOff>81788</xdr:rowOff>
    </xdr:to>
    <xdr:pic>
      <xdr:nvPicPr>
        <xdr:cNvPr id="8" name="Picture 70" descr="Inserted picture RelID:7">
          <a:extLst>
            <a:ext uri="{FF2B5EF4-FFF2-40B4-BE49-F238E27FC236}">
              <a16:creationId xmlns:a16="http://schemas.microsoft.com/office/drawing/2014/main" id="{D0713DAA-6FD7-43DC-8652-3A5BE27FC6A3}"/>
            </a:ext>
          </a:extLst>
        </xdr:cNvPr>
        <xdr:cNvPicPr>
          <a:picLocks noChangeAspect="1"/>
        </xdr:cNvPicPr>
      </xdr:nvPicPr>
      <xdr:blipFill>
        <a:blip xmlns:r="http://schemas.openxmlformats.org/officeDocument/2006/relationships" r:embed="rId3"/>
        <a:stretch>
          <a:fillRect/>
        </a:stretch>
      </xdr:blipFill>
      <xdr:spPr>
        <a:xfrm>
          <a:off x="25649174" y="3472942"/>
          <a:ext cx="540004" cy="548386"/>
        </a:xfrm>
        <a:prstGeom prst="rect">
          <a:avLst/>
        </a:prstGeom>
      </xdr:spPr>
    </xdr:pic>
    <xdr:clientData/>
  </xdr:twoCellAnchor>
  <xdr:twoCellAnchor>
    <xdr:from>
      <xdr:col>22</xdr:col>
      <xdr:colOff>0</xdr:colOff>
      <xdr:row>18</xdr:row>
      <xdr:rowOff>82042</xdr:rowOff>
    </xdr:from>
    <xdr:to>
      <xdr:col>22</xdr:col>
      <xdr:colOff>540004</xdr:colOff>
      <xdr:row>21</xdr:row>
      <xdr:rowOff>81788</xdr:rowOff>
    </xdr:to>
    <xdr:pic>
      <xdr:nvPicPr>
        <xdr:cNvPr id="9" name="Picture 71" descr="Inserted picture RelID:8">
          <a:extLst>
            <a:ext uri="{FF2B5EF4-FFF2-40B4-BE49-F238E27FC236}">
              <a16:creationId xmlns:a16="http://schemas.microsoft.com/office/drawing/2014/main" id="{E2B695AB-CB25-45A8-B45C-809AD0E2200E}"/>
            </a:ext>
          </a:extLst>
        </xdr:cNvPr>
        <xdr:cNvPicPr>
          <a:picLocks noChangeAspect="1"/>
        </xdr:cNvPicPr>
      </xdr:nvPicPr>
      <xdr:blipFill>
        <a:blip xmlns:r="http://schemas.openxmlformats.org/officeDocument/2006/relationships" r:embed="rId4"/>
        <a:stretch>
          <a:fillRect/>
        </a:stretch>
      </xdr:blipFill>
      <xdr:spPr>
        <a:xfrm>
          <a:off x="26342340" y="3472942"/>
          <a:ext cx="540004" cy="548386"/>
        </a:xfrm>
        <a:prstGeom prst="rect">
          <a:avLst/>
        </a:prstGeom>
      </xdr:spPr>
    </xdr:pic>
    <xdr:clientData/>
  </xdr:twoCellAnchor>
  <xdr:twoCellAnchor>
    <xdr:from>
      <xdr:col>23</xdr:col>
      <xdr:colOff>0</xdr:colOff>
      <xdr:row>18</xdr:row>
      <xdr:rowOff>82042</xdr:rowOff>
    </xdr:from>
    <xdr:to>
      <xdr:col>23</xdr:col>
      <xdr:colOff>540004</xdr:colOff>
      <xdr:row>21</xdr:row>
      <xdr:rowOff>81788</xdr:rowOff>
    </xdr:to>
    <xdr:pic>
      <xdr:nvPicPr>
        <xdr:cNvPr id="10" name="Picture 72" descr="Inserted picture RelID:9">
          <a:extLst>
            <a:ext uri="{FF2B5EF4-FFF2-40B4-BE49-F238E27FC236}">
              <a16:creationId xmlns:a16="http://schemas.microsoft.com/office/drawing/2014/main" id="{55BA98E6-D0B2-40E8-8D5B-89C8B0F292DF}"/>
            </a:ext>
          </a:extLst>
        </xdr:cNvPr>
        <xdr:cNvPicPr>
          <a:picLocks noChangeAspect="1"/>
        </xdr:cNvPicPr>
      </xdr:nvPicPr>
      <xdr:blipFill>
        <a:blip xmlns:r="http://schemas.openxmlformats.org/officeDocument/2006/relationships" r:embed="rId5"/>
        <a:stretch>
          <a:fillRect/>
        </a:stretch>
      </xdr:blipFill>
      <xdr:spPr>
        <a:xfrm>
          <a:off x="27035760" y="3472942"/>
          <a:ext cx="540004" cy="548386"/>
        </a:xfrm>
        <a:prstGeom prst="rect">
          <a:avLst/>
        </a:prstGeom>
      </xdr:spPr>
    </xdr:pic>
    <xdr:clientData/>
  </xdr:twoCellAnchor>
  <xdr:twoCellAnchor>
    <xdr:from>
      <xdr:col>23</xdr:col>
      <xdr:colOff>719836</xdr:colOff>
      <xdr:row>18</xdr:row>
      <xdr:rowOff>82042</xdr:rowOff>
    </xdr:from>
    <xdr:to>
      <xdr:col>24</xdr:col>
      <xdr:colOff>539750</xdr:colOff>
      <xdr:row>21</xdr:row>
      <xdr:rowOff>81788</xdr:rowOff>
    </xdr:to>
    <xdr:pic>
      <xdr:nvPicPr>
        <xdr:cNvPr id="11" name="Picture 73" descr="Inserted picture RelID:10">
          <a:extLst>
            <a:ext uri="{FF2B5EF4-FFF2-40B4-BE49-F238E27FC236}">
              <a16:creationId xmlns:a16="http://schemas.microsoft.com/office/drawing/2014/main" id="{7FD1E740-291E-4BA0-A841-F6EB76586609}"/>
            </a:ext>
          </a:extLst>
        </xdr:cNvPr>
        <xdr:cNvPicPr>
          <a:picLocks noChangeAspect="1"/>
        </xdr:cNvPicPr>
      </xdr:nvPicPr>
      <xdr:blipFill>
        <a:blip xmlns:r="http://schemas.openxmlformats.org/officeDocument/2006/relationships" r:embed="rId6"/>
        <a:stretch>
          <a:fillRect/>
        </a:stretch>
      </xdr:blipFill>
      <xdr:spPr>
        <a:xfrm>
          <a:off x="27732736" y="3472942"/>
          <a:ext cx="536194" cy="548386"/>
        </a:xfrm>
        <a:prstGeom prst="rect">
          <a:avLst/>
        </a:prstGeom>
      </xdr:spPr>
    </xdr:pic>
    <xdr:clientData/>
  </xdr:twoCellAnchor>
  <xdr:twoCellAnchor>
    <xdr:from>
      <xdr:col>16</xdr:col>
      <xdr:colOff>0</xdr:colOff>
      <xdr:row>25</xdr:row>
      <xdr:rowOff>81534</xdr:rowOff>
    </xdr:from>
    <xdr:to>
      <xdr:col>20</xdr:col>
      <xdr:colOff>508</xdr:colOff>
      <xdr:row>39</xdr:row>
      <xdr:rowOff>80264</xdr:rowOff>
    </xdr:to>
    <xdr:pic>
      <xdr:nvPicPr>
        <xdr:cNvPr id="12" name="Picture 74" descr="Inserted picture RelID:11">
          <a:extLst>
            <a:ext uri="{FF2B5EF4-FFF2-40B4-BE49-F238E27FC236}">
              <a16:creationId xmlns:a16="http://schemas.microsoft.com/office/drawing/2014/main" id="{5FB01155-D23D-46DF-A64A-7CFB1BC7F089}"/>
            </a:ext>
          </a:extLst>
        </xdr:cNvPr>
        <xdr:cNvPicPr>
          <a:picLocks noChangeAspect="1"/>
        </xdr:cNvPicPr>
      </xdr:nvPicPr>
      <xdr:blipFill>
        <a:blip xmlns:r="http://schemas.openxmlformats.org/officeDocument/2006/relationships" r:embed="rId7"/>
        <a:stretch>
          <a:fillRect/>
        </a:stretch>
      </xdr:blipFill>
      <xdr:spPr>
        <a:xfrm>
          <a:off x="22181820" y="4752594"/>
          <a:ext cx="2774188" cy="2559050"/>
        </a:xfrm>
        <a:prstGeom prst="rect">
          <a:avLst/>
        </a:prstGeom>
      </xdr:spPr>
    </xdr:pic>
    <xdr:clientData/>
  </xdr:twoCellAnchor>
  <xdr:twoCellAnchor>
    <xdr:from>
      <xdr:col>21</xdr:col>
      <xdr:colOff>254</xdr:colOff>
      <xdr:row>25</xdr:row>
      <xdr:rowOff>81534</xdr:rowOff>
    </xdr:from>
    <xdr:to>
      <xdr:col>25</xdr:col>
      <xdr:colOff>254</xdr:colOff>
      <xdr:row>39</xdr:row>
      <xdr:rowOff>80264</xdr:rowOff>
    </xdr:to>
    <xdr:pic>
      <xdr:nvPicPr>
        <xdr:cNvPr id="13" name="Picture 75" descr="Inserted picture RelID:12">
          <a:extLst>
            <a:ext uri="{FF2B5EF4-FFF2-40B4-BE49-F238E27FC236}">
              <a16:creationId xmlns:a16="http://schemas.microsoft.com/office/drawing/2014/main" id="{CBB6DE9D-42C9-41C0-885C-46B00D9F4EA3}"/>
            </a:ext>
          </a:extLst>
        </xdr:cNvPr>
        <xdr:cNvPicPr>
          <a:picLocks noChangeAspect="1"/>
        </xdr:cNvPicPr>
      </xdr:nvPicPr>
      <xdr:blipFill>
        <a:blip xmlns:r="http://schemas.openxmlformats.org/officeDocument/2006/relationships" r:embed="rId8"/>
        <a:stretch>
          <a:fillRect/>
        </a:stretch>
      </xdr:blipFill>
      <xdr:spPr>
        <a:xfrm>
          <a:off x="25649174" y="4752594"/>
          <a:ext cx="2773680" cy="2559050"/>
        </a:xfrm>
        <a:prstGeom prst="rect">
          <a:avLst/>
        </a:prstGeom>
      </xdr:spPr>
    </xdr:pic>
    <xdr:clientData/>
  </xdr:twoCellAnchor>
  <xdr:twoCellAnchor>
    <xdr:from>
      <xdr:col>16</xdr:col>
      <xdr:colOff>0</xdr:colOff>
      <xdr:row>40</xdr:row>
      <xdr:rowOff>80010</xdr:rowOff>
    </xdr:from>
    <xdr:to>
      <xdr:col>16</xdr:col>
      <xdr:colOff>540004</xdr:colOff>
      <xdr:row>43</xdr:row>
      <xdr:rowOff>79756</xdr:rowOff>
    </xdr:to>
    <xdr:pic>
      <xdr:nvPicPr>
        <xdr:cNvPr id="14" name="Picture 76" descr="Inserted picture RelID:13">
          <a:extLst>
            <a:ext uri="{FF2B5EF4-FFF2-40B4-BE49-F238E27FC236}">
              <a16:creationId xmlns:a16="http://schemas.microsoft.com/office/drawing/2014/main" id="{CFFACC34-C990-4809-B1F2-EA2C9362B963}"/>
            </a:ext>
          </a:extLst>
        </xdr:cNvPr>
        <xdr:cNvPicPr>
          <a:picLocks noChangeAspect="1"/>
        </xdr:cNvPicPr>
      </xdr:nvPicPr>
      <xdr:blipFill>
        <a:blip xmlns:r="http://schemas.openxmlformats.org/officeDocument/2006/relationships" r:embed="rId9"/>
        <a:stretch>
          <a:fillRect/>
        </a:stretch>
      </xdr:blipFill>
      <xdr:spPr>
        <a:xfrm>
          <a:off x="22181820" y="7494270"/>
          <a:ext cx="540004" cy="548386"/>
        </a:xfrm>
        <a:prstGeom prst="rect">
          <a:avLst/>
        </a:prstGeom>
      </xdr:spPr>
    </xdr:pic>
    <xdr:clientData/>
  </xdr:twoCellAnchor>
  <xdr:twoCellAnchor>
    <xdr:from>
      <xdr:col>17</xdr:col>
      <xdr:colOff>0</xdr:colOff>
      <xdr:row>40</xdr:row>
      <xdr:rowOff>80010</xdr:rowOff>
    </xdr:from>
    <xdr:to>
      <xdr:col>17</xdr:col>
      <xdr:colOff>540004</xdr:colOff>
      <xdr:row>43</xdr:row>
      <xdr:rowOff>79756</xdr:rowOff>
    </xdr:to>
    <xdr:pic>
      <xdr:nvPicPr>
        <xdr:cNvPr id="15" name="Picture 77" descr="Inserted picture RelID:14">
          <a:extLst>
            <a:ext uri="{FF2B5EF4-FFF2-40B4-BE49-F238E27FC236}">
              <a16:creationId xmlns:a16="http://schemas.microsoft.com/office/drawing/2014/main" id="{2CBA5C18-1C7A-41BB-AE91-3FD47A0B0F9E}"/>
            </a:ext>
          </a:extLst>
        </xdr:cNvPr>
        <xdr:cNvPicPr>
          <a:picLocks noChangeAspect="1"/>
        </xdr:cNvPicPr>
      </xdr:nvPicPr>
      <xdr:blipFill>
        <a:blip xmlns:r="http://schemas.openxmlformats.org/officeDocument/2006/relationships" r:embed="rId10"/>
        <a:stretch>
          <a:fillRect/>
        </a:stretch>
      </xdr:blipFill>
      <xdr:spPr>
        <a:xfrm>
          <a:off x="22875240" y="7494270"/>
          <a:ext cx="540004" cy="548386"/>
        </a:xfrm>
        <a:prstGeom prst="rect">
          <a:avLst/>
        </a:prstGeom>
      </xdr:spPr>
    </xdr:pic>
    <xdr:clientData/>
  </xdr:twoCellAnchor>
  <xdr:twoCellAnchor>
    <xdr:from>
      <xdr:col>18</xdr:col>
      <xdr:colOff>0</xdr:colOff>
      <xdr:row>40</xdr:row>
      <xdr:rowOff>80010</xdr:rowOff>
    </xdr:from>
    <xdr:to>
      <xdr:col>18</xdr:col>
      <xdr:colOff>540004</xdr:colOff>
      <xdr:row>43</xdr:row>
      <xdr:rowOff>79756</xdr:rowOff>
    </xdr:to>
    <xdr:pic>
      <xdr:nvPicPr>
        <xdr:cNvPr id="16" name="Picture 78" descr="Inserted picture RelID:15">
          <a:extLst>
            <a:ext uri="{FF2B5EF4-FFF2-40B4-BE49-F238E27FC236}">
              <a16:creationId xmlns:a16="http://schemas.microsoft.com/office/drawing/2014/main" id="{E803AC6F-F90D-4D7D-8F48-EA8731DF700B}"/>
            </a:ext>
          </a:extLst>
        </xdr:cNvPr>
        <xdr:cNvPicPr>
          <a:picLocks noChangeAspect="1"/>
        </xdr:cNvPicPr>
      </xdr:nvPicPr>
      <xdr:blipFill>
        <a:blip xmlns:r="http://schemas.openxmlformats.org/officeDocument/2006/relationships" r:embed="rId11"/>
        <a:stretch>
          <a:fillRect/>
        </a:stretch>
      </xdr:blipFill>
      <xdr:spPr>
        <a:xfrm>
          <a:off x="23568660" y="7494270"/>
          <a:ext cx="540004" cy="548386"/>
        </a:xfrm>
        <a:prstGeom prst="rect">
          <a:avLst/>
        </a:prstGeom>
      </xdr:spPr>
    </xdr:pic>
    <xdr:clientData/>
  </xdr:twoCellAnchor>
  <xdr:twoCellAnchor>
    <xdr:from>
      <xdr:col>18</xdr:col>
      <xdr:colOff>719836</xdr:colOff>
      <xdr:row>40</xdr:row>
      <xdr:rowOff>80010</xdr:rowOff>
    </xdr:from>
    <xdr:to>
      <xdr:col>19</xdr:col>
      <xdr:colOff>539750</xdr:colOff>
      <xdr:row>43</xdr:row>
      <xdr:rowOff>79756</xdr:rowOff>
    </xdr:to>
    <xdr:pic>
      <xdr:nvPicPr>
        <xdr:cNvPr id="17" name="Picture 79" descr="Inserted picture RelID:16">
          <a:extLst>
            <a:ext uri="{FF2B5EF4-FFF2-40B4-BE49-F238E27FC236}">
              <a16:creationId xmlns:a16="http://schemas.microsoft.com/office/drawing/2014/main" id="{0EE9DFD8-8BC0-4322-BD77-4D82A3A9F28C}"/>
            </a:ext>
          </a:extLst>
        </xdr:cNvPr>
        <xdr:cNvPicPr>
          <a:picLocks noChangeAspect="1"/>
        </xdr:cNvPicPr>
      </xdr:nvPicPr>
      <xdr:blipFill>
        <a:blip xmlns:r="http://schemas.openxmlformats.org/officeDocument/2006/relationships" r:embed="rId12"/>
        <a:stretch>
          <a:fillRect/>
        </a:stretch>
      </xdr:blipFill>
      <xdr:spPr>
        <a:xfrm>
          <a:off x="24265636" y="7494270"/>
          <a:ext cx="536194" cy="548386"/>
        </a:xfrm>
        <a:prstGeom prst="rect">
          <a:avLst/>
        </a:prstGeom>
      </xdr:spPr>
    </xdr:pic>
    <xdr:clientData/>
  </xdr:twoCellAnchor>
  <xdr:twoCellAnchor>
    <xdr:from>
      <xdr:col>21</xdr:col>
      <xdr:colOff>254</xdr:colOff>
      <xdr:row>40</xdr:row>
      <xdr:rowOff>80010</xdr:rowOff>
    </xdr:from>
    <xdr:to>
      <xdr:col>21</xdr:col>
      <xdr:colOff>540258</xdr:colOff>
      <xdr:row>43</xdr:row>
      <xdr:rowOff>79756</xdr:rowOff>
    </xdr:to>
    <xdr:pic>
      <xdr:nvPicPr>
        <xdr:cNvPr id="18" name="Picture 80" descr="Inserted picture RelID:17">
          <a:extLst>
            <a:ext uri="{FF2B5EF4-FFF2-40B4-BE49-F238E27FC236}">
              <a16:creationId xmlns:a16="http://schemas.microsoft.com/office/drawing/2014/main" id="{9918C9A4-E8FF-45FE-9AFB-F0F3FF38DA01}"/>
            </a:ext>
          </a:extLst>
        </xdr:cNvPr>
        <xdr:cNvPicPr>
          <a:picLocks noChangeAspect="1"/>
        </xdr:cNvPicPr>
      </xdr:nvPicPr>
      <xdr:blipFill>
        <a:blip xmlns:r="http://schemas.openxmlformats.org/officeDocument/2006/relationships" r:embed="rId13"/>
        <a:stretch>
          <a:fillRect/>
        </a:stretch>
      </xdr:blipFill>
      <xdr:spPr>
        <a:xfrm>
          <a:off x="25649174" y="7494270"/>
          <a:ext cx="540004" cy="548386"/>
        </a:xfrm>
        <a:prstGeom prst="rect">
          <a:avLst/>
        </a:prstGeom>
      </xdr:spPr>
    </xdr:pic>
    <xdr:clientData/>
  </xdr:twoCellAnchor>
  <xdr:twoCellAnchor>
    <xdr:from>
      <xdr:col>22</xdr:col>
      <xdr:colOff>0</xdr:colOff>
      <xdr:row>40</xdr:row>
      <xdr:rowOff>80010</xdr:rowOff>
    </xdr:from>
    <xdr:to>
      <xdr:col>22</xdr:col>
      <xdr:colOff>540004</xdr:colOff>
      <xdr:row>43</xdr:row>
      <xdr:rowOff>79756</xdr:rowOff>
    </xdr:to>
    <xdr:pic>
      <xdr:nvPicPr>
        <xdr:cNvPr id="19" name="Picture 81" descr="Inserted picture RelID:18">
          <a:extLst>
            <a:ext uri="{FF2B5EF4-FFF2-40B4-BE49-F238E27FC236}">
              <a16:creationId xmlns:a16="http://schemas.microsoft.com/office/drawing/2014/main" id="{8ADA6594-6D14-45EA-882D-FD89ADCEF08D}"/>
            </a:ext>
          </a:extLst>
        </xdr:cNvPr>
        <xdr:cNvPicPr>
          <a:picLocks noChangeAspect="1"/>
        </xdr:cNvPicPr>
      </xdr:nvPicPr>
      <xdr:blipFill>
        <a:blip xmlns:r="http://schemas.openxmlformats.org/officeDocument/2006/relationships" r:embed="rId10"/>
        <a:stretch>
          <a:fillRect/>
        </a:stretch>
      </xdr:blipFill>
      <xdr:spPr>
        <a:xfrm>
          <a:off x="26342340" y="7494270"/>
          <a:ext cx="540004" cy="548386"/>
        </a:xfrm>
        <a:prstGeom prst="rect">
          <a:avLst/>
        </a:prstGeom>
      </xdr:spPr>
    </xdr:pic>
    <xdr:clientData/>
  </xdr:twoCellAnchor>
  <xdr:twoCellAnchor>
    <xdr:from>
      <xdr:col>23</xdr:col>
      <xdr:colOff>0</xdr:colOff>
      <xdr:row>40</xdr:row>
      <xdr:rowOff>80010</xdr:rowOff>
    </xdr:from>
    <xdr:to>
      <xdr:col>23</xdr:col>
      <xdr:colOff>540004</xdr:colOff>
      <xdr:row>43</xdr:row>
      <xdr:rowOff>79756</xdr:rowOff>
    </xdr:to>
    <xdr:pic>
      <xdr:nvPicPr>
        <xdr:cNvPr id="20" name="Picture 82" descr="Inserted picture RelID:19">
          <a:extLst>
            <a:ext uri="{FF2B5EF4-FFF2-40B4-BE49-F238E27FC236}">
              <a16:creationId xmlns:a16="http://schemas.microsoft.com/office/drawing/2014/main" id="{EE2029C3-9149-4EFD-8ECA-8C9BE1E8EFE5}"/>
            </a:ext>
          </a:extLst>
        </xdr:cNvPr>
        <xdr:cNvPicPr>
          <a:picLocks noChangeAspect="1"/>
        </xdr:cNvPicPr>
      </xdr:nvPicPr>
      <xdr:blipFill>
        <a:blip xmlns:r="http://schemas.openxmlformats.org/officeDocument/2006/relationships" r:embed="rId11"/>
        <a:stretch>
          <a:fillRect/>
        </a:stretch>
      </xdr:blipFill>
      <xdr:spPr>
        <a:xfrm>
          <a:off x="27035760" y="7494270"/>
          <a:ext cx="540004" cy="548386"/>
        </a:xfrm>
        <a:prstGeom prst="rect">
          <a:avLst/>
        </a:prstGeom>
      </xdr:spPr>
    </xdr:pic>
    <xdr:clientData/>
  </xdr:twoCellAnchor>
  <xdr:twoCellAnchor>
    <xdr:from>
      <xdr:col>23</xdr:col>
      <xdr:colOff>719836</xdr:colOff>
      <xdr:row>40</xdr:row>
      <xdr:rowOff>80010</xdr:rowOff>
    </xdr:from>
    <xdr:to>
      <xdr:col>24</xdr:col>
      <xdr:colOff>539750</xdr:colOff>
      <xdr:row>43</xdr:row>
      <xdr:rowOff>79756</xdr:rowOff>
    </xdr:to>
    <xdr:pic>
      <xdr:nvPicPr>
        <xdr:cNvPr id="21" name="Picture 83" descr="Inserted picture RelID:20">
          <a:extLst>
            <a:ext uri="{FF2B5EF4-FFF2-40B4-BE49-F238E27FC236}">
              <a16:creationId xmlns:a16="http://schemas.microsoft.com/office/drawing/2014/main" id="{DC5DBA68-8D59-4208-8021-E571D41E5A58}"/>
            </a:ext>
          </a:extLst>
        </xdr:cNvPr>
        <xdr:cNvPicPr>
          <a:picLocks noChangeAspect="1"/>
        </xdr:cNvPicPr>
      </xdr:nvPicPr>
      <xdr:blipFill>
        <a:blip xmlns:r="http://schemas.openxmlformats.org/officeDocument/2006/relationships" r:embed="rId12"/>
        <a:stretch>
          <a:fillRect/>
        </a:stretch>
      </xdr:blipFill>
      <xdr:spPr>
        <a:xfrm>
          <a:off x="27732736" y="7494270"/>
          <a:ext cx="536194" cy="548386"/>
        </a:xfrm>
        <a:prstGeom prst="rect">
          <a:avLst/>
        </a:prstGeom>
      </xdr:spPr>
    </xdr:pic>
    <xdr:clientData/>
  </xdr:twoCellAnchor>
  <xdr:twoCellAnchor>
    <xdr:from>
      <xdr:col>16</xdr:col>
      <xdr:colOff>0</xdr:colOff>
      <xdr:row>47</xdr:row>
      <xdr:rowOff>79502</xdr:rowOff>
    </xdr:from>
    <xdr:to>
      <xdr:col>20</xdr:col>
      <xdr:colOff>508</xdr:colOff>
      <xdr:row>61</xdr:row>
      <xdr:rowOff>78232</xdr:rowOff>
    </xdr:to>
    <xdr:pic>
      <xdr:nvPicPr>
        <xdr:cNvPr id="22" name="Picture 84" descr="Inserted picture RelID:21">
          <a:extLst>
            <a:ext uri="{FF2B5EF4-FFF2-40B4-BE49-F238E27FC236}">
              <a16:creationId xmlns:a16="http://schemas.microsoft.com/office/drawing/2014/main" id="{3E899128-71B4-49C9-876B-53963D802F0D}"/>
            </a:ext>
          </a:extLst>
        </xdr:cNvPr>
        <xdr:cNvPicPr>
          <a:picLocks noChangeAspect="1"/>
        </xdr:cNvPicPr>
      </xdr:nvPicPr>
      <xdr:blipFill>
        <a:blip xmlns:r="http://schemas.openxmlformats.org/officeDocument/2006/relationships" r:embed="rId14"/>
        <a:stretch>
          <a:fillRect/>
        </a:stretch>
      </xdr:blipFill>
      <xdr:spPr>
        <a:xfrm>
          <a:off x="22181820" y="8773922"/>
          <a:ext cx="2774188" cy="2559050"/>
        </a:xfrm>
        <a:prstGeom prst="rect">
          <a:avLst/>
        </a:prstGeom>
      </xdr:spPr>
    </xdr:pic>
    <xdr:clientData/>
  </xdr:twoCellAnchor>
  <xdr:twoCellAnchor>
    <xdr:from>
      <xdr:col>21</xdr:col>
      <xdr:colOff>254</xdr:colOff>
      <xdr:row>47</xdr:row>
      <xdr:rowOff>79502</xdr:rowOff>
    </xdr:from>
    <xdr:to>
      <xdr:col>25</xdr:col>
      <xdr:colOff>254</xdr:colOff>
      <xdr:row>61</xdr:row>
      <xdr:rowOff>78232</xdr:rowOff>
    </xdr:to>
    <xdr:pic>
      <xdr:nvPicPr>
        <xdr:cNvPr id="23" name="Picture 85" descr="Inserted picture RelID:22">
          <a:extLst>
            <a:ext uri="{FF2B5EF4-FFF2-40B4-BE49-F238E27FC236}">
              <a16:creationId xmlns:a16="http://schemas.microsoft.com/office/drawing/2014/main" id="{8E0F7674-BB6A-42B1-A5EE-3DE12DAA8B60}"/>
            </a:ext>
          </a:extLst>
        </xdr:cNvPr>
        <xdr:cNvPicPr>
          <a:picLocks noChangeAspect="1"/>
        </xdr:cNvPicPr>
      </xdr:nvPicPr>
      <xdr:blipFill>
        <a:blip xmlns:r="http://schemas.openxmlformats.org/officeDocument/2006/relationships" r:embed="rId15"/>
        <a:stretch>
          <a:fillRect/>
        </a:stretch>
      </xdr:blipFill>
      <xdr:spPr>
        <a:xfrm>
          <a:off x="25649174" y="8773922"/>
          <a:ext cx="2773680" cy="2559050"/>
        </a:xfrm>
        <a:prstGeom prst="rect">
          <a:avLst/>
        </a:prstGeom>
      </xdr:spPr>
    </xdr:pic>
    <xdr:clientData/>
  </xdr:twoCellAnchor>
  <xdr:twoCellAnchor>
    <xdr:from>
      <xdr:col>16</xdr:col>
      <xdr:colOff>0</xdr:colOff>
      <xdr:row>62</xdr:row>
      <xdr:rowOff>77978</xdr:rowOff>
    </xdr:from>
    <xdr:to>
      <xdr:col>16</xdr:col>
      <xdr:colOff>540004</xdr:colOff>
      <xdr:row>65</xdr:row>
      <xdr:rowOff>77724</xdr:rowOff>
    </xdr:to>
    <xdr:pic>
      <xdr:nvPicPr>
        <xdr:cNvPr id="24" name="Picture 86" descr="Inserted picture RelID:23">
          <a:extLst>
            <a:ext uri="{FF2B5EF4-FFF2-40B4-BE49-F238E27FC236}">
              <a16:creationId xmlns:a16="http://schemas.microsoft.com/office/drawing/2014/main" id="{67CFCAE3-FED2-4D1C-A22C-2354A1C50E27}"/>
            </a:ext>
          </a:extLst>
        </xdr:cNvPr>
        <xdr:cNvPicPr>
          <a:picLocks noChangeAspect="1"/>
        </xdr:cNvPicPr>
      </xdr:nvPicPr>
      <xdr:blipFill>
        <a:blip xmlns:r="http://schemas.openxmlformats.org/officeDocument/2006/relationships" r:embed="rId9"/>
        <a:stretch>
          <a:fillRect/>
        </a:stretch>
      </xdr:blipFill>
      <xdr:spPr>
        <a:xfrm>
          <a:off x="22181820" y="11515598"/>
          <a:ext cx="540004" cy="548386"/>
        </a:xfrm>
        <a:prstGeom prst="rect">
          <a:avLst/>
        </a:prstGeom>
      </xdr:spPr>
    </xdr:pic>
    <xdr:clientData/>
  </xdr:twoCellAnchor>
  <xdr:twoCellAnchor>
    <xdr:from>
      <xdr:col>17</xdr:col>
      <xdr:colOff>0</xdr:colOff>
      <xdr:row>62</xdr:row>
      <xdr:rowOff>77978</xdr:rowOff>
    </xdr:from>
    <xdr:to>
      <xdr:col>17</xdr:col>
      <xdr:colOff>540004</xdr:colOff>
      <xdr:row>65</xdr:row>
      <xdr:rowOff>77724</xdr:rowOff>
    </xdr:to>
    <xdr:pic>
      <xdr:nvPicPr>
        <xdr:cNvPr id="25" name="Picture 87" descr="Inserted picture RelID:24">
          <a:extLst>
            <a:ext uri="{FF2B5EF4-FFF2-40B4-BE49-F238E27FC236}">
              <a16:creationId xmlns:a16="http://schemas.microsoft.com/office/drawing/2014/main" id="{EC7B86C9-662D-4DF2-AA18-93AB6969FA6E}"/>
            </a:ext>
          </a:extLst>
        </xdr:cNvPr>
        <xdr:cNvPicPr>
          <a:picLocks noChangeAspect="1"/>
        </xdr:cNvPicPr>
      </xdr:nvPicPr>
      <xdr:blipFill>
        <a:blip xmlns:r="http://schemas.openxmlformats.org/officeDocument/2006/relationships" r:embed="rId16"/>
        <a:stretch>
          <a:fillRect/>
        </a:stretch>
      </xdr:blipFill>
      <xdr:spPr>
        <a:xfrm>
          <a:off x="22875240" y="11515598"/>
          <a:ext cx="540004" cy="548386"/>
        </a:xfrm>
        <a:prstGeom prst="rect">
          <a:avLst/>
        </a:prstGeom>
      </xdr:spPr>
    </xdr:pic>
    <xdr:clientData/>
  </xdr:twoCellAnchor>
  <xdr:twoCellAnchor>
    <xdr:from>
      <xdr:col>18</xdr:col>
      <xdr:colOff>0</xdr:colOff>
      <xdr:row>62</xdr:row>
      <xdr:rowOff>77978</xdr:rowOff>
    </xdr:from>
    <xdr:to>
      <xdr:col>18</xdr:col>
      <xdr:colOff>540004</xdr:colOff>
      <xdr:row>65</xdr:row>
      <xdr:rowOff>77724</xdr:rowOff>
    </xdr:to>
    <xdr:pic>
      <xdr:nvPicPr>
        <xdr:cNvPr id="26" name="Picture 88" descr="Inserted picture RelID:25">
          <a:extLst>
            <a:ext uri="{FF2B5EF4-FFF2-40B4-BE49-F238E27FC236}">
              <a16:creationId xmlns:a16="http://schemas.microsoft.com/office/drawing/2014/main" id="{24358AF2-4DAA-436A-95F2-68AE5F1C8D51}"/>
            </a:ext>
          </a:extLst>
        </xdr:cNvPr>
        <xdr:cNvPicPr>
          <a:picLocks noChangeAspect="1"/>
        </xdr:cNvPicPr>
      </xdr:nvPicPr>
      <xdr:blipFill>
        <a:blip xmlns:r="http://schemas.openxmlformats.org/officeDocument/2006/relationships" r:embed="rId17"/>
        <a:stretch>
          <a:fillRect/>
        </a:stretch>
      </xdr:blipFill>
      <xdr:spPr>
        <a:xfrm>
          <a:off x="23568660" y="11515598"/>
          <a:ext cx="540004" cy="548386"/>
        </a:xfrm>
        <a:prstGeom prst="rect">
          <a:avLst/>
        </a:prstGeom>
      </xdr:spPr>
    </xdr:pic>
    <xdr:clientData/>
  </xdr:twoCellAnchor>
  <xdr:twoCellAnchor>
    <xdr:from>
      <xdr:col>18</xdr:col>
      <xdr:colOff>719836</xdr:colOff>
      <xdr:row>62</xdr:row>
      <xdr:rowOff>77978</xdr:rowOff>
    </xdr:from>
    <xdr:to>
      <xdr:col>19</xdr:col>
      <xdr:colOff>539750</xdr:colOff>
      <xdr:row>65</xdr:row>
      <xdr:rowOff>77724</xdr:rowOff>
    </xdr:to>
    <xdr:pic>
      <xdr:nvPicPr>
        <xdr:cNvPr id="27" name="Picture 89" descr="Inserted picture RelID:26">
          <a:extLst>
            <a:ext uri="{FF2B5EF4-FFF2-40B4-BE49-F238E27FC236}">
              <a16:creationId xmlns:a16="http://schemas.microsoft.com/office/drawing/2014/main" id="{4DB9050B-CD62-4734-9B9C-038D41777DCE}"/>
            </a:ext>
          </a:extLst>
        </xdr:cNvPr>
        <xdr:cNvPicPr>
          <a:picLocks noChangeAspect="1"/>
        </xdr:cNvPicPr>
      </xdr:nvPicPr>
      <xdr:blipFill>
        <a:blip xmlns:r="http://schemas.openxmlformats.org/officeDocument/2006/relationships" r:embed="rId18"/>
        <a:stretch>
          <a:fillRect/>
        </a:stretch>
      </xdr:blipFill>
      <xdr:spPr>
        <a:xfrm>
          <a:off x="24265636" y="11515598"/>
          <a:ext cx="536194" cy="548386"/>
        </a:xfrm>
        <a:prstGeom prst="rect">
          <a:avLst/>
        </a:prstGeom>
      </xdr:spPr>
    </xdr:pic>
    <xdr:clientData/>
  </xdr:twoCellAnchor>
  <xdr:twoCellAnchor>
    <xdr:from>
      <xdr:col>21</xdr:col>
      <xdr:colOff>254</xdr:colOff>
      <xdr:row>62</xdr:row>
      <xdr:rowOff>77978</xdr:rowOff>
    </xdr:from>
    <xdr:to>
      <xdr:col>21</xdr:col>
      <xdr:colOff>540258</xdr:colOff>
      <xdr:row>65</xdr:row>
      <xdr:rowOff>77724</xdr:rowOff>
    </xdr:to>
    <xdr:pic>
      <xdr:nvPicPr>
        <xdr:cNvPr id="28" name="Picture 90" descr="Inserted picture RelID:27">
          <a:extLst>
            <a:ext uri="{FF2B5EF4-FFF2-40B4-BE49-F238E27FC236}">
              <a16:creationId xmlns:a16="http://schemas.microsoft.com/office/drawing/2014/main" id="{51843C76-B28A-4234-B593-1931FBE6BD89}"/>
            </a:ext>
          </a:extLst>
        </xdr:cNvPr>
        <xdr:cNvPicPr>
          <a:picLocks noChangeAspect="1"/>
        </xdr:cNvPicPr>
      </xdr:nvPicPr>
      <xdr:blipFill>
        <a:blip xmlns:r="http://schemas.openxmlformats.org/officeDocument/2006/relationships" r:embed="rId9"/>
        <a:stretch>
          <a:fillRect/>
        </a:stretch>
      </xdr:blipFill>
      <xdr:spPr>
        <a:xfrm>
          <a:off x="25649174" y="11515598"/>
          <a:ext cx="540004" cy="548386"/>
        </a:xfrm>
        <a:prstGeom prst="rect">
          <a:avLst/>
        </a:prstGeom>
      </xdr:spPr>
    </xdr:pic>
    <xdr:clientData/>
  </xdr:twoCellAnchor>
  <xdr:twoCellAnchor>
    <xdr:from>
      <xdr:col>22</xdr:col>
      <xdr:colOff>0</xdr:colOff>
      <xdr:row>62</xdr:row>
      <xdr:rowOff>77978</xdr:rowOff>
    </xdr:from>
    <xdr:to>
      <xdr:col>22</xdr:col>
      <xdr:colOff>540004</xdr:colOff>
      <xdr:row>65</xdr:row>
      <xdr:rowOff>77724</xdr:rowOff>
    </xdr:to>
    <xdr:pic>
      <xdr:nvPicPr>
        <xdr:cNvPr id="29" name="Picture 91" descr="Inserted picture RelID:28">
          <a:extLst>
            <a:ext uri="{FF2B5EF4-FFF2-40B4-BE49-F238E27FC236}">
              <a16:creationId xmlns:a16="http://schemas.microsoft.com/office/drawing/2014/main" id="{877D9E33-01BD-4902-8CD4-C670E7203D1B}"/>
            </a:ext>
          </a:extLst>
        </xdr:cNvPr>
        <xdr:cNvPicPr>
          <a:picLocks noChangeAspect="1"/>
        </xdr:cNvPicPr>
      </xdr:nvPicPr>
      <xdr:blipFill>
        <a:blip xmlns:r="http://schemas.openxmlformats.org/officeDocument/2006/relationships" r:embed="rId16"/>
        <a:stretch>
          <a:fillRect/>
        </a:stretch>
      </xdr:blipFill>
      <xdr:spPr>
        <a:xfrm>
          <a:off x="26342340" y="11515598"/>
          <a:ext cx="540004" cy="548386"/>
        </a:xfrm>
        <a:prstGeom prst="rect">
          <a:avLst/>
        </a:prstGeom>
      </xdr:spPr>
    </xdr:pic>
    <xdr:clientData/>
  </xdr:twoCellAnchor>
  <xdr:twoCellAnchor>
    <xdr:from>
      <xdr:col>23</xdr:col>
      <xdr:colOff>0</xdr:colOff>
      <xdr:row>62</xdr:row>
      <xdr:rowOff>77978</xdr:rowOff>
    </xdr:from>
    <xdr:to>
      <xdr:col>23</xdr:col>
      <xdr:colOff>540004</xdr:colOff>
      <xdr:row>65</xdr:row>
      <xdr:rowOff>77724</xdr:rowOff>
    </xdr:to>
    <xdr:pic>
      <xdr:nvPicPr>
        <xdr:cNvPr id="30" name="Picture 92" descr="Inserted picture RelID:29">
          <a:extLst>
            <a:ext uri="{FF2B5EF4-FFF2-40B4-BE49-F238E27FC236}">
              <a16:creationId xmlns:a16="http://schemas.microsoft.com/office/drawing/2014/main" id="{1465D012-687E-4DE0-B33B-147DCB57C1BF}"/>
            </a:ext>
          </a:extLst>
        </xdr:cNvPr>
        <xdr:cNvPicPr>
          <a:picLocks noChangeAspect="1"/>
        </xdr:cNvPicPr>
      </xdr:nvPicPr>
      <xdr:blipFill>
        <a:blip xmlns:r="http://schemas.openxmlformats.org/officeDocument/2006/relationships" r:embed="rId17"/>
        <a:stretch>
          <a:fillRect/>
        </a:stretch>
      </xdr:blipFill>
      <xdr:spPr>
        <a:xfrm>
          <a:off x="27035760" y="11515598"/>
          <a:ext cx="540004" cy="548386"/>
        </a:xfrm>
        <a:prstGeom prst="rect">
          <a:avLst/>
        </a:prstGeom>
      </xdr:spPr>
    </xdr:pic>
    <xdr:clientData/>
  </xdr:twoCellAnchor>
  <xdr:twoCellAnchor>
    <xdr:from>
      <xdr:col>23</xdr:col>
      <xdr:colOff>719836</xdr:colOff>
      <xdr:row>62</xdr:row>
      <xdr:rowOff>77978</xdr:rowOff>
    </xdr:from>
    <xdr:to>
      <xdr:col>24</xdr:col>
      <xdr:colOff>539750</xdr:colOff>
      <xdr:row>65</xdr:row>
      <xdr:rowOff>77724</xdr:rowOff>
    </xdr:to>
    <xdr:pic>
      <xdr:nvPicPr>
        <xdr:cNvPr id="31" name="Picture 93" descr="Inserted picture RelID:30">
          <a:extLst>
            <a:ext uri="{FF2B5EF4-FFF2-40B4-BE49-F238E27FC236}">
              <a16:creationId xmlns:a16="http://schemas.microsoft.com/office/drawing/2014/main" id="{995E959C-D9EC-4149-A053-7958F22561AB}"/>
            </a:ext>
          </a:extLst>
        </xdr:cNvPr>
        <xdr:cNvPicPr>
          <a:picLocks noChangeAspect="1"/>
        </xdr:cNvPicPr>
      </xdr:nvPicPr>
      <xdr:blipFill>
        <a:blip xmlns:r="http://schemas.openxmlformats.org/officeDocument/2006/relationships" r:embed="rId18"/>
        <a:stretch>
          <a:fillRect/>
        </a:stretch>
      </xdr:blipFill>
      <xdr:spPr>
        <a:xfrm>
          <a:off x="27732736" y="11515598"/>
          <a:ext cx="536194" cy="548386"/>
        </a:xfrm>
        <a:prstGeom prst="rect">
          <a:avLst/>
        </a:prstGeom>
      </xdr:spPr>
    </xdr:pic>
    <xdr:clientData/>
  </xdr:twoCellAnchor>
  <xdr:twoCellAnchor>
    <xdr:from>
      <xdr:col>16</xdr:col>
      <xdr:colOff>0</xdr:colOff>
      <xdr:row>122</xdr:row>
      <xdr:rowOff>0</xdr:rowOff>
    </xdr:from>
    <xdr:to>
      <xdr:col>20</xdr:col>
      <xdr:colOff>508</xdr:colOff>
      <xdr:row>133</xdr:row>
      <xdr:rowOff>35306</xdr:rowOff>
    </xdr:to>
    <xdr:pic>
      <xdr:nvPicPr>
        <xdr:cNvPr id="32" name="Picture 94" descr="Inserted picture RelID:31">
          <a:extLst>
            <a:ext uri="{FF2B5EF4-FFF2-40B4-BE49-F238E27FC236}">
              <a16:creationId xmlns:a16="http://schemas.microsoft.com/office/drawing/2014/main" id="{29151A28-65CC-49FF-B0E7-0E055BCB69A2}"/>
            </a:ext>
          </a:extLst>
        </xdr:cNvPr>
        <xdr:cNvPicPr>
          <a:picLocks noChangeAspect="1"/>
        </xdr:cNvPicPr>
      </xdr:nvPicPr>
      <xdr:blipFill>
        <a:blip xmlns:r="http://schemas.openxmlformats.org/officeDocument/2006/relationships" r:embed="rId19"/>
        <a:stretch>
          <a:fillRect/>
        </a:stretch>
      </xdr:blipFill>
      <xdr:spPr>
        <a:xfrm>
          <a:off x="22181820" y="22593300"/>
          <a:ext cx="2774188" cy="2557526"/>
        </a:xfrm>
        <a:prstGeom prst="rect">
          <a:avLst/>
        </a:prstGeom>
      </xdr:spPr>
    </xdr:pic>
    <xdr:clientData/>
  </xdr:twoCellAnchor>
  <xdr:twoCellAnchor>
    <xdr:from>
      <xdr:col>21</xdr:col>
      <xdr:colOff>254</xdr:colOff>
      <xdr:row>122</xdr:row>
      <xdr:rowOff>0</xdr:rowOff>
    </xdr:from>
    <xdr:to>
      <xdr:col>25</xdr:col>
      <xdr:colOff>254</xdr:colOff>
      <xdr:row>133</xdr:row>
      <xdr:rowOff>35306</xdr:rowOff>
    </xdr:to>
    <xdr:pic>
      <xdr:nvPicPr>
        <xdr:cNvPr id="33" name="Picture 95" descr="Inserted picture RelID:32">
          <a:extLst>
            <a:ext uri="{FF2B5EF4-FFF2-40B4-BE49-F238E27FC236}">
              <a16:creationId xmlns:a16="http://schemas.microsoft.com/office/drawing/2014/main" id="{75908703-F4DD-4F32-88F9-9CC00270F8E6}"/>
            </a:ext>
          </a:extLst>
        </xdr:cNvPr>
        <xdr:cNvPicPr>
          <a:picLocks noChangeAspect="1"/>
        </xdr:cNvPicPr>
      </xdr:nvPicPr>
      <xdr:blipFill>
        <a:blip xmlns:r="http://schemas.openxmlformats.org/officeDocument/2006/relationships" r:embed="rId20"/>
        <a:stretch>
          <a:fillRect/>
        </a:stretch>
      </xdr:blipFill>
      <xdr:spPr>
        <a:xfrm>
          <a:off x="25649174" y="22593300"/>
          <a:ext cx="2773680" cy="2557526"/>
        </a:xfrm>
        <a:prstGeom prst="rect">
          <a:avLst/>
        </a:prstGeom>
      </xdr:spPr>
    </xdr:pic>
    <xdr:clientData/>
  </xdr:twoCellAnchor>
  <xdr:twoCellAnchor>
    <xdr:from>
      <xdr:col>16</xdr:col>
      <xdr:colOff>0</xdr:colOff>
      <xdr:row>134</xdr:row>
      <xdr:rowOff>35052</xdr:rowOff>
    </xdr:from>
    <xdr:to>
      <xdr:col>16</xdr:col>
      <xdr:colOff>540004</xdr:colOff>
      <xdr:row>137</xdr:row>
      <xdr:rowOff>34798</xdr:rowOff>
    </xdr:to>
    <xdr:pic>
      <xdr:nvPicPr>
        <xdr:cNvPr id="34" name="Picture 96" descr="Inserted picture RelID:33">
          <a:extLst>
            <a:ext uri="{FF2B5EF4-FFF2-40B4-BE49-F238E27FC236}">
              <a16:creationId xmlns:a16="http://schemas.microsoft.com/office/drawing/2014/main" id="{8FDCA1AB-9C34-432D-9395-E05AA1D7DB0A}"/>
            </a:ext>
          </a:extLst>
        </xdr:cNvPr>
        <xdr:cNvPicPr>
          <a:picLocks noChangeAspect="1"/>
        </xdr:cNvPicPr>
      </xdr:nvPicPr>
      <xdr:blipFill>
        <a:blip xmlns:r="http://schemas.openxmlformats.org/officeDocument/2006/relationships" r:embed="rId21"/>
        <a:stretch>
          <a:fillRect/>
        </a:stretch>
      </xdr:blipFill>
      <xdr:spPr>
        <a:xfrm>
          <a:off x="22181820" y="25333452"/>
          <a:ext cx="540004" cy="548386"/>
        </a:xfrm>
        <a:prstGeom prst="rect">
          <a:avLst/>
        </a:prstGeom>
      </xdr:spPr>
    </xdr:pic>
    <xdr:clientData/>
  </xdr:twoCellAnchor>
  <xdr:twoCellAnchor>
    <xdr:from>
      <xdr:col>17</xdr:col>
      <xdr:colOff>0</xdr:colOff>
      <xdr:row>134</xdr:row>
      <xdr:rowOff>35052</xdr:rowOff>
    </xdr:from>
    <xdr:to>
      <xdr:col>17</xdr:col>
      <xdr:colOff>540004</xdr:colOff>
      <xdr:row>137</xdr:row>
      <xdr:rowOff>34798</xdr:rowOff>
    </xdr:to>
    <xdr:pic>
      <xdr:nvPicPr>
        <xdr:cNvPr id="35" name="Picture 97" descr="Inserted picture RelID:34">
          <a:extLst>
            <a:ext uri="{FF2B5EF4-FFF2-40B4-BE49-F238E27FC236}">
              <a16:creationId xmlns:a16="http://schemas.microsoft.com/office/drawing/2014/main" id="{B6965A6D-A56B-47D8-BCD0-4B9B7D8266D7}"/>
            </a:ext>
          </a:extLst>
        </xdr:cNvPr>
        <xdr:cNvPicPr>
          <a:picLocks noChangeAspect="1"/>
        </xdr:cNvPicPr>
      </xdr:nvPicPr>
      <xdr:blipFill>
        <a:blip xmlns:r="http://schemas.openxmlformats.org/officeDocument/2006/relationships" r:embed="rId22"/>
        <a:stretch>
          <a:fillRect/>
        </a:stretch>
      </xdr:blipFill>
      <xdr:spPr>
        <a:xfrm>
          <a:off x="22875240" y="25333452"/>
          <a:ext cx="540004" cy="548386"/>
        </a:xfrm>
        <a:prstGeom prst="rect">
          <a:avLst/>
        </a:prstGeom>
      </xdr:spPr>
    </xdr:pic>
    <xdr:clientData/>
  </xdr:twoCellAnchor>
  <xdr:twoCellAnchor>
    <xdr:from>
      <xdr:col>18</xdr:col>
      <xdr:colOff>0</xdr:colOff>
      <xdr:row>134</xdr:row>
      <xdr:rowOff>35052</xdr:rowOff>
    </xdr:from>
    <xdr:to>
      <xdr:col>18</xdr:col>
      <xdr:colOff>540004</xdr:colOff>
      <xdr:row>137</xdr:row>
      <xdr:rowOff>34798</xdr:rowOff>
    </xdr:to>
    <xdr:pic>
      <xdr:nvPicPr>
        <xdr:cNvPr id="36" name="Picture 98" descr="Inserted picture RelID:35">
          <a:extLst>
            <a:ext uri="{FF2B5EF4-FFF2-40B4-BE49-F238E27FC236}">
              <a16:creationId xmlns:a16="http://schemas.microsoft.com/office/drawing/2014/main" id="{A0967149-4B59-4EE3-A1E9-599B2BCA20AA}"/>
            </a:ext>
          </a:extLst>
        </xdr:cNvPr>
        <xdr:cNvPicPr>
          <a:picLocks noChangeAspect="1"/>
        </xdr:cNvPicPr>
      </xdr:nvPicPr>
      <xdr:blipFill>
        <a:blip xmlns:r="http://schemas.openxmlformats.org/officeDocument/2006/relationships" r:embed="rId23"/>
        <a:stretch>
          <a:fillRect/>
        </a:stretch>
      </xdr:blipFill>
      <xdr:spPr>
        <a:xfrm>
          <a:off x="23568660" y="25333452"/>
          <a:ext cx="540004" cy="548386"/>
        </a:xfrm>
        <a:prstGeom prst="rect">
          <a:avLst/>
        </a:prstGeom>
      </xdr:spPr>
    </xdr:pic>
    <xdr:clientData/>
  </xdr:twoCellAnchor>
  <xdr:twoCellAnchor>
    <xdr:from>
      <xdr:col>18</xdr:col>
      <xdr:colOff>719836</xdr:colOff>
      <xdr:row>134</xdr:row>
      <xdr:rowOff>35052</xdr:rowOff>
    </xdr:from>
    <xdr:to>
      <xdr:col>19</xdr:col>
      <xdr:colOff>539750</xdr:colOff>
      <xdr:row>137</xdr:row>
      <xdr:rowOff>34798</xdr:rowOff>
    </xdr:to>
    <xdr:pic>
      <xdr:nvPicPr>
        <xdr:cNvPr id="37" name="Picture 99" descr="Inserted picture RelID:36">
          <a:extLst>
            <a:ext uri="{FF2B5EF4-FFF2-40B4-BE49-F238E27FC236}">
              <a16:creationId xmlns:a16="http://schemas.microsoft.com/office/drawing/2014/main" id="{3289CEE8-5B40-42BC-9F52-6DDAE46B6D96}"/>
            </a:ext>
          </a:extLst>
        </xdr:cNvPr>
        <xdr:cNvPicPr>
          <a:picLocks noChangeAspect="1"/>
        </xdr:cNvPicPr>
      </xdr:nvPicPr>
      <xdr:blipFill>
        <a:blip xmlns:r="http://schemas.openxmlformats.org/officeDocument/2006/relationships" r:embed="rId24"/>
        <a:stretch>
          <a:fillRect/>
        </a:stretch>
      </xdr:blipFill>
      <xdr:spPr>
        <a:xfrm>
          <a:off x="24265636" y="25333452"/>
          <a:ext cx="536194" cy="548386"/>
        </a:xfrm>
        <a:prstGeom prst="rect">
          <a:avLst/>
        </a:prstGeom>
      </xdr:spPr>
    </xdr:pic>
    <xdr:clientData/>
  </xdr:twoCellAnchor>
  <xdr:twoCellAnchor>
    <xdr:from>
      <xdr:col>21</xdr:col>
      <xdr:colOff>254</xdr:colOff>
      <xdr:row>134</xdr:row>
      <xdr:rowOff>35052</xdr:rowOff>
    </xdr:from>
    <xdr:to>
      <xdr:col>21</xdr:col>
      <xdr:colOff>540258</xdr:colOff>
      <xdr:row>137</xdr:row>
      <xdr:rowOff>34798</xdr:rowOff>
    </xdr:to>
    <xdr:pic>
      <xdr:nvPicPr>
        <xdr:cNvPr id="38" name="Picture 100" descr="Inserted picture RelID:37">
          <a:extLst>
            <a:ext uri="{FF2B5EF4-FFF2-40B4-BE49-F238E27FC236}">
              <a16:creationId xmlns:a16="http://schemas.microsoft.com/office/drawing/2014/main" id="{33F9A4AB-6683-448A-9677-9518158E4C7A}"/>
            </a:ext>
          </a:extLst>
        </xdr:cNvPr>
        <xdr:cNvPicPr>
          <a:picLocks noChangeAspect="1"/>
        </xdr:cNvPicPr>
      </xdr:nvPicPr>
      <xdr:blipFill>
        <a:blip xmlns:r="http://schemas.openxmlformats.org/officeDocument/2006/relationships" r:embed="rId21"/>
        <a:stretch>
          <a:fillRect/>
        </a:stretch>
      </xdr:blipFill>
      <xdr:spPr>
        <a:xfrm>
          <a:off x="25649174" y="25333452"/>
          <a:ext cx="540004" cy="548386"/>
        </a:xfrm>
        <a:prstGeom prst="rect">
          <a:avLst/>
        </a:prstGeom>
      </xdr:spPr>
    </xdr:pic>
    <xdr:clientData/>
  </xdr:twoCellAnchor>
  <xdr:twoCellAnchor>
    <xdr:from>
      <xdr:col>22</xdr:col>
      <xdr:colOff>0</xdr:colOff>
      <xdr:row>134</xdr:row>
      <xdr:rowOff>35052</xdr:rowOff>
    </xdr:from>
    <xdr:to>
      <xdr:col>22</xdr:col>
      <xdr:colOff>540004</xdr:colOff>
      <xdr:row>137</xdr:row>
      <xdr:rowOff>34798</xdr:rowOff>
    </xdr:to>
    <xdr:pic>
      <xdr:nvPicPr>
        <xdr:cNvPr id="39" name="Picture 101" descr="Inserted picture RelID:38">
          <a:extLst>
            <a:ext uri="{FF2B5EF4-FFF2-40B4-BE49-F238E27FC236}">
              <a16:creationId xmlns:a16="http://schemas.microsoft.com/office/drawing/2014/main" id="{923FDEAD-9395-4015-9B7F-1FE8E158C046}"/>
            </a:ext>
          </a:extLst>
        </xdr:cNvPr>
        <xdr:cNvPicPr>
          <a:picLocks noChangeAspect="1"/>
        </xdr:cNvPicPr>
      </xdr:nvPicPr>
      <xdr:blipFill>
        <a:blip xmlns:r="http://schemas.openxmlformats.org/officeDocument/2006/relationships" r:embed="rId22"/>
        <a:stretch>
          <a:fillRect/>
        </a:stretch>
      </xdr:blipFill>
      <xdr:spPr>
        <a:xfrm>
          <a:off x="26342340" y="25333452"/>
          <a:ext cx="540004" cy="548386"/>
        </a:xfrm>
        <a:prstGeom prst="rect">
          <a:avLst/>
        </a:prstGeom>
      </xdr:spPr>
    </xdr:pic>
    <xdr:clientData/>
  </xdr:twoCellAnchor>
  <xdr:twoCellAnchor>
    <xdr:from>
      <xdr:col>23</xdr:col>
      <xdr:colOff>0</xdr:colOff>
      <xdr:row>134</xdr:row>
      <xdr:rowOff>35052</xdr:rowOff>
    </xdr:from>
    <xdr:to>
      <xdr:col>23</xdr:col>
      <xdr:colOff>540004</xdr:colOff>
      <xdr:row>137</xdr:row>
      <xdr:rowOff>34798</xdr:rowOff>
    </xdr:to>
    <xdr:pic>
      <xdr:nvPicPr>
        <xdr:cNvPr id="40" name="Picture 102" descr="Inserted picture RelID:39">
          <a:extLst>
            <a:ext uri="{FF2B5EF4-FFF2-40B4-BE49-F238E27FC236}">
              <a16:creationId xmlns:a16="http://schemas.microsoft.com/office/drawing/2014/main" id="{C378190A-520C-4D8C-A224-7264F5CF88FA}"/>
            </a:ext>
          </a:extLst>
        </xdr:cNvPr>
        <xdr:cNvPicPr>
          <a:picLocks noChangeAspect="1"/>
        </xdr:cNvPicPr>
      </xdr:nvPicPr>
      <xdr:blipFill>
        <a:blip xmlns:r="http://schemas.openxmlformats.org/officeDocument/2006/relationships" r:embed="rId23"/>
        <a:stretch>
          <a:fillRect/>
        </a:stretch>
      </xdr:blipFill>
      <xdr:spPr>
        <a:xfrm>
          <a:off x="27035760" y="25333452"/>
          <a:ext cx="540004" cy="548386"/>
        </a:xfrm>
        <a:prstGeom prst="rect">
          <a:avLst/>
        </a:prstGeom>
      </xdr:spPr>
    </xdr:pic>
    <xdr:clientData/>
  </xdr:twoCellAnchor>
  <xdr:twoCellAnchor>
    <xdr:from>
      <xdr:col>23</xdr:col>
      <xdr:colOff>719836</xdr:colOff>
      <xdr:row>134</xdr:row>
      <xdr:rowOff>35052</xdr:rowOff>
    </xdr:from>
    <xdr:to>
      <xdr:col>24</xdr:col>
      <xdr:colOff>539750</xdr:colOff>
      <xdr:row>137</xdr:row>
      <xdr:rowOff>34798</xdr:rowOff>
    </xdr:to>
    <xdr:pic>
      <xdr:nvPicPr>
        <xdr:cNvPr id="41" name="Picture 103" descr="Inserted picture RelID:40">
          <a:extLst>
            <a:ext uri="{FF2B5EF4-FFF2-40B4-BE49-F238E27FC236}">
              <a16:creationId xmlns:a16="http://schemas.microsoft.com/office/drawing/2014/main" id="{80FFA164-6FE8-4B7E-BBA4-9B190D38C584}"/>
            </a:ext>
          </a:extLst>
        </xdr:cNvPr>
        <xdr:cNvPicPr>
          <a:picLocks noChangeAspect="1"/>
        </xdr:cNvPicPr>
      </xdr:nvPicPr>
      <xdr:blipFill>
        <a:blip xmlns:r="http://schemas.openxmlformats.org/officeDocument/2006/relationships" r:embed="rId24"/>
        <a:stretch>
          <a:fillRect/>
        </a:stretch>
      </xdr:blipFill>
      <xdr:spPr>
        <a:xfrm>
          <a:off x="27732736" y="25333452"/>
          <a:ext cx="536194" cy="548386"/>
        </a:xfrm>
        <a:prstGeom prst="rect">
          <a:avLst/>
        </a:prstGeom>
      </xdr:spPr>
    </xdr:pic>
    <xdr:clientData/>
  </xdr:twoCellAnchor>
  <xdr:twoCellAnchor>
    <xdr:from>
      <xdr:col>16</xdr:col>
      <xdr:colOff>0</xdr:colOff>
      <xdr:row>141</xdr:row>
      <xdr:rowOff>34544</xdr:rowOff>
    </xdr:from>
    <xdr:to>
      <xdr:col>20</xdr:col>
      <xdr:colOff>508</xdr:colOff>
      <xdr:row>155</xdr:row>
      <xdr:rowOff>33274</xdr:rowOff>
    </xdr:to>
    <xdr:pic>
      <xdr:nvPicPr>
        <xdr:cNvPr id="42" name="Picture 104" descr="Inserted picture RelID:41">
          <a:extLst>
            <a:ext uri="{FF2B5EF4-FFF2-40B4-BE49-F238E27FC236}">
              <a16:creationId xmlns:a16="http://schemas.microsoft.com/office/drawing/2014/main" id="{FE982CF1-D117-4B97-B8C0-CD227FC6FF2C}"/>
            </a:ext>
          </a:extLst>
        </xdr:cNvPr>
        <xdr:cNvPicPr>
          <a:picLocks noChangeAspect="1"/>
        </xdr:cNvPicPr>
      </xdr:nvPicPr>
      <xdr:blipFill>
        <a:blip xmlns:r="http://schemas.openxmlformats.org/officeDocument/2006/relationships" r:embed="rId25"/>
        <a:stretch>
          <a:fillRect/>
        </a:stretch>
      </xdr:blipFill>
      <xdr:spPr>
        <a:xfrm>
          <a:off x="22181820" y="26613104"/>
          <a:ext cx="2774188" cy="2559050"/>
        </a:xfrm>
        <a:prstGeom prst="rect">
          <a:avLst/>
        </a:prstGeom>
      </xdr:spPr>
    </xdr:pic>
    <xdr:clientData/>
  </xdr:twoCellAnchor>
  <xdr:twoCellAnchor>
    <xdr:from>
      <xdr:col>21</xdr:col>
      <xdr:colOff>254</xdr:colOff>
      <xdr:row>141</xdr:row>
      <xdr:rowOff>34544</xdr:rowOff>
    </xdr:from>
    <xdr:to>
      <xdr:col>25</xdr:col>
      <xdr:colOff>254</xdr:colOff>
      <xdr:row>155</xdr:row>
      <xdr:rowOff>33274</xdr:rowOff>
    </xdr:to>
    <xdr:pic>
      <xdr:nvPicPr>
        <xdr:cNvPr id="43" name="Picture 105" descr="Inserted picture RelID:42">
          <a:extLst>
            <a:ext uri="{FF2B5EF4-FFF2-40B4-BE49-F238E27FC236}">
              <a16:creationId xmlns:a16="http://schemas.microsoft.com/office/drawing/2014/main" id="{D7FCD31F-D156-4253-8DCA-06AB5A2EE653}"/>
            </a:ext>
          </a:extLst>
        </xdr:cNvPr>
        <xdr:cNvPicPr>
          <a:picLocks noChangeAspect="1"/>
        </xdr:cNvPicPr>
      </xdr:nvPicPr>
      <xdr:blipFill>
        <a:blip xmlns:r="http://schemas.openxmlformats.org/officeDocument/2006/relationships" r:embed="rId26"/>
        <a:stretch>
          <a:fillRect/>
        </a:stretch>
      </xdr:blipFill>
      <xdr:spPr>
        <a:xfrm>
          <a:off x="25649174" y="26613104"/>
          <a:ext cx="2773680" cy="2559050"/>
        </a:xfrm>
        <a:prstGeom prst="rect">
          <a:avLst/>
        </a:prstGeom>
      </xdr:spPr>
    </xdr:pic>
    <xdr:clientData/>
  </xdr:twoCellAnchor>
  <xdr:twoCellAnchor>
    <xdr:from>
      <xdr:col>16</xdr:col>
      <xdr:colOff>0</xdr:colOff>
      <xdr:row>156</xdr:row>
      <xdr:rowOff>33020</xdr:rowOff>
    </xdr:from>
    <xdr:to>
      <xdr:col>16</xdr:col>
      <xdr:colOff>540004</xdr:colOff>
      <xdr:row>159</xdr:row>
      <xdr:rowOff>32766</xdr:rowOff>
    </xdr:to>
    <xdr:pic>
      <xdr:nvPicPr>
        <xdr:cNvPr id="44" name="Picture 106" descr="Inserted picture RelID:43">
          <a:extLst>
            <a:ext uri="{FF2B5EF4-FFF2-40B4-BE49-F238E27FC236}">
              <a16:creationId xmlns:a16="http://schemas.microsoft.com/office/drawing/2014/main" id="{98C6CADA-54D1-4D9D-902D-8D34BEDDA5D5}"/>
            </a:ext>
          </a:extLst>
        </xdr:cNvPr>
        <xdr:cNvPicPr>
          <a:picLocks noChangeAspect="1"/>
        </xdr:cNvPicPr>
      </xdr:nvPicPr>
      <xdr:blipFill>
        <a:blip xmlns:r="http://schemas.openxmlformats.org/officeDocument/2006/relationships" r:embed="rId9"/>
        <a:stretch>
          <a:fillRect/>
        </a:stretch>
      </xdr:blipFill>
      <xdr:spPr>
        <a:xfrm>
          <a:off x="22181820" y="29354780"/>
          <a:ext cx="540004" cy="548386"/>
        </a:xfrm>
        <a:prstGeom prst="rect">
          <a:avLst/>
        </a:prstGeom>
      </xdr:spPr>
    </xdr:pic>
    <xdr:clientData/>
  </xdr:twoCellAnchor>
  <xdr:twoCellAnchor>
    <xdr:from>
      <xdr:col>17</xdr:col>
      <xdr:colOff>0</xdr:colOff>
      <xdr:row>156</xdr:row>
      <xdr:rowOff>33020</xdr:rowOff>
    </xdr:from>
    <xdr:to>
      <xdr:col>17</xdr:col>
      <xdr:colOff>540004</xdr:colOff>
      <xdr:row>159</xdr:row>
      <xdr:rowOff>32766</xdr:rowOff>
    </xdr:to>
    <xdr:pic>
      <xdr:nvPicPr>
        <xdr:cNvPr id="45" name="Picture 107" descr="Inserted picture RelID:44">
          <a:extLst>
            <a:ext uri="{FF2B5EF4-FFF2-40B4-BE49-F238E27FC236}">
              <a16:creationId xmlns:a16="http://schemas.microsoft.com/office/drawing/2014/main" id="{DE7BB3BB-8E2B-4CFB-A37A-EFB1B4DDB5FD}"/>
            </a:ext>
          </a:extLst>
        </xdr:cNvPr>
        <xdr:cNvPicPr>
          <a:picLocks noChangeAspect="1"/>
        </xdr:cNvPicPr>
      </xdr:nvPicPr>
      <xdr:blipFill>
        <a:blip xmlns:r="http://schemas.openxmlformats.org/officeDocument/2006/relationships" r:embed="rId10"/>
        <a:stretch>
          <a:fillRect/>
        </a:stretch>
      </xdr:blipFill>
      <xdr:spPr>
        <a:xfrm>
          <a:off x="22875240" y="29354780"/>
          <a:ext cx="540004" cy="548386"/>
        </a:xfrm>
        <a:prstGeom prst="rect">
          <a:avLst/>
        </a:prstGeom>
      </xdr:spPr>
    </xdr:pic>
    <xdr:clientData/>
  </xdr:twoCellAnchor>
  <xdr:twoCellAnchor>
    <xdr:from>
      <xdr:col>18</xdr:col>
      <xdr:colOff>0</xdr:colOff>
      <xdr:row>156</xdr:row>
      <xdr:rowOff>33020</xdr:rowOff>
    </xdr:from>
    <xdr:to>
      <xdr:col>18</xdr:col>
      <xdr:colOff>540004</xdr:colOff>
      <xdr:row>159</xdr:row>
      <xdr:rowOff>32766</xdr:rowOff>
    </xdr:to>
    <xdr:pic>
      <xdr:nvPicPr>
        <xdr:cNvPr id="46" name="Picture 108" descr="Inserted picture RelID:45">
          <a:extLst>
            <a:ext uri="{FF2B5EF4-FFF2-40B4-BE49-F238E27FC236}">
              <a16:creationId xmlns:a16="http://schemas.microsoft.com/office/drawing/2014/main" id="{38A42A7C-ED12-4D81-8BFB-3435FBC65E9D}"/>
            </a:ext>
          </a:extLst>
        </xdr:cNvPr>
        <xdr:cNvPicPr>
          <a:picLocks noChangeAspect="1"/>
        </xdr:cNvPicPr>
      </xdr:nvPicPr>
      <xdr:blipFill>
        <a:blip xmlns:r="http://schemas.openxmlformats.org/officeDocument/2006/relationships" r:embed="rId11"/>
        <a:stretch>
          <a:fillRect/>
        </a:stretch>
      </xdr:blipFill>
      <xdr:spPr>
        <a:xfrm>
          <a:off x="23568660" y="29354780"/>
          <a:ext cx="540004" cy="548386"/>
        </a:xfrm>
        <a:prstGeom prst="rect">
          <a:avLst/>
        </a:prstGeom>
      </xdr:spPr>
    </xdr:pic>
    <xdr:clientData/>
  </xdr:twoCellAnchor>
  <xdr:twoCellAnchor>
    <xdr:from>
      <xdr:col>18</xdr:col>
      <xdr:colOff>719836</xdr:colOff>
      <xdr:row>156</xdr:row>
      <xdr:rowOff>33020</xdr:rowOff>
    </xdr:from>
    <xdr:to>
      <xdr:col>19</xdr:col>
      <xdr:colOff>539750</xdr:colOff>
      <xdr:row>159</xdr:row>
      <xdr:rowOff>32766</xdr:rowOff>
    </xdr:to>
    <xdr:pic>
      <xdr:nvPicPr>
        <xdr:cNvPr id="47" name="Picture 109" descr="Inserted picture RelID:46">
          <a:extLst>
            <a:ext uri="{FF2B5EF4-FFF2-40B4-BE49-F238E27FC236}">
              <a16:creationId xmlns:a16="http://schemas.microsoft.com/office/drawing/2014/main" id="{BA966977-1E7A-4C59-8602-F1F69D097235}"/>
            </a:ext>
          </a:extLst>
        </xdr:cNvPr>
        <xdr:cNvPicPr>
          <a:picLocks noChangeAspect="1"/>
        </xdr:cNvPicPr>
      </xdr:nvPicPr>
      <xdr:blipFill>
        <a:blip xmlns:r="http://schemas.openxmlformats.org/officeDocument/2006/relationships" r:embed="rId12"/>
        <a:stretch>
          <a:fillRect/>
        </a:stretch>
      </xdr:blipFill>
      <xdr:spPr>
        <a:xfrm>
          <a:off x="24265636" y="29354780"/>
          <a:ext cx="536194" cy="548386"/>
        </a:xfrm>
        <a:prstGeom prst="rect">
          <a:avLst/>
        </a:prstGeom>
      </xdr:spPr>
    </xdr:pic>
    <xdr:clientData/>
  </xdr:twoCellAnchor>
  <xdr:twoCellAnchor>
    <xdr:from>
      <xdr:col>21</xdr:col>
      <xdr:colOff>254</xdr:colOff>
      <xdr:row>156</xdr:row>
      <xdr:rowOff>33020</xdr:rowOff>
    </xdr:from>
    <xdr:to>
      <xdr:col>21</xdr:col>
      <xdr:colOff>540258</xdr:colOff>
      <xdr:row>159</xdr:row>
      <xdr:rowOff>32766</xdr:rowOff>
    </xdr:to>
    <xdr:pic>
      <xdr:nvPicPr>
        <xdr:cNvPr id="48" name="Picture 110" descr="Inserted picture RelID:47">
          <a:extLst>
            <a:ext uri="{FF2B5EF4-FFF2-40B4-BE49-F238E27FC236}">
              <a16:creationId xmlns:a16="http://schemas.microsoft.com/office/drawing/2014/main" id="{66480495-C367-42EB-B5D8-A6D568595A75}"/>
            </a:ext>
          </a:extLst>
        </xdr:cNvPr>
        <xdr:cNvPicPr>
          <a:picLocks noChangeAspect="1"/>
        </xdr:cNvPicPr>
      </xdr:nvPicPr>
      <xdr:blipFill>
        <a:blip xmlns:r="http://schemas.openxmlformats.org/officeDocument/2006/relationships" r:embed="rId13"/>
        <a:stretch>
          <a:fillRect/>
        </a:stretch>
      </xdr:blipFill>
      <xdr:spPr>
        <a:xfrm>
          <a:off x="25649174" y="29354780"/>
          <a:ext cx="540004" cy="548386"/>
        </a:xfrm>
        <a:prstGeom prst="rect">
          <a:avLst/>
        </a:prstGeom>
      </xdr:spPr>
    </xdr:pic>
    <xdr:clientData/>
  </xdr:twoCellAnchor>
  <xdr:twoCellAnchor>
    <xdr:from>
      <xdr:col>22</xdr:col>
      <xdr:colOff>0</xdr:colOff>
      <xdr:row>156</xdr:row>
      <xdr:rowOff>33020</xdr:rowOff>
    </xdr:from>
    <xdr:to>
      <xdr:col>22</xdr:col>
      <xdr:colOff>540004</xdr:colOff>
      <xdr:row>159</xdr:row>
      <xdr:rowOff>32766</xdr:rowOff>
    </xdr:to>
    <xdr:pic>
      <xdr:nvPicPr>
        <xdr:cNvPr id="49" name="Picture 111" descr="Inserted picture RelID:48">
          <a:extLst>
            <a:ext uri="{FF2B5EF4-FFF2-40B4-BE49-F238E27FC236}">
              <a16:creationId xmlns:a16="http://schemas.microsoft.com/office/drawing/2014/main" id="{3A94EF0B-579D-46B7-9607-B362DDBEAD48}"/>
            </a:ext>
          </a:extLst>
        </xdr:cNvPr>
        <xdr:cNvPicPr>
          <a:picLocks noChangeAspect="1"/>
        </xdr:cNvPicPr>
      </xdr:nvPicPr>
      <xdr:blipFill>
        <a:blip xmlns:r="http://schemas.openxmlformats.org/officeDocument/2006/relationships" r:embed="rId10"/>
        <a:stretch>
          <a:fillRect/>
        </a:stretch>
      </xdr:blipFill>
      <xdr:spPr>
        <a:xfrm>
          <a:off x="26342340" y="29354780"/>
          <a:ext cx="540004" cy="548386"/>
        </a:xfrm>
        <a:prstGeom prst="rect">
          <a:avLst/>
        </a:prstGeom>
      </xdr:spPr>
    </xdr:pic>
    <xdr:clientData/>
  </xdr:twoCellAnchor>
  <xdr:twoCellAnchor>
    <xdr:from>
      <xdr:col>23</xdr:col>
      <xdr:colOff>0</xdr:colOff>
      <xdr:row>156</xdr:row>
      <xdr:rowOff>33020</xdr:rowOff>
    </xdr:from>
    <xdr:to>
      <xdr:col>23</xdr:col>
      <xdr:colOff>540004</xdr:colOff>
      <xdr:row>159</xdr:row>
      <xdr:rowOff>32766</xdr:rowOff>
    </xdr:to>
    <xdr:pic>
      <xdr:nvPicPr>
        <xdr:cNvPr id="50" name="Picture 112" descr="Inserted picture RelID:49">
          <a:extLst>
            <a:ext uri="{FF2B5EF4-FFF2-40B4-BE49-F238E27FC236}">
              <a16:creationId xmlns:a16="http://schemas.microsoft.com/office/drawing/2014/main" id="{ED8CFB9F-5D80-4E8B-9DFC-1D8663484567}"/>
            </a:ext>
          </a:extLst>
        </xdr:cNvPr>
        <xdr:cNvPicPr>
          <a:picLocks noChangeAspect="1"/>
        </xdr:cNvPicPr>
      </xdr:nvPicPr>
      <xdr:blipFill>
        <a:blip xmlns:r="http://schemas.openxmlformats.org/officeDocument/2006/relationships" r:embed="rId11"/>
        <a:stretch>
          <a:fillRect/>
        </a:stretch>
      </xdr:blipFill>
      <xdr:spPr>
        <a:xfrm>
          <a:off x="27035760" y="29354780"/>
          <a:ext cx="540004" cy="548386"/>
        </a:xfrm>
        <a:prstGeom prst="rect">
          <a:avLst/>
        </a:prstGeom>
      </xdr:spPr>
    </xdr:pic>
    <xdr:clientData/>
  </xdr:twoCellAnchor>
  <xdr:twoCellAnchor>
    <xdr:from>
      <xdr:col>23</xdr:col>
      <xdr:colOff>719836</xdr:colOff>
      <xdr:row>156</xdr:row>
      <xdr:rowOff>33020</xdr:rowOff>
    </xdr:from>
    <xdr:to>
      <xdr:col>24</xdr:col>
      <xdr:colOff>539750</xdr:colOff>
      <xdr:row>159</xdr:row>
      <xdr:rowOff>32766</xdr:rowOff>
    </xdr:to>
    <xdr:pic>
      <xdr:nvPicPr>
        <xdr:cNvPr id="51" name="Picture 113" descr="Inserted picture RelID:50">
          <a:extLst>
            <a:ext uri="{FF2B5EF4-FFF2-40B4-BE49-F238E27FC236}">
              <a16:creationId xmlns:a16="http://schemas.microsoft.com/office/drawing/2014/main" id="{BA4F9539-CD09-409A-B838-67B37C10E745}"/>
            </a:ext>
          </a:extLst>
        </xdr:cNvPr>
        <xdr:cNvPicPr>
          <a:picLocks noChangeAspect="1"/>
        </xdr:cNvPicPr>
      </xdr:nvPicPr>
      <xdr:blipFill>
        <a:blip xmlns:r="http://schemas.openxmlformats.org/officeDocument/2006/relationships" r:embed="rId12"/>
        <a:stretch>
          <a:fillRect/>
        </a:stretch>
      </xdr:blipFill>
      <xdr:spPr>
        <a:xfrm>
          <a:off x="27732736" y="29354780"/>
          <a:ext cx="536194" cy="548386"/>
        </a:xfrm>
        <a:prstGeom prst="rect">
          <a:avLst/>
        </a:prstGeom>
      </xdr:spPr>
    </xdr:pic>
    <xdr:clientData/>
  </xdr:twoCellAnchor>
  <xdr:twoCellAnchor>
    <xdr:from>
      <xdr:col>16</xdr:col>
      <xdr:colOff>0</xdr:colOff>
      <xdr:row>163</xdr:row>
      <xdr:rowOff>32512</xdr:rowOff>
    </xdr:from>
    <xdr:to>
      <xdr:col>20</xdr:col>
      <xdr:colOff>508</xdr:colOff>
      <xdr:row>177</xdr:row>
      <xdr:rowOff>31242</xdr:rowOff>
    </xdr:to>
    <xdr:pic>
      <xdr:nvPicPr>
        <xdr:cNvPr id="52" name="Picture 114" descr="Inserted picture RelID:51">
          <a:extLst>
            <a:ext uri="{FF2B5EF4-FFF2-40B4-BE49-F238E27FC236}">
              <a16:creationId xmlns:a16="http://schemas.microsoft.com/office/drawing/2014/main" id="{B687C1E7-58B8-44B7-ACC4-7C8063AA9C78}"/>
            </a:ext>
          </a:extLst>
        </xdr:cNvPr>
        <xdr:cNvPicPr>
          <a:picLocks noChangeAspect="1"/>
        </xdr:cNvPicPr>
      </xdr:nvPicPr>
      <xdr:blipFill>
        <a:blip xmlns:r="http://schemas.openxmlformats.org/officeDocument/2006/relationships" r:embed="rId27"/>
        <a:stretch>
          <a:fillRect/>
        </a:stretch>
      </xdr:blipFill>
      <xdr:spPr>
        <a:xfrm>
          <a:off x="22181820" y="30634432"/>
          <a:ext cx="2774188" cy="2559050"/>
        </a:xfrm>
        <a:prstGeom prst="rect">
          <a:avLst/>
        </a:prstGeom>
      </xdr:spPr>
    </xdr:pic>
    <xdr:clientData/>
  </xdr:twoCellAnchor>
  <xdr:twoCellAnchor>
    <xdr:from>
      <xdr:col>21</xdr:col>
      <xdr:colOff>254</xdr:colOff>
      <xdr:row>163</xdr:row>
      <xdr:rowOff>32512</xdr:rowOff>
    </xdr:from>
    <xdr:to>
      <xdr:col>25</xdr:col>
      <xdr:colOff>254</xdr:colOff>
      <xdr:row>177</xdr:row>
      <xdr:rowOff>31242</xdr:rowOff>
    </xdr:to>
    <xdr:pic>
      <xdr:nvPicPr>
        <xdr:cNvPr id="53" name="Picture 115" descr="Inserted picture RelID:52">
          <a:extLst>
            <a:ext uri="{FF2B5EF4-FFF2-40B4-BE49-F238E27FC236}">
              <a16:creationId xmlns:a16="http://schemas.microsoft.com/office/drawing/2014/main" id="{26D5A9BB-B2D3-41EF-A7E4-CEC24DB16FDB}"/>
            </a:ext>
          </a:extLst>
        </xdr:cNvPr>
        <xdr:cNvPicPr>
          <a:picLocks noChangeAspect="1"/>
        </xdr:cNvPicPr>
      </xdr:nvPicPr>
      <xdr:blipFill>
        <a:blip xmlns:r="http://schemas.openxmlformats.org/officeDocument/2006/relationships" r:embed="rId28"/>
        <a:stretch>
          <a:fillRect/>
        </a:stretch>
      </xdr:blipFill>
      <xdr:spPr>
        <a:xfrm>
          <a:off x="25649174" y="30634432"/>
          <a:ext cx="2773680" cy="2559050"/>
        </a:xfrm>
        <a:prstGeom prst="rect">
          <a:avLst/>
        </a:prstGeom>
      </xdr:spPr>
    </xdr:pic>
    <xdr:clientData/>
  </xdr:twoCellAnchor>
  <xdr:twoCellAnchor>
    <xdr:from>
      <xdr:col>16</xdr:col>
      <xdr:colOff>0</xdr:colOff>
      <xdr:row>178</xdr:row>
      <xdr:rowOff>30988</xdr:rowOff>
    </xdr:from>
    <xdr:to>
      <xdr:col>16</xdr:col>
      <xdr:colOff>540004</xdr:colOff>
      <xdr:row>181</xdr:row>
      <xdr:rowOff>30734</xdr:rowOff>
    </xdr:to>
    <xdr:pic>
      <xdr:nvPicPr>
        <xdr:cNvPr id="54" name="Picture 116" descr="Inserted picture RelID:53">
          <a:extLst>
            <a:ext uri="{FF2B5EF4-FFF2-40B4-BE49-F238E27FC236}">
              <a16:creationId xmlns:a16="http://schemas.microsoft.com/office/drawing/2014/main" id="{35E9A830-5F8B-4834-8296-541E94157A42}"/>
            </a:ext>
          </a:extLst>
        </xdr:cNvPr>
        <xdr:cNvPicPr>
          <a:picLocks noChangeAspect="1"/>
        </xdr:cNvPicPr>
      </xdr:nvPicPr>
      <xdr:blipFill>
        <a:blip xmlns:r="http://schemas.openxmlformats.org/officeDocument/2006/relationships" r:embed="rId9"/>
        <a:stretch>
          <a:fillRect/>
        </a:stretch>
      </xdr:blipFill>
      <xdr:spPr>
        <a:xfrm>
          <a:off x="22181820" y="33376108"/>
          <a:ext cx="540004" cy="548386"/>
        </a:xfrm>
        <a:prstGeom prst="rect">
          <a:avLst/>
        </a:prstGeom>
      </xdr:spPr>
    </xdr:pic>
    <xdr:clientData/>
  </xdr:twoCellAnchor>
  <xdr:twoCellAnchor>
    <xdr:from>
      <xdr:col>17</xdr:col>
      <xdr:colOff>0</xdr:colOff>
      <xdr:row>178</xdr:row>
      <xdr:rowOff>30988</xdr:rowOff>
    </xdr:from>
    <xdr:to>
      <xdr:col>17</xdr:col>
      <xdr:colOff>540004</xdr:colOff>
      <xdr:row>181</xdr:row>
      <xdr:rowOff>30734</xdr:rowOff>
    </xdr:to>
    <xdr:pic>
      <xdr:nvPicPr>
        <xdr:cNvPr id="55" name="Picture 117" descr="Inserted picture RelID:54">
          <a:extLst>
            <a:ext uri="{FF2B5EF4-FFF2-40B4-BE49-F238E27FC236}">
              <a16:creationId xmlns:a16="http://schemas.microsoft.com/office/drawing/2014/main" id="{F0842662-8802-44D7-831F-226E0BAE0862}"/>
            </a:ext>
          </a:extLst>
        </xdr:cNvPr>
        <xdr:cNvPicPr>
          <a:picLocks noChangeAspect="1"/>
        </xdr:cNvPicPr>
      </xdr:nvPicPr>
      <xdr:blipFill>
        <a:blip xmlns:r="http://schemas.openxmlformats.org/officeDocument/2006/relationships" r:embed="rId16"/>
        <a:stretch>
          <a:fillRect/>
        </a:stretch>
      </xdr:blipFill>
      <xdr:spPr>
        <a:xfrm>
          <a:off x="22875240" y="33376108"/>
          <a:ext cx="540004" cy="548386"/>
        </a:xfrm>
        <a:prstGeom prst="rect">
          <a:avLst/>
        </a:prstGeom>
      </xdr:spPr>
    </xdr:pic>
    <xdr:clientData/>
  </xdr:twoCellAnchor>
  <xdr:twoCellAnchor>
    <xdr:from>
      <xdr:col>18</xdr:col>
      <xdr:colOff>0</xdr:colOff>
      <xdr:row>178</xdr:row>
      <xdr:rowOff>30988</xdr:rowOff>
    </xdr:from>
    <xdr:to>
      <xdr:col>18</xdr:col>
      <xdr:colOff>540004</xdr:colOff>
      <xdr:row>181</xdr:row>
      <xdr:rowOff>30734</xdr:rowOff>
    </xdr:to>
    <xdr:pic>
      <xdr:nvPicPr>
        <xdr:cNvPr id="56" name="Picture 118" descr="Inserted picture RelID:55">
          <a:extLst>
            <a:ext uri="{FF2B5EF4-FFF2-40B4-BE49-F238E27FC236}">
              <a16:creationId xmlns:a16="http://schemas.microsoft.com/office/drawing/2014/main" id="{E0FAAFCB-AD88-4F2A-B43C-DFA014AFBE63}"/>
            </a:ext>
          </a:extLst>
        </xdr:cNvPr>
        <xdr:cNvPicPr>
          <a:picLocks noChangeAspect="1"/>
        </xdr:cNvPicPr>
      </xdr:nvPicPr>
      <xdr:blipFill>
        <a:blip xmlns:r="http://schemas.openxmlformats.org/officeDocument/2006/relationships" r:embed="rId17"/>
        <a:stretch>
          <a:fillRect/>
        </a:stretch>
      </xdr:blipFill>
      <xdr:spPr>
        <a:xfrm>
          <a:off x="23568660" y="33376108"/>
          <a:ext cx="540004" cy="548386"/>
        </a:xfrm>
        <a:prstGeom prst="rect">
          <a:avLst/>
        </a:prstGeom>
      </xdr:spPr>
    </xdr:pic>
    <xdr:clientData/>
  </xdr:twoCellAnchor>
  <xdr:twoCellAnchor>
    <xdr:from>
      <xdr:col>18</xdr:col>
      <xdr:colOff>719836</xdr:colOff>
      <xdr:row>178</xdr:row>
      <xdr:rowOff>30988</xdr:rowOff>
    </xdr:from>
    <xdr:to>
      <xdr:col>19</xdr:col>
      <xdr:colOff>539750</xdr:colOff>
      <xdr:row>181</xdr:row>
      <xdr:rowOff>30734</xdr:rowOff>
    </xdr:to>
    <xdr:pic>
      <xdr:nvPicPr>
        <xdr:cNvPr id="57" name="Picture 119" descr="Inserted picture RelID:56">
          <a:extLst>
            <a:ext uri="{FF2B5EF4-FFF2-40B4-BE49-F238E27FC236}">
              <a16:creationId xmlns:a16="http://schemas.microsoft.com/office/drawing/2014/main" id="{6577CC23-AFF2-437C-A9D4-B7A66EF78FFB}"/>
            </a:ext>
          </a:extLst>
        </xdr:cNvPr>
        <xdr:cNvPicPr>
          <a:picLocks noChangeAspect="1"/>
        </xdr:cNvPicPr>
      </xdr:nvPicPr>
      <xdr:blipFill>
        <a:blip xmlns:r="http://schemas.openxmlformats.org/officeDocument/2006/relationships" r:embed="rId18"/>
        <a:stretch>
          <a:fillRect/>
        </a:stretch>
      </xdr:blipFill>
      <xdr:spPr>
        <a:xfrm>
          <a:off x="24265636" y="33376108"/>
          <a:ext cx="536194" cy="548386"/>
        </a:xfrm>
        <a:prstGeom prst="rect">
          <a:avLst/>
        </a:prstGeom>
      </xdr:spPr>
    </xdr:pic>
    <xdr:clientData/>
  </xdr:twoCellAnchor>
  <xdr:twoCellAnchor>
    <xdr:from>
      <xdr:col>21</xdr:col>
      <xdr:colOff>254</xdr:colOff>
      <xdr:row>178</xdr:row>
      <xdr:rowOff>30988</xdr:rowOff>
    </xdr:from>
    <xdr:to>
      <xdr:col>21</xdr:col>
      <xdr:colOff>540258</xdr:colOff>
      <xdr:row>181</xdr:row>
      <xdr:rowOff>30734</xdr:rowOff>
    </xdr:to>
    <xdr:pic>
      <xdr:nvPicPr>
        <xdr:cNvPr id="58" name="Picture 120" descr="Inserted picture RelID:57">
          <a:extLst>
            <a:ext uri="{FF2B5EF4-FFF2-40B4-BE49-F238E27FC236}">
              <a16:creationId xmlns:a16="http://schemas.microsoft.com/office/drawing/2014/main" id="{812DC770-9698-421B-9B4F-090EC5F04B2F}"/>
            </a:ext>
          </a:extLst>
        </xdr:cNvPr>
        <xdr:cNvPicPr>
          <a:picLocks noChangeAspect="1"/>
        </xdr:cNvPicPr>
      </xdr:nvPicPr>
      <xdr:blipFill>
        <a:blip xmlns:r="http://schemas.openxmlformats.org/officeDocument/2006/relationships" r:embed="rId9"/>
        <a:stretch>
          <a:fillRect/>
        </a:stretch>
      </xdr:blipFill>
      <xdr:spPr>
        <a:xfrm>
          <a:off x="25649174" y="33376108"/>
          <a:ext cx="540004" cy="548386"/>
        </a:xfrm>
        <a:prstGeom prst="rect">
          <a:avLst/>
        </a:prstGeom>
      </xdr:spPr>
    </xdr:pic>
    <xdr:clientData/>
  </xdr:twoCellAnchor>
  <xdr:twoCellAnchor>
    <xdr:from>
      <xdr:col>22</xdr:col>
      <xdr:colOff>0</xdr:colOff>
      <xdr:row>178</xdr:row>
      <xdr:rowOff>30988</xdr:rowOff>
    </xdr:from>
    <xdr:to>
      <xdr:col>22</xdr:col>
      <xdr:colOff>540004</xdr:colOff>
      <xdr:row>181</xdr:row>
      <xdr:rowOff>30734</xdr:rowOff>
    </xdr:to>
    <xdr:pic>
      <xdr:nvPicPr>
        <xdr:cNvPr id="59" name="Picture 121" descr="Inserted picture RelID:58">
          <a:extLst>
            <a:ext uri="{FF2B5EF4-FFF2-40B4-BE49-F238E27FC236}">
              <a16:creationId xmlns:a16="http://schemas.microsoft.com/office/drawing/2014/main" id="{CB764E36-7F6D-478C-BA11-0EA4FE5EC094}"/>
            </a:ext>
          </a:extLst>
        </xdr:cNvPr>
        <xdr:cNvPicPr>
          <a:picLocks noChangeAspect="1"/>
        </xdr:cNvPicPr>
      </xdr:nvPicPr>
      <xdr:blipFill>
        <a:blip xmlns:r="http://schemas.openxmlformats.org/officeDocument/2006/relationships" r:embed="rId16"/>
        <a:stretch>
          <a:fillRect/>
        </a:stretch>
      </xdr:blipFill>
      <xdr:spPr>
        <a:xfrm>
          <a:off x="26342340" y="33376108"/>
          <a:ext cx="540004" cy="548386"/>
        </a:xfrm>
        <a:prstGeom prst="rect">
          <a:avLst/>
        </a:prstGeom>
      </xdr:spPr>
    </xdr:pic>
    <xdr:clientData/>
  </xdr:twoCellAnchor>
  <xdr:twoCellAnchor>
    <xdr:from>
      <xdr:col>23</xdr:col>
      <xdr:colOff>0</xdr:colOff>
      <xdr:row>178</xdr:row>
      <xdr:rowOff>30988</xdr:rowOff>
    </xdr:from>
    <xdr:to>
      <xdr:col>23</xdr:col>
      <xdr:colOff>540004</xdr:colOff>
      <xdr:row>181</xdr:row>
      <xdr:rowOff>30734</xdr:rowOff>
    </xdr:to>
    <xdr:pic>
      <xdr:nvPicPr>
        <xdr:cNvPr id="60" name="Picture 122" descr="Inserted picture RelID:59">
          <a:extLst>
            <a:ext uri="{FF2B5EF4-FFF2-40B4-BE49-F238E27FC236}">
              <a16:creationId xmlns:a16="http://schemas.microsoft.com/office/drawing/2014/main" id="{ECCCF50F-AD3C-4DAE-9275-285F23D1C54C}"/>
            </a:ext>
          </a:extLst>
        </xdr:cNvPr>
        <xdr:cNvPicPr>
          <a:picLocks noChangeAspect="1"/>
        </xdr:cNvPicPr>
      </xdr:nvPicPr>
      <xdr:blipFill>
        <a:blip xmlns:r="http://schemas.openxmlformats.org/officeDocument/2006/relationships" r:embed="rId17"/>
        <a:stretch>
          <a:fillRect/>
        </a:stretch>
      </xdr:blipFill>
      <xdr:spPr>
        <a:xfrm>
          <a:off x="27035760" y="33376108"/>
          <a:ext cx="540004" cy="548386"/>
        </a:xfrm>
        <a:prstGeom prst="rect">
          <a:avLst/>
        </a:prstGeom>
      </xdr:spPr>
    </xdr:pic>
    <xdr:clientData/>
  </xdr:twoCellAnchor>
  <xdr:twoCellAnchor>
    <xdr:from>
      <xdr:col>23</xdr:col>
      <xdr:colOff>719836</xdr:colOff>
      <xdr:row>178</xdr:row>
      <xdr:rowOff>30988</xdr:rowOff>
    </xdr:from>
    <xdr:to>
      <xdr:col>24</xdr:col>
      <xdr:colOff>539750</xdr:colOff>
      <xdr:row>181</xdr:row>
      <xdr:rowOff>30734</xdr:rowOff>
    </xdr:to>
    <xdr:pic>
      <xdr:nvPicPr>
        <xdr:cNvPr id="61" name="Picture 123" descr="Inserted picture RelID:60">
          <a:extLst>
            <a:ext uri="{FF2B5EF4-FFF2-40B4-BE49-F238E27FC236}">
              <a16:creationId xmlns:a16="http://schemas.microsoft.com/office/drawing/2014/main" id="{D92E0730-C785-4AA7-86C5-B1170E2238CC}"/>
            </a:ext>
          </a:extLst>
        </xdr:cNvPr>
        <xdr:cNvPicPr>
          <a:picLocks noChangeAspect="1"/>
        </xdr:cNvPicPr>
      </xdr:nvPicPr>
      <xdr:blipFill>
        <a:blip xmlns:r="http://schemas.openxmlformats.org/officeDocument/2006/relationships" r:embed="rId18"/>
        <a:stretch>
          <a:fillRect/>
        </a:stretch>
      </xdr:blipFill>
      <xdr:spPr>
        <a:xfrm>
          <a:off x="27732736" y="33376108"/>
          <a:ext cx="536194" cy="548386"/>
        </a:xfrm>
        <a:prstGeom prst="rect">
          <a:avLst/>
        </a:prstGeom>
      </xdr:spPr>
    </xdr:pic>
    <xdr:clientData/>
  </xdr:twoCellAnchor>
  <xdr:twoCellAnchor>
    <xdr:from>
      <xdr:col>16</xdr:col>
      <xdr:colOff>0</xdr:colOff>
      <xdr:row>236</xdr:row>
      <xdr:rowOff>0</xdr:rowOff>
    </xdr:from>
    <xdr:to>
      <xdr:col>20</xdr:col>
      <xdr:colOff>508</xdr:colOff>
      <xdr:row>246</xdr:row>
      <xdr:rowOff>82042</xdr:rowOff>
    </xdr:to>
    <xdr:pic>
      <xdr:nvPicPr>
        <xdr:cNvPr id="62" name="Picture 124" descr="Inserted picture RelID:61">
          <a:extLst>
            <a:ext uri="{FF2B5EF4-FFF2-40B4-BE49-F238E27FC236}">
              <a16:creationId xmlns:a16="http://schemas.microsoft.com/office/drawing/2014/main" id="{0759F37D-EC1F-429B-A1C1-B0BDD1669C0B}"/>
            </a:ext>
          </a:extLst>
        </xdr:cNvPr>
        <xdr:cNvPicPr>
          <a:picLocks noChangeAspect="1"/>
        </xdr:cNvPicPr>
      </xdr:nvPicPr>
      <xdr:blipFill>
        <a:blip xmlns:r="http://schemas.openxmlformats.org/officeDocument/2006/relationships" r:embed="rId29"/>
        <a:stretch>
          <a:fillRect/>
        </a:stretch>
      </xdr:blipFill>
      <xdr:spPr>
        <a:xfrm>
          <a:off x="22181820" y="44135040"/>
          <a:ext cx="2774188" cy="2558542"/>
        </a:xfrm>
        <a:prstGeom prst="rect">
          <a:avLst/>
        </a:prstGeom>
      </xdr:spPr>
    </xdr:pic>
    <xdr:clientData/>
  </xdr:twoCellAnchor>
  <xdr:twoCellAnchor>
    <xdr:from>
      <xdr:col>21</xdr:col>
      <xdr:colOff>254</xdr:colOff>
      <xdr:row>236</xdr:row>
      <xdr:rowOff>0</xdr:rowOff>
    </xdr:from>
    <xdr:to>
      <xdr:col>25</xdr:col>
      <xdr:colOff>254</xdr:colOff>
      <xdr:row>246</xdr:row>
      <xdr:rowOff>82042</xdr:rowOff>
    </xdr:to>
    <xdr:pic>
      <xdr:nvPicPr>
        <xdr:cNvPr id="63" name="Picture 125" descr="Inserted picture RelID:62">
          <a:extLst>
            <a:ext uri="{FF2B5EF4-FFF2-40B4-BE49-F238E27FC236}">
              <a16:creationId xmlns:a16="http://schemas.microsoft.com/office/drawing/2014/main" id="{6859421B-C215-4323-B26F-875646447594}"/>
            </a:ext>
          </a:extLst>
        </xdr:cNvPr>
        <xdr:cNvPicPr>
          <a:picLocks noChangeAspect="1"/>
        </xdr:cNvPicPr>
      </xdr:nvPicPr>
      <xdr:blipFill>
        <a:blip xmlns:r="http://schemas.openxmlformats.org/officeDocument/2006/relationships" r:embed="rId30"/>
        <a:stretch>
          <a:fillRect/>
        </a:stretch>
      </xdr:blipFill>
      <xdr:spPr>
        <a:xfrm>
          <a:off x="25649174" y="44135040"/>
          <a:ext cx="2773680" cy="2558542"/>
        </a:xfrm>
        <a:prstGeom prst="rect">
          <a:avLst/>
        </a:prstGeom>
      </xdr:spPr>
    </xdr:pic>
    <xdr:clientData/>
  </xdr:twoCellAnchor>
  <xdr:twoCellAnchor>
    <xdr:from>
      <xdr:col>16</xdr:col>
      <xdr:colOff>0</xdr:colOff>
      <xdr:row>247</xdr:row>
      <xdr:rowOff>81788</xdr:rowOff>
    </xdr:from>
    <xdr:to>
      <xdr:col>16</xdr:col>
      <xdr:colOff>540004</xdr:colOff>
      <xdr:row>250</xdr:row>
      <xdr:rowOff>81534</xdr:rowOff>
    </xdr:to>
    <xdr:pic>
      <xdr:nvPicPr>
        <xdr:cNvPr id="64" name="Picture 126" descr="Inserted picture RelID:63">
          <a:extLst>
            <a:ext uri="{FF2B5EF4-FFF2-40B4-BE49-F238E27FC236}">
              <a16:creationId xmlns:a16="http://schemas.microsoft.com/office/drawing/2014/main" id="{C6998AA5-E5BE-4D49-AB55-DD2BCE6E716D}"/>
            </a:ext>
          </a:extLst>
        </xdr:cNvPr>
        <xdr:cNvPicPr>
          <a:picLocks noChangeAspect="1"/>
        </xdr:cNvPicPr>
      </xdr:nvPicPr>
      <xdr:blipFill>
        <a:blip xmlns:r="http://schemas.openxmlformats.org/officeDocument/2006/relationships" r:embed="rId3"/>
        <a:stretch>
          <a:fillRect/>
        </a:stretch>
      </xdr:blipFill>
      <xdr:spPr>
        <a:xfrm>
          <a:off x="22181820" y="46876208"/>
          <a:ext cx="540004" cy="548386"/>
        </a:xfrm>
        <a:prstGeom prst="rect">
          <a:avLst/>
        </a:prstGeom>
      </xdr:spPr>
    </xdr:pic>
    <xdr:clientData/>
  </xdr:twoCellAnchor>
  <xdr:twoCellAnchor>
    <xdr:from>
      <xdr:col>17</xdr:col>
      <xdr:colOff>0</xdr:colOff>
      <xdr:row>247</xdr:row>
      <xdr:rowOff>81788</xdr:rowOff>
    </xdr:from>
    <xdr:to>
      <xdr:col>17</xdr:col>
      <xdr:colOff>540004</xdr:colOff>
      <xdr:row>250</xdr:row>
      <xdr:rowOff>81534</xdr:rowOff>
    </xdr:to>
    <xdr:pic>
      <xdr:nvPicPr>
        <xdr:cNvPr id="65" name="Picture 127" descr="Inserted picture RelID:64">
          <a:extLst>
            <a:ext uri="{FF2B5EF4-FFF2-40B4-BE49-F238E27FC236}">
              <a16:creationId xmlns:a16="http://schemas.microsoft.com/office/drawing/2014/main" id="{A33B742F-8F48-47CE-9EB6-FC1A58F9C491}"/>
            </a:ext>
          </a:extLst>
        </xdr:cNvPr>
        <xdr:cNvPicPr>
          <a:picLocks noChangeAspect="1"/>
        </xdr:cNvPicPr>
      </xdr:nvPicPr>
      <xdr:blipFill>
        <a:blip xmlns:r="http://schemas.openxmlformats.org/officeDocument/2006/relationships" r:embed="rId4"/>
        <a:stretch>
          <a:fillRect/>
        </a:stretch>
      </xdr:blipFill>
      <xdr:spPr>
        <a:xfrm>
          <a:off x="22875240" y="46876208"/>
          <a:ext cx="540004" cy="548386"/>
        </a:xfrm>
        <a:prstGeom prst="rect">
          <a:avLst/>
        </a:prstGeom>
      </xdr:spPr>
    </xdr:pic>
    <xdr:clientData/>
  </xdr:twoCellAnchor>
  <xdr:twoCellAnchor>
    <xdr:from>
      <xdr:col>18</xdr:col>
      <xdr:colOff>0</xdr:colOff>
      <xdr:row>247</xdr:row>
      <xdr:rowOff>81788</xdr:rowOff>
    </xdr:from>
    <xdr:to>
      <xdr:col>18</xdr:col>
      <xdr:colOff>540004</xdr:colOff>
      <xdr:row>250</xdr:row>
      <xdr:rowOff>81534</xdr:rowOff>
    </xdr:to>
    <xdr:pic>
      <xdr:nvPicPr>
        <xdr:cNvPr id="66" name="Picture 128" descr="Inserted picture RelID:65">
          <a:extLst>
            <a:ext uri="{FF2B5EF4-FFF2-40B4-BE49-F238E27FC236}">
              <a16:creationId xmlns:a16="http://schemas.microsoft.com/office/drawing/2014/main" id="{39FEE9E6-A761-45AC-B757-27741F485AEB}"/>
            </a:ext>
          </a:extLst>
        </xdr:cNvPr>
        <xdr:cNvPicPr>
          <a:picLocks noChangeAspect="1"/>
        </xdr:cNvPicPr>
      </xdr:nvPicPr>
      <xdr:blipFill>
        <a:blip xmlns:r="http://schemas.openxmlformats.org/officeDocument/2006/relationships" r:embed="rId5"/>
        <a:stretch>
          <a:fillRect/>
        </a:stretch>
      </xdr:blipFill>
      <xdr:spPr>
        <a:xfrm>
          <a:off x="23568660" y="46876208"/>
          <a:ext cx="540004" cy="548386"/>
        </a:xfrm>
        <a:prstGeom prst="rect">
          <a:avLst/>
        </a:prstGeom>
      </xdr:spPr>
    </xdr:pic>
    <xdr:clientData/>
  </xdr:twoCellAnchor>
  <xdr:twoCellAnchor>
    <xdr:from>
      <xdr:col>18</xdr:col>
      <xdr:colOff>719836</xdr:colOff>
      <xdr:row>247</xdr:row>
      <xdr:rowOff>81788</xdr:rowOff>
    </xdr:from>
    <xdr:to>
      <xdr:col>19</xdr:col>
      <xdr:colOff>539750</xdr:colOff>
      <xdr:row>250</xdr:row>
      <xdr:rowOff>81534</xdr:rowOff>
    </xdr:to>
    <xdr:pic>
      <xdr:nvPicPr>
        <xdr:cNvPr id="67" name="Picture 129" descr="Inserted picture RelID:66">
          <a:extLst>
            <a:ext uri="{FF2B5EF4-FFF2-40B4-BE49-F238E27FC236}">
              <a16:creationId xmlns:a16="http://schemas.microsoft.com/office/drawing/2014/main" id="{B0CE05B2-2FAE-4B81-8867-09D5914081C2}"/>
            </a:ext>
          </a:extLst>
        </xdr:cNvPr>
        <xdr:cNvPicPr>
          <a:picLocks noChangeAspect="1"/>
        </xdr:cNvPicPr>
      </xdr:nvPicPr>
      <xdr:blipFill>
        <a:blip xmlns:r="http://schemas.openxmlformats.org/officeDocument/2006/relationships" r:embed="rId24"/>
        <a:stretch>
          <a:fillRect/>
        </a:stretch>
      </xdr:blipFill>
      <xdr:spPr>
        <a:xfrm>
          <a:off x="24265636" y="46876208"/>
          <a:ext cx="536194" cy="548386"/>
        </a:xfrm>
        <a:prstGeom prst="rect">
          <a:avLst/>
        </a:prstGeom>
      </xdr:spPr>
    </xdr:pic>
    <xdr:clientData/>
  </xdr:twoCellAnchor>
  <xdr:twoCellAnchor>
    <xdr:from>
      <xdr:col>21</xdr:col>
      <xdr:colOff>254</xdr:colOff>
      <xdr:row>247</xdr:row>
      <xdr:rowOff>81788</xdr:rowOff>
    </xdr:from>
    <xdr:to>
      <xdr:col>21</xdr:col>
      <xdr:colOff>540258</xdr:colOff>
      <xdr:row>250</xdr:row>
      <xdr:rowOff>81534</xdr:rowOff>
    </xdr:to>
    <xdr:pic>
      <xdr:nvPicPr>
        <xdr:cNvPr id="68" name="Picture 130" descr="Inserted picture RelID:67">
          <a:extLst>
            <a:ext uri="{FF2B5EF4-FFF2-40B4-BE49-F238E27FC236}">
              <a16:creationId xmlns:a16="http://schemas.microsoft.com/office/drawing/2014/main" id="{08084CBB-F438-44BC-A81C-E20C0D066D6C}"/>
            </a:ext>
          </a:extLst>
        </xdr:cNvPr>
        <xdr:cNvPicPr>
          <a:picLocks noChangeAspect="1"/>
        </xdr:cNvPicPr>
      </xdr:nvPicPr>
      <xdr:blipFill>
        <a:blip xmlns:r="http://schemas.openxmlformats.org/officeDocument/2006/relationships" r:embed="rId3"/>
        <a:stretch>
          <a:fillRect/>
        </a:stretch>
      </xdr:blipFill>
      <xdr:spPr>
        <a:xfrm>
          <a:off x="25649174" y="46876208"/>
          <a:ext cx="540004" cy="548386"/>
        </a:xfrm>
        <a:prstGeom prst="rect">
          <a:avLst/>
        </a:prstGeom>
      </xdr:spPr>
    </xdr:pic>
    <xdr:clientData/>
  </xdr:twoCellAnchor>
  <xdr:twoCellAnchor>
    <xdr:from>
      <xdr:col>22</xdr:col>
      <xdr:colOff>0</xdr:colOff>
      <xdr:row>247</xdr:row>
      <xdr:rowOff>81788</xdr:rowOff>
    </xdr:from>
    <xdr:to>
      <xdr:col>22</xdr:col>
      <xdr:colOff>540004</xdr:colOff>
      <xdr:row>250</xdr:row>
      <xdr:rowOff>81534</xdr:rowOff>
    </xdr:to>
    <xdr:pic>
      <xdr:nvPicPr>
        <xdr:cNvPr id="69" name="Picture 131" descr="Inserted picture RelID:68">
          <a:extLst>
            <a:ext uri="{FF2B5EF4-FFF2-40B4-BE49-F238E27FC236}">
              <a16:creationId xmlns:a16="http://schemas.microsoft.com/office/drawing/2014/main" id="{EAE0C4A9-237B-4AAD-94BA-F5FC49F01383}"/>
            </a:ext>
          </a:extLst>
        </xdr:cNvPr>
        <xdr:cNvPicPr>
          <a:picLocks noChangeAspect="1"/>
        </xdr:cNvPicPr>
      </xdr:nvPicPr>
      <xdr:blipFill>
        <a:blip xmlns:r="http://schemas.openxmlformats.org/officeDocument/2006/relationships" r:embed="rId4"/>
        <a:stretch>
          <a:fillRect/>
        </a:stretch>
      </xdr:blipFill>
      <xdr:spPr>
        <a:xfrm>
          <a:off x="26342340" y="46876208"/>
          <a:ext cx="540004" cy="548386"/>
        </a:xfrm>
        <a:prstGeom prst="rect">
          <a:avLst/>
        </a:prstGeom>
      </xdr:spPr>
    </xdr:pic>
    <xdr:clientData/>
  </xdr:twoCellAnchor>
  <xdr:twoCellAnchor>
    <xdr:from>
      <xdr:col>23</xdr:col>
      <xdr:colOff>0</xdr:colOff>
      <xdr:row>247</xdr:row>
      <xdr:rowOff>81788</xdr:rowOff>
    </xdr:from>
    <xdr:to>
      <xdr:col>23</xdr:col>
      <xdr:colOff>540004</xdr:colOff>
      <xdr:row>250</xdr:row>
      <xdr:rowOff>81534</xdr:rowOff>
    </xdr:to>
    <xdr:pic>
      <xdr:nvPicPr>
        <xdr:cNvPr id="70" name="Picture 132" descr="Inserted picture RelID:69">
          <a:extLst>
            <a:ext uri="{FF2B5EF4-FFF2-40B4-BE49-F238E27FC236}">
              <a16:creationId xmlns:a16="http://schemas.microsoft.com/office/drawing/2014/main" id="{A9B1B56B-16E4-47EE-8606-B4A41F2354E4}"/>
            </a:ext>
          </a:extLst>
        </xdr:cNvPr>
        <xdr:cNvPicPr>
          <a:picLocks noChangeAspect="1"/>
        </xdr:cNvPicPr>
      </xdr:nvPicPr>
      <xdr:blipFill>
        <a:blip xmlns:r="http://schemas.openxmlformats.org/officeDocument/2006/relationships" r:embed="rId5"/>
        <a:stretch>
          <a:fillRect/>
        </a:stretch>
      </xdr:blipFill>
      <xdr:spPr>
        <a:xfrm>
          <a:off x="27035760" y="46876208"/>
          <a:ext cx="540004" cy="548386"/>
        </a:xfrm>
        <a:prstGeom prst="rect">
          <a:avLst/>
        </a:prstGeom>
      </xdr:spPr>
    </xdr:pic>
    <xdr:clientData/>
  </xdr:twoCellAnchor>
  <xdr:twoCellAnchor>
    <xdr:from>
      <xdr:col>23</xdr:col>
      <xdr:colOff>719836</xdr:colOff>
      <xdr:row>247</xdr:row>
      <xdr:rowOff>81788</xdr:rowOff>
    </xdr:from>
    <xdr:to>
      <xdr:col>24</xdr:col>
      <xdr:colOff>539750</xdr:colOff>
      <xdr:row>250</xdr:row>
      <xdr:rowOff>81534</xdr:rowOff>
    </xdr:to>
    <xdr:pic>
      <xdr:nvPicPr>
        <xdr:cNvPr id="71" name="Picture 133" descr="Inserted picture RelID:70">
          <a:extLst>
            <a:ext uri="{FF2B5EF4-FFF2-40B4-BE49-F238E27FC236}">
              <a16:creationId xmlns:a16="http://schemas.microsoft.com/office/drawing/2014/main" id="{DB3D19E7-2BBB-4CC5-A598-B613FC92E0BD}"/>
            </a:ext>
          </a:extLst>
        </xdr:cNvPr>
        <xdr:cNvPicPr>
          <a:picLocks noChangeAspect="1"/>
        </xdr:cNvPicPr>
      </xdr:nvPicPr>
      <xdr:blipFill>
        <a:blip xmlns:r="http://schemas.openxmlformats.org/officeDocument/2006/relationships" r:embed="rId24"/>
        <a:stretch>
          <a:fillRect/>
        </a:stretch>
      </xdr:blipFill>
      <xdr:spPr>
        <a:xfrm>
          <a:off x="27732736" y="46876208"/>
          <a:ext cx="536194" cy="548386"/>
        </a:xfrm>
        <a:prstGeom prst="rect">
          <a:avLst/>
        </a:prstGeom>
      </xdr:spPr>
    </xdr:pic>
    <xdr:clientData/>
  </xdr:twoCellAnchor>
  <xdr:twoCellAnchor>
    <xdr:from>
      <xdr:col>16</xdr:col>
      <xdr:colOff>0</xdr:colOff>
      <xdr:row>254</xdr:row>
      <xdr:rowOff>81280</xdr:rowOff>
    </xdr:from>
    <xdr:to>
      <xdr:col>20</xdr:col>
      <xdr:colOff>508</xdr:colOff>
      <xdr:row>268</xdr:row>
      <xdr:rowOff>80010</xdr:rowOff>
    </xdr:to>
    <xdr:pic>
      <xdr:nvPicPr>
        <xdr:cNvPr id="72" name="Picture 134" descr="Inserted picture RelID:71">
          <a:extLst>
            <a:ext uri="{FF2B5EF4-FFF2-40B4-BE49-F238E27FC236}">
              <a16:creationId xmlns:a16="http://schemas.microsoft.com/office/drawing/2014/main" id="{3C3877AF-2583-469C-A19A-7C1BBFF19245}"/>
            </a:ext>
          </a:extLst>
        </xdr:cNvPr>
        <xdr:cNvPicPr>
          <a:picLocks noChangeAspect="1"/>
        </xdr:cNvPicPr>
      </xdr:nvPicPr>
      <xdr:blipFill>
        <a:blip xmlns:r="http://schemas.openxmlformats.org/officeDocument/2006/relationships" r:embed="rId31"/>
        <a:stretch>
          <a:fillRect/>
        </a:stretch>
      </xdr:blipFill>
      <xdr:spPr>
        <a:xfrm>
          <a:off x="22181820" y="48155860"/>
          <a:ext cx="2774188" cy="2559050"/>
        </a:xfrm>
        <a:prstGeom prst="rect">
          <a:avLst/>
        </a:prstGeom>
      </xdr:spPr>
    </xdr:pic>
    <xdr:clientData/>
  </xdr:twoCellAnchor>
  <xdr:twoCellAnchor>
    <xdr:from>
      <xdr:col>21</xdr:col>
      <xdr:colOff>254</xdr:colOff>
      <xdr:row>254</xdr:row>
      <xdr:rowOff>81280</xdr:rowOff>
    </xdr:from>
    <xdr:to>
      <xdr:col>25</xdr:col>
      <xdr:colOff>254</xdr:colOff>
      <xdr:row>268</xdr:row>
      <xdr:rowOff>80010</xdr:rowOff>
    </xdr:to>
    <xdr:pic>
      <xdr:nvPicPr>
        <xdr:cNvPr id="73" name="Picture 135" descr="Inserted picture RelID:72">
          <a:extLst>
            <a:ext uri="{FF2B5EF4-FFF2-40B4-BE49-F238E27FC236}">
              <a16:creationId xmlns:a16="http://schemas.microsoft.com/office/drawing/2014/main" id="{897F43BC-3EDF-4C6F-9C91-1EBE6DCE0575}"/>
            </a:ext>
          </a:extLst>
        </xdr:cNvPr>
        <xdr:cNvPicPr>
          <a:picLocks noChangeAspect="1"/>
        </xdr:cNvPicPr>
      </xdr:nvPicPr>
      <xdr:blipFill>
        <a:blip xmlns:r="http://schemas.openxmlformats.org/officeDocument/2006/relationships" r:embed="rId32"/>
        <a:stretch>
          <a:fillRect/>
        </a:stretch>
      </xdr:blipFill>
      <xdr:spPr>
        <a:xfrm>
          <a:off x="25649174" y="48155860"/>
          <a:ext cx="2773680" cy="2559050"/>
        </a:xfrm>
        <a:prstGeom prst="rect">
          <a:avLst/>
        </a:prstGeom>
      </xdr:spPr>
    </xdr:pic>
    <xdr:clientData/>
  </xdr:twoCellAnchor>
  <xdr:twoCellAnchor>
    <xdr:from>
      <xdr:col>16</xdr:col>
      <xdr:colOff>0</xdr:colOff>
      <xdr:row>269</xdr:row>
      <xdr:rowOff>79756</xdr:rowOff>
    </xdr:from>
    <xdr:to>
      <xdr:col>16</xdr:col>
      <xdr:colOff>540004</xdr:colOff>
      <xdr:row>272</xdr:row>
      <xdr:rowOff>79502</xdr:rowOff>
    </xdr:to>
    <xdr:pic>
      <xdr:nvPicPr>
        <xdr:cNvPr id="74" name="Picture 136" descr="Inserted picture RelID:73">
          <a:extLst>
            <a:ext uri="{FF2B5EF4-FFF2-40B4-BE49-F238E27FC236}">
              <a16:creationId xmlns:a16="http://schemas.microsoft.com/office/drawing/2014/main" id="{B18E749C-F860-4516-8EF8-8CD0BBE3E7A8}"/>
            </a:ext>
          </a:extLst>
        </xdr:cNvPr>
        <xdr:cNvPicPr>
          <a:picLocks noChangeAspect="1"/>
        </xdr:cNvPicPr>
      </xdr:nvPicPr>
      <xdr:blipFill>
        <a:blip xmlns:r="http://schemas.openxmlformats.org/officeDocument/2006/relationships" r:embed="rId13"/>
        <a:stretch>
          <a:fillRect/>
        </a:stretch>
      </xdr:blipFill>
      <xdr:spPr>
        <a:xfrm>
          <a:off x="22181820" y="50897536"/>
          <a:ext cx="540004" cy="548386"/>
        </a:xfrm>
        <a:prstGeom prst="rect">
          <a:avLst/>
        </a:prstGeom>
      </xdr:spPr>
    </xdr:pic>
    <xdr:clientData/>
  </xdr:twoCellAnchor>
  <xdr:twoCellAnchor>
    <xdr:from>
      <xdr:col>17</xdr:col>
      <xdr:colOff>0</xdr:colOff>
      <xdr:row>269</xdr:row>
      <xdr:rowOff>79756</xdr:rowOff>
    </xdr:from>
    <xdr:to>
      <xdr:col>17</xdr:col>
      <xdr:colOff>540004</xdr:colOff>
      <xdr:row>272</xdr:row>
      <xdr:rowOff>79502</xdr:rowOff>
    </xdr:to>
    <xdr:pic>
      <xdr:nvPicPr>
        <xdr:cNvPr id="75" name="Picture 137" descr="Inserted picture RelID:74">
          <a:extLst>
            <a:ext uri="{FF2B5EF4-FFF2-40B4-BE49-F238E27FC236}">
              <a16:creationId xmlns:a16="http://schemas.microsoft.com/office/drawing/2014/main" id="{B385105F-9A3C-4677-B5B0-B1EFD954D1D7}"/>
            </a:ext>
          </a:extLst>
        </xdr:cNvPr>
        <xdr:cNvPicPr>
          <a:picLocks noChangeAspect="1"/>
        </xdr:cNvPicPr>
      </xdr:nvPicPr>
      <xdr:blipFill>
        <a:blip xmlns:r="http://schemas.openxmlformats.org/officeDocument/2006/relationships" r:embed="rId33"/>
        <a:stretch>
          <a:fillRect/>
        </a:stretch>
      </xdr:blipFill>
      <xdr:spPr>
        <a:xfrm>
          <a:off x="22875240" y="50897536"/>
          <a:ext cx="540004" cy="548386"/>
        </a:xfrm>
        <a:prstGeom prst="rect">
          <a:avLst/>
        </a:prstGeom>
      </xdr:spPr>
    </xdr:pic>
    <xdr:clientData/>
  </xdr:twoCellAnchor>
  <xdr:twoCellAnchor>
    <xdr:from>
      <xdr:col>18</xdr:col>
      <xdr:colOff>0</xdr:colOff>
      <xdr:row>269</xdr:row>
      <xdr:rowOff>79756</xdr:rowOff>
    </xdr:from>
    <xdr:to>
      <xdr:col>18</xdr:col>
      <xdr:colOff>540004</xdr:colOff>
      <xdr:row>272</xdr:row>
      <xdr:rowOff>79502</xdr:rowOff>
    </xdr:to>
    <xdr:pic>
      <xdr:nvPicPr>
        <xdr:cNvPr id="76" name="Picture 138" descr="Inserted picture RelID:75">
          <a:extLst>
            <a:ext uri="{FF2B5EF4-FFF2-40B4-BE49-F238E27FC236}">
              <a16:creationId xmlns:a16="http://schemas.microsoft.com/office/drawing/2014/main" id="{7AC12443-3B67-4443-B9FE-83D4E6FF1AC9}"/>
            </a:ext>
          </a:extLst>
        </xdr:cNvPr>
        <xdr:cNvPicPr>
          <a:picLocks noChangeAspect="1"/>
        </xdr:cNvPicPr>
      </xdr:nvPicPr>
      <xdr:blipFill>
        <a:blip xmlns:r="http://schemas.openxmlformats.org/officeDocument/2006/relationships" r:embed="rId34"/>
        <a:stretch>
          <a:fillRect/>
        </a:stretch>
      </xdr:blipFill>
      <xdr:spPr>
        <a:xfrm>
          <a:off x="23568660" y="50897536"/>
          <a:ext cx="540004" cy="548386"/>
        </a:xfrm>
        <a:prstGeom prst="rect">
          <a:avLst/>
        </a:prstGeom>
      </xdr:spPr>
    </xdr:pic>
    <xdr:clientData/>
  </xdr:twoCellAnchor>
  <xdr:twoCellAnchor>
    <xdr:from>
      <xdr:col>18</xdr:col>
      <xdr:colOff>719836</xdr:colOff>
      <xdr:row>269</xdr:row>
      <xdr:rowOff>79756</xdr:rowOff>
    </xdr:from>
    <xdr:to>
      <xdr:col>19</xdr:col>
      <xdr:colOff>539750</xdr:colOff>
      <xdr:row>272</xdr:row>
      <xdr:rowOff>79502</xdr:rowOff>
    </xdr:to>
    <xdr:pic>
      <xdr:nvPicPr>
        <xdr:cNvPr id="77" name="Picture 139" descr="Inserted picture RelID:76">
          <a:extLst>
            <a:ext uri="{FF2B5EF4-FFF2-40B4-BE49-F238E27FC236}">
              <a16:creationId xmlns:a16="http://schemas.microsoft.com/office/drawing/2014/main" id="{18B11317-90FA-44D7-A1BD-4CA848D57A98}"/>
            </a:ext>
          </a:extLst>
        </xdr:cNvPr>
        <xdr:cNvPicPr>
          <a:picLocks noChangeAspect="1"/>
        </xdr:cNvPicPr>
      </xdr:nvPicPr>
      <xdr:blipFill>
        <a:blip xmlns:r="http://schemas.openxmlformats.org/officeDocument/2006/relationships" r:embed="rId35"/>
        <a:stretch>
          <a:fillRect/>
        </a:stretch>
      </xdr:blipFill>
      <xdr:spPr>
        <a:xfrm>
          <a:off x="24265636" y="50897536"/>
          <a:ext cx="536194" cy="548386"/>
        </a:xfrm>
        <a:prstGeom prst="rect">
          <a:avLst/>
        </a:prstGeom>
      </xdr:spPr>
    </xdr:pic>
    <xdr:clientData/>
  </xdr:twoCellAnchor>
  <xdr:twoCellAnchor>
    <xdr:from>
      <xdr:col>21</xdr:col>
      <xdr:colOff>254</xdr:colOff>
      <xdr:row>269</xdr:row>
      <xdr:rowOff>79756</xdr:rowOff>
    </xdr:from>
    <xdr:to>
      <xdr:col>21</xdr:col>
      <xdr:colOff>540258</xdr:colOff>
      <xdr:row>272</xdr:row>
      <xdr:rowOff>79502</xdr:rowOff>
    </xdr:to>
    <xdr:pic>
      <xdr:nvPicPr>
        <xdr:cNvPr id="78" name="Picture 140" descr="Inserted picture RelID:77">
          <a:extLst>
            <a:ext uri="{FF2B5EF4-FFF2-40B4-BE49-F238E27FC236}">
              <a16:creationId xmlns:a16="http://schemas.microsoft.com/office/drawing/2014/main" id="{D74750C9-5145-43FA-8143-BEECAB8A69E9}"/>
            </a:ext>
          </a:extLst>
        </xdr:cNvPr>
        <xdr:cNvPicPr>
          <a:picLocks noChangeAspect="1"/>
        </xdr:cNvPicPr>
      </xdr:nvPicPr>
      <xdr:blipFill>
        <a:blip xmlns:r="http://schemas.openxmlformats.org/officeDocument/2006/relationships" r:embed="rId13"/>
        <a:stretch>
          <a:fillRect/>
        </a:stretch>
      </xdr:blipFill>
      <xdr:spPr>
        <a:xfrm>
          <a:off x="25649174" y="50897536"/>
          <a:ext cx="540004" cy="548386"/>
        </a:xfrm>
        <a:prstGeom prst="rect">
          <a:avLst/>
        </a:prstGeom>
      </xdr:spPr>
    </xdr:pic>
    <xdr:clientData/>
  </xdr:twoCellAnchor>
  <xdr:twoCellAnchor>
    <xdr:from>
      <xdr:col>22</xdr:col>
      <xdr:colOff>0</xdr:colOff>
      <xdr:row>269</xdr:row>
      <xdr:rowOff>79756</xdr:rowOff>
    </xdr:from>
    <xdr:to>
      <xdr:col>22</xdr:col>
      <xdr:colOff>540004</xdr:colOff>
      <xdr:row>272</xdr:row>
      <xdr:rowOff>79502</xdr:rowOff>
    </xdr:to>
    <xdr:pic>
      <xdr:nvPicPr>
        <xdr:cNvPr id="79" name="Picture 141" descr="Inserted picture RelID:78">
          <a:extLst>
            <a:ext uri="{FF2B5EF4-FFF2-40B4-BE49-F238E27FC236}">
              <a16:creationId xmlns:a16="http://schemas.microsoft.com/office/drawing/2014/main" id="{73E6A4E7-8DDD-469E-BC64-04E15FB767C4}"/>
            </a:ext>
          </a:extLst>
        </xdr:cNvPr>
        <xdr:cNvPicPr>
          <a:picLocks noChangeAspect="1"/>
        </xdr:cNvPicPr>
      </xdr:nvPicPr>
      <xdr:blipFill>
        <a:blip xmlns:r="http://schemas.openxmlformats.org/officeDocument/2006/relationships" r:embed="rId33"/>
        <a:stretch>
          <a:fillRect/>
        </a:stretch>
      </xdr:blipFill>
      <xdr:spPr>
        <a:xfrm>
          <a:off x="26342340" y="50897536"/>
          <a:ext cx="540004" cy="548386"/>
        </a:xfrm>
        <a:prstGeom prst="rect">
          <a:avLst/>
        </a:prstGeom>
      </xdr:spPr>
    </xdr:pic>
    <xdr:clientData/>
  </xdr:twoCellAnchor>
  <xdr:twoCellAnchor>
    <xdr:from>
      <xdr:col>23</xdr:col>
      <xdr:colOff>0</xdr:colOff>
      <xdr:row>269</xdr:row>
      <xdr:rowOff>79756</xdr:rowOff>
    </xdr:from>
    <xdr:to>
      <xdr:col>23</xdr:col>
      <xdr:colOff>540004</xdr:colOff>
      <xdr:row>272</xdr:row>
      <xdr:rowOff>79502</xdr:rowOff>
    </xdr:to>
    <xdr:pic>
      <xdr:nvPicPr>
        <xdr:cNvPr id="80" name="Picture 142" descr="Inserted picture RelID:79">
          <a:extLst>
            <a:ext uri="{FF2B5EF4-FFF2-40B4-BE49-F238E27FC236}">
              <a16:creationId xmlns:a16="http://schemas.microsoft.com/office/drawing/2014/main" id="{228E70DB-8E26-4E0E-B05B-A74D8BDBF199}"/>
            </a:ext>
          </a:extLst>
        </xdr:cNvPr>
        <xdr:cNvPicPr>
          <a:picLocks noChangeAspect="1"/>
        </xdr:cNvPicPr>
      </xdr:nvPicPr>
      <xdr:blipFill>
        <a:blip xmlns:r="http://schemas.openxmlformats.org/officeDocument/2006/relationships" r:embed="rId34"/>
        <a:stretch>
          <a:fillRect/>
        </a:stretch>
      </xdr:blipFill>
      <xdr:spPr>
        <a:xfrm>
          <a:off x="27035760" y="50897536"/>
          <a:ext cx="540004" cy="548386"/>
        </a:xfrm>
        <a:prstGeom prst="rect">
          <a:avLst/>
        </a:prstGeom>
      </xdr:spPr>
    </xdr:pic>
    <xdr:clientData/>
  </xdr:twoCellAnchor>
  <xdr:twoCellAnchor>
    <xdr:from>
      <xdr:col>23</xdr:col>
      <xdr:colOff>719836</xdr:colOff>
      <xdr:row>269</xdr:row>
      <xdr:rowOff>79756</xdr:rowOff>
    </xdr:from>
    <xdr:to>
      <xdr:col>24</xdr:col>
      <xdr:colOff>539750</xdr:colOff>
      <xdr:row>272</xdr:row>
      <xdr:rowOff>79502</xdr:rowOff>
    </xdr:to>
    <xdr:pic>
      <xdr:nvPicPr>
        <xdr:cNvPr id="81" name="Picture 143" descr="Inserted picture RelID:80">
          <a:extLst>
            <a:ext uri="{FF2B5EF4-FFF2-40B4-BE49-F238E27FC236}">
              <a16:creationId xmlns:a16="http://schemas.microsoft.com/office/drawing/2014/main" id="{FB4781FC-55DA-4DDB-941C-69A1EE2BAD01}"/>
            </a:ext>
          </a:extLst>
        </xdr:cNvPr>
        <xdr:cNvPicPr>
          <a:picLocks noChangeAspect="1"/>
        </xdr:cNvPicPr>
      </xdr:nvPicPr>
      <xdr:blipFill>
        <a:blip xmlns:r="http://schemas.openxmlformats.org/officeDocument/2006/relationships" r:embed="rId35"/>
        <a:stretch>
          <a:fillRect/>
        </a:stretch>
      </xdr:blipFill>
      <xdr:spPr>
        <a:xfrm>
          <a:off x="27732736" y="50897536"/>
          <a:ext cx="536194" cy="548386"/>
        </a:xfrm>
        <a:prstGeom prst="rect">
          <a:avLst/>
        </a:prstGeom>
      </xdr:spPr>
    </xdr:pic>
    <xdr:clientData/>
  </xdr:twoCellAnchor>
  <xdr:twoCellAnchor>
    <xdr:from>
      <xdr:col>16</xdr:col>
      <xdr:colOff>0</xdr:colOff>
      <xdr:row>276</xdr:row>
      <xdr:rowOff>79248</xdr:rowOff>
    </xdr:from>
    <xdr:to>
      <xdr:col>20</xdr:col>
      <xdr:colOff>508</xdr:colOff>
      <xdr:row>290</xdr:row>
      <xdr:rowOff>77978</xdr:rowOff>
    </xdr:to>
    <xdr:pic>
      <xdr:nvPicPr>
        <xdr:cNvPr id="82" name="Picture 144" descr="Inserted picture RelID:81">
          <a:extLst>
            <a:ext uri="{FF2B5EF4-FFF2-40B4-BE49-F238E27FC236}">
              <a16:creationId xmlns:a16="http://schemas.microsoft.com/office/drawing/2014/main" id="{C6D545E1-EDFF-44DC-947D-9554FB95B637}"/>
            </a:ext>
          </a:extLst>
        </xdr:cNvPr>
        <xdr:cNvPicPr>
          <a:picLocks noChangeAspect="1"/>
        </xdr:cNvPicPr>
      </xdr:nvPicPr>
      <xdr:blipFill>
        <a:blip xmlns:r="http://schemas.openxmlformats.org/officeDocument/2006/relationships" r:embed="rId36"/>
        <a:stretch>
          <a:fillRect/>
        </a:stretch>
      </xdr:blipFill>
      <xdr:spPr>
        <a:xfrm>
          <a:off x="22181820" y="52177188"/>
          <a:ext cx="2774188" cy="2559050"/>
        </a:xfrm>
        <a:prstGeom prst="rect">
          <a:avLst/>
        </a:prstGeom>
      </xdr:spPr>
    </xdr:pic>
    <xdr:clientData/>
  </xdr:twoCellAnchor>
  <xdr:twoCellAnchor>
    <xdr:from>
      <xdr:col>21</xdr:col>
      <xdr:colOff>254</xdr:colOff>
      <xdr:row>276</xdr:row>
      <xdr:rowOff>79248</xdr:rowOff>
    </xdr:from>
    <xdr:to>
      <xdr:col>25</xdr:col>
      <xdr:colOff>254</xdr:colOff>
      <xdr:row>290</xdr:row>
      <xdr:rowOff>77978</xdr:rowOff>
    </xdr:to>
    <xdr:pic>
      <xdr:nvPicPr>
        <xdr:cNvPr id="83" name="Picture 145" descr="Inserted picture RelID:82">
          <a:extLst>
            <a:ext uri="{FF2B5EF4-FFF2-40B4-BE49-F238E27FC236}">
              <a16:creationId xmlns:a16="http://schemas.microsoft.com/office/drawing/2014/main" id="{5CF4BC7E-4B27-4E28-9922-8C40C22EAF64}"/>
            </a:ext>
          </a:extLst>
        </xdr:cNvPr>
        <xdr:cNvPicPr>
          <a:picLocks noChangeAspect="1"/>
        </xdr:cNvPicPr>
      </xdr:nvPicPr>
      <xdr:blipFill>
        <a:blip xmlns:r="http://schemas.openxmlformats.org/officeDocument/2006/relationships" r:embed="rId37"/>
        <a:stretch>
          <a:fillRect/>
        </a:stretch>
      </xdr:blipFill>
      <xdr:spPr>
        <a:xfrm>
          <a:off x="25649174" y="52177188"/>
          <a:ext cx="2773680" cy="2559050"/>
        </a:xfrm>
        <a:prstGeom prst="rect">
          <a:avLst/>
        </a:prstGeom>
      </xdr:spPr>
    </xdr:pic>
    <xdr:clientData/>
  </xdr:twoCellAnchor>
  <xdr:twoCellAnchor>
    <xdr:from>
      <xdr:col>16</xdr:col>
      <xdr:colOff>0</xdr:colOff>
      <xdr:row>291</xdr:row>
      <xdr:rowOff>77724</xdr:rowOff>
    </xdr:from>
    <xdr:to>
      <xdr:col>16</xdr:col>
      <xdr:colOff>540004</xdr:colOff>
      <xdr:row>294</xdr:row>
      <xdr:rowOff>77470</xdr:rowOff>
    </xdr:to>
    <xdr:pic>
      <xdr:nvPicPr>
        <xdr:cNvPr id="84" name="Picture 146" descr="Inserted picture RelID:83">
          <a:extLst>
            <a:ext uri="{FF2B5EF4-FFF2-40B4-BE49-F238E27FC236}">
              <a16:creationId xmlns:a16="http://schemas.microsoft.com/office/drawing/2014/main" id="{A3B7E494-F8B3-4CCC-A038-9B2AEA478806}"/>
            </a:ext>
          </a:extLst>
        </xdr:cNvPr>
        <xdr:cNvPicPr>
          <a:picLocks noChangeAspect="1"/>
        </xdr:cNvPicPr>
      </xdr:nvPicPr>
      <xdr:blipFill>
        <a:blip xmlns:r="http://schemas.openxmlformats.org/officeDocument/2006/relationships" r:embed="rId13"/>
        <a:stretch>
          <a:fillRect/>
        </a:stretch>
      </xdr:blipFill>
      <xdr:spPr>
        <a:xfrm>
          <a:off x="22181820" y="54918864"/>
          <a:ext cx="540004" cy="548386"/>
        </a:xfrm>
        <a:prstGeom prst="rect">
          <a:avLst/>
        </a:prstGeom>
      </xdr:spPr>
    </xdr:pic>
    <xdr:clientData/>
  </xdr:twoCellAnchor>
  <xdr:twoCellAnchor>
    <xdr:from>
      <xdr:col>17</xdr:col>
      <xdr:colOff>0</xdr:colOff>
      <xdr:row>291</xdr:row>
      <xdr:rowOff>77724</xdr:rowOff>
    </xdr:from>
    <xdr:to>
      <xdr:col>17</xdr:col>
      <xdr:colOff>540004</xdr:colOff>
      <xdr:row>294</xdr:row>
      <xdr:rowOff>77470</xdr:rowOff>
    </xdr:to>
    <xdr:pic>
      <xdr:nvPicPr>
        <xdr:cNvPr id="85" name="Picture 147" descr="Inserted picture RelID:84">
          <a:extLst>
            <a:ext uri="{FF2B5EF4-FFF2-40B4-BE49-F238E27FC236}">
              <a16:creationId xmlns:a16="http://schemas.microsoft.com/office/drawing/2014/main" id="{204CB432-2080-4AA7-8221-C2E83F6848F4}"/>
            </a:ext>
          </a:extLst>
        </xdr:cNvPr>
        <xdr:cNvPicPr>
          <a:picLocks noChangeAspect="1"/>
        </xdr:cNvPicPr>
      </xdr:nvPicPr>
      <xdr:blipFill>
        <a:blip xmlns:r="http://schemas.openxmlformats.org/officeDocument/2006/relationships" r:embed="rId33"/>
        <a:stretch>
          <a:fillRect/>
        </a:stretch>
      </xdr:blipFill>
      <xdr:spPr>
        <a:xfrm>
          <a:off x="22875240" y="54918864"/>
          <a:ext cx="540004" cy="548386"/>
        </a:xfrm>
        <a:prstGeom prst="rect">
          <a:avLst/>
        </a:prstGeom>
      </xdr:spPr>
    </xdr:pic>
    <xdr:clientData/>
  </xdr:twoCellAnchor>
  <xdr:twoCellAnchor>
    <xdr:from>
      <xdr:col>18</xdr:col>
      <xdr:colOff>0</xdr:colOff>
      <xdr:row>291</xdr:row>
      <xdr:rowOff>77724</xdr:rowOff>
    </xdr:from>
    <xdr:to>
      <xdr:col>18</xdr:col>
      <xdr:colOff>540004</xdr:colOff>
      <xdr:row>294</xdr:row>
      <xdr:rowOff>77470</xdr:rowOff>
    </xdr:to>
    <xdr:pic>
      <xdr:nvPicPr>
        <xdr:cNvPr id="86" name="Picture 148" descr="Inserted picture RelID:85">
          <a:extLst>
            <a:ext uri="{FF2B5EF4-FFF2-40B4-BE49-F238E27FC236}">
              <a16:creationId xmlns:a16="http://schemas.microsoft.com/office/drawing/2014/main" id="{393BDED1-C27B-4C1D-8996-72951D33C00B}"/>
            </a:ext>
          </a:extLst>
        </xdr:cNvPr>
        <xdr:cNvPicPr>
          <a:picLocks noChangeAspect="1"/>
        </xdr:cNvPicPr>
      </xdr:nvPicPr>
      <xdr:blipFill>
        <a:blip xmlns:r="http://schemas.openxmlformats.org/officeDocument/2006/relationships" r:embed="rId34"/>
        <a:stretch>
          <a:fillRect/>
        </a:stretch>
      </xdr:blipFill>
      <xdr:spPr>
        <a:xfrm>
          <a:off x="23568660" y="54918864"/>
          <a:ext cx="540004" cy="548386"/>
        </a:xfrm>
        <a:prstGeom prst="rect">
          <a:avLst/>
        </a:prstGeom>
      </xdr:spPr>
    </xdr:pic>
    <xdr:clientData/>
  </xdr:twoCellAnchor>
  <xdr:twoCellAnchor>
    <xdr:from>
      <xdr:col>18</xdr:col>
      <xdr:colOff>719836</xdr:colOff>
      <xdr:row>291</xdr:row>
      <xdr:rowOff>77724</xdr:rowOff>
    </xdr:from>
    <xdr:to>
      <xdr:col>19</xdr:col>
      <xdr:colOff>539750</xdr:colOff>
      <xdr:row>294</xdr:row>
      <xdr:rowOff>77470</xdr:rowOff>
    </xdr:to>
    <xdr:pic>
      <xdr:nvPicPr>
        <xdr:cNvPr id="87" name="Picture 149" descr="Inserted picture RelID:86">
          <a:extLst>
            <a:ext uri="{FF2B5EF4-FFF2-40B4-BE49-F238E27FC236}">
              <a16:creationId xmlns:a16="http://schemas.microsoft.com/office/drawing/2014/main" id="{6A216274-4ED2-40A0-ABD4-625C59E1F184}"/>
            </a:ext>
          </a:extLst>
        </xdr:cNvPr>
        <xdr:cNvPicPr>
          <a:picLocks noChangeAspect="1"/>
        </xdr:cNvPicPr>
      </xdr:nvPicPr>
      <xdr:blipFill>
        <a:blip xmlns:r="http://schemas.openxmlformats.org/officeDocument/2006/relationships" r:embed="rId35"/>
        <a:stretch>
          <a:fillRect/>
        </a:stretch>
      </xdr:blipFill>
      <xdr:spPr>
        <a:xfrm>
          <a:off x="24265636" y="54918864"/>
          <a:ext cx="536194" cy="548386"/>
        </a:xfrm>
        <a:prstGeom prst="rect">
          <a:avLst/>
        </a:prstGeom>
      </xdr:spPr>
    </xdr:pic>
    <xdr:clientData/>
  </xdr:twoCellAnchor>
  <xdr:twoCellAnchor>
    <xdr:from>
      <xdr:col>21</xdr:col>
      <xdr:colOff>254</xdr:colOff>
      <xdr:row>291</xdr:row>
      <xdr:rowOff>77724</xdr:rowOff>
    </xdr:from>
    <xdr:to>
      <xdr:col>21</xdr:col>
      <xdr:colOff>540258</xdr:colOff>
      <xdr:row>294</xdr:row>
      <xdr:rowOff>77470</xdr:rowOff>
    </xdr:to>
    <xdr:pic>
      <xdr:nvPicPr>
        <xdr:cNvPr id="88" name="Picture 150" descr="Inserted picture RelID:87">
          <a:extLst>
            <a:ext uri="{FF2B5EF4-FFF2-40B4-BE49-F238E27FC236}">
              <a16:creationId xmlns:a16="http://schemas.microsoft.com/office/drawing/2014/main" id="{633A1155-2FF9-4457-98E0-E6619CF58C2F}"/>
            </a:ext>
          </a:extLst>
        </xdr:cNvPr>
        <xdr:cNvPicPr>
          <a:picLocks noChangeAspect="1"/>
        </xdr:cNvPicPr>
      </xdr:nvPicPr>
      <xdr:blipFill>
        <a:blip xmlns:r="http://schemas.openxmlformats.org/officeDocument/2006/relationships" r:embed="rId13"/>
        <a:stretch>
          <a:fillRect/>
        </a:stretch>
      </xdr:blipFill>
      <xdr:spPr>
        <a:xfrm>
          <a:off x="25649174" y="54918864"/>
          <a:ext cx="540004" cy="548386"/>
        </a:xfrm>
        <a:prstGeom prst="rect">
          <a:avLst/>
        </a:prstGeom>
      </xdr:spPr>
    </xdr:pic>
    <xdr:clientData/>
  </xdr:twoCellAnchor>
  <xdr:twoCellAnchor>
    <xdr:from>
      <xdr:col>22</xdr:col>
      <xdr:colOff>0</xdr:colOff>
      <xdr:row>291</xdr:row>
      <xdr:rowOff>77724</xdr:rowOff>
    </xdr:from>
    <xdr:to>
      <xdr:col>22</xdr:col>
      <xdr:colOff>540004</xdr:colOff>
      <xdr:row>294</xdr:row>
      <xdr:rowOff>77470</xdr:rowOff>
    </xdr:to>
    <xdr:pic>
      <xdr:nvPicPr>
        <xdr:cNvPr id="89" name="Picture 151" descr="Inserted picture RelID:88">
          <a:extLst>
            <a:ext uri="{FF2B5EF4-FFF2-40B4-BE49-F238E27FC236}">
              <a16:creationId xmlns:a16="http://schemas.microsoft.com/office/drawing/2014/main" id="{468E122F-0635-45C7-A9F0-1C4CB7454C21}"/>
            </a:ext>
          </a:extLst>
        </xdr:cNvPr>
        <xdr:cNvPicPr>
          <a:picLocks noChangeAspect="1"/>
        </xdr:cNvPicPr>
      </xdr:nvPicPr>
      <xdr:blipFill>
        <a:blip xmlns:r="http://schemas.openxmlformats.org/officeDocument/2006/relationships" r:embed="rId33"/>
        <a:stretch>
          <a:fillRect/>
        </a:stretch>
      </xdr:blipFill>
      <xdr:spPr>
        <a:xfrm>
          <a:off x="26342340" y="54918864"/>
          <a:ext cx="540004" cy="548386"/>
        </a:xfrm>
        <a:prstGeom prst="rect">
          <a:avLst/>
        </a:prstGeom>
      </xdr:spPr>
    </xdr:pic>
    <xdr:clientData/>
  </xdr:twoCellAnchor>
  <xdr:twoCellAnchor>
    <xdr:from>
      <xdr:col>23</xdr:col>
      <xdr:colOff>0</xdr:colOff>
      <xdr:row>291</xdr:row>
      <xdr:rowOff>77724</xdr:rowOff>
    </xdr:from>
    <xdr:to>
      <xdr:col>23</xdr:col>
      <xdr:colOff>540004</xdr:colOff>
      <xdr:row>294</xdr:row>
      <xdr:rowOff>77470</xdr:rowOff>
    </xdr:to>
    <xdr:pic>
      <xdr:nvPicPr>
        <xdr:cNvPr id="90" name="Picture 152" descr="Inserted picture RelID:89">
          <a:extLst>
            <a:ext uri="{FF2B5EF4-FFF2-40B4-BE49-F238E27FC236}">
              <a16:creationId xmlns:a16="http://schemas.microsoft.com/office/drawing/2014/main" id="{B119BEB7-6A32-4251-8038-1F7ACB1B74C4}"/>
            </a:ext>
          </a:extLst>
        </xdr:cNvPr>
        <xdr:cNvPicPr>
          <a:picLocks noChangeAspect="1"/>
        </xdr:cNvPicPr>
      </xdr:nvPicPr>
      <xdr:blipFill>
        <a:blip xmlns:r="http://schemas.openxmlformats.org/officeDocument/2006/relationships" r:embed="rId34"/>
        <a:stretch>
          <a:fillRect/>
        </a:stretch>
      </xdr:blipFill>
      <xdr:spPr>
        <a:xfrm>
          <a:off x="27035760" y="54918864"/>
          <a:ext cx="540004" cy="548386"/>
        </a:xfrm>
        <a:prstGeom prst="rect">
          <a:avLst/>
        </a:prstGeom>
      </xdr:spPr>
    </xdr:pic>
    <xdr:clientData/>
  </xdr:twoCellAnchor>
  <xdr:twoCellAnchor>
    <xdr:from>
      <xdr:col>23</xdr:col>
      <xdr:colOff>719836</xdr:colOff>
      <xdr:row>291</xdr:row>
      <xdr:rowOff>77724</xdr:rowOff>
    </xdr:from>
    <xdr:to>
      <xdr:col>24</xdr:col>
      <xdr:colOff>539750</xdr:colOff>
      <xdr:row>294</xdr:row>
      <xdr:rowOff>77470</xdr:rowOff>
    </xdr:to>
    <xdr:pic>
      <xdr:nvPicPr>
        <xdr:cNvPr id="91" name="Picture 153" descr="Inserted picture RelID:90">
          <a:extLst>
            <a:ext uri="{FF2B5EF4-FFF2-40B4-BE49-F238E27FC236}">
              <a16:creationId xmlns:a16="http://schemas.microsoft.com/office/drawing/2014/main" id="{F86A00BF-42B4-409A-AF3B-7D0CB89AEEE9}"/>
            </a:ext>
          </a:extLst>
        </xdr:cNvPr>
        <xdr:cNvPicPr>
          <a:picLocks noChangeAspect="1"/>
        </xdr:cNvPicPr>
      </xdr:nvPicPr>
      <xdr:blipFill>
        <a:blip xmlns:r="http://schemas.openxmlformats.org/officeDocument/2006/relationships" r:embed="rId35"/>
        <a:stretch>
          <a:fillRect/>
        </a:stretch>
      </xdr:blipFill>
      <xdr:spPr>
        <a:xfrm>
          <a:off x="27732736" y="54918864"/>
          <a:ext cx="536194" cy="548386"/>
        </a:xfrm>
        <a:prstGeom prst="rect">
          <a:avLst/>
        </a:prstGeom>
      </xdr:spPr>
    </xdr:pic>
    <xdr:clientData/>
  </xdr:twoCellAnchor>
  <xdr:twoCellAnchor>
    <xdr:from>
      <xdr:col>16</xdr:col>
      <xdr:colOff>0</xdr:colOff>
      <xdr:row>350</xdr:row>
      <xdr:rowOff>0</xdr:rowOff>
    </xdr:from>
    <xdr:to>
      <xdr:col>20</xdr:col>
      <xdr:colOff>508</xdr:colOff>
      <xdr:row>361</xdr:row>
      <xdr:rowOff>35306</xdr:rowOff>
    </xdr:to>
    <xdr:pic>
      <xdr:nvPicPr>
        <xdr:cNvPr id="92" name="Picture 154" descr="Inserted picture RelID:91">
          <a:extLst>
            <a:ext uri="{FF2B5EF4-FFF2-40B4-BE49-F238E27FC236}">
              <a16:creationId xmlns:a16="http://schemas.microsoft.com/office/drawing/2014/main" id="{B48B57AE-4DE2-4364-94FD-9EBA1F30AB4C}"/>
            </a:ext>
          </a:extLst>
        </xdr:cNvPr>
        <xdr:cNvPicPr>
          <a:picLocks noChangeAspect="1"/>
        </xdr:cNvPicPr>
      </xdr:nvPicPr>
      <xdr:blipFill>
        <a:blip xmlns:r="http://schemas.openxmlformats.org/officeDocument/2006/relationships" r:embed="rId38"/>
        <a:stretch>
          <a:fillRect/>
        </a:stretch>
      </xdr:blipFill>
      <xdr:spPr>
        <a:xfrm>
          <a:off x="22181820" y="65813940"/>
          <a:ext cx="2774188" cy="2557526"/>
        </a:xfrm>
        <a:prstGeom prst="rect">
          <a:avLst/>
        </a:prstGeom>
      </xdr:spPr>
    </xdr:pic>
    <xdr:clientData/>
  </xdr:twoCellAnchor>
  <xdr:twoCellAnchor>
    <xdr:from>
      <xdr:col>21</xdr:col>
      <xdr:colOff>254</xdr:colOff>
      <xdr:row>350</xdr:row>
      <xdr:rowOff>0</xdr:rowOff>
    </xdr:from>
    <xdr:to>
      <xdr:col>25</xdr:col>
      <xdr:colOff>254</xdr:colOff>
      <xdr:row>361</xdr:row>
      <xdr:rowOff>35306</xdr:rowOff>
    </xdr:to>
    <xdr:pic>
      <xdr:nvPicPr>
        <xdr:cNvPr id="93" name="Picture 155" descr="Inserted picture RelID:92">
          <a:extLst>
            <a:ext uri="{FF2B5EF4-FFF2-40B4-BE49-F238E27FC236}">
              <a16:creationId xmlns:a16="http://schemas.microsoft.com/office/drawing/2014/main" id="{E37A9BD6-235D-4F0C-BA6F-310C14E1DADB}"/>
            </a:ext>
          </a:extLst>
        </xdr:cNvPr>
        <xdr:cNvPicPr>
          <a:picLocks noChangeAspect="1"/>
        </xdr:cNvPicPr>
      </xdr:nvPicPr>
      <xdr:blipFill>
        <a:blip xmlns:r="http://schemas.openxmlformats.org/officeDocument/2006/relationships" r:embed="rId39"/>
        <a:stretch>
          <a:fillRect/>
        </a:stretch>
      </xdr:blipFill>
      <xdr:spPr>
        <a:xfrm>
          <a:off x="25649174" y="65813940"/>
          <a:ext cx="2773680" cy="2557526"/>
        </a:xfrm>
        <a:prstGeom prst="rect">
          <a:avLst/>
        </a:prstGeom>
      </xdr:spPr>
    </xdr:pic>
    <xdr:clientData/>
  </xdr:twoCellAnchor>
  <xdr:twoCellAnchor>
    <xdr:from>
      <xdr:col>16</xdr:col>
      <xdr:colOff>0</xdr:colOff>
      <xdr:row>362</xdr:row>
      <xdr:rowOff>35052</xdr:rowOff>
    </xdr:from>
    <xdr:to>
      <xdr:col>16</xdr:col>
      <xdr:colOff>540004</xdr:colOff>
      <xdr:row>365</xdr:row>
      <xdr:rowOff>34798</xdr:rowOff>
    </xdr:to>
    <xdr:pic>
      <xdr:nvPicPr>
        <xdr:cNvPr id="94" name="Picture 156" descr="Inserted picture RelID:93">
          <a:extLst>
            <a:ext uri="{FF2B5EF4-FFF2-40B4-BE49-F238E27FC236}">
              <a16:creationId xmlns:a16="http://schemas.microsoft.com/office/drawing/2014/main" id="{1D28AABC-84F6-412C-827B-8B793FD6347F}"/>
            </a:ext>
          </a:extLst>
        </xdr:cNvPr>
        <xdr:cNvPicPr>
          <a:picLocks noChangeAspect="1"/>
        </xdr:cNvPicPr>
      </xdr:nvPicPr>
      <xdr:blipFill>
        <a:blip xmlns:r="http://schemas.openxmlformats.org/officeDocument/2006/relationships" r:embed="rId3"/>
        <a:stretch>
          <a:fillRect/>
        </a:stretch>
      </xdr:blipFill>
      <xdr:spPr>
        <a:xfrm>
          <a:off x="22181820" y="68554092"/>
          <a:ext cx="540004" cy="548386"/>
        </a:xfrm>
        <a:prstGeom prst="rect">
          <a:avLst/>
        </a:prstGeom>
      </xdr:spPr>
    </xdr:pic>
    <xdr:clientData/>
  </xdr:twoCellAnchor>
  <xdr:twoCellAnchor>
    <xdr:from>
      <xdr:col>17</xdr:col>
      <xdr:colOff>0</xdr:colOff>
      <xdr:row>362</xdr:row>
      <xdr:rowOff>35052</xdr:rowOff>
    </xdr:from>
    <xdr:to>
      <xdr:col>17</xdr:col>
      <xdr:colOff>540004</xdr:colOff>
      <xdr:row>365</xdr:row>
      <xdr:rowOff>34798</xdr:rowOff>
    </xdr:to>
    <xdr:pic>
      <xdr:nvPicPr>
        <xdr:cNvPr id="95" name="Picture 157" descr="Inserted picture RelID:94">
          <a:extLst>
            <a:ext uri="{FF2B5EF4-FFF2-40B4-BE49-F238E27FC236}">
              <a16:creationId xmlns:a16="http://schemas.microsoft.com/office/drawing/2014/main" id="{8079C905-36AA-475D-ADC5-F0351EEDD49E}"/>
            </a:ext>
          </a:extLst>
        </xdr:cNvPr>
        <xdr:cNvPicPr>
          <a:picLocks noChangeAspect="1"/>
        </xdr:cNvPicPr>
      </xdr:nvPicPr>
      <xdr:blipFill>
        <a:blip xmlns:r="http://schemas.openxmlformats.org/officeDocument/2006/relationships" r:embed="rId4"/>
        <a:stretch>
          <a:fillRect/>
        </a:stretch>
      </xdr:blipFill>
      <xdr:spPr>
        <a:xfrm>
          <a:off x="22875240" y="68554092"/>
          <a:ext cx="540004" cy="548386"/>
        </a:xfrm>
        <a:prstGeom prst="rect">
          <a:avLst/>
        </a:prstGeom>
      </xdr:spPr>
    </xdr:pic>
    <xdr:clientData/>
  </xdr:twoCellAnchor>
  <xdr:twoCellAnchor>
    <xdr:from>
      <xdr:col>18</xdr:col>
      <xdr:colOff>0</xdr:colOff>
      <xdr:row>362</xdr:row>
      <xdr:rowOff>35052</xdr:rowOff>
    </xdr:from>
    <xdr:to>
      <xdr:col>18</xdr:col>
      <xdr:colOff>540004</xdr:colOff>
      <xdr:row>365</xdr:row>
      <xdr:rowOff>34798</xdr:rowOff>
    </xdr:to>
    <xdr:pic>
      <xdr:nvPicPr>
        <xdr:cNvPr id="96" name="Picture 158" descr="Inserted picture RelID:95">
          <a:extLst>
            <a:ext uri="{FF2B5EF4-FFF2-40B4-BE49-F238E27FC236}">
              <a16:creationId xmlns:a16="http://schemas.microsoft.com/office/drawing/2014/main" id="{02122362-B0F1-4C42-B761-33FA6F53B948}"/>
            </a:ext>
          </a:extLst>
        </xdr:cNvPr>
        <xdr:cNvPicPr>
          <a:picLocks noChangeAspect="1"/>
        </xdr:cNvPicPr>
      </xdr:nvPicPr>
      <xdr:blipFill>
        <a:blip xmlns:r="http://schemas.openxmlformats.org/officeDocument/2006/relationships" r:embed="rId40"/>
        <a:stretch>
          <a:fillRect/>
        </a:stretch>
      </xdr:blipFill>
      <xdr:spPr>
        <a:xfrm>
          <a:off x="23568660" y="68554092"/>
          <a:ext cx="540004" cy="548386"/>
        </a:xfrm>
        <a:prstGeom prst="rect">
          <a:avLst/>
        </a:prstGeom>
      </xdr:spPr>
    </xdr:pic>
    <xdr:clientData/>
  </xdr:twoCellAnchor>
  <xdr:twoCellAnchor>
    <xdr:from>
      <xdr:col>18</xdr:col>
      <xdr:colOff>719836</xdr:colOff>
      <xdr:row>362</xdr:row>
      <xdr:rowOff>35052</xdr:rowOff>
    </xdr:from>
    <xdr:to>
      <xdr:col>19</xdr:col>
      <xdr:colOff>539750</xdr:colOff>
      <xdr:row>365</xdr:row>
      <xdr:rowOff>34798</xdr:rowOff>
    </xdr:to>
    <xdr:pic>
      <xdr:nvPicPr>
        <xdr:cNvPr id="97" name="Picture 159" descr="Inserted picture RelID:96">
          <a:extLst>
            <a:ext uri="{FF2B5EF4-FFF2-40B4-BE49-F238E27FC236}">
              <a16:creationId xmlns:a16="http://schemas.microsoft.com/office/drawing/2014/main" id="{30B95E69-3173-47A0-85E9-F90E07928DA7}"/>
            </a:ext>
          </a:extLst>
        </xdr:cNvPr>
        <xdr:cNvPicPr>
          <a:picLocks noChangeAspect="1"/>
        </xdr:cNvPicPr>
      </xdr:nvPicPr>
      <xdr:blipFill>
        <a:blip xmlns:r="http://schemas.openxmlformats.org/officeDocument/2006/relationships" r:embed="rId24"/>
        <a:stretch>
          <a:fillRect/>
        </a:stretch>
      </xdr:blipFill>
      <xdr:spPr>
        <a:xfrm>
          <a:off x="24265636" y="68554092"/>
          <a:ext cx="536194" cy="548386"/>
        </a:xfrm>
        <a:prstGeom prst="rect">
          <a:avLst/>
        </a:prstGeom>
      </xdr:spPr>
    </xdr:pic>
    <xdr:clientData/>
  </xdr:twoCellAnchor>
  <xdr:twoCellAnchor>
    <xdr:from>
      <xdr:col>21</xdr:col>
      <xdr:colOff>254</xdr:colOff>
      <xdr:row>362</xdr:row>
      <xdr:rowOff>35052</xdr:rowOff>
    </xdr:from>
    <xdr:to>
      <xdr:col>21</xdr:col>
      <xdr:colOff>540258</xdr:colOff>
      <xdr:row>365</xdr:row>
      <xdr:rowOff>34798</xdr:rowOff>
    </xdr:to>
    <xdr:pic>
      <xdr:nvPicPr>
        <xdr:cNvPr id="98" name="Picture 160" descr="Inserted picture RelID:97">
          <a:extLst>
            <a:ext uri="{FF2B5EF4-FFF2-40B4-BE49-F238E27FC236}">
              <a16:creationId xmlns:a16="http://schemas.microsoft.com/office/drawing/2014/main" id="{5626EAD9-CFF3-4D38-AF95-913B34697835}"/>
            </a:ext>
          </a:extLst>
        </xdr:cNvPr>
        <xdr:cNvPicPr>
          <a:picLocks noChangeAspect="1"/>
        </xdr:cNvPicPr>
      </xdr:nvPicPr>
      <xdr:blipFill>
        <a:blip xmlns:r="http://schemas.openxmlformats.org/officeDocument/2006/relationships" r:embed="rId3"/>
        <a:stretch>
          <a:fillRect/>
        </a:stretch>
      </xdr:blipFill>
      <xdr:spPr>
        <a:xfrm>
          <a:off x="25649174" y="68554092"/>
          <a:ext cx="540004" cy="548386"/>
        </a:xfrm>
        <a:prstGeom prst="rect">
          <a:avLst/>
        </a:prstGeom>
      </xdr:spPr>
    </xdr:pic>
    <xdr:clientData/>
  </xdr:twoCellAnchor>
  <xdr:twoCellAnchor>
    <xdr:from>
      <xdr:col>22</xdr:col>
      <xdr:colOff>0</xdr:colOff>
      <xdr:row>362</xdr:row>
      <xdr:rowOff>35052</xdr:rowOff>
    </xdr:from>
    <xdr:to>
      <xdr:col>22</xdr:col>
      <xdr:colOff>540004</xdr:colOff>
      <xdr:row>365</xdr:row>
      <xdr:rowOff>34798</xdr:rowOff>
    </xdr:to>
    <xdr:pic>
      <xdr:nvPicPr>
        <xdr:cNvPr id="99" name="Picture 161" descr="Inserted picture RelID:98">
          <a:extLst>
            <a:ext uri="{FF2B5EF4-FFF2-40B4-BE49-F238E27FC236}">
              <a16:creationId xmlns:a16="http://schemas.microsoft.com/office/drawing/2014/main" id="{276DD5D5-2D7A-40CB-89E2-E97CEFAC34E9}"/>
            </a:ext>
          </a:extLst>
        </xdr:cNvPr>
        <xdr:cNvPicPr>
          <a:picLocks noChangeAspect="1"/>
        </xdr:cNvPicPr>
      </xdr:nvPicPr>
      <xdr:blipFill>
        <a:blip xmlns:r="http://schemas.openxmlformats.org/officeDocument/2006/relationships" r:embed="rId4"/>
        <a:stretch>
          <a:fillRect/>
        </a:stretch>
      </xdr:blipFill>
      <xdr:spPr>
        <a:xfrm>
          <a:off x="26342340" y="68554092"/>
          <a:ext cx="540004" cy="548386"/>
        </a:xfrm>
        <a:prstGeom prst="rect">
          <a:avLst/>
        </a:prstGeom>
      </xdr:spPr>
    </xdr:pic>
    <xdr:clientData/>
  </xdr:twoCellAnchor>
  <xdr:twoCellAnchor>
    <xdr:from>
      <xdr:col>23</xdr:col>
      <xdr:colOff>0</xdr:colOff>
      <xdr:row>362</xdr:row>
      <xdr:rowOff>35052</xdr:rowOff>
    </xdr:from>
    <xdr:to>
      <xdr:col>23</xdr:col>
      <xdr:colOff>540004</xdr:colOff>
      <xdr:row>365</xdr:row>
      <xdr:rowOff>34798</xdr:rowOff>
    </xdr:to>
    <xdr:pic>
      <xdr:nvPicPr>
        <xdr:cNvPr id="100" name="Picture 162" descr="Inserted picture RelID:99">
          <a:extLst>
            <a:ext uri="{FF2B5EF4-FFF2-40B4-BE49-F238E27FC236}">
              <a16:creationId xmlns:a16="http://schemas.microsoft.com/office/drawing/2014/main" id="{F2CBF83E-BBCE-461F-A8EA-746719708D53}"/>
            </a:ext>
          </a:extLst>
        </xdr:cNvPr>
        <xdr:cNvPicPr>
          <a:picLocks noChangeAspect="1"/>
        </xdr:cNvPicPr>
      </xdr:nvPicPr>
      <xdr:blipFill>
        <a:blip xmlns:r="http://schemas.openxmlformats.org/officeDocument/2006/relationships" r:embed="rId40"/>
        <a:stretch>
          <a:fillRect/>
        </a:stretch>
      </xdr:blipFill>
      <xdr:spPr>
        <a:xfrm>
          <a:off x="27035760" y="68554092"/>
          <a:ext cx="540004" cy="548386"/>
        </a:xfrm>
        <a:prstGeom prst="rect">
          <a:avLst/>
        </a:prstGeom>
      </xdr:spPr>
    </xdr:pic>
    <xdr:clientData/>
  </xdr:twoCellAnchor>
  <xdr:twoCellAnchor>
    <xdr:from>
      <xdr:col>23</xdr:col>
      <xdr:colOff>719836</xdr:colOff>
      <xdr:row>362</xdr:row>
      <xdr:rowOff>35052</xdr:rowOff>
    </xdr:from>
    <xdr:to>
      <xdr:col>24</xdr:col>
      <xdr:colOff>539750</xdr:colOff>
      <xdr:row>365</xdr:row>
      <xdr:rowOff>34798</xdr:rowOff>
    </xdr:to>
    <xdr:pic>
      <xdr:nvPicPr>
        <xdr:cNvPr id="101" name="Picture 163" descr="Inserted picture RelID:100">
          <a:extLst>
            <a:ext uri="{FF2B5EF4-FFF2-40B4-BE49-F238E27FC236}">
              <a16:creationId xmlns:a16="http://schemas.microsoft.com/office/drawing/2014/main" id="{648D9A6F-A70C-435F-B192-3B9BB337F614}"/>
            </a:ext>
          </a:extLst>
        </xdr:cNvPr>
        <xdr:cNvPicPr>
          <a:picLocks noChangeAspect="1"/>
        </xdr:cNvPicPr>
      </xdr:nvPicPr>
      <xdr:blipFill>
        <a:blip xmlns:r="http://schemas.openxmlformats.org/officeDocument/2006/relationships" r:embed="rId24"/>
        <a:stretch>
          <a:fillRect/>
        </a:stretch>
      </xdr:blipFill>
      <xdr:spPr>
        <a:xfrm>
          <a:off x="27732736" y="68554092"/>
          <a:ext cx="536194" cy="548386"/>
        </a:xfrm>
        <a:prstGeom prst="rect">
          <a:avLst/>
        </a:prstGeom>
      </xdr:spPr>
    </xdr:pic>
    <xdr:clientData/>
  </xdr:twoCellAnchor>
  <xdr:twoCellAnchor>
    <xdr:from>
      <xdr:col>16</xdr:col>
      <xdr:colOff>0</xdr:colOff>
      <xdr:row>369</xdr:row>
      <xdr:rowOff>34544</xdr:rowOff>
    </xdr:from>
    <xdr:to>
      <xdr:col>20</xdr:col>
      <xdr:colOff>508</xdr:colOff>
      <xdr:row>383</xdr:row>
      <xdr:rowOff>33274</xdr:rowOff>
    </xdr:to>
    <xdr:pic>
      <xdr:nvPicPr>
        <xdr:cNvPr id="102" name="Picture 164" descr="Inserted picture RelID:101">
          <a:extLst>
            <a:ext uri="{FF2B5EF4-FFF2-40B4-BE49-F238E27FC236}">
              <a16:creationId xmlns:a16="http://schemas.microsoft.com/office/drawing/2014/main" id="{BE9A4D28-B7F8-4B1F-999A-89888BEBDA0A}"/>
            </a:ext>
          </a:extLst>
        </xdr:cNvPr>
        <xdr:cNvPicPr>
          <a:picLocks noChangeAspect="1"/>
        </xdr:cNvPicPr>
      </xdr:nvPicPr>
      <xdr:blipFill>
        <a:blip xmlns:r="http://schemas.openxmlformats.org/officeDocument/2006/relationships" r:embed="rId41"/>
        <a:stretch>
          <a:fillRect/>
        </a:stretch>
      </xdr:blipFill>
      <xdr:spPr>
        <a:xfrm>
          <a:off x="22181820" y="69833744"/>
          <a:ext cx="2774188" cy="2559050"/>
        </a:xfrm>
        <a:prstGeom prst="rect">
          <a:avLst/>
        </a:prstGeom>
      </xdr:spPr>
    </xdr:pic>
    <xdr:clientData/>
  </xdr:twoCellAnchor>
  <xdr:twoCellAnchor>
    <xdr:from>
      <xdr:col>21</xdr:col>
      <xdr:colOff>254</xdr:colOff>
      <xdr:row>369</xdr:row>
      <xdr:rowOff>34544</xdr:rowOff>
    </xdr:from>
    <xdr:to>
      <xdr:col>25</xdr:col>
      <xdr:colOff>254</xdr:colOff>
      <xdr:row>383</xdr:row>
      <xdr:rowOff>33274</xdr:rowOff>
    </xdr:to>
    <xdr:pic>
      <xdr:nvPicPr>
        <xdr:cNvPr id="103" name="Picture 165" descr="Inserted picture RelID:102">
          <a:extLst>
            <a:ext uri="{FF2B5EF4-FFF2-40B4-BE49-F238E27FC236}">
              <a16:creationId xmlns:a16="http://schemas.microsoft.com/office/drawing/2014/main" id="{E6F3D815-6745-4B1C-AFF4-81645962B70C}"/>
            </a:ext>
          </a:extLst>
        </xdr:cNvPr>
        <xdr:cNvPicPr>
          <a:picLocks noChangeAspect="1"/>
        </xdr:cNvPicPr>
      </xdr:nvPicPr>
      <xdr:blipFill>
        <a:blip xmlns:r="http://schemas.openxmlformats.org/officeDocument/2006/relationships" r:embed="rId42"/>
        <a:stretch>
          <a:fillRect/>
        </a:stretch>
      </xdr:blipFill>
      <xdr:spPr>
        <a:xfrm>
          <a:off x="25649174" y="69833744"/>
          <a:ext cx="2773680" cy="2559050"/>
        </a:xfrm>
        <a:prstGeom prst="rect">
          <a:avLst/>
        </a:prstGeom>
      </xdr:spPr>
    </xdr:pic>
    <xdr:clientData/>
  </xdr:twoCellAnchor>
  <xdr:twoCellAnchor>
    <xdr:from>
      <xdr:col>16</xdr:col>
      <xdr:colOff>0</xdr:colOff>
      <xdr:row>384</xdr:row>
      <xdr:rowOff>33020</xdr:rowOff>
    </xdr:from>
    <xdr:to>
      <xdr:col>16</xdr:col>
      <xdr:colOff>540004</xdr:colOff>
      <xdr:row>387</xdr:row>
      <xdr:rowOff>32766</xdr:rowOff>
    </xdr:to>
    <xdr:pic>
      <xdr:nvPicPr>
        <xdr:cNvPr id="104" name="Picture 166" descr="Inserted picture RelID:103">
          <a:extLst>
            <a:ext uri="{FF2B5EF4-FFF2-40B4-BE49-F238E27FC236}">
              <a16:creationId xmlns:a16="http://schemas.microsoft.com/office/drawing/2014/main" id="{677C1481-7490-421A-9CE3-0C1D086CE98B}"/>
            </a:ext>
          </a:extLst>
        </xdr:cNvPr>
        <xdr:cNvPicPr>
          <a:picLocks noChangeAspect="1"/>
        </xdr:cNvPicPr>
      </xdr:nvPicPr>
      <xdr:blipFill>
        <a:blip xmlns:r="http://schemas.openxmlformats.org/officeDocument/2006/relationships" r:embed="rId13"/>
        <a:stretch>
          <a:fillRect/>
        </a:stretch>
      </xdr:blipFill>
      <xdr:spPr>
        <a:xfrm>
          <a:off x="22181820" y="72575420"/>
          <a:ext cx="540004" cy="548386"/>
        </a:xfrm>
        <a:prstGeom prst="rect">
          <a:avLst/>
        </a:prstGeom>
      </xdr:spPr>
    </xdr:pic>
    <xdr:clientData/>
  </xdr:twoCellAnchor>
  <xdr:twoCellAnchor>
    <xdr:from>
      <xdr:col>17</xdr:col>
      <xdr:colOff>0</xdr:colOff>
      <xdr:row>384</xdr:row>
      <xdr:rowOff>33020</xdr:rowOff>
    </xdr:from>
    <xdr:to>
      <xdr:col>17</xdr:col>
      <xdr:colOff>540004</xdr:colOff>
      <xdr:row>387</xdr:row>
      <xdr:rowOff>32766</xdr:rowOff>
    </xdr:to>
    <xdr:pic>
      <xdr:nvPicPr>
        <xdr:cNvPr id="105" name="Picture 167" descr="Inserted picture RelID:104">
          <a:extLst>
            <a:ext uri="{FF2B5EF4-FFF2-40B4-BE49-F238E27FC236}">
              <a16:creationId xmlns:a16="http://schemas.microsoft.com/office/drawing/2014/main" id="{0EE5A22C-7171-4696-936D-D91ACA72484E}"/>
            </a:ext>
          </a:extLst>
        </xdr:cNvPr>
        <xdr:cNvPicPr>
          <a:picLocks noChangeAspect="1"/>
        </xdr:cNvPicPr>
      </xdr:nvPicPr>
      <xdr:blipFill>
        <a:blip xmlns:r="http://schemas.openxmlformats.org/officeDocument/2006/relationships" r:embed="rId33"/>
        <a:stretch>
          <a:fillRect/>
        </a:stretch>
      </xdr:blipFill>
      <xdr:spPr>
        <a:xfrm>
          <a:off x="22875240" y="72575420"/>
          <a:ext cx="540004" cy="548386"/>
        </a:xfrm>
        <a:prstGeom prst="rect">
          <a:avLst/>
        </a:prstGeom>
      </xdr:spPr>
    </xdr:pic>
    <xdr:clientData/>
  </xdr:twoCellAnchor>
  <xdr:twoCellAnchor>
    <xdr:from>
      <xdr:col>18</xdr:col>
      <xdr:colOff>0</xdr:colOff>
      <xdr:row>384</xdr:row>
      <xdr:rowOff>33020</xdr:rowOff>
    </xdr:from>
    <xdr:to>
      <xdr:col>18</xdr:col>
      <xdr:colOff>540004</xdr:colOff>
      <xdr:row>387</xdr:row>
      <xdr:rowOff>32766</xdr:rowOff>
    </xdr:to>
    <xdr:pic>
      <xdr:nvPicPr>
        <xdr:cNvPr id="106" name="Picture 168" descr="Inserted picture RelID:105">
          <a:extLst>
            <a:ext uri="{FF2B5EF4-FFF2-40B4-BE49-F238E27FC236}">
              <a16:creationId xmlns:a16="http://schemas.microsoft.com/office/drawing/2014/main" id="{0D3A1EF9-813A-4264-8367-9FE75C3B218F}"/>
            </a:ext>
          </a:extLst>
        </xdr:cNvPr>
        <xdr:cNvPicPr>
          <a:picLocks noChangeAspect="1"/>
        </xdr:cNvPicPr>
      </xdr:nvPicPr>
      <xdr:blipFill>
        <a:blip xmlns:r="http://schemas.openxmlformats.org/officeDocument/2006/relationships" r:embed="rId34"/>
        <a:stretch>
          <a:fillRect/>
        </a:stretch>
      </xdr:blipFill>
      <xdr:spPr>
        <a:xfrm>
          <a:off x="23568660" y="72575420"/>
          <a:ext cx="540004" cy="548386"/>
        </a:xfrm>
        <a:prstGeom prst="rect">
          <a:avLst/>
        </a:prstGeom>
      </xdr:spPr>
    </xdr:pic>
    <xdr:clientData/>
  </xdr:twoCellAnchor>
  <xdr:twoCellAnchor>
    <xdr:from>
      <xdr:col>18</xdr:col>
      <xdr:colOff>719836</xdr:colOff>
      <xdr:row>384</xdr:row>
      <xdr:rowOff>33020</xdr:rowOff>
    </xdr:from>
    <xdr:to>
      <xdr:col>19</xdr:col>
      <xdr:colOff>539750</xdr:colOff>
      <xdr:row>387</xdr:row>
      <xdr:rowOff>32766</xdr:rowOff>
    </xdr:to>
    <xdr:pic>
      <xdr:nvPicPr>
        <xdr:cNvPr id="107" name="Picture 169" descr="Inserted picture RelID:106">
          <a:extLst>
            <a:ext uri="{FF2B5EF4-FFF2-40B4-BE49-F238E27FC236}">
              <a16:creationId xmlns:a16="http://schemas.microsoft.com/office/drawing/2014/main" id="{2BE1E324-29D2-4704-887E-D9012E9A3404}"/>
            </a:ext>
          </a:extLst>
        </xdr:cNvPr>
        <xdr:cNvPicPr>
          <a:picLocks noChangeAspect="1"/>
        </xdr:cNvPicPr>
      </xdr:nvPicPr>
      <xdr:blipFill>
        <a:blip xmlns:r="http://schemas.openxmlformats.org/officeDocument/2006/relationships" r:embed="rId35"/>
        <a:stretch>
          <a:fillRect/>
        </a:stretch>
      </xdr:blipFill>
      <xdr:spPr>
        <a:xfrm>
          <a:off x="24265636" y="72575420"/>
          <a:ext cx="536194" cy="548386"/>
        </a:xfrm>
        <a:prstGeom prst="rect">
          <a:avLst/>
        </a:prstGeom>
      </xdr:spPr>
    </xdr:pic>
    <xdr:clientData/>
  </xdr:twoCellAnchor>
  <xdr:twoCellAnchor>
    <xdr:from>
      <xdr:col>21</xdr:col>
      <xdr:colOff>254</xdr:colOff>
      <xdr:row>384</xdr:row>
      <xdr:rowOff>33020</xdr:rowOff>
    </xdr:from>
    <xdr:to>
      <xdr:col>21</xdr:col>
      <xdr:colOff>540258</xdr:colOff>
      <xdr:row>387</xdr:row>
      <xdr:rowOff>32766</xdr:rowOff>
    </xdr:to>
    <xdr:pic>
      <xdr:nvPicPr>
        <xdr:cNvPr id="108" name="Picture 170" descr="Inserted picture RelID:107">
          <a:extLst>
            <a:ext uri="{FF2B5EF4-FFF2-40B4-BE49-F238E27FC236}">
              <a16:creationId xmlns:a16="http://schemas.microsoft.com/office/drawing/2014/main" id="{18A9621A-4422-49CE-B6ED-0B8BBE270765}"/>
            </a:ext>
          </a:extLst>
        </xdr:cNvPr>
        <xdr:cNvPicPr>
          <a:picLocks noChangeAspect="1"/>
        </xdr:cNvPicPr>
      </xdr:nvPicPr>
      <xdr:blipFill>
        <a:blip xmlns:r="http://schemas.openxmlformats.org/officeDocument/2006/relationships" r:embed="rId13"/>
        <a:stretch>
          <a:fillRect/>
        </a:stretch>
      </xdr:blipFill>
      <xdr:spPr>
        <a:xfrm>
          <a:off x="25649174" y="72575420"/>
          <a:ext cx="540004" cy="548386"/>
        </a:xfrm>
        <a:prstGeom prst="rect">
          <a:avLst/>
        </a:prstGeom>
      </xdr:spPr>
    </xdr:pic>
    <xdr:clientData/>
  </xdr:twoCellAnchor>
  <xdr:twoCellAnchor>
    <xdr:from>
      <xdr:col>22</xdr:col>
      <xdr:colOff>0</xdr:colOff>
      <xdr:row>384</xdr:row>
      <xdr:rowOff>33020</xdr:rowOff>
    </xdr:from>
    <xdr:to>
      <xdr:col>22</xdr:col>
      <xdr:colOff>540004</xdr:colOff>
      <xdr:row>387</xdr:row>
      <xdr:rowOff>32766</xdr:rowOff>
    </xdr:to>
    <xdr:pic>
      <xdr:nvPicPr>
        <xdr:cNvPr id="109" name="Picture 171" descr="Inserted picture RelID:108">
          <a:extLst>
            <a:ext uri="{FF2B5EF4-FFF2-40B4-BE49-F238E27FC236}">
              <a16:creationId xmlns:a16="http://schemas.microsoft.com/office/drawing/2014/main" id="{BCDFA3AE-0E87-4A71-9FA3-9DF3A2F32AF7}"/>
            </a:ext>
          </a:extLst>
        </xdr:cNvPr>
        <xdr:cNvPicPr>
          <a:picLocks noChangeAspect="1"/>
        </xdr:cNvPicPr>
      </xdr:nvPicPr>
      <xdr:blipFill>
        <a:blip xmlns:r="http://schemas.openxmlformats.org/officeDocument/2006/relationships" r:embed="rId33"/>
        <a:stretch>
          <a:fillRect/>
        </a:stretch>
      </xdr:blipFill>
      <xdr:spPr>
        <a:xfrm>
          <a:off x="26342340" y="72575420"/>
          <a:ext cx="540004" cy="548386"/>
        </a:xfrm>
        <a:prstGeom prst="rect">
          <a:avLst/>
        </a:prstGeom>
      </xdr:spPr>
    </xdr:pic>
    <xdr:clientData/>
  </xdr:twoCellAnchor>
  <xdr:twoCellAnchor>
    <xdr:from>
      <xdr:col>23</xdr:col>
      <xdr:colOff>0</xdr:colOff>
      <xdr:row>384</xdr:row>
      <xdr:rowOff>33020</xdr:rowOff>
    </xdr:from>
    <xdr:to>
      <xdr:col>23</xdr:col>
      <xdr:colOff>540004</xdr:colOff>
      <xdr:row>387</xdr:row>
      <xdr:rowOff>32766</xdr:rowOff>
    </xdr:to>
    <xdr:pic>
      <xdr:nvPicPr>
        <xdr:cNvPr id="110" name="Picture 172" descr="Inserted picture RelID:109">
          <a:extLst>
            <a:ext uri="{FF2B5EF4-FFF2-40B4-BE49-F238E27FC236}">
              <a16:creationId xmlns:a16="http://schemas.microsoft.com/office/drawing/2014/main" id="{DFC20C87-2FFF-41BE-846B-60F2A1585C99}"/>
            </a:ext>
          </a:extLst>
        </xdr:cNvPr>
        <xdr:cNvPicPr>
          <a:picLocks noChangeAspect="1"/>
        </xdr:cNvPicPr>
      </xdr:nvPicPr>
      <xdr:blipFill>
        <a:blip xmlns:r="http://schemas.openxmlformats.org/officeDocument/2006/relationships" r:embed="rId34"/>
        <a:stretch>
          <a:fillRect/>
        </a:stretch>
      </xdr:blipFill>
      <xdr:spPr>
        <a:xfrm>
          <a:off x="27035760" y="72575420"/>
          <a:ext cx="540004" cy="548386"/>
        </a:xfrm>
        <a:prstGeom prst="rect">
          <a:avLst/>
        </a:prstGeom>
      </xdr:spPr>
    </xdr:pic>
    <xdr:clientData/>
  </xdr:twoCellAnchor>
  <xdr:twoCellAnchor>
    <xdr:from>
      <xdr:col>23</xdr:col>
      <xdr:colOff>719836</xdr:colOff>
      <xdr:row>384</xdr:row>
      <xdr:rowOff>33020</xdr:rowOff>
    </xdr:from>
    <xdr:to>
      <xdr:col>24</xdr:col>
      <xdr:colOff>539750</xdr:colOff>
      <xdr:row>387</xdr:row>
      <xdr:rowOff>32766</xdr:rowOff>
    </xdr:to>
    <xdr:pic>
      <xdr:nvPicPr>
        <xdr:cNvPr id="111" name="Picture 173" descr="Inserted picture RelID:110">
          <a:extLst>
            <a:ext uri="{FF2B5EF4-FFF2-40B4-BE49-F238E27FC236}">
              <a16:creationId xmlns:a16="http://schemas.microsoft.com/office/drawing/2014/main" id="{C52D4A4A-C76F-40DB-9858-0F948AFBEF7F}"/>
            </a:ext>
          </a:extLst>
        </xdr:cNvPr>
        <xdr:cNvPicPr>
          <a:picLocks noChangeAspect="1"/>
        </xdr:cNvPicPr>
      </xdr:nvPicPr>
      <xdr:blipFill>
        <a:blip xmlns:r="http://schemas.openxmlformats.org/officeDocument/2006/relationships" r:embed="rId35"/>
        <a:stretch>
          <a:fillRect/>
        </a:stretch>
      </xdr:blipFill>
      <xdr:spPr>
        <a:xfrm>
          <a:off x="27732736" y="72575420"/>
          <a:ext cx="536194" cy="548386"/>
        </a:xfrm>
        <a:prstGeom prst="rect">
          <a:avLst/>
        </a:prstGeom>
      </xdr:spPr>
    </xdr:pic>
    <xdr:clientData/>
  </xdr:twoCellAnchor>
  <xdr:twoCellAnchor>
    <xdr:from>
      <xdr:col>16</xdr:col>
      <xdr:colOff>0</xdr:colOff>
      <xdr:row>391</xdr:row>
      <xdr:rowOff>32512</xdr:rowOff>
    </xdr:from>
    <xdr:to>
      <xdr:col>20</xdr:col>
      <xdr:colOff>508</xdr:colOff>
      <xdr:row>405</xdr:row>
      <xdr:rowOff>31242</xdr:rowOff>
    </xdr:to>
    <xdr:pic>
      <xdr:nvPicPr>
        <xdr:cNvPr id="112" name="Picture 174" descr="Inserted picture RelID:111">
          <a:extLst>
            <a:ext uri="{FF2B5EF4-FFF2-40B4-BE49-F238E27FC236}">
              <a16:creationId xmlns:a16="http://schemas.microsoft.com/office/drawing/2014/main" id="{AA5B2D7C-4AC7-42DA-8D2B-DB6C707175E7}"/>
            </a:ext>
          </a:extLst>
        </xdr:cNvPr>
        <xdr:cNvPicPr>
          <a:picLocks noChangeAspect="1"/>
        </xdr:cNvPicPr>
      </xdr:nvPicPr>
      <xdr:blipFill>
        <a:blip xmlns:r="http://schemas.openxmlformats.org/officeDocument/2006/relationships" r:embed="rId43"/>
        <a:stretch>
          <a:fillRect/>
        </a:stretch>
      </xdr:blipFill>
      <xdr:spPr>
        <a:xfrm>
          <a:off x="22181820" y="73855072"/>
          <a:ext cx="2774188" cy="2559050"/>
        </a:xfrm>
        <a:prstGeom prst="rect">
          <a:avLst/>
        </a:prstGeom>
      </xdr:spPr>
    </xdr:pic>
    <xdr:clientData/>
  </xdr:twoCellAnchor>
  <xdr:twoCellAnchor>
    <xdr:from>
      <xdr:col>21</xdr:col>
      <xdr:colOff>254</xdr:colOff>
      <xdr:row>391</xdr:row>
      <xdr:rowOff>32512</xdr:rowOff>
    </xdr:from>
    <xdr:to>
      <xdr:col>25</xdr:col>
      <xdr:colOff>254</xdr:colOff>
      <xdr:row>405</xdr:row>
      <xdr:rowOff>31242</xdr:rowOff>
    </xdr:to>
    <xdr:pic>
      <xdr:nvPicPr>
        <xdr:cNvPr id="113" name="Picture 175" descr="Inserted picture RelID:112">
          <a:extLst>
            <a:ext uri="{FF2B5EF4-FFF2-40B4-BE49-F238E27FC236}">
              <a16:creationId xmlns:a16="http://schemas.microsoft.com/office/drawing/2014/main" id="{56638415-FD1C-40EA-B1B0-2CA25F4A060E}"/>
            </a:ext>
          </a:extLst>
        </xdr:cNvPr>
        <xdr:cNvPicPr>
          <a:picLocks noChangeAspect="1"/>
        </xdr:cNvPicPr>
      </xdr:nvPicPr>
      <xdr:blipFill>
        <a:blip xmlns:r="http://schemas.openxmlformats.org/officeDocument/2006/relationships" r:embed="rId44"/>
        <a:stretch>
          <a:fillRect/>
        </a:stretch>
      </xdr:blipFill>
      <xdr:spPr>
        <a:xfrm>
          <a:off x="25649174" y="73855072"/>
          <a:ext cx="2773680" cy="2559050"/>
        </a:xfrm>
        <a:prstGeom prst="rect">
          <a:avLst/>
        </a:prstGeom>
      </xdr:spPr>
    </xdr:pic>
    <xdr:clientData/>
  </xdr:twoCellAnchor>
  <xdr:twoCellAnchor>
    <xdr:from>
      <xdr:col>16</xdr:col>
      <xdr:colOff>0</xdr:colOff>
      <xdr:row>406</xdr:row>
      <xdr:rowOff>30988</xdr:rowOff>
    </xdr:from>
    <xdr:to>
      <xdr:col>16</xdr:col>
      <xdr:colOff>540004</xdr:colOff>
      <xdr:row>409</xdr:row>
      <xdr:rowOff>30734</xdr:rowOff>
    </xdr:to>
    <xdr:pic>
      <xdr:nvPicPr>
        <xdr:cNvPr id="114" name="Picture 176" descr="Inserted picture RelID:113">
          <a:extLst>
            <a:ext uri="{FF2B5EF4-FFF2-40B4-BE49-F238E27FC236}">
              <a16:creationId xmlns:a16="http://schemas.microsoft.com/office/drawing/2014/main" id="{4F539956-D9A5-4175-B869-FF15359E5D75}"/>
            </a:ext>
          </a:extLst>
        </xdr:cNvPr>
        <xdr:cNvPicPr>
          <a:picLocks noChangeAspect="1"/>
        </xdr:cNvPicPr>
      </xdr:nvPicPr>
      <xdr:blipFill>
        <a:blip xmlns:r="http://schemas.openxmlformats.org/officeDocument/2006/relationships" r:embed="rId13"/>
        <a:stretch>
          <a:fillRect/>
        </a:stretch>
      </xdr:blipFill>
      <xdr:spPr>
        <a:xfrm>
          <a:off x="22181820" y="76596748"/>
          <a:ext cx="540004" cy="548386"/>
        </a:xfrm>
        <a:prstGeom prst="rect">
          <a:avLst/>
        </a:prstGeom>
      </xdr:spPr>
    </xdr:pic>
    <xdr:clientData/>
  </xdr:twoCellAnchor>
  <xdr:twoCellAnchor>
    <xdr:from>
      <xdr:col>17</xdr:col>
      <xdr:colOff>0</xdr:colOff>
      <xdr:row>406</xdr:row>
      <xdr:rowOff>30988</xdr:rowOff>
    </xdr:from>
    <xdr:to>
      <xdr:col>17</xdr:col>
      <xdr:colOff>540004</xdr:colOff>
      <xdr:row>409</xdr:row>
      <xdr:rowOff>30734</xdr:rowOff>
    </xdr:to>
    <xdr:pic>
      <xdr:nvPicPr>
        <xdr:cNvPr id="115" name="Picture 177" descr="Inserted picture RelID:114">
          <a:extLst>
            <a:ext uri="{FF2B5EF4-FFF2-40B4-BE49-F238E27FC236}">
              <a16:creationId xmlns:a16="http://schemas.microsoft.com/office/drawing/2014/main" id="{2AAA43C9-FF58-4BC5-827D-C4FF5F033F7B}"/>
            </a:ext>
          </a:extLst>
        </xdr:cNvPr>
        <xdr:cNvPicPr>
          <a:picLocks noChangeAspect="1"/>
        </xdr:cNvPicPr>
      </xdr:nvPicPr>
      <xdr:blipFill>
        <a:blip xmlns:r="http://schemas.openxmlformats.org/officeDocument/2006/relationships" r:embed="rId10"/>
        <a:stretch>
          <a:fillRect/>
        </a:stretch>
      </xdr:blipFill>
      <xdr:spPr>
        <a:xfrm>
          <a:off x="22875240" y="76596748"/>
          <a:ext cx="540004" cy="548386"/>
        </a:xfrm>
        <a:prstGeom prst="rect">
          <a:avLst/>
        </a:prstGeom>
      </xdr:spPr>
    </xdr:pic>
    <xdr:clientData/>
  </xdr:twoCellAnchor>
  <xdr:twoCellAnchor>
    <xdr:from>
      <xdr:col>18</xdr:col>
      <xdr:colOff>0</xdr:colOff>
      <xdr:row>406</xdr:row>
      <xdr:rowOff>30988</xdr:rowOff>
    </xdr:from>
    <xdr:to>
      <xdr:col>18</xdr:col>
      <xdr:colOff>540004</xdr:colOff>
      <xdr:row>409</xdr:row>
      <xdr:rowOff>30734</xdr:rowOff>
    </xdr:to>
    <xdr:pic>
      <xdr:nvPicPr>
        <xdr:cNvPr id="116" name="Picture 178" descr="Inserted picture RelID:115">
          <a:extLst>
            <a:ext uri="{FF2B5EF4-FFF2-40B4-BE49-F238E27FC236}">
              <a16:creationId xmlns:a16="http://schemas.microsoft.com/office/drawing/2014/main" id="{69DDCB20-7505-4FC5-A9A1-7ADD61249E64}"/>
            </a:ext>
          </a:extLst>
        </xdr:cNvPr>
        <xdr:cNvPicPr>
          <a:picLocks noChangeAspect="1"/>
        </xdr:cNvPicPr>
      </xdr:nvPicPr>
      <xdr:blipFill>
        <a:blip xmlns:r="http://schemas.openxmlformats.org/officeDocument/2006/relationships" r:embed="rId34"/>
        <a:stretch>
          <a:fillRect/>
        </a:stretch>
      </xdr:blipFill>
      <xdr:spPr>
        <a:xfrm>
          <a:off x="23568660" y="76596748"/>
          <a:ext cx="540004" cy="548386"/>
        </a:xfrm>
        <a:prstGeom prst="rect">
          <a:avLst/>
        </a:prstGeom>
      </xdr:spPr>
    </xdr:pic>
    <xdr:clientData/>
  </xdr:twoCellAnchor>
  <xdr:twoCellAnchor>
    <xdr:from>
      <xdr:col>18</xdr:col>
      <xdr:colOff>719836</xdr:colOff>
      <xdr:row>406</xdr:row>
      <xdr:rowOff>30988</xdr:rowOff>
    </xdr:from>
    <xdr:to>
      <xdr:col>19</xdr:col>
      <xdr:colOff>539750</xdr:colOff>
      <xdr:row>409</xdr:row>
      <xdr:rowOff>30734</xdr:rowOff>
    </xdr:to>
    <xdr:pic>
      <xdr:nvPicPr>
        <xdr:cNvPr id="117" name="Picture 179" descr="Inserted picture RelID:116">
          <a:extLst>
            <a:ext uri="{FF2B5EF4-FFF2-40B4-BE49-F238E27FC236}">
              <a16:creationId xmlns:a16="http://schemas.microsoft.com/office/drawing/2014/main" id="{2D07D5D3-E1A8-4489-BB3B-2476B941F03D}"/>
            </a:ext>
          </a:extLst>
        </xdr:cNvPr>
        <xdr:cNvPicPr>
          <a:picLocks noChangeAspect="1"/>
        </xdr:cNvPicPr>
      </xdr:nvPicPr>
      <xdr:blipFill>
        <a:blip xmlns:r="http://schemas.openxmlformats.org/officeDocument/2006/relationships" r:embed="rId45"/>
        <a:stretch>
          <a:fillRect/>
        </a:stretch>
      </xdr:blipFill>
      <xdr:spPr>
        <a:xfrm>
          <a:off x="24265636" y="76596748"/>
          <a:ext cx="536194" cy="548386"/>
        </a:xfrm>
        <a:prstGeom prst="rect">
          <a:avLst/>
        </a:prstGeom>
      </xdr:spPr>
    </xdr:pic>
    <xdr:clientData/>
  </xdr:twoCellAnchor>
  <xdr:twoCellAnchor>
    <xdr:from>
      <xdr:col>21</xdr:col>
      <xdr:colOff>254</xdr:colOff>
      <xdr:row>406</xdr:row>
      <xdr:rowOff>30988</xdr:rowOff>
    </xdr:from>
    <xdr:to>
      <xdr:col>21</xdr:col>
      <xdr:colOff>540258</xdr:colOff>
      <xdr:row>409</xdr:row>
      <xdr:rowOff>30734</xdr:rowOff>
    </xdr:to>
    <xdr:pic>
      <xdr:nvPicPr>
        <xdr:cNvPr id="118" name="Picture 180" descr="Inserted picture RelID:117">
          <a:extLst>
            <a:ext uri="{FF2B5EF4-FFF2-40B4-BE49-F238E27FC236}">
              <a16:creationId xmlns:a16="http://schemas.microsoft.com/office/drawing/2014/main" id="{F079603E-ECA4-45FC-89D0-0BF19F1F1D24}"/>
            </a:ext>
          </a:extLst>
        </xdr:cNvPr>
        <xdr:cNvPicPr>
          <a:picLocks noChangeAspect="1"/>
        </xdr:cNvPicPr>
      </xdr:nvPicPr>
      <xdr:blipFill>
        <a:blip xmlns:r="http://schemas.openxmlformats.org/officeDocument/2006/relationships" r:embed="rId13"/>
        <a:stretch>
          <a:fillRect/>
        </a:stretch>
      </xdr:blipFill>
      <xdr:spPr>
        <a:xfrm>
          <a:off x="25649174" y="76596748"/>
          <a:ext cx="540004" cy="548386"/>
        </a:xfrm>
        <a:prstGeom prst="rect">
          <a:avLst/>
        </a:prstGeom>
      </xdr:spPr>
    </xdr:pic>
    <xdr:clientData/>
  </xdr:twoCellAnchor>
  <xdr:twoCellAnchor>
    <xdr:from>
      <xdr:col>22</xdr:col>
      <xdr:colOff>0</xdr:colOff>
      <xdr:row>406</xdr:row>
      <xdr:rowOff>30988</xdr:rowOff>
    </xdr:from>
    <xdr:to>
      <xdr:col>22</xdr:col>
      <xdr:colOff>540004</xdr:colOff>
      <xdr:row>409</xdr:row>
      <xdr:rowOff>30734</xdr:rowOff>
    </xdr:to>
    <xdr:pic>
      <xdr:nvPicPr>
        <xdr:cNvPr id="119" name="Picture 181" descr="Inserted picture RelID:118">
          <a:extLst>
            <a:ext uri="{FF2B5EF4-FFF2-40B4-BE49-F238E27FC236}">
              <a16:creationId xmlns:a16="http://schemas.microsoft.com/office/drawing/2014/main" id="{F5E370ED-B12A-4609-ACE0-24216398AC15}"/>
            </a:ext>
          </a:extLst>
        </xdr:cNvPr>
        <xdr:cNvPicPr>
          <a:picLocks noChangeAspect="1"/>
        </xdr:cNvPicPr>
      </xdr:nvPicPr>
      <xdr:blipFill>
        <a:blip xmlns:r="http://schemas.openxmlformats.org/officeDocument/2006/relationships" r:embed="rId10"/>
        <a:stretch>
          <a:fillRect/>
        </a:stretch>
      </xdr:blipFill>
      <xdr:spPr>
        <a:xfrm>
          <a:off x="26342340" y="76596748"/>
          <a:ext cx="540004" cy="548386"/>
        </a:xfrm>
        <a:prstGeom prst="rect">
          <a:avLst/>
        </a:prstGeom>
      </xdr:spPr>
    </xdr:pic>
    <xdr:clientData/>
  </xdr:twoCellAnchor>
  <xdr:twoCellAnchor>
    <xdr:from>
      <xdr:col>23</xdr:col>
      <xdr:colOff>0</xdr:colOff>
      <xdr:row>406</xdr:row>
      <xdr:rowOff>30988</xdr:rowOff>
    </xdr:from>
    <xdr:to>
      <xdr:col>23</xdr:col>
      <xdr:colOff>540004</xdr:colOff>
      <xdr:row>409</xdr:row>
      <xdr:rowOff>30734</xdr:rowOff>
    </xdr:to>
    <xdr:pic>
      <xdr:nvPicPr>
        <xdr:cNvPr id="120" name="Picture 182" descr="Inserted picture RelID:119">
          <a:extLst>
            <a:ext uri="{FF2B5EF4-FFF2-40B4-BE49-F238E27FC236}">
              <a16:creationId xmlns:a16="http://schemas.microsoft.com/office/drawing/2014/main" id="{253BAFF1-AEB9-48CF-A65C-BC69D9426D64}"/>
            </a:ext>
          </a:extLst>
        </xdr:cNvPr>
        <xdr:cNvPicPr>
          <a:picLocks noChangeAspect="1"/>
        </xdr:cNvPicPr>
      </xdr:nvPicPr>
      <xdr:blipFill>
        <a:blip xmlns:r="http://schemas.openxmlformats.org/officeDocument/2006/relationships" r:embed="rId34"/>
        <a:stretch>
          <a:fillRect/>
        </a:stretch>
      </xdr:blipFill>
      <xdr:spPr>
        <a:xfrm>
          <a:off x="27035760" y="76596748"/>
          <a:ext cx="540004" cy="548386"/>
        </a:xfrm>
        <a:prstGeom prst="rect">
          <a:avLst/>
        </a:prstGeom>
      </xdr:spPr>
    </xdr:pic>
    <xdr:clientData/>
  </xdr:twoCellAnchor>
  <xdr:twoCellAnchor>
    <xdr:from>
      <xdr:col>23</xdr:col>
      <xdr:colOff>719836</xdr:colOff>
      <xdr:row>406</xdr:row>
      <xdr:rowOff>30988</xdr:rowOff>
    </xdr:from>
    <xdr:to>
      <xdr:col>24</xdr:col>
      <xdr:colOff>539750</xdr:colOff>
      <xdr:row>409</xdr:row>
      <xdr:rowOff>30734</xdr:rowOff>
    </xdr:to>
    <xdr:pic>
      <xdr:nvPicPr>
        <xdr:cNvPr id="121" name="Picture 183" descr="Inserted picture RelID:120">
          <a:extLst>
            <a:ext uri="{FF2B5EF4-FFF2-40B4-BE49-F238E27FC236}">
              <a16:creationId xmlns:a16="http://schemas.microsoft.com/office/drawing/2014/main" id="{A97077EB-A0E2-4BEA-9CE5-ACB798B45B44}"/>
            </a:ext>
          </a:extLst>
        </xdr:cNvPr>
        <xdr:cNvPicPr>
          <a:picLocks noChangeAspect="1"/>
        </xdr:cNvPicPr>
      </xdr:nvPicPr>
      <xdr:blipFill>
        <a:blip xmlns:r="http://schemas.openxmlformats.org/officeDocument/2006/relationships" r:embed="rId45"/>
        <a:stretch>
          <a:fillRect/>
        </a:stretch>
      </xdr:blipFill>
      <xdr:spPr>
        <a:xfrm>
          <a:off x="27732736" y="76596748"/>
          <a:ext cx="536194" cy="548386"/>
        </a:xfrm>
        <a:prstGeom prst="rect">
          <a:avLst/>
        </a:prstGeom>
      </xdr:spPr>
    </xdr:pic>
    <xdr:clientData/>
  </xdr:twoCellAnchor>
  <xdr:twoCellAnchor>
    <xdr:from>
      <xdr:col>16</xdr:col>
      <xdr:colOff>0</xdr:colOff>
      <xdr:row>463</xdr:row>
      <xdr:rowOff>0</xdr:rowOff>
    </xdr:from>
    <xdr:to>
      <xdr:col>20</xdr:col>
      <xdr:colOff>508</xdr:colOff>
      <xdr:row>472</xdr:row>
      <xdr:rowOff>128778</xdr:rowOff>
    </xdr:to>
    <xdr:pic>
      <xdr:nvPicPr>
        <xdr:cNvPr id="122" name="Picture 184" descr="Inserted picture RelID:121">
          <a:extLst>
            <a:ext uri="{FF2B5EF4-FFF2-40B4-BE49-F238E27FC236}">
              <a16:creationId xmlns:a16="http://schemas.microsoft.com/office/drawing/2014/main" id="{E6592D60-7F06-4CC4-B0B3-23976AFE1122}"/>
            </a:ext>
          </a:extLst>
        </xdr:cNvPr>
        <xdr:cNvPicPr>
          <a:picLocks noChangeAspect="1"/>
        </xdr:cNvPicPr>
      </xdr:nvPicPr>
      <xdr:blipFill>
        <a:blip xmlns:r="http://schemas.openxmlformats.org/officeDocument/2006/relationships" r:embed="rId46"/>
        <a:stretch>
          <a:fillRect/>
        </a:stretch>
      </xdr:blipFill>
      <xdr:spPr>
        <a:xfrm>
          <a:off x="22181820" y="87172800"/>
          <a:ext cx="2774188" cy="2567178"/>
        </a:xfrm>
        <a:prstGeom prst="rect">
          <a:avLst/>
        </a:prstGeom>
      </xdr:spPr>
    </xdr:pic>
    <xdr:clientData/>
  </xdr:twoCellAnchor>
  <xdr:twoCellAnchor>
    <xdr:from>
      <xdr:col>21</xdr:col>
      <xdr:colOff>254</xdr:colOff>
      <xdr:row>463</xdr:row>
      <xdr:rowOff>0</xdr:rowOff>
    </xdr:from>
    <xdr:to>
      <xdr:col>25</xdr:col>
      <xdr:colOff>254</xdr:colOff>
      <xdr:row>472</xdr:row>
      <xdr:rowOff>128778</xdr:rowOff>
    </xdr:to>
    <xdr:pic>
      <xdr:nvPicPr>
        <xdr:cNvPr id="123" name="Picture 185" descr="Inserted picture RelID:122">
          <a:extLst>
            <a:ext uri="{FF2B5EF4-FFF2-40B4-BE49-F238E27FC236}">
              <a16:creationId xmlns:a16="http://schemas.microsoft.com/office/drawing/2014/main" id="{B873A1D8-925F-4B72-8AFF-9E583158CC71}"/>
            </a:ext>
          </a:extLst>
        </xdr:cNvPr>
        <xdr:cNvPicPr>
          <a:picLocks noChangeAspect="1"/>
        </xdr:cNvPicPr>
      </xdr:nvPicPr>
      <xdr:blipFill>
        <a:blip xmlns:r="http://schemas.openxmlformats.org/officeDocument/2006/relationships" r:embed="rId47"/>
        <a:stretch>
          <a:fillRect/>
        </a:stretch>
      </xdr:blipFill>
      <xdr:spPr>
        <a:xfrm>
          <a:off x="25649174" y="87172800"/>
          <a:ext cx="2773680" cy="2567178"/>
        </a:xfrm>
        <a:prstGeom prst="rect">
          <a:avLst/>
        </a:prstGeom>
      </xdr:spPr>
    </xdr:pic>
    <xdr:clientData/>
  </xdr:twoCellAnchor>
  <xdr:twoCellAnchor>
    <xdr:from>
      <xdr:col>16</xdr:col>
      <xdr:colOff>0</xdr:colOff>
      <xdr:row>473</xdr:row>
      <xdr:rowOff>128524</xdr:rowOff>
    </xdr:from>
    <xdr:to>
      <xdr:col>16</xdr:col>
      <xdr:colOff>540004</xdr:colOff>
      <xdr:row>476</xdr:row>
      <xdr:rowOff>128270</xdr:rowOff>
    </xdr:to>
    <xdr:pic>
      <xdr:nvPicPr>
        <xdr:cNvPr id="124" name="Picture 186" descr="Inserted picture RelID:123">
          <a:extLst>
            <a:ext uri="{FF2B5EF4-FFF2-40B4-BE49-F238E27FC236}">
              <a16:creationId xmlns:a16="http://schemas.microsoft.com/office/drawing/2014/main" id="{E46C141A-046B-488A-99D7-9745FFF0B049}"/>
            </a:ext>
          </a:extLst>
        </xdr:cNvPr>
        <xdr:cNvPicPr>
          <a:picLocks noChangeAspect="1"/>
        </xdr:cNvPicPr>
      </xdr:nvPicPr>
      <xdr:blipFill>
        <a:blip xmlns:r="http://schemas.openxmlformats.org/officeDocument/2006/relationships" r:embed="rId3"/>
        <a:stretch>
          <a:fillRect/>
        </a:stretch>
      </xdr:blipFill>
      <xdr:spPr>
        <a:xfrm>
          <a:off x="22181820" y="89922604"/>
          <a:ext cx="540004" cy="548386"/>
        </a:xfrm>
        <a:prstGeom prst="rect">
          <a:avLst/>
        </a:prstGeom>
      </xdr:spPr>
    </xdr:pic>
    <xdr:clientData/>
  </xdr:twoCellAnchor>
  <xdr:twoCellAnchor>
    <xdr:from>
      <xdr:col>17</xdr:col>
      <xdr:colOff>0</xdr:colOff>
      <xdr:row>473</xdr:row>
      <xdr:rowOff>128524</xdr:rowOff>
    </xdr:from>
    <xdr:to>
      <xdr:col>17</xdr:col>
      <xdr:colOff>540004</xdr:colOff>
      <xdr:row>476</xdr:row>
      <xdr:rowOff>128270</xdr:rowOff>
    </xdr:to>
    <xdr:pic>
      <xdr:nvPicPr>
        <xdr:cNvPr id="125" name="Picture 187" descr="Inserted picture RelID:124">
          <a:extLst>
            <a:ext uri="{FF2B5EF4-FFF2-40B4-BE49-F238E27FC236}">
              <a16:creationId xmlns:a16="http://schemas.microsoft.com/office/drawing/2014/main" id="{4BFC5C28-4FD8-4781-9156-2153212CAC94}"/>
            </a:ext>
          </a:extLst>
        </xdr:cNvPr>
        <xdr:cNvPicPr>
          <a:picLocks noChangeAspect="1"/>
        </xdr:cNvPicPr>
      </xdr:nvPicPr>
      <xdr:blipFill>
        <a:blip xmlns:r="http://schemas.openxmlformats.org/officeDocument/2006/relationships" r:embed="rId4"/>
        <a:stretch>
          <a:fillRect/>
        </a:stretch>
      </xdr:blipFill>
      <xdr:spPr>
        <a:xfrm>
          <a:off x="22875240" y="89922604"/>
          <a:ext cx="540004" cy="548386"/>
        </a:xfrm>
        <a:prstGeom prst="rect">
          <a:avLst/>
        </a:prstGeom>
      </xdr:spPr>
    </xdr:pic>
    <xdr:clientData/>
  </xdr:twoCellAnchor>
  <xdr:twoCellAnchor>
    <xdr:from>
      <xdr:col>18</xdr:col>
      <xdr:colOff>0</xdr:colOff>
      <xdr:row>473</xdr:row>
      <xdr:rowOff>128524</xdr:rowOff>
    </xdr:from>
    <xdr:to>
      <xdr:col>18</xdr:col>
      <xdr:colOff>540004</xdr:colOff>
      <xdr:row>476</xdr:row>
      <xdr:rowOff>128270</xdr:rowOff>
    </xdr:to>
    <xdr:pic>
      <xdr:nvPicPr>
        <xdr:cNvPr id="126" name="Picture 188" descr="Inserted picture RelID:125">
          <a:extLst>
            <a:ext uri="{FF2B5EF4-FFF2-40B4-BE49-F238E27FC236}">
              <a16:creationId xmlns:a16="http://schemas.microsoft.com/office/drawing/2014/main" id="{5F0C891A-0A42-4055-AB90-B56C6730E38B}"/>
            </a:ext>
          </a:extLst>
        </xdr:cNvPr>
        <xdr:cNvPicPr>
          <a:picLocks noChangeAspect="1"/>
        </xdr:cNvPicPr>
      </xdr:nvPicPr>
      <xdr:blipFill>
        <a:blip xmlns:r="http://schemas.openxmlformats.org/officeDocument/2006/relationships" r:embed="rId5"/>
        <a:stretch>
          <a:fillRect/>
        </a:stretch>
      </xdr:blipFill>
      <xdr:spPr>
        <a:xfrm>
          <a:off x="23568660" y="89922604"/>
          <a:ext cx="540004" cy="548386"/>
        </a:xfrm>
        <a:prstGeom prst="rect">
          <a:avLst/>
        </a:prstGeom>
      </xdr:spPr>
    </xdr:pic>
    <xdr:clientData/>
  </xdr:twoCellAnchor>
  <xdr:twoCellAnchor>
    <xdr:from>
      <xdr:col>18</xdr:col>
      <xdr:colOff>719836</xdr:colOff>
      <xdr:row>473</xdr:row>
      <xdr:rowOff>128524</xdr:rowOff>
    </xdr:from>
    <xdr:to>
      <xdr:col>19</xdr:col>
      <xdr:colOff>539750</xdr:colOff>
      <xdr:row>476</xdr:row>
      <xdr:rowOff>128270</xdr:rowOff>
    </xdr:to>
    <xdr:pic>
      <xdr:nvPicPr>
        <xdr:cNvPr id="127" name="Picture 189" descr="Inserted picture RelID:126">
          <a:extLst>
            <a:ext uri="{FF2B5EF4-FFF2-40B4-BE49-F238E27FC236}">
              <a16:creationId xmlns:a16="http://schemas.microsoft.com/office/drawing/2014/main" id="{CE72D759-9E04-45C0-BF87-EAE0581B32FE}"/>
            </a:ext>
          </a:extLst>
        </xdr:cNvPr>
        <xdr:cNvPicPr>
          <a:picLocks noChangeAspect="1"/>
        </xdr:cNvPicPr>
      </xdr:nvPicPr>
      <xdr:blipFill>
        <a:blip xmlns:r="http://schemas.openxmlformats.org/officeDocument/2006/relationships" r:embed="rId24"/>
        <a:stretch>
          <a:fillRect/>
        </a:stretch>
      </xdr:blipFill>
      <xdr:spPr>
        <a:xfrm>
          <a:off x="24265636" y="89922604"/>
          <a:ext cx="536194" cy="548386"/>
        </a:xfrm>
        <a:prstGeom prst="rect">
          <a:avLst/>
        </a:prstGeom>
      </xdr:spPr>
    </xdr:pic>
    <xdr:clientData/>
  </xdr:twoCellAnchor>
  <xdr:twoCellAnchor>
    <xdr:from>
      <xdr:col>21</xdr:col>
      <xdr:colOff>254</xdr:colOff>
      <xdr:row>473</xdr:row>
      <xdr:rowOff>128524</xdr:rowOff>
    </xdr:from>
    <xdr:to>
      <xdr:col>21</xdr:col>
      <xdr:colOff>540258</xdr:colOff>
      <xdr:row>476</xdr:row>
      <xdr:rowOff>128270</xdr:rowOff>
    </xdr:to>
    <xdr:pic>
      <xdr:nvPicPr>
        <xdr:cNvPr id="128" name="Picture 190" descr="Inserted picture RelID:127">
          <a:extLst>
            <a:ext uri="{FF2B5EF4-FFF2-40B4-BE49-F238E27FC236}">
              <a16:creationId xmlns:a16="http://schemas.microsoft.com/office/drawing/2014/main" id="{F8451FC0-DB12-42A6-83C3-F2DB081688D2}"/>
            </a:ext>
          </a:extLst>
        </xdr:cNvPr>
        <xdr:cNvPicPr>
          <a:picLocks noChangeAspect="1"/>
        </xdr:cNvPicPr>
      </xdr:nvPicPr>
      <xdr:blipFill>
        <a:blip xmlns:r="http://schemas.openxmlformats.org/officeDocument/2006/relationships" r:embed="rId3"/>
        <a:stretch>
          <a:fillRect/>
        </a:stretch>
      </xdr:blipFill>
      <xdr:spPr>
        <a:xfrm>
          <a:off x="25649174" y="89922604"/>
          <a:ext cx="540004" cy="548386"/>
        </a:xfrm>
        <a:prstGeom prst="rect">
          <a:avLst/>
        </a:prstGeom>
      </xdr:spPr>
    </xdr:pic>
    <xdr:clientData/>
  </xdr:twoCellAnchor>
  <xdr:twoCellAnchor>
    <xdr:from>
      <xdr:col>22</xdr:col>
      <xdr:colOff>0</xdr:colOff>
      <xdr:row>473</xdr:row>
      <xdr:rowOff>128524</xdr:rowOff>
    </xdr:from>
    <xdr:to>
      <xdr:col>22</xdr:col>
      <xdr:colOff>540004</xdr:colOff>
      <xdr:row>476</xdr:row>
      <xdr:rowOff>128270</xdr:rowOff>
    </xdr:to>
    <xdr:pic>
      <xdr:nvPicPr>
        <xdr:cNvPr id="129" name="Picture 191" descr="Inserted picture RelID:128">
          <a:extLst>
            <a:ext uri="{FF2B5EF4-FFF2-40B4-BE49-F238E27FC236}">
              <a16:creationId xmlns:a16="http://schemas.microsoft.com/office/drawing/2014/main" id="{F2855ABE-8DD3-4CFA-9070-23B6120B395E}"/>
            </a:ext>
          </a:extLst>
        </xdr:cNvPr>
        <xdr:cNvPicPr>
          <a:picLocks noChangeAspect="1"/>
        </xdr:cNvPicPr>
      </xdr:nvPicPr>
      <xdr:blipFill>
        <a:blip xmlns:r="http://schemas.openxmlformats.org/officeDocument/2006/relationships" r:embed="rId4"/>
        <a:stretch>
          <a:fillRect/>
        </a:stretch>
      </xdr:blipFill>
      <xdr:spPr>
        <a:xfrm>
          <a:off x="26342340" y="89922604"/>
          <a:ext cx="540004" cy="548386"/>
        </a:xfrm>
        <a:prstGeom prst="rect">
          <a:avLst/>
        </a:prstGeom>
      </xdr:spPr>
    </xdr:pic>
    <xdr:clientData/>
  </xdr:twoCellAnchor>
  <xdr:twoCellAnchor>
    <xdr:from>
      <xdr:col>23</xdr:col>
      <xdr:colOff>0</xdr:colOff>
      <xdr:row>473</xdr:row>
      <xdr:rowOff>128524</xdr:rowOff>
    </xdr:from>
    <xdr:to>
      <xdr:col>23</xdr:col>
      <xdr:colOff>540004</xdr:colOff>
      <xdr:row>476</xdr:row>
      <xdr:rowOff>128270</xdr:rowOff>
    </xdr:to>
    <xdr:pic>
      <xdr:nvPicPr>
        <xdr:cNvPr id="130" name="Picture 192" descr="Inserted picture RelID:129">
          <a:extLst>
            <a:ext uri="{FF2B5EF4-FFF2-40B4-BE49-F238E27FC236}">
              <a16:creationId xmlns:a16="http://schemas.microsoft.com/office/drawing/2014/main" id="{0D042A9B-D191-4BF1-9DDE-5AC4CD724C9F}"/>
            </a:ext>
          </a:extLst>
        </xdr:cNvPr>
        <xdr:cNvPicPr>
          <a:picLocks noChangeAspect="1"/>
        </xdr:cNvPicPr>
      </xdr:nvPicPr>
      <xdr:blipFill>
        <a:blip xmlns:r="http://schemas.openxmlformats.org/officeDocument/2006/relationships" r:embed="rId5"/>
        <a:stretch>
          <a:fillRect/>
        </a:stretch>
      </xdr:blipFill>
      <xdr:spPr>
        <a:xfrm>
          <a:off x="27035760" y="89922604"/>
          <a:ext cx="540004" cy="548386"/>
        </a:xfrm>
        <a:prstGeom prst="rect">
          <a:avLst/>
        </a:prstGeom>
      </xdr:spPr>
    </xdr:pic>
    <xdr:clientData/>
  </xdr:twoCellAnchor>
  <xdr:twoCellAnchor>
    <xdr:from>
      <xdr:col>23</xdr:col>
      <xdr:colOff>719836</xdr:colOff>
      <xdr:row>473</xdr:row>
      <xdr:rowOff>128524</xdr:rowOff>
    </xdr:from>
    <xdr:to>
      <xdr:col>24</xdr:col>
      <xdr:colOff>539750</xdr:colOff>
      <xdr:row>476</xdr:row>
      <xdr:rowOff>128270</xdr:rowOff>
    </xdr:to>
    <xdr:pic>
      <xdr:nvPicPr>
        <xdr:cNvPr id="131" name="Picture 193" descr="Inserted picture RelID:130">
          <a:extLst>
            <a:ext uri="{FF2B5EF4-FFF2-40B4-BE49-F238E27FC236}">
              <a16:creationId xmlns:a16="http://schemas.microsoft.com/office/drawing/2014/main" id="{624797CD-D756-49C9-ADF5-AA5F334ABF2F}"/>
            </a:ext>
          </a:extLst>
        </xdr:cNvPr>
        <xdr:cNvPicPr>
          <a:picLocks noChangeAspect="1"/>
        </xdr:cNvPicPr>
      </xdr:nvPicPr>
      <xdr:blipFill>
        <a:blip xmlns:r="http://schemas.openxmlformats.org/officeDocument/2006/relationships" r:embed="rId6"/>
        <a:stretch>
          <a:fillRect/>
        </a:stretch>
      </xdr:blipFill>
      <xdr:spPr>
        <a:xfrm>
          <a:off x="27732736" y="89922604"/>
          <a:ext cx="536194" cy="548386"/>
        </a:xfrm>
        <a:prstGeom prst="rect">
          <a:avLst/>
        </a:prstGeom>
      </xdr:spPr>
    </xdr:pic>
    <xdr:clientData/>
  </xdr:twoCellAnchor>
  <xdr:twoCellAnchor>
    <xdr:from>
      <xdr:col>16</xdr:col>
      <xdr:colOff>0</xdr:colOff>
      <xdr:row>480</xdr:row>
      <xdr:rowOff>128016</xdr:rowOff>
    </xdr:from>
    <xdr:to>
      <xdr:col>20</xdr:col>
      <xdr:colOff>508</xdr:colOff>
      <xdr:row>494</xdr:row>
      <xdr:rowOff>126746</xdr:rowOff>
    </xdr:to>
    <xdr:pic>
      <xdr:nvPicPr>
        <xdr:cNvPr id="132" name="Picture 194" descr="Inserted picture RelID:131">
          <a:extLst>
            <a:ext uri="{FF2B5EF4-FFF2-40B4-BE49-F238E27FC236}">
              <a16:creationId xmlns:a16="http://schemas.microsoft.com/office/drawing/2014/main" id="{31C8F657-5444-488A-940C-15588146E410}"/>
            </a:ext>
          </a:extLst>
        </xdr:cNvPr>
        <xdr:cNvPicPr>
          <a:picLocks noChangeAspect="1"/>
        </xdr:cNvPicPr>
      </xdr:nvPicPr>
      <xdr:blipFill>
        <a:blip xmlns:r="http://schemas.openxmlformats.org/officeDocument/2006/relationships" r:embed="rId48"/>
        <a:stretch>
          <a:fillRect/>
        </a:stretch>
      </xdr:blipFill>
      <xdr:spPr>
        <a:xfrm>
          <a:off x="22181820" y="91202256"/>
          <a:ext cx="2774188" cy="2559050"/>
        </a:xfrm>
        <a:prstGeom prst="rect">
          <a:avLst/>
        </a:prstGeom>
      </xdr:spPr>
    </xdr:pic>
    <xdr:clientData/>
  </xdr:twoCellAnchor>
  <xdr:twoCellAnchor>
    <xdr:from>
      <xdr:col>21</xdr:col>
      <xdr:colOff>254</xdr:colOff>
      <xdr:row>480</xdr:row>
      <xdr:rowOff>128016</xdr:rowOff>
    </xdr:from>
    <xdr:to>
      <xdr:col>25</xdr:col>
      <xdr:colOff>254</xdr:colOff>
      <xdr:row>494</xdr:row>
      <xdr:rowOff>126746</xdr:rowOff>
    </xdr:to>
    <xdr:pic>
      <xdr:nvPicPr>
        <xdr:cNvPr id="133" name="Picture 195" descr="Inserted picture RelID:132">
          <a:extLst>
            <a:ext uri="{FF2B5EF4-FFF2-40B4-BE49-F238E27FC236}">
              <a16:creationId xmlns:a16="http://schemas.microsoft.com/office/drawing/2014/main" id="{BA8E729C-6B88-41CF-9DD0-CC49460B3761}"/>
            </a:ext>
          </a:extLst>
        </xdr:cNvPr>
        <xdr:cNvPicPr>
          <a:picLocks noChangeAspect="1"/>
        </xdr:cNvPicPr>
      </xdr:nvPicPr>
      <xdr:blipFill>
        <a:blip xmlns:r="http://schemas.openxmlformats.org/officeDocument/2006/relationships" r:embed="rId49"/>
        <a:stretch>
          <a:fillRect/>
        </a:stretch>
      </xdr:blipFill>
      <xdr:spPr>
        <a:xfrm>
          <a:off x="25649174" y="91202256"/>
          <a:ext cx="2773680" cy="2559050"/>
        </a:xfrm>
        <a:prstGeom prst="rect">
          <a:avLst/>
        </a:prstGeom>
      </xdr:spPr>
    </xdr:pic>
    <xdr:clientData/>
  </xdr:twoCellAnchor>
  <xdr:twoCellAnchor>
    <xdr:from>
      <xdr:col>16</xdr:col>
      <xdr:colOff>0</xdr:colOff>
      <xdr:row>495</xdr:row>
      <xdr:rowOff>126492</xdr:rowOff>
    </xdr:from>
    <xdr:to>
      <xdr:col>16</xdr:col>
      <xdr:colOff>540004</xdr:colOff>
      <xdr:row>498</xdr:row>
      <xdr:rowOff>126238</xdr:rowOff>
    </xdr:to>
    <xdr:pic>
      <xdr:nvPicPr>
        <xdr:cNvPr id="134" name="Picture 196" descr="Inserted picture RelID:133">
          <a:extLst>
            <a:ext uri="{FF2B5EF4-FFF2-40B4-BE49-F238E27FC236}">
              <a16:creationId xmlns:a16="http://schemas.microsoft.com/office/drawing/2014/main" id="{F8F48C99-6F4F-4E98-BDFF-F5A6915B3411}"/>
            </a:ext>
          </a:extLst>
        </xdr:cNvPr>
        <xdr:cNvPicPr>
          <a:picLocks noChangeAspect="1"/>
        </xdr:cNvPicPr>
      </xdr:nvPicPr>
      <xdr:blipFill>
        <a:blip xmlns:r="http://schemas.openxmlformats.org/officeDocument/2006/relationships" r:embed="rId13"/>
        <a:stretch>
          <a:fillRect/>
        </a:stretch>
      </xdr:blipFill>
      <xdr:spPr>
        <a:xfrm>
          <a:off x="22181820" y="93943932"/>
          <a:ext cx="540004" cy="548386"/>
        </a:xfrm>
        <a:prstGeom prst="rect">
          <a:avLst/>
        </a:prstGeom>
      </xdr:spPr>
    </xdr:pic>
    <xdr:clientData/>
  </xdr:twoCellAnchor>
  <xdr:twoCellAnchor>
    <xdr:from>
      <xdr:col>17</xdr:col>
      <xdr:colOff>0</xdr:colOff>
      <xdr:row>495</xdr:row>
      <xdr:rowOff>126492</xdr:rowOff>
    </xdr:from>
    <xdr:to>
      <xdr:col>17</xdr:col>
      <xdr:colOff>540004</xdr:colOff>
      <xdr:row>498</xdr:row>
      <xdr:rowOff>126238</xdr:rowOff>
    </xdr:to>
    <xdr:pic>
      <xdr:nvPicPr>
        <xdr:cNvPr id="135" name="Picture 197" descr="Inserted picture RelID:134">
          <a:extLst>
            <a:ext uri="{FF2B5EF4-FFF2-40B4-BE49-F238E27FC236}">
              <a16:creationId xmlns:a16="http://schemas.microsoft.com/office/drawing/2014/main" id="{E88A8763-FE7D-48DB-BB96-41C99C77671F}"/>
            </a:ext>
          </a:extLst>
        </xdr:cNvPr>
        <xdr:cNvPicPr>
          <a:picLocks noChangeAspect="1"/>
        </xdr:cNvPicPr>
      </xdr:nvPicPr>
      <xdr:blipFill>
        <a:blip xmlns:r="http://schemas.openxmlformats.org/officeDocument/2006/relationships" r:embed="rId33"/>
        <a:stretch>
          <a:fillRect/>
        </a:stretch>
      </xdr:blipFill>
      <xdr:spPr>
        <a:xfrm>
          <a:off x="22875240" y="93943932"/>
          <a:ext cx="540004" cy="548386"/>
        </a:xfrm>
        <a:prstGeom prst="rect">
          <a:avLst/>
        </a:prstGeom>
      </xdr:spPr>
    </xdr:pic>
    <xdr:clientData/>
  </xdr:twoCellAnchor>
  <xdr:twoCellAnchor>
    <xdr:from>
      <xdr:col>18</xdr:col>
      <xdr:colOff>0</xdr:colOff>
      <xdr:row>495</xdr:row>
      <xdr:rowOff>126492</xdr:rowOff>
    </xdr:from>
    <xdr:to>
      <xdr:col>18</xdr:col>
      <xdr:colOff>540004</xdr:colOff>
      <xdr:row>498</xdr:row>
      <xdr:rowOff>126238</xdr:rowOff>
    </xdr:to>
    <xdr:pic>
      <xdr:nvPicPr>
        <xdr:cNvPr id="136" name="Picture 198" descr="Inserted picture RelID:135">
          <a:extLst>
            <a:ext uri="{FF2B5EF4-FFF2-40B4-BE49-F238E27FC236}">
              <a16:creationId xmlns:a16="http://schemas.microsoft.com/office/drawing/2014/main" id="{7AECF789-5E1F-4C57-B887-8A9A38310A09}"/>
            </a:ext>
          </a:extLst>
        </xdr:cNvPr>
        <xdr:cNvPicPr>
          <a:picLocks noChangeAspect="1"/>
        </xdr:cNvPicPr>
      </xdr:nvPicPr>
      <xdr:blipFill>
        <a:blip xmlns:r="http://schemas.openxmlformats.org/officeDocument/2006/relationships" r:embed="rId34"/>
        <a:stretch>
          <a:fillRect/>
        </a:stretch>
      </xdr:blipFill>
      <xdr:spPr>
        <a:xfrm>
          <a:off x="23568660" y="93943932"/>
          <a:ext cx="540004" cy="548386"/>
        </a:xfrm>
        <a:prstGeom prst="rect">
          <a:avLst/>
        </a:prstGeom>
      </xdr:spPr>
    </xdr:pic>
    <xdr:clientData/>
  </xdr:twoCellAnchor>
  <xdr:twoCellAnchor>
    <xdr:from>
      <xdr:col>18</xdr:col>
      <xdr:colOff>719836</xdr:colOff>
      <xdr:row>495</xdr:row>
      <xdr:rowOff>126492</xdr:rowOff>
    </xdr:from>
    <xdr:to>
      <xdr:col>19</xdr:col>
      <xdr:colOff>539750</xdr:colOff>
      <xdr:row>498</xdr:row>
      <xdr:rowOff>126238</xdr:rowOff>
    </xdr:to>
    <xdr:pic>
      <xdr:nvPicPr>
        <xdr:cNvPr id="137" name="Picture 199" descr="Inserted picture RelID:136">
          <a:extLst>
            <a:ext uri="{FF2B5EF4-FFF2-40B4-BE49-F238E27FC236}">
              <a16:creationId xmlns:a16="http://schemas.microsoft.com/office/drawing/2014/main" id="{65897EB8-4BBC-497E-A900-44377F191F76}"/>
            </a:ext>
          </a:extLst>
        </xdr:cNvPr>
        <xdr:cNvPicPr>
          <a:picLocks noChangeAspect="1"/>
        </xdr:cNvPicPr>
      </xdr:nvPicPr>
      <xdr:blipFill>
        <a:blip xmlns:r="http://schemas.openxmlformats.org/officeDocument/2006/relationships" r:embed="rId35"/>
        <a:stretch>
          <a:fillRect/>
        </a:stretch>
      </xdr:blipFill>
      <xdr:spPr>
        <a:xfrm>
          <a:off x="24265636" y="93943932"/>
          <a:ext cx="536194" cy="548386"/>
        </a:xfrm>
        <a:prstGeom prst="rect">
          <a:avLst/>
        </a:prstGeom>
      </xdr:spPr>
    </xdr:pic>
    <xdr:clientData/>
  </xdr:twoCellAnchor>
  <xdr:twoCellAnchor>
    <xdr:from>
      <xdr:col>21</xdr:col>
      <xdr:colOff>254</xdr:colOff>
      <xdr:row>495</xdr:row>
      <xdr:rowOff>126492</xdr:rowOff>
    </xdr:from>
    <xdr:to>
      <xdr:col>21</xdr:col>
      <xdr:colOff>540258</xdr:colOff>
      <xdr:row>498</xdr:row>
      <xdr:rowOff>126238</xdr:rowOff>
    </xdr:to>
    <xdr:pic>
      <xdr:nvPicPr>
        <xdr:cNvPr id="138" name="Picture 200" descr="Inserted picture RelID:137">
          <a:extLst>
            <a:ext uri="{FF2B5EF4-FFF2-40B4-BE49-F238E27FC236}">
              <a16:creationId xmlns:a16="http://schemas.microsoft.com/office/drawing/2014/main" id="{CAE076E6-0EFC-4A58-B79F-8EF8D7A67441}"/>
            </a:ext>
          </a:extLst>
        </xdr:cNvPr>
        <xdr:cNvPicPr>
          <a:picLocks noChangeAspect="1"/>
        </xdr:cNvPicPr>
      </xdr:nvPicPr>
      <xdr:blipFill>
        <a:blip xmlns:r="http://schemas.openxmlformats.org/officeDocument/2006/relationships" r:embed="rId13"/>
        <a:stretch>
          <a:fillRect/>
        </a:stretch>
      </xdr:blipFill>
      <xdr:spPr>
        <a:xfrm>
          <a:off x="25649174" y="93943932"/>
          <a:ext cx="540004" cy="548386"/>
        </a:xfrm>
        <a:prstGeom prst="rect">
          <a:avLst/>
        </a:prstGeom>
      </xdr:spPr>
    </xdr:pic>
    <xdr:clientData/>
  </xdr:twoCellAnchor>
  <xdr:twoCellAnchor>
    <xdr:from>
      <xdr:col>22</xdr:col>
      <xdr:colOff>0</xdr:colOff>
      <xdr:row>495</xdr:row>
      <xdr:rowOff>126492</xdr:rowOff>
    </xdr:from>
    <xdr:to>
      <xdr:col>22</xdr:col>
      <xdr:colOff>540004</xdr:colOff>
      <xdr:row>498</xdr:row>
      <xdr:rowOff>126238</xdr:rowOff>
    </xdr:to>
    <xdr:pic>
      <xdr:nvPicPr>
        <xdr:cNvPr id="139" name="Picture 201" descr="Inserted picture RelID:138">
          <a:extLst>
            <a:ext uri="{FF2B5EF4-FFF2-40B4-BE49-F238E27FC236}">
              <a16:creationId xmlns:a16="http://schemas.microsoft.com/office/drawing/2014/main" id="{7EDE539A-6A1A-4B21-8D52-822631C2AB63}"/>
            </a:ext>
          </a:extLst>
        </xdr:cNvPr>
        <xdr:cNvPicPr>
          <a:picLocks noChangeAspect="1"/>
        </xdr:cNvPicPr>
      </xdr:nvPicPr>
      <xdr:blipFill>
        <a:blip xmlns:r="http://schemas.openxmlformats.org/officeDocument/2006/relationships" r:embed="rId33"/>
        <a:stretch>
          <a:fillRect/>
        </a:stretch>
      </xdr:blipFill>
      <xdr:spPr>
        <a:xfrm>
          <a:off x="26342340" y="93943932"/>
          <a:ext cx="540004" cy="548386"/>
        </a:xfrm>
        <a:prstGeom prst="rect">
          <a:avLst/>
        </a:prstGeom>
      </xdr:spPr>
    </xdr:pic>
    <xdr:clientData/>
  </xdr:twoCellAnchor>
  <xdr:twoCellAnchor>
    <xdr:from>
      <xdr:col>23</xdr:col>
      <xdr:colOff>0</xdr:colOff>
      <xdr:row>495</xdr:row>
      <xdr:rowOff>126492</xdr:rowOff>
    </xdr:from>
    <xdr:to>
      <xdr:col>23</xdr:col>
      <xdr:colOff>540004</xdr:colOff>
      <xdr:row>498</xdr:row>
      <xdr:rowOff>126238</xdr:rowOff>
    </xdr:to>
    <xdr:pic>
      <xdr:nvPicPr>
        <xdr:cNvPr id="140" name="Picture 202" descr="Inserted picture RelID:139">
          <a:extLst>
            <a:ext uri="{FF2B5EF4-FFF2-40B4-BE49-F238E27FC236}">
              <a16:creationId xmlns:a16="http://schemas.microsoft.com/office/drawing/2014/main" id="{8696AF7D-061E-4770-B972-E96E15F25547}"/>
            </a:ext>
          </a:extLst>
        </xdr:cNvPr>
        <xdr:cNvPicPr>
          <a:picLocks noChangeAspect="1"/>
        </xdr:cNvPicPr>
      </xdr:nvPicPr>
      <xdr:blipFill>
        <a:blip xmlns:r="http://schemas.openxmlformats.org/officeDocument/2006/relationships" r:embed="rId34"/>
        <a:stretch>
          <a:fillRect/>
        </a:stretch>
      </xdr:blipFill>
      <xdr:spPr>
        <a:xfrm>
          <a:off x="27035760" y="93943932"/>
          <a:ext cx="540004" cy="548386"/>
        </a:xfrm>
        <a:prstGeom prst="rect">
          <a:avLst/>
        </a:prstGeom>
      </xdr:spPr>
    </xdr:pic>
    <xdr:clientData/>
  </xdr:twoCellAnchor>
  <xdr:twoCellAnchor>
    <xdr:from>
      <xdr:col>23</xdr:col>
      <xdr:colOff>719836</xdr:colOff>
      <xdr:row>495</xdr:row>
      <xdr:rowOff>126492</xdr:rowOff>
    </xdr:from>
    <xdr:to>
      <xdr:col>24</xdr:col>
      <xdr:colOff>539750</xdr:colOff>
      <xdr:row>498</xdr:row>
      <xdr:rowOff>126238</xdr:rowOff>
    </xdr:to>
    <xdr:pic>
      <xdr:nvPicPr>
        <xdr:cNvPr id="141" name="Picture 203" descr="Inserted picture RelID:140">
          <a:extLst>
            <a:ext uri="{FF2B5EF4-FFF2-40B4-BE49-F238E27FC236}">
              <a16:creationId xmlns:a16="http://schemas.microsoft.com/office/drawing/2014/main" id="{62BFC817-38F3-48F1-B71D-EFBEF62DD74B}"/>
            </a:ext>
          </a:extLst>
        </xdr:cNvPr>
        <xdr:cNvPicPr>
          <a:picLocks noChangeAspect="1"/>
        </xdr:cNvPicPr>
      </xdr:nvPicPr>
      <xdr:blipFill>
        <a:blip xmlns:r="http://schemas.openxmlformats.org/officeDocument/2006/relationships" r:embed="rId35"/>
        <a:stretch>
          <a:fillRect/>
        </a:stretch>
      </xdr:blipFill>
      <xdr:spPr>
        <a:xfrm>
          <a:off x="27732736" y="93943932"/>
          <a:ext cx="536194" cy="548386"/>
        </a:xfrm>
        <a:prstGeom prst="rect">
          <a:avLst/>
        </a:prstGeom>
      </xdr:spPr>
    </xdr:pic>
    <xdr:clientData/>
  </xdr:twoCellAnchor>
  <xdr:twoCellAnchor>
    <xdr:from>
      <xdr:col>16</xdr:col>
      <xdr:colOff>0</xdr:colOff>
      <xdr:row>502</xdr:row>
      <xdr:rowOff>125984</xdr:rowOff>
    </xdr:from>
    <xdr:to>
      <xdr:col>20</xdr:col>
      <xdr:colOff>508</xdr:colOff>
      <xdr:row>516</xdr:row>
      <xdr:rowOff>124714</xdr:rowOff>
    </xdr:to>
    <xdr:pic>
      <xdr:nvPicPr>
        <xdr:cNvPr id="142" name="Picture 204" descr="Inserted picture RelID:141">
          <a:extLst>
            <a:ext uri="{FF2B5EF4-FFF2-40B4-BE49-F238E27FC236}">
              <a16:creationId xmlns:a16="http://schemas.microsoft.com/office/drawing/2014/main" id="{0CF74825-C044-4510-BFBC-0E5997965A60}"/>
            </a:ext>
          </a:extLst>
        </xdr:cNvPr>
        <xdr:cNvPicPr>
          <a:picLocks noChangeAspect="1"/>
        </xdr:cNvPicPr>
      </xdr:nvPicPr>
      <xdr:blipFill>
        <a:blip xmlns:r="http://schemas.openxmlformats.org/officeDocument/2006/relationships" r:embed="rId50"/>
        <a:stretch>
          <a:fillRect/>
        </a:stretch>
      </xdr:blipFill>
      <xdr:spPr>
        <a:xfrm>
          <a:off x="22181820" y="95223584"/>
          <a:ext cx="2774188" cy="2559050"/>
        </a:xfrm>
        <a:prstGeom prst="rect">
          <a:avLst/>
        </a:prstGeom>
      </xdr:spPr>
    </xdr:pic>
    <xdr:clientData/>
  </xdr:twoCellAnchor>
  <xdr:twoCellAnchor>
    <xdr:from>
      <xdr:col>21</xdr:col>
      <xdr:colOff>254</xdr:colOff>
      <xdr:row>502</xdr:row>
      <xdr:rowOff>125984</xdr:rowOff>
    </xdr:from>
    <xdr:to>
      <xdr:col>25</xdr:col>
      <xdr:colOff>254</xdr:colOff>
      <xdr:row>516</xdr:row>
      <xdr:rowOff>124714</xdr:rowOff>
    </xdr:to>
    <xdr:pic>
      <xdr:nvPicPr>
        <xdr:cNvPr id="143" name="Picture 205" descr="Inserted picture RelID:142">
          <a:extLst>
            <a:ext uri="{FF2B5EF4-FFF2-40B4-BE49-F238E27FC236}">
              <a16:creationId xmlns:a16="http://schemas.microsoft.com/office/drawing/2014/main" id="{2A20422D-1B8D-4CB8-9320-71AC895DF9D9}"/>
            </a:ext>
          </a:extLst>
        </xdr:cNvPr>
        <xdr:cNvPicPr>
          <a:picLocks noChangeAspect="1"/>
        </xdr:cNvPicPr>
      </xdr:nvPicPr>
      <xdr:blipFill>
        <a:blip xmlns:r="http://schemas.openxmlformats.org/officeDocument/2006/relationships" r:embed="rId51"/>
        <a:stretch>
          <a:fillRect/>
        </a:stretch>
      </xdr:blipFill>
      <xdr:spPr>
        <a:xfrm>
          <a:off x="25649174" y="95223584"/>
          <a:ext cx="2773680" cy="2559050"/>
        </a:xfrm>
        <a:prstGeom prst="rect">
          <a:avLst/>
        </a:prstGeom>
      </xdr:spPr>
    </xdr:pic>
    <xdr:clientData/>
  </xdr:twoCellAnchor>
  <xdr:twoCellAnchor>
    <xdr:from>
      <xdr:col>16</xdr:col>
      <xdr:colOff>0</xdr:colOff>
      <xdr:row>517</xdr:row>
      <xdr:rowOff>124460</xdr:rowOff>
    </xdr:from>
    <xdr:to>
      <xdr:col>16</xdr:col>
      <xdr:colOff>540004</xdr:colOff>
      <xdr:row>520</xdr:row>
      <xdr:rowOff>124206</xdr:rowOff>
    </xdr:to>
    <xdr:pic>
      <xdr:nvPicPr>
        <xdr:cNvPr id="144" name="Picture 206" descr="Inserted picture RelID:143">
          <a:extLst>
            <a:ext uri="{FF2B5EF4-FFF2-40B4-BE49-F238E27FC236}">
              <a16:creationId xmlns:a16="http://schemas.microsoft.com/office/drawing/2014/main" id="{D5A047A2-65B7-4D29-91ED-664A15D8EE77}"/>
            </a:ext>
          </a:extLst>
        </xdr:cNvPr>
        <xdr:cNvPicPr>
          <a:picLocks noChangeAspect="1"/>
        </xdr:cNvPicPr>
      </xdr:nvPicPr>
      <xdr:blipFill>
        <a:blip xmlns:r="http://schemas.openxmlformats.org/officeDocument/2006/relationships" r:embed="rId13"/>
        <a:stretch>
          <a:fillRect/>
        </a:stretch>
      </xdr:blipFill>
      <xdr:spPr>
        <a:xfrm>
          <a:off x="22181820" y="97965260"/>
          <a:ext cx="540004" cy="548386"/>
        </a:xfrm>
        <a:prstGeom prst="rect">
          <a:avLst/>
        </a:prstGeom>
      </xdr:spPr>
    </xdr:pic>
    <xdr:clientData/>
  </xdr:twoCellAnchor>
  <xdr:twoCellAnchor>
    <xdr:from>
      <xdr:col>17</xdr:col>
      <xdr:colOff>0</xdr:colOff>
      <xdr:row>517</xdr:row>
      <xdr:rowOff>124460</xdr:rowOff>
    </xdr:from>
    <xdr:to>
      <xdr:col>17</xdr:col>
      <xdr:colOff>540004</xdr:colOff>
      <xdr:row>520</xdr:row>
      <xdr:rowOff>124206</xdr:rowOff>
    </xdr:to>
    <xdr:pic>
      <xdr:nvPicPr>
        <xdr:cNvPr id="145" name="Picture 207" descr="Inserted picture RelID:144">
          <a:extLst>
            <a:ext uri="{FF2B5EF4-FFF2-40B4-BE49-F238E27FC236}">
              <a16:creationId xmlns:a16="http://schemas.microsoft.com/office/drawing/2014/main" id="{B9A80D41-CC37-4EE2-87D8-16F3A377879C}"/>
            </a:ext>
          </a:extLst>
        </xdr:cNvPr>
        <xdr:cNvPicPr>
          <a:picLocks noChangeAspect="1"/>
        </xdr:cNvPicPr>
      </xdr:nvPicPr>
      <xdr:blipFill>
        <a:blip xmlns:r="http://schemas.openxmlformats.org/officeDocument/2006/relationships" r:embed="rId33"/>
        <a:stretch>
          <a:fillRect/>
        </a:stretch>
      </xdr:blipFill>
      <xdr:spPr>
        <a:xfrm>
          <a:off x="22875240" y="97965260"/>
          <a:ext cx="540004" cy="548386"/>
        </a:xfrm>
        <a:prstGeom prst="rect">
          <a:avLst/>
        </a:prstGeom>
      </xdr:spPr>
    </xdr:pic>
    <xdr:clientData/>
  </xdr:twoCellAnchor>
  <xdr:twoCellAnchor>
    <xdr:from>
      <xdr:col>18</xdr:col>
      <xdr:colOff>0</xdr:colOff>
      <xdr:row>517</xdr:row>
      <xdr:rowOff>124460</xdr:rowOff>
    </xdr:from>
    <xdr:to>
      <xdr:col>18</xdr:col>
      <xdr:colOff>540004</xdr:colOff>
      <xdr:row>520</xdr:row>
      <xdr:rowOff>124206</xdr:rowOff>
    </xdr:to>
    <xdr:pic>
      <xdr:nvPicPr>
        <xdr:cNvPr id="146" name="Picture 208" descr="Inserted picture RelID:145">
          <a:extLst>
            <a:ext uri="{FF2B5EF4-FFF2-40B4-BE49-F238E27FC236}">
              <a16:creationId xmlns:a16="http://schemas.microsoft.com/office/drawing/2014/main" id="{839EBDF6-AA9F-4FD2-AA2F-76F8402DE213}"/>
            </a:ext>
          </a:extLst>
        </xdr:cNvPr>
        <xdr:cNvPicPr>
          <a:picLocks noChangeAspect="1"/>
        </xdr:cNvPicPr>
      </xdr:nvPicPr>
      <xdr:blipFill>
        <a:blip xmlns:r="http://schemas.openxmlformats.org/officeDocument/2006/relationships" r:embed="rId34"/>
        <a:stretch>
          <a:fillRect/>
        </a:stretch>
      </xdr:blipFill>
      <xdr:spPr>
        <a:xfrm>
          <a:off x="23568660" y="97965260"/>
          <a:ext cx="540004" cy="548386"/>
        </a:xfrm>
        <a:prstGeom prst="rect">
          <a:avLst/>
        </a:prstGeom>
      </xdr:spPr>
    </xdr:pic>
    <xdr:clientData/>
  </xdr:twoCellAnchor>
  <xdr:twoCellAnchor>
    <xdr:from>
      <xdr:col>18</xdr:col>
      <xdr:colOff>719836</xdr:colOff>
      <xdr:row>517</xdr:row>
      <xdr:rowOff>124460</xdr:rowOff>
    </xdr:from>
    <xdr:to>
      <xdr:col>19</xdr:col>
      <xdr:colOff>539750</xdr:colOff>
      <xdr:row>520</xdr:row>
      <xdr:rowOff>124206</xdr:rowOff>
    </xdr:to>
    <xdr:pic>
      <xdr:nvPicPr>
        <xdr:cNvPr id="147" name="Picture 209" descr="Inserted picture RelID:146">
          <a:extLst>
            <a:ext uri="{FF2B5EF4-FFF2-40B4-BE49-F238E27FC236}">
              <a16:creationId xmlns:a16="http://schemas.microsoft.com/office/drawing/2014/main" id="{10DD670E-3C26-4145-8BFE-C2FBC5D33685}"/>
            </a:ext>
          </a:extLst>
        </xdr:cNvPr>
        <xdr:cNvPicPr>
          <a:picLocks noChangeAspect="1"/>
        </xdr:cNvPicPr>
      </xdr:nvPicPr>
      <xdr:blipFill>
        <a:blip xmlns:r="http://schemas.openxmlformats.org/officeDocument/2006/relationships" r:embed="rId35"/>
        <a:stretch>
          <a:fillRect/>
        </a:stretch>
      </xdr:blipFill>
      <xdr:spPr>
        <a:xfrm>
          <a:off x="24265636" y="97965260"/>
          <a:ext cx="536194" cy="548386"/>
        </a:xfrm>
        <a:prstGeom prst="rect">
          <a:avLst/>
        </a:prstGeom>
      </xdr:spPr>
    </xdr:pic>
    <xdr:clientData/>
  </xdr:twoCellAnchor>
  <xdr:twoCellAnchor>
    <xdr:from>
      <xdr:col>21</xdr:col>
      <xdr:colOff>254</xdr:colOff>
      <xdr:row>517</xdr:row>
      <xdr:rowOff>124460</xdr:rowOff>
    </xdr:from>
    <xdr:to>
      <xdr:col>21</xdr:col>
      <xdr:colOff>540258</xdr:colOff>
      <xdr:row>520</xdr:row>
      <xdr:rowOff>124206</xdr:rowOff>
    </xdr:to>
    <xdr:pic>
      <xdr:nvPicPr>
        <xdr:cNvPr id="148" name="Picture 210" descr="Inserted picture RelID:147">
          <a:extLst>
            <a:ext uri="{FF2B5EF4-FFF2-40B4-BE49-F238E27FC236}">
              <a16:creationId xmlns:a16="http://schemas.microsoft.com/office/drawing/2014/main" id="{07E21020-3E12-4E49-8805-2F9BAD4C94E6}"/>
            </a:ext>
          </a:extLst>
        </xdr:cNvPr>
        <xdr:cNvPicPr>
          <a:picLocks noChangeAspect="1"/>
        </xdr:cNvPicPr>
      </xdr:nvPicPr>
      <xdr:blipFill>
        <a:blip xmlns:r="http://schemas.openxmlformats.org/officeDocument/2006/relationships" r:embed="rId13"/>
        <a:stretch>
          <a:fillRect/>
        </a:stretch>
      </xdr:blipFill>
      <xdr:spPr>
        <a:xfrm>
          <a:off x="25649174" y="97965260"/>
          <a:ext cx="540004" cy="548386"/>
        </a:xfrm>
        <a:prstGeom prst="rect">
          <a:avLst/>
        </a:prstGeom>
      </xdr:spPr>
    </xdr:pic>
    <xdr:clientData/>
  </xdr:twoCellAnchor>
  <xdr:twoCellAnchor>
    <xdr:from>
      <xdr:col>22</xdr:col>
      <xdr:colOff>0</xdr:colOff>
      <xdr:row>517</xdr:row>
      <xdr:rowOff>124460</xdr:rowOff>
    </xdr:from>
    <xdr:to>
      <xdr:col>22</xdr:col>
      <xdr:colOff>540004</xdr:colOff>
      <xdr:row>520</xdr:row>
      <xdr:rowOff>124206</xdr:rowOff>
    </xdr:to>
    <xdr:pic>
      <xdr:nvPicPr>
        <xdr:cNvPr id="149" name="Picture 211" descr="Inserted picture RelID:148">
          <a:extLst>
            <a:ext uri="{FF2B5EF4-FFF2-40B4-BE49-F238E27FC236}">
              <a16:creationId xmlns:a16="http://schemas.microsoft.com/office/drawing/2014/main" id="{BFDB47EC-9E3E-4910-8E51-750B389E9451}"/>
            </a:ext>
          </a:extLst>
        </xdr:cNvPr>
        <xdr:cNvPicPr>
          <a:picLocks noChangeAspect="1"/>
        </xdr:cNvPicPr>
      </xdr:nvPicPr>
      <xdr:blipFill>
        <a:blip xmlns:r="http://schemas.openxmlformats.org/officeDocument/2006/relationships" r:embed="rId33"/>
        <a:stretch>
          <a:fillRect/>
        </a:stretch>
      </xdr:blipFill>
      <xdr:spPr>
        <a:xfrm>
          <a:off x="26342340" y="97965260"/>
          <a:ext cx="540004" cy="548386"/>
        </a:xfrm>
        <a:prstGeom prst="rect">
          <a:avLst/>
        </a:prstGeom>
      </xdr:spPr>
    </xdr:pic>
    <xdr:clientData/>
  </xdr:twoCellAnchor>
  <xdr:twoCellAnchor>
    <xdr:from>
      <xdr:col>23</xdr:col>
      <xdr:colOff>0</xdr:colOff>
      <xdr:row>517</xdr:row>
      <xdr:rowOff>124460</xdr:rowOff>
    </xdr:from>
    <xdr:to>
      <xdr:col>23</xdr:col>
      <xdr:colOff>540004</xdr:colOff>
      <xdr:row>520</xdr:row>
      <xdr:rowOff>124206</xdr:rowOff>
    </xdr:to>
    <xdr:pic>
      <xdr:nvPicPr>
        <xdr:cNvPr id="150" name="Picture 212" descr="Inserted picture RelID:149">
          <a:extLst>
            <a:ext uri="{FF2B5EF4-FFF2-40B4-BE49-F238E27FC236}">
              <a16:creationId xmlns:a16="http://schemas.microsoft.com/office/drawing/2014/main" id="{C4F8927D-0168-488D-927D-A2F53CB12CE0}"/>
            </a:ext>
          </a:extLst>
        </xdr:cNvPr>
        <xdr:cNvPicPr>
          <a:picLocks noChangeAspect="1"/>
        </xdr:cNvPicPr>
      </xdr:nvPicPr>
      <xdr:blipFill>
        <a:blip xmlns:r="http://schemas.openxmlformats.org/officeDocument/2006/relationships" r:embed="rId34"/>
        <a:stretch>
          <a:fillRect/>
        </a:stretch>
      </xdr:blipFill>
      <xdr:spPr>
        <a:xfrm>
          <a:off x="27035760" y="97965260"/>
          <a:ext cx="540004" cy="548386"/>
        </a:xfrm>
        <a:prstGeom prst="rect">
          <a:avLst/>
        </a:prstGeom>
      </xdr:spPr>
    </xdr:pic>
    <xdr:clientData/>
  </xdr:twoCellAnchor>
  <xdr:twoCellAnchor>
    <xdr:from>
      <xdr:col>23</xdr:col>
      <xdr:colOff>719836</xdr:colOff>
      <xdr:row>517</xdr:row>
      <xdr:rowOff>124460</xdr:rowOff>
    </xdr:from>
    <xdr:to>
      <xdr:col>24</xdr:col>
      <xdr:colOff>539750</xdr:colOff>
      <xdr:row>520</xdr:row>
      <xdr:rowOff>124206</xdr:rowOff>
    </xdr:to>
    <xdr:pic>
      <xdr:nvPicPr>
        <xdr:cNvPr id="151" name="Picture 213" descr="Inserted picture RelID:150">
          <a:extLst>
            <a:ext uri="{FF2B5EF4-FFF2-40B4-BE49-F238E27FC236}">
              <a16:creationId xmlns:a16="http://schemas.microsoft.com/office/drawing/2014/main" id="{8783BF39-094A-478B-A1D9-F102ACA1AA17}"/>
            </a:ext>
          </a:extLst>
        </xdr:cNvPr>
        <xdr:cNvPicPr>
          <a:picLocks noChangeAspect="1"/>
        </xdr:cNvPicPr>
      </xdr:nvPicPr>
      <xdr:blipFill>
        <a:blip xmlns:r="http://schemas.openxmlformats.org/officeDocument/2006/relationships" r:embed="rId45"/>
        <a:stretch>
          <a:fillRect/>
        </a:stretch>
      </xdr:blipFill>
      <xdr:spPr>
        <a:xfrm>
          <a:off x="27732736" y="97965260"/>
          <a:ext cx="536194" cy="548386"/>
        </a:xfrm>
        <a:prstGeom prst="rect">
          <a:avLst/>
        </a:prstGeom>
      </xdr:spPr>
    </xdr:pic>
    <xdr:clientData/>
  </xdr:twoCellAnchor>
  <xdr:twoCellAnchor>
    <xdr:from>
      <xdr:col>16</xdr:col>
      <xdr:colOff>0</xdr:colOff>
      <xdr:row>576</xdr:row>
      <xdr:rowOff>0</xdr:rowOff>
    </xdr:from>
    <xdr:to>
      <xdr:col>20</xdr:col>
      <xdr:colOff>508</xdr:colOff>
      <xdr:row>586</xdr:row>
      <xdr:rowOff>82042</xdr:rowOff>
    </xdr:to>
    <xdr:pic>
      <xdr:nvPicPr>
        <xdr:cNvPr id="152" name="Picture 214" descr="Inserted picture RelID:151">
          <a:extLst>
            <a:ext uri="{FF2B5EF4-FFF2-40B4-BE49-F238E27FC236}">
              <a16:creationId xmlns:a16="http://schemas.microsoft.com/office/drawing/2014/main" id="{C3A52A27-A810-4EF4-A38D-D74E03DB773F}"/>
            </a:ext>
          </a:extLst>
        </xdr:cNvPr>
        <xdr:cNvPicPr>
          <a:picLocks noChangeAspect="1"/>
        </xdr:cNvPicPr>
      </xdr:nvPicPr>
      <xdr:blipFill>
        <a:blip xmlns:r="http://schemas.openxmlformats.org/officeDocument/2006/relationships" r:embed="rId52"/>
        <a:stretch>
          <a:fillRect/>
        </a:stretch>
      </xdr:blipFill>
      <xdr:spPr>
        <a:xfrm>
          <a:off x="22181820" y="108813600"/>
          <a:ext cx="2774188" cy="2558542"/>
        </a:xfrm>
        <a:prstGeom prst="rect">
          <a:avLst/>
        </a:prstGeom>
      </xdr:spPr>
    </xdr:pic>
    <xdr:clientData/>
  </xdr:twoCellAnchor>
  <xdr:twoCellAnchor>
    <xdr:from>
      <xdr:col>21</xdr:col>
      <xdr:colOff>254</xdr:colOff>
      <xdr:row>576</xdr:row>
      <xdr:rowOff>0</xdr:rowOff>
    </xdr:from>
    <xdr:to>
      <xdr:col>25</xdr:col>
      <xdr:colOff>254</xdr:colOff>
      <xdr:row>586</xdr:row>
      <xdr:rowOff>82042</xdr:rowOff>
    </xdr:to>
    <xdr:pic>
      <xdr:nvPicPr>
        <xdr:cNvPr id="153" name="Picture 215" descr="Inserted picture RelID:152">
          <a:extLst>
            <a:ext uri="{FF2B5EF4-FFF2-40B4-BE49-F238E27FC236}">
              <a16:creationId xmlns:a16="http://schemas.microsoft.com/office/drawing/2014/main" id="{1D367DA1-BA37-46D9-B6C0-CD4813922778}"/>
            </a:ext>
          </a:extLst>
        </xdr:cNvPr>
        <xdr:cNvPicPr>
          <a:picLocks noChangeAspect="1"/>
        </xdr:cNvPicPr>
      </xdr:nvPicPr>
      <xdr:blipFill>
        <a:blip xmlns:r="http://schemas.openxmlformats.org/officeDocument/2006/relationships" r:embed="rId53"/>
        <a:stretch>
          <a:fillRect/>
        </a:stretch>
      </xdr:blipFill>
      <xdr:spPr>
        <a:xfrm>
          <a:off x="25649174" y="108813600"/>
          <a:ext cx="2773680" cy="2558542"/>
        </a:xfrm>
        <a:prstGeom prst="rect">
          <a:avLst/>
        </a:prstGeom>
      </xdr:spPr>
    </xdr:pic>
    <xdr:clientData/>
  </xdr:twoCellAnchor>
  <xdr:twoCellAnchor>
    <xdr:from>
      <xdr:col>16</xdr:col>
      <xdr:colOff>0</xdr:colOff>
      <xdr:row>587</xdr:row>
      <xdr:rowOff>81788</xdr:rowOff>
    </xdr:from>
    <xdr:to>
      <xdr:col>16</xdr:col>
      <xdr:colOff>540004</xdr:colOff>
      <xdr:row>590</xdr:row>
      <xdr:rowOff>81534</xdr:rowOff>
    </xdr:to>
    <xdr:pic>
      <xdr:nvPicPr>
        <xdr:cNvPr id="154" name="Picture 216" descr="Inserted picture RelID:153">
          <a:extLst>
            <a:ext uri="{FF2B5EF4-FFF2-40B4-BE49-F238E27FC236}">
              <a16:creationId xmlns:a16="http://schemas.microsoft.com/office/drawing/2014/main" id="{5A64479D-EE00-4858-9C8C-6FD7A168826D}"/>
            </a:ext>
          </a:extLst>
        </xdr:cNvPr>
        <xdr:cNvPicPr>
          <a:picLocks noChangeAspect="1"/>
        </xdr:cNvPicPr>
      </xdr:nvPicPr>
      <xdr:blipFill>
        <a:blip xmlns:r="http://schemas.openxmlformats.org/officeDocument/2006/relationships" r:embed="rId54"/>
        <a:stretch>
          <a:fillRect/>
        </a:stretch>
      </xdr:blipFill>
      <xdr:spPr>
        <a:xfrm>
          <a:off x="22181820" y="111554768"/>
          <a:ext cx="540004" cy="548386"/>
        </a:xfrm>
        <a:prstGeom prst="rect">
          <a:avLst/>
        </a:prstGeom>
      </xdr:spPr>
    </xdr:pic>
    <xdr:clientData/>
  </xdr:twoCellAnchor>
  <xdr:twoCellAnchor>
    <xdr:from>
      <xdr:col>17</xdr:col>
      <xdr:colOff>0</xdr:colOff>
      <xdr:row>587</xdr:row>
      <xdr:rowOff>81788</xdr:rowOff>
    </xdr:from>
    <xdr:to>
      <xdr:col>17</xdr:col>
      <xdr:colOff>540004</xdr:colOff>
      <xdr:row>590</xdr:row>
      <xdr:rowOff>81534</xdr:rowOff>
    </xdr:to>
    <xdr:pic>
      <xdr:nvPicPr>
        <xdr:cNvPr id="155" name="Picture 217" descr="Inserted picture RelID:154">
          <a:extLst>
            <a:ext uri="{FF2B5EF4-FFF2-40B4-BE49-F238E27FC236}">
              <a16:creationId xmlns:a16="http://schemas.microsoft.com/office/drawing/2014/main" id="{74D94769-4757-48BF-9671-189239F72FA7}"/>
            </a:ext>
          </a:extLst>
        </xdr:cNvPr>
        <xdr:cNvPicPr>
          <a:picLocks noChangeAspect="1"/>
        </xdr:cNvPicPr>
      </xdr:nvPicPr>
      <xdr:blipFill>
        <a:blip xmlns:r="http://schemas.openxmlformats.org/officeDocument/2006/relationships" r:embed="rId55"/>
        <a:stretch>
          <a:fillRect/>
        </a:stretch>
      </xdr:blipFill>
      <xdr:spPr>
        <a:xfrm>
          <a:off x="22875240" y="111554768"/>
          <a:ext cx="540004" cy="548386"/>
        </a:xfrm>
        <a:prstGeom prst="rect">
          <a:avLst/>
        </a:prstGeom>
      </xdr:spPr>
    </xdr:pic>
    <xdr:clientData/>
  </xdr:twoCellAnchor>
  <xdr:twoCellAnchor>
    <xdr:from>
      <xdr:col>18</xdr:col>
      <xdr:colOff>0</xdr:colOff>
      <xdr:row>587</xdr:row>
      <xdr:rowOff>81788</xdr:rowOff>
    </xdr:from>
    <xdr:to>
      <xdr:col>18</xdr:col>
      <xdr:colOff>540004</xdr:colOff>
      <xdr:row>590</xdr:row>
      <xdr:rowOff>81534</xdr:rowOff>
    </xdr:to>
    <xdr:pic>
      <xdr:nvPicPr>
        <xdr:cNvPr id="156" name="Picture 218" descr="Inserted picture RelID:155">
          <a:extLst>
            <a:ext uri="{FF2B5EF4-FFF2-40B4-BE49-F238E27FC236}">
              <a16:creationId xmlns:a16="http://schemas.microsoft.com/office/drawing/2014/main" id="{B933CA9D-B5EB-4B41-8EB4-AC57579AB2D8}"/>
            </a:ext>
          </a:extLst>
        </xdr:cNvPr>
        <xdr:cNvPicPr>
          <a:picLocks noChangeAspect="1"/>
        </xdr:cNvPicPr>
      </xdr:nvPicPr>
      <xdr:blipFill>
        <a:blip xmlns:r="http://schemas.openxmlformats.org/officeDocument/2006/relationships" r:embed="rId56"/>
        <a:stretch>
          <a:fillRect/>
        </a:stretch>
      </xdr:blipFill>
      <xdr:spPr>
        <a:xfrm>
          <a:off x="23568660" y="111554768"/>
          <a:ext cx="540004" cy="548386"/>
        </a:xfrm>
        <a:prstGeom prst="rect">
          <a:avLst/>
        </a:prstGeom>
      </xdr:spPr>
    </xdr:pic>
    <xdr:clientData/>
  </xdr:twoCellAnchor>
  <xdr:twoCellAnchor>
    <xdr:from>
      <xdr:col>18</xdr:col>
      <xdr:colOff>719836</xdr:colOff>
      <xdr:row>587</xdr:row>
      <xdr:rowOff>81788</xdr:rowOff>
    </xdr:from>
    <xdr:to>
      <xdr:col>19</xdr:col>
      <xdr:colOff>539750</xdr:colOff>
      <xdr:row>590</xdr:row>
      <xdr:rowOff>81534</xdr:rowOff>
    </xdr:to>
    <xdr:pic>
      <xdr:nvPicPr>
        <xdr:cNvPr id="157" name="Picture 219" descr="Inserted picture RelID:156">
          <a:extLst>
            <a:ext uri="{FF2B5EF4-FFF2-40B4-BE49-F238E27FC236}">
              <a16:creationId xmlns:a16="http://schemas.microsoft.com/office/drawing/2014/main" id="{9A5CF606-BBDD-45FA-B931-42EBD41F3C36}"/>
            </a:ext>
          </a:extLst>
        </xdr:cNvPr>
        <xdr:cNvPicPr>
          <a:picLocks noChangeAspect="1"/>
        </xdr:cNvPicPr>
      </xdr:nvPicPr>
      <xdr:blipFill>
        <a:blip xmlns:r="http://schemas.openxmlformats.org/officeDocument/2006/relationships" r:embed="rId57"/>
        <a:stretch>
          <a:fillRect/>
        </a:stretch>
      </xdr:blipFill>
      <xdr:spPr>
        <a:xfrm>
          <a:off x="24265636" y="111554768"/>
          <a:ext cx="536194" cy="548386"/>
        </a:xfrm>
        <a:prstGeom prst="rect">
          <a:avLst/>
        </a:prstGeom>
      </xdr:spPr>
    </xdr:pic>
    <xdr:clientData/>
  </xdr:twoCellAnchor>
  <xdr:twoCellAnchor>
    <xdr:from>
      <xdr:col>21</xdr:col>
      <xdr:colOff>254</xdr:colOff>
      <xdr:row>587</xdr:row>
      <xdr:rowOff>81788</xdr:rowOff>
    </xdr:from>
    <xdr:to>
      <xdr:col>21</xdr:col>
      <xdr:colOff>540258</xdr:colOff>
      <xdr:row>590</xdr:row>
      <xdr:rowOff>81534</xdr:rowOff>
    </xdr:to>
    <xdr:pic>
      <xdr:nvPicPr>
        <xdr:cNvPr id="158" name="Picture 220" descr="Inserted picture RelID:157">
          <a:extLst>
            <a:ext uri="{FF2B5EF4-FFF2-40B4-BE49-F238E27FC236}">
              <a16:creationId xmlns:a16="http://schemas.microsoft.com/office/drawing/2014/main" id="{51C5159F-7A0B-4D97-A913-48AA2C7E2BAD}"/>
            </a:ext>
          </a:extLst>
        </xdr:cNvPr>
        <xdr:cNvPicPr>
          <a:picLocks noChangeAspect="1"/>
        </xdr:cNvPicPr>
      </xdr:nvPicPr>
      <xdr:blipFill>
        <a:blip xmlns:r="http://schemas.openxmlformats.org/officeDocument/2006/relationships" r:embed="rId54"/>
        <a:stretch>
          <a:fillRect/>
        </a:stretch>
      </xdr:blipFill>
      <xdr:spPr>
        <a:xfrm>
          <a:off x="25649174" y="111554768"/>
          <a:ext cx="540004" cy="548386"/>
        </a:xfrm>
        <a:prstGeom prst="rect">
          <a:avLst/>
        </a:prstGeom>
      </xdr:spPr>
    </xdr:pic>
    <xdr:clientData/>
  </xdr:twoCellAnchor>
  <xdr:twoCellAnchor>
    <xdr:from>
      <xdr:col>22</xdr:col>
      <xdr:colOff>0</xdr:colOff>
      <xdr:row>587</xdr:row>
      <xdr:rowOff>81788</xdr:rowOff>
    </xdr:from>
    <xdr:to>
      <xdr:col>22</xdr:col>
      <xdr:colOff>540004</xdr:colOff>
      <xdr:row>590</xdr:row>
      <xdr:rowOff>81534</xdr:rowOff>
    </xdr:to>
    <xdr:pic>
      <xdr:nvPicPr>
        <xdr:cNvPr id="159" name="Picture 221" descr="Inserted picture RelID:158">
          <a:extLst>
            <a:ext uri="{FF2B5EF4-FFF2-40B4-BE49-F238E27FC236}">
              <a16:creationId xmlns:a16="http://schemas.microsoft.com/office/drawing/2014/main" id="{B5C60782-67E7-4016-B8FB-D492975C8ECC}"/>
            </a:ext>
          </a:extLst>
        </xdr:cNvPr>
        <xdr:cNvPicPr>
          <a:picLocks noChangeAspect="1"/>
        </xdr:cNvPicPr>
      </xdr:nvPicPr>
      <xdr:blipFill>
        <a:blip xmlns:r="http://schemas.openxmlformats.org/officeDocument/2006/relationships" r:embed="rId55"/>
        <a:stretch>
          <a:fillRect/>
        </a:stretch>
      </xdr:blipFill>
      <xdr:spPr>
        <a:xfrm>
          <a:off x="26342340" y="111554768"/>
          <a:ext cx="540004" cy="548386"/>
        </a:xfrm>
        <a:prstGeom prst="rect">
          <a:avLst/>
        </a:prstGeom>
      </xdr:spPr>
    </xdr:pic>
    <xdr:clientData/>
  </xdr:twoCellAnchor>
  <xdr:twoCellAnchor>
    <xdr:from>
      <xdr:col>23</xdr:col>
      <xdr:colOff>0</xdr:colOff>
      <xdr:row>587</xdr:row>
      <xdr:rowOff>81788</xdr:rowOff>
    </xdr:from>
    <xdr:to>
      <xdr:col>23</xdr:col>
      <xdr:colOff>540004</xdr:colOff>
      <xdr:row>590</xdr:row>
      <xdr:rowOff>81534</xdr:rowOff>
    </xdr:to>
    <xdr:pic>
      <xdr:nvPicPr>
        <xdr:cNvPr id="160" name="Picture 222" descr="Inserted picture RelID:159">
          <a:extLst>
            <a:ext uri="{FF2B5EF4-FFF2-40B4-BE49-F238E27FC236}">
              <a16:creationId xmlns:a16="http://schemas.microsoft.com/office/drawing/2014/main" id="{37473A69-8DD0-4CCD-ADD0-F05E951A1E8E}"/>
            </a:ext>
          </a:extLst>
        </xdr:cNvPr>
        <xdr:cNvPicPr>
          <a:picLocks noChangeAspect="1"/>
        </xdr:cNvPicPr>
      </xdr:nvPicPr>
      <xdr:blipFill>
        <a:blip xmlns:r="http://schemas.openxmlformats.org/officeDocument/2006/relationships" r:embed="rId58"/>
        <a:stretch>
          <a:fillRect/>
        </a:stretch>
      </xdr:blipFill>
      <xdr:spPr>
        <a:xfrm>
          <a:off x="27035760" y="111554768"/>
          <a:ext cx="540004" cy="548386"/>
        </a:xfrm>
        <a:prstGeom prst="rect">
          <a:avLst/>
        </a:prstGeom>
      </xdr:spPr>
    </xdr:pic>
    <xdr:clientData/>
  </xdr:twoCellAnchor>
  <xdr:twoCellAnchor>
    <xdr:from>
      <xdr:col>23</xdr:col>
      <xdr:colOff>719836</xdr:colOff>
      <xdr:row>587</xdr:row>
      <xdr:rowOff>81788</xdr:rowOff>
    </xdr:from>
    <xdr:to>
      <xdr:col>24</xdr:col>
      <xdr:colOff>539750</xdr:colOff>
      <xdr:row>590</xdr:row>
      <xdr:rowOff>81534</xdr:rowOff>
    </xdr:to>
    <xdr:pic>
      <xdr:nvPicPr>
        <xdr:cNvPr id="161" name="Picture 223" descr="Inserted picture RelID:160">
          <a:extLst>
            <a:ext uri="{FF2B5EF4-FFF2-40B4-BE49-F238E27FC236}">
              <a16:creationId xmlns:a16="http://schemas.microsoft.com/office/drawing/2014/main" id="{71EB6D7F-4453-4AF7-96BF-C50F07E1D379}"/>
            </a:ext>
          </a:extLst>
        </xdr:cNvPr>
        <xdr:cNvPicPr>
          <a:picLocks noChangeAspect="1"/>
        </xdr:cNvPicPr>
      </xdr:nvPicPr>
      <xdr:blipFill>
        <a:blip xmlns:r="http://schemas.openxmlformats.org/officeDocument/2006/relationships" r:embed="rId57"/>
        <a:stretch>
          <a:fillRect/>
        </a:stretch>
      </xdr:blipFill>
      <xdr:spPr>
        <a:xfrm>
          <a:off x="27732736" y="111554768"/>
          <a:ext cx="536194" cy="548386"/>
        </a:xfrm>
        <a:prstGeom prst="rect">
          <a:avLst/>
        </a:prstGeom>
      </xdr:spPr>
    </xdr:pic>
    <xdr:clientData/>
  </xdr:twoCellAnchor>
  <xdr:twoCellAnchor>
    <xdr:from>
      <xdr:col>16</xdr:col>
      <xdr:colOff>0</xdr:colOff>
      <xdr:row>594</xdr:row>
      <xdr:rowOff>81280</xdr:rowOff>
    </xdr:from>
    <xdr:to>
      <xdr:col>20</xdr:col>
      <xdr:colOff>508</xdr:colOff>
      <xdr:row>608</xdr:row>
      <xdr:rowOff>80010</xdr:rowOff>
    </xdr:to>
    <xdr:pic>
      <xdr:nvPicPr>
        <xdr:cNvPr id="162" name="Picture 224" descr="Inserted picture RelID:161">
          <a:extLst>
            <a:ext uri="{FF2B5EF4-FFF2-40B4-BE49-F238E27FC236}">
              <a16:creationId xmlns:a16="http://schemas.microsoft.com/office/drawing/2014/main" id="{283DA902-E976-42BF-B62C-9B9A0C3D5E59}"/>
            </a:ext>
          </a:extLst>
        </xdr:cNvPr>
        <xdr:cNvPicPr>
          <a:picLocks noChangeAspect="1"/>
        </xdr:cNvPicPr>
      </xdr:nvPicPr>
      <xdr:blipFill>
        <a:blip xmlns:r="http://schemas.openxmlformats.org/officeDocument/2006/relationships" r:embed="rId59"/>
        <a:stretch>
          <a:fillRect/>
        </a:stretch>
      </xdr:blipFill>
      <xdr:spPr>
        <a:xfrm>
          <a:off x="22181820" y="112834420"/>
          <a:ext cx="2774188" cy="2559050"/>
        </a:xfrm>
        <a:prstGeom prst="rect">
          <a:avLst/>
        </a:prstGeom>
      </xdr:spPr>
    </xdr:pic>
    <xdr:clientData/>
  </xdr:twoCellAnchor>
  <xdr:twoCellAnchor>
    <xdr:from>
      <xdr:col>21</xdr:col>
      <xdr:colOff>254</xdr:colOff>
      <xdr:row>594</xdr:row>
      <xdr:rowOff>81280</xdr:rowOff>
    </xdr:from>
    <xdr:to>
      <xdr:col>25</xdr:col>
      <xdr:colOff>254</xdr:colOff>
      <xdr:row>608</xdr:row>
      <xdr:rowOff>80010</xdr:rowOff>
    </xdr:to>
    <xdr:pic>
      <xdr:nvPicPr>
        <xdr:cNvPr id="163" name="Picture 225" descr="Inserted picture RelID:162">
          <a:extLst>
            <a:ext uri="{FF2B5EF4-FFF2-40B4-BE49-F238E27FC236}">
              <a16:creationId xmlns:a16="http://schemas.microsoft.com/office/drawing/2014/main" id="{831DB901-F2CF-4B87-AFF5-FA9891DB4EFE}"/>
            </a:ext>
          </a:extLst>
        </xdr:cNvPr>
        <xdr:cNvPicPr>
          <a:picLocks noChangeAspect="1"/>
        </xdr:cNvPicPr>
      </xdr:nvPicPr>
      <xdr:blipFill>
        <a:blip xmlns:r="http://schemas.openxmlformats.org/officeDocument/2006/relationships" r:embed="rId60"/>
        <a:stretch>
          <a:fillRect/>
        </a:stretch>
      </xdr:blipFill>
      <xdr:spPr>
        <a:xfrm>
          <a:off x="25649174" y="112834420"/>
          <a:ext cx="2773680" cy="2559050"/>
        </a:xfrm>
        <a:prstGeom prst="rect">
          <a:avLst/>
        </a:prstGeom>
      </xdr:spPr>
    </xdr:pic>
    <xdr:clientData/>
  </xdr:twoCellAnchor>
  <xdr:twoCellAnchor>
    <xdr:from>
      <xdr:col>16</xdr:col>
      <xdr:colOff>0</xdr:colOff>
      <xdr:row>609</xdr:row>
      <xdr:rowOff>79756</xdr:rowOff>
    </xdr:from>
    <xdr:to>
      <xdr:col>16</xdr:col>
      <xdr:colOff>540004</xdr:colOff>
      <xdr:row>612</xdr:row>
      <xdr:rowOff>79502</xdr:rowOff>
    </xdr:to>
    <xdr:pic>
      <xdr:nvPicPr>
        <xdr:cNvPr id="164" name="Picture 226" descr="Inserted picture RelID:163">
          <a:extLst>
            <a:ext uri="{FF2B5EF4-FFF2-40B4-BE49-F238E27FC236}">
              <a16:creationId xmlns:a16="http://schemas.microsoft.com/office/drawing/2014/main" id="{49F34DD6-5446-4917-8079-1854E5C6027B}"/>
            </a:ext>
          </a:extLst>
        </xdr:cNvPr>
        <xdr:cNvPicPr>
          <a:picLocks noChangeAspect="1"/>
        </xdr:cNvPicPr>
      </xdr:nvPicPr>
      <xdr:blipFill>
        <a:blip xmlns:r="http://schemas.openxmlformats.org/officeDocument/2006/relationships" r:embed="rId13"/>
        <a:stretch>
          <a:fillRect/>
        </a:stretch>
      </xdr:blipFill>
      <xdr:spPr>
        <a:xfrm>
          <a:off x="22181820" y="115576096"/>
          <a:ext cx="540004" cy="548386"/>
        </a:xfrm>
        <a:prstGeom prst="rect">
          <a:avLst/>
        </a:prstGeom>
      </xdr:spPr>
    </xdr:pic>
    <xdr:clientData/>
  </xdr:twoCellAnchor>
  <xdr:twoCellAnchor>
    <xdr:from>
      <xdr:col>17</xdr:col>
      <xdr:colOff>0</xdr:colOff>
      <xdr:row>609</xdr:row>
      <xdr:rowOff>79756</xdr:rowOff>
    </xdr:from>
    <xdr:to>
      <xdr:col>17</xdr:col>
      <xdr:colOff>540004</xdr:colOff>
      <xdr:row>612</xdr:row>
      <xdr:rowOff>79502</xdr:rowOff>
    </xdr:to>
    <xdr:pic>
      <xdr:nvPicPr>
        <xdr:cNvPr id="165" name="Picture 227" descr="Inserted picture RelID:164">
          <a:extLst>
            <a:ext uri="{FF2B5EF4-FFF2-40B4-BE49-F238E27FC236}">
              <a16:creationId xmlns:a16="http://schemas.microsoft.com/office/drawing/2014/main" id="{CB82F285-E4F5-4B88-B7F8-04D5AD5CF991}"/>
            </a:ext>
          </a:extLst>
        </xdr:cNvPr>
        <xdr:cNvPicPr>
          <a:picLocks noChangeAspect="1"/>
        </xdr:cNvPicPr>
      </xdr:nvPicPr>
      <xdr:blipFill>
        <a:blip xmlns:r="http://schemas.openxmlformats.org/officeDocument/2006/relationships" r:embed="rId33"/>
        <a:stretch>
          <a:fillRect/>
        </a:stretch>
      </xdr:blipFill>
      <xdr:spPr>
        <a:xfrm>
          <a:off x="22875240" y="115576096"/>
          <a:ext cx="540004" cy="548386"/>
        </a:xfrm>
        <a:prstGeom prst="rect">
          <a:avLst/>
        </a:prstGeom>
      </xdr:spPr>
    </xdr:pic>
    <xdr:clientData/>
  </xdr:twoCellAnchor>
  <xdr:twoCellAnchor>
    <xdr:from>
      <xdr:col>18</xdr:col>
      <xdr:colOff>0</xdr:colOff>
      <xdr:row>609</xdr:row>
      <xdr:rowOff>79756</xdr:rowOff>
    </xdr:from>
    <xdr:to>
      <xdr:col>18</xdr:col>
      <xdr:colOff>540004</xdr:colOff>
      <xdr:row>612</xdr:row>
      <xdr:rowOff>79502</xdr:rowOff>
    </xdr:to>
    <xdr:pic>
      <xdr:nvPicPr>
        <xdr:cNvPr id="166" name="Picture 228" descr="Inserted picture RelID:165">
          <a:extLst>
            <a:ext uri="{FF2B5EF4-FFF2-40B4-BE49-F238E27FC236}">
              <a16:creationId xmlns:a16="http://schemas.microsoft.com/office/drawing/2014/main" id="{C85518D4-6990-4656-973E-1575F9D58D53}"/>
            </a:ext>
          </a:extLst>
        </xdr:cNvPr>
        <xdr:cNvPicPr>
          <a:picLocks noChangeAspect="1"/>
        </xdr:cNvPicPr>
      </xdr:nvPicPr>
      <xdr:blipFill>
        <a:blip xmlns:r="http://schemas.openxmlformats.org/officeDocument/2006/relationships" r:embed="rId34"/>
        <a:stretch>
          <a:fillRect/>
        </a:stretch>
      </xdr:blipFill>
      <xdr:spPr>
        <a:xfrm>
          <a:off x="23568660" y="115576096"/>
          <a:ext cx="540004" cy="548386"/>
        </a:xfrm>
        <a:prstGeom prst="rect">
          <a:avLst/>
        </a:prstGeom>
      </xdr:spPr>
    </xdr:pic>
    <xdr:clientData/>
  </xdr:twoCellAnchor>
  <xdr:twoCellAnchor>
    <xdr:from>
      <xdr:col>18</xdr:col>
      <xdr:colOff>719836</xdr:colOff>
      <xdr:row>609</xdr:row>
      <xdr:rowOff>79756</xdr:rowOff>
    </xdr:from>
    <xdr:to>
      <xdr:col>19</xdr:col>
      <xdr:colOff>539750</xdr:colOff>
      <xdr:row>612</xdr:row>
      <xdr:rowOff>79502</xdr:rowOff>
    </xdr:to>
    <xdr:pic>
      <xdr:nvPicPr>
        <xdr:cNvPr id="167" name="Picture 229" descr="Inserted picture RelID:166">
          <a:extLst>
            <a:ext uri="{FF2B5EF4-FFF2-40B4-BE49-F238E27FC236}">
              <a16:creationId xmlns:a16="http://schemas.microsoft.com/office/drawing/2014/main" id="{D65C5FFF-D681-4758-A99A-6BEEEA5A37DC}"/>
            </a:ext>
          </a:extLst>
        </xdr:cNvPr>
        <xdr:cNvPicPr>
          <a:picLocks noChangeAspect="1"/>
        </xdr:cNvPicPr>
      </xdr:nvPicPr>
      <xdr:blipFill>
        <a:blip xmlns:r="http://schemas.openxmlformats.org/officeDocument/2006/relationships" r:embed="rId35"/>
        <a:stretch>
          <a:fillRect/>
        </a:stretch>
      </xdr:blipFill>
      <xdr:spPr>
        <a:xfrm>
          <a:off x="24265636" y="115576096"/>
          <a:ext cx="536194" cy="548386"/>
        </a:xfrm>
        <a:prstGeom prst="rect">
          <a:avLst/>
        </a:prstGeom>
      </xdr:spPr>
    </xdr:pic>
    <xdr:clientData/>
  </xdr:twoCellAnchor>
  <xdr:twoCellAnchor>
    <xdr:from>
      <xdr:col>21</xdr:col>
      <xdr:colOff>254</xdr:colOff>
      <xdr:row>609</xdr:row>
      <xdr:rowOff>79756</xdr:rowOff>
    </xdr:from>
    <xdr:to>
      <xdr:col>21</xdr:col>
      <xdr:colOff>540258</xdr:colOff>
      <xdr:row>612</xdr:row>
      <xdr:rowOff>79502</xdr:rowOff>
    </xdr:to>
    <xdr:pic>
      <xdr:nvPicPr>
        <xdr:cNvPr id="168" name="Picture 230" descr="Inserted picture RelID:167">
          <a:extLst>
            <a:ext uri="{FF2B5EF4-FFF2-40B4-BE49-F238E27FC236}">
              <a16:creationId xmlns:a16="http://schemas.microsoft.com/office/drawing/2014/main" id="{C2E9F7D6-A083-4846-912F-7642AF8DA41B}"/>
            </a:ext>
          </a:extLst>
        </xdr:cNvPr>
        <xdr:cNvPicPr>
          <a:picLocks noChangeAspect="1"/>
        </xdr:cNvPicPr>
      </xdr:nvPicPr>
      <xdr:blipFill>
        <a:blip xmlns:r="http://schemas.openxmlformats.org/officeDocument/2006/relationships" r:embed="rId13"/>
        <a:stretch>
          <a:fillRect/>
        </a:stretch>
      </xdr:blipFill>
      <xdr:spPr>
        <a:xfrm>
          <a:off x="25649174" y="115576096"/>
          <a:ext cx="540004" cy="548386"/>
        </a:xfrm>
        <a:prstGeom prst="rect">
          <a:avLst/>
        </a:prstGeom>
      </xdr:spPr>
    </xdr:pic>
    <xdr:clientData/>
  </xdr:twoCellAnchor>
  <xdr:twoCellAnchor>
    <xdr:from>
      <xdr:col>22</xdr:col>
      <xdr:colOff>0</xdr:colOff>
      <xdr:row>609</xdr:row>
      <xdr:rowOff>79756</xdr:rowOff>
    </xdr:from>
    <xdr:to>
      <xdr:col>22</xdr:col>
      <xdr:colOff>540004</xdr:colOff>
      <xdr:row>612</xdr:row>
      <xdr:rowOff>79502</xdr:rowOff>
    </xdr:to>
    <xdr:pic>
      <xdr:nvPicPr>
        <xdr:cNvPr id="169" name="Picture 231" descr="Inserted picture RelID:168">
          <a:extLst>
            <a:ext uri="{FF2B5EF4-FFF2-40B4-BE49-F238E27FC236}">
              <a16:creationId xmlns:a16="http://schemas.microsoft.com/office/drawing/2014/main" id="{FAF64E20-E5C1-4FFC-966F-A590D8D96DD1}"/>
            </a:ext>
          </a:extLst>
        </xdr:cNvPr>
        <xdr:cNvPicPr>
          <a:picLocks noChangeAspect="1"/>
        </xdr:cNvPicPr>
      </xdr:nvPicPr>
      <xdr:blipFill>
        <a:blip xmlns:r="http://schemas.openxmlformats.org/officeDocument/2006/relationships" r:embed="rId33"/>
        <a:stretch>
          <a:fillRect/>
        </a:stretch>
      </xdr:blipFill>
      <xdr:spPr>
        <a:xfrm>
          <a:off x="26342340" y="115576096"/>
          <a:ext cx="540004" cy="548386"/>
        </a:xfrm>
        <a:prstGeom prst="rect">
          <a:avLst/>
        </a:prstGeom>
      </xdr:spPr>
    </xdr:pic>
    <xdr:clientData/>
  </xdr:twoCellAnchor>
  <xdr:twoCellAnchor>
    <xdr:from>
      <xdr:col>23</xdr:col>
      <xdr:colOff>0</xdr:colOff>
      <xdr:row>609</xdr:row>
      <xdr:rowOff>79756</xdr:rowOff>
    </xdr:from>
    <xdr:to>
      <xdr:col>23</xdr:col>
      <xdr:colOff>540004</xdr:colOff>
      <xdr:row>612</xdr:row>
      <xdr:rowOff>79502</xdr:rowOff>
    </xdr:to>
    <xdr:pic>
      <xdr:nvPicPr>
        <xdr:cNvPr id="170" name="Picture 232" descr="Inserted picture RelID:169">
          <a:extLst>
            <a:ext uri="{FF2B5EF4-FFF2-40B4-BE49-F238E27FC236}">
              <a16:creationId xmlns:a16="http://schemas.microsoft.com/office/drawing/2014/main" id="{97D6ADAE-9B6F-4D8B-96C4-0C91158BC1A9}"/>
            </a:ext>
          </a:extLst>
        </xdr:cNvPr>
        <xdr:cNvPicPr>
          <a:picLocks noChangeAspect="1"/>
        </xdr:cNvPicPr>
      </xdr:nvPicPr>
      <xdr:blipFill>
        <a:blip xmlns:r="http://schemas.openxmlformats.org/officeDocument/2006/relationships" r:embed="rId34"/>
        <a:stretch>
          <a:fillRect/>
        </a:stretch>
      </xdr:blipFill>
      <xdr:spPr>
        <a:xfrm>
          <a:off x="27035760" y="115576096"/>
          <a:ext cx="540004" cy="548386"/>
        </a:xfrm>
        <a:prstGeom prst="rect">
          <a:avLst/>
        </a:prstGeom>
      </xdr:spPr>
    </xdr:pic>
    <xdr:clientData/>
  </xdr:twoCellAnchor>
  <xdr:twoCellAnchor>
    <xdr:from>
      <xdr:col>23</xdr:col>
      <xdr:colOff>719836</xdr:colOff>
      <xdr:row>609</xdr:row>
      <xdr:rowOff>79756</xdr:rowOff>
    </xdr:from>
    <xdr:to>
      <xdr:col>24</xdr:col>
      <xdr:colOff>539750</xdr:colOff>
      <xdr:row>612</xdr:row>
      <xdr:rowOff>79502</xdr:rowOff>
    </xdr:to>
    <xdr:pic>
      <xdr:nvPicPr>
        <xdr:cNvPr id="171" name="Picture 233" descr="Inserted picture RelID:170">
          <a:extLst>
            <a:ext uri="{FF2B5EF4-FFF2-40B4-BE49-F238E27FC236}">
              <a16:creationId xmlns:a16="http://schemas.microsoft.com/office/drawing/2014/main" id="{42991619-E2C9-4152-B320-98718957C6D5}"/>
            </a:ext>
          </a:extLst>
        </xdr:cNvPr>
        <xdr:cNvPicPr>
          <a:picLocks noChangeAspect="1"/>
        </xdr:cNvPicPr>
      </xdr:nvPicPr>
      <xdr:blipFill>
        <a:blip xmlns:r="http://schemas.openxmlformats.org/officeDocument/2006/relationships" r:embed="rId35"/>
        <a:stretch>
          <a:fillRect/>
        </a:stretch>
      </xdr:blipFill>
      <xdr:spPr>
        <a:xfrm>
          <a:off x="27732736" y="115576096"/>
          <a:ext cx="536194" cy="548386"/>
        </a:xfrm>
        <a:prstGeom prst="rect">
          <a:avLst/>
        </a:prstGeom>
      </xdr:spPr>
    </xdr:pic>
    <xdr:clientData/>
  </xdr:twoCellAnchor>
  <xdr:twoCellAnchor>
    <xdr:from>
      <xdr:col>16</xdr:col>
      <xdr:colOff>0</xdr:colOff>
      <xdr:row>616</xdr:row>
      <xdr:rowOff>79248</xdr:rowOff>
    </xdr:from>
    <xdr:to>
      <xdr:col>20</xdr:col>
      <xdr:colOff>508</xdr:colOff>
      <xdr:row>630</xdr:row>
      <xdr:rowOff>77978</xdr:rowOff>
    </xdr:to>
    <xdr:pic>
      <xdr:nvPicPr>
        <xdr:cNvPr id="172" name="Picture 234" descr="Inserted picture RelID:171">
          <a:extLst>
            <a:ext uri="{FF2B5EF4-FFF2-40B4-BE49-F238E27FC236}">
              <a16:creationId xmlns:a16="http://schemas.microsoft.com/office/drawing/2014/main" id="{490CC177-5A15-4663-AA0D-2365EDF83EB7}"/>
            </a:ext>
          </a:extLst>
        </xdr:cNvPr>
        <xdr:cNvPicPr>
          <a:picLocks noChangeAspect="1"/>
        </xdr:cNvPicPr>
      </xdr:nvPicPr>
      <xdr:blipFill>
        <a:blip xmlns:r="http://schemas.openxmlformats.org/officeDocument/2006/relationships" r:embed="rId61"/>
        <a:stretch>
          <a:fillRect/>
        </a:stretch>
      </xdr:blipFill>
      <xdr:spPr>
        <a:xfrm>
          <a:off x="22181820" y="116855748"/>
          <a:ext cx="2774188" cy="2559050"/>
        </a:xfrm>
        <a:prstGeom prst="rect">
          <a:avLst/>
        </a:prstGeom>
      </xdr:spPr>
    </xdr:pic>
    <xdr:clientData/>
  </xdr:twoCellAnchor>
  <xdr:twoCellAnchor>
    <xdr:from>
      <xdr:col>21</xdr:col>
      <xdr:colOff>254</xdr:colOff>
      <xdr:row>616</xdr:row>
      <xdr:rowOff>79248</xdr:rowOff>
    </xdr:from>
    <xdr:to>
      <xdr:col>25</xdr:col>
      <xdr:colOff>254</xdr:colOff>
      <xdr:row>630</xdr:row>
      <xdr:rowOff>77978</xdr:rowOff>
    </xdr:to>
    <xdr:pic>
      <xdr:nvPicPr>
        <xdr:cNvPr id="173" name="Picture 235" descr="Inserted picture RelID:172">
          <a:extLst>
            <a:ext uri="{FF2B5EF4-FFF2-40B4-BE49-F238E27FC236}">
              <a16:creationId xmlns:a16="http://schemas.microsoft.com/office/drawing/2014/main" id="{1BCF9617-137A-4086-AA95-5D7369E93654}"/>
            </a:ext>
          </a:extLst>
        </xdr:cNvPr>
        <xdr:cNvPicPr>
          <a:picLocks noChangeAspect="1"/>
        </xdr:cNvPicPr>
      </xdr:nvPicPr>
      <xdr:blipFill>
        <a:blip xmlns:r="http://schemas.openxmlformats.org/officeDocument/2006/relationships" r:embed="rId62"/>
        <a:stretch>
          <a:fillRect/>
        </a:stretch>
      </xdr:blipFill>
      <xdr:spPr>
        <a:xfrm>
          <a:off x="25649174" y="116855748"/>
          <a:ext cx="2773680" cy="2559050"/>
        </a:xfrm>
        <a:prstGeom prst="rect">
          <a:avLst/>
        </a:prstGeom>
      </xdr:spPr>
    </xdr:pic>
    <xdr:clientData/>
  </xdr:twoCellAnchor>
  <xdr:twoCellAnchor>
    <xdr:from>
      <xdr:col>16</xdr:col>
      <xdr:colOff>0</xdr:colOff>
      <xdr:row>631</xdr:row>
      <xdr:rowOff>77724</xdr:rowOff>
    </xdr:from>
    <xdr:to>
      <xdr:col>16</xdr:col>
      <xdr:colOff>540004</xdr:colOff>
      <xdr:row>634</xdr:row>
      <xdr:rowOff>77470</xdr:rowOff>
    </xdr:to>
    <xdr:pic>
      <xdr:nvPicPr>
        <xdr:cNvPr id="174" name="Picture 236" descr="Inserted picture RelID:173">
          <a:extLst>
            <a:ext uri="{FF2B5EF4-FFF2-40B4-BE49-F238E27FC236}">
              <a16:creationId xmlns:a16="http://schemas.microsoft.com/office/drawing/2014/main" id="{37520DDE-D100-44E9-A027-1490C240C4E3}"/>
            </a:ext>
          </a:extLst>
        </xdr:cNvPr>
        <xdr:cNvPicPr>
          <a:picLocks noChangeAspect="1"/>
        </xdr:cNvPicPr>
      </xdr:nvPicPr>
      <xdr:blipFill>
        <a:blip xmlns:r="http://schemas.openxmlformats.org/officeDocument/2006/relationships" r:embed="rId13"/>
        <a:stretch>
          <a:fillRect/>
        </a:stretch>
      </xdr:blipFill>
      <xdr:spPr>
        <a:xfrm>
          <a:off x="22181820" y="119597424"/>
          <a:ext cx="540004" cy="548386"/>
        </a:xfrm>
        <a:prstGeom prst="rect">
          <a:avLst/>
        </a:prstGeom>
      </xdr:spPr>
    </xdr:pic>
    <xdr:clientData/>
  </xdr:twoCellAnchor>
  <xdr:twoCellAnchor>
    <xdr:from>
      <xdr:col>17</xdr:col>
      <xdr:colOff>0</xdr:colOff>
      <xdr:row>631</xdr:row>
      <xdr:rowOff>77724</xdr:rowOff>
    </xdr:from>
    <xdr:to>
      <xdr:col>17</xdr:col>
      <xdr:colOff>540004</xdr:colOff>
      <xdr:row>634</xdr:row>
      <xdr:rowOff>77470</xdr:rowOff>
    </xdr:to>
    <xdr:pic>
      <xdr:nvPicPr>
        <xdr:cNvPr id="175" name="Picture 237" descr="Inserted picture RelID:174">
          <a:extLst>
            <a:ext uri="{FF2B5EF4-FFF2-40B4-BE49-F238E27FC236}">
              <a16:creationId xmlns:a16="http://schemas.microsoft.com/office/drawing/2014/main" id="{FD8E30B9-33AA-47B2-8665-AF0D667D865C}"/>
            </a:ext>
          </a:extLst>
        </xdr:cNvPr>
        <xdr:cNvPicPr>
          <a:picLocks noChangeAspect="1"/>
        </xdr:cNvPicPr>
      </xdr:nvPicPr>
      <xdr:blipFill>
        <a:blip xmlns:r="http://schemas.openxmlformats.org/officeDocument/2006/relationships" r:embed="rId33"/>
        <a:stretch>
          <a:fillRect/>
        </a:stretch>
      </xdr:blipFill>
      <xdr:spPr>
        <a:xfrm>
          <a:off x="22875240" y="119597424"/>
          <a:ext cx="540004" cy="548386"/>
        </a:xfrm>
        <a:prstGeom prst="rect">
          <a:avLst/>
        </a:prstGeom>
      </xdr:spPr>
    </xdr:pic>
    <xdr:clientData/>
  </xdr:twoCellAnchor>
  <xdr:twoCellAnchor>
    <xdr:from>
      <xdr:col>18</xdr:col>
      <xdr:colOff>0</xdr:colOff>
      <xdr:row>631</xdr:row>
      <xdr:rowOff>77724</xdr:rowOff>
    </xdr:from>
    <xdr:to>
      <xdr:col>18</xdr:col>
      <xdr:colOff>540004</xdr:colOff>
      <xdr:row>634</xdr:row>
      <xdr:rowOff>77470</xdr:rowOff>
    </xdr:to>
    <xdr:pic>
      <xdr:nvPicPr>
        <xdr:cNvPr id="176" name="Picture 238" descr="Inserted picture RelID:175">
          <a:extLst>
            <a:ext uri="{FF2B5EF4-FFF2-40B4-BE49-F238E27FC236}">
              <a16:creationId xmlns:a16="http://schemas.microsoft.com/office/drawing/2014/main" id="{E6145268-EF85-4A83-8FA6-28382FD1CBC5}"/>
            </a:ext>
          </a:extLst>
        </xdr:cNvPr>
        <xdr:cNvPicPr>
          <a:picLocks noChangeAspect="1"/>
        </xdr:cNvPicPr>
      </xdr:nvPicPr>
      <xdr:blipFill>
        <a:blip xmlns:r="http://schemas.openxmlformats.org/officeDocument/2006/relationships" r:embed="rId34"/>
        <a:stretch>
          <a:fillRect/>
        </a:stretch>
      </xdr:blipFill>
      <xdr:spPr>
        <a:xfrm>
          <a:off x="23568660" y="119597424"/>
          <a:ext cx="540004" cy="548386"/>
        </a:xfrm>
        <a:prstGeom prst="rect">
          <a:avLst/>
        </a:prstGeom>
      </xdr:spPr>
    </xdr:pic>
    <xdr:clientData/>
  </xdr:twoCellAnchor>
  <xdr:twoCellAnchor>
    <xdr:from>
      <xdr:col>18</xdr:col>
      <xdr:colOff>719836</xdr:colOff>
      <xdr:row>631</xdr:row>
      <xdr:rowOff>77724</xdr:rowOff>
    </xdr:from>
    <xdr:to>
      <xdr:col>19</xdr:col>
      <xdr:colOff>539750</xdr:colOff>
      <xdr:row>634</xdr:row>
      <xdr:rowOff>77470</xdr:rowOff>
    </xdr:to>
    <xdr:pic>
      <xdr:nvPicPr>
        <xdr:cNvPr id="177" name="Picture 239" descr="Inserted picture RelID:176">
          <a:extLst>
            <a:ext uri="{FF2B5EF4-FFF2-40B4-BE49-F238E27FC236}">
              <a16:creationId xmlns:a16="http://schemas.microsoft.com/office/drawing/2014/main" id="{26B7BEEB-D828-47E1-BF91-2150A4727CD9}"/>
            </a:ext>
          </a:extLst>
        </xdr:cNvPr>
        <xdr:cNvPicPr>
          <a:picLocks noChangeAspect="1"/>
        </xdr:cNvPicPr>
      </xdr:nvPicPr>
      <xdr:blipFill>
        <a:blip xmlns:r="http://schemas.openxmlformats.org/officeDocument/2006/relationships" r:embed="rId35"/>
        <a:stretch>
          <a:fillRect/>
        </a:stretch>
      </xdr:blipFill>
      <xdr:spPr>
        <a:xfrm>
          <a:off x="24265636" y="119597424"/>
          <a:ext cx="536194" cy="548386"/>
        </a:xfrm>
        <a:prstGeom prst="rect">
          <a:avLst/>
        </a:prstGeom>
      </xdr:spPr>
    </xdr:pic>
    <xdr:clientData/>
  </xdr:twoCellAnchor>
  <xdr:twoCellAnchor>
    <xdr:from>
      <xdr:col>21</xdr:col>
      <xdr:colOff>254</xdr:colOff>
      <xdr:row>631</xdr:row>
      <xdr:rowOff>77724</xdr:rowOff>
    </xdr:from>
    <xdr:to>
      <xdr:col>21</xdr:col>
      <xdr:colOff>540258</xdr:colOff>
      <xdr:row>634</xdr:row>
      <xdr:rowOff>77470</xdr:rowOff>
    </xdr:to>
    <xdr:pic>
      <xdr:nvPicPr>
        <xdr:cNvPr id="178" name="Picture 240" descr="Inserted picture RelID:177">
          <a:extLst>
            <a:ext uri="{FF2B5EF4-FFF2-40B4-BE49-F238E27FC236}">
              <a16:creationId xmlns:a16="http://schemas.microsoft.com/office/drawing/2014/main" id="{3E4D430F-38C4-42D0-B783-03D24B191D18}"/>
            </a:ext>
          </a:extLst>
        </xdr:cNvPr>
        <xdr:cNvPicPr>
          <a:picLocks noChangeAspect="1"/>
        </xdr:cNvPicPr>
      </xdr:nvPicPr>
      <xdr:blipFill>
        <a:blip xmlns:r="http://schemas.openxmlformats.org/officeDocument/2006/relationships" r:embed="rId13"/>
        <a:stretch>
          <a:fillRect/>
        </a:stretch>
      </xdr:blipFill>
      <xdr:spPr>
        <a:xfrm>
          <a:off x="25649174" y="119597424"/>
          <a:ext cx="540004" cy="548386"/>
        </a:xfrm>
        <a:prstGeom prst="rect">
          <a:avLst/>
        </a:prstGeom>
      </xdr:spPr>
    </xdr:pic>
    <xdr:clientData/>
  </xdr:twoCellAnchor>
  <xdr:twoCellAnchor>
    <xdr:from>
      <xdr:col>22</xdr:col>
      <xdr:colOff>0</xdr:colOff>
      <xdr:row>631</xdr:row>
      <xdr:rowOff>77724</xdr:rowOff>
    </xdr:from>
    <xdr:to>
      <xdr:col>22</xdr:col>
      <xdr:colOff>540004</xdr:colOff>
      <xdr:row>634</xdr:row>
      <xdr:rowOff>77470</xdr:rowOff>
    </xdr:to>
    <xdr:pic>
      <xdr:nvPicPr>
        <xdr:cNvPr id="179" name="Picture 241" descr="Inserted picture RelID:178">
          <a:extLst>
            <a:ext uri="{FF2B5EF4-FFF2-40B4-BE49-F238E27FC236}">
              <a16:creationId xmlns:a16="http://schemas.microsoft.com/office/drawing/2014/main" id="{973C850A-F9F9-4D5B-B089-88DBB762A747}"/>
            </a:ext>
          </a:extLst>
        </xdr:cNvPr>
        <xdr:cNvPicPr>
          <a:picLocks noChangeAspect="1"/>
        </xdr:cNvPicPr>
      </xdr:nvPicPr>
      <xdr:blipFill>
        <a:blip xmlns:r="http://schemas.openxmlformats.org/officeDocument/2006/relationships" r:embed="rId33"/>
        <a:stretch>
          <a:fillRect/>
        </a:stretch>
      </xdr:blipFill>
      <xdr:spPr>
        <a:xfrm>
          <a:off x="26342340" y="119597424"/>
          <a:ext cx="540004" cy="548386"/>
        </a:xfrm>
        <a:prstGeom prst="rect">
          <a:avLst/>
        </a:prstGeom>
      </xdr:spPr>
    </xdr:pic>
    <xdr:clientData/>
  </xdr:twoCellAnchor>
  <xdr:twoCellAnchor>
    <xdr:from>
      <xdr:col>23</xdr:col>
      <xdr:colOff>0</xdr:colOff>
      <xdr:row>631</xdr:row>
      <xdr:rowOff>77724</xdr:rowOff>
    </xdr:from>
    <xdr:to>
      <xdr:col>23</xdr:col>
      <xdr:colOff>540004</xdr:colOff>
      <xdr:row>634</xdr:row>
      <xdr:rowOff>77470</xdr:rowOff>
    </xdr:to>
    <xdr:pic>
      <xdr:nvPicPr>
        <xdr:cNvPr id="180" name="Picture 242" descr="Inserted picture RelID:179">
          <a:extLst>
            <a:ext uri="{FF2B5EF4-FFF2-40B4-BE49-F238E27FC236}">
              <a16:creationId xmlns:a16="http://schemas.microsoft.com/office/drawing/2014/main" id="{19F3E6B9-002D-4DDA-81AC-1FF8A47F51FB}"/>
            </a:ext>
          </a:extLst>
        </xdr:cNvPr>
        <xdr:cNvPicPr>
          <a:picLocks noChangeAspect="1"/>
        </xdr:cNvPicPr>
      </xdr:nvPicPr>
      <xdr:blipFill>
        <a:blip xmlns:r="http://schemas.openxmlformats.org/officeDocument/2006/relationships" r:embed="rId34"/>
        <a:stretch>
          <a:fillRect/>
        </a:stretch>
      </xdr:blipFill>
      <xdr:spPr>
        <a:xfrm>
          <a:off x="27035760" y="119597424"/>
          <a:ext cx="540004" cy="548386"/>
        </a:xfrm>
        <a:prstGeom prst="rect">
          <a:avLst/>
        </a:prstGeom>
      </xdr:spPr>
    </xdr:pic>
    <xdr:clientData/>
  </xdr:twoCellAnchor>
  <xdr:twoCellAnchor>
    <xdr:from>
      <xdr:col>23</xdr:col>
      <xdr:colOff>719836</xdr:colOff>
      <xdr:row>631</xdr:row>
      <xdr:rowOff>77724</xdr:rowOff>
    </xdr:from>
    <xdr:to>
      <xdr:col>24</xdr:col>
      <xdr:colOff>539750</xdr:colOff>
      <xdr:row>634</xdr:row>
      <xdr:rowOff>77470</xdr:rowOff>
    </xdr:to>
    <xdr:pic>
      <xdr:nvPicPr>
        <xdr:cNvPr id="181" name="Picture 243" descr="Inserted picture RelID:180">
          <a:extLst>
            <a:ext uri="{FF2B5EF4-FFF2-40B4-BE49-F238E27FC236}">
              <a16:creationId xmlns:a16="http://schemas.microsoft.com/office/drawing/2014/main" id="{363D18AC-65D9-4844-B3FC-4708E7B3D249}"/>
            </a:ext>
          </a:extLst>
        </xdr:cNvPr>
        <xdr:cNvPicPr>
          <a:picLocks noChangeAspect="1"/>
        </xdr:cNvPicPr>
      </xdr:nvPicPr>
      <xdr:blipFill>
        <a:blip xmlns:r="http://schemas.openxmlformats.org/officeDocument/2006/relationships" r:embed="rId35"/>
        <a:stretch>
          <a:fillRect/>
        </a:stretch>
      </xdr:blipFill>
      <xdr:spPr>
        <a:xfrm>
          <a:off x="27732736" y="119597424"/>
          <a:ext cx="536194" cy="548386"/>
        </a:xfrm>
        <a:prstGeom prst="rect">
          <a:avLst/>
        </a:prstGeom>
      </xdr:spPr>
    </xdr:pic>
    <xdr:clientData/>
  </xdr:twoCellAnchor>
  <xdr:twoCellAnchor>
    <xdr:from>
      <xdr:col>16</xdr:col>
      <xdr:colOff>0</xdr:colOff>
      <xdr:row>689</xdr:row>
      <xdr:rowOff>0</xdr:rowOff>
    </xdr:from>
    <xdr:to>
      <xdr:col>20</xdr:col>
      <xdr:colOff>508</xdr:colOff>
      <xdr:row>699</xdr:row>
      <xdr:rowOff>82042</xdr:rowOff>
    </xdr:to>
    <xdr:pic>
      <xdr:nvPicPr>
        <xdr:cNvPr id="182" name="Picture 244" descr="Inserted picture RelID:181">
          <a:extLst>
            <a:ext uri="{FF2B5EF4-FFF2-40B4-BE49-F238E27FC236}">
              <a16:creationId xmlns:a16="http://schemas.microsoft.com/office/drawing/2014/main" id="{C407F2AA-B5ED-466E-849B-A2D3C0015046}"/>
            </a:ext>
          </a:extLst>
        </xdr:cNvPr>
        <xdr:cNvPicPr>
          <a:picLocks noChangeAspect="1"/>
        </xdr:cNvPicPr>
      </xdr:nvPicPr>
      <xdr:blipFill>
        <a:blip xmlns:r="http://schemas.openxmlformats.org/officeDocument/2006/relationships" r:embed="rId63"/>
        <a:stretch>
          <a:fillRect/>
        </a:stretch>
      </xdr:blipFill>
      <xdr:spPr>
        <a:xfrm>
          <a:off x="22181820" y="130309620"/>
          <a:ext cx="2774188" cy="2558542"/>
        </a:xfrm>
        <a:prstGeom prst="rect">
          <a:avLst/>
        </a:prstGeom>
      </xdr:spPr>
    </xdr:pic>
    <xdr:clientData/>
  </xdr:twoCellAnchor>
  <xdr:twoCellAnchor>
    <xdr:from>
      <xdr:col>21</xdr:col>
      <xdr:colOff>254</xdr:colOff>
      <xdr:row>689</xdr:row>
      <xdr:rowOff>0</xdr:rowOff>
    </xdr:from>
    <xdr:to>
      <xdr:col>25</xdr:col>
      <xdr:colOff>254</xdr:colOff>
      <xdr:row>699</xdr:row>
      <xdr:rowOff>82042</xdr:rowOff>
    </xdr:to>
    <xdr:pic>
      <xdr:nvPicPr>
        <xdr:cNvPr id="183" name="Picture 245" descr="Inserted picture RelID:182">
          <a:extLst>
            <a:ext uri="{FF2B5EF4-FFF2-40B4-BE49-F238E27FC236}">
              <a16:creationId xmlns:a16="http://schemas.microsoft.com/office/drawing/2014/main" id="{04265965-2EDB-416E-8AA4-EA837A671FC9}"/>
            </a:ext>
          </a:extLst>
        </xdr:cNvPr>
        <xdr:cNvPicPr>
          <a:picLocks noChangeAspect="1"/>
        </xdr:cNvPicPr>
      </xdr:nvPicPr>
      <xdr:blipFill>
        <a:blip xmlns:r="http://schemas.openxmlformats.org/officeDocument/2006/relationships" r:embed="rId64"/>
        <a:stretch>
          <a:fillRect/>
        </a:stretch>
      </xdr:blipFill>
      <xdr:spPr>
        <a:xfrm>
          <a:off x="25649174" y="130309620"/>
          <a:ext cx="2773680" cy="2558542"/>
        </a:xfrm>
        <a:prstGeom prst="rect">
          <a:avLst/>
        </a:prstGeom>
      </xdr:spPr>
    </xdr:pic>
    <xdr:clientData/>
  </xdr:twoCellAnchor>
  <xdr:twoCellAnchor>
    <xdr:from>
      <xdr:col>16</xdr:col>
      <xdr:colOff>0</xdr:colOff>
      <xdr:row>700</xdr:row>
      <xdr:rowOff>81788</xdr:rowOff>
    </xdr:from>
    <xdr:to>
      <xdr:col>16</xdr:col>
      <xdr:colOff>540004</xdr:colOff>
      <xdr:row>703</xdr:row>
      <xdr:rowOff>81534</xdr:rowOff>
    </xdr:to>
    <xdr:pic>
      <xdr:nvPicPr>
        <xdr:cNvPr id="184" name="Picture 246" descr="Inserted picture RelID:183">
          <a:extLst>
            <a:ext uri="{FF2B5EF4-FFF2-40B4-BE49-F238E27FC236}">
              <a16:creationId xmlns:a16="http://schemas.microsoft.com/office/drawing/2014/main" id="{98B85942-0D9F-4B7D-B044-A4EFF86745DC}"/>
            </a:ext>
          </a:extLst>
        </xdr:cNvPr>
        <xdr:cNvPicPr>
          <a:picLocks noChangeAspect="1"/>
        </xdr:cNvPicPr>
      </xdr:nvPicPr>
      <xdr:blipFill>
        <a:blip xmlns:r="http://schemas.openxmlformats.org/officeDocument/2006/relationships" r:embed="rId3"/>
        <a:stretch>
          <a:fillRect/>
        </a:stretch>
      </xdr:blipFill>
      <xdr:spPr>
        <a:xfrm>
          <a:off x="22181820" y="133050788"/>
          <a:ext cx="540004" cy="548386"/>
        </a:xfrm>
        <a:prstGeom prst="rect">
          <a:avLst/>
        </a:prstGeom>
      </xdr:spPr>
    </xdr:pic>
    <xdr:clientData/>
  </xdr:twoCellAnchor>
  <xdr:twoCellAnchor>
    <xdr:from>
      <xdr:col>17</xdr:col>
      <xdr:colOff>0</xdr:colOff>
      <xdr:row>700</xdr:row>
      <xdr:rowOff>81788</xdr:rowOff>
    </xdr:from>
    <xdr:to>
      <xdr:col>17</xdr:col>
      <xdr:colOff>540004</xdr:colOff>
      <xdr:row>703</xdr:row>
      <xdr:rowOff>81534</xdr:rowOff>
    </xdr:to>
    <xdr:pic>
      <xdr:nvPicPr>
        <xdr:cNvPr id="185" name="Picture 247" descr="Inserted picture RelID:184">
          <a:extLst>
            <a:ext uri="{FF2B5EF4-FFF2-40B4-BE49-F238E27FC236}">
              <a16:creationId xmlns:a16="http://schemas.microsoft.com/office/drawing/2014/main" id="{657785A8-B41C-4FE6-B4A2-5AAC2C19B581}"/>
            </a:ext>
          </a:extLst>
        </xdr:cNvPr>
        <xdr:cNvPicPr>
          <a:picLocks noChangeAspect="1"/>
        </xdr:cNvPicPr>
      </xdr:nvPicPr>
      <xdr:blipFill>
        <a:blip xmlns:r="http://schemas.openxmlformats.org/officeDocument/2006/relationships" r:embed="rId22"/>
        <a:stretch>
          <a:fillRect/>
        </a:stretch>
      </xdr:blipFill>
      <xdr:spPr>
        <a:xfrm>
          <a:off x="22875240" y="133050788"/>
          <a:ext cx="540004" cy="548386"/>
        </a:xfrm>
        <a:prstGeom prst="rect">
          <a:avLst/>
        </a:prstGeom>
      </xdr:spPr>
    </xdr:pic>
    <xdr:clientData/>
  </xdr:twoCellAnchor>
  <xdr:twoCellAnchor>
    <xdr:from>
      <xdr:col>18</xdr:col>
      <xdr:colOff>0</xdr:colOff>
      <xdr:row>700</xdr:row>
      <xdr:rowOff>81788</xdr:rowOff>
    </xdr:from>
    <xdr:to>
      <xdr:col>18</xdr:col>
      <xdr:colOff>540004</xdr:colOff>
      <xdr:row>703</xdr:row>
      <xdr:rowOff>81534</xdr:rowOff>
    </xdr:to>
    <xdr:pic>
      <xdr:nvPicPr>
        <xdr:cNvPr id="186" name="Picture 248" descr="Inserted picture RelID:185">
          <a:extLst>
            <a:ext uri="{FF2B5EF4-FFF2-40B4-BE49-F238E27FC236}">
              <a16:creationId xmlns:a16="http://schemas.microsoft.com/office/drawing/2014/main" id="{B08BB0C6-62B4-46D3-9324-DE6614B664F3}"/>
            </a:ext>
          </a:extLst>
        </xdr:cNvPr>
        <xdr:cNvPicPr>
          <a:picLocks noChangeAspect="1"/>
        </xdr:cNvPicPr>
      </xdr:nvPicPr>
      <xdr:blipFill>
        <a:blip xmlns:r="http://schemas.openxmlformats.org/officeDocument/2006/relationships" r:embed="rId40"/>
        <a:stretch>
          <a:fillRect/>
        </a:stretch>
      </xdr:blipFill>
      <xdr:spPr>
        <a:xfrm>
          <a:off x="23568660" y="133050788"/>
          <a:ext cx="540004" cy="548386"/>
        </a:xfrm>
        <a:prstGeom prst="rect">
          <a:avLst/>
        </a:prstGeom>
      </xdr:spPr>
    </xdr:pic>
    <xdr:clientData/>
  </xdr:twoCellAnchor>
  <xdr:twoCellAnchor>
    <xdr:from>
      <xdr:col>18</xdr:col>
      <xdr:colOff>719836</xdr:colOff>
      <xdr:row>700</xdr:row>
      <xdr:rowOff>81788</xdr:rowOff>
    </xdr:from>
    <xdr:to>
      <xdr:col>19</xdr:col>
      <xdr:colOff>539750</xdr:colOff>
      <xdr:row>703</xdr:row>
      <xdr:rowOff>81534</xdr:rowOff>
    </xdr:to>
    <xdr:pic>
      <xdr:nvPicPr>
        <xdr:cNvPr id="187" name="Picture 249" descr="Inserted picture RelID:186">
          <a:extLst>
            <a:ext uri="{FF2B5EF4-FFF2-40B4-BE49-F238E27FC236}">
              <a16:creationId xmlns:a16="http://schemas.microsoft.com/office/drawing/2014/main" id="{88AC4BAC-72BA-4874-9511-81FF92A40912}"/>
            </a:ext>
          </a:extLst>
        </xdr:cNvPr>
        <xdr:cNvPicPr>
          <a:picLocks noChangeAspect="1"/>
        </xdr:cNvPicPr>
      </xdr:nvPicPr>
      <xdr:blipFill>
        <a:blip xmlns:r="http://schemas.openxmlformats.org/officeDocument/2006/relationships" r:embed="rId6"/>
        <a:stretch>
          <a:fillRect/>
        </a:stretch>
      </xdr:blipFill>
      <xdr:spPr>
        <a:xfrm>
          <a:off x="24265636" y="133050788"/>
          <a:ext cx="536194" cy="548386"/>
        </a:xfrm>
        <a:prstGeom prst="rect">
          <a:avLst/>
        </a:prstGeom>
      </xdr:spPr>
    </xdr:pic>
    <xdr:clientData/>
  </xdr:twoCellAnchor>
  <xdr:twoCellAnchor>
    <xdr:from>
      <xdr:col>21</xdr:col>
      <xdr:colOff>254</xdr:colOff>
      <xdr:row>700</xdr:row>
      <xdr:rowOff>81788</xdr:rowOff>
    </xdr:from>
    <xdr:to>
      <xdr:col>21</xdr:col>
      <xdr:colOff>540258</xdr:colOff>
      <xdr:row>703</xdr:row>
      <xdr:rowOff>81534</xdr:rowOff>
    </xdr:to>
    <xdr:pic>
      <xdr:nvPicPr>
        <xdr:cNvPr id="188" name="Picture 250" descr="Inserted picture RelID:187">
          <a:extLst>
            <a:ext uri="{FF2B5EF4-FFF2-40B4-BE49-F238E27FC236}">
              <a16:creationId xmlns:a16="http://schemas.microsoft.com/office/drawing/2014/main" id="{0C6440A7-7E38-4C1F-8836-1C348F61509A}"/>
            </a:ext>
          </a:extLst>
        </xdr:cNvPr>
        <xdr:cNvPicPr>
          <a:picLocks noChangeAspect="1"/>
        </xdr:cNvPicPr>
      </xdr:nvPicPr>
      <xdr:blipFill>
        <a:blip xmlns:r="http://schemas.openxmlformats.org/officeDocument/2006/relationships" r:embed="rId3"/>
        <a:stretch>
          <a:fillRect/>
        </a:stretch>
      </xdr:blipFill>
      <xdr:spPr>
        <a:xfrm>
          <a:off x="25649174" y="133050788"/>
          <a:ext cx="540004" cy="548386"/>
        </a:xfrm>
        <a:prstGeom prst="rect">
          <a:avLst/>
        </a:prstGeom>
      </xdr:spPr>
    </xdr:pic>
    <xdr:clientData/>
  </xdr:twoCellAnchor>
  <xdr:twoCellAnchor>
    <xdr:from>
      <xdr:col>22</xdr:col>
      <xdr:colOff>0</xdr:colOff>
      <xdr:row>700</xdr:row>
      <xdr:rowOff>81788</xdr:rowOff>
    </xdr:from>
    <xdr:to>
      <xdr:col>22</xdr:col>
      <xdr:colOff>540004</xdr:colOff>
      <xdr:row>703</xdr:row>
      <xdr:rowOff>81534</xdr:rowOff>
    </xdr:to>
    <xdr:pic>
      <xdr:nvPicPr>
        <xdr:cNvPr id="189" name="Picture 251" descr="Inserted picture RelID:188">
          <a:extLst>
            <a:ext uri="{FF2B5EF4-FFF2-40B4-BE49-F238E27FC236}">
              <a16:creationId xmlns:a16="http://schemas.microsoft.com/office/drawing/2014/main" id="{564B6224-F0AD-4243-8F07-163637ACF084}"/>
            </a:ext>
          </a:extLst>
        </xdr:cNvPr>
        <xdr:cNvPicPr>
          <a:picLocks noChangeAspect="1"/>
        </xdr:cNvPicPr>
      </xdr:nvPicPr>
      <xdr:blipFill>
        <a:blip xmlns:r="http://schemas.openxmlformats.org/officeDocument/2006/relationships" r:embed="rId22"/>
        <a:stretch>
          <a:fillRect/>
        </a:stretch>
      </xdr:blipFill>
      <xdr:spPr>
        <a:xfrm>
          <a:off x="26342340" y="133050788"/>
          <a:ext cx="540004" cy="548386"/>
        </a:xfrm>
        <a:prstGeom prst="rect">
          <a:avLst/>
        </a:prstGeom>
      </xdr:spPr>
    </xdr:pic>
    <xdr:clientData/>
  </xdr:twoCellAnchor>
  <xdr:twoCellAnchor>
    <xdr:from>
      <xdr:col>23</xdr:col>
      <xdr:colOff>0</xdr:colOff>
      <xdr:row>700</xdr:row>
      <xdr:rowOff>81788</xdr:rowOff>
    </xdr:from>
    <xdr:to>
      <xdr:col>23</xdr:col>
      <xdr:colOff>540004</xdr:colOff>
      <xdr:row>703</xdr:row>
      <xdr:rowOff>81534</xdr:rowOff>
    </xdr:to>
    <xdr:pic>
      <xdr:nvPicPr>
        <xdr:cNvPr id="190" name="Picture 252" descr="Inserted picture RelID:189">
          <a:extLst>
            <a:ext uri="{FF2B5EF4-FFF2-40B4-BE49-F238E27FC236}">
              <a16:creationId xmlns:a16="http://schemas.microsoft.com/office/drawing/2014/main" id="{005E1A70-4820-44A3-9ECF-DE1ACC40AEB0}"/>
            </a:ext>
          </a:extLst>
        </xdr:cNvPr>
        <xdr:cNvPicPr>
          <a:picLocks noChangeAspect="1"/>
        </xdr:cNvPicPr>
      </xdr:nvPicPr>
      <xdr:blipFill>
        <a:blip xmlns:r="http://schemas.openxmlformats.org/officeDocument/2006/relationships" r:embed="rId40"/>
        <a:stretch>
          <a:fillRect/>
        </a:stretch>
      </xdr:blipFill>
      <xdr:spPr>
        <a:xfrm>
          <a:off x="27035760" y="133050788"/>
          <a:ext cx="540004" cy="548386"/>
        </a:xfrm>
        <a:prstGeom prst="rect">
          <a:avLst/>
        </a:prstGeom>
      </xdr:spPr>
    </xdr:pic>
    <xdr:clientData/>
  </xdr:twoCellAnchor>
  <xdr:twoCellAnchor>
    <xdr:from>
      <xdr:col>23</xdr:col>
      <xdr:colOff>719836</xdr:colOff>
      <xdr:row>700</xdr:row>
      <xdr:rowOff>81788</xdr:rowOff>
    </xdr:from>
    <xdr:to>
      <xdr:col>24</xdr:col>
      <xdr:colOff>539750</xdr:colOff>
      <xdr:row>703</xdr:row>
      <xdr:rowOff>81534</xdr:rowOff>
    </xdr:to>
    <xdr:pic>
      <xdr:nvPicPr>
        <xdr:cNvPr id="191" name="Picture 253" descr="Inserted picture RelID:190">
          <a:extLst>
            <a:ext uri="{FF2B5EF4-FFF2-40B4-BE49-F238E27FC236}">
              <a16:creationId xmlns:a16="http://schemas.microsoft.com/office/drawing/2014/main" id="{272F4459-1F48-4278-90CB-D24769523373}"/>
            </a:ext>
          </a:extLst>
        </xdr:cNvPr>
        <xdr:cNvPicPr>
          <a:picLocks noChangeAspect="1"/>
        </xdr:cNvPicPr>
      </xdr:nvPicPr>
      <xdr:blipFill>
        <a:blip xmlns:r="http://schemas.openxmlformats.org/officeDocument/2006/relationships" r:embed="rId6"/>
        <a:stretch>
          <a:fillRect/>
        </a:stretch>
      </xdr:blipFill>
      <xdr:spPr>
        <a:xfrm>
          <a:off x="27732736" y="133050788"/>
          <a:ext cx="536194" cy="548386"/>
        </a:xfrm>
        <a:prstGeom prst="rect">
          <a:avLst/>
        </a:prstGeom>
      </xdr:spPr>
    </xdr:pic>
    <xdr:clientData/>
  </xdr:twoCellAnchor>
  <xdr:twoCellAnchor>
    <xdr:from>
      <xdr:col>16</xdr:col>
      <xdr:colOff>0</xdr:colOff>
      <xdr:row>707</xdr:row>
      <xdr:rowOff>81280</xdr:rowOff>
    </xdr:from>
    <xdr:to>
      <xdr:col>20</xdr:col>
      <xdr:colOff>508</xdr:colOff>
      <xdr:row>721</xdr:row>
      <xdr:rowOff>80010</xdr:rowOff>
    </xdr:to>
    <xdr:pic>
      <xdr:nvPicPr>
        <xdr:cNvPr id="192" name="Picture 254" descr="Inserted picture RelID:191">
          <a:extLst>
            <a:ext uri="{FF2B5EF4-FFF2-40B4-BE49-F238E27FC236}">
              <a16:creationId xmlns:a16="http://schemas.microsoft.com/office/drawing/2014/main" id="{87B68A41-C4A1-4469-837E-12E91BCC4FFC}"/>
            </a:ext>
          </a:extLst>
        </xdr:cNvPr>
        <xdr:cNvPicPr>
          <a:picLocks noChangeAspect="1"/>
        </xdr:cNvPicPr>
      </xdr:nvPicPr>
      <xdr:blipFill>
        <a:blip xmlns:r="http://schemas.openxmlformats.org/officeDocument/2006/relationships" r:embed="rId65"/>
        <a:stretch>
          <a:fillRect/>
        </a:stretch>
      </xdr:blipFill>
      <xdr:spPr>
        <a:xfrm>
          <a:off x="22181820" y="134330440"/>
          <a:ext cx="2774188" cy="2559050"/>
        </a:xfrm>
        <a:prstGeom prst="rect">
          <a:avLst/>
        </a:prstGeom>
      </xdr:spPr>
    </xdr:pic>
    <xdr:clientData/>
  </xdr:twoCellAnchor>
  <xdr:twoCellAnchor>
    <xdr:from>
      <xdr:col>21</xdr:col>
      <xdr:colOff>254</xdr:colOff>
      <xdr:row>707</xdr:row>
      <xdr:rowOff>81280</xdr:rowOff>
    </xdr:from>
    <xdr:to>
      <xdr:col>25</xdr:col>
      <xdr:colOff>254</xdr:colOff>
      <xdr:row>721</xdr:row>
      <xdr:rowOff>80010</xdr:rowOff>
    </xdr:to>
    <xdr:pic>
      <xdr:nvPicPr>
        <xdr:cNvPr id="193" name="Picture 255" descr="Inserted picture RelID:192">
          <a:extLst>
            <a:ext uri="{FF2B5EF4-FFF2-40B4-BE49-F238E27FC236}">
              <a16:creationId xmlns:a16="http://schemas.microsoft.com/office/drawing/2014/main" id="{9270A712-18FD-4B61-AD61-0CA84894FD47}"/>
            </a:ext>
          </a:extLst>
        </xdr:cNvPr>
        <xdr:cNvPicPr>
          <a:picLocks noChangeAspect="1"/>
        </xdr:cNvPicPr>
      </xdr:nvPicPr>
      <xdr:blipFill>
        <a:blip xmlns:r="http://schemas.openxmlformats.org/officeDocument/2006/relationships" r:embed="rId66"/>
        <a:stretch>
          <a:fillRect/>
        </a:stretch>
      </xdr:blipFill>
      <xdr:spPr>
        <a:xfrm>
          <a:off x="25649174" y="134330440"/>
          <a:ext cx="2773680" cy="2559050"/>
        </a:xfrm>
        <a:prstGeom prst="rect">
          <a:avLst/>
        </a:prstGeom>
      </xdr:spPr>
    </xdr:pic>
    <xdr:clientData/>
  </xdr:twoCellAnchor>
  <xdr:twoCellAnchor>
    <xdr:from>
      <xdr:col>16</xdr:col>
      <xdr:colOff>0</xdr:colOff>
      <xdr:row>722</xdr:row>
      <xdr:rowOff>79756</xdr:rowOff>
    </xdr:from>
    <xdr:to>
      <xdr:col>16</xdr:col>
      <xdr:colOff>540004</xdr:colOff>
      <xdr:row>725</xdr:row>
      <xdr:rowOff>79502</xdr:rowOff>
    </xdr:to>
    <xdr:pic>
      <xdr:nvPicPr>
        <xdr:cNvPr id="194" name="Picture 256" descr="Inserted picture RelID:193">
          <a:extLst>
            <a:ext uri="{FF2B5EF4-FFF2-40B4-BE49-F238E27FC236}">
              <a16:creationId xmlns:a16="http://schemas.microsoft.com/office/drawing/2014/main" id="{B344ED2F-58DD-48C4-BA4A-E84C0A2EB128}"/>
            </a:ext>
          </a:extLst>
        </xdr:cNvPr>
        <xdr:cNvPicPr>
          <a:picLocks noChangeAspect="1"/>
        </xdr:cNvPicPr>
      </xdr:nvPicPr>
      <xdr:blipFill>
        <a:blip xmlns:r="http://schemas.openxmlformats.org/officeDocument/2006/relationships" r:embed="rId13"/>
        <a:stretch>
          <a:fillRect/>
        </a:stretch>
      </xdr:blipFill>
      <xdr:spPr>
        <a:xfrm>
          <a:off x="22181820" y="137072116"/>
          <a:ext cx="540004" cy="548386"/>
        </a:xfrm>
        <a:prstGeom prst="rect">
          <a:avLst/>
        </a:prstGeom>
      </xdr:spPr>
    </xdr:pic>
    <xdr:clientData/>
  </xdr:twoCellAnchor>
  <xdr:twoCellAnchor>
    <xdr:from>
      <xdr:col>17</xdr:col>
      <xdr:colOff>0</xdr:colOff>
      <xdr:row>722</xdr:row>
      <xdr:rowOff>79756</xdr:rowOff>
    </xdr:from>
    <xdr:to>
      <xdr:col>17</xdr:col>
      <xdr:colOff>540004</xdr:colOff>
      <xdr:row>725</xdr:row>
      <xdr:rowOff>79502</xdr:rowOff>
    </xdr:to>
    <xdr:pic>
      <xdr:nvPicPr>
        <xdr:cNvPr id="195" name="Picture 257" descr="Inserted picture RelID:194">
          <a:extLst>
            <a:ext uri="{FF2B5EF4-FFF2-40B4-BE49-F238E27FC236}">
              <a16:creationId xmlns:a16="http://schemas.microsoft.com/office/drawing/2014/main" id="{7E0E0AD8-846A-4162-965A-4CC3CDC1259B}"/>
            </a:ext>
          </a:extLst>
        </xdr:cNvPr>
        <xdr:cNvPicPr>
          <a:picLocks noChangeAspect="1"/>
        </xdr:cNvPicPr>
      </xdr:nvPicPr>
      <xdr:blipFill>
        <a:blip xmlns:r="http://schemas.openxmlformats.org/officeDocument/2006/relationships" r:embed="rId33"/>
        <a:stretch>
          <a:fillRect/>
        </a:stretch>
      </xdr:blipFill>
      <xdr:spPr>
        <a:xfrm>
          <a:off x="22875240" y="137072116"/>
          <a:ext cx="540004" cy="548386"/>
        </a:xfrm>
        <a:prstGeom prst="rect">
          <a:avLst/>
        </a:prstGeom>
      </xdr:spPr>
    </xdr:pic>
    <xdr:clientData/>
  </xdr:twoCellAnchor>
  <xdr:twoCellAnchor>
    <xdr:from>
      <xdr:col>18</xdr:col>
      <xdr:colOff>0</xdr:colOff>
      <xdr:row>722</xdr:row>
      <xdr:rowOff>79756</xdr:rowOff>
    </xdr:from>
    <xdr:to>
      <xdr:col>18</xdr:col>
      <xdr:colOff>540004</xdr:colOff>
      <xdr:row>725</xdr:row>
      <xdr:rowOff>79502</xdr:rowOff>
    </xdr:to>
    <xdr:pic>
      <xdr:nvPicPr>
        <xdr:cNvPr id="196" name="Picture 258" descr="Inserted picture RelID:195">
          <a:extLst>
            <a:ext uri="{FF2B5EF4-FFF2-40B4-BE49-F238E27FC236}">
              <a16:creationId xmlns:a16="http://schemas.microsoft.com/office/drawing/2014/main" id="{DFE96EB4-5E46-4789-BDB5-31DCBA14E4FB}"/>
            </a:ext>
          </a:extLst>
        </xdr:cNvPr>
        <xdr:cNvPicPr>
          <a:picLocks noChangeAspect="1"/>
        </xdr:cNvPicPr>
      </xdr:nvPicPr>
      <xdr:blipFill>
        <a:blip xmlns:r="http://schemas.openxmlformats.org/officeDocument/2006/relationships" r:embed="rId34"/>
        <a:stretch>
          <a:fillRect/>
        </a:stretch>
      </xdr:blipFill>
      <xdr:spPr>
        <a:xfrm>
          <a:off x="23568660" y="137072116"/>
          <a:ext cx="540004" cy="548386"/>
        </a:xfrm>
        <a:prstGeom prst="rect">
          <a:avLst/>
        </a:prstGeom>
      </xdr:spPr>
    </xdr:pic>
    <xdr:clientData/>
  </xdr:twoCellAnchor>
  <xdr:twoCellAnchor>
    <xdr:from>
      <xdr:col>18</xdr:col>
      <xdr:colOff>719836</xdr:colOff>
      <xdr:row>722</xdr:row>
      <xdr:rowOff>79756</xdr:rowOff>
    </xdr:from>
    <xdr:to>
      <xdr:col>19</xdr:col>
      <xdr:colOff>539750</xdr:colOff>
      <xdr:row>725</xdr:row>
      <xdr:rowOff>79502</xdr:rowOff>
    </xdr:to>
    <xdr:pic>
      <xdr:nvPicPr>
        <xdr:cNvPr id="197" name="Picture 259" descr="Inserted picture RelID:196">
          <a:extLst>
            <a:ext uri="{FF2B5EF4-FFF2-40B4-BE49-F238E27FC236}">
              <a16:creationId xmlns:a16="http://schemas.microsoft.com/office/drawing/2014/main" id="{9561E74B-B349-4A85-B625-5313F73083B6}"/>
            </a:ext>
          </a:extLst>
        </xdr:cNvPr>
        <xdr:cNvPicPr>
          <a:picLocks noChangeAspect="1"/>
        </xdr:cNvPicPr>
      </xdr:nvPicPr>
      <xdr:blipFill>
        <a:blip xmlns:r="http://schemas.openxmlformats.org/officeDocument/2006/relationships" r:embed="rId35"/>
        <a:stretch>
          <a:fillRect/>
        </a:stretch>
      </xdr:blipFill>
      <xdr:spPr>
        <a:xfrm>
          <a:off x="24265636" y="137072116"/>
          <a:ext cx="536194" cy="548386"/>
        </a:xfrm>
        <a:prstGeom prst="rect">
          <a:avLst/>
        </a:prstGeom>
      </xdr:spPr>
    </xdr:pic>
    <xdr:clientData/>
  </xdr:twoCellAnchor>
  <xdr:twoCellAnchor>
    <xdr:from>
      <xdr:col>21</xdr:col>
      <xdr:colOff>254</xdr:colOff>
      <xdr:row>722</xdr:row>
      <xdr:rowOff>79756</xdr:rowOff>
    </xdr:from>
    <xdr:to>
      <xdr:col>21</xdr:col>
      <xdr:colOff>540258</xdr:colOff>
      <xdr:row>725</xdr:row>
      <xdr:rowOff>79502</xdr:rowOff>
    </xdr:to>
    <xdr:pic>
      <xdr:nvPicPr>
        <xdr:cNvPr id="198" name="Picture 260" descr="Inserted picture RelID:197">
          <a:extLst>
            <a:ext uri="{FF2B5EF4-FFF2-40B4-BE49-F238E27FC236}">
              <a16:creationId xmlns:a16="http://schemas.microsoft.com/office/drawing/2014/main" id="{0DAE7DFD-4444-47C2-8666-092D2C2745DA}"/>
            </a:ext>
          </a:extLst>
        </xdr:cNvPr>
        <xdr:cNvPicPr>
          <a:picLocks noChangeAspect="1"/>
        </xdr:cNvPicPr>
      </xdr:nvPicPr>
      <xdr:blipFill>
        <a:blip xmlns:r="http://schemas.openxmlformats.org/officeDocument/2006/relationships" r:embed="rId13"/>
        <a:stretch>
          <a:fillRect/>
        </a:stretch>
      </xdr:blipFill>
      <xdr:spPr>
        <a:xfrm>
          <a:off x="25649174" y="137072116"/>
          <a:ext cx="540004" cy="548386"/>
        </a:xfrm>
        <a:prstGeom prst="rect">
          <a:avLst/>
        </a:prstGeom>
      </xdr:spPr>
    </xdr:pic>
    <xdr:clientData/>
  </xdr:twoCellAnchor>
  <xdr:twoCellAnchor>
    <xdr:from>
      <xdr:col>22</xdr:col>
      <xdr:colOff>0</xdr:colOff>
      <xdr:row>722</xdr:row>
      <xdr:rowOff>79756</xdr:rowOff>
    </xdr:from>
    <xdr:to>
      <xdr:col>22</xdr:col>
      <xdr:colOff>540004</xdr:colOff>
      <xdr:row>725</xdr:row>
      <xdr:rowOff>79502</xdr:rowOff>
    </xdr:to>
    <xdr:pic>
      <xdr:nvPicPr>
        <xdr:cNvPr id="199" name="Picture 261" descr="Inserted picture RelID:198">
          <a:extLst>
            <a:ext uri="{FF2B5EF4-FFF2-40B4-BE49-F238E27FC236}">
              <a16:creationId xmlns:a16="http://schemas.microsoft.com/office/drawing/2014/main" id="{0C9887C1-D7C4-4F52-BB0A-88E1BA4AFCC6}"/>
            </a:ext>
          </a:extLst>
        </xdr:cNvPr>
        <xdr:cNvPicPr>
          <a:picLocks noChangeAspect="1"/>
        </xdr:cNvPicPr>
      </xdr:nvPicPr>
      <xdr:blipFill>
        <a:blip xmlns:r="http://schemas.openxmlformats.org/officeDocument/2006/relationships" r:embed="rId33"/>
        <a:stretch>
          <a:fillRect/>
        </a:stretch>
      </xdr:blipFill>
      <xdr:spPr>
        <a:xfrm>
          <a:off x="26342340" y="137072116"/>
          <a:ext cx="540004" cy="548386"/>
        </a:xfrm>
        <a:prstGeom prst="rect">
          <a:avLst/>
        </a:prstGeom>
      </xdr:spPr>
    </xdr:pic>
    <xdr:clientData/>
  </xdr:twoCellAnchor>
  <xdr:twoCellAnchor>
    <xdr:from>
      <xdr:col>23</xdr:col>
      <xdr:colOff>0</xdr:colOff>
      <xdr:row>722</xdr:row>
      <xdr:rowOff>79756</xdr:rowOff>
    </xdr:from>
    <xdr:to>
      <xdr:col>23</xdr:col>
      <xdr:colOff>540004</xdr:colOff>
      <xdr:row>725</xdr:row>
      <xdr:rowOff>79502</xdr:rowOff>
    </xdr:to>
    <xdr:pic>
      <xdr:nvPicPr>
        <xdr:cNvPr id="200" name="Picture 262" descr="Inserted picture RelID:199">
          <a:extLst>
            <a:ext uri="{FF2B5EF4-FFF2-40B4-BE49-F238E27FC236}">
              <a16:creationId xmlns:a16="http://schemas.microsoft.com/office/drawing/2014/main" id="{D33BC5D5-76D0-4C7C-8201-3BD1F7175C47}"/>
            </a:ext>
          </a:extLst>
        </xdr:cNvPr>
        <xdr:cNvPicPr>
          <a:picLocks noChangeAspect="1"/>
        </xdr:cNvPicPr>
      </xdr:nvPicPr>
      <xdr:blipFill>
        <a:blip xmlns:r="http://schemas.openxmlformats.org/officeDocument/2006/relationships" r:embed="rId34"/>
        <a:stretch>
          <a:fillRect/>
        </a:stretch>
      </xdr:blipFill>
      <xdr:spPr>
        <a:xfrm>
          <a:off x="27035760" y="137072116"/>
          <a:ext cx="540004" cy="548386"/>
        </a:xfrm>
        <a:prstGeom prst="rect">
          <a:avLst/>
        </a:prstGeom>
      </xdr:spPr>
    </xdr:pic>
    <xdr:clientData/>
  </xdr:twoCellAnchor>
  <xdr:twoCellAnchor>
    <xdr:from>
      <xdr:col>23</xdr:col>
      <xdr:colOff>719836</xdr:colOff>
      <xdr:row>722</xdr:row>
      <xdr:rowOff>79756</xdr:rowOff>
    </xdr:from>
    <xdr:to>
      <xdr:col>24</xdr:col>
      <xdr:colOff>539750</xdr:colOff>
      <xdr:row>725</xdr:row>
      <xdr:rowOff>79502</xdr:rowOff>
    </xdr:to>
    <xdr:pic>
      <xdr:nvPicPr>
        <xdr:cNvPr id="201" name="Picture 263" descr="Inserted picture RelID:200">
          <a:extLst>
            <a:ext uri="{FF2B5EF4-FFF2-40B4-BE49-F238E27FC236}">
              <a16:creationId xmlns:a16="http://schemas.microsoft.com/office/drawing/2014/main" id="{198D6BF8-145F-4393-BE60-1B8376F45FD6}"/>
            </a:ext>
          </a:extLst>
        </xdr:cNvPr>
        <xdr:cNvPicPr>
          <a:picLocks noChangeAspect="1"/>
        </xdr:cNvPicPr>
      </xdr:nvPicPr>
      <xdr:blipFill>
        <a:blip xmlns:r="http://schemas.openxmlformats.org/officeDocument/2006/relationships" r:embed="rId35"/>
        <a:stretch>
          <a:fillRect/>
        </a:stretch>
      </xdr:blipFill>
      <xdr:spPr>
        <a:xfrm>
          <a:off x="27732736" y="137072116"/>
          <a:ext cx="536194" cy="548386"/>
        </a:xfrm>
        <a:prstGeom prst="rect">
          <a:avLst/>
        </a:prstGeom>
      </xdr:spPr>
    </xdr:pic>
    <xdr:clientData/>
  </xdr:twoCellAnchor>
  <xdr:twoCellAnchor>
    <xdr:from>
      <xdr:col>16</xdr:col>
      <xdr:colOff>0</xdr:colOff>
      <xdr:row>729</xdr:row>
      <xdr:rowOff>79248</xdr:rowOff>
    </xdr:from>
    <xdr:to>
      <xdr:col>20</xdr:col>
      <xdr:colOff>508</xdr:colOff>
      <xdr:row>743</xdr:row>
      <xdr:rowOff>77978</xdr:rowOff>
    </xdr:to>
    <xdr:pic>
      <xdr:nvPicPr>
        <xdr:cNvPr id="202" name="Picture 264" descr="Inserted picture RelID:201">
          <a:extLst>
            <a:ext uri="{FF2B5EF4-FFF2-40B4-BE49-F238E27FC236}">
              <a16:creationId xmlns:a16="http://schemas.microsoft.com/office/drawing/2014/main" id="{9A913468-CEEA-4F55-8135-CCE6B16412A8}"/>
            </a:ext>
          </a:extLst>
        </xdr:cNvPr>
        <xdr:cNvPicPr>
          <a:picLocks noChangeAspect="1"/>
        </xdr:cNvPicPr>
      </xdr:nvPicPr>
      <xdr:blipFill>
        <a:blip xmlns:r="http://schemas.openxmlformats.org/officeDocument/2006/relationships" r:embed="rId67"/>
        <a:stretch>
          <a:fillRect/>
        </a:stretch>
      </xdr:blipFill>
      <xdr:spPr>
        <a:xfrm>
          <a:off x="22181820" y="138351768"/>
          <a:ext cx="2774188" cy="2559050"/>
        </a:xfrm>
        <a:prstGeom prst="rect">
          <a:avLst/>
        </a:prstGeom>
      </xdr:spPr>
    </xdr:pic>
    <xdr:clientData/>
  </xdr:twoCellAnchor>
  <xdr:twoCellAnchor>
    <xdr:from>
      <xdr:col>21</xdr:col>
      <xdr:colOff>254</xdr:colOff>
      <xdr:row>729</xdr:row>
      <xdr:rowOff>79248</xdr:rowOff>
    </xdr:from>
    <xdr:to>
      <xdr:col>25</xdr:col>
      <xdr:colOff>254</xdr:colOff>
      <xdr:row>743</xdr:row>
      <xdr:rowOff>77978</xdr:rowOff>
    </xdr:to>
    <xdr:pic>
      <xdr:nvPicPr>
        <xdr:cNvPr id="203" name="Picture 265" descr="Inserted picture RelID:202">
          <a:extLst>
            <a:ext uri="{FF2B5EF4-FFF2-40B4-BE49-F238E27FC236}">
              <a16:creationId xmlns:a16="http://schemas.microsoft.com/office/drawing/2014/main" id="{AC2C85A7-533B-4049-93D8-3BA39A5537AA}"/>
            </a:ext>
          </a:extLst>
        </xdr:cNvPr>
        <xdr:cNvPicPr>
          <a:picLocks noChangeAspect="1"/>
        </xdr:cNvPicPr>
      </xdr:nvPicPr>
      <xdr:blipFill>
        <a:blip xmlns:r="http://schemas.openxmlformats.org/officeDocument/2006/relationships" r:embed="rId68"/>
        <a:stretch>
          <a:fillRect/>
        </a:stretch>
      </xdr:blipFill>
      <xdr:spPr>
        <a:xfrm>
          <a:off x="25649174" y="138351768"/>
          <a:ext cx="2773680" cy="2559050"/>
        </a:xfrm>
        <a:prstGeom prst="rect">
          <a:avLst/>
        </a:prstGeom>
      </xdr:spPr>
    </xdr:pic>
    <xdr:clientData/>
  </xdr:twoCellAnchor>
  <xdr:twoCellAnchor>
    <xdr:from>
      <xdr:col>16</xdr:col>
      <xdr:colOff>0</xdr:colOff>
      <xdr:row>744</xdr:row>
      <xdr:rowOff>77724</xdr:rowOff>
    </xdr:from>
    <xdr:to>
      <xdr:col>16</xdr:col>
      <xdr:colOff>540004</xdr:colOff>
      <xdr:row>747</xdr:row>
      <xdr:rowOff>77470</xdr:rowOff>
    </xdr:to>
    <xdr:pic>
      <xdr:nvPicPr>
        <xdr:cNvPr id="204" name="Picture 266" descr="Inserted picture RelID:203">
          <a:extLst>
            <a:ext uri="{FF2B5EF4-FFF2-40B4-BE49-F238E27FC236}">
              <a16:creationId xmlns:a16="http://schemas.microsoft.com/office/drawing/2014/main" id="{F6E23F11-A4DD-4FAD-A7B7-7E0627D669EB}"/>
            </a:ext>
          </a:extLst>
        </xdr:cNvPr>
        <xdr:cNvPicPr>
          <a:picLocks noChangeAspect="1"/>
        </xdr:cNvPicPr>
      </xdr:nvPicPr>
      <xdr:blipFill>
        <a:blip xmlns:r="http://schemas.openxmlformats.org/officeDocument/2006/relationships" r:embed="rId13"/>
        <a:stretch>
          <a:fillRect/>
        </a:stretch>
      </xdr:blipFill>
      <xdr:spPr>
        <a:xfrm>
          <a:off x="22181820" y="141093444"/>
          <a:ext cx="540004" cy="548386"/>
        </a:xfrm>
        <a:prstGeom prst="rect">
          <a:avLst/>
        </a:prstGeom>
      </xdr:spPr>
    </xdr:pic>
    <xdr:clientData/>
  </xdr:twoCellAnchor>
  <xdr:twoCellAnchor>
    <xdr:from>
      <xdr:col>17</xdr:col>
      <xdr:colOff>0</xdr:colOff>
      <xdr:row>744</xdr:row>
      <xdr:rowOff>77724</xdr:rowOff>
    </xdr:from>
    <xdr:to>
      <xdr:col>17</xdr:col>
      <xdr:colOff>540004</xdr:colOff>
      <xdr:row>747</xdr:row>
      <xdr:rowOff>77470</xdr:rowOff>
    </xdr:to>
    <xdr:pic>
      <xdr:nvPicPr>
        <xdr:cNvPr id="205" name="Picture 267" descr="Inserted picture RelID:204">
          <a:extLst>
            <a:ext uri="{FF2B5EF4-FFF2-40B4-BE49-F238E27FC236}">
              <a16:creationId xmlns:a16="http://schemas.microsoft.com/office/drawing/2014/main" id="{E658BF39-B56E-4192-A44E-6891FB08EBFA}"/>
            </a:ext>
          </a:extLst>
        </xdr:cNvPr>
        <xdr:cNvPicPr>
          <a:picLocks noChangeAspect="1"/>
        </xdr:cNvPicPr>
      </xdr:nvPicPr>
      <xdr:blipFill>
        <a:blip xmlns:r="http://schemas.openxmlformats.org/officeDocument/2006/relationships" r:embed="rId10"/>
        <a:stretch>
          <a:fillRect/>
        </a:stretch>
      </xdr:blipFill>
      <xdr:spPr>
        <a:xfrm>
          <a:off x="22875240" y="141093444"/>
          <a:ext cx="540004" cy="548386"/>
        </a:xfrm>
        <a:prstGeom prst="rect">
          <a:avLst/>
        </a:prstGeom>
      </xdr:spPr>
    </xdr:pic>
    <xdr:clientData/>
  </xdr:twoCellAnchor>
  <xdr:twoCellAnchor>
    <xdr:from>
      <xdr:col>18</xdr:col>
      <xdr:colOff>0</xdr:colOff>
      <xdr:row>744</xdr:row>
      <xdr:rowOff>77724</xdr:rowOff>
    </xdr:from>
    <xdr:to>
      <xdr:col>18</xdr:col>
      <xdr:colOff>540004</xdr:colOff>
      <xdr:row>747</xdr:row>
      <xdr:rowOff>77470</xdr:rowOff>
    </xdr:to>
    <xdr:pic>
      <xdr:nvPicPr>
        <xdr:cNvPr id="206" name="Picture 268" descr="Inserted picture RelID:205">
          <a:extLst>
            <a:ext uri="{FF2B5EF4-FFF2-40B4-BE49-F238E27FC236}">
              <a16:creationId xmlns:a16="http://schemas.microsoft.com/office/drawing/2014/main" id="{88511A3A-C230-4B4A-8563-73C946A6B003}"/>
            </a:ext>
          </a:extLst>
        </xdr:cNvPr>
        <xdr:cNvPicPr>
          <a:picLocks noChangeAspect="1"/>
        </xdr:cNvPicPr>
      </xdr:nvPicPr>
      <xdr:blipFill>
        <a:blip xmlns:r="http://schemas.openxmlformats.org/officeDocument/2006/relationships" r:embed="rId11"/>
        <a:stretch>
          <a:fillRect/>
        </a:stretch>
      </xdr:blipFill>
      <xdr:spPr>
        <a:xfrm>
          <a:off x="23568660" y="141093444"/>
          <a:ext cx="540004" cy="548386"/>
        </a:xfrm>
        <a:prstGeom prst="rect">
          <a:avLst/>
        </a:prstGeom>
      </xdr:spPr>
    </xdr:pic>
    <xdr:clientData/>
  </xdr:twoCellAnchor>
  <xdr:twoCellAnchor>
    <xdr:from>
      <xdr:col>18</xdr:col>
      <xdr:colOff>719836</xdr:colOff>
      <xdr:row>744</xdr:row>
      <xdr:rowOff>77724</xdr:rowOff>
    </xdr:from>
    <xdr:to>
      <xdr:col>19</xdr:col>
      <xdr:colOff>539750</xdr:colOff>
      <xdr:row>747</xdr:row>
      <xdr:rowOff>77470</xdr:rowOff>
    </xdr:to>
    <xdr:pic>
      <xdr:nvPicPr>
        <xdr:cNvPr id="207" name="Picture 269" descr="Inserted picture RelID:206">
          <a:extLst>
            <a:ext uri="{FF2B5EF4-FFF2-40B4-BE49-F238E27FC236}">
              <a16:creationId xmlns:a16="http://schemas.microsoft.com/office/drawing/2014/main" id="{C4A4BA8B-C28C-4614-BED1-CA2C7A3C2EDB}"/>
            </a:ext>
          </a:extLst>
        </xdr:cNvPr>
        <xdr:cNvPicPr>
          <a:picLocks noChangeAspect="1"/>
        </xdr:cNvPicPr>
      </xdr:nvPicPr>
      <xdr:blipFill>
        <a:blip xmlns:r="http://schemas.openxmlformats.org/officeDocument/2006/relationships" r:embed="rId45"/>
        <a:stretch>
          <a:fillRect/>
        </a:stretch>
      </xdr:blipFill>
      <xdr:spPr>
        <a:xfrm>
          <a:off x="24265636" y="141093444"/>
          <a:ext cx="536194" cy="548386"/>
        </a:xfrm>
        <a:prstGeom prst="rect">
          <a:avLst/>
        </a:prstGeom>
      </xdr:spPr>
    </xdr:pic>
    <xdr:clientData/>
  </xdr:twoCellAnchor>
  <xdr:twoCellAnchor>
    <xdr:from>
      <xdr:col>21</xdr:col>
      <xdr:colOff>254</xdr:colOff>
      <xdr:row>744</xdr:row>
      <xdr:rowOff>77724</xdr:rowOff>
    </xdr:from>
    <xdr:to>
      <xdr:col>21</xdr:col>
      <xdr:colOff>540258</xdr:colOff>
      <xdr:row>747</xdr:row>
      <xdr:rowOff>77470</xdr:rowOff>
    </xdr:to>
    <xdr:pic>
      <xdr:nvPicPr>
        <xdr:cNvPr id="208" name="Picture 270" descr="Inserted picture RelID:207">
          <a:extLst>
            <a:ext uri="{FF2B5EF4-FFF2-40B4-BE49-F238E27FC236}">
              <a16:creationId xmlns:a16="http://schemas.microsoft.com/office/drawing/2014/main" id="{B8960A36-3173-4B51-BAD1-950F952CD179}"/>
            </a:ext>
          </a:extLst>
        </xdr:cNvPr>
        <xdr:cNvPicPr>
          <a:picLocks noChangeAspect="1"/>
        </xdr:cNvPicPr>
      </xdr:nvPicPr>
      <xdr:blipFill>
        <a:blip xmlns:r="http://schemas.openxmlformats.org/officeDocument/2006/relationships" r:embed="rId13"/>
        <a:stretch>
          <a:fillRect/>
        </a:stretch>
      </xdr:blipFill>
      <xdr:spPr>
        <a:xfrm>
          <a:off x="25649174" y="141093444"/>
          <a:ext cx="540004" cy="548386"/>
        </a:xfrm>
        <a:prstGeom prst="rect">
          <a:avLst/>
        </a:prstGeom>
      </xdr:spPr>
    </xdr:pic>
    <xdr:clientData/>
  </xdr:twoCellAnchor>
  <xdr:twoCellAnchor>
    <xdr:from>
      <xdr:col>22</xdr:col>
      <xdr:colOff>0</xdr:colOff>
      <xdr:row>744</xdr:row>
      <xdr:rowOff>77724</xdr:rowOff>
    </xdr:from>
    <xdr:to>
      <xdr:col>22</xdr:col>
      <xdr:colOff>540004</xdr:colOff>
      <xdr:row>747</xdr:row>
      <xdr:rowOff>77470</xdr:rowOff>
    </xdr:to>
    <xdr:pic>
      <xdr:nvPicPr>
        <xdr:cNvPr id="209" name="Picture 271" descr="Inserted picture RelID:208">
          <a:extLst>
            <a:ext uri="{FF2B5EF4-FFF2-40B4-BE49-F238E27FC236}">
              <a16:creationId xmlns:a16="http://schemas.microsoft.com/office/drawing/2014/main" id="{954DD1B1-0BDA-46B3-8BB2-028282F9C871}"/>
            </a:ext>
          </a:extLst>
        </xdr:cNvPr>
        <xdr:cNvPicPr>
          <a:picLocks noChangeAspect="1"/>
        </xdr:cNvPicPr>
      </xdr:nvPicPr>
      <xdr:blipFill>
        <a:blip xmlns:r="http://schemas.openxmlformats.org/officeDocument/2006/relationships" r:embed="rId10"/>
        <a:stretch>
          <a:fillRect/>
        </a:stretch>
      </xdr:blipFill>
      <xdr:spPr>
        <a:xfrm>
          <a:off x="26342340" y="141093444"/>
          <a:ext cx="540004" cy="548386"/>
        </a:xfrm>
        <a:prstGeom prst="rect">
          <a:avLst/>
        </a:prstGeom>
      </xdr:spPr>
    </xdr:pic>
    <xdr:clientData/>
  </xdr:twoCellAnchor>
  <xdr:twoCellAnchor>
    <xdr:from>
      <xdr:col>23</xdr:col>
      <xdr:colOff>0</xdr:colOff>
      <xdr:row>744</xdr:row>
      <xdr:rowOff>77724</xdr:rowOff>
    </xdr:from>
    <xdr:to>
      <xdr:col>23</xdr:col>
      <xdr:colOff>540004</xdr:colOff>
      <xdr:row>747</xdr:row>
      <xdr:rowOff>77470</xdr:rowOff>
    </xdr:to>
    <xdr:pic>
      <xdr:nvPicPr>
        <xdr:cNvPr id="210" name="Picture 272" descr="Inserted picture RelID:209">
          <a:extLst>
            <a:ext uri="{FF2B5EF4-FFF2-40B4-BE49-F238E27FC236}">
              <a16:creationId xmlns:a16="http://schemas.microsoft.com/office/drawing/2014/main" id="{A27786B4-43FC-4A5C-B4E4-1ED91FB9014B}"/>
            </a:ext>
          </a:extLst>
        </xdr:cNvPr>
        <xdr:cNvPicPr>
          <a:picLocks noChangeAspect="1"/>
        </xdr:cNvPicPr>
      </xdr:nvPicPr>
      <xdr:blipFill>
        <a:blip xmlns:r="http://schemas.openxmlformats.org/officeDocument/2006/relationships" r:embed="rId34"/>
        <a:stretch>
          <a:fillRect/>
        </a:stretch>
      </xdr:blipFill>
      <xdr:spPr>
        <a:xfrm>
          <a:off x="27035760" y="141093444"/>
          <a:ext cx="540004" cy="548386"/>
        </a:xfrm>
        <a:prstGeom prst="rect">
          <a:avLst/>
        </a:prstGeom>
      </xdr:spPr>
    </xdr:pic>
    <xdr:clientData/>
  </xdr:twoCellAnchor>
  <xdr:twoCellAnchor>
    <xdr:from>
      <xdr:col>23</xdr:col>
      <xdr:colOff>719836</xdr:colOff>
      <xdr:row>744</xdr:row>
      <xdr:rowOff>77724</xdr:rowOff>
    </xdr:from>
    <xdr:to>
      <xdr:col>24</xdr:col>
      <xdr:colOff>539750</xdr:colOff>
      <xdr:row>747</xdr:row>
      <xdr:rowOff>77470</xdr:rowOff>
    </xdr:to>
    <xdr:pic>
      <xdr:nvPicPr>
        <xdr:cNvPr id="211" name="Picture 273" descr="Inserted picture RelID:210">
          <a:extLst>
            <a:ext uri="{FF2B5EF4-FFF2-40B4-BE49-F238E27FC236}">
              <a16:creationId xmlns:a16="http://schemas.microsoft.com/office/drawing/2014/main" id="{C327BA5A-BA52-489B-B5A6-4A0484B530FA}"/>
            </a:ext>
          </a:extLst>
        </xdr:cNvPr>
        <xdr:cNvPicPr>
          <a:picLocks noChangeAspect="1"/>
        </xdr:cNvPicPr>
      </xdr:nvPicPr>
      <xdr:blipFill>
        <a:blip xmlns:r="http://schemas.openxmlformats.org/officeDocument/2006/relationships" r:embed="rId45"/>
        <a:stretch>
          <a:fillRect/>
        </a:stretch>
      </xdr:blipFill>
      <xdr:spPr>
        <a:xfrm>
          <a:off x="27732736" y="141093444"/>
          <a:ext cx="536194" cy="548386"/>
        </a:xfrm>
        <a:prstGeom prst="rect">
          <a:avLst/>
        </a:prstGeom>
      </xdr:spPr>
    </xdr:pic>
    <xdr:clientData/>
  </xdr:twoCellAnchor>
  <xdr:twoCellAnchor editAs="oneCell">
    <xdr:from>
      <xdr:col>0</xdr:col>
      <xdr:colOff>88447</xdr:colOff>
      <xdr:row>0</xdr:row>
      <xdr:rowOff>129268</xdr:rowOff>
    </xdr:from>
    <xdr:to>
      <xdr:col>0</xdr:col>
      <xdr:colOff>534883</xdr:colOff>
      <xdr:row>3</xdr:row>
      <xdr:rowOff>102598</xdr:rowOff>
    </xdr:to>
    <xdr:pic>
      <xdr:nvPicPr>
        <xdr:cNvPr id="212" name="Image 211">
          <a:extLst>
            <a:ext uri="{FF2B5EF4-FFF2-40B4-BE49-F238E27FC236}">
              <a16:creationId xmlns:a16="http://schemas.microsoft.com/office/drawing/2014/main" id="{CC5E7530-6240-48CD-B20C-4F326A06AF74}"/>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238125</xdr:colOff>
      <xdr:row>41</xdr:row>
      <xdr:rowOff>58224</xdr:rowOff>
    </xdr:from>
    <xdr:to>
      <xdr:col>13</xdr:col>
      <xdr:colOff>587375</xdr:colOff>
      <xdr:row>50</xdr:row>
      <xdr:rowOff>23811</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54397</xdr:colOff>
      <xdr:row>15</xdr:row>
      <xdr:rowOff>124499</xdr:rowOff>
    </xdr:from>
    <xdr:to>
      <xdr:col>4</xdr:col>
      <xdr:colOff>276395</xdr:colOff>
      <xdr:row>23</xdr:row>
      <xdr:rowOff>84044</xdr:rowOff>
    </xdr:to>
    <xdr:graphicFrame macro="">
      <xdr:nvGraphicFramePr>
        <xdr:cNvPr id="5" name="Graphique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297929</xdr:colOff>
      <xdr:row>16</xdr:row>
      <xdr:rowOff>154739</xdr:rowOff>
    </xdr:from>
    <xdr:to>
      <xdr:col>8</xdr:col>
      <xdr:colOff>140073</xdr:colOff>
      <xdr:row>22</xdr:row>
      <xdr:rowOff>128703</xdr:rowOff>
    </xdr:to>
    <xdr:graphicFrame macro="">
      <xdr:nvGraphicFramePr>
        <xdr:cNvPr id="6" name="Graphique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78440</xdr:colOff>
      <xdr:row>16</xdr:row>
      <xdr:rowOff>168501</xdr:rowOff>
    </xdr:from>
    <xdr:to>
      <xdr:col>11</xdr:col>
      <xdr:colOff>11205</xdr:colOff>
      <xdr:row>22</xdr:row>
      <xdr:rowOff>141708</xdr:rowOff>
    </xdr:to>
    <xdr:graphicFrame macro="">
      <xdr:nvGraphicFramePr>
        <xdr:cNvPr id="7" name="Graphique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128867</xdr:colOff>
      <xdr:row>16</xdr:row>
      <xdr:rowOff>102443</xdr:rowOff>
    </xdr:from>
    <xdr:to>
      <xdr:col>13</xdr:col>
      <xdr:colOff>465045</xdr:colOff>
      <xdr:row>22</xdr:row>
      <xdr:rowOff>184898</xdr:rowOff>
    </xdr:to>
    <xdr:graphicFrame macro="">
      <xdr:nvGraphicFramePr>
        <xdr:cNvPr id="8" name="Graphique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106456</xdr:colOff>
      <xdr:row>27</xdr:row>
      <xdr:rowOff>117662</xdr:rowOff>
    </xdr:from>
    <xdr:to>
      <xdr:col>8</xdr:col>
      <xdr:colOff>271342</xdr:colOff>
      <xdr:row>37</xdr:row>
      <xdr:rowOff>160483</xdr:rowOff>
    </xdr:to>
    <xdr:graphicFrame macro="">
      <xdr:nvGraphicFramePr>
        <xdr:cNvPr id="9" name="Graphique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44244</xdr:colOff>
      <xdr:row>68</xdr:row>
      <xdr:rowOff>62219</xdr:rowOff>
    </xdr:from>
    <xdr:to>
      <xdr:col>1</xdr:col>
      <xdr:colOff>532421</xdr:colOff>
      <xdr:row>68</xdr:row>
      <xdr:rowOff>174278</xdr:rowOff>
    </xdr:to>
    <xdr:sp macro="" textlink="">
      <xdr:nvSpPr>
        <xdr:cNvPr id="3" name="ZoneTexte 2">
          <a:extLst>
            <a:ext uri="{FF2B5EF4-FFF2-40B4-BE49-F238E27FC236}">
              <a16:creationId xmlns:a16="http://schemas.microsoft.com/office/drawing/2014/main" id="{00000000-0008-0000-1100-000003000000}"/>
            </a:ext>
          </a:extLst>
        </xdr:cNvPr>
        <xdr:cNvSpPr txBox="1"/>
      </xdr:nvSpPr>
      <xdr:spPr>
        <a:xfrm>
          <a:off x="293708" y="13288362"/>
          <a:ext cx="48817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557891</xdr:colOff>
      <xdr:row>68</xdr:row>
      <xdr:rowOff>63013</xdr:rowOff>
    </xdr:from>
    <xdr:to>
      <xdr:col>2</xdr:col>
      <xdr:colOff>307252</xdr:colOff>
      <xdr:row>68</xdr:row>
      <xdr:rowOff>187211</xdr:rowOff>
    </xdr:to>
    <xdr:sp macro="" textlink="">
      <xdr:nvSpPr>
        <xdr:cNvPr id="470" name="ZoneTexte 469">
          <a:extLst>
            <a:ext uri="{FF2B5EF4-FFF2-40B4-BE49-F238E27FC236}">
              <a16:creationId xmlns:a16="http://schemas.microsoft.com/office/drawing/2014/main" id="{00000000-0008-0000-1100-0000D6010000}"/>
            </a:ext>
          </a:extLst>
        </xdr:cNvPr>
        <xdr:cNvSpPr txBox="1"/>
      </xdr:nvSpPr>
      <xdr:spPr>
        <a:xfrm>
          <a:off x="807355" y="13289156"/>
          <a:ext cx="529504"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339032</xdr:colOff>
      <xdr:row>68</xdr:row>
      <xdr:rowOff>67342</xdr:rowOff>
    </xdr:from>
    <xdr:to>
      <xdr:col>4</xdr:col>
      <xdr:colOff>332868</xdr:colOff>
      <xdr:row>69</xdr:row>
      <xdr:rowOff>1040</xdr:rowOff>
    </xdr:to>
    <xdr:sp macro="" textlink="">
      <xdr:nvSpPr>
        <xdr:cNvPr id="471" name="ZoneTexte 470">
          <a:extLst>
            <a:ext uri="{FF2B5EF4-FFF2-40B4-BE49-F238E27FC236}">
              <a16:creationId xmlns:a16="http://schemas.microsoft.com/office/drawing/2014/main" id="{00000000-0008-0000-1100-0000D7010000}"/>
            </a:ext>
          </a:extLst>
        </xdr:cNvPr>
        <xdr:cNvSpPr txBox="1"/>
      </xdr:nvSpPr>
      <xdr:spPr>
        <a:xfrm>
          <a:off x="1368639" y="13293485"/>
          <a:ext cx="5290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310315</xdr:colOff>
      <xdr:row>68</xdr:row>
      <xdr:rowOff>71671</xdr:rowOff>
    </xdr:from>
    <xdr:to>
      <xdr:col>5</xdr:col>
      <xdr:colOff>491476</xdr:colOff>
      <xdr:row>69</xdr:row>
      <xdr:rowOff>5369</xdr:rowOff>
    </xdr:to>
    <xdr:sp macro="" textlink="">
      <xdr:nvSpPr>
        <xdr:cNvPr id="472" name="ZoneTexte 471">
          <a:extLst>
            <a:ext uri="{FF2B5EF4-FFF2-40B4-BE49-F238E27FC236}">
              <a16:creationId xmlns:a16="http://schemas.microsoft.com/office/drawing/2014/main" id="{00000000-0008-0000-1100-0000D8010000}"/>
            </a:ext>
          </a:extLst>
        </xdr:cNvPr>
        <xdr:cNvSpPr txBox="1"/>
      </xdr:nvSpPr>
      <xdr:spPr>
        <a:xfrm>
          <a:off x="1875136" y="13297814"/>
          <a:ext cx="534947"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39306</xdr:colOff>
      <xdr:row>68</xdr:row>
      <xdr:rowOff>61553</xdr:rowOff>
    </xdr:from>
    <xdr:to>
      <xdr:col>9</xdr:col>
      <xdr:colOff>526762</xdr:colOff>
      <xdr:row>68</xdr:row>
      <xdr:rowOff>173612</xdr:rowOff>
    </xdr:to>
    <xdr:sp macro="" textlink="">
      <xdr:nvSpPr>
        <xdr:cNvPr id="473" name="ZoneTexte 472">
          <a:extLst>
            <a:ext uri="{FF2B5EF4-FFF2-40B4-BE49-F238E27FC236}">
              <a16:creationId xmlns:a16="http://schemas.microsoft.com/office/drawing/2014/main" id="{00000000-0008-0000-1100-0000D9010000}"/>
            </a:ext>
          </a:extLst>
        </xdr:cNvPr>
        <xdr:cNvSpPr txBox="1"/>
      </xdr:nvSpPr>
      <xdr:spPr>
        <a:xfrm>
          <a:off x="3654270" y="1328769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595940</xdr:colOff>
      <xdr:row>68</xdr:row>
      <xdr:rowOff>62347</xdr:rowOff>
    </xdr:from>
    <xdr:to>
      <xdr:col>10</xdr:col>
      <xdr:colOff>345302</xdr:colOff>
      <xdr:row>68</xdr:row>
      <xdr:rowOff>186545</xdr:rowOff>
    </xdr:to>
    <xdr:sp macro="" textlink="">
      <xdr:nvSpPr>
        <xdr:cNvPr id="474" name="ZoneTexte 473">
          <a:extLst>
            <a:ext uri="{FF2B5EF4-FFF2-40B4-BE49-F238E27FC236}">
              <a16:creationId xmlns:a16="http://schemas.microsoft.com/office/drawing/2014/main" id="{00000000-0008-0000-1100-0000DA010000}"/>
            </a:ext>
          </a:extLst>
        </xdr:cNvPr>
        <xdr:cNvSpPr txBox="1"/>
      </xdr:nvSpPr>
      <xdr:spPr>
        <a:xfrm>
          <a:off x="4210904" y="13288490"/>
          <a:ext cx="52950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355945</xdr:colOff>
      <xdr:row>68</xdr:row>
      <xdr:rowOff>62346</xdr:rowOff>
    </xdr:from>
    <xdr:to>
      <xdr:col>12</xdr:col>
      <xdr:colOff>56559</xdr:colOff>
      <xdr:row>68</xdr:row>
      <xdr:rowOff>186544</xdr:rowOff>
    </xdr:to>
    <xdr:sp macro="" textlink="">
      <xdr:nvSpPr>
        <xdr:cNvPr id="475" name="ZoneTexte 474">
          <a:extLst>
            <a:ext uri="{FF2B5EF4-FFF2-40B4-BE49-F238E27FC236}">
              <a16:creationId xmlns:a16="http://schemas.microsoft.com/office/drawing/2014/main" id="{00000000-0008-0000-1100-0000DB010000}"/>
            </a:ext>
          </a:extLst>
        </xdr:cNvPr>
        <xdr:cNvSpPr txBox="1"/>
      </xdr:nvSpPr>
      <xdr:spPr>
        <a:xfrm>
          <a:off x="4751052" y="13288489"/>
          <a:ext cx="5306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79591</xdr:colOff>
      <xdr:row>68</xdr:row>
      <xdr:rowOff>62346</xdr:rowOff>
    </xdr:from>
    <xdr:to>
      <xdr:col>12</xdr:col>
      <xdr:colOff>610002</xdr:colOff>
      <xdr:row>68</xdr:row>
      <xdr:rowOff>186544</xdr:rowOff>
    </xdr:to>
    <xdr:sp macro="" textlink="">
      <xdr:nvSpPr>
        <xdr:cNvPr id="476" name="ZoneTexte 475">
          <a:extLst>
            <a:ext uri="{FF2B5EF4-FFF2-40B4-BE49-F238E27FC236}">
              <a16:creationId xmlns:a16="http://schemas.microsoft.com/office/drawing/2014/main" id="{00000000-0008-0000-1100-0000DC010000}"/>
            </a:ext>
          </a:extLst>
        </xdr:cNvPr>
        <xdr:cNvSpPr txBox="1"/>
      </xdr:nvSpPr>
      <xdr:spPr>
        <a:xfrm>
          <a:off x="5304734" y="1328848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19812</xdr:colOff>
      <xdr:row>88</xdr:row>
      <xdr:rowOff>7606</xdr:rowOff>
    </xdr:from>
    <xdr:to>
      <xdr:col>1</xdr:col>
      <xdr:colOff>510669</xdr:colOff>
      <xdr:row>88</xdr:row>
      <xdr:rowOff>119665</xdr:rowOff>
    </xdr:to>
    <xdr:sp macro="" textlink="">
      <xdr:nvSpPr>
        <xdr:cNvPr id="477" name="ZoneTexte 476">
          <a:extLst>
            <a:ext uri="{FF2B5EF4-FFF2-40B4-BE49-F238E27FC236}">
              <a16:creationId xmlns:a16="http://schemas.microsoft.com/office/drawing/2014/main" id="{00000000-0008-0000-1100-0000DD010000}"/>
            </a:ext>
          </a:extLst>
        </xdr:cNvPr>
        <xdr:cNvSpPr txBox="1"/>
      </xdr:nvSpPr>
      <xdr:spPr>
        <a:xfrm>
          <a:off x="265875" y="16922419"/>
          <a:ext cx="49085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563868</xdr:colOff>
      <xdr:row>88</xdr:row>
      <xdr:rowOff>8400</xdr:rowOff>
    </xdr:from>
    <xdr:to>
      <xdr:col>2</xdr:col>
      <xdr:colOff>313229</xdr:colOff>
      <xdr:row>88</xdr:row>
      <xdr:rowOff>132598</xdr:rowOff>
    </xdr:to>
    <xdr:sp macro="" textlink="">
      <xdr:nvSpPr>
        <xdr:cNvPr id="478" name="ZoneTexte 477">
          <a:extLst>
            <a:ext uri="{FF2B5EF4-FFF2-40B4-BE49-F238E27FC236}">
              <a16:creationId xmlns:a16="http://schemas.microsoft.com/office/drawing/2014/main" id="{00000000-0008-0000-1100-0000DE010000}"/>
            </a:ext>
          </a:extLst>
        </xdr:cNvPr>
        <xdr:cNvSpPr txBox="1"/>
      </xdr:nvSpPr>
      <xdr:spPr>
        <a:xfrm>
          <a:off x="809931" y="16923213"/>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331300</xdr:colOff>
      <xdr:row>88</xdr:row>
      <xdr:rowOff>8399</xdr:rowOff>
    </xdr:from>
    <xdr:to>
      <xdr:col>4</xdr:col>
      <xdr:colOff>325136</xdr:colOff>
      <xdr:row>88</xdr:row>
      <xdr:rowOff>132597</xdr:rowOff>
    </xdr:to>
    <xdr:sp macro="" textlink="">
      <xdr:nvSpPr>
        <xdr:cNvPr id="479" name="ZoneTexte 478">
          <a:extLst>
            <a:ext uri="{FF2B5EF4-FFF2-40B4-BE49-F238E27FC236}">
              <a16:creationId xmlns:a16="http://schemas.microsoft.com/office/drawing/2014/main" id="{00000000-0008-0000-1100-0000DF010000}"/>
            </a:ext>
          </a:extLst>
        </xdr:cNvPr>
        <xdr:cNvSpPr txBox="1"/>
      </xdr:nvSpPr>
      <xdr:spPr>
        <a:xfrm>
          <a:off x="1355238" y="16923212"/>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7451</xdr:colOff>
      <xdr:row>88</xdr:row>
      <xdr:rowOff>8399</xdr:rowOff>
    </xdr:from>
    <xdr:to>
      <xdr:col>5</xdr:col>
      <xdr:colOff>537862</xdr:colOff>
      <xdr:row>88</xdr:row>
      <xdr:rowOff>132597</xdr:rowOff>
    </xdr:to>
    <xdr:sp macro="" textlink="">
      <xdr:nvSpPr>
        <xdr:cNvPr id="480" name="ZoneTexte 479">
          <a:extLst>
            <a:ext uri="{FF2B5EF4-FFF2-40B4-BE49-F238E27FC236}">
              <a16:creationId xmlns:a16="http://schemas.microsoft.com/office/drawing/2014/main" id="{00000000-0008-0000-1100-0000E0010000}"/>
            </a:ext>
          </a:extLst>
        </xdr:cNvPr>
        <xdr:cNvSpPr txBox="1"/>
      </xdr:nvSpPr>
      <xdr:spPr>
        <a:xfrm>
          <a:off x="1912451" y="16923212"/>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2456</xdr:colOff>
      <xdr:row>88</xdr:row>
      <xdr:rowOff>33190</xdr:rowOff>
    </xdr:from>
    <xdr:to>
      <xdr:col>9</xdr:col>
      <xdr:colOff>489912</xdr:colOff>
      <xdr:row>88</xdr:row>
      <xdr:rowOff>145249</xdr:rowOff>
    </xdr:to>
    <xdr:sp macro="" textlink="">
      <xdr:nvSpPr>
        <xdr:cNvPr id="481" name="ZoneTexte 480">
          <a:extLst>
            <a:ext uri="{FF2B5EF4-FFF2-40B4-BE49-F238E27FC236}">
              <a16:creationId xmlns:a16="http://schemas.microsoft.com/office/drawing/2014/main" id="{00000000-0008-0000-1100-0000E1010000}"/>
            </a:ext>
          </a:extLst>
        </xdr:cNvPr>
        <xdr:cNvSpPr txBox="1"/>
      </xdr:nvSpPr>
      <xdr:spPr>
        <a:xfrm>
          <a:off x="3598144" y="1694800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537442</xdr:colOff>
      <xdr:row>88</xdr:row>
      <xdr:rowOff>33984</xdr:rowOff>
    </xdr:from>
    <xdr:to>
      <xdr:col>10</xdr:col>
      <xdr:colOff>286804</xdr:colOff>
      <xdr:row>88</xdr:row>
      <xdr:rowOff>158182</xdr:rowOff>
    </xdr:to>
    <xdr:sp macro="" textlink="">
      <xdr:nvSpPr>
        <xdr:cNvPr id="482" name="ZoneTexte 481">
          <a:extLst>
            <a:ext uri="{FF2B5EF4-FFF2-40B4-BE49-F238E27FC236}">
              <a16:creationId xmlns:a16="http://schemas.microsoft.com/office/drawing/2014/main" id="{00000000-0008-0000-1100-0000E2010000}"/>
            </a:ext>
          </a:extLst>
        </xdr:cNvPr>
        <xdr:cNvSpPr txBox="1"/>
      </xdr:nvSpPr>
      <xdr:spPr>
        <a:xfrm>
          <a:off x="4133130" y="16948797"/>
          <a:ext cx="527237"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327753</xdr:colOff>
      <xdr:row>88</xdr:row>
      <xdr:rowOff>33983</xdr:rowOff>
    </xdr:from>
    <xdr:to>
      <xdr:col>12</xdr:col>
      <xdr:colOff>28367</xdr:colOff>
      <xdr:row>88</xdr:row>
      <xdr:rowOff>158181</xdr:rowOff>
    </xdr:to>
    <xdr:sp macro="" textlink="">
      <xdr:nvSpPr>
        <xdr:cNvPr id="483" name="ZoneTexte 482">
          <a:extLst>
            <a:ext uri="{FF2B5EF4-FFF2-40B4-BE49-F238E27FC236}">
              <a16:creationId xmlns:a16="http://schemas.microsoft.com/office/drawing/2014/main" id="{00000000-0008-0000-1100-0000E3010000}"/>
            </a:ext>
          </a:extLst>
        </xdr:cNvPr>
        <xdr:cNvSpPr txBox="1"/>
      </xdr:nvSpPr>
      <xdr:spPr>
        <a:xfrm>
          <a:off x="4701316" y="16948796"/>
          <a:ext cx="52611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37587</xdr:colOff>
      <xdr:row>88</xdr:row>
      <xdr:rowOff>33983</xdr:rowOff>
    </xdr:from>
    <xdr:to>
      <xdr:col>12</xdr:col>
      <xdr:colOff>567998</xdr:colOff>
      <xdr:row>88</xdr:row>
      <xdr:rowOff>158181</xdr:rowOff>
    </xdr:to>
    <xdr:sp macro="" textlink="">
      <xdr:nvSpPr>
        <xdr:cNvPr id="484" name="ZoneTexte 483">
          <a:extLst>
            <a:ext uri="{FF2B5EF4-FFF2-40B4-BE49-F238E27FC236}">
              <a16:creationId xmlns:a16="http://schemas.microsoft.com/office/drawing/2014/main" id="{00000000-0008-0000-1100-0000E4010000}"/>
            </a:ext>
          </a:extLst>
        </xdr:cNvPr>
        <xdr:cNvSpPr txBox="1"/>
      </xdr:nvSpPr>
      <xdr:spPr>
        <a:xfrm>
          <a:off x="5236650" y="16948796"/>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71439</xdr:colOff>
      <xdr:row>41</xdr:row>
      <xdr:rowOff>63499</xdr:rowOff>
    </xdr:from>
    <xdr:to>
      <xdr:col>7</xdr:col>
      <xdr:colOff>1</xdr:colOff>
      <xdr:row>50</xdr:row>
      <xdr:rowOff>31749</xdr:rowOff>
    </xdr:to>
    <xdr:graphicFrame macro="">
      <xdr:nvGraphicFramePr>
        <xdr:cNvPr id="226" name="Graphique 225">
          <a:extLst>
            <a:ext uri="{FF2B5EF4-FFF2-40B4-BE49-F238E27FC236}">
              <a16:creationId xmlns:a16="http://schemas.microsoft.com/office/drawing/2014/main" id="{00000000-0008-0000-11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142875</xdr:colOff>
      <xdr:row>27</xdr:row>
      <xdr:rowOff>232832</xdr:rowOff>
    </xdr:from>
    <xdr:to>
      <xdr:col>13</xdr:col>
      <xdr:colOff>478117</xdr:colOff>
      <xdr:row>36</xdr:row>
      <xdr:rowOff>6169</xdr:rowOff>
    </xdr:to>
    <xdr:graphicFrame macro="">
      <xdr:nvGraphicFramePr>
        <xdr:cNvPr id="60" name="Graphique 59">
          <a:extLst>
            <a:ext uri="{FF2B5EF4-FFF2-40B4-BE49-F238E27FC236}">
              <a16:creationId xmlns:a16="http://schemas.microsoft.com/office/drawing/2014/main" id="{00000000-0008-0000-1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111125</xdr:colOff>
      <xdr:row>0</xdr:row>
      <xdr:rowOff>174625</xdr:rowOff>
    </xdr:from>
    <xdr:to>
      <xdr:col>1</xdr:col>
      <xdr:colOff>319436</xdr:colOff>
      <xdr:row>3</xdr:row>
      <xdr:rowOff>79375</xdr:rowOff>
    </xdr:to>
    <xdr:pic>
      <xdr:nvPicPr>
        <xdr:cNvPr id="48" name="Image 47">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1125" y="174625"/>
          <a:ext cx="446436" cy="476250"/>
        </a:xfrm>
        <a:prstGeom prst="rect">
          <a:avLst/>
        </a:prstGeom>
      </xdr:spPr>
    </xdr:pic>
    <xdr:clientData/>
  </xdr:twoCellAnchor>
  <xdr:twoCellAnchor>
    <xdr:from>
      <xdr:col>1</xdr:col>
      <xdr:colOff>0</xdr:colOff>
      <xdr:row>51</xdr:row>
      <xdr:rowOff>127000</xdr:rowOff>
    </xdr:from>
    <xdr:to>
      <xdr:col>6</xdr:col>
      <xdr:colOff>296926</xdr:colOff>
      <xdr:row>64</xdr:row>
      <xdr:rowOff>186436</xdr:rowOff>
    </xdr:to>
    <xdr:pic>
      <xdr:nvPicPr>
        <xdr:cNvPr id="50" name="Tx_emetteur_metropole_M" descr="Inserted picture RelID:1">
          <a:extLst>
            <a:ext uri="{FF2B5EF4-FFF2-40B4-BE49-F238E27FC236}">
              <a16:creationId xmlns:a16="http://schemas.microsoft.com/office/drawing/2014/main" id="{E7221F6F-8B80-4A81-A2FE-733EAED14C02}"/>
            </a:ext>
          </a:extLst>
        </xdr:cNvPr>
        <xdr:cNvPicPr>
          <a:picLocks/>
        </xdr:cNvPicPr>
      </xdr:nvPicPr>
      <xdr:blipFill>
        <a:blip xmlns:r="http://schemas.openxmlformats.org/officeDocument/2006/relationships" r:embed="rId10"/>
        <a:stretch>
          <a:fillRect/>
        </a:stretch>
      </xdr:blipFill>
      <xdr:spPr>
        <a:xfrm>
          <a:off x="236220" y="10033000"/>
          <a:ext cx="2720086" cy="2535936"/>
        </a:xfrm>
        <a:prstGeom prst="rect">
          <a:avLst/>
        </a:prstGeom>
      </xdr:spPr>
    </xdr:pic>
    <xdr:clientData/>
  </xdr:twoCellAnchor>
  <xdr:twoCellAnchor>
    <xdr:from>
      <xdr:col>1</xdr:col>
      <xdr:colOff>0</xdr:colOff>
      <xdr:row>65</xdr:row>
      <xdr:rowOff>12700</xdr:rowOff>
    </xdr:from>
    <xdr:to>
      <xdr:col>1</xdr:col>
      <xdr:colOff>540004</xdr:colOff>
      <xdr:row>67</xdr:row>
      <xdr:rowOff>175133</xdr:rowOff>
    </xdr:to>
    <xdr:pic>
      <xdr:nvPicPr>
        <xdr:cNvPr id="51" name="Tx_emetteur_guyane_M" descr="Inserted picture RelID:3">
          <a:extLst>
            <a:ext uri="{FF2B5EF4-FFF2-40B4-BE49-F238E27FC236}">
              <a16:creationId xmlns:a16="http://schemas.microsoft.com/office/drawing/2014/main" id="{9A6A6C36-E90F-4188-B72C-A30B55013714}"/>
            </a:ext>
          </a:extLst>
        </xdr:cNvPr>
        <xdr:cNvPicPr>
          <a:picLocks/>
        </xdr:cNvPicPr>
      </xdr:nvPicPr>
      <xdr:blipFill>
        <a:blip xmlns:r="http://schemas.openxmlformats.org/officeDocument/2006/relationships" r:embed="rId11"/>
        <a:stretch>
          <a:fillRect/>
        </a:stretch>
      </xdr:blipFill>
      <xdr:spPr>
        <a:xfrm>
          <a:off x="236220" y="12585700"/>
          <a:ext cx="540004" cy="543433"/>
        </a:xfrm>
        <a:prstGeom prst="rect">
          <a:avLst/>
        </a:prstGeom>
      </xdr:spPr>
    </xdr:pic>
    <xdr:clientData/>
  </xdr:twoCellAnchor>
  <xdr:twoCellAnchor>
    <xdr:from>
      <xdr:col>1</xdr:col>
      <xdr:colOff>546100</xdr:colOff>
      <xdr:row>65</xdr:row>
      <xdr:rowOff>12700</xdr:rowOff>
    </xdr:from>
    <xdr:to>
      <xdr:col>2</xdr:col>
      <xdr:colOff>316484</xdr:colOff>
      <xdr:row>67</xdr:row>
      <xdr:rowOff>175133</xdr:rowOff>
    </xdr:to>
    <xdr:pic>
      <xdr:nvPicPr>
        <xdr:cNvPr id="52" name="Tx_emetteur_guadeloupe_M" descr="Inserted picture RelID:4">
          <a:extLst>
            <a:ext uri="{FF2B5EF4-FFF2-40B4-BE49-F238E27FC236}">
              <a16:creationId xmlns:a16="http://schemas.microsoft.com/office/drawing/2014/main" id="{ACD9C0B7-08EA-49BE-B902-B7178FCA62B6}"/>
            </a:ext>
          </a:extLst>
        </xdr:cNvPr>
        <xdr:cNvPicPr>
          <a:picLocks/>
        </xdr:cNvPicPr>
      </xdr:nvPicPr>
      <xdr:blipFill>
        <a:blip xmlns:r="http://schemas.openxmlformats.org/officeDocument/2006/relationships" r:embed="rId12"/>
        <a:stretch>
          <a:fillRect/>
        </a:stretch>
      </xdr:blipFill>
      <xdr:spPr>
        <a:xfrm>
          <a:off x="782320" y="12585700"/>
          <a:ext cx="540004" cy="543433"/>
        </a:xfrm>
        <a:prstGeom prst="rect">
          <a:avLst/>
        </a:prstGeom>
      </xdr:spPr>
    </xdr:pic>
    <xdr:clientData/>
  </xdr:twoCellAnchor>
  <xdr:twoCellAnchor>
    <xdr:from>
      <xdr:col>2</xdr:col>
      <xdr:colOff>317500</xdr:colOff>
      <xdr:row>65</xdr:row>
      <xdr:rowOff>12700</xdr:rowOff>
    </xdr:from>
    <xdr:to>
      <xdr:col>4</xdr:col>
      <xdr:colOff>327914</xdr:colOff>
      <xdr:row>67</xdr:row>
      <xdr:rowOff>175133</xdr:rowOff>
    </xdr:to>
    <xdr:pic>
      <xdr:nvPicPr>
        <xdr:cNvPr id="53" name="Tx_emetteur_martinique_M" descr="Inserted picture RelID:5">
          <a:extLst>
            <a:ext uri="{FF2B5EF4-FFF2-40B4-BE49-F238E27FC236}">
              <a16:creationId xmlns:a16="http://schemas.microsoft.com/office/drawing/2014/main" id="{A515D869-654F-41FA-A337-60DE22EEA4C8}"/>
            </a:ext>
          </a:extLst>
        </xdr:cNvPr>
        <xdr:cNvPicPr>
          <a:picLocks/>
        </xdr:cNvPicPr>
      </xdr:nvPicPr>
      <xdr:blipFill>
        <a:blip xmlns:r="http://schemas.openxmlformats.org/officeDocument/2006/relationships" r:embed="rId13"/>
        <a:stretch>
          <a:fillRect/>
        </a:stretch>
      </xdr:blipFill>
      <xdr:spPr>
        <a:xfrm>
          <a:off x="1323340" y="12585700"/>
          <a:ext cx="543814" cy="543433"/>
        </a:xfrm>
        <a:prstGeom prst="rect">
          <a:avLst/>
        </a:prstGeom>
      </xdr:spPr>
    </xdr:pic>
    <xdr:clientData/>
  </xdr:twoCellAnchor>
  <xdr:twoCellAnchor>
    <xdr:from>
      <xdr:col>5</xdr:col>
      <xdr:colOff>0</xdr:colOff>
      <xdr:row>65</xdr:row>
      <xdr:rowOff>12700</xdr:rowOff>
    </xdr:from>
    <xdr:to>
      <xdr:col>5</xdr:col>
      <xdr:colOff>543814</xdr:colOff>
      <xdr:row>67</xdr:row>
      <xdr:rowOff>175133</xdr:rowOff>
    </xdr:to>
    <xdr:pic>
      <xdr:nvPicPr>
        <xdr:cNvPr id="54" name="Tx_emetteur_reunion_M" descr="Inserted picture RelID:6">
          <a:extLst>
            <a:ext uri="{FF2B5EF4-FFF2-40B4-BE49-F238E27FC236}">
              <a16:creationId xmlns:a16="http://schemas.microsoft.com/office/drawing/2014/main" id="{D29CF24F-FEB6-4D43-B83E-AFD3D219CFCE}"/>
            </a:ext>
          </a:extLst>
        </xdr:cNvPr>
        <xdr:cNvPicPr>
          <a:picLocks/>
        </xdr:cNvPicPr>
      </xdr:nvPicPr>
      <xdr:blipFill>
        <a:blip xmlns:r="http://schemas.openxmlformats.org/officeDocument/2006/relationships" r:embed="rId14"/>
        <a:stretch>
          <a:fillRect/>
        </a:stretch>
      </xdr:blipFill>
      <xdr:spPr>
        <a:xfrm>
          <a:off x="1889760" y="12585700"/>
          <a:ext cx="543814" cy="543433"/>
        </a:xfrm>
        <a:prstGeom prst="rect">
          <a:avLst/>
        </a:prstGeom>
      </xdr:spPr>
    </xdr:pic>
    <xdr:clientData/>
  </xdr:twoCellAnchor>
  <xdr:twoCellAnchor>
    <xdr:from>
      <xdr:col>9</xdr:col>
      <xdr:colOff>0</xdr:colOff>
      <xdr:row>51</xdr:row>
      <xdr:rowOff>127000</xdr:rowOff>
    </xdr:from>
    <xdr:to>
      <xdr:col>13</xdr:col>
      <xdr:colOff>365506</xdr:colOff>
      <xdr:row>64</xdr:row>
      <xdr:rowOff>186436</xdr:rowOff>
    </xdr:to>
    <xdr:pic>
      <xdr:nvPicPr>
        <xdr:cNvPr id="55" name="Tx_emetteur_metropole_M-1" descr="Inserted picture RelID:2">
          <a:extLst>
            <a:ext uri="{FF2B5EF4-FFF2-40B4-BE49-F238E27FC236}">
              <a16:creationId xmlns:a16="http://schemas.microsoft.com/office/drawing/2014/main" id="{DEA58E3B-097D-4115-BAF9-F67793895131}"/>
            </a:ext>
          </a:extLst>
        </xdr:cNvPr>
        <xdr:cNvPicPr>
          <a:picLocks/>
        </xdr:cNvPicPr>
      </xdr:nvPicPr>
      <xdr:blipFill>
        <a:blip xmlns:r="http://schemas.openxmlformats.org/officeDocument/2006/relationships" r:embed="rId15"/>
        <a:stretch>
          <a:fillRect/>
        </a:stretch>
      </xdr:blipFill>
      <xdr:spPr>
        <a:xfrm>
          <a:off x="3573780" y="10033000"/>
          <a:ext cx="2720086" cy="2535936"/>
        </a:xfrm>
        <a:prstGeom prst="rect">
          <a:avLst/>
        </a:prstGeom>
      </xdr:spPr>
    </xdr:pic>
    <xdr:clientData/>
  </xdr:twoCellAnchor>
  <xdr:twoCellAnchor>
    <xdr:from>
      <xdr:col>9</xdr:col>
      <xdr:colOff>0</xdr:colOff>
      <xdr:row>65</xdr:row>
      <xdr:rowOff>12700</xdr:rowOff>
    </xdr:from>
    <xdr:to>
      <xdr:col>9</xdr:col>
      <xdr:colOff>540004</xdr:colOff>
      <xdr:row>67</xdr:row>
      <xdr:rowOff>175133</xdr:rowOff>
    </xdr:to>
    <xdr:pic>
      <xdr:nvPicPr>
        <xdr:cNvPr id="56" name="Tx_emetteur_guyane_M-1" descr="Inserted picture RelID:7">
          <a:extLst>
            <a:ext uri="{FF2B5EF4-FFF2-40B4-BE49-F238E27FC236}">
              <a16:creationId xmlns:a16="http://schemas.microsoft.com/office/drawing/2014/main" id="{587ECB7D-2BA1-41B2-8765-3DE3507F5481}"/>
            </a:ext>
          </a:extLst>
        </xdr:cNvPr>
        <xdr:cNvPicPr>
          <a:picLocks/>
        </xdr:cNvPicPr>
      </xdr:nvPicPr>
      <xdr:blipFill>
        <a:blip xmlns:r="http://schemas.openxmlformats.org/officeDocument/2006/relationships" r:embed="rId11"/>
        <a:stretch>
          <a:fillRect/>
        </a:stretch>
      </xdr:blipFill>
      <xdr:spPr>
        <a:xfrm>
          <a:off x="3573780" y="12585700"/>
          <a:ext cx="540004" cy="543433"/>
        </a:xfrm>
        <a:prstGeom prst="rect">
          <a:avLst/>
        </a:prstGeom>
      </xdr:spPr>
    </xdr:pic>
    <xdr:clientData/>
  </xdr:twoCellAnchor>
  <xdr:twoCellAnchor>
    <xdr:from>
      <xdr:col>9</xdr:col>
      <xdr:colOff>565150</xdr:colOff>
      <xdr:row>65</xdr:row>
      <xdr:rowOff>12700</xdr:rowOff>
    </xdr:from>
    <xdr:to>
      <xdr:col>10</xdr:col>
      <xdr:colOff>335534</xdr:colOff>
      <xdr:row>67</xdr:row>
      <xdr:rowOff>175133</xdr:rowOff>
    </xdr:to>
    <xdr:pic>
      <xdr:nvPicPr>
        <xdr:cNvPr id="57" name="Tx_emetteur_guadeloupe_M-1" descr="Inserted picture RelID:8">
          <a:extLst>
            <a:ext uri="{FF2B5EF4-FFF2-40B4-BE49-F238E27FC236}">
              <a16:creationId xmlns:a16="http://schemas.microsoft.com/office/drawing/2014/main" id="{5321B98C-FC86-4E3A-BF5B-992C5CC64B5C}"/>
            </a:ext>
          </a:extLst>
        </xdr:cNvPr>
        <xdr:cNvPicPr>
          <a:picLocks/>
        </xdr:cNvPicPr>
      </xdr:nvPicPr>
      <xdr:blipFill>
        <a:blip xmlns:r="http://schemas.openxmlformats.org/officeDocument/2006/relationships" r:embed="rId12"/>
        <a:stretch>
          <a:fillRect/>
        </a:stretch>
      </xdr:blipFill>
      <xdr:spPr>
        <a:xfrm>
          <a:off x="4138930" y="12585700"/>
          <a:ext cx="540004" cy="543433"/>
        </a:xfrm>
        <a:prstGeom prst="rect">
          <a:avLst/>
        </a:prstGeom>
      </xdr:spPr>
    </xdr:pic>
    <xdr:clientData/>
  </xdr:twoCellAnchor>
  <xdr:twoCellAnchor>
    <xdr:from>
      <xdr:col>10</xdr:col>
      <xdr:colOff>323850</xdr:colOff>
      <xdr:row>65</xdr:row>
      <xdr:rowOff>12700</xdr:rowOff>
    </xdr:from>
    <xdr:to>
      <xdr:col>12</xdr:col>
      <xdr:colOff>52324</xdr:colOff>
      <xdr:row>67</xdr:row>
      <xdr:rowOff>175133</xdr:rowOff>
    </xdr:to>
    <xdr:pic>
      <xdr:nvPicPr>
        <xdr:cNvPr id="58" name="Tx_emetteur_martinique_M-1" descr="Inserted picture RelID:9">
          <a:extLst>
            <a:ext uri="{FF2B5EF4-FFF2-40B4-BE49-F238E27FC236}">
              <a16:creationId xmlns:a16="http://schemas.microsoft.com/office/drawing/2014/main" id="{0C2F3019-FB1E-4987-BB53-1F98B6CE5B5A}"/>
            </a:ext>
          </a:extLst>
        </xdr:cNvPr>
        <xdr:cNvPicPr>
          <a:picLocks/>
        </xdr:cNvPicPr>
      </xdr:nvPicPr>
      <xdr:blipFill>
        <a:blip xmlns:r="http://schemas.openxmlformats.org/officeDocument/2006/relationships" r:embed="rId13"/>
        <a:stretch>
          <a:fillRect/>
        </a:stretch>
      </xdr:blipFill>
      <xdr:spPr>
        <a:xfrm>
          <a:off x="4667250" y="12585700"/>
          <a:ext cx="543814" cy="543433"/>
        </a:xfrm>
        <a:prstGeom prst="rect">
          <a:avLst/>
        </a:prstGeom>
      </xdr:spPr>
    </xdr:pic>
    <xdr:clientData/>
  </xdr:twoCellAnchor>
  <xdr:twoCellAnchor>
    <xdr:from>
      <xdr:col>12</xdr:col>
      <xdr:colOff>63500</xdr:colOff>
      <xdr:row>65</xdr:row>
      <xdr:rowOff>12700</xdr:rowOff>
    </xdr:from>
    <xdr:to>
      <xdr:col>12</xdr:col>
      <xdr:colOff>607314</xdr:colOff>
      <xdr:row>67</xdr:row>
      <xdr:rowOff>175133</xdr:rowOff>
    </xdr:to>
    <xdr:pic>
      <xdr:nvPicPr>
        <xdr:cNvPr id="59" name="Tx_emetteur_reunion_M-1" descr="Inserted picture RelID:10">
          <a:extLst>
            <a:ext uri="{FF2B5EF4-FFF2-40B4-BE49-F238E27FC236}">
              <a16:creationId xmlns:a16="http://schemas.microsoft.com/office/drawing/2014/main" id="{49D509D7-152E-49CE-9FB7-F3268A41D8A2}"/>
            </a:ext>
          </a:extLst>
        </xdr:cNvPr>
        <xdr:cNvPicPr>
          <a:picLocks/>
        </xdr:cNvPicPr>
      </xdr:nvPicPr>
      <xdr:blipFill>
        <a:blip xmlns:r="http://schemas.openxmlformats.org/officeDocument/2006/relationships" r:embed="rId14"/>
        <a:stretch>
          <a:fillRect/>
        </a:stretch>
      </xdr:blipFill>
      <xdr:spPr>
        <a:xfrm>
          <a:off x="5222240" y="12585700"/>
          <a:ext cx="543814" cy="543433"/>
        </a:xfrm>
        <a:prstGeom prst="rect">
          <a:avLst/>
        </a:prstGeom>
      </xdr:spPr>
    </xdr:pic>
    <xdr:clientData/>
  </xdr:twoCellAnchor>
  <xdr:twoCellAnchor>
    <xdr:from>
      <xdr:col>1</xdr:col>
      <xdr:colOff>0</xdr:colOff>
      <xdr:row>69</xdr:row>
      <xdr:rowOff>127000</xdr:rowOff>
    </xdr:from>
    <xdr:to>
      <xdr:col>8</xdr:col>
      <xdr:colOff>19685</xdr:colOff>
      <xdr:row>84</xdr:row>
      <xdr:rowOff>72670</xdr:rowOff>
    </xdr:to>
    <xdr:pic>
      <xdr:nvPicPr>
        <xdr:cNvPr id="61" name="Emissions_metropole_M" descr="Inserted picture RelID:11">
          <a:extLst>
            <a:ext uri="{FF2B5EF4-FFF2-40B4-BE49-F238E27FC236}">
              <a16:creationId xmlns:a16="http://schemas.microsoft.com/office/drawing/2014/main" id="{BCB907FE-E0B4-4A58-8C3E-6DBD1530402C}"/>
            </a:ext>
          </a:extLst>
        </xdr:cNvPr>
        <xdr:cNvPicPr>
          <a:picLocks/>
        </xdr:cNvPicPr>
      </xdr:nvPicPr>
      <xdr:blipFill>
        <a:blip xmlns:r="http://schemas.openxmlformats.org/officeDocument/2006/relationships" r:embed="rId16"/>
        <a:stretch>
          <a:fillRect/>
        </a:stretch>
      </xdr:blipFill>
      <xdr:spPr>
        <a:xfrm>
          <a:off x="236220" y="13462000"/>
          <a:ext cx="3006725" cy="2803170"/>
        </a:xfrm>
        <a:prstGeom prst="rect">
          <a:avLst/>
        </a:prstGeom>
      </xdr:spPr>
    </xdr:pic>
    <xdr:clientData/>
  </xdr:twoCellAnchor>
  <xdr:twoCellAnchor>
    <xdr:from>
      <xdr:col>1</xdr:col>
      <xdr:colOff>0</xdr:colOff>
      <xdr:row>84</xdr:row>
      <xdr:rowOff>90170</xdr:rowOff>
    </xdr:from>
    <xdr:to>
      <xdr:col>1</xdr:col>
      <xdr:colOff>540004</xdr:colOff>
      <xdr:row>87</xdr:row>
      <xdr:rowOff>116459</xdr:rowOff>
    </xdr:to>
    <xdr:pic>
      <xdr:nvPicPr>
        <xdr:cNvPr id="62" name="Emissions_guyane_M" descr="Inserted picture RelID:13">
          <a:extLst>
            <a:ext uri="{FF2B5EF4-FFF2-40B4-BE49-F238E27FC236}">
              <a16:creationId xmlns:a16="http://schemas.microsoft.com/office/drawing/2014/main" id="{948D5551-9EAD-429F-8CA4-0DAF17B9AA4A}"/>
            </a:ext>
          </a:extLst>
        </xdr:cNvPr>
        <xdr:cNvPicPr>
          <a:picLocks/>
        </xdr:cNvPicPr>
      </xdr:nvPicPr>
      <xdr:blipFill>
        <a:blip xmlns:r="http://schemas.openxmlformats.org/officeDocument/2006/relationships" r:embed="rId17"/>
        <a:stretch>
          <a:fillRect/>
        </a:stretch>
      </xdr:blipFill>
      <xdr:spPr>
        <a:xfrm>
          <a:off x="236220" y="16282670"/>
          <a:ext cx="540004" cy="536829"/>
        </a:xfrm>
        <a:prstGeom prst="rect">
          <a:avLst/>
        </a:prstGeom>
      </xdr:spPr>
    </xdr:pic>
    <xdr:clientData/>
  </xdr:twoCellAnchor>
  <xdr:twoCellAnchor>
    <xdr:from>
      <xdr:col>1</xdr:col>
      <xdr:colOff>552450</xdr:colOff>
      <xdr:row>84</xdr:row>
      <xdr:rowOff>90170</xdr:rowOff>
    </xdr:from>
    <xdr:to>
      <xdr:col>2</xdr:col>
      <xdr:colOff>322834</xdr:colOff>
      <xdr:row>87</xdr:row>
      <xdr:rowOff>116459</xdr:rowOff>
    </xdr:to>
    <xdr:pic>
      <xdr:nvPicPr>
        <xdr:cNvPr id="63" name="Emissions_guadeloupe_M" descr="Inserted picture RelID:14">
          <a:extLst>
            <a:ext uri="{FF2B5EF4-FFF2-40B4-BE49-F238E27FC236}">
              <a16:creationId xmlns:a16="http://schemas.microsoft.com/office/drawing/2014/main" id="{1E4ABFB0-A180-45C6-9287-98B2BE28BA11}"/>
            </a:ext>
          </a:extLst>
        </xdr:cNvPr>
        <xdr:cNvPicPr>
          <a:picLocks/>
        </xdr:cNvPicPr>
      </xdr:nvPicPr>
      <xdr:blipFill>
        <a:blip xmlns:r="http://schemas.openxmlformats.org/officeDocument/2006/relationships" r:embed="rId18"/>
        <a:stretch>
          <a:fillRect/>
        </a:stretch>
      </xdr:blipFill>
      <xdr:spPr>
        <a:xfrm>
          <a:off x="788670" y="16282670"/>
          <a:ext cx="540004" cy="536829"/>
        </a:xfrm>
        <a:prstGeom prst="rect">
          <a:avLst/>
        </a:prstGeom>
      </xdr:spPr>
    </xdr:pic>
    <xdr:clientData/>
  </xdr:twoCellAnchor>
  <xdr:twoCellAnchor>
    <xdr:from>
      <xdr:col>2</xdr:col>
      <xdr:colOff>317500</xdr:colOff>
      <xdr:row>84</xdr:row>
      <xdr:rowOff>90170</xdr:rowOff>
    </xdr:from>
    <xdr:to>
      <xdr:col>4</xdr:col>
      <xdr:colOff>327914</xdr:colOff>
      <xdr:row>87</xdr:row>
      <xdr:rowOff>116459</xdr:rowOff>
    </xdr:to>
    <xdr:pic>
      <xdr:nvPicPr>
        <xdr:cNvPr id="448" name="Emissions_martinique_M" descr="Inserted picture RelID:15">
          <a:extLst>
            <a:ext uri="{FF2B5EF4-FFF2-40B4-BE49-F238E27FC236}">
              <a16:creationId xmlns:a16="http://schemas.microsoft.com/office/drawing/2014/main" id="{FBCFE556-E7A3-4315-8D24-54CBBDAF38DF}"/>
            </a:ext>
          </a:extLst>
        </xdr:cNvPr>
        <xdr:cNvPicPr>
          <a:picLocks/>
        </xdr:cNvPicPr>
      </xdr:nvPicPr>
      <xdr:blipFill>
        <a:blip xmlns:r="http://schemas.openxmlformats.org/officeDocument/2006/relationships" r:embed="rId19"/>
        <a:stretch>
          <a:fillRect/>
        </a:stretch>
      </xdr:blipFill>
      <xdr:spPr>
        <a:xfrm>
          <a:off x="1323340" y="16282670"/>
          <a:ext cx="543814" cy="536829"/>
        </a:xfrm>
        <a:prstGeom prst="rect">
          <a:avLst/>
        </a:prstGeom>
      </xdr:spPr>
    </xdr:pic>
    <xdr:clientData/>
  </xdr:twoCellAnchor>
  <xdr:twoCellAnchor>
    <xdr:from>
      <xdr:col>4</xdr:col>
      <xdr:colOff>344170</xdr:colOff>
      <xdr:row>84</xdr:row>
      <xdr:rowOff>90170</xdr:rowOff>
    </xdr:from>
    <xdr:to>
      <xdr:col>5</xdr:col>
      <xdr:colOff>537464</xdr:colOff>
      <xdr:row>87</xdr:row>
      <xdr:rowOff>116459</xdr:rowOff>
    </xdr:to>
    <xdr:pic>
      <xdr:nvPicPr>
        <xdr:cNvPr id="449" name="Emissions_reunion_M" descr="Inserted picture RelID:16">
          <a:extLst>
            <a:ext uri="{FF2B5EF4-FFF2-40B4-BE49-F238E27FC236}">
              <a16:creationId xmlns:a16="http://schemas.microsoft.com/office/drawing/2014/main" id="{ECA0BF3D-8E13-41F4-A845-50CCEC36F6C3}"/>
            </a:ext>
          </a:extLst>
        </xdr:cNvPr>
        <xdr:cNvPicPr>
          <a:picLocks/>
        </xdr:cNvPicPr>
      </xdr:nvPicPr>
      <xdr:blipFill>
        <a:blip xmlns:r="http://schemas.openxmlformats.org/officeDocument/2006/relationships" r:embed="rId20"/>
        <a:stretch>
          <a:fillRect/>
        </a:stretch>
      </xdr:blipFill>
      <xdr:spPr>
        <a:xfrm>
          <a:off x="1883410" y="16282670"/>
          <a:ext cx="543814" cy="536829"/>
        </a:xfrm>
        <a:prstGeom prst="rect">
          <a:avLst/>
        </a:prstGeom>
      </xdr:spPr>
    </xdr:pic>
    <xdr:clientData/>
  </xdr:twoCellAnchor>
  <xdr:twoCellAnchor>
    <xdr:from>
      <xdr:col>8</xdr:col>
      <xdr:colOff>317500</xdr:colOff>
      <xdr:row>69</xdr:row>
      <xdr:rowOff>127000</xdr:rowOff>
    </xdr:from>
    <xdr:to>
      <xdr:col>14</xdr:col>
      <xdr:colOff>4763</xdr:colOff>
      <xdr:row>84</xdr:row>
      <xdr:rowOff>68230</xdr:rowOff>
    </xdr:to>
    <xdr:pic>
      <xdr:nvPicPr>
        <xdr:cNvPr id="450" name="Emissions_metropole_M-1" descr="Inserted picture RelID:12">
          <a:extLst>
            <a:ext uri="{FF2B5EF4-FFF2-40B4-BE49-F238E27FC236}">
              <a16:creationId xmlns:a16="http://schemas.microsoft.com/office/drawing/2014/main" id="{6A2EA9CF-902C-4FB9-AEB2-3FA74331E353}"/>
            </a:ext>
          </a:extLst>
        </xdr:cNvPr>
        <xdr:cNvPicPr>
          <a:picLocks/>
        </xdr:cNvPicPr>
      </xdr:nvPicPr>
      <xdr:blipFill>
        <a:blip xmlns:r="http://schemas.openxmlformats.org/officeDocument/2006/relationships" r:embed="rId21"/>
        <a:stretch>
          <a:fillRect/>
        </a:stretch>
      </xdr:blipFill>
      <xdr:spPr>
        <a:xfrm>
          <a:off x="3540760" y="13462000"/>
          <a:ext cx="3001963" cy="2798730"/>
        </a:xfrm>
        <a:prstGeom prst="rect">
          <a:avLst/>
        </a:prstGeom>
      </xdr:spPr>
    </xdr:pic>
    <xdr:clientData/>
  </xdr:twoCellAnchor>
  <xdr:twoCellAnchor>
    <xdr:from>
      <xdr:col>8</xdr:col>
      <xdr:colOff>317500</xdr:colOff>
      <xdr:row>84</xdr:row>
      <xdr:rowOff>90170</xdr:rowOff>
    </xdr:from>
    <xdr:to>
      <xdr:col>9</xdr:col>
      <xdr:colOff>506984</xdr:colOff>
      <xdr:row>87</xdr:row>
      <xdr:rowOff>116459</xdr:rowOff>
    </xdr:to>
    <xdr:pic>
      <xdr:nvPicPr>
        <xdr:cNvPr id="451" name="Emissions_guyane_M-1" descr="Inserted picture RelID:17">
          <a:extLst>
            <a:ext uri="{FF2B5EF4-FFF2-40B4-BE49-F238E27FC236}">
              <a16:creationId xmlns:a16="http://schemas.microsoft.com/office/drawing/2014/main" id="{FB589503-5313-4252-BED1-2A5AEF9E9F4D}"/>
            </a:ext>
          </a:extLst>
        </xdr:cNvPr>
        <xdr:cNvPicPr>
          <a:picLocks/>
        </xdr:cNvPicPr>
      </xdr:nvPicPr>
      <xdr:blipFill>
        <a:blip xmlns:r="http://schemas.openxmlformats.org/officeDocument/2006/relationships" r:embed="rId17"/>
        <a:stretch>
          <a:fillRect/>
        </a:stretch>
      </xdr:blipFill>
      <xdr:spPr>
        <a:xfrm>
          <a:off x="3540760" y="16282670"/>
          <a:ext cx="540004" cy="536829"/>
        </a:xfrm>
        <a:prstGeom prst="rect">
          <a:avLst/>
        </a:prstGeom>
      </xdr:spPr>
    </xdr:pic>
    <xdr:clientData/>
  </xdr:twoCellAnchor>
  <xdr:twoCellAnchor>
    <xdr:from>
      <xdr:col>9</xdr:col>
      <xdr:colOff>533400</xdr:colOff>
      <xdr:row>84</xdr:row>
      <xdr:rowOff>90170</xdr:rowOff>
    </xdr:from>
    <xdr:to>
      <xdr:col>10</xdr:col>
      <xdr:colOff>303784</xdr:colOff>
      <xdr:row>87</xdr:row>
      <xdr:rowOff>116459</xdr:rowOff>
    </xdr:to>
    <xdr:pic>
      <xdr:nvPicPr>
        <xdr:cNvPr id="452" name="Emissions_guadeloupe_M-1" descr="Inserted picture RelID:18">
          <a:extLst>
            <a:ext uri="{FF2B5EF4-FFF2-40B4-BE49-F238E27FC236}">
              <a16:creationId xmlns:a16="http://schemas.microsoft.com/office/drawing/2014/main" id="{8D970663-BC14-41DA-9371-33614DD21CD7}"/>
            </a:ext>
          </a:extLst>
        </xdr:cNvPr>
        <xdr:cNvPicPr>
          <a:picLocks/>
        </xdr:cNvPicPr>
      </xdr:nvPicPr>
      <xdr:blipFill>
        <a:blip xmlns:r="http://schemas.openxmlformats.org/officeDocument/2006/relationships" r:embed="rId18"/>
        <a:stretch>
          <a:fillRect/>
        </a:stretch>
      </xdr:blipFill>
      <xdr:spPr>
        <a:xfrm>
          <a:off x="4107180" y="16282670"/>
          <a:ext cx="540004" cy="536829"/>
        </a:xfrm>
        <a:prstGeom prst="rect">
          <a:avLst/>
        </a:prstGeom>
      </xdr:spPr>
    </xdr:pic>
    <xdr:clientData/>
  </xdr:twoCellAnchor>
  <xdr:twoCellAnchor>
    <xdr:from>
      <xdr:col>10</xdr:col>
      <xdr:colOff>292100</xdr:colOff>
      <xdr:row>84</xdr:row>
      <xdr:rowOff>90170</xdr:rowOff>
    </xdr:from>
    <xdr:to>
      <xdr:col>12</xdr:col>
      <xdr:colOff>20574</xdr:colOff>
      <xdr:row>87</xdr:row>
      <xdr:rowOff>116459</xdr:rowOff>
    </xdr:to>
    <xdr:pic>
      <xdr:nvPicPr>
        <xdr:cNvPr id="453" name="Emissions_martinique_M-1" descr="Inserted picture RelID:19">
          <a:extLst>
            <a:ext uri="{FF2B5EF4-FFF2-40B4-BE49-F238E27FC236}">
              <a16:creationId xmlns:a16="http://schemas.microsoft.com/office/drawing/2014/main" id="{83E83162-259F-4453-8594-1BDF45EE2C47}"/>
            </a:ext>
          </a:extLst>
        </xdr:cNvPr>
        <xdr:cNvPicPr>
          <a:picLocks/>
        </xdr:cNvPicPr>
      </xdr:nvPicPr>
      <xdr:blipFill>
        <a:blip xmlns:r="http://schemas.openxmlformats.org/officeDocument/2006/relationships" r:embed="rId19"/>
        <a:stretch>
          <a:fillRect/>
        </a:stretch>
      </xdr:blipFill>
      <xdr:spPr>
        <a:xfrm>
          <a:off x="4635500" y="16282670"/>
          <a:ext cx="543814" cy="536829"/>
        </a:xfrm>
        <a:prstGeom prst="rect">
          <a:avLst/>
        </a:prstGeom>
      </xdr:spPr>
    </xdr:pic>
    <xdr:clientData/>
  </xdr:twoCellAnchor>
  <xdr:twoCellAnchor>
    <xdr:from>
      <xdr:col>12</xdr:col>
      <xdr:colOff>31750</xdr:colOff>
      <xdr:row>84</xdr:row>
      <xdr:rowOff>90170</xdr:rowOff>
    </xdr:from>
    <xdr:to>
      <xdr:col>12</xdr:col>
      <xdr:colOff>575564</xdr:colOff>
      <xdr:row>87</xdr:row>
      <xdr:rowOff>116459</xdr:rowOff>
    </xdr:to>
    <xdr:pic>
      <xdr:nvPicPr>
        <xdr:cNvPr id="454" name="Emissions_reunion_M-1" descr="Inserted picture RelID:20">
          <a:extLst>
            <a:ext uri="{FF2B5EF4-FFF2-40B4-BE49-F238E27FC236}">
              <a16:creationId xmlns:a16="http://schemas.microsoft.com/office/drawing/2014/main" id="{76BC9467-A976-4B75-9DBC-12C6A0F3263B}"/>
            </a:ext>
          </a:extLst>
        </xdr:cNvPr>
        <xdr:cNvPicPr>
          <a:picLocks/>
        </xdr:cNvPicPr>
      </xdr:nvPicPr>
      <xdr:blipFill>
        <a:blip xmlns:r="http://schemas.openxmlformats.org/officeDocument/2006/relationships" r:embed="rId20"/>
        <a:stretch>
          <a:fillRect/>
        </a:stretch>
      </xdr:blipFill>
      <xdr:spPr>
        <a:xfrm>
          <a:off x="5190490" y="16282670"/>
          <a:ext cx="543814" cy="536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173181</xdr:colOff>
      <xdr:row>0</xdr:row>
      <xdr:rowOff>164523</xdr:rowOff>
    </xdr:from>
    <xdr:to>
      <xdr:col>0</xdr:col>
      <xdr:colOff>613902</xdr:colOff>
      <xdr:row>3</xdr:row>
      <xdr:rowOff>73083</xdr:rowOff>
    </xdr:to>
    <xdr:pic>
      <xdr:nvPicPr>
        <xdr:cNvPr id="4" name="Imag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3181" y="164523"/>
          <a:ext cx="446436"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103909</xdr:colOff>
      <xdr:row>0</xdr:row>
      <xdr:rowOff>129886</xdr:rowOff>
    </xdr:from>
    <xdr:to>
      <xdr:col>0</xdr:col>
      <xdr:colOff>567490</xdr:colOff>
      <xdr:row>3</xdr:row>
      <xdr:rowOff>34001</xdr:rowOff>
    </xdr:to>
    <xdr:pic>
      <xdr:nvPicPr>
        <xdr:cNvPr id="4" name="Imag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3909" y="129886"/>
          <a:ext cx="446436"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esante.gouv.fr/ans/webinaire/en-route-pour-la-generalisation-au-medico-social" TargetMode="External"/><Relationship Id="rId7" Type="http://schemas.openxmlformats.org/officeDocument/2006/relationships/drawing" Target="../drawings/drawing2.xml"/><Relationship Id="rId2" Type="http://schemas.openxmlformats.org/officeDocument/2006/relationships/hyperlink" Target="https://esante.gouv.fr/webinaires/presentation-generale-de-la-mssante-aux-services-de-pmi?position&amp;keys=webinaire&amp;pageNumber=2" TargetMode="External"/><Relationship Id="rId1" Type="http://schemas.openxmlformats.org/officeDocument/2006/relationships/hyperlink" Target="https://esante.gouv.fr/actualites/mssante-fait-peau-neuve-et-vous-presente-sa-nouvelle-identite" TargetMode="External"/><Relationship Id="rId6" Type="http://schemas.openxmlformats.org/officeDocument/2006/relationships/printerSettings" Target="../printerSettings/printerSettings3.bin"/><Relationship Id="rId5" Type="http://schemas.openxmlformats.org/officeDocument/2006/relationships/hyperlink" Target="https://esante.gouv.fr/ans/webinaire/professionnels-habilites-utiliser-mssante-preparez-vous-larrivee-de-la-messagerie-citoyenne" TargetMode="External"/><Relationship Id="rId4" Type="http://schemas.openxmlformats.org/officeDocument/2006/relationships/hyperlink" Target="https://esante.gouv.fr/ans/webinaire/indicateurs-mssant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4"/>
  </sheetPr>
  <dimension ref="A1:L85"/>
  <sheetViews>
    <sheetView workbookViewId="0"/>
  </sheetViews>
  <sheetFormatPr baseColWidth="10" defaultRowHeight="15.75" x14ac:dyDescent="0.25"/>
  <cols>
    <col min="1" max="1" width="39.125" bestFit="1" customWidth="1"/>
    <col min="2" max="2" width="41.125" bestFit="1" customWidth="1"/>
  </cols>
  <sheetData>
    <row r="1" spans="1:2" x14ac:dyDescent="0.25">
      <c r="A1" t="s">
        <v>42</v>
      </c>
      <c r="B1">
        <v>113</v>
      </c>
    </row>
    <row r="2" spans="1:2" x14ac:dyDescent="0.25">
      <c r="A2" s="94" t="s">
        <v>41</v>
      </c>
    </row>
    <row r="3" spans="1:2" x14ac:dyDescent="0.25">
      <c r="A3" t="s">
        <v>36</v>
      </c>
      <c r="B3" s="314">
        <f t="array" aca="1" ref="B3" ca="1">INDIRECT(ADDRESS(10,'Graphique Data'!B1,1,1,"Data"))</f>
        <v>11399632</v>
      </c>
    </row>
    <row r="4" spans="1:2" x14ac:dyDescent="0.25">
      <c r="A4" t="s">
        <v>37</v>
      </c>
      <c r="B4" s="314">
        <f t="array" aca="1" ref="B4" ca="1">INDIRECT(ADDRESS(11,'Graphique Data'!B1,1,1,"Data"))</f>
        <v>6289317</v>
      </c>
    </row>
    <row r="5" spans="1:2" x14ac:dyDescent="0.25">
      <c r="A5" t="s">
        <v>38</v>
      </c>
      <c r="B5" s="314">
        <f t="array" aca="1" ref="B5" ca="1">INDIRECT(ADDRESS(12,'Graphique Data'!B1,1,1,"Data"))</f>
        <v>4142935</v>
      </c>
    </row>
    <row r="6" spans="1:2" x14ac:dyDescent="0.25">
      <c r="A6" t="s">
        <v>39</v>
      </c>
      <c r="B6" s="314">
        <f t="array" aca="1" ref="B6" ca="1">INDIRECT(ADDRESS(13,'Graphique Data'!B1,1,1,"Data"))</f>
        <v>5047458</v>
      </c>
    </row>
    <row r="8" spans="1:2" x14ac:dyDescent="0.25">
      <c r="A8" s="94" t="s">
        <v>54</v>
      </c>
    </row>
    <row r="9" spans="1:2" x14ac:dyDescent="0.25">
      <c r="A9" s="36" t="s">
        <v>55</v>
      </c>
      <c r="B9" s="314">
        <f t="array" aca="1" ref="B9" ca="1">INDIRECT(ADDRESS(16,'Graphique Data'!B1,1,1,"Data"))</f>
        <v>713122</v>
      </c>
    </row>
    <row r="10" spans="1:2" x14ac:dyDescent="0.25">
      <c r="A10" s="36" t="s">
        <v>56</v>
      </c>
      <c r="B10" s="314">
        <f t="array" aca="1" ref="B10" ca="1">INDIRECT(ADDRESS(17,'Graphique Data'!B1,1,1,"Data"))</f>
        <v>76512</v>
      </c>
    </row>
    <row r="11" spans="1:2" x14ac:dyDescent="0.25">
      <c r="A11" s="36" t="s">
        <v>57</v>
      </c>
      <c r="B11" s="314">
        <f t="array" aca="1" ref="B11" ca="1">INDIRECT(ADDRESS(18,'Graphique Data'!B1,1,1,"Data"))</f>
        <v>5970</v>
      </c>
    </row>
    <row r="13" spans="1:2" x14ac:dyDescent="0.25">
      <c r="A13" s="36" t="s">
        <v>19</v>
      </c>
    </row>
    <row r="14" spans="1:2" x14ac:dyDescent="0.25">
      <c r="A14" s="10" t="s">
        <v>59</v>
      </c>
      <c r="B14" s="314">
        <f t="array" aca="1" ref="B14" ca="1">INDIRECT(ADDRESS(19,'Graphique Data'!B1,1,1,"Data"))</f>
        <v>1884956</v>
      </c>
    </row>
    <row r="15" spans="1:2" x14ac:dyDescent="0.25">
      <c r="A15" s="10" t="s">
        <v>60</v>
      </c>
      <c r="B15" s="314">
        <f t="array" aca="1" ref="B15" ca="1">INDIRECT(ADDRESS(20,'Graphique Data'!B1,1,1,"Data"))</f>
        <v>6193493</v>
      </c>
    </row>
    <row r="16" spans="1:2" x14ac:dyDescent="0.25">
      <c r="A16" s="10" t="s">
        <v>15783</v>
      </c>
      <c r="B16" s="314">
        <f t="array" aca="1" ref="B16" ca="1">INDIRECT(ADDRESS(21,'Graphique Data'!B1,1,1,"Data"))</f>
        <v>2777773</v>
      </c>
    </row>
    <row r="17" spans="1:12" x14ac:dyDescent="0.25">
      <c r="A17" s="10" t="s">
        <v>61</v>
      </c>
      <c r="B17" s="314">
        <f t="array" aca="1" ref="B17" ca="1">INDIRECT(ADDRESS(22,'Graphique Data'!B1,1,1,"Data"))</f>
        <v>8887379</v>
      </c>
    </row>
    <row r="19" spans="1:12" x14ac:dyDescent="0.25">
      <c r="A19" s="10" t="s">
        <v>238</v>
      </c>
    </row>
    <row r="20" spans="1:12" x14ac:dyDescent="0.25">
      <c r="A20" s="314" t="str">
        <f ca="1">INDIRECT(ADDRESS(D20,1,1,1,"ES - Détail"))</f>
        <v>CLINIQUE DU JURA</v>
      </c>
      <c r="B20" s="314" t="str">
        <f ca="1">"5. "&amp;A20</f>
        <v>5. CLINIQUE DU JURA</v>
      </c>
      <c r="C20" s="315">
        <f t="array" ref="C20">LARGE(IF('ES - Détail'!J:J&gt;100,'ES - Détail'!L:L,""),F20)</f>
        <v>14.511811023622</v>
      </c>
      <c r="D20" s="314">
        <f>MATCH(C20,'ES - Détail'!L:L,0)</f>
        <v>457</v>
      </c>
      <c r="E20" s="314" t="str">
        <f ca="1">"de "&amp;INDIRECT(ADDRESS(D20,10,1,1,"ES - Détail")) &amp; " à "&amp; INDIRECT(ADDRESS(D20,9,1,1,"ES - Détail"))</f>
        <v>de 127 à 1970</v>
      </c>
      <c r="F20" s="314">
        <v>5</v>
      </c>
    </row>
    <row r="21" spans="1:12" x14ac:dyDescent="0.25">
      <c r="A21" s="314" t="str">
        <f ca="1">INDIRECT(ADDRESS(D21,1,1,1,"ES - Détail"))</f>
        <v>C.H.I.C. MARMANDE - TONNEINS</v>
      </c>
      <c r="B21" s="314" t="str">
        <f ca="1">"4. "&amp;A21</f>
        <v>4. C.H.I.C. MARMANDE - TONNEINS</v>
      </c>
      <c r="C21" s="315">
        <f t="array" ref="C21">LARGE(IF('ES - Détail'!J:J&gt;100,'ES - Détail'!L:L,""),F21)</f>
        <v>14.988262910798101</v>
      </c>
      <c r="D21" s="314">
        <f>MATCH(C21,'ES - Détail'!L:L,0)</f>
        <v>153</v>
      </c>
      <c r="E21" s="314" t="str">
        <f ca="1">"de "&amp;INDIRECT(ADDRESS(D21,10,1,1,"ES - Détail")) &amp; " à "&amp; INDIRECT(ADDRESS(D21,9,1,1,"ES - Détail"))</f>
        <v>de 852 à 13622</v>
      </c>
      <c r="F21" s="314">
        <v>4</v>
      </c>
    </row>
    <row r="22" spans="1:12" ht="18.75" x14ac:dyDescent="0.3">
      <c r="A22" s="314" t="str">
        <f ca="1">INDIRECT(ADDRESS(D22,1,1,1,"ES - Détail"))</f>
        <v>ETAB. DE SOINS PASTEUR - ROYAN</v>
      </c>
      <c r="B22" s="314" t="str">
        <f ca="1">"3. "&amp;A22</f>
        <v>3. ETAB. DE SOINS PASTEUR - ROYAN</v>
      </c>
      <c r="C22" s="315">
        <f t="array" ref="C22">LARGE(IF('ES - Détail'!J:J&gt;100,'ES - Détail'!L:L,""),F22)</f>
        <v>24.047904191616801</v>
      </c>
      <c r="D22" s="314">
        <f>MATCH(C22,'ES - Détail'!L:L,0)</f>
        <v>2075</v>
      </c>
      <c r="E22" s="314" t="str">
        <f ca="1">"de "&amp;INDIRECT(ADDRESS(D22,10,1,1,"ES - Détail")) &amp; " à "&amp; INDIRECT(ADDRESS(D22,9,1,1,"ES - Détail"))</f>
        <v>de 501 à 12549</v>
      </c>
      <c r="F22" s="314">
        <v>3</v>
      </c>
      <c r="L22" s="79"/>
    </row>
    <row r="23" spans="1:12" x14ac:dyDescent="0.25">
      <c r="A23" s="314" t="str">
        <f ca="1">INDIRECT(ADDRESS(D23,1,1,1,"ES - Détail"))</f>
        <v>CLINIQUE SSR - KORIAN LE GRAND PARC</v>
      </c>
      <c r="B23" s="314" t="str">
        <f ca="1">"2. "&amp;A23</f>
        <v>2. CLINIQUE SSR - KORIAN LE GRAND PARC</v>
      </c>
      <c r="C23" s="315">
        <f t="array" ref="C23">LARGE(IF('ES - Détail'!J:J&gt;100,'ES - Détail'!L:L,""),F23)</f>
        <v>25.742316784869999</v>
      </c>
      <c r="D23" s="314">
        <f>MATCH(C23,'ES - Détail'!L:L,0)</f>
        <v>182</v>
      </c>
      <c r="E23" s="314" t="str">
        <f ca="1">"de "&amp;INDIRECT(ADDRESS(D23,10,1,1,"ES - Détail")) &amp; " à "&amp; INDIRECT(ADDRESS(D23,9,1,1,"ES - Détail"))</f>
        <v>de 423 à 11312</v>
      </c>
      <c r="F23" s="314">
        <v>2</v>
      </c>
    </row>
    <row r="24" spans="1:12" x14ac:dyDescent="0.25">
      <c r="A24" s="314" t="str">
        <f ca="1">INDIRECT(ADDRESS(D24,1,1,1,"ES - Détail"))</f>
        <v>CENTRE HOSPITALIER BRETAGNE ATLANTIQUE</v>
      </c>
      <c r="B24" s="314" t="str">
        <f ca="1">"1. "&amp;A24</f>
        <v>1. CENTRE HOSPITALIER BRETAGNE ATLANTIQUE</v>
      </c>
      <c r="C24" s="315">
        <f t="array" ref="C24">LARGE(IF('ES - Détail'!J:J&gt;100,'ES - Détail'!L:L,""),F24)</f>
        <v>35.497257769652698</v>
      </c>
      <c r="D24" s="314">
        <f>MATCH(C24,'ES - Détail'!L:L,0)</f>
        <v>24</v>
      </c>
      <c r="E24" s="314" t="str">
        <f ca="1">"de "&amp;INDIRECT(ADDRESS(D24,10,1,1,"ES - Détail")) &amp; " à "&amp; INDIRECT(ADDRESS(D24,9,1,1,"ES - Détail"))</f>
        <v>de 2188 à 79856</v>
      </c>
      <c r="F24" s="314">
        <v>1</v>
      </c>
    </row>
    <row r="26" spans="1:12" x14ac:dyDescent="0.25">
      <c r="A26" s="10" t="s">
        <v>379</v>
      </c>
    </row>
    <row r="27" spans="1:12" x14ac:dyDescent="0.25">
      <c r="A27" t="s">
        <v>14884</v>
      </c>
      <c r="B27" s="314" t="str">
        <f>"5. "&amp;A27</f>
        <v>5. CHU DE TOULOUSE</v>
      </c>
      <c r="C27" s="78">
        <v>145015</v>
      </c>
      <c r="G27" s="8"/>
      <c r="H27" s="10"/>
    </row>
    <row r="28" spans="1:12" x14ac:dyDescent="0.25">
      <c r="A28" t="s">
        <v>14656</v>
      </c>
      <c r="B28" s="314" t="str">
        <f>"4. "&amp;A28</f>
        <v>4. CHU GRENOBLE</v>
      </c>
      <c r="C28" s="78">
        <v>151573</v>
      </c>
      <c r="G28" s="8"/>
      <c r="H28" s="10"/>
    </row>
    <row r="29" spans="1:12" x14ac:dyDescent="0.25">
      <c r="A29" t="s">
        <v>14379</v>
      </c>
      <c r="B29" s="314" t="str">
        <f>"3. "&amp;A29</f>
        <v>3. CENTRE HOSPITALIER DE MONTAUBAN</v>
      </c>
      <c r="C29" s="78">
        <v>200589</v>
      </c>
      <c r="G29" s="8"/>
      <c r="H29" s="10"/>
    </row>
    <row r="30" spans="1:12" x14ac:dyDescent="0.25">
      <c r="A30" t="s">
        <v>14482</v>
      </c>
      <c r="B30" s="314" t="str">
        <f>"2. "&amp;A30</f>
        <v>2. HU PARIS SUD SITE KREMLIN BICETRE APHP</v>
      </c>
      <c r="C30" s="78">
        <v>210689</v>
      </c>
      <c r="G30" s="8"/>
      <c r="H30" s="10"/>
    </row>
    <row r="31" spans="1:12" x14ac:dyDescent="0.25">
      <c r="A31" t="s">
        <v>15840</v>
      </c>
      <c r="B31" s="314" t="str">
        <f>"1. "&amp;A31</f>
        <v>1. HCL - Groupe</v>
      </c>
      <c r="C31" s="78">
        <v>284302</v>
      </c>
    </row>
    <row r="33" spans="1:3" x14ac:dyDescent="0.25">
      <c r="A33" s="94" t="s">
        <v>299</v>
      </c>
    </row>
    <row r="34" spans="1:3" x14ac:dyDescent="0.25">
      <c r="A34" s="36" t="s">
        <v>36</v>
      </c>
      <c r="B34" s="314">
        <f ca="1">INDIRECT(ADDRESS(91,'Graphique Data'!B$1,1,1,"Data"))</f>
        <v>6047</v>
      </c>
    </row>
    <row r="35" spans="1:3" x14ac:dyDescent="0.25">
      <c r="A35" s="36" t="s">
        <v>38</v>
      </c>
      <c r="B35" s="314">
        <f ca="1">INDIRECT(ADDRESS(93,'Graphique Data'!B$1,1,1,"Data"))</f>
        <v>1464095</v>
      </c>
    </row>
    <row r="36" spans="1:3" x14ac:dyDescent="0.25">
      <c r="A36" s="36" t="s">
        <v>37</v>
      </c>
      <c r="B36" s="314">
        <f ca="1">INDIRECT(ADDRESS(92,'Graphique Data'!B$1,1,1,"Data"))</f>
        <v>3362714</v>
      </c>
    </row>
    <row r="37" spans="1:3" x14ac:dyDescent="0.25">
      <c r="A37" s="36" t="s">
        <v>39</v>
      </c>
      <c r="B37" s="314">
        <f ca="1">INDIRECT(ADDRESS(90,'Graphique Data'!B$1,1,1,"Data"))</f>
        <v>243979</v>
      </c>
    </row>
    <row r="39" spans="1:3" x14ac:dyDescent="0.25">
      <c r="A39" s="36" t="s">
        <v>310</v>
      </c>
    </row>
    <row r="40" spans="1:3" x14ac:dyDescent="0.25">
      <c r="A40" s="475" t="s">
        <v>312</v>
      </c>
      <c r="B40" t="s">
        <v>311</v>
      </c>
      <c r="C40" s="314">
        <f ca="1">C42+C44+C46</f>
        <v>334</v>
      </c>
    </row>
    <row r="41" spans="1:3" x14ac:dyDescent="0.25">
      <c r="A41" s="475"/>
      <c r="B41" t="s">
        <v>313</v>
      </c>
      <c r="C41" s="314">
        <f ca="1">C43+C45+C47</f>
        <v>83</v>
      </c>
    </row>
    <row r="42" spans="1:3" x14ac:dyDescent="0.25">
      <c r="A42" s="475" t="s">
        <v>314</v>
      </c>
      <c r="B42" t="s">
        <v>311</v>
      </c>
      <c r="C42" s="314">
        <f ca="1">INDIRECT(ADDRESS(94,'Graphique Data'!B$1,1,1,"Data"))</f>
        <v>87</v>
      </c>
    </row>
    <row r="43" spans="1:3" x14ac:dyDescent="0.25">
      <c r="A43" s="475"/>
      <c r="B43" t="s">
        <v>313</v>
      </c>
      <c r="C43" s="314">
        <f ca="1">INDIRECT(ADDRESS(95,'Graphique Data'!B$1,1,1,"Data"))</f>
        <v>51</v>
      </c>
    </row>
    <row r="44" spans="1:3" x14ac:dyDescent="0.25">
      <c r="A44" s="476" t="s">
        <v>315</v>
      </c>
      <c r="B44" t="s">
        <v>311</v>
      </c>
      <c r="C44" s="314">
        <f ca="1">INDIRECT(ADDRESS(96,'Graphique Data'!B$1,1,1,"Data"))</f>
        <v>95</v>
      </c>
    </row>
    <row r="45" spans="1:3" x14ac:dyDescent="0.25">
      <c r="A45" s="476"/>
      <c r="B45" t="s">
        <v>313</v>
      </c>
      <c r="C45" s="314">
        <f ca="1">INDIRECT(ADDRESS(97,'Graphique Data'!B$1,1,1,"Data"))</f>
        <v>21</v>
      </c>
    </row>
    <row r="46" spans="1:3" x14ac:dyDescent="0.25">
      <c r="A46" s="477" t="s">
        <v>316</v>
      </c>
      <c r="B46" t="s">
        <v>311</v>
      </c>
      <c r="C46" s="314">
        <f ca="1">INDIRECT(ADDRESS(98,'Graphique Data'!B$1,1,1,"Data"))</f>
        <v>152</v>
      </c>
    </row>
    <row r="47" spans="1:3" x14ac:dyDescent="0.25">
      <c r="A47" s="477"/>
      <c r="B47" t="s">
        <v>313</v>
      </c>
      <c r="C47" s="314">
        <f ca="1">INDIRECT(ADDRESS(99,'Graphique Data'!B$1,1,1,"Data"))</f>
        <v>11</v>
      </c>
    </row>
    <row r="49" spans="1:3" x14ac:dyDescent="0.25">
      <c r="A49" s="94" t="s">
        <v>380</v>
      </c>
    </row>
    <row r="50" spans="1:3" x14ac:dyDescent="0.25">
      <c r="A50" t="s">
        <v>450</v>
      </c>
      <c r="B50" s="314" t="str">
        <f>"5. "&amp;A50</f>
        <v>5. SELAS LBM BIOESTEREL</v>
      </c>
      <c r="C50">
        <v>128894</v>
      </c>
    </row>
    <row r="51" spans="1:3" x14ac:dyDescent="0.25">
      <c r="A51" t="s">
        <v>395</v>
      </c>
      <c r="B51" s="314" t="str">
        <f>"4. "&amp;A51</f>
        <v>4. GEN BIO</v>
      </c>
      <c r="C51">
        <v>180060</v>
      </c>
    </row>
    <row r="52" spans="1:3" x14ac:dyDescent="0.25">
      <c r="A52" t="s">
        <v>906</v>
      </c>
      <c r="B52" s="314" t="str">
        <f>"3. "&amp;A52</f>
        <v>3. SELAS CERBALLIANCE PARIS ET IDF EST</v>
      </c>
      <c r="C52">
        <v>184043</v>
      </c>
    </row>
    <row r="53" spans="1:3" x14ac:dyDescent="0.25">
      <c r="A53" t="s">
        <v>419</v>
      </c>
      <c r="B53" s="314" t="str">
        <f>"2. "&amp;A53</f>
        <v>2. SELARL EXALAB</v>
      </c>
      <c r="C53">
        <v>195330</v>
      </c>
    </row>
    <row r="54" spans="1:3" x14ac:dyDescent="0.25">
      <c r="A54" t="s">
        <v>444</v>
      </c>
      <c r="B54" s="314" t="str">
        <f>"1. "&amp;A54</f>
        <v>1. Nom du laboratoire</v>
      </c>
      <c r="C54" t="s">
        <v>18462</v>
      </c>
    </row>
    <row r="55" spans="1:3" x14ac:dyDescent="0.25">
      <c r="A55" s="94" t="s">
        <v>7965</v>
      </c>
    </row>
    <row r="56" spans="1:3" x14ac:dyDescent="0.25">
      <c r="A56" t="s">
        <v>7956</v>
      </c>
      <c r="B56" s="314">
        <f ca="1">INDIRECT(ADDRESS(112,B1,1,1,"Data"))</f>
        <v>8024</v>
      </c>
      <c r="C56" s="314">
        <f ca="1">INDIRECT(ADDRESS(113,B1,1,1,"Data"))-INDIRECT(ADDRESS(112,B1,1,1,"Data"))</f>
        <v>907</v>
      </c>
    </row>
    <row r="57" spans="1:3" x14ac:dyDescent="0.25">
      <c r="A57" t="s">
        <v>7957</v>
      </c>
      <c r="B57" s="314">
        <f ca="1">INDIRECT(ADDRESS(110,B1,1,1,"Data"))</f>
        <v>25185</v>
      </c>
      <c r="C57" s="314">
        <f ca="1">INDIRECT(ADDRESS(111,B1,1,1,"Data"))-INDIRECT(ADDRESS(110,B1,1,1,"Data"))</f>
        <v>13314</v>
      </c>
    </row>
    <row r="58" spans="1:3" x14ac:dyDescent="0.25">
      <c r="A58" t="s">
        <v>7958</v>
      </c>
      <c r="B58" s="314">
        <f ca="1">INDIRECT(ADDRESS(108,B1,1,1,"Data"))</f>
        <v>64112</v>
      </c>
      <c r="C58" s="314">
        <f ca="1">INDIRECT(ADDRESS(109,B1,1,1,"Data"))-INDIRECT(ADDRESS(108,B1,1,1,"Data"))</f>
        <v>20000</v>
      </c>
    </row>
    <row r="59" spans="1:3" x14ac:dyDescent="0.25">
      <c r="A59" t="s">
        <v>7959</v>
      </c>
      <c r="B59" s="314">
        <f ca="1">INDIRECT(ADDRESS(106,B1,1,1,"Data"))</f>
        <v>82017</v>
      </c>
      <c r="C59" s="314">
        <f ca="1">INDIRECT(ADDRESS(107,B1,1,1,"Data"))-INDIRECT(ADDRESS(106,B1,1,1,"Data"))</f>
        <v>50917</v>
      </c>
    </row>
    <row r="60" spans="1:3" x14ac:dyDescent="0.25">
      <c r="A60" t="s">
        <v>7960</v>
      </c>
      <c r="B60" s="314">
        <f ca="1">INDIRECT(ADDRESS(104,B1,1,1,"Data"))</f>
        <v>19263</v>
      </c>
      <c r="C60" s="314">
        <f ca="1">INDIRECT(ADDRESS(105,B1,1,1,"Data"))-INDIRECT(ADDRESS(104,B1,1,1,"Data"))</f>
        <v>9330</v>
      </c>
    </row>
    <row r="61" spans="1:3" x14ac:dyDescent="0.25">
      <c r="A61" t="s">
        <v>7961</v>
      </c>
      <c r="B61" s="314">
        <f ca="1">INDIRECT(ADDRESS(102,B1,1,1,"Data"))</f>
        <v>109519</v>
      </c>
      <c r="C61" s="314">
        <f ca="1">INDIRECT(ADDRESS(103,B1,1,1,"Data"))-INDIRECT(ADDRESS(102,B1,1,1,"Data"))</f>
        <v>21269</v>
      </c>
    </row>
    <row r="62" spans="1:3" x14ac:dyDescent="0.25">
      <c r="A62" t="s">
        <v>374</v>
      </c>
      <c r="B62" s="314">
        <f ca="1">INDIRECT(ADDRESS(100,B1,1,1,"Data"))</f>
        <v>345270</v>
      </c>
      <c r="C62" s="314">
        <f ca="1">INDIRECT(ADDRESS(101,B1,1,1,"Data"))-INDIRECT(ADDRESS(100,B1,1,1,"Data"))</f>
        <v>220143</v>
      </c>
    </row>
    <row r="64" spans="1:3" x14ac:dyDescent="0.25">
      <c r="A64" s="94" t="s">
        <v>7966</v>
      </c>
    </row>
    <row r="65" spans="1:2" x14ac:dyDescent="0.25">
      <c r="A65" t="s">
        <v>155</v>
      </c>
      <c r="B65" s="314">
        <f ca="1">INDIRECT(ADDRESS(43,B1,1,1,"Data"))</f>
        <v>151206</v>
      </c>
    </row>
    <row r="66" spans="1:2" x14ac:dyDescent="0.25">
      <c r="A66" t="s">
        <v>156</v>
      </c>
      <c r="B66" s="314">
        <f ca="1">INDIRECT(ADDRESS(47,B1,1,1,"Data"))</f>
        <v>62686</v>
      </c>
    </row>
    <row r="67" spans="1:2" x14ac:dyDescent="0.25">
      <c r="A67" t="s">
        <v>157</v>
      </c>
      <c r="B67" s="314">
        <f ca="1">INDIRECT(ADDRESS(51,B1,1,1,"Data"))</f>
        <v>27144</v>
      </c>
    </row>
    <row r="68" spans="1:2" x14ac:dyDescent="0.25">
      <c r="A68" t="s">
        <v>158</v>
      </c>
      <c r="B68" s="314">
        <f ca="1">INDIRECT(ADDRESS(55,B1,1,1,"Data"))</f>
        <v>130481</v>
      </c>
    </row>
    <row r="69" spans="1:2" x14ac:dyDescent="0.25">
      <c r="A69" t="s">
        <v>7967</v>
      </c>
      <c r="B69" s="314">
        <f ca="1">INDIRECT(ADDRESS(59,B1,1,1,"Data"))</f>
        <v>14693</v>
      </c>
    </row>
    <row r="70" spans="1:2" x14ac:dyDescent="0.25">
      <c r="A70" t="s">
        <v>7968</v>
      </c>
      <c r="B70" s="314">
        <f ca="1">INDIRECT(ADDRESS(63,B1,1,1,"Data"))+INDIRECT(ADDRESS(118,B1,1,1,"Data"))</f>
        <v>74105</v>
      </c>
    </row>
    <row r="72" spans="1:2" x14ac:dyDescent="0.25">
      <c r="A72" s="94" t="s">
        <v>8022</v>
      </c>
    </row>
    <row r="73" spans="1:2" x14ac:dyDescent="0.25">
      <c r="A73" t="s">
        <v>155</v>
      </c>
      <c r="B73" s="314">
        <f ca="1">INDIRECT(ADDRESS(64,B$1,1,1,"Data"))</f>
        <v>224413</v>
      </c>
    </row>
    <row r="74" spans="1:2" x14ac:dyDescent="0.25">
      <c r="A74" t="s">
        <v>156</v>
      </c>
      <c r="B74" s="314">
        <f ca="1">INDIRECT(ADDRESS(65,B$1,1,1,"Data"))</f>
        <v>90669</v>
      </c>
    </row>
    <row r="75" spans="1:2" x14ac:dyDescent="0.25">
      <c r="A75" t="s">
        <v>157</v>
      </c>
      <c r="B75" s="314">
        <f ca="1">INDIRECT(ADDRESS(66,B$1,1,1,"Data"))</f>
        <v>41112</v>
      </c>
    </row>
    <row r="76" spans="1:2" x14ac:dyDescent="0.25">
      <c r="A76" t="s">
        <v>158</v>
      </c>
      <c r="B76" s="314">
        <f ca="1">INDIRECT(ADDRESS(67,B$1,1,1,"Data"))</f>
        <v>202274</v>
      </c>
    </row>
    <row r="77" spans="1:2" x14ac:dyDescent="0.25">
      <c r="A77" t="s">
        <v>7967</v>
      </c>
      <c r="B77" s="314">
        <f ca="1">INDIRECT(ADDRESS(68,B$1,1,1,"Data"))</f>
        <v>30758</v>
      </c>
    </row>
    <row r="78" spans="1:2" x14ac:dyDescent="0.25">
      <c r="A78" t="s">
        <v>7968</v>
      </c>
      <c r="B78" s="314">
        <f ca="1">INDIRECT(ADDRESS(69,B$1,1,1,"Data"))</f>
        <v>169108</v>
      </c>
    </row>
    <row r="80" spans="1:2" x14ac:dyDescent="0.25">
      <c r="A80" s="10" t="s">
        <v>8132</v>
      </c>
    </row>
    <row r="81" spans="1:6" x14ac:dyDescent="0.25">
      <c r="A81" s="314" t="str">
        <f ca="1">INDIRECT(ADDRESS(D81,3,1,1,"LBM - Détail"))</f>
        <v>LBM CYTOGEN</v>
      </c>
      <c r="B81" s="314" t="str">
        <f ca="1">"5. "&amp;A81</f>
        <v>5. LBM CYTOGEN</v>
      </c>
      <c r="C81" s="315">
        <f t="array" ref="C81">LARGE(IF('LBM - Détail'!I:I&gt;100,'LBM - Détail'!K:K,""),F81)</f>
        <v>0.48201438848920902</v>
      </c>
      <c r="D81" s="314">
        <f>MATCH(C81,'LBM - Détail'!K:K,0)</f>
        <v>253</v>
      </c>
      <c r="E81" s="314" t="str">
        <f ca="1">"de "&amp;INDIRECT(ADDRESS(D81,9,1,1,"LBM - Détail")) &amp; " à "&amp; INDIRECT(ADDRESS(D81,8,1,1,"LBM - Détail"))</f>
        <v>de 139 à 206</v>
      </c>
      <c r="F81" s="314">
        <v>5</v>
      </c>
    </row>
    <row r="82" spans="1:6" x14ac:dyDescent="0.25">
      <c r="A82" s="314" t="str">
        <f ca="1">INDIRECT(ADDRESS(D82,3,1,1,"LBM - Détail"))</f>
        <v>SELAS BIO+</v>
      </c>
      <c r="B82" s="314" t="str">
        <f ca="1">"4. "&amp;A82</f>
        <v>4. SELAS BIO+</v>
      </c>
      <c r="C82" s="315">
        <f t="array" ref="C82">LARGE(IF('LBM - Détail'!I:I&gt;100,'LBM - Détail'!K:K,""),F82)</f>
        <v>0.52064319860929997</v>
      </c>
      <c r="D82" s="314">
        <f>MATCH(C82,'LBM - Détail'!K:K,0)</f>
        <v>214</v>
      </c>
      <c r="E82" s="314" t="str">
        <f ca="1">"de "&amp;INDIRECT(ADDRESS(D82,9,1,1,"LBM - Détail")) &amp; " à "&amp; INDIRECT(ADDRESS(D82,8,1,1,"LBM - Détail"))</f>
        <v>de 2301 à 3499</v>
      </c>
      <c r="F82" s="314">
        <v>4</v>
      </c>
    </row>
    <row r="83" spans="1:6" x14ac:dyDescent="0.25">
      <c r="A83" s="314" t="str">
        <f ca="1">INDIRECT(ADDRESS(D83,3,1,1,"LBM - Détail"))</f>
        <v>SELAS LA SCALA</v>
      </c>
      <c r="B83" s="314" t="str">
        <f ca="1">"3. "&amp;A83</f>
        <v>3. SELAS LA SCALA</v>
      </c>
      <c r="C83" s="315">
        <f t="array" ref="C83">LARGE(IF('LBM - Détail'!I:I&gt;100,'LBM - Détail'!K:K,""),F83)</f>
        <v>0.83954154727793695</v>
      </c>
      <c r="D83" s="314">
        <f>MATCH(C83,'LBM - Détail'!K:K,0)</f>
        <v>246</v>
      </c>
      <c r="E83" s="314" t="str">
        <f ca="1">"de "&amp;INDIRECT(ADDRESS(D83,9,1,1,"LBM - Détail")) &amp; " à "&amp; INDIRECT(ADDRESS(D83,8,1,1,"LBM - Détail"))</f>
        <v>de 349 à 642</v>
      </c>
      <c r="F83" s="314">
        <v>3</v>
      </c>
    </row>
    <row r="84" spans="1:6" x14ac:dyDescent="0.25">
      <c r="A84" s="314" t="str">
        <f ca="1">INDIRECT(ADDRESS(D84,3,1,1,"LBM - Détail"))</f>
        <v>LABORATOIRE MARTIN PEYSSIES</v>
      </c>
      <c r="B84" s="314" t="str">
        <f ca="1">"2. "&amp;A84</f>
        <v>2. LABORATOIRE MARTIN PEYSSIES</v>
      </c>
      <c r="C84" s="315">
        <f t="array" ref="C84">LARGE(IF('LBM - Détail'!I:I&gt;100,'LBM - Détail'!K:K,""),F84)</f>
        <v>1.0201612903225801</v>
      </c>
      <c r="D84" s="314">
        <f>MATCH(C84,'LBM - Détail'!K:K,0)</f>
        <v>242</v>
      </c>
      <c r="E84" s="314" t="str">
        <f ca="1">"de "&amp;INDIRECT(ADDRESS(D84,9,1,1,"LBM - Détail")) &amp; " à "&amp; INDIRECT(ADDRESS(D84,8,1,1,"LBM - Détail"))</f>
        <v>de 496 à 1002</v>
      </c>
      <c r="F84" s="314">
        <v>2</v>
      </c>
    </row>
    <row r="85" spans="1:6" x14ac:dyDescent="0.25">
      <c r="A85" s="314" t="str">
        <f ca="1">INDIRECT(ADDRESS(D85,3,1,1,"LBM - Détail"))</f>
        <v>SELAS TETRABIO</v>
      </c>
      <c r="B85" s="314" t="str">
        <f ca="1">"1. "&amp;A85</f>
        <v>1. SELAS TETRABIO</v>
      </c>
      <c r="C85" s="315">
        <f t="array" ref="C85">LARGE(IF('LBM - Détail'!I:I&gt;100,'LBM - Détail'!K:K,""),F85)</f>
        <v>10.7985153764581</v>
      </c>
      <c r="D85" s="314">
        <f>MATCH(C85,'LBM - Détail'!K:K,0)</f>
        <v>98</v>
      </c>
      <c r="E85" s="314" t="str">
        <f ca="1">"de "&amp;INDIRECT(ADDRESS(D85,9,1,1,"LBM - Détail")) &amp; " à "&amp; INDIRECT(ADDRESS(D85,8,1,1,"LBM - Détail"))</f>
        <v>de 1886 à 22252</v>
      </c>
      <c r="F85" s="314">
        <v>1</v>
      </c>
    </row>
  </sheetData>
  <mergeCells count="4">
    <mergeCell ref="A40:A41"/>
    <mergeCell ref="A42:A43"/>
    <mergeCell ref="A44:A45"/>
    <mergeCell ref="A46:A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tabColor rgb="FF008080"/>
  </sheetPr>
  <dimension ref="A1:N307"/>
  <sheetViews>
    <sheetView showGridLines="0" topLeftCell="A21" zoomScaleNormal="100" zoomScaleSheetLayoutView="150" zoomScalePageLayoutView="160" workbookViewId="0"/>
  </sheetViews>
  <sheetFormatPr baseColWidth="10" defaultColWidth="10.625" defaultRowHeight="15" x14ac:dyDescent="0.2"/>
  <cols>
    <col min="1" max="1" width="3.125" style="13" customWidth="1"/>
    <col min="2" max="2" width="10.125" style="13" customWidth="1"/>
    <col min="3" max="3" width="5.625" style="13" customWidth="1"/>
    <col min="4" max="4" width="1.375" style="13" customWidth="1"/>
    <col min="5" max="5" width="4.625" style="13" customWidth="1"/>
    <col min="6" max="6" width="10.125" style="13" customWidth="1"/>
    <col min="7" max="7" width="6" style="13" customWidth="1"/>
    <col min="8" max="8" width="1.375" style="13" customWidth="1"/>
    <col min="9" max="9" width="4.625" style="13" customWidth="1"/>
    <col min="10" max="10" width="10.125" style="13" customWidth="1"/>
    <col min="11" max="11" width="6.125" style="13" customWidth="1"/>
    <col min="12" max="12" width="4.625" style="13" customWidth="1"/>
    <col min="13" max="13" width="10.125" style="13" customWidth="1"/>
    <col min="14" max="14" width="8" style="13" customWidth="1"/>
    <col min="15" max="55" width="5" style="13" customWidth="1"/>
    <col min="56" max="16384" width="10.625" style="13"/>
  </cols>
  <sheetData>
    <row r="1" spans="1:14" ht="15" customHeight="1" x14ac:dyDescent="0.2">
      <c r="A1" s="12"/>
      <c r="B1" s="12"/>
      <c r="C1" s="12"/>
      <c r="D1" s="12"/>
      <c r="E1" s="12"/>
      <c r="F1" s="12"/>
      <c r="G1" s="12"/>
      <c r="H1" s="12"/>
      <c r="I1" s="12"/>
      <c r="J1" s="12"/>
      <c r="K1" s="12"/>
      <c r="L1" s="12"/>
      <c r="M1" s="12"/>
      <c r="N1" s="12"/>
    </row>
    <row r="2" spans="1:14" ht="15" customHeight="1" x14ac:dyDescent="0.2">
      <c r="A2" s="12"/>
      <c r="B2" s="12"/>
      <c r="C2" s="11" t="s">
        <v>34</v>
      </c>
      <c r="D2" s="14"/>
      <c r="E2" s="14"/>
      <c r="F2" s="14"/>
      <c r="G2" s="12"/>
      <c r="H2" s="12"/>
      <c r="I2" s="12"/>
      <c r="J2" s="12"/>
      <c r="K2" s="12"/>
      <c r="L2" s="478" t="s">
        <v>122</v>
      </c>
      <c r="M2" s="478"/>
      <c r="N2" s="478"/>
    </row>
    <row r="3" spans="1:14" ht="15" customHeight="1" x14ac:dyDescent="0.2">
      <c r="A3" s="12"/>
      <c r="B3" s="12"/>
      <c r="C3" s="516" t="s">
        <v>7989</v>
      </c>
      <c r="D3" s="516"/>
      <c r="E3" s="516"/>
      <c r="F3" s="516"/>
      <c r="G3" s="516"/>
      <c r="H3" s="516"/>
      <c r="I3" s="516"/>
      <c r="J3" s="516"/>
      <c r="K3" s="103"/>
      <c r="L3" s="478"/>
      <c r="M3" s="478"/>
      <c r="N3" s="478"/>
    </row>
    <row r="4" spans="1:14" ht="15" customHeight="1" thickBot="1" x14ac:dyDescent="0.25">
      <c r="A4" s="15"/>
      <c r="B4" s="15"/>
      <c r="C4" s="517"/>
      <c r="D4" s="517"/>
      <c r="E4" s="517"/>
      <c r="F4" s="517"/>
      <c r="G4" s="517"/>
      <c r="H4" s="517"/>
      <c r="I4" s="517"/>
      <c r="J4" s="517"/>
      <c r="K4" s="104"/>
      <c r="L4" s="102"/>
      <c r="M4" s="102"/>
      <c r="N4" s="15"/>
    </row>
    <row r="5" spans="1:14" ht="15" customHeight="1" x14ac:dyDescent="0.2">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14</v>
      </c>
      <c r="B8" s="21">
        <v>334</v>
      </c>
      <c r="C8" s="346" t="s">
        <v>17825</v>
      </c>
      <c r="D8" s="101"/>
      <c r="E8" s="77" t="s">
        <v>14</v>
      </c>
      <c r="F8" s="21">
        <v>271</v>
      </c>
      <c r="G8" s="344" t="s">
        <v>22039</v>
      </c>
      <c r="H8" s="101"/>
      <c r="I8" s="77" t="s">
        <v>14</v>
      </c>
      <c r="J8" s="21">
        <v>5982</v>
      </c>
      <c r="K8" s="343">
        <v>0.06</v>
      </c>
      <c r="L8" s="77" t="s">
        <v>14</v>
      </c>
      <c r="M8" s="356">
        <v>6289317</v>
      </c>
      <c r="N8" s="385" t="s">
        <v>22041</v>
      </c>
    </row>
    <row r="9" spans="1:14" ht="15" customHeight="1" x14ac:dyDescent="0.2">
      <c r="A9" s="24"/>
      <c r="B9" s="483" t="s">
        <v>306</v>
      </c>
      <c r="C9" s="483"/>
      <c r="D9" s="97"/>
      <c r="E9" s="43"/>
      <c r="F9" s="43" t="s">
        <v>307</v>
      </c>
      <c r="G9" s="85"/>
      <c r="H9" s="97"/>
      <c r="I9" s="43"/>
      <c r="J9" s="483" t="s">
        <v>308</v>
      </c>
      <c r="K9" s="495"/>
      <c r="L9" s="57"/>
      <c r="M9" s="43" t="s">
        <v>241</v>
      </c>
      <c r="N9" s="98"/>
    </row>
    <row r="10" spans="1:14" ht="15" customHeight="1" x14ac:dyDescent="0.2">
      <c r="A10" s="12"/>
      <c r="B10" s="502" t="s">
        <v>21504</v>
      </c>
      <c r="C10" s="502"/>
      <c r="D10" s="95"/>
      <c r="E10" s="20"/>
      <c r="F10" s="502" t="s">
        <v>22040</v>
      </c>
      <c r="G10" s="502"/>
      <c r="H10" s="95"/>
      <c r="I10" s="20"/>
      <c r="J10" s="99" t="s">
        <v>17329</v>
      </c>
      <c r="K10" s="98"/>
      <c r="L10" s="57"/>
      <c r="M10" s="43" t="s">
        <v>387</v>
      </c>
      <c r="N10" s="98"/>
    </row>
    <row r="11" spans="1:14" ht="12.75" customHeight="1" x14ac:dyDescent="0.2">
      <c r="A11" s="12"/>
      <c r="B11" s="505" t="s">
        <v>309</v>
      </c>
      <c r="C11" s="505"/>
      <c r="D11" s="96"/>
      <c r="E11" s="85"/>
      <c r="F11" s="505" t="s">
        <v>309</v>
      </c>
      <c r="G11" s="505"/>
      <c r="H11" s="96"/>
      <c r="I11" s="85"/>
      <c r="J11" s="507" t="s">
        <v>388</v>
      </c>
      <c r="K11" s="508"/>
      <c r="L11" s="86"/>
      <c r="M11" s="99" t="s">
        <v>22042</v>
      </c>
      <c r="N11" s="100"/>
    </row>
    <row r="12" spans="1:14" ht="15.75" customHeight="1" x14ac:dyDescent="0.2">
      <c r="A12" s="12"/>
      <c r="B12" s="85"/>
      <c r="C12" s="85"/>
      <c r="D12" s="89"/>
      <c r="E12" s="85"/>
      <c r="F12" s="85"/>
      <c r="G12" s="85"/>
      <c r="H12" s="89"/>
      <c r="I12" s="85"/>
      <c r="J12" s="507"/>
      <c r="K12" s="508"/>
      <c r="L12" s="86"/>
      <c r="M12" s="507" t="s">
        <v>278</v>
      </c>
      <c r="N12" s="508"/>
    </row>
    <row r="13" spans="1:14" ht="15" customHeight="1" x14ac:dyDescent="0.25">
      <c r="A13" s="91"/>
      <c r="B13" s="92"/>
      <c r="C13" s="92"/>
      <c r="D13" s="92"/>
      <c r="E13" s="92"/>
      <c r="F13" s="92"/>
      <c r="G13" s="92"/>
      <c r="H13" s="92"/>
      <c r="I13" s="92"/>
      <c r="J13" s="92"/>
      <c r="K13" s="92"/>
      <c r="L13" s="92"/>
      <c r="M13" s="92"/>
      <c r="N13" s="92"/>
    </row>
    <row r="14" spans="1:14" ht="9.75" customHeight="1" x14ac:dyDescent="0.2">
      <c r="A14" s="12"/>
      <c r="B14" s="12"/>
      <c r="C14" s="12"/>
      <c r="D14" s="12"/>
      <c r="E14" s="12"/>
      <c r="F14" s="12"/>
      <c r="G14" s="12"/>
      <c r="H14" s="12"/>
      <c r="I14" s="12"/>
      <c r="J14" s="12"/>
      <c r="K14" s="12"/>
      <c r="L14" s="12"/>
      <c r="M14" s="12"/>
      <c r="N14" s="12"/>
    </row>
    <row r="15" spans="1:14" ht="16.5" customHeight="1" x14ac:dyDescent="0.25">
      <c r="A15" s="33" t="s">
        <v>378</v>
      </c>
      <c r="B15" s="33"/>
      <c r="C15" s="33"/>
      <c r="D15" s="33"/>
      <c r="E15" s="33"/>
      <c r="F15" s="33"/>
      <c r="G15" s="33"/>
      <c r="H15" s="33"/>
      <c r="I15" s="33"/>
      <c r="J15" s="33"/>
      <c r="K15" s="33"/>
      <c r="L15" s="33"/>
      <c r="M15" s="33"/>
      <c r="N15" s="33"/>
    </row>
    <row r="16" spans="1:14" ht="16.5" customHeight="1" x14ac:dyDescent="0.2">
      <c r="A16" s="12"/>
      <c r="B16" s="80" t="s">
        <v>374</v>
      </c>
      <c r="C16" s="12"/>
      <c r="D16" s="12"/>
      <c r="E16" s="12"/>
      <c r="F16" s="12"/>
      <c r="G16" s="12"/>
      <c r="H16" s="12"/>
      <c r="I16" s="12"/>
      <c r="J16" s="12"/>
      <c r="K16" s="12"/>
      <c r="L16" s="105"/>
      <c r="M16" s="105"/>
      <c r="N16" s="105"/>
    </row>
    <row r="17" spans="1:14" ht="16.5" customHeight="1" x14ac:dyDescent="0.2">
      <c r="A17" s="12"/>
      <c r="B17" s="12"/>
      <c r="C17" s="12"/>
      <c r="D17" s="12"/>
      <c r="E17" s="12"/>
      <c r="F17" s="184" t="s">
        <v>375</v>
      </c>
      <c r="G17" s="12"/>
      <c r="H17" s="12"/>
      <c r="I17" s="12"/>
      <c r="J17" s="184" t="s">
        <v>315</v>
      </c>
      <c r="K17" s="12"/>
      <c r="L17" s="12"/>
      <c r="M17" s="184" t="s">
        <v>376</v>
      </c>
      <c r="N17" s="12"/>
    </row>
    <row r="18" spans="1:14" ht="16.5" customHeight="1" x14ac:dyDescent="0.2">
      <c r="A18" s="12"/>
      <c r="B18" s="12"/>
      <c r="C18" s="12"/>
      <c r="D18" s="12"/>
      <c r="E18" s="12"/>
      <c r="F18" s="184"/>
      <c r="G18" s="12"/>
      <c r="H18" s="12"/>
      <c r="I18" s="12"/>
      <c r="J18" s="184"/>
      <c r="K18" s="12"/>
      <c r="L18" s="12"/>
      <c r="M18" s="184"/>
      <c r="N18" s="12"/>
    </row>
    <row r="19" spans="1:14" ht="16.5" customHeight="1" x14ac:dyDescent="0.2">
      <c r="A19" s="12"/>
      <c r="B19" s="12"/>
      <c r="C19" s="12"/>
      <c r="D19" s="12"/>
      <c r="E19" s="12"/>
      <c r="F19" s="12"/>
      <c r="G19" s="12"/>
      <c r="H19" s="12"/>
      <c r="I19" s="12"/>
      <c r="J19" s="12"/>
      <c r="K19" s="12"/>
      <c r="L19" s="12"/>
      <c r="M19" s="12"/>
      <c r="N19" s="12"/>
    </row>
    <row r="20" spans="1:14" ht="16.5" customHeight="1" x14ac:dyDescent="0.2">
      <c r="A20" s="12"/>
      <c r="B20" s="12"/>
      <c r="C20" s="12"/>
      <c r="D20" s="12"/>
      <c r="E20" s="12"/>
      <c r="F20" s="12"/>
      <c r="G20" s="12"/>
      <c r="H20" s="12"/>
      <c r="I20" s="12"/>
      <c r="J20" s="12"/>
      <c r="K20" s="12"/>
      <c r="L20" s="12"/>
      <c r="M20" s="12"/>
      <c r="N20" s="12"/>
    </row>
    <row r="21" spans="1:14" ht="16.5" customHeight="1" x14ac:dyDescent="0.2">
      <c r="A21" s="12"/>
      <c r="B21" s="12"/>
      <c r="C21" s="12"/>
      <c r="D21" s="12"/>
      <c r="E21" s="12"/>
      <c r="F21" s="12"/>
      <c r="G21" s="12"/>
      <c r="H21" s="12"/>
      <c r="I21" s="12"/>
      <c r="J21" s="12"/>
      <c r="K21" s="12"/>
      <c r="L21" s="12"/>
      <c r="M21" s="12"/>
      <c r="N21" s="12"/>
    </row>
    <row r="22" spans="1:14" ht="16.5" customHeight="1" x14ac:dyDescent="0.2">
      <c r="A22" s="12"/>
      <c r="B22" s="12"/>
      <c r="C22" s="12"/>
      <c r="D22" s="12"/>
      <c r="E22" s="12"/>
      <c r="F22" s="12"/>
      <c r="G22" s="12"/>
      <c r="H22" s="12"/>
      <c r="I22" s="12"/>
      <c r="J22" s="12"/>
      <c r="K22" s="12"/>
      <c r="L22" s="12"/>
      <c r="M22" s="12"/>
      <c r="N22" s="12"/>
    </row>
    <row r="23" spans="1:14" ht="16.5" customHeight="1" x14ac:dyDescent="0.2">
      <c r="A23" s="12"/>
      <c r="B23" s="12"/>
      <c r="C23" s="12"/>
      <c r="D23" s="12"/>
      <c r="E23" s="12"/>
      <c r="F23" s="12"/>
      <c r="G23" s="12"/>
      <c r="H23" s="12"/>
      <c r="I23" s="12"/>
      <c r="J23" s="12"/>
      <c r="K23" s="12"/>
      <c r="L23" s="12"/>
      <c r="M23" s="12"/>
      <c r="N23" s="12"/>
    </row>
    <row r="24" spans="1:14" ht="12.75" customHeight="1" x14ac:dyDescent="0.2">
      <c r="A24" s="181"/>
      <c r="B24" s="183" t="s">
        <v>311</v>
      </c>
      <c r="C24" s="12"/>
      <c r="D24" s="12"/>
      <c r="E24" s="12"/>
      <c r="F24" s="12"/>
      <c r="G24" s="12"/>
      <c r="H24" s="12"/>
      <c r="I24" s="12"/>
      <c r="J24" s="12"/>
      <c r="K24" s="12"/>
      <c r="L24" s="12"/>
      <c r="M24" s="12"/>
      <c r="N24" s="12"/>
    </row>
    <row r="25" spans="1:14" ht="12" customHeight="1" x14ac:dyDescent="0.2">
      <c r="A25" s="182"/>
      <c r="B25" s="183" t="s">
        <v>373</v>
      </c>
      <c r="C25" s="12"/>
      <c r="D25" s="12"/>
      <c r="E25" s="12"/>
      <c r="F25" s="12"/>
      <c r="G25" s="12"/>
      <c r="H25" s="12"/>
      <c r="I25" s="12"/>
      <c r="J25" s="12"/>
      <c r="K25" s="12"/>
      <c r="L25" s="12"/>
      <c r="M25" s="12"/>
      <c r="N25" s="12"/>
    </row>
    <row r="26" spans="1:14" ht="16.5" customHeight="1" x14ac:dyDescent="0.2">
      <c r="A26" s="12"/>
      <c r="B26" s="12"/>
      <c r="C26" s="12"/>
      <c r="D26" s="12"/>
      <c r="E26" s="12"/>
      <c r="F26" s="12"/>
      <c r="G26" s="12"/>
      <c r="H26" s="12"/>
      <c r="I26" s="12"/>
      <c r="J26" s="12"/>
      <c r="K26" s="12"/>
      <c r="L26" s="12"/>
      <c r="M26" s="12"/>
      <c r="N26" s="12"/>
    </row>
    <row r="27" spans="1:14" ht="16.5" customHeight="1" x14ac:dyDescent="0.25">
      <c r="A27" s="33" t="s">
        <v>377</v>
      </c>
      <c r="B27" s="30"/>
      <c r="C27" s="30"/>
      <c r="D27" s="30"/>
      <c r="E27" s="30"/>
      <c r="F27" s="30"/>
      <c r="G27" s="30"/>
      <c r="H27" s="30"/>
      <c r="I27" s="30"/>
      <c r="J27" s="30"/>
      <c r="K27" s="30"/>
      <c r="L27" s="30"/>
      <c r="M27" s="30"/>
      <c r="N27" s="30"/>
    </row>
    <row r="28" spans="1:14" ht="26.25" customHeight="1" x14ac:dyDescent="0.2">
      <c r="A28" s="12"/>
      <c r="B28" s="12"/>
      <c r="C28" s="12"/>
      <c r="D28" s="12"/>
      <c r="E28" s="12"/>
      <c r="F28" s="12"/>
      <c r="G28" s="12"/>
      <c r="H28" s="12"/>
      <c r="I28" s="12"/>
      <c r="J28" s="12"/>
      <c r="K28" s="12"/>
      <c r="L28" s="12"/>
      <c r="M28" s="12"/>
      <c r="N28" s="12"/>
    </row>
    <row r="29" spans="1:14" ht="16.5" customHeight="1" x14ac:dyDescent="0.2">
      <c r="A29" s="12"/>
      <c r="B29" s="12"/>
      <c r="C29" s="12"/>
      <c r="D29" s="12"/>
      <c r="E29" s="12"/>
      <c r="F29" s="12"/>
      <c r="G29" s="12"/>
      <c r="H29" s="12"/>
      <c r="I29" s="12"/>
      <c r="J29" s="12"/>
      <c r="K29" s="12"/>
      <c r="L29" s="12"/>
      <c r="M29" s="12"/>
      <c r="N29" s="12"/>
    </row>
    <row r="30" spans="1:14" ht="16.5" customHeight="1" x14ac:dyDescent="0.2">
      <c r="A30" s="12"/>
      <c r="B30" s="12"/>
      <c r="C30" s="12"/>
      <c r="D30" s="12"/>
      <c r="E30" s="12"/>
      <c r="F30" s="12"/>
      <c r="G30" s="12"/>
      <c r="H30" s="12"/>
      <c r="I30" s="12"/>
      <c r="J30" s="12"/>
      <c r="K30" s="12"/>
      <c r="L30" s="12"/>
      <c r="M30" s="12"/>
      <c r="N30" s="12"/>
    </row>
    <row r="31" spans="1:14" ht="16.5" customHeight="1" x14ac:dyDescent="0.2">
      <c r="A31" s="12"/>
      <c r="B31" s="12"/>
      <c r="C31" s="12"/>
      <c r="D31" s="12"/>
      <c r="E31" s="12"/>
      <c r="F31" s="12"/>
      <c r="G31" s="12"/>
      <c r="H31" s="12"/>
      <c r="I31" s="12"/>
      <c r="J31" s="12"/>
      <c r="K31" s="12"/>
      <c r="L31" s="12"/>
      <c r="M31" s="12"/>
      <c r="N31" s="12"/>
    </row>
    <row r="32" spans="1:14" ht="16.5" customHeight="1" x14ac:dyDescent="0.2">
      <c r="A32" s="12"/>
      <c r="B32" s="12"/>
      <c r="C32" s="12"/>
      <c r="D32" s="12"/>
      <c r="E32" s="12"/>
      <c r="F32" s="12"/>
      <c r="G32" s="12"/>
      <c r="H32" s="12"/>
      <c r="I32" s="12"/>
      <c r="J32" s="12"/>
      <c r="K32" s="12"/>
      <c r="L32" s="12"/>
      <c r="M32" s="12"/>
      <c r="N32" s="12"/>
    </row>
    <row r="33" spans="1:14" ht="16.5" customHeight="1" x14ac:dyDescent="0.2">
      <c r="A33" s="12"/>
      <c r="B33" s="12"/>
      <c r="C33" s="12"/>
      <c r="D33" s="12"/>
      <c r="E33" s="12"/>
      <c r="F33" s="12"/>
      <c r="G33" s="12"/>
      <c r="H33" s="12"/>
      <c r="I33" s="12"/>
      <c r="J33" s="12"/>
      <c r="K33" s="12"/>
      <c r="L33" s="12"/>
      <c r="M33" s="12"/>
      <c r="N33" s="12"/>
    </row>
    <row r="34" spans="1:14" ht="16.5" customHeight="1" x14ac:dyDescent="0.2">
      <c r="A34" s="12"/>
      <c r="B34" s="12"/>
      <c r="C34" s="12"/>
      <c r="D34" s="12"/>
      <c r="E34" s="12"/>
      <c r="F34" s="12"/>
      <c r="G34" s="12"/>
      <c r="H34" s="12"/>
      <c r="I34" s="12"/>
      <c r="J34" s="12"/>
      <c r="K34" s="12"/>
      <c r="L34" s="12"/>
      <c r="M34" s="12"/>
      <c r="N34" s="12"/>
    </row>
    <row r="35" spans="1:14" ht="16.5" customHeight="1" x14ac:dyDescent="0.2">
      <c r="A35" s="12"/>
      <c r="B35" s="12"/>
      <c r="C35" s="12"/>
      <c r="D35" s="12"/>
      <c r="E35" s="12"/>
      <c r="F35" s="12"/>
      <c r="G35" s="12"/>
      <c r="H35" s="12"/>
      <c r="I35" s="12"/>
      <c r="J35" s="12"/>
      <c r="K35" s="12"/>
      <c r="L35" s="12"/>
      <c r="M35" s="12"/>
      <c r="N35" s="12"/>
    </row>
    <row r="36" spans="1:14" ht="16.5" customHeight="1" x14ac:dyDescent="0.2">
      <c r="A36" s="12"/>
      <c r="B36" s="12"/>
      <c r="C36" s="12"/>
      <c r="D36" s="12"/>
      <c r="E36" s="12"/>
      <c r="F36" s="12"/>
      <c r="G36" s="12"/>
      <c r="H36" s="12"/>
      <c r="I36" s="12"/>
      <c r="J36" s="12"/>
      <c r="K36" s="12"/>
      <c r="L36" s="12"/>
      <c r="M36" s="12"/>
      <c r="N36" s="12"/>
    </row>
    <row r="37" spans="1:14" ht="16.5" customHeight="1" x14ac:dyDescent="0.2">
      <c r="A37" s="12"/>
      <c r="B37" s="12"/>
      <c r="C37" s="12"/>
      <c r="D37" s="12"/>
      <c r="E37" s="12"/>
      <c r="F37" s="12"/>
      <c r="G37" s="12"/>
      <c r="H37" s="12"/>
      <c r="I37" s="12"/>
      <c r="J37" s="12"/>
      <c r="K37" s="12"/>
      <c r="L37" s="12"/>
      <c r="M37" s="12"/>
      <c r="N37" s="12"/>
    </row>
    <row r="38" spans="1:14" ht="16.5" customHeight="1" x14ac:dyDescent="0.2">
      <c r="A38" s="12"/>
      <c r="B38" s="12"/>
      <c r="C38" s="12"/>
      <c r="D38" s="12"/>
      <c r="E38" s="12"/>
      <c r="F38" s="12"/>
      <c r="G38" s="12"/>
      <c r="H38" s="12"/>
      <c r="I38" s="12"/>
      <c r="J38" s="12"/>
      <c r="K38" s="12"/>
      <c r="L38" s="12"/>
      <c r="M38" s="12"/>
      <c r="N38" s="12"/>
    </row>
    <row r="39" spans="1:14" ht="15" customHeight="1" x14ac:dyDescent="0.25">
      <c r="A39" s="33" t="s">
        <v>381</v>
      </c>
      <c r="B39" s="30"/>
      <c r="C39" s="30"/>
      <c r="D39" s="30"/>
      <c r="E39" s="30"/>
      <c r="F39" s="30"/>
      <c r="G39" s="30"/>
      <c r="H39" s="30"/>
      <c r="I39" s="30"/>
      <c r="J39" s="30"/>
      <c r="K39" s="30"/>
      <c r="L39" s="30"/>
      <c r="M39" s="30"/>
      <c r="N39" s="30"/>
    </row>
    <row r="40" spans="1:14" ht="6.75" customHeight="1" x14ac:dyDescent="0.2">
      <c r="A40" s="12"/>
      <c r="B40" s="12"/>
      <c r="C40" s="12"/>
      <c r="D40" s="12"/>
      <c r="E40" s="12"/>
      <c r="F40" s="12"/>
      <c r="G40" s="12"/>
      <c r="H40" s="12"/>
      <c r="I40" s="12"/>
      <c r="J40" s="12"/>
      <c r="K40" s="12"/>
      <c r="L40" s="12"/>
      <c r="M40" s="12"/>
      <c r="N40" s="12"/>
    </row>
    <row r="41" spans="1:14" x14ac:dyDescent="0.2">
      <c r="A41" s="80" t="s">
        <v>15784</v>
      </c>
      <c r="B41" s="12"/>
      <c r="C41" s="12"/>
      <c r="D41" s="12"/>
      <c r="E41" s="12"/>
      <c r="F41" s="12"/>
      <c r="G41" s="12"/>
      <c r="H41" s="12"/>
      <c r="I41" s="12"/>
      <c r="J41" s="80" t="s">
        <v>8133</v>
      </c>
      <c r="K41" s="12"/>
      <c r="L41" s="12"/>
      <c r="M41" s="12"/>
      <c r="N41" s="35"/>
    </row>
    <row r="42" spans="1:14" ht="15" customHeight="1" x14ac:dyDescent="0.2">
      <c r="A42" s="12"/>
      <c r="B42" s="12"/>
      <c r="C42" s="12"/>
      <c r="D42" s="12"/>
      <c r="E42" s="12"/>
      <c r="F42" s="12"/>
      <c r="G42" s="12"/>
      <c r="H42" s="12"/>
      <c r="I42" s="12"/>
      <c r="J42" s="12"/>
      <c r="K42" s="12"/>
      <c r="L42" s="12"/>
      <c r="M42" s="12"/>
      <c r="N42" s="12"/>
    </row>
    <row r="43" spans="1:14" ht="15" customHeight="1" x14ac:dyDescent="0.2">
      <c r="A43" s="12"/>
      <c r="B43" s="12"/>
      <c r="C43" s="12"/>
      <c r="D43" s="12"/>
      <c r="E43" s="12"/>
      <c r="F43" s="12"/>
      <c r="G43" s="12"/>
      <c r="H43" s="12"/>
      <c r="I43" s="12"/>
      <c r="J43" s="12"/>
      <c r="K43" s="12"/>
      <c r="L43" s="12"/>
      <c r="M43" s="12"/>
      <c r="N43" s="12"/>
    </row>
    <row r="44" spans="1:14" ht="15" customHeight="1" x14ac:dyDescent="0.2">
      <c r="A44" s="12"/>
      <c r="B44" s="12"/>
      <c r="C44" s="12"/>
      <c r="D44" s="12"/>
      <c r="E44" s="12"/>
      <c r="F44" s="12"/>
      <c r="G44" s="12"/>
      <c r="H44" s="12"/>
      <c r="I44" s="12"/>
      <c r="J44" s="12"/>
      <c r="K44" s="12"/>
      <c r="L44" s="12"/>
      <c r="M44" s="12"/>
      <c r="N44" s="12"/>
    </row>
    <row r="45" spans="1:14" ht="15" customHeight="1" x14ac:dyDescent="0.2">
      <c r="A45" s="12"/>
      <c r="B45" s="12"/>
      <c r="C45" s="12"/>
      <c r="D45" s="12"/>
      <c r="E45" s="12"/>
      <c r="F45" s="12"/>
      <c r="G45" s="12"/>
      <c r="H45" s="12"/>
      <c r="I45" s="12"/>
      <c r="J45" s="12"/>
      <c r="K45" s="12"/>
      <c r="L45" s="12"/>
      <c r="M45" s="12"/>
      <c r="N45" s="12"/>
    </row>
    <row r="46" spans="1:14" ht="15" customHeight="1" x14ac:dyDescent="0.2">
      <c r="A46" s="12"/>
      <c r="B46" s="12"/>
      <c r="C46" s="12"/>
      <c r="D46" s="12"/>
      <c r="E46" s="12"/>
      <c r="F46" s="12"/>
      <c r="G46" s="12"/>
      <c r="H46" s="12"/>
      <c r="I46" s="12"/>
      <c r="J46" s="12"/>
      <c r="K46" s="12"/>
      <c r="L46" s="12"/>
      <c r="M46" s="12"/>
      <c r="N46" s="12"/>
    </row>
    <row r="47" spans="1:14" ht="15" customHeight="1" x14ac:dyDescent="0.2">
      <c r="A47" s="12"/>
      <c r="B47" s="12"/>
      <c r="C47" s="12"/>
      <c r="D47" s="12"/>
      <c r="E47" s="12"/>
      <c r="F47" s="12"/>
      <c r="G47" s="12"/>
      <c r="H47" s="12"/>
      <c r="I47" s="12"/>
      <c r="J47" s="12"/>
      <c r="K47" s="12"/>
      <c r="L47" s="12"/>
      <c r="M47" s="12"/>
      <c r="N47" s="12"/>
    </row>
    <row r="48" spans="1:14" ht="15" customHeight="1" x14ac:dyDescent="0.2">
      <c r="A48" s="12"/>
      <c r="B48" s="12"/>
      <c r="C48" s="12"/>
      <c r="D48" s="12"/>
      <c r="E48" s="12"/>
      <c r="F48" s="12"/>
      <c r="G48" s="12"/>
      <c r="H48" s="12"/>
      <c r="I48" s="12"/>
      <c r="J48" s="12"/>
      <c r="K48" s="12"/>
      <c r="L48" s="12"/>
      <c r="M48" s="12"/>
      <c r="N48" s="12"/>
    </row>
    <row r="49" spans="1:14" ht="15" customHeight="1" x14ac:dyDescent="0.2">
      <c r="A49" s="12"/>
      <c r="B49" s="12"/>
      <c r="C49" s="12"/>
      <c r="D49" s="12"/>
      <c r="E49" s="12"/>
      <c r="F49" s="12"/>
      <c r="G49" s="12"/>
      <c r="H49" s="12"/>
      <c r="I49" s="12"/>
      <c r="J49" s="12"/>
      <c r="K49" s="12"/>
      <c r="L49" s="12"/>
      <c r="M49" s="12"/>
      <c r="N49" s="12"/>
    </row>
    <row r="50" spans="1:14" ht="15" customHeight="1" x14ac:dyDescent="0.2">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
      <c r="A52" s="81"/>
      <c r="B52" s="185"/>
      <c r="C52" s="82"/>
      <c r="D52" s="82"/>
      <c r="E52" s="82"/>
      <c r="F52" s="82"/>
      <c r="G52" s="82"/>
      <c r="H52" s="82"/>
      <c r="I52" s="82"/>
      <c r="J52" s="185"/>
      <c r="K52" s="81"/>
      <c r="L52" s="73"/>
      <c r="M52" s="73"/>
      <c r="N52" s="73"/>
    </row>
    <row r="53" spans="1:14" ht="15" customHeight="1" x14ac:dyDescent="0.2">
      <c r="A53" s="12"/>
      <c r="B53" s="12"/>
      <c r="C53" s="12"/>
      <c r="D53" s="12"/>
      <c r="E53" s="12"/>
      <c r="F53" s="12"/>
      <c r="G53" s="12"/>
      <c r="H53" s="12"/>
      <c r="I53" s="12"/>
      <c r="J53" s="12"/>
      <c r="K53" s="12"/>
      <c r="L53" s="12"/>
      <c r="M53" s="12"/>
      <c r="N53" s="12"/>
    </row>
    <row r="54" spans="1:14" ht="15" customHeight="1" x14ac:dyDescent="0.2">
      <c r="A54" s="12"/>
      <c r="B54" s="12"/>
      <c r="C54" s="12"/>
      <c r="D54" s="12"/>
      <c r="E54" s="12"/>
      <c r="F54" s="12"/>
      <c r="G54" s="12"/>
      <c r="H54" s="12"/>
      <c r="I54" s="12"/>
      <c r="J54" s="12"/>
      <c r="K54" s="12"/>
      <c r="L54" s="12"/>
      <c r="M54" s="12"/>
      <c r="N54" s="12"/>
    </row>
    <row r="55" spans="1:14" ht="15" customHeight="1" x14ac:dyDescent="0.2">
      <c r="A55" s="12"/>
      <c r="B55" s="12"/>
      <c r="C55" s="12"/>
      <c r="D55" s="12"/>
      <c r="E55" s="12"/>
      <c r="F55" s="12"/>
      <c r="G55" s="12"/>
      <c r="H55" s="12"/>
      <c r="I55" s="12"/>
      <c r="J55" s="12"/>
      <c r="K55" s="12"/>
      <c r="L55" s="12"/>
      <c r="M55" s="12"/>
      <c r="N55" s="12"/>
    </row>
    <row r="56" spans="1:14" ht="15" customHeight="1" x14ac:dyDescent="0.2">
      <c r="A56" s="12"/>
      <c r="B56" s="12"/>
      <c r="C56" s="12"/>
      <c r="D56" s="12"/>
      <c r="E56" s="12"/>
      <c r="F56" s="12"/>
      <c r="G56" s="12"/>
      <c r="H56" s="12"/>
      <c r="I56" s="12"/>
      <c r="J56" s="12"/>
      <c r="K56" s="12"/>
      <c r="L56" s="12"/>
      <c r="M56" s="12"/>
      <c r="N56" s="12"/>
    </row>
    <row r="57" spans="1:14" ht="15" customHeight="1" x14ac:dyDescent="0.2">
      <c r="A57" s="12"/>
      <c r="B57" s="12"/>
      <c r="C57" s="12"/>
      <c r="D57" s="12"/>
      <c r="E57" s="12"/>
      <c r="F57" s="12"/>
      <c r="G57" s="12"/>
      <c r="H57" s="12"/>
      <c r="I57" s="12"/>
      <c r="J57" s="12"/>
      <c r="K57" s="12"/>
      <c r="L57" s="12"/>
      <c r="M57" s="12"/>
      <c r="N57" s="12"/>
    </row>
    <row r="58" spans="1:14" ht="15" customHeight="1" x14ac:dyDescent="0.2">
      <c r="A58" s="12"/>
      <c r="B58" s="12"/>
      <c r="C58" s="12"/>
      <c r="D58" s="12"/>
      <c r="E58" s="12"/>
      <c r="F58" s="12"/>
      <c r="G58" s="12"/>
      <c r="H58" s="12"/>
      <c r="I58" s="12"/>
      <c r="J58" s="12"/>
      <c r="K58" s="12"/>
      <c r="L58" s="12"/>
      <c r="M58" s="12"/>
      <c r="N58" s="12"/>
    </row>
    <row r="59" spans="1:14" ht="15" customHeight="1" x14ac:dyDescent="0.2">
      <c r="A59" s="12"/>
      <c r="B59" s="12"/>
      <c r="C59" s="12"/>
      <c r="D59" s="12"/>
      <c r="E59" s="12"/>
      <c r="F59" s="12"/>
      <c r="G59" s="12"/>
      <c r="H59" s="12"/>
      <c r="I59" s="12"/>
      <c r="J59" s="12"/>
      <c r="K59" s="12"/>
      <c r="L59" s="12"/>
      <c r="M59" s="12"/>
      <c r="N59" s="12"/>
    </row>
    <row r="60" spans="1:14" ht="15" customHeight="1" x14ac:dyDescent="0.2">
      <c r="A60" s="12"/>
      <c r="B60" s="12"/>
      <c r="C60" s="12"/>
      <c r="D60" s="12"/>
      <c r="E60" s="12"/>
      <c r="F60" s="12"/>
      <c r="G60" s="12"/>
      <c r="H60" s="12"/>
      <c r="I60" s="12"/>
      <c r="J60" s="12"/>
      <c r="K60" s="12"/>
      <c r="L60" s="12"/>
      <c r="M60" s="12"/>
      <c r="N60" s="12"/>
    </row>
    <row r="61" spans="1:14" ht="15" customHeight="1" x14ac:dyDescent="0.2">
      <c r="A61" s="12"/>
      <c r="B61" s="12"/>
      <c r="C61" s="12"/>
      <c r="D61" s="12"/>
      <c r="E61" s="12"/>
      <c r="F61" s="12"/>
      <c r="G61" s="12"/>
      <c r="H61" s="12"/>
      <c r="I61" s="12"/>
      <c r="J61" s="12"/>
      <c r="K61" s="12"/>
      <c r="L61" s="12"/>
      <c r="M61" s="12"/>
      <c r="N61" s="12"/>
    </row>
    <row r="62" spans="1:14" ht="15" customHeight="1" x14ac:dyDescent="0.2">
      <c r="A62" s="12"/>
      <c r="B62" s="12"/>
      <c r="C62" s="12"/>
      <c r="D62" s="12"/>
      <c r="E62" s="12"/>
      <c r="F62" s="12"/>
      <c r="G62" s="12"/>
      <c r="H62" s="12"/>
      <c r="I62" s="12"/>
      <c r="J62" s="12"/>
      <c r="K62" s="12"/>
      <c r="L62" s="12"/>
      <c r="M62" s="12"/>
      <c r="N62" s="12"/>
    </row>
    <row r="63" spans="1:14" ht="15" customHeight="1" x14ac:dyDescent="0.2">
      <c r="A63" s="12"/>
      <c r="B63" s="12"/>
      <c r="C63" s="12"/>
      <c r="D63" s="12"/>
      <c r="E63" s="12"/>
      <c r="F63" s="12"/>
      <c r="G63" s="12"/>
      <c r="H63" s="12"/>
      <c r="I63" s="12"/>
      <c r="J63" s="12"/>
      <c r="K63" s="12"/>
      <c r="L63" s="12"/>
      <c r="M63" s="12"/>
      <c r="N63" s="12"/>
    </row>
    <row r="64" spans="1:14" ht="15" customHeight="1" x14ac:dyDescent="0.2">
      <c r="A64" s="12"/>
      <c r="B64" s="12"/>
      <c r="C64" s="12"/>
      <c r="D64" s="12"/>
      <c r="E64" s="12"/>
      <c r="F64" s="12"/>
      <c r="G64" s="12"/>
      <c r="H64" s="12"/>
      <c r="I64" s="12"/>
      <c r="J64" s="12"/>
      <c r="K64" s="12"/>
      <c r="L64" s="12"/>
      <c r="M64" s="12"/>
      <c r="N64" s="12"/>
    </row>
    <row r="65" spans="1:14" ht="15" customHeight="1" x14ac:dyDescent="0.2">
      <c r="A65" s="12"/>
      <c r="B65" s="12"/>
      <c r="C65" s="12"/>
      <c r="D65" s="12"/>
      <c r="E65" s="12"/>
      <c r="F65" s="12"/>
      <c r="G65" s="12"/>
      <c r="H65" s="12"/>
      <c r="I65" s="12"/>
      <c r="J65" s="12"/>
      <c r="K65" s="12"/>
      <c r="L65" s="12"/>
      <c r="M65" s="12"/>
      <c r="N65" s="12"/>
    </row>
    <row r="66" spans="1:14" ht="15" customHeight="1" x14ac:dyDescent="0.2">
      <c r="A66" s="12"/>
      <c r="B66" s="12"/>
      <c r="C66" s="12"/>
      <c r="D66" s="12"/>
      <c r="E66" s="12"/>
      <c r="F66" s="12"/>
      <c r="G66" s="12"/>
      <c r="H66" s="12"/>
      <c r="I66" s="12"/>
      <c r="J66" s="12"/>
      <c r="K66" s="12"/>
      <c r="L66" s="12"/>
      <c r="M66" s="12"/>
      <c r="N66" s="12"/>
    </row>
    <row r="67" spans="1:14" ht="15" customHeight="1" x14ac:dyDescent="0.2">
      <c r="A67" s="12"/>
      <c r="B67" s="12"/>
      <c r="C67" s="12"/>
      <c r="D67" s="12"/>
      <c r="E67" s="12"/>
      <c r="F67" s="12"/>
      <c r="G67" s="12"/>
      <c r="H67" s="12"/>
      <c r="I67" s="12"/>
      <c r="J67" s="12"/>
      <c r="K67" s="12"/>
      <c r="L67" s="12"/>
      <c r="M67" s="12"/>
      <c r="N67" s="12"/>
    </row>
    <row r="68" spans="1:14" ht="15" customHeight="1" x14ac:dyDescent="0.2">
      <c r="A68" s="12"/>
      <c r="B68" s="12"/>
      <c r="C68" s="12"/>
      <c r="D68" s="12"/>
      <c r="E68" s="12"/>
      <c r="F68" s="12"/>
      <c r="G68" s="12"/>
      <c r="H68" s="12"/>
      <c r="I68" s="12"/>
      <c r="J68" s="12"/>
      <c r="K68" s="12"/>
      <c r="L68" s="12"/>
      <c r="M68" s="12"/>
      <c r="N68" s="12"/>
    </row>
    <row r="69" spans="1:14" ht="15" customHeight="1" x14ac:dyDescent="0.2">
      <c r="A69" s="12"/>
      <c r="B69" s="12"/>
      <c r="C69" s="12"/>
      <c r="D69" s="12"/>
      <c r="E69" s="12"/>
      <c r="F69" s="12"/>
      <c r="G69" s="12"/>
      <c r="H69" s="12"/>
      <c r="I69" s="12"/>
      <c r="J69" s="12"/>
      <c r="K69" s="12"/>
      <c r="L69" s="12"/>
      <c r="M69" s="12"/>
      <c r="N69" s="12"/>
    </row>
    <row r="70" spans="1:14" ht="15" customHeight="1" x14ac:dyDescent="0.2">
      <c r="A70" s="12"/>
      <c r="B70" s="186"/>
      <c r="C70" s="12"/>
      <c r="D70" s="12"/>
      <c r="E70" s="12"/>
      <c r="F70" s="12"/>
      <c r="G70" s="12"/>
      <c r="H70" s="12"/>
      <c r="I70" s="12"/>
      <c r="J70" s="186"/>
      <c r="K70" s="12"/>
      <c r="L70" s="12"/>
      <c r="M70" s="12"/>
      <c r="N70" s="12"/>
    </row>
    <row r="71" spans="1:14" ht="15" customHeight="1" x14ac:dyDescent="0.2">
      <c r="A71" s="12"/>
      <c r="B71" s="12"/>
      <c r="C71" s="12"/>
      <c r="D71" s="12"/>
      <c r="E71" s="12"/>
      <c r="F71" s="12"/>
      <c r="G71" s="12"/>
      <c r="H71" s="12"/>
      <c r="I71" s="12"/>
      <c r="J71" s="12"/>
      <c r="K71" s="12"/>
      <c r="L71" s="12"/>
      <c r="M71" s="12"/>
      <c r="N71" s="12"/>
    </row>
    <row r="72" spans="1:14" ht="15" customHeight="1" x14ac:dyDescent="0.2">
      <c r="A72" s="12"/>
      <c r="B72" s="12"/>
      <c r="C72" s="12"/>
      <c r="D72" s="12"/>
      <c r="E72" s="12"/>
      <c r="F72" s="12"/>
      <c r="G72" s="12"/>
      <c r="H72" s="12"/>
      <c r="I72" s="12"/>
      <c r="J72" s="12"/>
      <c r="K72" s="12"/>
      <c r="L72" s="12"/>
      <c r="M72" s="12"/>
      <c r="N72" s="12"/>
    </row>
    <row r="73" spans="1:14" ht="15" customHeight="1" x14ac:dyDescent="0.2">
      <c r="A73" s="12"/>
      <c r="B73" s="12"/>
      <c r="C73" s="12"/>
      <c r="D73" s="12"/>
      <c r="E73" s="12"/>
      <c r="F73" s="12"/>
      <c r="G73" s="12"/>
      <c r="H73" s="12"/>
      <c r="I73" s="12"/>
      <c r="J73" s="12"/>
      <c r="K73" s="12"/>
      <c r="L73" s="12"/>
      <c r="M73" s="12"/>
      <c r="N73" s="12"/>
    </row>
    <row r="74" spans="1:14" ht="15" customHeight="1" x14ac:dyDescent="0.2">
      <c r="A74" s="12"/>
      <c r="B74" s="12"/>
      <c r="C74" s="12"/>
      <c r="D74" s="12"/>
      <c r="E74" s="12"/>
      <c r="F74" s="12"/>
      <c r="G74" s="12"/>
      <c r="H74" s="12"/>
      <c r="I74" s="12"/>
      <c r="J74" s="12"/>
      <c r="K74" s="12"/>
      <c r="L74" s="12"/>
      <c r="M74" s="12"/>
      <c r="N74" s="12"/>
    </row>
    <row r="75" spans="1:14" ht="15" customHeight="1" x14ac:dyDescent="0.2">
      <c r="A75" s="12"/>
      <c r="B75" s="12"/>
      <c r="C75" s="12"/>
      <c r="D75" s="12"/>
      <c r="E75" s="12"/>
      <c r="F75" s="12"/>
      <c r="G75" s="12"/>
      <c r="H75" s="12"/>
      <c r="I75" s="12"/>
      <c r="J75" s="12"/>
      <c r="K75" s="12"/>
      <c r="L75" s="12"/>
      <c r="M75" s="12"/>
      <c r="N75" s="12"/>
    </row>
    <row r="76" spans="1:14" ht="15" customHeight="1" x14ac:dyDescent="0.2">
      <c r="A76" s="12"/>
      <c r="B76" s="12"/>
      <c r="C76" s="12"/>
      <c r="D76" s="12"/>
      <c r="E76" s="12"/>
      <c r="F76" s="12"/>
      <c r="G76" s="12"/>
      <c r="H76" s="12"/>
      <c r="I76" s="12"/>
      <c r="J76" s="12"/>
      <c r="K76" s="12"/>
      <c r="L76" s="12"/>
      <c r="M76" s="12"/>
      <c r="N76" s="12"/>
    </row>
    <row r="77" spans="1:14" ht="15" customHeight="1" x14ac:dyDescent="0.2">
      <c r="A77" s="12"/>
      <c r="B77" s="12"/>
      <c r="C77" s="12"/>
      <c r="D77" s="12"/>
      <c r="E77" s="12"/>
      <c r="F77" s="12"/>
      <c r="G77" s="12"/>
      <c r="H77" s="12"/>
      <c r="I77" s="12"/>
      <c r="J77" s="12"/>
      <c r="K77" s="12"/>
      <c r="L77" s="12"/>
      <c r="M77" s="12"/>
      <c r="N77" s="12"/>
    </row>
    <row r="78" spans="1:14" ht="15" customHeight="1" x14ac:dyDescent="0.2">
      <c r="A78" s="12"/>
      <c r="B78" s="12"/>
      <c r="C78" s="12"/>
      <c r="D78" s="12"/>
      <c r="E78" s="12"/>
      <c r="F78" s="12"/>
      <c r="G78" s="12"/>
      <c r="H78" s="12"/>
      <c r="I78" s="12"/>
      <c r="J78" s="12"/>
      <c r="K78" s="40"/>
      <c r="L78" s="12"/>
      <c r="M78" s="12"/>
      <c r="N78" s="12"/>
    </row>
    <row r="79" spans="1:14" ht="15" customHeight="1" x14ac:dyDescent="0.2">
      <c r="A79" s="12"/>
      <c r="B79" s="12"/>
      <c r="C79" s="12"/>
      <c r="D79" s="12"/>
      <c r="E79" s="12"/>
      <c r="F79" s="12"/>
      <c r="G79" s="12"/>
      <c r="H79" s="12"/>
      <c r="I79" s="12"/>
      <c r="J79" s="12"/>
      <c r="K79" s="40"/>
      <c r="L79" s="12"/>
      <c r="M79" s="12"/>
      <c r="N79" s="12"/>
    </row>
    <row r="80" spans="1:14" ht="15" customHeight="1" x14ac:dyDescent="0.2">
      <c r="A80" s="12"/>
      <c r="B80" s="12"/>
      <c r="C80" s="12"/>
      <c r="D80" s="12"/>
      <c r="E80" s="12"/>
      <c r="F80" s="12"/>
      <c r="G80" s="12"/>
      <c r="H80" s="12"/>
      <c r="I80" s="12"/>
      <c r="J80" s="12"/>
      <c r="K80" s="40"/>
      <c r="L80" s="12"/>
      <c r="M80" s="12"/>
      <c r="N80" s="12"/>
    </row>
    <row r="81" spans="1:14" ht="15" customHeight="1" x14ac:dyDescent="0.2">
      <c r="A81" s="12"/>
      <c r="B81" s="12"/>
      <c r="C81" s="12"/>
      <c r="D81" s="12"/>
      <c r="E81" s="12"/>
      <c r="F81" s="12"/>
      <c r="G81" s="12"/>
      <c r="H81" s="12"/>
      <c r="I81" s="12"/>
      <c r="J81" s="12"/>
      <c r="K81" s="40"/>
      <c r="L81" s="12"/>
      <c r="M81" s="12"/>
      <c r="N81" s="12"/>
    </row>
    <row r="82" spans="1:14" ht="15" customHeight="1" x14ac:dyDescent="0.2">
      <c r="A82" s="12"/>
      <c r="B82" s="12"/>
      <c r="C82" s="12"/>
      <c r="D82" s="12"/>
      <c r="E82" s="12"/>
      <c r="F82" s="12"/>
      <c r="G82" s="12"/>
      <c r="H82" s="12"/>
      <c r="I82" s="12"/>
      <c r="J82" s="12"/>
      <c r="K82" s="12"/>
      <c r="L82" s="12"/>
      <c r="M82" s="12"/>
      <c r="N82" s="12"/>
    </row>
    <row r="83" spans="1:14" ht="15" customHeight="1" x14ac:dyDescent="0.2">
      <c r="A83" s="12"/>
      <c r="B83" s="12"/>
      <c r="C83" s="12"/>
      <c r="D83" s="12"/>
      <c r="E83" s="12"/>
      <c r="F83" s="12"/>
      <c r="G83" s="12"/>
      <c r="H83" s="12"/>
      <c r="I83" s="12"/>
      <c r="J83" s="12"/>
      <c r="K83" s="12"/>
      <c r="L83" s="12"/>
      <c r="M83" s="12"/>
      <c r="N83" s="35"/>
    </row>
    <row r="84" spans="1:14" ht="15" customHeight="1" x14ac:dyDescent="0.2">
      <c r="A84" s="12"/>
      <c r="B84" s="12"/>
      <c r="C84" s="12"/>
      <c r="D84" s="12"/>
      <c r="E84" s="12"/>
      <c r="F84" s="12"/>
      <c r="G84" s="12"/>
      <c r="H84" s="12"/>
      <c r="I84" s="12"/>
      <c r="J84" s="12"/>
      <c r="K84" s="12"/>
      <c r="L84" s="12"/>
      <c r="M84" s="12"/>
      <c r="N84" s="12"/>
    </row>
    <row r="85" spans="1:14" ht="12.75" customHeight="1" x14ac:dyDescent="0.2">
      <c r="A85" s="12"/>
      <c r="B85" s="12"/>
      <c r="C85" s="12"/>
      <c r="D85" s="12"/>
      <c r="E85" s="12"/>
      <c r="F85" s="12"/>
      <c r="G85" s="12"/>
      <c r="H85" s="12"/>
      <c r="I85" s="12"/>
      <c r="J85" s="12"/>
      <c r="K85" s="12"/>
      <c r="L85" s="12"/>
      <c r="M85" s="12"/>
      <c r="N85" s="12"/>
    </row>
    <row r="86" spans="1:14" ht="12.75" customHeight="1" x14ac:dyDescent="0.2">
      <c r="A86" s="12"/>
      <c r="B86" s="12"/>
      <c r="C86" s="12"/>
      <c r="D86" s="12"/>
      <c r="E86" s="12"/>
      <c r="F86" s="12"/>
      <c r="G86" s="12"/>
      <c r="H86" s="12"/>
      <c r="I86" s="12"/>
      <c r="J86" s="12"/>
      <c r="K86" s="12"/>
      <c r="L86" s="12"/>
      <c r="M86" s="12"/>
      <c r="N86" s="12"/>
    </row>
    <row r="87" spans="1:14" ht="15" customHeight="1" x14ac:dyDescent="0.2">
      <c r="A87" s="12"/>
      <c r="B87" s="12"/>
      <c r="C87" s="12"/>
      <c r="D87" s="12"/>
      <c r="E87" s="12"/>
      <c r="F87" s="12"/>
      <c r="G87" s="12"/>
      <c r="H87" s="12"/>
      <c r="I87" s="12"/>
      <c r="J87" s="12"/>
      <c r="K87" s="12"/>
      <c r="L87" s="12"/>
      <c r="M87" s="12"/>
      <c r="N87" s="12"/>
    </row>
    <row r="88" spans="1:14" ht="15" customHeight="1" x14ac:dyDescent="0.2">
      <c r="A88" s="12"/>
      <c r="B88" s="12"/>
      <c r="C88" s="12"/>
      <c r="D88" s="12"/>
      <c r="E88" s="12"/>
      <c r="F88" s="12"/>
      <c r="G88" s="12"/>
      <c r="H88" s="12"/>
      <c r="I88" s="12"/>
      <c r="J88" s="12"/>
      <c r="K88" s="12"/>
      <c r="L88" s="12"/>
      <c r="M88" s="12"/>
      <c r="N88" s="12"/>
    </row>
    <row r="89" spans="1:14" ht="15" customHeight="1" x14ac:dyDescent="0.2">
      <c r="A89" s="12"/>
      <c r="B89" s="12"/>
      <c r="C89" s="12"/>
      <c r="D89" s="12"/>
      <c r="E89" s="12"/>
      <c r="F89" s="12"/>
      <c r="G89" s="12"/>
      <c r="H89" s="12"/>
      <c r="I89" s="12"/>
      <c r="J89" s="12"/>
      <c r="K89" s="12"/>
      <c r="L89" s="12"/>
      <c r="M89" s="12"/>
      <c r="N89" s="12"/>
    </row>
    <row r="90" spans="1:14" ht="15" customHeight="1" x14ac:dyDescent="0.25">
      <c r="A90" s="33" t="s">
        <v>332</v>
      </c>
      <c r="B90" s="30"/>
      <c r="C90" s="30"/>
      <c r="D90" s="30"/>
      <c r="E90" s="30"/>
      <c r="F90" s="30"/>
      <c r="G90" s="30"/>
      <c r="H90" s="12"/>
      <c r="I90" s="30"/>
      <c r="J90" s="12"/>
      <c r="K90" s="30"/>
      <c r="L90" s="30"/>
      <c r="M90" s="30"/>
      <c r="N90" s="30"/>
    </row>
    <row r="91" spans="1:14" ht="15" customHeight="1" x14ac:dyDescent="0.2">
      <c r="A91" s="543" t="s">
        <v>22043</v>
      </c>
      <c r="B91" s="543"/>
      <c r="C91" s="543"/>
      <c r="D91" s="543"/>
      <c r="E91" s="543"/>
      <c r="F91" s="543"/>
      <c r="G91" s="543"/>
      <c r="H91" s="474"/>
      <c r="I91" s="544"/>
      <c r="J91" s="544"/>
      <c r="K91" s="544"/>
      <c r="L91" s="544"/>
      <c r="M91" s="544"/>
      <c r="N91" s="544"/>
    </row>
    <row r="92" spans="1:14" ht="15" customHeight="1" x14ac:dyDescent="0.2">
      <c r="A92" s="108"/>
      <c r="B92" s="108"/>
      <c r="C92" s="108"/>
      <c r="D92" s="108"/>
      <c r="E92" s="108"/>
      <c r="F92" s="108"/>
      <c r="G92" s="108"/>
      <c r="H92" s="108"/>
      <c r="I92" s="498"/>
      <c r="J92" s="498"/>
      <c r="K92" s="498"/>
      <c r="L92" s="498"/>
      <c r="M92" s="498"/>
      <c r="N92" s="498"/>
    </row>
    <row r="93" spans="1:14" ht="15" customHeight="1" x14ac:dyDescent="0.2">
      <c r="A93" s="108"/>
      <c r="B93" s="108"/>
      <c r="C93" s="108"/>
      <c r="D93" s="108"/>
      <c r="E93" s="108"/>
      <c r="F93" s="108"/>
      <c r="G93" s="108"/>
      <c r="H93" s="108"/>
      <c r="I93" s="498"/>
      <c r="J93" s="498"/>
      <c r="K93" s="498"/>
      <c r="L93" s="498"/>
      <c r="M93" s="498"/>
      <c r="N93" s="498"/>
    </row>
    <row r="94" spans="1:14" ht="15" customHeight="1" x14ac:dyDescent="0.2">
      <c r="A94" s="108"/>
      <c r="B94" s="108"/>
      <c r="C94" s="108"/>
      <c r="D94" s="108"/>
      <c r="E94" s="108"/>
      <c r="F94" s="108"/>
      <c r="G94" s="108"/>
      <c r="H94" s="108"/>
      <c r="I94" s="498"/>
      <c r="J94" s="498"/>
      <c r="K94" s="498"/>
      <c r="L94" s="498"/>
      <c r="M94" s="498"/>
      <c r="N94" s="498"/>
    </row>
    <row r="95" spans="1:14" ht="15" customHeight="1" x14ac:dyDescent="0.2">
      <c r="A95" s="108"/>
      <c r="B95" s="108"/>
      <c r="C95" s="108"/>
      <c r="D95" s="108"/>
      <c r="E95" s="108"/>
      <c r="F95" s="108"/>
      <c r="G95" s="108"/>
      <c r="H95" s="108"/>
      <c r="I95" s="498"/>
      <c r="J95" s="498"/>
      <c r="K95" s="498"/>
      <c r="L95" s="498"/>
      <c r="M95" s="498"/>
      <c r="N95" s="498"/>
    </row>
    <row r="96" spans="1:14" ht="15" customHeight="1" x14ac:dyDescent="0.2">
      <c r="A96" s="108"/>
      <c r="B96" s="108"/>
      <c r="C96" s="108"/>
      <c r="D96" s="108"/>
      <c r="E96" s="108"/>
      <c r="F96" s="108"/>
      <c r="G96" s="108"/>
      <c r="H96" s="108"/>
      <c r="I96" s="498"/>
      <c r="J96" s="498"/>
      <c r="K96" s="498"/>
      <c r="L96" s="498"/>
      <c r="M96" s="498"/>
      <c r="N96" s="498"/>
    </row>
    <row r="97" spans="1:14" ht="15" customHeight="1" x14ac:dyDescent="0.2">
      <c r="A97" s="108"/>
      <c r="B97" s="108"/>
      <c r="C97" s="108"/>
      <c r="D97" s="108"/>
      <c r="E97" s="108"/>
      <c r="F97" s="108"/>
      <c r="G97" s="108"/>
      <c r="H97" s="108"/>
      <c r="I97" s="498"/>
      <c r="J97" s="498"/>
      <c r="K97" s="498"/>
      <c r="L97" s="498"/>
      <c r="M97" s="498"/>
      <c r="N97" s="498"/>
    </row>
    <row r="98" spans="1:14" ht="15" customHeight="1" x14ac:dyDescent="0.2">
      <c r="A98" s="108"/>
      <c r="B98" s="108"/>
      <c r="C98" s="108"/>
      <c r="D98" s="108"/>
      <c r="E98" s="108"/>
      <c r="F98" s="108"/>
      <c r="G98" s="108"/>
      <c r="H98" s="108"/>
      <c r="I98" s="498"/>
      <c r="J98" s="498"/>
      <c r="K98" s="498"/>
      <c r="L98" s="498"/>
      <c r="M98" s="498"/>
      <c r="N98" s="498"/>
    </row>
    <row r="99" spans="1:14" ht="15" customHeight="1" x14ac:dyDescent="0.2">
      <c r="A99" s="108"/>
      <c r="B99" s="108"/>
      <c r="C99" s="108"/>
      <c r="D99" s="108"/>
      <c r="E99" s="108"/>
      <c r="F99" s="108"/>
      <c r="G99" s="108"/>
      <c r="H99" s="108"/>
      <c r="I99" s="498"/>
      <c r="J99" s="498"/>
      <c r="K99" s="498"/>
      <c r="L99" s="498"/>
      <c r="M99" s="498"/>
      <c r="N99" s="498"/>
    </row>
    <row r="100" spans="1:14" ht="15" customHeight="1" x14ac:dyDescent="0.2">
      <c r="A100" s="108"/>
      <c r="B100" s="108"/>
      <c r="C100" s="108"/>
      <c r="D100" s="108"/>
      <c r="E100" s="108"/>
      <c r="F100" s="108"/>
      <c r="G100" s="108"/>
      <c r="H100" s="108"/>
      <c r="I100" s="498"/>
      <c r="J100" s="498"/>
      <c r="K100" s="498"/>
      <c r="L100" s="498"/>
      <c r="M100" s="498"/>
      <c r="N100" s="498"/>
    </row>
    <row r="101" spans="1:14" ht="15" customHeight="1" x14ac:dyDescent="0.2">
      <c r="A101" s="108"/>
      <c r="B101" s="108"/>
      <c r="C101" s="108"/>
      <c r="D101" s="108"/>
      <c r="E101" s="108"/>
      <c r="F101" s="108"/>
      <c r="G101" s="108"/>
      <c r="H101" s="108"/>
      <c r="I101" s="498"/>
      <c r="J101" s="498"/>
      <c r="K101" s="498"/>
      <c r="L101" s="498"/>
      <c r="M101" s="498"/>
      <c r="N101" s="498"/>
    </row>
    <row r="102" spans="1:14" ht="15" customHeight="1" x14ac:dyDescent="0.2">
      <c r="A102" s="108"/>
      <c r="B102" s="108"/>
      <c r="C102" s="108"/>
      <c r="D102" s="108"/>
      <c r="E102" s="108"/>
      <c r="F102" s="108"/>
      <c r="G102" s="108"/>
      <c r="H102" s="108"/>
      <c r="I102" s="498"/>
      <c r="J102" s="498"/>
      <c r="K102" s="498"/>
      <c r="L102" s="498"/>
      <c r="M102" s="498"/>
      <c r="N102" s="498"/>
    </row>
    <row r="103" spans="1:14" ht="15" customHeight="1" x14ac:dyDescent="0.2">
      <c r="A103" s="108"/>
      <c r="B103" s="108"/>
      <c r="C103" s="108"/>
      <c r="D103" s="108"/>
      <c r="E103" s="108"/>
      <c r="F103" s="108"/>
      <c r="G103" s="108"/>
      <c r="H103" s="108"/>
      <c r="I103" s="498"/>
      <c r="J103" s="498"/>
      <c r="K103" s="498"/>
      <c r="L103" s="498"/>
      <c r="M103" s="498"/>
      <c r="N103" s="498"/>
    </row>
    <row r="104" spans="1:14" ht="15" customHeight="1" x14ac:dyDescent="0.2">
      <c r="A104" s="108"/>
      <c r="B104" s="108"/>
      <c r="C104" s="108"/>
      <c r="D104" s="108"/>
      <c r="E104" s="108"/>
      <c r="F104" s="108"/>
      <c r="G104" s="108"/>
      <c r="H104" s="108"/>
      <c r="I104" s="498"/>
      <c r="J104" s="498"/>
      <c r="K104" s="498"/>
      <c r="L104" s="498"/>
      <c r="M104" s="498"/>
      <c r="N104" s="498"/>
    </row>
    <row r="105" spans="1:14" ht="15" customHeight="1" x14ac:dyDescent="0.2">
      <c r="A105" s="108"/>
      <c r="B105" s="108"/>
      <c r="C105" s="108"/>
      <c r="D105" s="108"/>
      <c r="E105" s="108"/>
      <c r="F105" s="108"/>
      <c r="G105" s="108"/>
      <c r="H105" s="108"/>
      <c r="I105" s="498"/>
      <c r="J105" s="498"/>
      <c r="K105" s="498"/>
      <c r="L105" s="498"/>
      <c r="M105" s="498"/>
      <c r="N105" s="498"/>
    </row>
    <row r="106" spans="1:14" ht="15" customHeight="1" x14ac:dyDescent="0.2">
      <c r="A106" s="108"/>
      <c r="B106" s="108"/>
      <c r="C106" s="108"/>
      <c r="D106" s="108"/>
      <c r="E106" s="108"/>
      <c r="F106" s="108"/>
      <c r="G106" s="108"/>
      <c r="H106" s="108"/>
      <c r="I106" s="498"/>
      <c r="J106" s="498"/>
      <c r="K106" s="498"/>
      <c r="L106" s="498"/>
      <c r="M106" s="498"/>
      <c r="N106" s="498"/>
    </row>
    <row r="107" spans="1:14" ht="15" customHeight="1" x14ac:dyDescent="0.2">
      <c r="A107" s="108"/>
      <c r="B107" s="108"/>
      <c r="C107" s="108"/>
      <c r="D107" s="108"/>
      <c r="E107" s="108"/>
      <c r="F107" s="108"/>
      <c r="G107" s="108"/>
      <c r="H107" s="108"/>
      <c r="I107" s="498"/>
      <c r="J107" s="498"/>
      <c r="K107" s="498"/>
      <c r="L107" s="498"/>
      <c r="M107" s="498"/>
      <c r="N107" s="498"/>
    </row>
    <row r="108" spans="1:14" ht="15" customHeight="1" x14ac:dyDescent="0.2">
      <c r="A108" s="108"/>
      <c r="B108" s="108"/>
      <c r="C108" s="108"/>
      <c r="D108" s="108"/>
      <c r="E108" s="108"/>
      <c r="F108" s="108"/>
      <c r="G108" s="108"/>
      <c r="H108" s="108"/>
      <c r="I108" s="498"/>
      <c r="J108" s="498"/>
      <c r="K108" s="498"/>
      <c r="L108" s="498"/>
      <c r="M108" s="498"/>
      <c r="N108" s="498"/>
    </row>
    <row r="109" spans="1:14" ht="15" customHeight="1" x14ac:dyDescent="0.2">
      <c r="A109" s="108"/>
      <c r="B109" s="108"/>
      <c r="C109" s="108"/>
      <c r="D109" s="108"/>
      <c r="E109" s="108"/>
      <c r="F109" s="108"/>
      <c r="G109" s="108"/>
      <c r="H109" s="108"/>
      <c r="I109" s="498"/>
      <c r="J109" s="498"/>
      <c r="K109" s="498"/>
      <c r="L109" s="498"/>
      <c r="M109" s="498"/>
      <c r="N109" s="498"/>
    </row>
    <row r="110" spans="1:14" ht="15" customHeight="1" x14ac:dyDescent="0.2">
      <c r="A110" s="108"/>
      <c r="B110" s="108"/>
      <c r="C110" s="108"/>
      <c r="D110" s="108"/>
      <c r="E110" s="108"/>
      <c r="F110" s="108"/>
      <c r="G110" s="108"/>
      <c r="H110" s="108"/>
      <c r="I110" s="498"/>
      <c r="J110" s="498"/>
      <c r="K110" s="498"/>
      <c r="L110" s="498"/>
      <c r="M110" s="498"/>
      <c r="N110" s="498"/>
    </row>
    <row r="111" spans="1:14" ht="15" customHeight="1" x14ac:dyDescent="0.2">
      <c r="A111" s="108"/>
      <c r="B111" s="108"/>
      <c r="C111" s="108"/>
      <c r="D111" s="108"/>
      <c r="E111" s="108"/>
      <c r="F111" s="108"/>
      <c r="G111" s="108"/>
      <c r="H111" s="108"/>
      <c r="I111" s="498"/>
      <c r="J111" s="498"/>
      <c r="K111" s="498"/>
      <c r="L111" s="498"/>
      <c r="M111" s="498"/>
      <c r="N111" s="498"/>
    </row>
    <row r="112" spans="1:14" ht="15" customHeight="1" x14ac:dyDescent="0.2">
      <c r="A112" s="108"/>
      <c r="B112" s="108"/>
      <c r="C112" s="108"/>
      <c r="D112" s="108"/>
      <c r="E112" s="108"/>
      <c r="F112" s="108"/>
      <c r="G112" s="108"/>
      <c r="H112" s="108"/>
      <c r="I112" s="498"/>
      <c r="J112" s="498"/>
      <c r="K112" s="498"/>
      <c r="L112" s="498"/>
      <c r="M112" s="498"/>
      <c r="N112" s="498"/>
    </row>
    <row r="113" spans="1:14" ht="15" customHeight="1" x14ac:dyDescent="0.2">
      <c r="A113" s="108"/>
      <c r="B113" s="108"/>
      <c r="C113" s="108"/>
      <c r="D113" s="108"/>
      <c r="E113" s="108"/>
      <c r="F113" s="108"/>
      <c r="G113" s="108"/>
      <c r="H113" s="108"/>
      <c r="I113" s="498"/>
      <c r="J113" s="498"/>
      <c r="K113" s="498"/>
      <c r="L113" s="498"/>
      <c r="M113" s="498"/>
      <c r="N113" s="498"/>
    </row>
    <row r="114" spans="1:14" ht="15" customHeight="1" x14ac:dyDescent="0.2">
      <c r="A114" s="108"/>
      <c r="B114" s="108"/>
      <c r="C114" s="108"/>
      <c r="D114" s="108"/>
      <c r="E114" s="108"/>
      <c r="F114" s="108"/>
      <c r="G114" s="108"/>
      <c r="H114" s="108"/>
      <c r="I114" s="498"/>
      <c r="J114" s="498"/>
      <c r="K114" s="498"/>
      <c r="L114" s="498"/>
      <c r="M114" s="498"/>
      <c r="N114" s="498"/>
    </row>
    <row r="115" spans="1:14" ht="15" customHeight="1" x14ac:dyDescent="0.2">
      <c r="A115" s="108"/>
      <c r="B115" s="108"/>
      <c r="C115" s="108"/>
      <c r="D115" s="108"/>
      <c r="E115" s="108"/>
      <c r="F115" s="108"/>
      <c r="G115" s="108"/>
      <c r="H115" s="108"/>
      <c r="I115" s="498"/>
      <c r="J115" s="498"/>
      <c r="K115" s="498"/>
      <c r="L115" s="498"/>
      <c r="M115" s="498"/>
      <c r="N115" s="498"/>
    </row>
    <row r="116" spans="1:14" ht="15" customHeight="1" x14ac:dyDescent="0.2">
      <c r="A116" s="108"/>
      <c r="B116" s="108"/>
      <c r="C116" s="108"/>
      <c r="D116" s="108"/>
      <c r="E116" s="108"/>
      <c r="F116" s="108"/>
      <c r="G116" s="108"/>
      <c r="H116" s="108"/>
      <c r="I116" s="498"/>
      <c r="J116" s="498"/>
      <c r="K116" s="498"/>
      <c r="L116" s="498"/>
      <c r="M116" s="498"/>
      <c r="N116" s="498"/>
    </row>
    <row r="117" spans="1:14" ht="15" customHeight="1" x14ac:dyDescent="0.2">
      <c r="A117" s="108"/>
      <c r="B117" s="108"/>
      <c r="C117" s="108"/>
      <c r="D117" s="108"/>
      <c r="E117" s="108"/>
      <c r="F117" s="108"/>
      <c r="G117" s="108"/>
      <c r="H117" s="108"/>
      <c r="I117" s="498"/>
      <c r="J117" s="498"/>
      <c r="K117" s="498"/>
      <c r="L117" s="498"/>
      <c r="M117" s="498"/>
      <c r="N117" s="498"/>
    </row>
    <row r="118" spans="1:14" ht="15" customHeight="1" x14ac:dyDescent="0.2">
      <c r="A118" s="108"/>
      <c r="B118" s="108"/>
      <c r="C118" s="108"/>
      <c r="D118" s="108"/>
      <c r="E118" s="108"/>
      <c r="F118" s="108"/>
      <c r="G118" s="108"/>
      <c r="H118" s="108"/>
      <c r="I118" s="498"/>
      <c r="J118" s="498"/>
      <c r="K118" s="498"/>
      <c r="L118" s="498"/>
      <c r="M118" s="498"/>
      <c r="N118" s="498"/>
    </row>
    <row r="119" spans="1:14" ht="15" customHeight="1" x14ac:dyDescent="0.2">
      <c r="A119" s="108"/>
      <c r="B119" s="108"/>
      <c r="C119" s="108"/>
      <c r="D119" s="108"/>
      <c r="E119" s="108"/>
      <c r="F119" s="108"/>
      <c r="G119" s="108"/>
      <c r="H119" s="108"/>
      <c r="I119" s="498"/>
      <c r="J119" s="498"/>
      <c r="K119" s="498"/>
      <c r="L119" s="498"/>
      <c r="M119" s="498"/>
      <c r="N119" s="498"/>
    </row>
    <row r="120" spans="1:14" ht="15" customHeight="1" x14ac:dyDescent="0.2">
      <c r="A120" s="108"/>
      <c r="B120" s="108"/>
      <c r="C120" s="108"/>
      <c r="D120" s="108"/>
      <c r="E120" s="108"/>
      <c r="F120" s="108"/>
      <c r="G120" s="108"/>
      <c r="H120" s="108"/>
      <c r="I120" s="498"/>
      <c r="J120" s="498"/>
      <c r="K120" s="498"/>
      <c r="L120" s="498"/>
      <c r="M120" s="498"/>
      <c r="N120" s="498"/>
    </row>
    <row r="121" spans="1:14" ht="15" customHeight="1" x14ac:dyDescent="0.2">
      <c r="A121" s="108"/>
      <c r="B121" s="108"/>
      <c r="C121" s="108"/>
      <c r="D121" s="108"/>
      <c r="E121" s="108"/>
      <c r="F121" s="108"/>
      <c r="G121" s="108"/>
      <c r="H121" s="108"/>
      <c r="I121" s="498"/>
      <c r="J121" s="498"/>
      <c r="K121" s="498"/>
      <c r="L121" s="498"/>
      <c r="M121" s="498"/>
      <c r="N121" s="498"/>
    </row>
    <row r="122" spans="1:14" ht="15" customHeight="1" x14ac:dyDescent="0.2">
      <c r="A122" s="108"/>
      <c r="B122" s="108"/>
      <c r="C122" s="108"/>
      <c r="D122" s="108"/>
      <c r="E122" s="108"/>
      <c r="F122" s="108"/>
      <c r="G122" s="108"/>
      <c r="H122" s="108"/>
      <c r="I122" s="498"/>
      <c r="J122" s="498"/>
      <c r="K122" s="498"/>
      <c r="L122" s="498"/>
      <c r="M122" s="498"/>
      <c r="N122" s="498"/>
    </row>
    <row r="123" spans="1:14" ht="15" customHeight="1" x14ac:dyDescent="0.2">
      <c r="A123" s="108"/>
      <c r="B123" s="108"/>
      <c r="C123" s="108"/>
      <c r="D123" s="108"/>
      <c r="E123" s="108"/>
      <c r="F123" s="108"/>
      <c r="G123" s="108"/>
      <c r="H123" s="108"/>
      <c r="I123" s="498"/>
      <c r="J123" s="498"/>
      <c r="K123" s="498"/>
      <c r="L123" s="498"/>
      <c r="M123" s="498"/>
      <c r="N123" s="498"/>
    </row>
    <row r="124" spans="1:14" ht="15" customHeight="1" x14ac:dyDescent="0.2">
      <c r="A124" s="108"/>
      <c r="B124" s="108"/>
      <c r="C124" s="108"/>
      <c r="D124" s="108"/>
      <c r="E124" s="108"/>
      <c r="F124" s="108"/>
      <c r="G124" s="108"/>
      <c r="H124" s="108"/>
      <c r="I124" s="498"/>
      <c r="J124" s="498"/>
      <c r="K124" s="498"/>
      <c r="L124" s="498"/>
      <c r="M124" s="498"/>
      <c r="N124" s="498"/>
    </row>
    <row r="125" spans="1:14" ht="15" customHeight="1" x14ac:dyDescent="0.2">
      <c r="A125" s="108"/>
      <c r="B125" s="108"/>
      <c r="C125" s="108"/>
      <c r="D125" s="108"/>
      <c r="E125" s="108"/>
      <c r="F125" s="108"/>
      <c r="G125" s="108"/>
      <c r="H125" s="108"/>
      <c r="I125" s="498"/>
      <c r="J125" s="498"/>
      <c r="K125" s="498"/>
      <c r="L125" s="498"/>
      <c r="M125" s="498"/>
      <c r="N125" s="498"/>
    </row>
    <row r="126" spans="1:14" ht="15" customHeight="1" x14ac:dyDescent="0.2">
      <c r="A126" s="108"/>
      <c r="B126" s="108"/>
      <c r="C126" s="108"/>
      <c r="D126" s="108"/>
      <c r="E126" s="108"/>
      <c r="F126" s="108"/>
      <c r="G126" s="108"/>
      <c r="H126" s="108"/>
      <c r="I126" s="498"/>
      <c r="J126" s="498"/>
      <c r="K126" s="498"/>
      <c r="L126" s="498"/>
      <c r="M126" s="498"/>
      <c r="N126" s="498"/>
    </row>
    <row r="127" spans="1:14" ht="15" customHeight="1" x14ac:dyDescent="0.2">
      <c r="A127" s="108"/>
      <c r="B127" s="108"/>
      <c r="C127" s="108"/>
      <c r="D127" s="108"/>
      <c r="E127" s="108"/>
      <c r="F127" s="108"/>
      <c r="G127" s="108"/>
      <c r="H127" s="108"/>
      <c r="I127" s="498"/>
      <c r="J127" s="498"/>
      <c r="K127" s="498"/>
      <c r="L127" s="498"/>
      <c r="M127" s="498"/>
      <c r="N127" s="498"/>
    </row>
    <row r="128" spans="1:14" ht="15" customHeight="1" x14ac:dyDescent="0.2">
      <c r="A128" s="108"/>
      <c r="B128" s="108"/>
      <c r="C128" s="108"/>
      <c r="D128" s="108"/>
      <c r="E128" s="108"/>
      <c r="F128" s="108"/>
      <c r="G128" s="108"/>
      <c r="H128" s="108"/>
      <c r="I128" s="498"/>
      <c r="J128" s="498"/>
      <c r="K128" s="498"/>
      <c r="L128" s="498"/>
      <c r="M128" s="498"/>
      <c r="N128" s="498"/>
    </row>
    <row r="129" spans="1:14" ht="15" customHeight="1" x14ac:dyDescent="0.2">
      <c r="A129" s="108"/>
      <c r="B129" s="108"/>
      <c r="C129" s="108"/>
      <c r="D129" s="108"/>
      <c r="E129" s="108"/>
      <c r="F129" s="108"/>
      <c r="G129" s="108"/>
      <c r="H129" s="108"/>
      <c r="I129" s="498"/>
      <c r="J129" s="498"/>
      <c r="K129" s="498"/>
      <c r="L129" s="498"/>
      <c r="M129" s="498"/>
      <c r="N129" s="498"/>
    </row>
    <row r="130" spans="1:14" ht="15" customHeight="1" x14ac:dyDescent="0.2">
      <c r="A130" s="108"/>
      <c r="B130" s="108"/>
      <c r="C130" s="108"/>
      <c r="D130" s="108"/>
      <c r="E130" s="108"/>
      <c r="F130" s="108"/>
      <c r="G130" s="108"/>
      <c r="H130" s="108"/>
      <c r="I130" s="498"/>
      <c r="J130" s="498"/>
      <c r="K130" s="498"/>
      <c r="L130" s="498"/>
      <c r="M130" s="498"/>
      <c r="N130" s="498"/>
    </row>
    <row r="131" spans="1:14" ht="15" customHeight="1" x14ac:dyDescent="0.2">
      <c r="A131" s="108"/>
      <c r="B131" s="108"/>
      <c r="C131" s="108"/>
      <c r="D131" s="108"/>
      <c r="E131" s="108"/>
      <c r="F131" s="108"/>
      <c r="G131" s="108"/>
      <c r="H131" s="108"/>
      <c r="I131" s="498"/>
      <c r="J131" s="498"/>
      <c r="K131" s="498"/>
      <c r="L131" s="498"/>
      <c r="M131" s="498"/>
      <c r="N131" s="498"/>
    </row>
    <row r="132" spans="1:14" ht="15" customHeight="1" x14ac:dyDescent="0.2">
      <c r="A132" s="108"/>
      <c r="B132" s="108"/>
      <c r="C132" s="108"/>
      <c r="D132" s="108"/>
      <c r="E132" s="108"/>
      <c r="F132" s="108"/>
      <c r="G132" s="108"/>
      <c r="H132" s="108"/>
      <c r="I132" s="498"/>
      <c r="J132" s="498"/>
      <c r="K132" s="498"/>
      <c r="L132" s="498"/>
      <c r="M132" s="498"/>
      <c r="N132" s="498"/>
    </row>
    <row r="133" spans="1:14" ht="15" customHeight="1" x14ac:dyDescent="0.2">
      <c r="A133" s="108"/>
      <c r="B133" s="108"/>
      <c r="C133" s="108"/>
      <c r="D133" s="108"/>
      <c r="E133" s="108"/>
      <c r="F133" s="108"/>
      <c r="G133" s="108"/>
      <c r="H133" s="108"/>
      <c r="I133" s="498"/>
      <c r="J133" s="498"/>
      <c r="K133" s="498"/>
      <c r="L133" s="498"/>
      <c r="M133" s="498"/>
      <c r="N133" s="498"/>
    </row>
    <row r="134" spans="1:14" ht="15" customHeight="1" x14ac:dyDescent="0.2">
      <c r="A134" s="108"/>
      <c r="B134" s="108"/>
      <c r="C134" s="108"/>
      <c r="D134" s="108"/>
      <c r="E134" s="108"/>
      <c r="F134" s="108"/>
      <c r="G134" s="108"/>
      <c r="H134" s="108"/>
      <c r="I134" s="498"/>
      <c r="J134" s="498"/>
      <c r="K134" s="498"/>
      <c r="L134" s="498"/>
      <c r="M134" s="498"/>
      <c r="N134" s="498"/>
    </row>
    <row r="135" spans="1:14" ht="15" customHeight="1" x14ac:dyDescent="0.2">
      <c r="A135" s="108"/>
      <c r="B135" s="108"/>
      <c r="C135" s="108"/>
      <c r="D135" s="108"/>
      <c r="E135" s="108"/>
      <c r="F135" s="108"/>
      <c r="G135" s="108"/>
      <c r="H135" s="108"/>
      <c r="I135" s="498"/>
      <c r="J135" s="498"/>
      <c r="K135" s="498"/>
      <c r="L135" s="498"/>
      <c r="M135" s="498"/>
      <c r="N135" s="498"/>
    </row>
    <row r="136" spans="1:14" ht="15" customHeight="1" x14ac:dyDescent="0.2">
      <c r="A136" s="108"/>
      <c r="B136" s="108"/>
      <c r="C136" s="108"/>
      <c r="D136" s="108"/>
      <c r="E136" s="108"/>
      <c r="F136" s="108"/>
      <c r="G136" s="108"/>
      <c r="H136" s="108"/>
      <c r="I136" s="498"/>
      <c r="J136" s="498"/>
      <c r="K136" s="498"/>
      <c r="L136" s="498"/>
      <c r="M136" s="498"/>
      <c r="N136" s="498"/>
    </row>
    <row r="137" spans="1:14" ht="15" customHeight="1" x14ac:dyDescent="0.2">
      <c r="A137" s="108"/>
      <c r="B137" s="108"/>
      <c r="C137" s="108"/>
      <c r="D137" s="108"/>
      <c r="E137" s="108"/>
      <c r="F137" s="108"/>
      <c r="G137" s="108"/>
      <c r="H137" s="108"/>
      <c r="I137" s="498"/>
      <c r="J137" s="498"/>
      <c r="K137" s="498"/>
      <c r="L137" s="498"/>
      <c r="M137" s="498"/>
      <c r="N137" s="498"/>
    </row>
    <row r="138" spans="1:14" ht="15" customHeight="1" x14ac:dyDescent="0.2">
      <c r="A138" s="108"/>
      <c r="B138" s="108"/>
      <c r="C138" s="108"/>
      <c r="D138" s="108"/>
      <c r="E138" s="108"/>
      <c r="F138" s="108"/>
      <c r="G138" s="108"/>
      <c r="H138" s="108"/>
      <c r="I138" s="498"/>
      <c r="J138" s="498"/>
      <c r="K138" s="498"/>
      <c r="L138" s="498"/>
      <c r="M138" s="498"/>
      <c r="N138" s="498"/>
    </row>
    <row r="139" spans="1:14" ht="15" customHeight="1" x14ac:dyDescent="0.2">
      <c r="A139" s="108"/>
      <c r="B139" s="108"/>
      <c r="C139" s="108"/>
      <c r="D139" s="108"/>
      <c r="E139" s="108"/>
      <c r="F139" s="108"/>
      <c r="G139" s="108"/>
      <c r="H139" s="108"/>
      <c r="I139" s="498"/>
      <c r="J139" s="498"/>
      <c r="K139" s="498"/>
      <c r="L139" s="498"/>
      <c r="M139" s="498"/>
      <c r="N139" s="498"/>
    </row>
    <row r="140" spans="1:14" ht="15" customHeight="1" x14ac:dyDescent="0.2">
      <c r="A140" s="108"/>
      <c r="B140" s="108"/>
      <c r="C140" s="108"/>
      <c r="D140" s="108"/>
      <c r="E140" s="108"/>
      <c r="F140" s="108"/>
      <c r="G140" s="108"/>
      <c r="H140" s="108"/>
      <c r="I140" s="498"/>
      <c r="J140" s="498"/>
      <c r="K140" s="498"/>
      <c r="L140" s="498"/>
      <c r="M140" s="498"/>
      <c r="N140" s="498"/>
    </row>
    <row r="141" spans="1:14" ht="15" customHeight="1" x14ac:dyDescent="0.2">
      <c r="A141" s="108"/>
      <c r="B141" s="108"/>
      <c r="C141" s="108"/>
      <c r="D141" s="108"/>
      <c r="E141" s="108"/>
      <c r="F141" s="108"/>
      <c r="G141" s="108"/>
      <c r="H141" s="108"/>
      <c r="I141" s="498"/>
      <c r="J141" s="498"/>
      <c r="K141" s="498"/>
      <c r="L141" s="498"/>
      <c r="M141" s="498"/>
      <c r="N141" s="498"/>
    </row>
    <row r="142" spans="1:14" ht="15" customHeight="1" x14ac:dyDescent="0.2">
      <c r="A142" s="108"/>
      <c r="B142" s="108"/>
      <c r="C142" s="108"/>
      <c r="D142" s="108"/>
      <c r="E142" s="108"/>
      <c r="F142" s="108"/>
      <c r="G142" s="108"/>
      <c r="H142" s="108"/>
      <c r="I142" s="498"/>
      <c r="J142" s="498"/>
      <c r="K142" s="498"/>
      <c r="L142" s="498"/>
      <c r="M142" s="498"/>
      <c r="N142" s="498"/>
    </row>
    <row r="143" spans="1:14" ht="15" customHeight="1" x14ac:dyDescent="0.2">
      <c r="A143" s="108"/>
      <c r="B143" s="108"/>
      <c r="C143" s="108"/>
      <c r="D143" s="108"/>
      <c r="E143" s="108"/>
      <c r="F143" s="108"/>
      <c r="G143" s="108"/>
      <c r="H143" s="108"/>
      <c r="I143" s="498"/>
      <c r="J143" s="498"/>
      <c r="K143" s="498"/>
      <c r="L143" s="498"/>
      <c r="M143" s="498"/>
      <c r="N143" s="498"/>
    </row>
    <row r="144" spans="1:14" ht="15" customHeight="1" x14ac:dyDescent="0.2">
      <c r="A144" s="108"/>
      <c r="B144" s="108"/>
      <c r="C144" s="108"/>
      <c r="D144" s="108"/>
      <c r="E144" s="108"/>
      <c r="F144" s="108"/>
      <c r="G144" s="108"/>
      <c r="H144" s="108"/>
      <c r="I144" s="498"/>
      <c r="J144" s="498"/>
      <c r="K144" s="498"/>
      <c r="L144" s="498"/>
      <c r="M144" s="498"/>
      <c r="N144" s="498"/>
    </row>
    <row r="145" spans="1:14" ht="15" customHeight="1" x14ac:dyDescent="0.2">
      <c r="A145" s="108"/>
      <c r="B145" s="108"/>
      <c r="C145" s="108"/>
      <c r="D145" s="108"/>
      <c r="E145" s="108"/>
      <c r="F145" s="108"/>
      <c r="G145" s="108"/>
      <c r="H145" s="108"/>
      <c r="I145" s="498"/>
      <c r="J145" s="498"/>
      <c r="K145" s="498"/>
      <c r="L145" s="498"/>
      <c r="M145" s="498"/>
      <c r="N145" s="498"/>
    </row>
    <row r="146" spans="1:14" ht="15" customHeight="1" x14ac:dyDescent="0.2">
      <c r="A146" s="108"/>
      <c r="B146" s="108"/>
      <c r="C146" s="108"/>
      <c r="D146" s="108"/>
      <c r="E146" s="108"/>
      <c r="F146" s="108"/>
      <c r="G146" s="108"/>
      <c r="H146" s="108"/>
      <c r="I146" s="498"/>
      <c r="J146" s="498"/>
      <c r="K146" s="498"/>
      <c r="L146" s="498"/>
      <c r="M146" s="498"/>
      <c r="N146" s="498"/>
    </row>
    <row r="147" spans="1:14" ht="15" customHeight="1" x14ac:dyDescent="0.2">
      <c r="A147" s="108"/>
      <c r="B147" s="108"/>
      <c r="C147" s="108"/>
      <c r="D147" s="108"/>
      <c r="E147" s="108"/>
      <c r="F147" s="108"/>
      <c r="G147" s="108"/>
      <c r="H147" s="108"/>
      <c r="I147" s="498"/>
      <c r="J147" s="498"/>
      <c r="K147" s="498"/>
      <c r="L147" s="498"/>
      <c r="M147" s="498"/>
      <c r="N147" s="498"/>
    </row>
    <row r="148" spans="1:14" ht="15" customHeight="1" x14ac:dyDescent="0.2">
      <c r="A148" s="108"/>
      <c r="B148" s="108"/>
      <c r="C148" s="108"/>
      <c r="D148" s="108"/>
      <c r="E148" s="108"/>
      <c r="F148" s="108"/>
      <c r="G148" s="108"/>
      <c r="H148" s="108"/>
      <c r="I148" s="498"/>
      <c r="J148" s="498"/>
      <c r="K148" s="498"/>
      <c r="L148" s="498"/>
      <c r="M148" s="498"/>
      <c r="N148" s="498"/>
    </row>
    <row r="149" spans="1:14" ht="15" customHeight="1" x14ac:dyDescent="0.2">
      <c r="A149" s="108"/>
      <c r="B149" s="108"/>
      <c r="C149" s="108"/>
      <c r="D149" s="108"/>
      <c r="E149" s="108"/>
      <c r="F149" s="108"/>
      <c r="G149" s="108"/>
      <c r="H149" s="108"/>
      <c r="I149" s="498"/>
      <c r="J149" s="498"/>
      <c r="K149" s="498"/>
      <c r="L149" s="498"/>
      <c r="M149" s="498"/>
      <c r="N149" s="498"/>
    </row>
    <row r="150" spans="1:14" ht="15" customHeight="1" x14ac:dyDescent="0.2">
      <c r="A150" s="108"/>
      <c r="B150" s="108"/>
      <c r="C150" s="108"/>
      <c r="D150" s="108"/>
      <c r="E150" s="108"/>
      <c r="F150" s="108"/>
      <c r="G150" s="108"/>
      <c r="H150" s="108"/>
      <c r="I150" s="498"/>
      <c r="J150" s="498"/>
      <c r="K150" s="498"/>
      <c r="L150" s="498"/>
      <c r="M150" s="498"/>
      <c r="N150" s="498"/>
    </row>
    <row r="151" spans="1:14" ht="15" customHeight="1" x14ac:dyDescent="0.2">
      <c r="A151" s="108"/>
      <c r="B151" s="108"/>
      <c r="C151" s="108"/>
      <c r="D151" s="108"/>
      <c r="E151" s="108"/>
      <c r="F151" s="108"/>
      <c r="G151" s="108"/>
      <c r="H151" s="108"/>
      <c r="I151" s="498"/>
      <c r="J151" s="498"/>
      <c r="K151" s="498"/>
      <c r="L151" s="498"/>
      <c r="M151" s="498"/>
      <c r="N151" s="498"/>
    </row>
    <row r="152" spans="1:14" x14ac:dyDescent="0.2">
      <c r="A152" s="108"/>
      <c r="B152" s="108"/>
      <c r="C152" s="108"/>
      <c r="D152" s="108"/>
      <c r="E152" s="108"/>
      <c r="F152" s="108"/>
      <c r="G152" s="108"/>
      <c r="H152" s="108"/>
      <c r="I152" s="498"/>
      <c r="J152" s="498"/>
      <c r="K152" s="498"/>
      <c r="L152" s="498"/>
      <c r="M152" s="498"/>
      <c r="N152" s="498"/>
    </row>
    <row r="153" spans="1:14" x14ac:dyDescent="0.2">
      <c r="A153" s="108"/>
      <c r="B153" s="108"/>
      <c r="C153" s="108"/>
      <c r="D153" s="108"/>
      <c r="E153" s="108"/>
      <c r="F153" s="108"/>
      <c r="G153" s="108"/>
      <c r="H153" s="108"/>
      <c r="I153" s="498"/>
      <c r="J153" s="498"/>
      <c r="K153" s="498"/>
      <c r="L153" s="498"/>
      <c r="M153" s="498"/>
      <c r="N153" s="498"/>
    </row>
    <row r="154" spans="1:14" x14ac:dyDescent="0.2">
      <c r="A154" s="108"/>
      <c r="B154" s="108"/>
      <c r="C154" s="108"/>
      <c r="D154" s="108"/>
      <c r="E154" s="108"/>
      <c r="F154" s="108"/>
      <c r="G154" s="108"/>
      <c r="H154" s="108"/>
      <c r="I154" s="498"/>
      <c r="J154" s="498"/>
      <c r="K154" s="498"/>
      <c r="L154" s="498"/>
      <c r="M154" s="498"/>
      <c r="N154" s="498"/>
    </row>
    <row r="155" spans="1:14" x14ac:dyDescent="0.2">
      <c r="A155" s="108"/>
      <c r="B155" s="108"/>
      <c r="C155" s="108"/>
      <c r="D155" s="108"/>
      <c r="E155" s="108"/>
      <c r="F155" s="108"/>
      <c r="G155" s="108"/>
      <c r="H155" s="108"/>
      <c r="I155" s="498"/>
      <c r="J155" s="498"/>
      <c r="K155" s="498"/>
      <c r="L155" s="498"/>
      <c r="M155" s="498"/>
      <c r="N155" s="498"/>
    </row>
    <row r="156" spans="1:14" x14ac:dyDescent="0.2">
      <c r="A156" s="108"/>
      <c r="B156" s="108"/>
      <c r="C156" s="108"/>
      <c r="D156" s="108"/>
      <c r="E156" s="108"/>
      <c r="F156" s="108"/>
      <c r="G156" s="108"/>
      <c r="H156" s="108"/>
      <c r="I156" s="498"/>
      <c r="J156" s="498"/>
      <c r="K156" s="498"/>
      <c r="L156" s="498"/>
      <c r="M156" s="498"/>
      <c r="N156" s="498"/>
    </row>
    <row r="157" spans="1:14" x14ac:dyDescent="0.2">
      <c r="A157" s="108"/>
      <c r="B157" s="108"/>
      <c r="C157" s="108"/>
      <c r="D157" s="108"/>
      <c r="E157" s="108"/>
      <c r="F157" s="108"/>
      <c r="G157" s="108"/>
      <c r="H157" s="108"/>
      <c r="I157" s="498"/>
      <c r="J157" s="498"/>
      <c r="K157" s="498"/>
      <c r="L157" s="498"/>
      <c r="M157" s="498"/>
      <c r="N157" s="498"/>
    </row>
    <row r="158" spans="1:14" x14ac:dyDescent="0.2">
      <c r="A158" s="108"/>
      <c r="B158" s="108"/>
      <c r="C158" s="108"/>
      <c r="D158" s="108"/>
      <c r="E158" s="108"/>
      <c r="F158" s="108"/>
      <c r="G158" s="108"/>
      <c r="H158" s="108"/>
      <c r="I158" s="498"/>
      <c r="J158" s="498"/>
      <c r="K158" s="498"/>
      <c r="L158" s="498"/>
      <c r="M158" s="498"/>
      <c r="N158" s="498"/>
    </row>
    <row r="159" spans="1:14" x14ac:dyDescent="0.2">
      <c r="A159" s="108"/>
      <c r="B159" s="108"/>
      <c r="C159" s="108"/>
      <c r="D159" s="108"/>
      <c r="E159" s="108"/>
      <c r="F159" s="108"/>
      <c r="G159" s="108"/>
      <c r="H159" s="108"/>
      <c r="I159" s="498"/>
      <c r="J159" s="498"/>
      <c r="K159" s="498"/>
      <c r="L159" s="498"/>
      <c r="M159" s="498"/>
      <c r="N159" s="498"/>
    </row>
    <row r="160" spans="1:14" x14ac:dyDescent="0.2">
      <c r="A160" s="108"/>
      <c r="B160" s="108"/>
      <c r="C160" s="108"/>
      <c r="D160" s="108"/>
      <c r="E160" s="108"/>
      <c r="F160" s="108"/>
      <c r="G160" s="108"/>
      <c r="H160" s="108"/>
      <c r="I160" s="498"/>
      <c r="J160" s="498"/>
      <c r="K160" s="498"/>
      <c r="L160" s="498"/>
      <c r="M160" s="498"/>
      <c r="N160" s="498"/>
    </row>
    <row r="161" spans="1:14" x14ac:dyDescent="0.2">
      <c r="A161" s="108"/>
      <c r="B161" s="108"/>
      <c r="C161" s="108"/>
      <c r="D161" s="108"/>
      <c r="E161" s="108"/>
      <c r="F161" s="108"/>
      <c r="G161" s="108"/>
      <c r="H161" s="108"/>
      <c r="I161" s="498"/>
      <c r="J161" s="498"/>
      <c r="K161" s="498"/>
      <c r="L161" s="498"/>
      <c r="M161" s="498"/>
      <c r="N161" s="498"/>
    </row>
    <row r="162" spans="1:14" x14ac:dyDescent="0.2">
      <c r="A162" s="108"/>
      <c r="B162" s="108"/>
      <c r="C162" s="108"/>
      <c r="D162" s="108"/>
      <c r="E162" s="108"/>
      <c r="F162" s="108"/>
      <c r="G162" s="108"/>
      <c r="H162" s="108"/>
      <c r="I162" s="498"/>
      <c r="J162" s="498"/>
      <c r="K162" s="498"/>
      <c r="L162" s="498"/>
      <c r="M162" s="498"/>
      <c r="N162" s="498"/>
    </row>
    <row r="163" spans="1:14" x14ac:dyDescent="0.2">
      <c r="A163" s="108"/>
      <c r="B163" s="108"/>
      <c r="C163" s="108"/>
      <c r="D163" s="108"/>
      <c r="E163" s="108"/>
      <c r="F163" s="108"/>
      <c r="G163" s="108"/>
      <c r="H163" s="108"/>
      <c r="I163" s="498"/>
      <c r="J163" s="498"/>
      <c r="K163" s="498"/>
      <c r="L163" s="498"/>
      <c r="M163" s="498"/>
      <c r="N163" s="498"/>
    </row>
    <row r="164" spans="1:14" x14ac:dyDescent="0.2">
      <c r="A164" s="108"/>
      <c r="B164" s="108"/>
      <c r="C164" s="108"/>
      <c r="D164" s="108"/>
      <c r="E164" s="108"/>
      <c r="F164" s="108"/>
      <c r="G164" s="108"/>
      <c r="H164" s="108"/>
      <c r="I164" s="498"/>
      <c r="J164" s="498"/>
      <c r="K164" s="498"/>
      <c r="L164" s="498"/>
      <c r="M164" s="498"/>
      <c r="N164" s="498"/>
    </row>
    <row r="165" spans="1:14" x14ac:dyDescent="0.2">
      <c r="A165" s="108"/>
      <c r="B165" s="108"/>
      <c r="C165" s="108"/>
      <c r="D165" s="108"/>
      <c r="E165" s="108"/>
      <c r="F165" s="108"/>
      <c r="G165" s="108"/>
      <c r="H165" s="108"/>
      <c r="I165" s="498"/>
      <c r="J165" s="498"/>
      <c r="K165" s="498"/>
      <c r="L165" s="498"/>
      <c r="M165" s="498"/>
      <c r="N165" s="498"/>
    </row>
    <row r="166" spans="1:14" x14ac:dyDescent="0.2">
      <c r="A166" s="108"/>
      <c r="B166" s="108"/>
      <c r="C166" s="108"/>
      <c r="D166" s="108"/>
      <c r="E166" s="108"/>
      <c r="F166" s="108"/>
      <c r="G166" s="108"/>
      <c r="H166" s="108"/>
      <c r="I166" s="498"/>
      <c r="J166" s="498"/>
      <c r="K166" s="498"/>
      <c r="L166" s="498"/>
      <c r="M166" s="498"/>
      <c r="N166" s="498"/>
    </row>
    <row r="167" spans="1:14" x14ac:dyDescent="0.2">
      <c r="A167" s="108"/>
      <c r="B167" s="108"/>
      <c r="C167" s="108"/>
      <c r="D167" s="108"/>
      <c r="E167" s="108"/>
      <c r="F167" s="108"/>
      <c r="G167" s="108"/>
      <c r="H167" s="108"/>
      <c r="I167" s="498"/>
      <c r="J167" s="498"/>
      <c r="K167" s="498"/>
      <c r="L167" s="498"/>
      <c r="M167" s="498"/>
      <c r="N167" s="498"/>
    </row>
    <row r="168" spans="1:14" x14ac:dyDescent="0.2">
      <c r="A168" s="108"/>
      <c r="B168" s="108"/>
      <c r="C168" s="108"/>
      <c r="D168" s="108"/>
      <c r="E168" s="108"/>
      <c r="F168" s="108"/>
      <c r="G168" s="108"/>
      <c r="H168" s="108"/>
      <c r="I168" s="498"/>
      <c r="J168" s="498"/>
      <c r="K168" s="498"/>
      <c r="L168" s="498"/>
      <c r="M168" s="498"/>
      <c r="N168" s="498"/>
    </row>
    <row r="169" spans="1:14" x14ac:dyDescent="0.2">
      <c r="A169" s="108"/>
      <c r="B169" s="108"/>
      <c r="C169" s="108"/>
      <c r="D169" s="108"/>
      <c r="E169" s="108"/>
      <c r="F169" s="108"/>
      <c r="G169" s="108"/>
      <c r="H169" s="108"/>
      <c r="I169" s="498"/>
      <c r="J169" s="498"/>
      <c r="K169" s="498"/>
      <c r="L169" s="498"/>
      <c r="M169" s="498"/>
      <c r="N169" s="498"/>
    </row>
    <row r="170" spans="1:14" x14ac:dyDescent="0.2">
      <c r="A170" s="108"/>
      <c r="B170" s="108"/>
      <c r="C170" s="108"/>
      <c r="D170" s="108"/>
      <c r="E170" s="108"/>
      <c r="F170" s="108"/>
      <c r="G170" s="108"/>
      <c r="H170" s="108"/>
      <c r="I170" s="498"/>
      <c r="J170" s="498"/>
      <c r="K170" s="498"/>
      <c r="L170" s="498"/>
      <c r="M170" s="498"/>
      <c r="N170" s="498"/>
    </row>
    <row r="171" spans="1:14" x14ac:dyDescent="0.2">
      <c r="A171" s="108"/>
      <c r="B171" s="108"/>
      <c r="C171" s="108"/>
      <c r="D171" s="108"/>
      <c r="E171" s="108"/>
      <c r="F171" s="108"/>
      <c r="G171" s="108"/>
      <c r="H171" s="108"/>
      <c r="I171" s="498"/>
      <c r="J171" s="498"/>
      <c r="K171" s="498"/>
      <c r="L171" s="498"/>
      <c r="M171" s="498"/>
      <c r="N171" s="498"/>
    </row>
    <row r="172" spans="1:14" x14ac:dyDescent="0.2">
      <c r="A172" s="108"/>
      <c r="B172" s="108"/>
      <c r="C172" s="108"/>
      <c r="D172" s="108"/>
      <c r="E172" s="108"/>
      <c r="F172" s="108"/>
      <c r="G172" s="108"/>
      <c r="H172" s="108"/>
      <c r="I172" s="498"/>
      <c r="J172" s="498"/>
      <c r="K172" s="498"/>
      <c r="L172" s="498"/>
      <c r="M172" s="498"/>
      <c r="N172" s="498"/>
    </row>
    <row r="173" spans="1:14" x14ac:dyDescent="0.2">
      <c r="A173" s="108"/>
      <c r="B173" s="108"/>
      <c r="C173" s="108"/>
      <c r="D173" s="108"/>
      <c r="E173" s="108"/>
      <c r="F173" s="108"/>
      <c r="G173" s="108"/>
      <c r="H173" s="108"/>
      <c r="I173" s="498"/>
      <c r="J173" s="498"/>
      <c r="K173" s="498"/>
      <c r="L173" s="498"/>
      <c r="M173" s="498"/>
      <c r="N173" s="498"/>
    </row>
    <row r="174" spans="1:14" x14ac:dyDescent="0.2">
      <c r="A174" s="108"/>
      <c r="B174" s="108"/>
      <c r="C174" s="108"/>
      <c r="D174" s="108"/>
      <c r="E174" s="108"/>
      <c r="F174" s="108"/>
      <c r="G174" s="108"/>
      <c r="H174" s="108"/>
      <c r="I174" s="498"/>
      <c r="J174" s="498"/>
      <c r="K174" s="498"/>
      <c r="L174" s="498"/>
      <c r="M174" s="498"/>
      <c r="N174" s="498"/>
    </row>
    <row r="175" spans="1:14" x14ac:dyDescent="0.2">
      <c r="A175" s="108"/>
      <c r="B175" s="108"/>
      <c r="C175" s="108"/>
      <c r="D175" s="108"/>
      <c r="E175" s="108"/>
      <c r="F175" s="108"/>
      <c r="G175" s="108"/>
      <c r="H175" s="108"/>
      <c r="I175" s="498"/>
      <c r="J175" s="498"/>
      <c r="K175" s="498"/>
      <c r="L175" s="498"/>
      <c r="M175" s="498"/>
      <c r="N175" s="498"/>
    </row>
    <row r="176" spans="1:14" x14ac:dyDescent="0.2">
      <c r="A176" s="108"/>
      <c r="B176" s="108"/>
      <c r="C176" s="108"/>
      <c r="D176" s="108"/>
      <c r="E176" s="108"/>
      <c r="F176" s="108"/>
      <c r="G176" s="108"/>
      <c r="H176" s="108"/>
      <c r="I176" s="498"/>
      <c r="J176" s="498"/>
      <c r="K176" s="498"/>
      <c r="L176" s="498"/>
      <c r="M176" s="498"/>
      <c r="N176" s="498"/>
    </row>
    <row r="177" spans="1:14" x14ac:dyDescent="0.2">
      <c r="A177" s="108"/>
      <c r="B177" s="108"/>
      <c r="C177" s="108"/>
      <c r="D177" s="108"/>
      <c r="E177" s="108"/>
      <c r="F177" s="108"/>
      <c r="G177" s="108"/>
      <c r="H177" s="108"/>
      <c r="I177" s="498"/>
      <c r="J177" s="498"/>
      <c r="K177" s="498"/>
      <c r="L177" s="498"/>
      <c r="M177" s="498"/>
      <c r="N177" s="498"/>
    </row>
    <row r="178" spans="1:14" x14ac:dyDescent="0.2">
      <c r="A178" s="108"/>
      <c r="B178" s="108"/>
      <c r="C178" s="108"/>
      <c r="D178" s="108"/>
      <c r="E178" s="108"/>
      <c r="F178" s="108"/>
      <c r="G178" s="108"/>
      <c r="H178" s="108"/>
      <c r="I178" s="498"/>
      <c r="J178" s="498"/>
      <c r="K178" s="498"/>
      <c r="L178" s="498"/>
      <c r="M178" s="498"/>
      <c r="N178" s="498"/>
    </row>
    <row r="179" spans="1:14" x14ac:dyDescent="0.2">
      <c r="A179" s="108"/>
      <c r="B179" s="108"/>
      <c r="C179" s="108"/>
      <c r="D179" s="108"/>
      <c r="E179" s="108"/>
      <c r="F179" s="108"/>
      <c r="G179" s="108"/>
      <c r="H179" s="108"/>
      <c r="I179" s="498"/>
      <c r="J179" s="498"/>
      <c r="K179" s="498"/>
      <c r="L179" s="498"/>
      <c r="M179" s="498"/>
      <c r="N179" s="498"/>
    </row>
    <row r="180" spans="1:14" x14ac:dyDescent="0.2">
      <c r="A180" s="108"/>
      <c r="B180" s="108"/>
      <c r="C180" s="108"/>
      <c r="D180" s="108"/>
      <c r="E180" s="108"/>
      <c r="F180" s="108"/>
      <c r="G180" s="108"/>
      <c r="H180" s="108"/>
      <c r="I180" s="498"/>
      <c r="J180" s="498"/>
      <c r="K180" s="498"/>
      <c r="L180" s="498"/>
      <c r="M180" s="498"/>
      <c r="N180" s="498"/>
    </row>
    <row r="181" spans="1:14" x14ac:dyDescent="0.2">
      <c r="A181" s="108"/>
      <c r="B181" s="108"/>
      <c r="C181" s="108"/>
      <c r="D181" s="108"/>
      <c r="E181" s="108"/>
      <c r="F181" s="108"/>
      <c r="G181" s="108"/>
      <c r="H181" s="108"/>
      <c r="I181" s="498"/>
      <c r="J181" s="498"/>
      <c r="K181" s="498"/>
      <c r="L181" s="498"/>
      <c r="M181" s="498"/>
      <c r="N181" s="498"/>
    </row>
    <row r="182" spans="1:14" x14ac:dyDescent="0.2">
      <c r="A182" s="108"/>
      <c r="B182" s="108"/>
      <c r="C182" s="108"/>
      <c r="D182" s="108"/>
      <c r="E182" s="108"/>
      <c r="F182" s="108"/>
      <c r="G182" s="108"/>
      <c r="H182" s="108"/>
      <c r="I182" s="498"/>
      <c r="J182" s="498"/>
      <c r="K182" s="498"/>
      <c r="L182" s="498"/>
      <c r="M182" s="498"/>
      <c r="N182" s="498"/>
    </row>
    <row r="183" spans="1:14" x14ac:dyDescent="0.2">
      <c r="A183" s="108"/>
      <c r="B183" s="108"/>
      <c r="C183" s="108"/>
      <c r="D183" s="108"/>
      <c r="E183" s="108"/>
      <c r="F183" s="108"/>
      <c r="G183" s="108"/>
      <c r="H183" s="108"/>
      <c r="I183" s="498"/>
      <c r="J183" s="498"/>
      <c r="K183" s="498"/>
      <c r="L183" s="498"/>
      <c r="M183" s="498"/>
      <c r="N183" s="498"/>
    </row>
    <row r="184" spans="1:14" x14ac:dyDescent="0.2">
      <c r="A184" s="108"/>
      <c r="B184" s="108"/>
      <c r="C184" s="108"/>
      <c r="D184" s="108"/>
      <c r="E184" s="108"/>
      <c r="F184" s="108"/>
      <c r="G184" s="108"/>
      <c r="H184" s="108"/>
      <c r="I184" s="498"/>
      <c r="J184" s="498"/>
      <c r="K184" s="498"/>
      <c r="L184" s="498"/>
      <c r="M184" s="498"/>
      <c r="N184" s="498"/>
    </row>
    <row r="185" spans="1:14" x14ac:dyDescent="0.2">
      <c r="A185" s="108"/>
      <c r="B185" s="108"/>
      <c r="C185" s="108"/>
      <c r="D185" s="108"/>
      <c r="E185" s="108"/>
      <c r="F185" s="108"/>
      <c r="G185" s="108"/>
      <c r="H185" s="108"/>
      <c r="I185" s="498"/>
      <c r="J185" s="498"/>
      <c r="K185" s="498"/>
      <c r="L185" s="498"/>
      <c r="M185" s="498"/>
      <c r="N185" s="498"/>
    </row>
    <row r="186" spans="1:14" x14ac:dyDescent="0.2">
      <c r="A186" s="108"/>
      <c r="B186" s="108"/>
      <c r="C186" s="108"/>
      <c r="D186" s="108"/>
      <c r="E186" s="108"/>
      <c r="F186" s="108"/>
      <c r="G186" s="108"/>
      <c r="H186" s="108"/>
      <c r="I186" s="498"/>
      <c r="J186" s="498"/>
      <c r="K186" s="498"/>
      <c r="L186" s="498"/>
      <c r="M186" s="498"/>
      <c r="N186" s="498"/>
    </row>
    <row r="187" spans="1:14" x14ac:dyDescent="0.2">
      <c r="A187" s="108"/>
      <c r="B187" s="108"/>
      <c r="C187" s="108"/>
      <c r="D187" s="108"/>
      <c r="E187" s="108"/>
      <c r="F187" s="108"/>
      <c r="G187" s="108"/>
      <c r="H187" s="108"/>
      <c r="I187" s="498"/>
      <c r="J187" s="498"/>
      <c r="K187" s="498"/>
      <c r="L187" s="498"/>
      <c r="M187" s="498"/>
      <c r="N187" s="498"/>
    </row>
    <row r="188" spans="1:14" x14ac:dyDescent="0.2">
      <c r="A188" s="108"/>
      <c r="B188" s="108"/>
      <c r="C188" s="108"/>
      <c r="D188" s="108"/>
      <c r="E188" s="108"/>
      <c r="F188" s="108"/>
      <c r="G188" s="108"/>
      <c r="H188" s="108"/>
      <c r="I188" s="498"/>
      <c r="J188" s="498"/>
      <c r="K188" s="498"/>
      <c r="L188" s="498"/>
      <c r="M188" s="498"/>
      <c r="N188" s="498"/>
    </row>
    <row r="189" spans="1:14" x14ac:dyDescent="0.2">
      <c r="A189" s="108"/>
      <c r="B189" s="108"/>
      <c r="C189" s="108"/>
      <c r="D189" s="108"/>
      <c r="E189" s="108"/>
      <c r="F189" s="108"/>
      <c r="G189" s="108"/>
      <c r="H189" s="108"/>
      <c r="I189" s="498"/>
      <c r="J189" s="498"/>
      <c r="K189" s="498"/>
      <c r="L189" s="498"/>
      <c r="M189" s="498"/>
      <c r="N189" s="498"/>
    </row>
    <row r="190" spans="1:14" x14ac:dyDescent="0.2">
      <c r="A190" s="108"/>
      <c r="B190" s="108"/>
      <c r="C190" s="108"/>
      <c r="D190" s="108"/>
      <c r="E190" s="108"/>
      <c r="F190" s="108"/>
      <c r="G190" s="108"/>
      <c r="H190" s="108"/>
      <c r="I190" s="498"/>
      <c r="J190" s="498"/>
      <c r="K190" s="498"/>
      <c r="L190" s="498"/>
      <c r="M190" s="498"/>
      <c r="N190" s="498"/>
    </row>
    <row r="191" spans="1:14" x14ac:dyDescent="0.2">
      <c r="A191" s="108"/>
      <c r="B191" s="108"/>
      <c r="C191" s="108"/>
      <c r="D191" s="108"/>
      <c r="E191" s="108"/>
      <c r="F191" s="108"/>
      <c r="G191" s="108"/>
      <c r="H191" s="108"/>
      <c r="I191" s="498"/>
      <c r="J191" s="498"/>
      <c r="K191" s="498"/>
      <c r="L191" s="498"/>
      <c r="M191" s="498"/>
      <c r="N191" s="498"/>
    </row>
    <row r="192" spans="1:14" x14ac:dyDescent="0.2">
      <c r="A192" s="108"/>
      <c r="B192" s="108"/>
      <c r="C192" s="108"/>
      <c r="D192" s="108"/>
      <c r="E192" s="108"/>
      <c r="F192" s="108"/>
      <c r="G192" s="108"/>
      <c r="H192" s="108"/>
      <c r="I192" s="498"/>
      <c r="J192" s="498"/>
      <c r="K192" s="498"/>
      <c r="L192" s="498"/>
      <c r="M192" s="498"/>
      <c r="N192" s="498"/>
    </row>
    <row r="193" spans="1:14" x14ac:dyDescent="0.2">
      <c r="A193" s="108"/>
      <c r="B193" s="108"/>
      <c r="C193" s="108"/>
      <c r="D193" s="108"/>
      <c r="E193" s="108"/>
      <c r="F193" s="108"/>
      <c r="G193" s="108"/>
      <c r="H193" s="108"/>
      <c r="I193" s="498"/>
      <c r="J193" s="498"/>
      <c r="K193" s="498"/>
      <c r="L193" s="498"/>
      <c r="M193" s="498"/>
      <c r="N193" s="498"/>
    </row>
    <row r="194" spans="1:14" x14ac:dyDescent="0.2">
      <c r="A194" s="108"/>
      <c r="B194" s="108"/>
      <c r="C194" s="108"/>
      <c r="D194" s="108"/>
      <c r="E194" s="108"/>
      <c r="F194" s="108"/>
      <c r="G194" s="108"/>
      <c r="H194" s="108"/>
      <c r="I194" s="498"/>
      <c r="J194" s="498"/>
      <c r="K194" s="498"/>
      <c r="L194" s="498"/>
      <c r="M194" s="498"/>
      <c r="N194" s="498"/>
    </row>
    <row r="195" spans="1:14" x14ac:dyDescent="0.2">
      <c r="A195" s="108"/>
      <c r="B195" s="108"/>
      <c r="C195" s="108"/>
      <c r="D195" s="108"/>
      <c r="E195" s="108"/>
      <c r="F195" s="108"/>
      <c r="G195" s="108"/>
      <c r="H195" s="108"/>
      <c r="I195" s="498"/>
      <c r="J195" s="498"/>
      <c r="K195" s="498"/>
      <c r="L195" s="498"/>
      <c r="M195" s="498"/>
      <c r="N195" s="498"/>
    </row>
    <row r="196" spans="1:14" x14ac:dyDescent="0.2">
      <c r="A196" s="108"/>
      <c r="B196" s="108"/>
      <c r="C196" s="108"/>
      <c r="D196" s="108"/>
      <c r="E196" s="108"/>
      <c r="F196" s="108"/>
      <c r="G196" s="108"/>
      <c r="H196" s="108"/>
      <c r="I196" s="498"/>
      <c r="J196" s="498"/>
      <c r="K196" s="498"/>
      <c r="L196" s="498"/>
      <c r="M196" s="498"/>
      <c r="N196" s="498"/>
    </row>
    <row r="197" spans="1:14" x14ac:dyDescent="0.2">
      <c r="A197" s="108"/>
      <c r="B197" s="108"/>
      <c r="C197" s="108"/>
      <c r="D197" s="108"/>
      <c r="E197" s="108"/>
      <c r="F197" s="108"/>
      <c r="G197" s="108"/>
      <c r="H197" s="108"/>
      <c r="I197" s="498"/>
      <c r="J197" s="498"/>
      <c r="K197" s="498"/>
      <c r="L197" s="498"/>
      <c r="M197" s="498"/>
      <c r="N197" s="498"/>
    </row>
    <row r="198" spans="1:14" x14ac:dyDescent="0.2">
      <c r="A198" s="108"/>
      <c r="B198" s="108"/>
      <c r="C198" s="108"/>
      <c r="D198" s="108"/>
      <c r="E198" s="108"/>
      <c r="F198" s="108"/>
      <c r="G198" s="108"/>
      <c r="H198" s="108"/>
      <c r="I198" s="498"/>
      <c r="J198" s="498"/>
      <c r="K198" s="498"/>
      <c r="L198" s="498"/>
      <c r="M198" s="498"/>
      <c r="N198" s="498"/>
    </row>
    <row r="199" spans="1:14" x14ac:dyDescent="0.2">
      <c r="A199" s="108"/>
      <c r="B199" s="108"/>
      <c r="C199" s="108"/>
      <c r="D199" s="108"/>
      <c r="E199" s="108"/>
      <c r="F199" s="108"/>
      <c r="G199" s="108"/>
      <c r="H199" s="108"/>
      <c r="I199" s="498"/>
      <c r="J199" s="498"/>
      <c r="K199" s="498"/>
      <c r="L199" s="498"/>
      <c r="M199" s="498"/>
      <c r="N199" s="498"/>
    </row>
    <row r="200" spans="1:14" x14ac:dyDescent="0.2">
      <c r="A200" s="108"/>
      <c r="B200" s="108"/>
      <c r="C200" s="108"/>
      <c r="D200" s="108"/>
      <c r="E200" s="108"/>
      <c r="F200" s="108"/>
      <c r="G200" s="108"/>
      <c r="H200" s="108"/>
      <c r="I200" s="498"/>
      <c r="J200" s="498"/>
      <c r="K200" s="498"/>
      <c r="L200" s="498"/>
      <c r="M200" s="498"/>
      <c r="N200" s="498"/>
    </row>
    <row r="201" spans="1:14" x14ac:dyDescent="0.2">
      <c r="A201" s="108"/>
      <c r="B201" s="108"/>
      <c r="C201" s="108"/>
      <c r="D201" s="108"/>
      <c r="E201" s="108"/>
      <c r="F201" s="108"/>
      <c r="G201" s="108"/>
      <c r="H201" s="108"/>
      <c r="I201" s="498"/>
      <c r="J201" s="498"/>
      <c r="K201" s="498"/>
      <c r="L201" s="498"/>
      <c r="M201" s="498"/>
      <c r="N201" s="498"/>
    </row>
    <row r="202" spans="1:14" x14ac:dyDescent="0.2">
      <c r="A202" s="108"/>
      <c r="B202" s="108"/>
      <c r="C202" s="108"/>
      <c r="D202" s="108"/>
      <c r="E202" s="108"/>
      <c r="F202" s="108"/>
      <c r="G202" s="108"/>
      <c r="H202" s="108"/>
      <c r="I202" s="498"/>
      <c r="J202" s="498"/>
      <c r="K202" s="498"/>
      <c r="L202" s="498"/>
      <c r="M202" s="498"/>
      <c r="N202" s="498"/>
    </row>
    <row r="203" spans="1:14" x14ac:dyDescent="0.2">
      <c r="A203" s="108"/>
      <c r="B203" s="108"/>
      <c r="C203" s="108"/>
      <c r="D203" s="108"/>
      <c r="E203" s="108"/>
      <c r="F203" s="108"/>
      <c r="G203" s="108"/>
      <c r="H203" s="108"/>
      <c r="I203" s="498"/>
      <c r="J203" s="498"/>
      <c r="K203" s="498"/>
      <c r="L203" s="498"/>
      <c r="M203" s="498"/>
      <c r="N203" s="498"/>
    </row>
    <row r="204" spans="1:14" x14ac:dyDescent="0.2">
      <c r="A204" s="108"/>
      <c r="B204" s="108"/>
      <c r="C204" s="108"/>
      <c r="D204" s="108"/>
      <c r="E204" s="108"/>
      <c r="F204" s="108"/>
      <c r="G204" s="108"/>
      <c r="H204" s="108"/>
      <c r="I204" s="498"/>
      <c r="J204" s="498"/>
      <c r="K204" s="498"/>
      <c r="L204" s="498"/>
      <c r="M204" s="498"/>
      <c r="N204" s="498"/>
    </row>
    <row r="205" spans="1:14" x14ac:dyDescent="0.2">
      <c r="A205" s="108"/>
      <c r="B205" s="108"/>
      <c r="C205" s="108"/>
      <c r="D205" s="108"/>
      <c r="E205" s="108"/>
      <c r="F205" s="108"/>
      <c r="G205" s="108"/>
      <c r="H205" s="108"/>
      <c r="I205" s="498"/>
      <c r="J205" s="498"/>
      <c r="K205" s="498"/>
      <c r="L205" s="498"/>
      <c r="M205" s="498"/>
      <c r="N205" s="498"/>
    </row>
    <row r="206" spans="1:14" x14ac:dyDescent="0.2">
      <c r="A206" s="108"/>
      <c r="B206" s="108"/>
      <c r="C206" s="108"/>
      <c r="D206" s="108"/>
      <c r="E206" s="108"/>
      <c r="F206" s="108"/>
      <c r="G206" s="108"/>
      <c r="H206" s="108"/>
      <c r="I206" s="498"/>
      <c r="J206" s="498"/>
      <c r="K206" s="498"/>
      <c r="L206" s="498"/>
      <c r="M206" s="498"/>
      <c r="N206" s="498"/>
    </row>
    <row r="207" spans="1:14" x14ac:dyDescent="0.2">
      <c r="A207" s="108"/>
      <c r="B207" s="108"/>
      <c r="C207" s="108"/>
      <c r="D207" s="108"/>
      <c r="E207" s="108"/>
      <c r="F207" s="108"/>
      <c r="G207" s="108"/>
      <c r="H207" s="108"/>
      <c r="I207" s="498"/>
      <c r="J207" s="498"/>
      <c r="K207" s="498"/>
      <c r="L207" s="498"/>
      <c r="M207" s="498"/>
      <c r="N207" s="498"/>
    </row>
    <row r="208" spans="1:14" x14ac:dyDescent="0.2">
      <c r="A208" s="108"/>
      <c r="B208" s="108"/>
      <c r="C208" s="108"/>
      <c r="D208" s="108"/>
      <c r="E208" s="108"/>
      <c r="F208" s="108"/>
      <c r="G208" s="108"/>
      <c r="H208" s="108"/>
      <c r="I208" s="498"/>
      <c r="J208" s="498"/>
      <c r="K208" s="498"/>
      <c r="L208" s="498"/>
      <c r="M208" s="498"/>
      <c r="N208" s="498"/>
    </row>
    <row r="209" spans="1:14" x14ac:dyDescent="0.2">
      <c r="A209" s="108"/>
      <c r="B209" s="108"/>
      <c r="C209" s="108"/>
      <c r="D209" s="108"/>
      <c r="E209" s="108"/>
      <c r="F209" s="108"/>
      <c r="G209" s="108"/>
      <c r="H209" s="108"/>
      <c r="I209" s="498"/>
      <c r="J209" s="498"/>
      <c r="K209" s="498"/>
      <c r="L209" s="498"/>
      <c r="M209" s="498"/>
      <c r="N209" s="498"/>
    </row>
    <row r="210" spans="1:14" x14ac:dyDescent="0.2">
      <c r="A210" s="108"/>
      <c r="B210" s="108"/>
      <c r="C210" s="108"/>
      <c r="D210" s="108"/>
      <c r="E210" s="108"/>
      <c r="F210" s="108"/>
      <c r="G210" s="108"/>
      <c r="H210" s="108"/>
      <c r="I210" s="498"/>
      <c r="J210" s="498"/>
      <c r="K210" s="498"/>
      <c r="L210" s="498"/>
      <c r="M210" s="498"/>
      <c r="N210" s="498"/>
    </row>
    <row r="211" spans="1:14" x14ac:dyDescent="0.2">
      <c r="A211" s="108"/>
      <c r="B211" s="108"/>
      <c r="C211" s="108"/>
      <c r="D211" s="108"/>
      <c r="E211" s="108"/>
      <c r="F211" s="108"/>
      <c r="G211" s="108"/>
      <c r="H211" s="108"/>
      <c r="I211" s="498"/>
      <c r="J211" s="498"/>
      <c r="K211" s="498"/>
      <c r="L211" s="498"/>
      <c r="M211" s="498"/>
      <c r="N211" s="498"/>
    </row>
    <row r="212" spans="1:14" x14ac:dyDescent="0.2">
      <c r="A212" s="108"/>
      <c r="B212" s="108"/>
      <c r="C212" s="108"/>
      <c r="D212" s="108"/>
      <c r="E212" s="108"/>
      <c r="F212" s="108"/>
      <c r="G212" s="108"/>
      <c r="H212" s="108"/>
      <c r="I212" s="498"/>
      <c r="J212" s="498"/>
      <c r="K212" s="498"/>
      <c r="L212" s="498"/>
      <c r="M212" s="498"/>
      <c r="N212" s="498"/>
    </row>
    <row r="213" spans="1:14" x14ac:dyDescent="0.2">
      <c r="A213" s="108"/>
      <c r="B213" s="108"/>
      <c r="C213" s="108"/>
      <c r="D213" s="108"/>
      <c r="E213" s="108"/>
      <c r="F213" s="108"/>
      <c r="G213" s="108"/>
      <c r="H213" s="108"/>
      <c r="I213" s="498"/>
      <c r="J213" s="498"/>
      <c r="K213" s="498"/>
      <c r="L213" s="498"/>
      <c r="M213" s="498"/>
      <c r="N213" s="498"/>
    </row>
    <row r="214" spans="1:14" x14ac:dyDescent="0.2">
      <c r="A214" s="108"/>
      <c r="B214" s="108"/>
      <c r="C214" s="108"/>
      <c r="D214" s="108"/>
      <c r="E214" s="108"/>
      <c r="F214" s="108"/>
      <c r="G214" s="108"/>
      <c r="H214" s="108"/>
      <c r="I214" s="498"/>
      <c r="J214" s="498"/>
      <c r="K214" s="498"/>
      <c r="L214" s="498"/>
      <c r="M214" s="498"/>
      <c r="N214" s="498"/>
    </row>
    <row r="215" spans="1:14" x14ac:dyDescent="0.2">
      <c r="A215" s="108"/>
      <c r="B215" s="108"/>
      <c r="C215" s="108"/>
      <c r="D215" s="108"/>
      <c r="E215" s="108"/>
      <c r="F215" s="108"/>
      <c r="G215" s="108"/>
      <c r="H215" s="108"/>
      <c r="I215" s="498"/>
      <c r="J215" s="498"/>
      <c r="K215" s="498"/>
      <c r="L215" s="498"/>
      <c r="M215" s="498"/>
      <c r="N215" s="498"/>
    </row>
    <row r="216" spans="1:14" x14ac:dyDescent="0.2">
      <c r="A216" s="108"/>
      <c r="B216" s="108"/>
      <c r="C216" s="108"/>
      <c r="D216" s="108"/>
      <c r="E216" s="108"/>
      <c r="F216" s="108"/>
      <c r="G216" s="108"/>
      <c r="H216" s="108"/>
      <c r="I216" s="498"/>
      <c r="J216" s="498"/>
      <c r="K216" s="498"/>
      <c r="L216" s="498"/>
      <c r="M216" s="498"/>
      <c r="N216" s="498"/>
    </row>
    <row r="217" spans="1:14" x14ac:dyDescent="0.2">
      <c r="A217" s="108"/>
      <c r="B217" s="108"/>
      <c r="C217" s="108"/>
      <c r="D217" s="108"/>
      <c r="E217" s="108"/>
      <c r="F217" s="108"/>
      <c r="G217" s="108"/>
      <c r="H217" s="108"/>
      <c r="I217" s="498"/>
      <c r="J217" s="498"/>
      <c r="K217" s="498"/>
      <c r="L217" s="498"/>
      <c r="M217" s="498"/>
      <c r="N217" s="498"/>
    </row>
    <row r="218" spans="1:14" x14ac:dyDescent="0.2">
      <c r="A218" s="108"/>
      <c r="B218" s="108"/>
      <c r="C218" s="108"/>
      <c r="D218" s="108"/>
      <c r="E218" s="108"/>
      <c r="F218" s="108"/>
      <c r="G218" s="108"/>
      <c r="H218" s="108"/>
      <c r="I218" s="498"/>
      <c r="J218" s="498"/>
      <c r="K218" s="498"/>
      <c r="L218" s="498"/>
      <c r="M218" s="498"/>
      <c r="N218" s="498"/>
    </row>
    <row r="219" spans="1:14" x14ac:dyDescent="0.2">
      <c r="A219" s="108"/>
      <c r="B219" s="108"/>
      <c r="C219" s="108"/>
      <c r="D219" s="108"/>
      <c r="E219" s="108"/>
      <c r="F219" s="108"/>
      <c r="G219" s="108"/>
      <c r="H219" s="108"/>
      <c r="I219" s="498"/>
      <c r="J219" s="498"/>
      <c r="K219" s="498"/>
      <c r="L219" s="498"/>
      <c r="M219" s="498"/>
      <c r="N219" s="498"/>
    </row>
    <row r="220" spans="1:14" x14ac:dyDescent="0.2">
      <c r="A220" s="108"/>
      <c r="B220" s="108"/>
      <c r="C220" s="108"/>
      <c r="D220" s="108"/>
      <c r="E220" s="108"/>
      <c r="F220" s="108"/>
      <c r="G220" s="108"/>
      <c r="H220" s="108"/>
      <c r="I220" s="498"/>
      <c r="J220" s="498"/>
      <c r="K220" s="498"/>
      <c r="L220" s="498"/>
      <c r="M220" s="498"/>
      <c r="N220" s="498"/>
    </row>
    <row r="221" spans="1:14" x14ac:dyDescent="0.2">
      <c r="A221" s="108"/>
      <c r="B221" s="108"/>
      <c r="C221" s="108"/>
      <c r="D221" s="108"/>
      <c r="E221" s="108"/>
      <c r="F221" s="108"/>
      <c r="G221" s="108"/>
      <c r="H221" s="108"/>
      <c r="I221" s="498"/>
      <c r="J221" s="498"/>
      <c r="K221" s="498"/>
      <c r="L221" s="498"/>
      <c r="M221" s="498"/>
      <c r="N221" s="498"/>
    </row>
    <row r="222" spans="1:14" x14ac:dyDescent="0.2">
      <c r="A222" s="108"/>
      <c r="B222" s="108"/>
      <c r="C222" s="108"/>
      <c r="D222" s="108"/>
      <c r="E222" s="108"/>
      <c r="F222" s="108"/>
      <c r="G222" s="108"/>
      <c r="H222" s="108"/>
      <c r="I222" s="498"/>
      <c r="J222" s="498"/>
      <c r="K222" s="498"/>
      <c r="L222" s="498"/>
      <c r="M222" s="498"/>
      <c r="N222" s="498"/>
    </row>
    <row r="223" spans="1:14" x14ac:dyDescent="0.2">
      <c r="A223" s="108"/>
      <c r="B223" s="108"/>
      <c r="C223" s="108"/>
      <c r="D223" s="108"/>
      <c r="E223" s="108"/>
      <c r="F223" s="108"/>
      <c r="G223" s="108"/>
      <c r="H223" s="108"/>
      <c r="I223" s="498"/>
      <c r="J223" s="498"/>
      <c r="K223" s="498"/>
      <c r="L223" s="498"/>
      <c r="M223" s="498"/>
      <c r="N223" s="498"/>
    </row>
    <row r="224" spans="1:14" x14ac:dyDescent="0.2">
      <c r="A224" s="108"/>
      <c r="B224" s="108"/>
      <c r="C224" s="108"/>
      <c r="D224" s="108"/>
      <c r="E224" s="108"/>
      <c r="F224" s="108"/>
      <c r="G224" s="108"/>
      <c r="H224" s="108"/>
      <c r="I224" s="498"/>
      <c r="J224" s="498"/>
      <c r="K224" s="498"/>
      <c r="L224" s="498"/>
      <c r="M224" s="498"/>
      <c r="N224" s="498"/>
    </row>
    <row r="225" spans="1:14" x14ac:dyDescent="0.2">
      <c r="A225" s="108"/>
      <c r="B225" s="108"/>
      <c r="C225" s="108"/>
      <c r="D225" s="108"/>
      <c r="E225" s="108"/>
      <c r="F225" s="108"/>
      <c r="G225" s="108"/>
      <c r="H225" s="108"/>
      <c r="I225" s="498"/>
      <c r="J225" s="498"/>
      <c r="K225" s="498"/>
      <c r="L225" s="498"/>
      <c r="M225" s="498"/>
      <c r="N225" s="498"/>
    </row>
    <row r="226" spans="1:14" x14ac:dyDescent="0.2">
      <c r="A226" s="108"/>
      <c r="B226" s="108"/>
      <c r="C226" s="108"/>
      <c r="D226" s="108"/>
      <c r="E226" s="108"/>
      <c r="F226" s="108"/>
      <c r="G226" s="108"/>
      <c r="H226" s="108"/>
      <c r="I226" s="498"/>
      <c r="J226" s="498"/>
      <c r="K226" s="498"/>
      <c r="L226" s="498"/>
      <c r="M226" s="498"/>
      <c r="N226" s="498"/>
    </row>
    <row r="227" spans="1:14" x14ac:dyDescent="0.2">
      <c r="A227" s="108"/>
      <c r="B227" s="108"/>
      <c r="C227" s="108"/>
      <c r="D227" s="108"/>
      <c r="E227" s="108"/>
      <c r="F227" s="108"/>
      <c r="G227" s="108"/>
      <c r="H227" s="108"/>
      <c r="I227" s="498"/>
      <c r="J227" s="498"/>
      <c r="K227" s="498"/>
      <c r="L227" s="498"/>
      <c r="M227" s="498"/>
      <c r="N227" s="498"/>
    </row>
    <row r="228" spans="1:14" x14ac:dyDescent="0.2">
      <c r="A228" s="108"/>
      <c r="B228" s="108"/>
      <c r="C228" s="108"/>
      <c r="D228" s="108"/>
      <c r="E228" s="108"/>
      <c r="F228" s="108"/>
      <c r="G228" s="108"/>
      <c r="H228" s="108"/>
      <c r="I228" s="498"/>
      <c r="J228" s="498"/>
      <c r="K228" s="498"/>
      <c r="L228" s="498"/>
      <c r="M228" s="498"/>
      <c r="N228" s="498"/>
    </row>
    <row r="229" spans="1:14" x14ac:dyDescent="0.2">
      <c r="A229" s="108"/>
      <c r="B229" s="108"/>
      <c r="C229" s="108"/>
      <c r="D229" s="108"/>
      <c r="E229" s="108"/>
      <c r="F229" s="108"/>
      <c r="G229" s="108"/>
      <c r="H229" s="108"/>
      <c r="I229" s="498"/>
      <c r="J229" s="498"/>
      <c r="K229" s="498"/>
      <c r="L229" s="498"/>
      <c r="M229" s="498"/>
      <c r="N229" s="498"/>
    </row>
    <row r="230" spans="1:14" x14ac:dyDescent="0.2">
      <c r="A230" s="108"/>
      <c r="B230" s="108"/>
      <c r="C230" s="108"/>
      <c r="D230" s="108"/>
      <c r="E230" s="108"/>
      <c r="F230" s="108"/>
      <c r="G230" s="108"/>
      <c r="H230" s="108"/>
      <c r="I230" s="498"/>
      <c r="J230" s="498"/>
      <c r="K230" s="498"/>
      <c r="L230" s="498"/>
      <c r="M230" s="498"/>
      <c r="N230" s="498"/>
    </row>
    <row r="231" spans="1:14" x14ac:dyDescent="0.2">
      <c r="A231" s="108"/>
      <c r="B231" s="108"/>
      <c r="C231" s="108"/>
      <c r="D231" s="108"/>
      <c r="E231" s="108"/>
      <c r="F231" s="108"/>
      <c r="G231" s="108"/>
      <c r="H231" s="108"/>
      <c r="I231" s="498"/>
      <c r="J231" s="498"/>
      <c r="K231" s="498"/>
      <c r="L231" s="498"/>
      <c r="M231" s="498"/>
      <c r="N231" s="498"/>
    </row>
    <row r="232" spans="1:14" x14ac:dyDescent="0.2">
      <c r="A232" s="108"/>
      <c r="B232" s="108"/>
      <c r="C232" s="108"/>
      <c r="D232" s="108"/>
      <c r="E232" s="108"/>
      <c r="F232" s="108"/>
      <c r="G232" s="108"/>
      <c r="H232" s="108"/>
      <c r="I232" s="498"/>
      <c r="J232" s="498"/>
      <c r="K232" s="498"/>
      <c r="L232" s="498"/>
      <c r="M232" s="498"/>
      <c r="N232" s="498"/>
    </row>
    <row r="233" spans="1:14" x14ac:dyDescent="0.2">
      <c r="A233" s="108"/>
      <c r="B233" s="108"/>
      <c r="C233" s="108"/>
      <c r="D233" s="108"/>
      <c r="E233" s="108"/>
      <c r="F233" s="108"/>
      <c r="G233" s="108"/>
      <c r="H233" s="108"/>
      <c r="I233" s="498"/>
      <c r="J233" s="498"/>
      <c r="K233" s="498"/>
      <c r="L233" s="498"/>
      <c r="M233" s="498"/>
      <c r="N233" s="498"/>
    </row>
    <row r="234" spans="1:14" x14ac:dyDescent="0.2">
      <c r="A234" s="108"/>
      <c r="B234" s="108"/>
      <c r="C234" s="108"/>
      <c r="D234" s="108"/>
      <c r="E234" s="108"/>
      <c r="F234" s="108"/>
      <c r="G234" s="108"/>
      <c r="H234" s="108"/>
      <c r="I234" s="498"/>
      <c r="J234" s="498"/>
      <c r="K234" s="498"/>
      <c r="L234" s="498"/>
      <c r="M234" s="498"/>
      <c r="N234" s="498"/>
    </row>
    <row r="235" spans="1:14" x14ac:dyDescent="0.2">
      <c r="A235" s="108"/>
      <c r="B235" s="108"/>
      <c r="C235" s="108"/>
      <c r="D235" s="108"/>
      <c r="E235" s="108"/>
      <c r="F235" s="108"/>
      <c r="G235" s="108"/>
      <c r="H235" s="108"/>
      <c r="I235" s="498"/>
      <c r="J235" s="498"/>
      <c r="K235" s="498"/>
      <c r="L235" s="498"/>
      <c r="M235" s="498"/>
      <c r="N235" s="498"/>
    </row>
    <row r="236" spans="1:14" x14ac:dyDescent="0.2">
      <c r="A236" s="108"/>
      <c r="B236" s="108"/>
      <c r="C236" s="108"/>
      <c r="D236" s="108"/>
      <c r="E236" s="108"/>
      <c r="F236" s="108"/>
      <c r="G236" s="108"/>
      <c r="H236" s="108"/>
      <c r="I236" s="498"/>
      <c r="J236" s="498"/>
      <c r="K236" s="498"/>
      <c r="L236" s="498"/>
      <c r="M236" s="498"/>
      <c r="N236" s="498"/>
    </row>
    <row r="237" spans="1:14" x14ac:dyDescent="0.2">
      <c r="A237" s="108"/>
      <c r="B237" s="108"/>
      <c r="C237" s="108"/>
      <c r="D237" s="108"/>
      <c r="E237" s="108"/>
      <c r="F237" s="108"/>
      <c r="G237" s="108"/>
      <c r="H237" s="108"/>
      <c r="I237" s="498"/>
      <c r="J237" s="498"/>
      <c r="K237" s="498"/>
      <c r="L237" s="498"/>
      <c r="M237" s="498"/>
      <c r="N237" s="498"/>
    </row>
    <row r="238" spans="1:14" x14ac:dyDescent="0.2">
      <c r="A238" s="108"/>
      <c r="B238" s="108"/>
      <c r="C238" s="108"/>
      <c r="D238" s="108"/>
      <c r="E238" s="108"/>
      <c r="F238" s="108"/>
      <c r="G238" s="108"/>
      <c r="H238" s="108"/>
      <c r="I238" s="498"/>
      <c r="J238" s="498"/>
      <c r="K238" s="498"/>
      <c r="L238" s="498"/>
      <c r="M238" s="498"/>
      <c r="N238" s="498"/>
    </row>
    <row r="239" spans="1:14" x14ac:dyDescent="0.2">
      <c r="A239" s="108"/>
      <c r="B239" s="108"/>
      <c r="C239" s="108"/>
      <c r="D239" s="108"/>
      <c r="E239" s="108"/>
      <c r="F239" s="108"/>
      <c r="G239" s="108"/>
      <c r="H239" s="108"/>
      <c r="I239" s="498"/>
      <c r="J239" s="498"/>
      <c r="K239" s="498"/>
      <c r="L239" s="498"/>
      <c r="M239" s="498"/>
      <c r="N239" s="498"/>
    </row>
    <row r="240" spans="1:14" x14ac:dyDescent="0.2">
      <c r="A240" s="108"/>
      <c r="B240" s="108"/>
      <c r="C240" s="108"/>
      <c r="D240" s="108"/>
      <c r="E240" s="108"/>
      <c r="F240" s="108"/>
      <c r="G240" s="108"/>
      <c r="H240" s="108"/>
      <c r="I240" s="498"/>
      <c r="J240" s="498"/>
      <c r="K240" s="498"/>
      <c r="L240" s="498"/>
      <c r="M240" s="498"/>
      <c r="N240" s="498"/>
    </row>
    <row r="241" spans="1:14" x14ac:dyDescent="0.2">
      <c r="A241" s="108"/>
      <c r="B241" s="108"/>
      <c r="C241" s="108"/>
      <c r="D241" s="108"/>
      <c r="E241" s="108"/>
      <c r="F241" s="108"/>
      <c r="G241" s="108"/>
      <c r="H241" s="108"/>
      <c r="I241" s="498"/>
      <c r="J241" s="498"/>
      <c r="K241" s="498"/>
      <c r="L241" s="498"/>
      <c r="M241" s="498"/>
      <c r="N241" s="498"/>
    </row>
    <row r="242" spans="1:14" x14ac:dyDescent="0.2">
      <c r="A242" s="108"/>
      <c r="B242" s="108"/>
      <c r="C242" s="108"/>
      <c r="D242" s="108"/>
      <c r="E242" s="108"/>
      <c r="F242" s="108"/>
      <c r="G242" s="108"/>
      <c r="H242" s="108"/>
      <c r="I242" s="498"/>
      <c r="J242" s="498"/>
      <c r="K242" s="498"/>
      <c r="L242" s="498"/>
      <c r="M242" s="498"/>
      <c r="N242" s="498"/>
    </row>
    <row r="243" spans="1:14" x14ac:dyDescent="0.2">
      <c r="A243" s="108"/>
      <c r="B243" s="108"/>
      <c r="C243" s="108"/>
      <c r="D243" s="108"/>
      <c r="E243" s="108"/>
      <c r="F243" s="108"/>
      <c r="G243" s="108"/>
      <c r="H243" s="108"/>
      <c r="I243" s="498"/>
      <c r="J243" s="498"/>
      <c r="K243" s="498"/>
      <c r="L243" s="498"/>
      <c r="M243" s="498"/>
      <c r="N243" s="498"/>
    </row>
    <row r="244" spans="1:14" x14ac:dyDescent="0.2">
      <c r="A244" s="108"/>
      <c r="B244" s="108"/>
      <c r="C244" s="108"/>
      <c r="D244" s="108"/>
      <c r="E244" s="108"/>
      <c r="F244" s="108"/>
      <c r="G244" s="108"/>
      <c r="H244" s="108"/>
      <c r="I244" s="498"/>
      <c r="J244" s="498"/>
      <c r="K244" s="498"/>
      <c r="L244" s="498"/>
      <c r="M244" s="498"/>
      <c r="N244" s="498"/>
    </row>
    <row r="245" spans="1:14" x14ac:dyDescent="0.2">
      <c r="A245" s="108"/>
      <c r="B245" s="108"/>
      <c r="C245" s="108"/>
      <c r="D245" s="108"/>
      <c r="E245" s="108"/>
      <c r="F245" s="108"/>
      <c r="G245" s="108"/>
      <c r="H245" s="108"/>
      <c r="I245" s="498"/>
      <c r="J245" s="498"/>
      <c r="K245" s="498"/>
      <c r="L245" s="498"/>
      <c r="M245" s="498"/>
      <c r="N245" s="498"/>
    </row>
    <row r="246" spans="1:14" x14ac:dyDescent="0.2">
      <c r="A246" s="108"/>
      <c r="B246" s="108"/>
      <c r="C246" s="108"/>
      <c r="D246" s="108"/>
      <c r="E246" s="108"/>
      <c r="F246" s="108"/>
      <c r="G246" s="108"/>
      <c r="H246" s="108"/>
      <c r="I246" s="498"/>
      <c r="J246" s="498"/>
      <c r="K246" s="498"/>
      <c r="L246" s="498"/>
      <c r="M246" s="498"/>
      <c r="N246" s="498"/>
    </row>
    <row r="247" spans="1:14" x14ac:dyDescent="0.2">
      <c r="A247" s="108"/>
      <c r="B247" s="108"/>
      <c r="C247" s="108"/>
      <c r="D247" s="108"/>
      <c r="E247" s="108"/>
      <c r="F247" s="108"/>
      <c r="G247" s="108"/>
      <c r="H247" s="108"/>
      <c r="I247" s="498"/>
      <c r="J247" s="498"/>
      <c r="K247" s="498"/>
      <c r="L247" s="498"/>
      <c r="M247" s="498"/>
      <c r="N247" s="498"/>
    </row>
    <row r="248" spans="1:14" x14ac:dyDescent="0.2">
      <c r="A248" s="108"/>
      <c r="B248" s="108"/>
      <c r="C248" s="108"/>
      <c r="D248" s="108"/>
      <c r="E248" s="108"/>
      <c r="F248" s="108"/>
      <c r="G248" s="108"/>
      <c r="H248" s="108"/>
      <c r="I248" s="498"/>
      <c r="J248" s="498"/>
      <c r="K248" s="498"/>
      <c r="L248" s="498"/>
      <c r="M248" s="498"/>
      <c r="N248" s="498"/>
    </row>
    <row r="249" spans="1:14" x14ac:dyDescent="0.2">
      <c r="A249" s="108"/>
      <c r="B249" s="108"/>
      <c r="C249" s="108"/>
      <c r="D249" s="108"/>
      <c r="E249" s="108"/>
      <c r="F249" s="108"/>
      <c r="G249" s="108"/>
      <c r="H249" s="108"/>
      <c r="I249" s="498"/>
      <c r="J249" s="498"/>
      <c r="K249" s="498"/>
      <c r="L249" s="498"/>
      <c r="M249" s="498"/>
      <c r="N249" s="498"/>
    </row>
    <row r="250" spans="1:14" x14ac:dyDescent="0.2">
      <c r="A250" s="108"/>
      <c r="B250" s="108"/>
      <c r="C250" s="108"/>
      <c r="D250" s="108"/>
      <c r="E250" s="108"/>
      <c r="F250" s="108"/>
      <c r="G250" s="108"/>
      <c r="H250" s="108"/>
      <c r="I250" s="498"/>
      <c r="J250" s="498"/>
      <c r="K250" s="498"/>
      <c r="L250" s="498"/>
      <c r="M250" s="498"/>
      <c r="N250" s="498"/>
    </row>
    <row r="251" spans="1:14" x14ac:dyDescent="0.2">
      <c r="A251" s="108"/>
      <c r="B251" s="108"/>
      <c r="C251" s="108"/>
      <c r="D251" s="108"/>
      <c r="E251" s="108"/>
      <c r="F251" s="108"/>
      <c r="G251" s="108"/>
      <c r="H251" s="108"/>
      <c r="I251" s="498"/>
      <c r="J251" s="498"/>
      <c r="K251" s="498"/>
      <c r="L251" s="498"/>
      <c r="M251" s="498"/>
      <c r="N251" s="498"/>
    </row>
    <row r="252" spans="1:14" x14ac:dyDescent="0.2">
      <c r="A252" s="108"/>
      <c r="B252" s="108"/>
      <c r="C252" s="108"/>
      <c r="D252" s="108"/>
      <c r="E252" s="108"/>
      <c r="F252" s="108"/>
      <c r="G252" s="108"/>
      <c r="H252" s="108"/>
      <c r="I252" s="498"/>
      <c r="J252" s="498"/>
      <c r="K252" s="498"/>
      <c r="L252" s="498"/>
      <c r="M252" s="498"/>
      <c r="N252" s="498"/>
    </row>
    <row r="253" spans="1:14" x14ac:dyDescent="0.2">
      <c r="A253" s="108"/>
      <c r="B253" s="108"/>
      <c r="C253" s="108"/>
      <c r="D253" s="108"/>
      <c r="E253" s="108"/>
      <c r="F253" s="108"/>
      <c r="G253" s="108"/>
      <c r="H253" s="108"/>
      <c r="I253" s="498"/>
      <c r="J253" s="498"/>
      <c r="K253" s="498"/>
      <c r="L253" s="498"/>
      <c r="M253" s="498"/>
      <c r="N253" s="498"/>
    </row>
    <row r="254" spans="1:14" x14ac:dyDescent="0.2">
      <c r="A254" s="108"/>
      <c r="B254" s="108"/>
      <c r="C254" s="108"/>
      <c r="D254" s="108"/>
      <c r="E254" s="108"/>
      <c r="F254" s="108"/>
      <c r="G254" s="108"/>
      <c r="H254" s="108"/>
      <c r="I254" s="498"/>
      <c r="J254" s="498"/>
      <c r="K254" s="498"/>
      <c r="L254" s="498"/>
      <c r="M254" s="498"/>
      <c r="N254" s="498"/>
    </row>
    <row r="255" spans="1:14" x14ac:dyDescent="0.2">
      <c r="A255" s="108"/>
      <c r="B255" s="108"/>
      <c r="C255" s="108"/>
      <c r="D255" s="108"/>
      <c r="E255" s="108"/>
      <c r="F255" s="108"/>
      <c r="G255" s="108"/>
      <c r="H255" s="108"/>
      <c r="I255" s="498"/>
      <c r="J255" s="498"/>
      <c r="K255" s="498"/>
      <c r="L255" s="498"/>
      <c r="M255" s="498"/>
      <c r="N255" s="498"/>
    </row>
    <row r="256" spans="1:14" x14ac:dyDescent="0.2">
      <c r="A256" s="108"/>
      <c r="B256" s="108"/>
      <c r="C256" s="108"/>
      <c r="D256" s="108"/>
      <c r="E256" s="108"/>
      <c r="F256" s="108"/>
      <c r="G256" s="108"/>
      <c r="H256" s="108"/>
      <c r="I256" s="498"/>
      <c r="J256" s="498"/>
      <c r="K256" s="498"/>
      <c r="L256" s="498"/>
      <c r="M256" s="498"/>
      <c r="N256" s="498"/>
    </row>
    <row r="257" spans="1:14" x14ac:dyDescent="0.2">
      <c r="A257" s="108"/>
      <c r="B257" s="108"/>
      <c r="C257" s="108"/>
      <c r="D257" s="108"/>
      <c r="E257" s="108"/>
      <c r="F257" s="108"/>
      <c r="G257" s="108"/>
      <c r="H257" s="108"/>
      <c r="I257" s="498"/>
      <c r="J257" s="498"/>
      <c r="K257" s="498"/>
      <c r="L257" s="498"/>
      <c r="M257" s="498"/>
      <c r="N257" s="498"/>
    </row>
    <row r="258" spans="1:14" x14ac:dyDescent="0.2">
      <c r="A258" s="108"/>
      <c r="B258" s="108"/>
      <c r="C258" s="108"/>
      <c r="D258" s="108"/>
      <c r="E258" s="108"/>
      <c r="F258" s="108"/>
      <c r="G258" s="108"/>
      <c r="H258" s="108"/>
      <c r="I258" s="498"/>
      <c r="J258" s="498"/>
      <c r="K258" s="498"/>
      <c r="L258" s="498"/>
      <c r="M258" s="498"/>
      <c r="N258" s="498"/>
    </row>
    <row r="259" spans="1:14" x14ac:dyDescent="0.2">
      <c r="A259" s="108"/>
      <c r="B259" s="108"/>
      <c r="C259" s="108"/>
      <c r="D259" s="108"/>
      <c r="E259" s="108"/>
      <c r="F259" s="108"/>
      <c r="G259" s="108"/>
      <c r="H259" s="108"/>
      <c r="I259" s="498"/>
      <c r="J259" s="498"/>
      <c r="K259" s="498"/>
      <c r="L259" s="498"/>
      <c r="M259" s="498"/>
      <c r="N259" s="498"/>
    </row>
    <row r="260" spans="1:14" x14ac:dyDescent="0.2">
      <c r="A260" s="108"/>
      <c r="B260" s="108"/>
      <c r="C260" s="108"/>
      <c r="D260" s="108"/>
      <c r="E260" s="108"/>
      <c r="F260" s="108"/>
      <c r="G260" s="108"/>
      <c r="H260" s="108"/>
      <c r="I260" s="498"/>
      <c r="J260" s="498"/>
      <c r="K260" s="498"/>
      <c r="L260" s="498"/>
      <c r="M260" s="498"/>
      <c r="N260" s="498"/>
    </row>
    <row r="261" spans="1:14" x14ac:dyDescent="0.2">
      <c r="A261" s="108"/>
      <c r="B261" s="108"/>
      <c r="C261" s="108"/>
      <c r="D261" s="108"/>
      <c r="E261" s="108"/>
      <c r="F261" s="108"/>
      <c r="G261" s="108"/>
      <c r="H261" s="108"/>
      <c r="I261" s="498"/>
      <c r="J261" s="498"/>
      <c r="K261" s="498"/>
      <c r="L261" s="498"/>
      <c r="M261" s="498"/>
      <c r="N261" s="498"/>
    </row>
    <row r="262" spans="1:14" x14ac:dyDescent="0.2">
      <c r="A262" s="108"/>
      <c r="B262" s="108"/>
      <c r="C262" s="108"/>
      <c r="D262" s="108"/>
      <c r="E262" s="108"/>
      <c r="F262" s="108"/>
      <c r="G262" s="108"/>
      <c r="H262" s="108"/>
      <c r="I262" s="498"/>
      <c r="J262" s="498"/>
      <c r="K262" s="498"/>
      <c r="L262" s="498"/>
      <c r="M262" s="498"/>
      <c r="N262" s="498"/>
    </row>
    <row r="263" spans="1:14" x14ac:dyDescent="0.2">
      <c r="A263" s="108"/>
      <c r="B263" s="108"/>
      <c r="C263" s="108"/>
      <c r="D263" s="108"/>
      <c r="E263" s="108"/>
      <c r="F263" s="108"/>
      <c r="G263" s="108"/>
      <c r="H263" s="108"/>
      <c r="I263" s="498"/>
      <c r="J263" s="498"/>
      <c r="K263" s="498"/>
      <c r="L263" s="498"/>
      <c r="M263" s="498"/>
      <c r="N263" s="498"/>
    </row>
    <row r="264" spans="1:14" x14ac:dyDescent="0.2">
      <c r="A264" s="108"/>
      <c r="B264" s="108"/>
      <c r="C264" s="108"/>
      <c r="D264" s="108"/>
      <c r="E264" s="108"/>
      <c r="F264" s="108"/>
      <c r="G264" s="108"/>
      <c r="H264" s="108"/>
      <c r="I264" s="498"/>
      <c r="J264" s="498"/>
      <c r="K264" s="498"/>
      <c r="L264" s="498"/>
      <c r="M264" s="498"/>
      <c r="N264" s="498"/>
    </row>
    <row r="265" spans="1:14" x14ac:dyDescent="0.2">
      <c r="A265" s="108"/>
      <c r="B265" s="108"/>
      <c r="C265" s="108"/>
      <c r="D265" s="108"/>
      <c r="E265" s="108"/>
      <c r="F265" s="108"/>
      <c r="G265" s="108"/>
      <c r="H265" s="108"/>
      <c r="I265" s="498"/>
      <c r="J265" s="498"/>
      <c r="K265" s="498"/>
      <c r="L265" s="498"/>
      <c r="M265" s="498"/>
      <c r="N265" s="498"/>
    </row>
    <row r="266" spans="1:14" x14ac:dyDescent="0.2">
      <c r="A266" s="108"/>
      <c r="B266" s="108"/>
      <c r="C266" s="108"/>
      <c r="D266" s="108"/>
      <c r="E266" s="108"/>
      <c r="F266" s="108"/>
      <c r="G266" s="108"/>
      <c r="H266" s="108"/>
      <c r="I266" s="498"/>
      <c r="J266" s="498"/>
      <c r="K266" s="498"/>
      <c r="L266" s="498"/>
      <c r="M266" s="498"/>
      <c r="N266" s="498"/>
    </row>
    <row r="267" spans="1:14" x14ac:dyDescent="0.2">
      <c r="A267" s="108"/>
      <c r="B267" s="108"/>
      <c r="C267" s="108"/>
      <c r="D267" s="108"/>
      <c r="E267" s="108"/>
      <c r="F267" s="108"/>
      <c r="G267" s="108"/>
      <c r="H267" s="108"/>
      <c r="I267" s="498"/>
      <c r="J267" s="498"/>
      <c r="K267" s="498"/>
      <c r="L267" s="498"/>
      <c r="M267" s="498"/>
      <c r="N267" s="498"/>
    </row>
    <row r="268" spans="1:14" x14ac:dyDescent="0.2">
      <c r="A268" s="108"/>
      <c r="B268" s="108"/>
      <c r="C268" s="108"/>
      <c r="D268" s="108"/>
      <c r="E268" s="108"/>
      <c r="F268" s="108"/>
      <c r="G268" s="108"/>
      <c r="H268" s="108"/>
      <c r="I268" s="498"/>
      <c r="J268" s="498"/>
      <c r="K268" s="498"/>
      <c r="L268" s="498"/>
      <c r="M268" s="498"/>
      <c r="N268" s="498"/>
    </row>
    <row r="269" spans="1:14" x14ac:dyDescent="0.2">
      <c r="A269" s="108"/>
      <c r="B269" s="108"/>
      <c r="C269" s="108"/>
      <c r="D269" s="108"/>
      <c r="E269" s="108"/>
      <c r="F269" s="108"/>
      <c r="G269" s="108"/>
      <c r="H269" s="108"/>
      <c r="I269" s="498"/>
      <c r="J269" s="498"/>
      <c r="K269" s="498"/>
      <c r="L269" s="498"/>
      <c r="M269" s="498"/>
      <c r="N269" s="498"/>
    </row>
    <row r="270" spans="1:14" x14ac:dyDescent="0.2">
      <c r="A270" s="108"/>
      <c r="B270" s="108"/>
      <c r="C270" s="108"/>
      <c r="D270" s="108"/>
      <c r="E270" s="108"/>
      <c r="F270" s="108"/>
      <c r="G270" s="108"/>
      <c r="H270" s="108"/>
      <c r="I270" s="498"/>
      <c r="J270" s="498"/>
      <c r="K270" s="498"/>
      <c r="L270" s="498"/>
      <c r="M270" s="498"/>
      <c r="N270" s="498"/>
    </row>
    <row r="271" spans="1:14" x14ac:dyDescent="0.2">
      <c r="A271" s="108"/>
      <c r="B271" s="108"/>
      <c r="C271" s="108"/>
      <c r="D271" s="108"/>
      <c r="E271" s="108"/>
      <c r="F271" s="108"/>
      <c r="G271" s="108"/>
      <c r="H271" s="108"/>
      <c r="I271" s="498"/>
      <c r="J271" s="498"/>
      <c r="K271" s="498"/>
      <c r="L271" s="498"/>
      <c r="M271" s="498"/>
      <c r="N271" s="498"/>
    </row>
    <row r="272" spans="1:14" x14ac:dyDescent="0.2">
      <c r="A272" s="108"/>
      <c r="B272" s="108"/>
      <c r="C272" s="108"/>
      <c r="D272" s="108"/>
      <c r="E272" s="108"/>
      <c r="F272" s="108"/>
      <c r="G272" s="108"/>
      <c r="H272" s="108"/>
      <c r="I272" s="498"/>
      <c r="J272" s="498"/>
      <c r="K272" s="498"/>
      <c r="L272" s="498"/>
      <c r="M272" s="498"/>
      <c r="N272" s="498"/>
    </row>
    <row r="273" spans="1:14" x14ac:dyDescent="0.2">
      <c r="A273" s="108"/>
      <c r="B273" s="108"/>
      <c r="C273" s="108"/>
      <c r="D273" s="108"/>
      <c r="E273" s="108"/>
      <c r="F273" s="108"/>
      <c r="G273" s="108"/>
      <c r="H273" s="108"/>
      <c r="I273" s="498"/>
      <c r="J273" s="498"/>
      <c r="K273" s="498"/>
      <c r="L273" s="498"/>
      <c r="M273" s="498"/>
      <c r="N273" s="498"/>
    </row>
    <row r="274" spans="1:14" x14ac:dyDescent="0.2">
      <c r="A274" s="108"/>
      <c r="B274" s="108"/>
      <c r="C274" s="108"/>
      <c r="D274" s="108"/>
      <c r="E274" s="108"/>
      <c r="F274" s="108"/>
      <c r="G274" s="108"/>
      <c r="H274" s="108"/>
      <c r="I274" s="498"/>
      <c r="J274" s="498"/>
      <c r="K274" s="498"/>
      <c r="L274" s="498"/>
      <c r="M274" s="498"/>
      <c r="N274" s="498"/>
    </row>
    <row r="275" spans="1:14" x14ac:dyDescent="0.2">
      <c r="A275" s="108"/>
      <c r="B275" s="108"/>
      <c r="C275" s="108"/>
      <c r="D275" s="108"/>
      <c r="E275" s="108"/>
      <c r="F275" s="108"/>
      <c r="G275" s="108"/>
      <c r="H275" s="108"/>
      <c r="I275" s="498"/>
      <c r="J275" s="498"/>
      <c r="K275" s="498"/>
      <c r="L275" s="498"/>
      <c r="M275" s="498"/>
      <c r="N275" s="498"/>
    </row>
    <row r="276" spans="1:14" x14ac:dyDescent="0.2">
      <c r="A276" s="108"/>
      <c r="B276" s="108"/>
      <c r="C276" s="108"/>
      <c r="D276" s="108"/>
      <c r="E276" s="108"/>
      <c r="F276" s="108"/>
      <c r="G276" s="108"/>
      <c r="H276" s="108"/>
      <c r="I276" s="498"/>
      <c r="J276" s="498"/>
      <c r="K276" s="498"/>
      <c r="L276" s="498"/>
      <c r="M276" s="498"/>
      <c r="N276" s="498"/>
    </row>
    <row r="277" spans="1:14" x14ac:dyDescent="0.2">
      <c r="A277" s="108"/>
      <c r="B277" s="108"/>
      <c r="C277" s="108"/>
      <c r="D277" s="108"/>
      <c r="E277" s="108"/>
      <c r="F277" s="108"/>
      <c r="G277" s="108"/>
      <c r="H277" s="108"/>
      <c r="I277" s="498"/>
      <c r="J277" s="498"/>
      <c r="K277" s="498"/>
      <c r="L277" s="498"/>
      <c r="M277" s="498"/>
      <c r="N277" s="498"/>
    </row>
    <row r="278" spans="1:14" x14ac:dyDescent="0.2">
      <c r="A278" s="108"/>
      <c r="B278" s="108"/>
      <c r="C278" s="108"/>
      <c r="D278" s="108"/>
      <c r="E278" s="108"/>
      <c r="F278" s="108"/>
      <c r="G278" s="108"/>
      <c r="H278" s="108"/>
      <c r="I278" s="498"/>
      <c r="J278" s="498"/>
      <c r="K278" s="498"/>
      <c r="L278" s="498"/>
      <c r="M278" s="498"/>
      <c r="N278" s="498"/>
    </row>
    <row r="279" spans="1:14" x14ac:dyDescent="0.2">
      <c r="A279" s="108"/>
      <c r="B279" s="108"/>
      <c r="C279" s="108"/>
      <c r="D279" s="108"/>
      <c r="E279" s="108"/>
      <c r="F279" s="108"/>
      <c r="G279" s="108"/>
      <c r="H279" s="108"/>
      <c r="I279" s="498"/>
      <c r="J279" s="498"/>
      <c r="K279" s="498"/>
      <c r="L279" s="498"/>
      <c r="M279" s="498"/>
      <c r="N279" s="498"/>
    </row>
    <row r="280" spans="1:14" x14ac:dyDescent="0.2">
      <c r="A280" s="108"/>
      <c r="B280" s="108"/>
      <c r="C280" s="108"/>
      <c r="D280" s="108"/>
      <c r="E280" s="108"/>
      <c r="F280" s="108"/>
      <c r="G280" s="108"/>
      <c r="H280" s="108"/>
      <c r="I280" s="498"/>
      <c r="J280" s="498"/>
      <c r="K280" s="498"/>
      <c r="L280" s="498"/>
      <c r="M280" s="498"/>
      <c r="N280" s="498"/>
    </row>
    <row r="281" spans="1:14" x14ac:dyDescent="0.2">
      <c r="A281" s="108"/>
      <c r="B281" s="108"/>
      <c r="C281" s="108"/>
      <c r="D281" s="108"/>
      <c r="E281" s="108"/>
      <c r="F281" s="108"/>
      <c r="G281" s="108"/>
      <c r="H281" s="108"/>
      <c r="I281" s="498"/>
      <c r="J281" s="498"/>
      <c r="K281" s="498"/>
      <c r="L281" s="498"/>
      <c r="M281" s="498"/>
      <c r="N281" s="498"/>
    </row>
    <row r="282" spans="1:14" x14ac:dyDescent="0.2">
      <c r="A282" s="108"/>
      <c r="B282" s="108"/>
      <c r="C282" s="108"/>
      <c r="D282" s="108"/>
      <c r="E282" s="108"/>
      <c r="F282" s="108"/>
      <c r="G282" s="108"/>
      <c r="H282" s="108"/>
      <c r="I282" s="498"/>
      <c r="J282" s="498"/>
      <c r="K282" s="498"/>
      <c r="L282" s="498"/>
      <c r="M282" s="498"/>
      <c r="N282" s="498"/>
    </row>
    <row r="283" spans="1:14" x14ac:dyDescent="0.2">
      <c r="A283" s="108"/>
      <c r="B283" s="108"/>
      <c r="C283" s="108"/>
      <c r="D283" s="108"/>
      <c r="E283" s="108"/>
      <c r="F283" s="108"/>
      <c r="G283" s="108"/>
      <c r="H283" s="108"/>
      <c r="I283" s="498"/>
      <c r="J283" s="498"/>
      <c r="K283" s="498"/>
      <c r="L283" s="498"/>
      <c r="M283" s="498"/>
      <c r="N283" s="498"/>
    </row>
    <row r="284" spans="1:14" x14ac:dyDescent="0.2">
      <c r="A284" s="108"/>
      <c r="B284" s="108"/>
      <c r="C284" s="108"/>
      <c r="D284" s="108"/>
      <c r="E284" s="108"/>
      <c r="F284" s="108"/>
      <c r="G284" s="108"/>
      <c r="H284" s="108"/>
      <c r="I284" s="498"/>
      <c r="J284" s="498"/>
      <c r="K284" s="498"/>
      <c r="L284" s="498"/>
      <c r="M284" s="498"/>
      <c r="N284" s="498"/>
    </row>
    <row r="285" spans="1:14" x14ac:dyDescent="0.2">
      <c r="A285" s="108"/>
      <c r="B285" s="108"/>
      <c r="C285" s="108"/>
      <c r="D285" s="108"/>
      <c r="E285" s="108"/>
      <c r="F285" s="108"/>
      <c r="G285" s="108"/>
      <c r="H285" s="108"/>
      <c r="I285" s="498"/>
      <c r="J285" s="498"/>
      <c r="K285" s="498"/>
      <c r="L285" s="498"/>
      <c r="M285" s="498"/>
      <c r="N285" s="498"/>
    </row>
    <row r="286" spans="1:14" x14ac:dyDescent="0.2">
      <c r="A286" s="108"/>
      <c r="B286" s="108"/>
      <c r="C286" s="108"/>
      <c r="D286" s="108"/>
      <c r="E286" s="108"/>
      <c r="F286" s="108"/>
      <c r="G286" s="108"/>
      <c r="H286" s="108"/>
      <c r="I286" s="498"/>
      <c r="J286" s="498"/>
      <c r="K286" s="498"/>
      <c r="L286" s="498"/>
      <c r="M286" s="498"/>
      <c r="N286" s="498"/>
    </row>
    <row r="287" spans="1:14" x14ac:dyDescent="0.2">
      <c r="A287" s="108"/>
      <c r="B287" s="108"/>
      <c r="C287" s="108"/>
      <c r="D287" s="108"/>
      <c r="E287" s="108"/>
      <c r="F287" s="108"/>
      <c r="G287" s="108"/>
      <c r="H287" s="108"/>
      <c r="I287" s="498"/>
      <c r="J287" s="498"/>
      <c r="K287" s="498"/>
      <c r="L287" s="498"/>
      <c r="M287" s="498"/>
      <c r="N287" s="498"/>
    </row>
    <row r="288" spans="1:14" x14ac:dyDescent="0.2">
      <c r="A288" s="108"/>
      <c r="B288" s="108"/>
      <c r="C288" s="108"/>
      <c r="D288" s="108"/>
      <c r="E288" s="108"/>
      <c r="F288" s="108"/>
      <c r="G288" s="108"/>
      <c r="H288" s="108"/>
      <c r="I288" s="498"/>
      <c r="J288" s="498"/>
      <c r="K288" s="498"/>
      <c r="L288" s="498"/>
      <c r="M288" s="498"/>
      <c r="N288" s="498"/>
    </row>
    <row r="289" spans="1:14" x14ac:dyDescent="0.2">
      <c r="A289" s="108"/>
      <c r="B289" s="108"/>
      <c r="C289" s="108"/>
      <c r="D289" s="108"/>
      <c r="E289" s="108"/>
      <c r="F289" s="108"/>
      <c r="G289" s="108"/>
      <c r="H289" s="108"/>
      <c r="I289" s="498"/>
      <c r="J289" s="498"/>
      <c r="K289" s="498"/>
      <c r="L289" s="498"/>
      <c r="M289" s="498"/>
      <c r="N289" s="498"/>
    </row>
    <row r="290" spans="1:14" x14ac:dyDescent="0.2">
      <c r="A290" s="108"/>
      <c r="B290" s="108"/>
      <c r="C290" s="108"/>
      <c r="D290" s="108"/>
      <c r="E290" s="108"/>
      <c r="F290" s="108"/>
      <c r="G290" s="108"/>
      <c r="H290" s="108"/>
      <c r="I290" s="498"/>
      <c r="J290" s="498"/>
      <c r="K290" s="498"/>
      <c r="L290" s="498"/>
      <c r="M290" s="498"/>
      <c r="N290" s="498"/>
    </row>
    <row r="291" spans="1:14" x14ac:dyDescent="0.2">
      <c r="A291" s="108"/>
      <c r="B291" s="108"/>
      <c r="C291" s="108"/>
      <c r="D291" s="108"/>
      <c r="E291" s="108"/>
      <c r="F291" s="108"/>
      <c r="G291" s="108"/>
      <c r="H291" s="108"/>
      <c r="I291" s="498"/>
      <c r="J291" s="498"/>
      <c r="K291" s="498"/>
      <c r="L291" s="498"/>
      <c r="M291" s="498"/>
      <c r="N291" s="498"/>
    </row>
    <row r="292" spans="1:14" x14ac:dyDescent="0.2">
      <c r="A292" s="108"/>
      <c r="B292" s="108"/>
      <c r="C292" s="108"/>
      <c r="D292" s="108"/>
      <c r="E292" s="108"/>
      <c r="F292" s="108"/>
      <c r="G292" s="108"/>
      <c r="H292" s="108"/>
      <c r="I292" s="498"/>
      <c r="J292" s="498"/>
      <c r="K292" s="498"/>
      <c r="L292" s="498"/>
      <c r="M292" s="498"/>
      <c r="N292" s="498"/>
    </row>
    <row r="293" spans="1:14" x14ac:dyDescent="0.2">
      <c r="A293" s="108"/>
      <c r="B293" s="108"/>
      <c r="C293" s="108"/>
      <c r="D293" s="108"/>
      <c r="E293" s="108"/>
      <c r="F293" s="108"/>
      <c r="G293" s="108"/>
      <c r="H293" s="108"/>
      <c r="I293" s="498"/>
      <c r="J293" s="498"/>
      <c r="K293" s="498"/>
      <c r="L293" s="498"/>
      <c r="M293" s="498"/>
      <c r="N293" s="498"/>
    </row>
    <row r="294" spans="1:14" x14ac:dyDescent="0.2">
      <c r="A294" s="108"/>
      <c r="B294" s="108"/>
      <c r="C294" s="108"/>
      <c r="D294" s="108"/>
      <c r="E294" s="108"/>
      <c r="F294" s="108"/>
      <c r="G294" s="108"/>
      <c r="H294" s="108"/>
      <c r="I294" s="498"/>
      <c r="J294" s="498"/>
      <c r="K294" s="498"/>
      <c r="L294" s="498"/>
      <c r="M294" s="498"/>
      <c r="N294" s="498"/>
    </row>
    <row r="295" spans="1:14" x14ac:dyDescent="0.2">
      <c r="A295" s="108"/>
      <c r="B295" s="108"/>
      <c r="C295" s="108"/>
      <c r="D295" s="108"/>
      <c r="E295" s="108"/>
      <c r="F295" s="108"/>
      <c r="G295" s="108"/>
      <c r="H295" s="108"/>
      <c r="I295" s="498"/>
      <c r="J295" s="498"/>
      <c r="K295" s="498"/>
      <c r="L295" s="498"/>
      <c r="M295" s="498"/>
      <c r="N295" s="498"/>
    </row>
    <row r="296" spans="1:14" x14ac:dyDescent="0.2">
      <c r="A296" s="108"/>
      <c r="B296" s="108"/>
      <c r="C296" s="108"/>
      <c r="D296" s="108"/>
      <c r="E296" s="108"/>
      <c r="F296" s="108"/>
      <c r="G296" s="108"/>
      <c r="H296" s="108"/>
      <c r="I296" s="498"/>
      <c r="J296" s="498"/>
      <c r="K296" s="498"/>
      <c r="L296" s="498"/>
      <c r="M296" s="498"/>
      <c r="N296" s="498"/>
    </row>
    <row r="297" spans="1:14" x14ac:dyDescent="0.2">
      <c r="A297" s="108"/>
      <c r="B297" s="108"/>
      <c r="C297" s="108"/>
      <c r="D297" s="108"/>
      <c r="E297" s="108"/>
      <c r="F297" s="108"/>
      <c r="G297" s="108"/>
      <c r="H297" s="108"/>
      <c r="I297" s="498"/>
      <c r="J297" s="498"/>
      <c r="K297" s="498"/>
      <c r="L297" s="498"/>
      <c r="M297" s="498"/>
      <c r="N297" s="498"/>
    </row>
    <row r="298" spans="1:14" x14ac:dyDescent="0.2">
      <c r="A298" s="108"/>
      <c r="B298" s="108"/>
      <c r="C298" s="108"/>
      <c r="D298" s="108"/>
      <c r="E298" s="108"/>
      <c r="F298" s="108"/>
      <c r="G298" s="108"/>
      <c r="H298" s="108"/>
      <c r="I298" s="498"/>
      <c r="J298" s="498"/>
      <c r="K298" s="498"/>
      <c r="L298" s="498"/>
      <c r="M298" s="498"/>
      <c r="N298" s="498"/>
    </row>
    <row r="299" spans="1:14" x14ac:dyDescent="0.2">
      <c r="A299" s="108"/>
      <c r="B299" s="108"/>
      <c r="C299" s="108"/>
      <c r="D299" s="108"/>
      <c r="E299" s="108"/>
      <c r="F299" s="108"/>
      <c r="G299" s="108"/>
      <c r="H299" s="108"/>
      <c r="I299" s="498"/>
      <c r="J299" s="498"/>
      <c r="K299" s="498"/>
      <c r="L299" s="498"/>
      <c r="M299" s="498"/>
      <c r="N299" s="498"/>
    </row>
    <row r="300" spans="1:14" x14ac:dyDescent="0.2">
      <c r="A300" s="108"/>
      <c r="B300" s="108"/>
      <c r="C300" s="108"/>
      <c r="D300" s="108"/>
      <c r="E300" s="108"/>
      <c r="F300" s="108"/>
      <c r="G300" s="108"/>
      <c r="H300" s="108"/>
      <c r="I300" s="498"/>
      <c r="J300" s="498"/>
      <c r="K300" s="498"/>
      <c r="L300" s="498"/>
      <c r="M300" s="498"/>
      <c r="N300" s="498"/>
    </row>
    <row r="301" spans="1:14" x14ac:dyDescent="0.2">
      <c r="A301" s="108"/>
      <c r="B301" s="108"/>
      <c r="C301" s="108"/>
      <c r="D301" s="108"/>
      <c r="E301" s="108"/>
      <c r="F301" s="108"/>
      <c r="G301" s="108"/>
      <c r="H301" s="108"/>
      <c r="I301" s="498"/>
      <c r="J301" s="498"/>
      <c r="K301" s="498"/>
      <c r="L301" s="498"/>
      <c r="M301" s="498"/>
      <c r="N301" s="498"/>
    </row>
    <row r="302" spans="1:14" x14ac:dyDescent="0.2">
      <c r="A302" s="108"/>
      <c r="B302" s="108"/>
      <c r="C302" s="108"/>
      <c r="D302" s="108"/>
      <c r="E302" s="108"/>
      <c r="F302" s="108"/>
      <c r="G302" s="108"/>
      <c r="H302" s="108"/>
      <c r="I302" s="498"/>
      <c r="J302" s="498"/>
      <c r="K302" s="498"/>
      <c r="L302" s="498"/>
      <c r="M302" s="498"/>
      <c r="N302" s="498"/>
    </row>
    <row r="303" spans="1:14" x14ac:dyDescent="0.2">
      <c r="A303" s="108"/>
      <c r="B303" s="108"/>
      <c r="C303" s="108"/>
      <c r="D303" s="108"/>
      <c r="E303" s="108"/>
      <c r="F303" s="108"/>
      <c r="G303" s="108"/>
      <c r="H303" s="108"/>
      <c r="I303" s="498"/>
      <c r="J303" s="498"/>
      <c r="K303" s="498"/>
      <c r="L303" s="498"/>
      <c r="M303" s="498"/>
      <c r="N303" s="498"/>
    </row>
    <row r="304" spans="1:14" x14ac:dyDescent="0.2">
      <c r="A304" s="108"/>
      <c r="B304" s="108"/>
      <c r="C304" s="108"/>
      <c r="D304" s="108"/>
      <c r="E304" s="108"/>
      <c r="F304" s="108"/>
      <c r="G304" s="108"/>
      <c r="H304" s="108"/>
      <c r="I304" s="498"/>
      <c r="J304" s="498"/>
      <c r="K304" s="498"/>
      <c r="L304" s="498"/>
      <c r="M304" s="498"/>
      <c r="N304" s="498"/>
    </row>
    <row r="305" spans="1:14" x14ac:dyDescent="0.2">
      <c r="A305" s="108"/>
      <c r="B305" s="108"/>
      <c r="C305" s="108"/>
      <c r="D305" s="108"/>
      <c r="E305" s="108"/>
      <c r="F305" s="108"/>
      <c r="G305" s="108"/>
      <c r="H305" s="108"/>
      <c r="I305" s="498"/>
      <c r="J305" s="498"/>
      <c r="K305" s="498"/>
      <c r="L305" s="498"/>
      <c r="M305" s="498"/>
      <c r="N305" s="498"/>
    </row>
    <row r="306" spans="1:14" x14ac:dyDescent="0.2">
      <c r="A306" s="108"/>
      <c r="B306" s="108"/>
      <c r="C306" s="108"/>
      <c r="D306" s="108"/>
      <c r="E306" s="108"/>
      <c r="F306" s="108"/>
      <c r="G306" s="108"/>
      <c r="H306" s="108"/>
      <c r="I306" s="498"/>
      <c r="J306" s="498"/>
      <c r="K306" s="498"/>
      <c r="L306" s="498"/>
      <c r="M306" s="498"/>
      <c r="N306" s="498"/>
    </row>
    <row r="307" spans="1:14" x14ac:dyDescent="0.2">
      <c r="A307" s="108"/>
      <c r="B307" s="108"/>
      <c r="C307" s="108"/>
      <c r="D307" s="108"/>
      <c r="E307" s="108"/>
      <c r="F307" s="108"/>
      <c r="G307" s="108"/>
      <c r="H307" s="108"/>
      <c r="I307" s="498"/>
      <c r="J307" s="498"/>
      <c r="K307" s="498"/>
      <c r="L307" s="498"/>
      <c r="M307" s="498"/>
      <c r="N307" s="498"/>
    </row>
  </sheetData>
  <mergeCells count="228">
    <mergeCell ref="A91:G91"/>
    <mergeCell ref="I91:N91"/>
    <mergeCell ref="I92:N92"/>
    <mergeCell ref="B9:C9"/>
    <mergeCell ref="J9:K9"/>
    <mergeCell ref="B10:C10"/>
    <mergeCell ref="F10:G10"/>
    <mergeCell ref="C3:J4"/>
    <mergeCell ref="L2:N3"/>
    <mergeCell ref="B11:C11"/>
    <mergeCell ref="F11:G11"/>
    <mergeCell ref="J11:K12"/>
    <mergeCell ref="M12:N12"/>
    <mergeCell ref="I99:N99"/>
    <mergeCell ref="I100:N100"/>
    <mergeCell ref="I101:N101"/>
    <mergeCell ref="I102:N102"/>
    <mergeCell ref="I103:N103"/>
    <mergeCell ref="I104:N104"/>
    <mergeCell ref="I93:N93"/>
    <mergeCell ref="I94:N94"/>
    <mergeCell ref="I95:N95"/>
    <mergeCell ref="I96:N96"/>
    <mergeCell ref="I97:N97"/>
    <mergeCell ref="I98:N98"/>
    <mergeCell ref="I111:N111"/>
    <mergeCell ref="I112:N112"/>
    <mergeCell ref="I113:N113"/>
    <mergeCell ref="I114:N114"/>
    <mergeCell ref="I115:N115"/>
    <mergeCell ref="I116:N116"/>
    <mergeCell ref="I105:N105"/>
    <mergeCell ref="I106:N106"/>
    <mergeCell ref="I107:N107"/>
    <mergeCell ref="I108:N108"/>
    <mergeCell ref="I109:N109"/>
    <mergeCell ref="I110:N110"/>
    <mergeCell ref="I123:N123"/>
    <mergeCell ref="I124:N124"/>
    <mergeCell ref="I125:N125"/>
    <mergeCell ref="I126:N126"/>
    <mergeCell ref="I127:N127"/>
    <mergeCell ref="I128:N128"/>
    <mergeCell ref="I117:N117"/>
    <mergeCell ref="I118:N118"/>
    <mergeCell ref="I119:N119"/>
    <mergeCell ref="I120:N120"/>
    <mergeCell ref="I121:N121"/>
    <mergeCell ref="I122:N122"/>
    <mergeCell ref="I135:N135"/>
    <mergeCell ref="I136:N136"/>
    <mergeCell ref="I137:N137"/>
    <mergeCell ref="I138:N138"/>
    <mergeCell ref="I139:N139"/>
    <mergeCell ref="I140:N140"/>
    <mergeCell ref="I129:N129"/>
    <mergeCell ref="I130:N130"/>
    <mergeCell ref="I131:N131"/>
    <mergeCell ref="I132:N132"/>
    <mergeCell ref="I133:N133"/>
    <mergeCell ref="I134:N134"/>
    <mergeCell ref="I147:N147"/>
    <mergeCell ref="I148:N148"/>
    <mergeCell ref="I149:N149"/>
    <mergeCell ref="I150:N150"/>
    <mergeCell ref="I151:N151"/>
    <mergeCell ref="I152:N152"/>
    <mergeCell ref="I141:N141"/>
    <mergeCell ref="I142:N142"/>
    <mergeCell ref="I143:N143"/>
    <mergeCell ref="I144:N144"/>
    <mergeCell ref="I145:N145"/>
    <mergeCell ref="I146:N146"/>
    <mergeCell ref="I159:N159"/>
    <mergeCell ref="I160:N160"/>
    <mergeCell ref="I161:N161"/>
    <mergeCell ref="I162:N162"/>
    <mergeCell ref="I163:N163"/>
    <mergeCell ref="I164:N164"/>
    <mergeCell ref="I153:N153"/>
    <mergeCell ref="I154:N154"/>
    <mergeCell ref="I155:N155"/>
    <mergeCell ref="I156:N156"/>
    <mergeCell ref="I157:N157"/>
    <mergeCell ref="I158:N158"/>
    <mergeCell ref="I171:N171"/>
    <mergeCell ref="I172:N172"/>
    <mergeCell ref="I173:N173"/>
    <mergeCell ref="I174:N174"/>
    <mergeCell ref="I175:N175"/>
    <mergeCell ref="I176:N176"/>
    <mergeCell ref="I165:N165"/>
    <mergeCell ref="I166:N166"/>
    <mergeCell ref="I167:N167"/>
    <mergeCell ref="I168:N168"/>
    <mergeCell ref="I169:N169"/>
    <mergeCell ref="I170:N170"/>
    <mergeCell ref="I183:N183"/>
    <mergeCell ref="I184:N184"/>
    <mergeCell ref="I185:N185"/>
    <mergeCell ref="I186:N186"/>
    <mergeCell ref="I187:N187"/>
    <mergeCell ref="I188:N188"/>
    <mergeCell ref="I177:N177"/>
    <mergeCell ref="I178:N178"/>
    <mergeCell ref="I179:N179"/>
    <mergeCell ref="I180:N180"/>
    <mergeCell ref="I181:N181"/>
    <mergeCell ref="I182:N182"/>
    <mergeCell ref="I195:N195"/>
    <mergeCell ref="I196:N196"/>
    <mergeCell ref="I197:N197"/>
    <mergeCell ref="I198:N198"/>
    <mergeCell ref="I199:N199"/>
    <mergeCell ref="I200:N200"/>
    <mergeCell ref="I189:N189"/>
    <mergeCell ref="I190:N190"/>
    <mergeCell ref="I191:N191"/>
    <mergeCell ref="I192:N192"/>
    <mergeCell ref="I193:N193"/>
    <mergeCell ref="I194:N194"/>
    <mergeCell ref="I207:N207"/>
    <mergeCell ref="I208:N208"/>
    <mergeCell ref="I209:N209"/>
    <mergeCell ref="I210:N210"/>
    <mergeCell ref="I211:N211"/>
    <mergeCell ref="I212:N212"/>
    <mergeCell ref="I201:N201"/>
    <mergeCell ref="I202:N202"/>
    <mergeCell ref="I203:N203"/>
    <mergeCell ref="I204:N204"/>
    <mergeCell ref="I205:N205"/>
    <mergeCell ref="I206:N206"/>
    <mergeCell ref="I219:N219"/>
    <mergeCell ref="I220:N220"/>
    <mergeCell ref="I221:N221"/>
    <mergeCell ref="I222:N222"/>
    <mergeCell ref="I223:N223"/>
    <mergeCell ref="I224:N224"/>
    <mergeCell ref="I213:N213"/>
    <mergeCell ref="I214:N214"/>
    <mergeCell ref="I215:N215"/>
    <mergeCell ref="I216:N216"/>
    <mergeCell ref="I217:N217"/>
    <mergeCell ref="I218:N218"/>
    <mergeCell ref="I231:N231"/>
    <mergeCell ref="I232:N232"/>
    <mergeCell ref="I233:N233"/>
    <mergeCell ref="I234:N234"/>
    <mergeCell ref="I235:N235"/>
    <mergeCell ref="I236:N236"/>
    <mergeCell ref="I225:N225"/>
    <mergeCell ref="I226:N226"/>
    <mergeCell ref="I227:N227"/>
    <mergeCell ref="I228:N228"/>
    <mergeCell ref="I229:N229"/>
    <mergeCell ref="I230:N230"/>
    <mergeCell ref="I243:N243"/>
    <mergeCell ref="I244:N244"/>
    <mergeCell ref="I245:N245"/>
    <mergeCell ref="I246:N246"/>
    <mergeCell ref="I247:N247"/>
    <mergeCell ref="I248:N248"/>
    <mergeCell ref="I237:N237"/>
    <mergeCell ref="I238:N238"/>
    <mergeCell ref="I239:N239"/>
    <mergeCell ref="I240:N240"/>
    <mergeCell ref="I241:N241"/>
    <mergeCell ref="I242:N242"/>
    <mergeCell ref="I255:N255"/>
    <mergeCell ref="I256:N256"/>
    <mergeCell ref="I257:N257"/>
    <mergeCell ref="I258:N258"/>
    <mergeCell ref="I259:N259"/>
    <mergeCell ref="I260:N260"/>
    <mergeCell ref="I249:N249"/>
    <mergeCell ref="I250:N250"/>
    <mergeCell ref="I251:N251"/>
    <mergeCell ref="I252:N252"/>
    <mergeCell ref="I253:N253"/>
    <mergeCell ref="I254:N254"/>
    <mergeCell ref="I267:N267"/>
    <mergeCell ref="I268:N268"/>
    <mergeCell ref="I269:N269"/>
    <mergeCell ref="I270:N270"/>
    <mergeCell ref="I271:N271"/>
    <mergeCell ref="I272:N272"/>
    <mergeCell ref="I261:N261"/>
    <mergeCell ref="I262:N262"/>
    <mergeCell ref="I263:N263"/>
    <mergeCell ref="I264:N264"/>
    <mergeCell ref="I265:N265"/>
    <mergeCell ref="I266:N266"/>
    <mergeCell ref="I279:N279"/>
    <mergeCell ref="I280:N280"/>
    <mergeCell ref="I281:N281"/>
    <mergeCell ref="I282:N282"/>
    <mergeCell ref="I283:N283"/>
    <mergeCell ref="I284:N284"/>
    <mergeCell ref="I273:N273"/>
    <mergeCell ref="I274:N274"/>
    <mergeCell ref="I275:N275"/>
    <mergeCell ref="I276:N276"/>
    <mergeCell ref="I277:N277"/>
    <mergeCell ref="I278:N278"/>
    <mergeCell ref="I291:N291"/>
    <mergeCell ref="I292:N292"/>
    <mergeCell ref="I293:N293"/>
    <mergeCell ref="I294:N294"/>
    <mergeCell ref="I295:N295"/>
    <mergeCell ref="I296:N296"/>
    <mergeCell ref="I285:N285"/>
    <mergeCell ref="I286:N286"/>
    <mergeCell ref="I287:N287"/>
    <mergeCell ref="I288:N288"/>
    <mergeCell ref="I289:N289"/>
    <mergeCell ref="I290:N290"/>
    <mergeCell ref="I303:N303"/>
    <mergeCell ref="I304:N304"/>
    <mergeCell ref="I305:N305"/>
    <mergeCell ref="I306:N306"/>
    <mergeCell ref="I307:N307"/>
    <mergeCell ref="I297:N297"/>
    <mergeCell ref="I298:N298"/>
    <mergeCell ref="I299:N299"/>
    <mergeCell ref="I300:N300"/>
    <mergeCell ref="I301:N301"/>
    <mergeCell ref="I302:N302"/>
  </mergeCells>
  <conditionalFormatting sqref="A8">
    <cfRule type="containsText" dxfId="104" priority="13" operator="containsText" text="u">
      <formula>NOT(ISERROR(SEARCH("u",A8)))</formula>
    </cfRule>
    <cfRule type="containsText" dxfId="103" priority="14" operator="containsText" text="q">
      <formula>NOT(ISERROR(SEARCH("q",A8)))</formula>
    </cfRule>
    <cfRule type="containsText" dxfId="102" priority="15" operator="containsText" text="p">
      <formula>NOT(ISERROR(SEARCH("p",A8)))</formula>
    </cfRule>
  </conditionalFormatting>
  <conditionalFormatting sqref="E8">
    <cfRule type="containsText" dxfId="101" priority="10" operator="containsText" text="u">
      <formula>NOT(ISERROR(SEARCH("u",E8)))</formula>
    </cfRule>
    <cfRule type="containsText" dxfId="100" priority="11" operator="containsText" text="q">
      <formula>NOT(ISERROR(SEARCH("q",E8)))</formula>
    </cfRule>
    <cfRule type="containsText" dxfId="99" priority="12" operator="containsText" text="p">
      <formula>NOT(ISERROR(SEARCH("p",E8)))</formula>
    </cfRule>
  </conditionalFormatting>
  <conditionalFormatting sqref="I8">
    <cfRule type="containsText" dxfId="98" priority="7" operator="containsText" text="u">
      <formula>NOT(ISERROR(SEARCH("u",I8)))</formula>
    </cfRule>
    <cfRule type="containsText" dxfId="97" priority="8" operator="containsText" text="q">
      <formula>NOT(ISERROR(SEARCH("q",I8)))</formula>
    </cfRule>
    <cfRule type="containsText" dxfId="96" priority="9" operator="containsText" text="p">
      <formula>NOT(ISERROR(SEARCH("p",I8)))</formula>
    </cfRule>
  </conditionalFormatting>
  <conditionalFormatting sqref="L8">
    <cfRule type="containsText" dxfId="95" priority="4" operator="containsText" text="u">
      <formula>NOT(ISERROR(SEARCH("u",L8)))</formula>
    </cfRule>
    <cfRule type="containsText" dxfId="94" priority="5" operator="containsText" text="q">
      <formula>NOT(ISERROR(SEARCH("q",L8)))</formula>
    </cfRule>
    <cfRule type="containsText" dxfId="93" priority="6" operator="containsText" text="p">
      <formula>NOT(ISERROR(SEARCH("p",L8)))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7">
    <tabColor rgb="FF008080"/>
  </sheetPr>
  <dimension ref="A1:S707"/>
  <sheetViews>
    <sheetView showGridLines="0" zoomScale="85" zoomScaleNormal="85" zoomScaleSheetLayoutView="150" zoomScalePageLayoutView="160" workbookViewId="0">
      <pane xSplit="3" ySplit="8" topLeftCell="D9" activePane="bottomRight" state="frozen"/>
      <selection pane="topRight" activeCell="D1" sqref="D1"/>
      <selection pane="bottomLeft" activeCell="A9" sqref="A9"/>
      <selection pane="bottomRight" activeCell="A8" sqref="A8:S403"/>
    </sheetView>
  </sheetViews>
  <sheetFormatPr baseColWidth="10" defaultColWidth="10.625" defaultRowHeight="15" x14ac:dyDescent="0.2"/>
  <cols>
    <col min="1" max="1" width="9.375" style="13" customWidth="1"/>
    <col min="2" max="2" width="14.5" style="13" customWidth="1"/>
    <col min="3" max="3" width="21.875" style="210" customWidth="1"/>
    <col min="4" max="4" width="7" style="393" customWidth="1"/>
    <col min="5" max="5" width="41.375" style="13" customWidth="1"/>
    <col min="6" max="6" width="21" style="13" customWidth="1"/>
    <col min="7" max="7" width="8.875" style="13" customWidth="1"/>
    <col min="8" max="8" width="11.375" style="362" customWidth="1"/>
    <col min="9" max="9" width="9.875" style="362" customWidth="1"/>
    <col min="10" max="10" width="10.875" style="362" customWidth="1"/>
    <col min="11" max="11" width="11.125" style="13" customWidth="1"/>
    <col min="12" max="14" width="8.625" style="362" customWidth="1"/>
    <col min="15" max="15" width="10.25" style="13" customWidth="1"/>
    <col min="16" max="17" width="9.75" style="362" customWidth="1"/>
    <col min="18" max="18" width="6.625" style="362" customWidth="1"/>
    <col min="19" max="19" width="7.625" style="362" customWidth="1"/>
    <col min="20" max="59" width="5" style="13" customWidth="1"/>
    <col min="60" max="16384" width="10.625" style="13"/>
  </cols>
  <sheetData>
    <row r="1" spans="1:19" ht="15" customHeight="1" x14ac:dyDescent="0.2">
      <c r="A1" s="12"/>
      <c r="B1" s="12"/>
      <c r="C1" s="12"/>
      <c r="D1" s="388"/>
      <c r="E1" s="12"/>
      <c r="F1" s="12"/>
      <c r="G1" s="12"/>
      <c r="H1" s="357"/>
      <c r="I1" s="357"/>
      <c r="J1" s="357"/>
      <c r="K1" s="12"/>
      <c r="L1" s="357"/>
      <c r="M1" s="357"/>
      <c r="N1" s="357"/>
      <c r="O1" s="12"/>
      <c r="P1" s="357"/>
      <c r="Q1" s="357"/>
      <c r="R1" s="357"/>
      <c r="S1" s="357"/>
    </row>
    <row r="2" spans="1:19" ht="15" customHeight="1" x14ac:dyDescent="0.2">
      <c r="A2" s="322" t="s">
        <v>34</v>
      </c>
      <c r="B2" s="322"/>
      <c r="C2" s="12"/>
      <c r="D2" s="389"/>
      <c r="E2" s="387"/>
      <c r="F2" s="14"/>
      <c r="G2" s="14"/>
      <c r="H2" s="513"/>
      <c r="I2" s="371"/>
      <c r="J2" s="371"/>
      <c r="K2" s="75"/>
      <c r="L2" s="371"/>
      <c r="M2" s="371"/>
      <c r="N2" s="371"/>
      <c r="O2" s="547" t="s">
        <v>122</v>
      </c>
      <c r="P2" s="547"/>
      <c r="Q2" s="547"/>
      <c r="R2" s="547"/>
      <c r="S2" s="547"/>
    </row>
    <row r="3" spans="1:19" ht="15" customHeight="1" x14ac:dyDescent="0.2">
      <c r="A3" s="323" t="s">
        <v>15062</v>
      </c>
      <c r="B3" s="323"/>
      <c r="C3" s="12"/>
      <c r="D3" s="389"/>
      <c r="E3" s="387"/>
      <c r="F3" s="14"/>
      <c r="G3" s="14"/>
      <c r="H3" s="513"/>
      <c r="I3" s="371"/>
      <c r="J3" s="371"/>
      <c r="K3" s="75"/>
      <c r="L3" s="371"/>
      <c r="M3" s="371"/>
      <c r="N3" s="371"/>
      <c r="O3" s="547"/>
      <c r="P3" s="547"/>
      <c r="Q3" s="547"/>
      <c r="R3" s="547"/>
      <c r="S3" s="547"/>
    </row>
    <row r="4" spans="1:19" ht="15" customHeight="1" thickBot="1" x14ac:dyDescent="0.25">
      <c r="A4" s="15"/>
      <c r="B4" s="15"/>
      <c r="C4" s="15"/>
      <c r="D4" s="390"/>
      <c r="E4" s="15"/>
      <c r="F4" s="15"/>
      <c r="G4" s="15"/>
      <c r="H4" s="359"/>
      <c r="I4" s="359"/>
      <c r="J4" s="359"/>
      <c r="K4" s="15"/>
      <c r="L4" s="359"/>
      <c r="M4" s="359"/>
      <c r="N4" s="359"/>
      <c r="O4" s="15"/>
      <c r="P4" s="359"/>
      <c r="Q4" s="359"/>
      <c r="R4" s="359"/>
      <c r="S4" s="359"/>
    </row>
    <row r="5" spans="1:19" ht="57.95" customHeight="1" x14ac:dyDescent="0.2">
      <c r="A5" s="551" t="s">
        <v>16150</v>
      </c>
      <c r="B5" s="551"/>
      <c r="C5" s="551"/>
      <c r="D5" s="551"/>
      <c r="E5" s="551"/>
      <c r="F5" s="551"/>
      <c r="G5" s="551"/>
      <c r="H5" s="551"/>
      <c r="I5" s="551"/>
      <c r="J5" s="357"/>
      <c r="K5" s="12"/>
      <c r="L5" s="357"/>
      <c r="M5" s="357"/>
      <c r="N5" s="357"/>
      <c r="O5" s="12"/>
      <c r="P5" s="357"/>
      <c r="Q5" s="357"/>
      <c r="R5" s="357"/>
      <c r="S5" s="357"/>
    </row>
    <row r="6" spans="1:19" ht="15" customHeight="1" x14ac:dyDescent="0.2">
      <c r="A6" s="12"/>
      <c r="B6" s="12"/>
      <c r="C6" s="219"/>
      <c r="D6" s="266" t="s">
        <v>15061</v>
      </c>
      <c r="E6" s="12"/>
      <c r="F6" s="12"/>
      <c r="G6" s="218" t="s">
        <v>1145</v>
      </c>
      <c r="H6" s="548" t="s">
        <v>227</v>
      </c>
      <c r="I6" s="548"/>
      <c r="J6" s="548"/>
      <c r="K6" s="549"/>
      <c r="L6" s="550" t="s">
        <v>228</v>
      </c>
      <c r="M6" s="550"/>
      <c r="N6" s="550"/>
      <c r="O6" s="550"/>
      <c r="P6" s="545" t="s">
        <v>15060</v>
      </c>
      <c r="Q6" s="546"/>
      <c r="R6" s="546"/>
      <c r="S6" s="546"/>
    </row>
    <row r="7" spans="1:19" ht="15" customHeight="1" x14ac:dyDescent="0.2">
      <c r="A7" s="218" t="s">
        <v>443</v>
      </c>
      <c r="B7" s="218" t="s">
        <v>15501</v>
      </c>
      <c r="C7" s="218" t="s">
        <v>444</v>
      </c>
      <c r="D7" s="266" t="s">
        <v>15503</v>
      </c>
      <c r="E7" s="394" t="s">
        <v>15059</v>
      </c>
      <c r="F7" s="218" t="s">
        <v>14897</v>
      </c>
      <c r="G7" s="218" t="s">
        <v>15502</v>
      </c>
      <c r="H7" s="373" t="s">
        <v>224</v>
      </c>
      <c r="I7" s="373" t="s">
        <v>225</v>
      </c>
      <c r="J7" s="373" t="s">
        <v>226</v>
      </c>
      <c r="K7" s="208" t="s">
        <v>229</v>
      </c>
      <c r="L7" s="373" t="s">
        <v>224</v>
      </c>
      <c r="M7" s="373" t="s">
        <v>225</v>
      </c>
      <c r="N7" s="373" t="s">
        <v>226</v>
      </c>
      <c r="O7" s="208" t="s">
        <v>229</v>
      </c>
      <c r="P7" s="373" t="s">
        <v>36</v>
      </c>
      <c r="Q7" s="373" t="s">
        <v>38</v>
      </c>
      <c r="R7" s="373" t="s">
        <v>37</v>
      </c>
      <c r="S7" s="373" t="s">
        <v>39</v>
      </c>
    </row>
    <row r="8" spans="1:19" ht="15" customHeight="1" x14ac:dyDescent="0.2">
      <c r="A8" s="401" t="s">
        <v>199</v>
      </c>
      <c r="B8" s="401"/>
      <c r="C8" s="401"/>
      <c r="D8" s="402"/>
      <c r="E8" s="403"/>
      <c r="F8" s="401"/>
      <c r="G8" s="401"/>
      <c r="H8" s="400">
        <v>6289317</v>
      </c>
      <c r="I8" s="400">
        <v>5569307</v>
      </c>
      <c r="J8" s="400">
        <v>4769141</v>
      </c>
      <c r="K8" s="404">
        <v>0.12928179394671499</v>
      </c>
      <c r="L8" s="405">
        <v>510096</v>
      </c>
      <c r="M8" s="405">
        <v>474553</v>
      </c>
      <c r="N8" s="405">
        <v>268283</v>
      </c>
      <c r="O8" s="404">
        <v>7.4897851241062699E-2</v>
      </c>
      <c r="P8" s="405">
        <v>1212482</v>
      </c>
      <c r="Q8" s="405">
        <v>3362714</v>
      </c>
      <c r="R8" s="405">
        <v>6047</v>
      </c>
      <c r="S8" s="406">
        <v>243979</v>
      </c>
    </row>
    <row r="9" spans="1:19" ht="24.95" customHeight="1" x14ac:dyDescent="0.2">
      <c r="A9" s="207" t="s">
        <v>721</v>
      </c>
      <c r="B9" s="217" t="s">
        <v>2856</v>
      </c>
      <c r="C9" s="216" t="s">
        <v>419</v>
      </c>
      <c r="D9" s="391">
        <v>48</v>
      </c>
      <c r="E9" s="395" t="s">
        <v>16175</v>
      </c>
      <c r="F9" s="215" t="s">
        <v>251</v>
      </c>
      <c r="G9" s="206" t="s">
        <v>447</v>
      </c>
      <c r="H9" s="374">
        <v>195330</v>
      </c>
      <c r="I9" s="374">
        <v>184064</v>
      </c>
      <c r="J9" s="374">
        <v>163454</v>
      </c>
      <c r="K9" s="320">
        <v>6.1206971488177997E-2</v>
      </c>
      <c r="L9" s="374">
        <v>32538</v>
      </c>
      <c r="M9" s="374">
        <v>29045</v>
      </c>
      <c r="N9" s="374">
        <v>13207</v>
      </c>
      <c r="O9" s="320">
        <v>0.120261662936822</v>
      </c>
      <c r="P9" s="374">
        <v>22675</v>
      </c>
      <c r="Q9" s="374">
        <v>66773</v>
      </c>
      <c r="R9" s="374">
        <v>59</v>
      </c>
      <c r="S9" s="383">
        <v>4070</v>
      </c>
    </row>
    <row r="10" spans="1:19" ht="24.95" customHeight="1" x14ac:dyDescent="0.2">
      <c r="A10" s="207" t="s">
        <v>905</v>
      </c>
      <c r="B10" s="217" t="s">
        <v>1225</v>
      </c>
      <c r="C10" s="216" t="s">
        <v>906</v>
      </c>
      <c r="D10" s="391">
        <v>60</v>
      </c>
      <c r="E10" s="395" t="s">
        <v>16974</v>
      </c>
      <c r="F10" s="215" t="s">
        <v>14925</v>
      </c>
      <c r="G10" s="206" t="s">
        <v>447</v>
      </c>
      <c r="H10" s="374">
        <v>184043</v>
      </c>
      <c r="I10" s="374">
        <v>161717</v>
      </c>
      <c r="J10" s="374">
        <v>129529</v>
      </c>
      <c r="K10" s="320">
        <v>0.138055986692803</v>
      </c>
      <c r="L10" s="374">
        <v>9906</v>
      </c>
      <c r="M10" s="374">
        <v>9224</v>
      </c>
      <c r="N10" s="374">
        <v>3495</v>
      </c>
      <c r="O10" s="320">
        <v>7.3937554206417996E-2</v>
      </c>
      <c r="P10" s="374">
        <v>30300</v>
      </c>
      <c r="Q10" s="374">
        <v>102145</v>
      </c>
      <c r="R10" s="374">
        <v>194</v>
      </c>
      <c r="S10" s="383">
        <v>10456</v>
      </c>
    </row>
    <row r="11" spans="1:19" ht="24.95" customHeight="1" x14ac:dyDescent="0.2">
      <c r="A11" s="207" t="s">
        <v>448</v>
      </c>
      <c r="B11" s="217" t="s">
        <v>1413</v>
      </c>
      <c r="C11" s="216" t="s">
        <v>395</v>
      </c>
      <c r="D11" s="391">
        <v>24</v>
      </c>
      <c r="E11" s="395" t="s">
        <v>16973</v>
      </c>
      <c r="F11" s="215" t="s">
        <v>17013</v>
      </c>
      <c r="G11" s="206" t="s">
        <v>447</v>
      </c>
      <c r="H11" s="374">
        <v>180060</v>
      </c>
      <c r="I11" s="374">
        <v>160595</v>
      </c>
      <c r="J11" s="374">
        <v>139457</v>
      </c>
      <c r="K11" s="320">
        <v>0.121205516983717</v>
      </c>
      <c r="L11" s="374">
        <v>23224</v>
      </c>
      <c r="M11" s="374">
        <v>22414</v>
      </c>
      <c r="N11" s="374">
        <v>12920</v>
      </c>
      <c r="O11" s="320">
        <v>3.6138127955741998E-2</v>
      </c>
      <c r="P11" s="374">
        <v>46996</v>
      </c>
      <c r="Q11" s="374">
        <v>71697</v>
      </c>
      <c r="R11" s="374">
        <v>171</v>
      </c>
      <c r="S11" s="383">
        <v>3337</v>
      </c>
    </row>
    <row r="12" spans="1:19" ht="24.95" customHeight="1" x14ac:dyDescent="0.2">
      <c r="A12" s="207" t="s">
        <v>449</v>
      </c>
      <c r="B12" s="217" t="s">
        <v>1280</v>
      </c>
      <c r="C12" s="216" t="s">
        <v>450</v>
      </c>
      <c r="D12" s="391">
        <v>91</v>
      </c>
      <c r="E12" s="395" t="s">
        <v>16153</v>
      </c>
      <c r="F12" s="215" t="s">
        <v>253</v>
      </c>
      <c r="G12" s="206" t="s">
        <v>447</v>
      </c>
      <c r="H12" s="374">
        <v>128894</v>
      </c>
      <c r="I12" s="374">
        <v>109323</v>
      </c>
      <c r="J12" s="374">
        <v>93965</v>
      </c>
      <c r="K12" s="320">
        <v>0.179019968350667</v>
      </c>
      <c r="L12" s="374">
        <v>1286</v>
      </c>
      <c r="M12" s="374">
        <v>1059</v>
      </c>
      <c r="N12" s="374">
        <v>321</v>
      </c>
      <c r="O12" s="320">
        <v>0.21435316336166199</v>
      </c>
      <c r="P12" s="374">
        <v>31307</v>
      </c>
      <c r="Q12" s="374">
        <v>85345</v>
      </c>
      <c r="R12" s="374">
        <v>273</v>
      </c>
      <c r="S12" s="383">
        <v>7584</v>
      </c>
    </row>
    <row r="13" spans="1:19" ht="24.95" customHeight="1" x14ac:dyDescent="0.2">
      <c r="A13" s="207" t="s">
        <v>453</v>
      </c>
      <c r="B13" s="217" t="s">
        <v>1413</v>
      </c>
      <c r="C13" s="216" t="s">
        <v>454</v>
      </c>
      <c r="D13" s="391">
        <v>76</v>
      </c>
      <c r="E13" s="396" t="s">
        <v>16975</v>
      </c>
      <c r="F13" s="215" t="s">
        <v>15792</v>
      </c>
      <c r="G13" s="206" t="s">
        <v>447</v>
      </c>
      <c r="H13" s="374">
        <v>108431</v>
      </c>
      <c r="I13" s="374">
        <v>95808</v>
      </c>
      <c r="J13" s="374">
        <v>81563</v>
      </c>
      <c r="K13" s="320">
        <v>0.13175308951235801</v>
      </c>
      <c r="L13" s="374">
        <v>13976</v>
      </c>
      <c r="M13" s="374">
        <v>12182</v>
      </c>
      <c r="N13" s="374">
        <v>10886</v>
      </c>
      <c r="O13" s="320">
        <v>0.147266458709572</v>
      </c>
      <c r="P13" s="374">
        <v>39093</v>
      </c>
      <c r="Q13" s="374">
        <v>65845</v>
      </c>
      <c r="R13" s="374">
        <v>168</v>
      </c>
      <c r="S13" s="383">
        <v>3325</v>
      </c>
    </row>
    <row r="14" spans="1:19" ht="24.95" customHeight="1" x14ac:dyDescent="0.2">
      <c r="A14" s="207" t="s">
        <v>483</v>
      </c>
      <c r="B14" s="217" t="s">
        <v>1152</v>
      </c>
      <c r="C14" s="216" t="s">
        <v>484</v>
      </c>
      <c r="D14" s="391">
        <v>11</v>
      </c>
      <c r="E14" s="396" t="s">
        <v>16168</v>
      </c>
      <c r="F14" s="215" t="s">
        <v>15795</v>
      </c>
      <c r="G14" s="206" t="s">
        <v>447</v>
      </c>
      <c r="H14" s="374">
        <v>104740</v>
      </c>
      <c r="I14" s="374">
        <v>93331</v>
      </c>
      <c r="J14" s="374">
        <v>81970</v>
      </c>
      <c r="K14" s="320">
        <v>0.12224234177283</v>
      </c>
      <c r="L14" s="374">
        <v>1439</v>
      </c>
      <c r="M14" s="374">
        <v>1530</v>
      </c>
      <c r="N14" s="374">
        <v>1329</v>
      </c>
      <c r="O14" s="320">
        <v>-5.9477124183006498E-2</v>
      </c>
      <c r="P14" s="374">
        <v>33113</v>
      </c>
      <c r="Q14" s="374">
        <v>66096</v>
      </c>
      <c r="R14" s="374">
        <v>20</v>
      </c>
      <c r="S14" s="383">
        <v>5510</v>
      </c>
    </row>
    <row r="15" spans="1:19" ht="24.95" customHeight="1" x14ac:dyDescent="0.2">
      <c r="A15" s="207" t="s">
        <v>480</v>
      </c>
      <c r="B15" s="217"/>
      <c r="C15" s="216" t="s">
        <v>481</v>
      </c>
      <c r="D15" s="391">
        <v>38</v>
      </c>
      <c r="E15" s="395" t="s">
        <v>15052</v>
      </c>
      <c r="F15" s="215" t="s">
        <v>254</v>
      </c>
      <c r="G15" s="206" t="s">
        <v>447</v>
      </c>
      <c r="H15" s="374">
        <v>96784</v>
      </c>
      <c r="I15" s="374">
        <v>91521</v>
      </c>
      <c r="J15" s="374">
        <v>82599</v>
      </c>
      <c r="K15" s="320">
        <v>5.7505927601315503E-2</v>
      </c>
      <c r="L15" s="374">
        <v>50</v>
      </c>
      <c r="M15" s="374">
        <v>45</v>
      </c>
      <c r="N15" s="374">
        <v>30</v>
      </c>
      <c r="O15" s="320">
        <v>0.11111111111111099</v>
      </c>
      <c r="P15" s="374">
        <v>16517</v>
      </c>
      <c r="Q15" s="374">
        <v>76428</v>
      </c>
      <c r="R15" s="374">
        <v>2</v>
      </c>
      <c r="S15" s="383">
        <v>3837</v>
      </c>
    </row>
    <row r="16" spans="1:19" ht="24.95" customHeight="1" x14ac:dyDescent="0.2">
      <c r="A16" s="207" t="s">
        <v>546</v>
      </c>
      <c r="B16" s="217" t="s">
        <v>1255</v>
      </c>
      <c r="C16" s="216" t="s">
        <v>547</v>
      </c>
      <c r="D16" s="391">
        <v>35</v>
      </c>
      <c r="E16" s="395" t="s">
        <v>16191</v>
      </c>
      <c r="F16" s="215" t="s">
        <v>258</v>
      </c>
      <c r="G16" s="206" t="s">
        <v>447</v>
      </c>
      <c r="H16" s="374">
        <v>95002</v>
      </c>
      <c r="I16" s="374">
        <v>81527</v>
      </c>
      <c r="J16" s="374">
        <v>75833</v>
      </c>
      <c r="K16" s="320">
        <v>0.16528266709188399</v>
      </c>
      <c r="L16" s="374">
        <v>15626</v>
      </c>
      <c r="M16" s="374">
        <v>15891</v>
      </c>
      <c r="N16" s="374">
        <v>8483</v>
      </c>
      <c r="O16" s="320">
        <v>-1.6676105971933801E-2</v>
      </c>
      <c r="P16" s="374">
        <v>7325</v>
      </c>
      <c r="Q16" s="374">
        <v>28938</v>
      </c>
      <c r="R16" s="374">
        <v>0</v>
      </c>
      <c r="S16" s="383">
        <v>993</v>
      </c>
    </row>
    <row r="17" spans="1:19" ht="24.95" customHeight="1" x14ac:dyDescent="0.2">
      <c r="A17" s="207" t="s">
        <v>489</v>
      </c>
      <c r="B17" s="217"/>
      <c r="C17" s="216" t="s">
        <v>16178</v>
      </c>
      <c r="D17" s="391">
        <v>45</v>
      </c>
      <c r="E17" s="396" t="s">
        <v>16980</v>
      </c>
      <c r="F17" s="215" t="s">
        <v>15806</v>
      </c>
      <c r="G17" s="206" t="s">
        <v>447</v>
      </c>
      <c r="H17" s="374">
        <v>93093</v>
      </c>
      <c r="I17" s="374">
        <v>80352</v>
      </c>
      <c r="J17" s="374">
        <v>67715</v>
      </c>
      <c r="K17" s="320">
        <v>0.15856481481481499</v>
      </c>
      <c r="L17" s="374">
        <v>2629</v>
      </c>
      <c r="M17" s="374">
        <v>2652</v>
      </c>
      <c r="N17" s="374">
        <v>1521</v>
      </c>
      <c r="O17" s="320">
        <v>-8.6726998491704101E-3</v>
      </c>
      <c r="P17" s="374">
        <v>16321</v>
      </c>
      <c r="Q17" s="374">
        <v>72462</v>
      </c>
      <c r="R17" s="374">
        <v>12</v>
      </c>
      <c r="S17" s="383">
        <v>3853</v>
      </c>
    </row>
    <row r="18" spans="1:19" ht="24.95" customHeight="1" x14ac:dyDescent="0.2">
      <c r="A18" s="207" t="s">
        <v>728</v>
      </c>
      <c r="B18" s="217" t="s">
        <v>1413</v>
      </c>
      <c r="C18" s="216" t="s">
        <v>729</v>
      </c>
      <c r="D18" s="391">
        <v>40</v>
      </c>
      <c r="E18" s="395" t="s">
        <v>16242</v>
      </c>
      <c r="F18" s="215" t="s">
        <v>249</v>
      </c>
      <c r="G18" s="206" t="s">
        <v>447</v>
      </c>
      <c r="H18" s="374">
        <v>92492</v>
      </c>
      <c r="I18" s="374">
        <v>79010</v>
      </c>
      <c r="J18" s="374">
        <v>66825</v>
      </c>
      <c r="K18" s="320">
        <v>0.170636628274902</v>
      </c>
      <c r="L18" s="374">
        <v>230</v>
      </c>
      <c r="M18" s="374">
        <v>299</v>
      </c>
      <c r="N18" s="374">
        <v>176</v>
      </c>
      <c r="O18" s="320">
        <v>-0.230769230769231</v>
      </c>
      <c r="P18" s="374">
        <v>23475</v>
      </c>
      <c r="Q18" s="374">
        <v>65935</v>
      </c>
      <c r="R18" s="374">
        <v>5</v>
      </c>
      <c r="S18" s="383">
        <v>3077</v>
      </c>
    </row>
    <row r="19" spans="1:19" ht="24.95" customHeight="1" x14ac:dyDescent="0.2">
      <c r="A19" s="207" t="s">
        <v>500</v>
      </c>
      <c r="B19" s="217" t="s">
        <v>1255</v>
      </c>
      <c r="C19" s="216" t="s">
        <v>501</v>
      </c>
      <c r="D19" s="391">
        <v>57</v>
      </c>
      <c r="E19" s="396" t="s">
        <v>16177</v>
      </c>
      <c r="F19" s="215" t="s">
        <v>14925</v>
      </c>
      <c r="G19" s="206" t="s">
        <v>447</v>
      </c>
      <c r="H19" s="374">
        <v>91600</v>
      </c>
      <c r="I19" s="374">
        <v>81578</v>
      </c>
      <c r="J19" s="374">
        <v>60031</v>
      </c>
      <c r="K19" s="320">
        <v>0.12285174924612</v>
      </c>
      <c r="L19" s="374">
        <v>27176</v>
      </c>
      <c r="M19" s="374">
        <v>15561</v>
      </c>
      <c r="N19" s="374">
        <v>6041</v>
      </c>
      <c r="O19" s="320">
        <v>0.74641732536469396</v>
      </c>
      <c r="P19" s="374">
        <v>8659</v>
      </c>
      <c r="Q19" s="374">
        <v>15816</v>
      </c>
      <c r="R19" s="374">
        <v>0</v>
      </c>
      <c r="S19" s="383">
        <v>2387</v>
      </c>
    </row>
    <row r="20" spans="1:19" ht="24.95" customHeight="1" x14ac:dyDescent="0.2">
      <c r="A20" s="207" t="s">
        <v>486</v>
      </c>
      <c r="B20" s="217"/>
      <c r="C20" s="216" t="s">
        <v>404</v>
      </c>
      <c r="D20" s="391">
        <v>30</v>
      </c>
      <c r="E20" s="395" t="s">
        <v>16163</v>
      </c>
      <c r="F20" s="215" t="s">
        <v>487</v>
      </c>
      <c r="G20" s="206" t="s">
        <v>447</v>
      </c>
      <c r="H20" s="374">
        <v>91244</v>
      </c>
      <c r="I20" s="374">
        <v>75394</v>
      </c>
      <c r="J20" s="374">
        <v>71903</v>
      </c>
      <c r="K20" s="320">
        <v>0.210228930684139</v>
      </c>
      <c r="L20" s="374">
        <v>12479</v>
      </c>
      <c r="M20" s="374">
        <v>11338</v>
      </c>
      <c r="N20" s="374">
        <v>6285</v>
      </c>
      <c r="O20" s="320">
        <v>0.100635032633621</v>
      </c>
      <c r="P20" s="374">
        <v>2593</v>
      </c>
      <c r="Q20" s="374">
        <v>37722</v>
      </c>
      <c r="R20" s="374">
        <v>0</v>
      </c>
      <c r="S20" s="383">
        <v>646</v>
      </c>
    </row>
    <row r="21" spans="1:19" ht="24.95" customHeight="1" x14ac:dyDescent="0.2">
      <c r="A21" s="207" t="s">
        <v>788</v>
      </c>
      <c r="B21" s="217" t="s">
        <v>1280</v>
      </c>
      <c r="C21" s="216" t="s">
        <v>399</v>
      </c>
      <c r="D21" s="391">
        <v>25</v>
      </c>
      <c r="E21" s="395" t="s">
        <v>16194</v>
      </c>
      <c r="F21" s="215" t="s">
        <v>258</v>
      </c>
      <c r="G21" s="206" t="s">
        <v>447</v>
      </c>
      <c r="H21" s="374">
        <v>85450</v>
      </c>
      <c r="I21" s="374">
        <v>73692</v>
      </c>
      <c r="J21" s="374">
        <v>65157</v>
      </c>
      <c r="K21" s="320">
        <v>0.15955598979536401</v>
      </c>
      <c r="L21" s="374">
        <v>504</v>
      </c>
      <c r="M21" s="374">
        <v>323</v>
      </c>
      <c r="N21" s="374">
        <v>162</v>
      </c>
      <c r="O21" s="320">
        <v>0.56037151702786403</v>
      </c>
      <c r="P21" s="374">
        <v>21944</v>
      </c>
      <c r="Q21" s="374">
        <v>57646</v>
      </c>
      <c r="R21" s="374">
        <v>2</v>
      </c>
      <c r="S21" s="383">
        <v>4506</v>
      </c>
    </row>
    <row r="22" spans="1:19" ht="24.95" customHeight="1" x14ac:dyDescent="0.2">
      <c r="A22" s="207" t="s">
        <v>979</v>
      </c>
      <c r="B22" s="217"/>
      <c r="C22" s="216" t="s">
        <v>431</v>
      </c>
      <c r="D22" s="391">
        <v>31</v>
      </c>
      <c r="E22" s="395" t="s">
        <v>16188</v>
      </c>
      <c r="F22" s="215" t="s">
        <v>14925</v>
      </c>
      <c r="G22" s="206" t="s">
        <v>447</v>
      </c>
      <c r="H22" s="374">
        <v>82357</v>
      </c>
      <c r="I22" s="374">
        <v>70235</v>
      </c>
      <c r="J22" s="374">
        <v>50901</v>
      </c>
      <c r="K22" s="320">
        <v>0.17259201252936601</v>
      </c>
      <c r="L22" s="374">
        <v>3119</v>
      </c>
      <c r="M22" s="374">
        <v>2585</v>
      </c>
      <c r="N22" s="374">
        <v>1026</v>
      </c>
      <c r="O22" s="320">
        <v>0.20657640232108301</v>
      </c>
      <c r="P22" s="374">
        <v>6774</v>
      </c>
      <c r="Q22" s="374">
        <v>25228</v>
      </c>
      <c r="R22" s="374">
        <v>31</v>
      </c>
      <c r="S22" s="383">
        <v>1820</v>
      </c>
    </row>
    <row r="23" spans="1:19" ht="24.95" customHeight="1" x14ac:dyDescent="0.2">
      <c r="A23" s="207" t="s">
        <v>475</v>
      </c>
      <c r="B23" s="217"/>
      <c r="C23" s="216" t="s">
        <v>403</v>
      </c>
      <c r="D23" s="391">
        <v>23</v>
      </c>
      <c r="E23" s="396" t="s">
        <v>16160</v>
      </c>
      <c r="F23" s="215" t="s">
        <v>250</v>
      </c>
      <c r="G23" s="206" t="s">
        <v>447</v>
      </c>
      <c r="H23" s="374">
        <v>80595</v>
      </c>
      <c r="I23" s="374">
        <v>71486</v>
      </c>
      <c r="J23" s="374">
        <v>62017</v>
      </c>
      <c r="K23" s="320">
        <v>0.127423551464622</v>
      </c>
      <c r="L23" s="374">
        <v>21023</v>
      </c>
      <c r="M23" s="374">
        <v>19915</v>
      </c>
      <c r="N23" s="374">
        <v>12591</v>
      </c>
      <c r="O23" s="320">
        <v>5.5636454933467097E-2</v>
      </c>
      <c r="P23" s="374">
        <v>11742</v>
      </c>
      <c r="Q23" s="374">
        <v>25946</v>
      </c>
      <c r="R23" s="374">
        <v>105</v>
      </c>
      <c r="S23" s="383">
        <v>1037</v>
      </c>
    </row>
    <row r="24" spans="1:19" ht="24.95" customHeight="1" x14ac:dyDescent="0.2">
      <c r="A24" s="207" t="s">
        <v>488</v>
      </c>
      <c r="B24" s="217" t="s">
        <v>1413</v>
      </c>
      <c r="C24" s="216" t="s">
        <v>422</v>
      </c>
      <c r="D24" s="391">
        <v>23</v>
      </c>
      <c r="E24" s="396" t="s">
        <v>16164</v>
      </c>
      <c r="F24" s="215" t="s">
        <v>251</v>
      </c>
      <c r="G24" s="206" t="s">
        <v>447</v>
      </c>
      <c r="H24" s="374">
        <v>80368</v>
      </c>
      <c r="I24" s="374">
        <v>71647</v>
      </c>
      <c r="J24" s="374">
        <v>68451</v>
      </c>
      <c r="K24" s="320">
        <v>0.121721774812623</v>
      </c>
      <c r="L24" s="374">
        <v>13480</v>
      </c>
      <c r="M24" s="374">
        <v>12676</v>
      </c>
      <c r="N24" s="374">
        <v>7459</v>
      </c>
      <c r="O24" s="320">
        <v>6.3426948564215796E-2</v>
      </c>
      <c r="P24" s="374">
        <v>16095</v>
      </c>
      <c r="Q24" s="374">
        <v>26546</v>
      </c>
      <c r="R24" s="374">
        <v>2</v>
      </c>
      <c r="S24" s="383">
        <v>863</v>
      </c>
    </row>
    <row r="25" spans="1:19" ht="24.95" customHeight="1" x14ac:dyDescent="0.2">
      <c r="A25" s="207" t="s">
        <v>497</v>
      </c>
      <c r="B25" s="217" t="s">
        <v>1280</v>
      </c>
      <c r="C25" s="216" t="s">
        <v>442</v>
      </c>
      <c r="D25" s="391">
        <v>70</v>
      </c>
      <c r="E25" s="395" t="s">
        <v>16162</v>
      </c>
      <c r="F25" s="215" t="s">
        <v>14925</v>
      </c>
      <c r="G25" s="206" t="s">
        <v>447</v>
      </c>
      <c r="H25" s="374">
        <v>79273</v>
      </c>
      <c r="I25" s="374">
        <v>65837</v>
      </c>
      <c r="J25" s="374">
        <v>37925</v>
      </c>
      <c r="K25" s="320">
        <v>0.20407977277215</v>
      </c>
      <c r="L25" s="374">
        <v>217</v>
      </c>
      <c r="M25" s="374">
        <v>363</v>
      </c>
      <c r="N25" s="374">
        <v>87</v>
      </c>
      <c r="O25" s="320">
        <v>-0.40220385674931097</v>
      </c>
      <c r="P25" s="374">
        <v>17375</v>
      </c>
      <c r="Q25" s="374">
        <v>57851</v>
      </c>
      <c r="R25" s="374">
        <v>8</v>
      </c>
      <c r="S25" s="383">
        <v>4006</v>
      </c>
    </row>
    <row r="26" spans="1:19" ht="24.95" customHeight="1" x14ac:dyDescent="0.2">
      <c r="A26" s="207" t="s">
        <v>743</v>
      </c>
      <c r="B26" s="217" t="s">
        <v>1225</v>
      </c>
      <c r="C26" s="216" t="s">
        <v>744</v>
      </c>
      <c r="D26" s="391">
        <v>23</v>
      </c>
      <c r="E26" s="395" t="s">
        <v>16229</v>
      </c>
      <c r="F26" s="215" t="s">
        <v>252</v>
      </c>
      <c r="G26" s="206" t="s">
        <v>17311</v>
      </c>
      <c r="H26" s="374">
        <v>72368</v>
      </c>
      <c r="I26" s="374">
        <v>64359</v>
      </c>
      <c r="J26" s="374">
        <v>51434</v>
      </c>
      <c r="K26" s="320">
        <v>0.124442579903355</v>
      </c>
      <c r="L26" s="374">
        <v>7948</v>
      </c>
      <c r="M26" s="374">
        <v>7087</v>
      </c>
      <c r="N26" s="374">
        <v>7689</v>
      </c>
      <c r="O26" s="320">
        <v>0.121490052208269</v>
      </c>
      <c r="P26" s="374">
        <v>18876</v>
      </c>
      <c r="Q26" s="374">
        <v>51354</v>
      </c>
      <c r="R26" s="374">
        <v>7</v>
      </c>
      <c r="S26" s="383">
        <v>1689</v>
      </c>
    </row>
    <row r="27" spans="1:19" ht="24.95" customHeight="1" x14ac:dyDescent="0.2">
      <c r="A27" s="207" t="s">
        <v>673</v>
      </c>
      <c r="B27" s="217" t="s">
        <v>1225</v>
      </c>
      <c r="C27" s="216" t="s">
        <v>16906</v>
      </c>
      <c r="D27" s="391">
        <v>53</v>
      </c>
      <c r="E27" s="395" t="s">
        <v>16998</v>
      </c>
      <c r="F27" s="215" t="s">
        <v>14925</v>
      </c>
      <c r="G27" s="206" t="s">
        <v>447</v>
      </c>
      <c r="H27" s="374">
        <v>71109</v>
      </c>
      <c r="I27" s="374">
        <v>63296</v>
      </c>
      <c r="J27" s="374">
        <v>48447</v>
      </c>
      <c r="K27" s="320">
        <v>0.123435920121335</v>
      </c>
      <c r="L27" s="374">
        <v>11173</v>
      </c>
      <c r="M27" s="374">
        <v>10578</v>
      </c>
      <c r="N27" s="374">
        <v>3999</v>
      </c>
      <c r="O27" s="320">
        <v>5.62488183021366E-2</v>
      </c>
      <c r="P27" s="374">
        <v>3327</v>
      </c>
      <c r="Q27" s="374">
        <v>17071</v>
      </c>
      <c r="R27" s="374">
        <v>0</v>
      </c>
      <c r="S27" s="383">
        <v>1252</v>
      </c>
    </row>
    <row r="28" spans="1:19" ht="24.95" customHeight="1" x14ac:dyDescent="0.2">
      <c r="A28" s="207" t="s">
        <v>513</v>
      </c>
      <c r="B28" s="217" t="s">
        <v>1280</v>
      </c>
      <c r="C28" s="216" t="s">
        <v>556</v>
      </c>
      <c r="D28" s="391">
        <v>77</v>
      </c>
      <c r="E28" s="395" t="s">
        <v>16986</v>
      </c>
      <c r="F28" s="215" t="s">
        <v>252</v>
      </c>
      <c r="G28" s="206" t="s">
        <v>447</v>
      </c>
      <c r="H28" s="374">
        <v>67650</v>
      </c>
      <c r="I28" s="374">
        <v>58697</v>
      </c>
      <c r="J28" s="374">
        <v>44613</v>
      </c>
      <c r="K28" s="320">
        <v>0.15252909007274701</v>
      </c>
      <c r="L28" s="374">
        <v>781</v>
      </c>
      <c r="M28" s="374">
        <v>877</v>
      </c>
      <c r="N28" s="374">
        <v>583</v>
      </c>
      <c r="O28" s="320">
        <v>-0.10946408209806199</v>
      </c>
      <c r="P28" s="374">
        <v>15756</v>
      </c>
      <c r="Q28" s="374">
        <v>46688</v>
      </c>
      <c r="R28" s="374">
        <v>39</v>
      </c>
      <c r="S28" s="383">
        <v>5167</v>
      </c>
    </row>
    <row r="29" spans="1:19" ht="24.95" customHeight="1" x14ac:dyDescent="0.2">
      <c r="A29" s="207" t="s">
        <v>523</v>
      </c>
      <c r="B29" s="217" t="s">
        <v>1152</v>
      </c>
      <c r="C29" s="216" t="s">
        <v>524</v>
      </c>
      <c r="D29" s="391">
        <v>29</v>
      </c>
      <c r="E29" s="395" t="s">
        <v>15046</v>
      </c>
      <c r="F29" s="215" t="s">
        <v>250</v>
      </c>
      <c r="G29" s="206" t="s">
        <v>447</v>
      </c>
      <c r="H29" s="374">
        <v>63452</v>
      </c>
      <c r="I29" s="374">
        <v>55413</v>
      </c>
      <c r="J29" s="374">
        <v>47573</v>
      </c>
      <c r="K29" s="320">
        <v>0.14507426055257799</v>
      </c>
      <c r="L29" s="374">
        <v>388</v>
      </c>
      <c r="M29" s="374">
        <v>429</v>
      </c>
      <c r="N29" s="374">
        <v>269</v>
      </c>
      <c r="O29" s="320">
        <v>-9.5571095571095596E-2</v>
      </c>
      <c r="P29" s="374">
        <v>23898</v>
      </c>
      <c r="Q29" s="374">
        <v>37687</v>
      </c>
      <c r="R29" s="374">
        <v>43</v>
      </c>
      <c r="S29" s="383">
        <v>1824</v>
      </c>
    </row>
    <row r="30" spans="1:19" ht="24.95" customHeight="1" x14ac:dyDescent="0.2">
      <c r="A30" s="207" t="s">
        <v>1100</v>
      </c>
      <c r="B30" s="217" t="s">
        <v>1280</v>
      </c>
      <c r="C30" s="216" t="s">
        <v>1101</v>
      </c>
      <c r="D30" s="391">
        <v>23</v>
      </c>
      <c r="E30" s="395" t="s">
        <v>16158</v>
      </c>
      <c r="F30" s="215" t="s">
        <v>250</v>
      </c>
      <c r="G30" s="206" t="s">
        <v>447</v>
      </c>
      <c r="H30" s="374">
        <v>63064</v>
      </c>
      <c r="I30" s="374">
        <v>59280</v>
      </c>
      <c r="J30" s="374">
        <v>50706</v>
      </c>
      <c r="K30" s="320">
        <v>6.38326585695006E-2</v>
      </c>
      <c r="L30" s="374">
        <v>478</v>
      </c>
      <c r="M30" s="374">
        <v>479</v>
      </c>
      <c r="N30" s="374">
        <v>258</v>
      </c>
      <c r="O30" s="320">
        <v>-2.0876826722337999E-3</v>
      </c>
      <c r="P30" s="374">
        <v>17027</v>
      </c>
      <c r="Q30" s="374">
        <v>43468</v>
      </c>
      <c r="R30" s="374">
        <v>170</v>
      </c>
      <c r="S30" s="383">
        <v>2390</v>
      </c>
    </row>
    <row r="31" spans="1:19" ht="24.95" customHeight="1" x14ac:dyDescent="0.2">
      <c r="A31" s="207" t="s">
        <v>451</v>
      </c>
      <c r="B31" s="217" t="s">
        <v>1280</v>
      </c>
      <c r="C31" s="216" t="s">
        <v>452</v>
      </c>
      <c r="D31" s="391">
        <v>17</v>
      </c>
      <c r="E31" s="395" t="s">
        <v>15057</v>
      </c>
      <c r="F31" s="215" t="s">
        <v>251</v>
      </c>
      <c r="G31" s="206" t="s">
        <v>447</v>
      </c>
      <c r="H31" s="374">
        <v>63051</v>
      </c>
      <c r="I31" s="374">
        <v>57438</v>
      </c>
      <c r="J31" s="374">
        <v>51926</v>
      </c>
      <c r="K31" s="320">
        <v>9.7722761934607702E-2</v>
      </c>
      <c r="L31" s="374">
        <v>514</v>
      </c>
      <c r="M31" s="374">
        <v>517</v>
      </c>
      <c r="N31" s="374">
        <v>379</v>
      </c>
      <c r="O31" s="320">
        <v>-5.8027079303675198E-3</v>
      </c>
      <c r="P31" s="374">
        <v>20789</v>
      </c>
      <c r="Q31" s="374">
        <v>39083</v>
      </c>
      <c r="R31" s="374">
        <v>291</v>
      </c>
      <c r="S31" s="383">
        <v>2872</v>
      </c>
    </row>
    <row r="32" spans="1:19" ht="24.95" customHeight="1" x14ac:dyDescent="0.2">
      <c r="A32" s="207" t="s">
        <v>472</v>
      </c>
      <c r="B32" s="217" t="s">
        <v>2856</v>
      </c>
      <c r="C32" s="216" t="s">
        <v>16165</v>
      </c>
      <c r="D32" s="391">
        <v>16</v>
      </c>
      <c r="E32" s="395" t="s">
        <v>15050</v>
      </c>
      <c r="F32" s="215" t="s">
        <v>17014</v>
      </c>
      <c r="G32" s="206" t="s">
        <v>447</v>
      </c>
      <c r="H32" s="374">
        <v>62358</v>
      </c>
      <c r="I32" s="374">
        <v>54894</v>
      </c>
      <c r="J32" s="374">
        <v>48429</v>
      </c>
      <c r="K32" s="320">
        <v>0.13597114438736499</v>
      </c>
      <c r="L32" s="374">
        <v>8542</v>
      </c>
      <c r="M32" s="374">
        <v>8254</v>
      </c>
      <c r="N32" s="374">
        <v>4224</v>
      </c>
      <c r="O32" s="320">
        <v>3.4892173491640303E-2</v>
      </c>
      <c r="P32" s="374">
        <v>7741</v>
      </c>
      <c r="Q32" s="374">
        <v>26472</v>
      </c>
      <c r="R32" s="374">
        <v>45</v>
      </c>
      <c r="S32" s="383">
        <v>2435</v>
      </c>
    </row>
    <row r="33" spans="1:19" ht="24.95" customHeight="1" x14ac:dyDescent="0.2">
      <c r="A33" s="207" t="s">
        <v>457</v>
      </c>
      <c r="B33" s="217" t="s">
        <v>1225</v>
      </c>
      <c r="C33" s="216" t="s">
        <v>458</v>
      </c>
      <c r="D33" s="391">
        <v>23</v>
      </c>
      <c r="E33" s="395" t="s">
        <v>15055</v>
      </c>
      <c r="F33" s="215" t="s">
        <v>249</v>
      </c>
      <c r="G33" s="206" t="s">
        <v>447</v>
      </c>
      <c r="H33" s="374">
        <v>62146</v>
      </c>
      <c r="I33" s="374">
        <v>54491</v>
      </c>
      <c r="J33" s="374">
        <v>44234</v>
      </c>
      <c r="K33" s="320">
        <v>0.14048191444458699</v>
      </c>
      <c r="L33" s="374">
        <v>7263</v>
      </c>
      <c r="M33" s="374">
        <v>6585</v>
      </c>
      <c r="N33" s="374">
        <v>2930</v>
      </c>
      <c r="O33" s="320">
        <v>0.102961275626424</v>
      </c>
      <c r="P33" s="374">
        <v>6120</v>
      </c>
      <c r="Q33" s="374">
        <v>30045</v>
      </c>
      <c r="R33" s="374">
        <v>16</v>
      </c>
      <c r="S33" s="383">
        <v>1083</v>
      </c>
    </row>
    <row r="34" spans="1:19" ht="24.95" customHeight="1" x14ac:dyDescent="0.2">
      <c r="A34" s="207" t="s">
        <v>1048</v>
      </c>
      <c r="B34" s="217" t="s">
        <v>2856</v>
      </c>
      <c r="C34" s="216" t="s">
        <v>16587</v>
      </c>
      <c r="D34" s="391">
        <v>20</v>
      </c>
      <c r="E34" s="395" t="s">
        <v>16166</v>
      </c>
      <c r="F34" s="215" t="s">
        <v>251</v>
      </c>
      <c r="G34" s="206" t="s">
        <v>447</v>
      </c>
      <c r="H34" s="374">
        <v>62030</v>
      </c>
      <c r="I34" s="374">
        <v>52746</v>
      </c>
      <c r="J34" s="374">
        <v>45886</v>
      </c>
      <c r="K34" s="320">
        <v>0.176013346983658</v>
      </c>
      <c r="L34" s="374">
        <v>9536</v>
      </c>
      <c r="M34" s="374">
        <v>8458</v>
      </c>
      <c r="N34" s="374">
        <v>4235</v>
      </c>
      <c r="O34" s="320">
        <v>0.12745329865216401</v>
      </c>
      <c r="P34" s="374">
        <v>7570</v>
      </c>
      <c r="Q34" s="374">
        <v>22071</v>
      </c>
      <c r="R34" s="374">
        <v>1</v>
      </c>
      <c r="S34" s="383">
        <v>608</v>
      </c>
    </row>
    <row r="35" spans="1:19" ht="24.95" customHeight="1" x14ac:dyDescent="0.2">
      <c r="A35" s="207" t="s">
        <v>615</v>
      </c>
      <c r="B35" s="217" t="s">
        <v>2246</v>
      </c>
      <c r="C35" s="216" t="s">
        <v>420</v>
      </c>
      <c r="D35" s="391">
        <v>30</v>
      </c>
      <c r="E35" s="396" t="s">
        <v>16976</v>
      </c>
      <c r="F35" s="215" t="s">
        <v>252</v>
      </c>
      <c r="G35" s="206" t="s">
        <v>447</v>
      </c>
      <c r="H35" s="374">
        <v>61501</v>
      </c>
      <c r="I35" s="374">
        <v>54419</v>
      </c>
      <c r="J35" s="374">
        <v>42708</v>
      </c>
      <c r="K35" s="320">
        <v>0.13013837078961399</v>
      </c>
      <c r="L35" s="374">
        <v>202</v>
      </c>
      <c r="M35" s="374">
        <v>174</v>
      </c>
      <c r="N35" s="374">
        <v>126</v>
      </c>
      <c r="O35" s="320">
        <v>0.160919540229885</v>
      </c>
      <c r="P35" s="374">
        <v>16261</v>
      </c>
      <c r="Q35" s="374">
        <v>40415</v>
      </c>
      <c r="R35" s="374">
        <v>0</v>
      </c>
      <c r="S35" s="383">
        <v>4824</v>
      </c>
    </row>
    <row r="36" spans="1:19" ht="24.95" customHeight="1" x14ac:dyDescent="0.2">
      <c r="A36" s="207" t="s">
        <v>473</v>
      </c>
      <c r="B36" s="217" t="s">
        <v>1255</v>
      </c>
      <c r="C36" s="216" t="s">
        <v>474</v>
      </c>
      <c r="D36" s="391">
        <v>20</v>
      </c>
      <c r="E36" s="395" t="s">
        <v>15450</v>
      </c>
      <c r="F36" s="215" t="s">
        <v>252</v>
      </c>
      <c r="G36" s="206" t="s">
        <v>447</v>
      </c>
      <c r="H36" s="374">
        <v>60772</v>
      </c>
      <c r="I36" s="374">
        <v>53611</v>
      </c>
      <c r="J36" s="374">
        <v>48080</v>
      </c>
      <c r="K36" s="320">
        <v>0.13357333383074399</v>
      </c>
      <c r="L36" s="374">
        <v>10292</v>
      </c>
      <c r="M36" s="374">
        <v>9539</v>
      </c>
      <c r="N36" s="374">
        <v>4370</v>
      </c>
      <c r="O36" s="320">
        <v>7.8939092148023998E-2</v>
      </c>
      <c r="P36" s="374">
        <v>4399</v>
      </c>
      <c r="Q36" s="374">
        <v>22451</v>
      </c>
      <c r="R36" s="374">
        <v>4</v>
      </c>
      <c r="S36" s="383">
        <v>634</v>
      </c>
    </row>
    <row r="37" spans="1:19" ht="24.95" customHeight="1" x14ac:dyDescent="0.2">
      <c r="A37" s="207" t="s">
        <v>445</v>
      </c>
      <c r="B37" s="217"/>
      <c r="C37" s="216" t="s">
        <v>446</v>
      </c>
      <c r="D37" s="391">
        <v>14</v>
      </c>
      <c r="E37" s="396" t="s">
        <v>15058</v>
      </c>
      <c r="F37" s="215" t="s">
        <v>15791</v>
      </c>
      <c r="G37" s="206" t="s">
        <v>447</v>
      </c>
      <c r="H37" s="374">
        <v>60256</v>
      </c>
      <c r="I37" s="374">
        <v>53989</v>
      </c>
      <c r="J37" s="374">
        <v>48389</v>
      </c>
      <c r="K37" s="320">
        <v>0.116079201318787</v>
      </c>
      <c r="L37" s="374">
        <v>387</v>
      </c>
      <c r="M37" s="374">
        <v>425</v>
      </c>
      <c r="N37" s="374">
        <v>159</v>
      </c>
      <c r="O37" s="320">
        <v>-8.9411764705882302E-2</v>
      </c>
      <c r="P37" s="374">
        <v>9793</v>
      </c>
      <c r="Q37" s="374">
        <v>47756</v>
      </c>
      <c r="R37" s="374">
        <v>4</v>
      </c>
      <c r="S37" s="383">
        <v>1525</v>
      </c>
    </row>
    <row r="38" spans="1:19" ht="24.95" customHeight="1" x14ac:dyDescent="0.2">
      <c r="A38" s="207" t="s">
        <v>567</v>
      </c>
      <c r="B38" s="217" t="s">
        <v>1225</v>
      </c>
      <c r="C38" s="216" t="s">
        <v>568</v>
      </c>
      <c r="D38" s="391">
        <v>1</v>
      </c>
      <c r="E38" s="395" t="s">
        <v>569</v>
      </c>
      <c r="F38" s="215" t="s">
        <v>14925</v>
      </c>
      <c r="G38" s="206" t="s">
        <v>447</v>
      </c>
      <c r="H38" s="374">
        <v>58888</v>
      </c>
      <c r="I38" s="374">
        <v>48257</v>
      </c>
      <c r="J38" s="374">
        <v>37840</v>
      </c>
      <c r="K38" s="320">
        <v>0.22029964564726401</v>
      </c>
      <c r="L38" s="374">
        <v>4747</v>
      </c>
      <c r="M38" s="374">
        <v>4962</v>
      </c>
      <c r="N38" s="374">
        <v>4757</v>
      </c>
      <c r="O38" s="320">
        <v>-4.3329302700523903E-2</v>
      </c>
      <c r="P38" s="374">
        <v>7811</v>
      </c>
      <c r="Q38" s="374">
        <v>48824</v>
      </c>
      <c r="R38" s="374">
        <v>27</v>
      </c>
      <c r="S38" s="383">
        <v>2226</v>
      </c>
    </row>
    <row r="39" spans="1:19" ht="24.95" customHeight="1" x14ac:dyDescent="0.2">
      <c r="A39" s="207" t="s">
        <v>694</v>
      </c>
      <c r="B39" s="217" t="s">
        <v>1280</v>
      </c>
      <c r="C39" s="216" t="s">
        <v>16176</v>
      </c>
      <c r="D39" s="391">
        <v>34</v>
      </c>
      <c r="E39" s="395" t="s">
        <v>16978</v>
      </c>
      <c r="F39" s="215" t="s">
        <v>372</v>
      </c>
      <c r="G39" s="206" t="s">
        <v>447</v>
      </c>
      <c r="H39" s="374">
        <v>58763</v>
      </c>
      <c r="I39" s="374">
        <v>50748</v>
      </c>
      <c r="J39" s="374">
        <v>45955</v>
      </c>
      <c r="K39" s="320">
        <v>0.15793725861117699</v>
      </c>
      <c r="L39" s="374">
        <v>2476</v>
      </c>
      <c r="M39" s="374">
        <v>2244</v>
      </c>
      <c r="N39" s="374">
        <v>1290</v>
      </c>
      <c r="O39" s="320">
        <v>0.10338680926916199</v>
      </c>
      <c r="P39" s="374">
        <v>14845</v>
      </c>
      <c r="Q39" s="374">
        <v>36155</v>
      </c>
      <c r="R39" s="374">
        <v>352</v>
      </c>
      <c r="S39" s="383">
        <v>3054</v>
      </c>
    </row>
    <row r="40" spans="1:19" ht="24.95" customHeight="1" x14ac:dyDescent="0.2">
      <c r="A40" s="207" t="s">
        <v>1025</v>
      </c>
      <c r="B40" s="217" t="s">
        <v>1225</v>
      </c>
      <c r="C40" s="216" t="s">
        <v>1026</v>
      </c>
      <c r="D40" s="391">
        <v>19</v>
      </c>
      <c r="E40" s="395" t="s">
        <v>16239</v>
      </c>
      <c r="F40" s="215" t="s">
        <v>251</v>
      </c>
      <c r="G40" s="206" t="s">
        <v>17311</v>
      </c>
      <c r="H40" s="374">
        <v>57362</v>
      </c>
      <c r="I40" s="374">
        <v>46917</v>
      </c>
      <c r="J40" s="374">
        <v>40261</v>
      </c>
      <c r="K40" s="320">
        <v>0.22262719270200601</v>
      </c>
      <c r="L40" s="374">
        <v>7878</v>
      </c>
      <c r="M40" s="374">
        <v>7932</v>
      </c>
      <c r="N40" s="374">
        <v>3720</v>
      </c>
      <c r="O40" s="320">
        <v>-6.8078668683812004E-3</v>
      </c>
      <c r="P40" s="374">
        <v>7186</v>
      </c>
      <c r="Q40" s="374">
        <v>22399</v>
      </c>
      <c r="R40" s="374">
        <v>1</v>
      </c>
      <c r="S40" s="383">
        <v>1325</v>
      </c>
    </row>
    <row r="41" spans="1:19" ht="24.95" customHeight="1" x14ac:dyDescent="0.2">
      <c r="A41" s="207" t="s">
        <v>884</v>
      </c>
      <c r="B41" s="217"/>
      <c r="C41" s="216" t="s">
        <v>885</v>
      </c>
      <c r="D41" s="391">
        <v>26</v>
      </c>
      <c r="E41" s="396" t="s">
        <v>16180</v>
      </c>
      <c r="F41" s="215" t="s">
        <v>15796</v>
      </c>
      <c r="G41" s="206" t="s">
        <v>447</v>
      </c>
      <c r="H41" s="374">
        <v>57234</v>
      </c>
      <c r="I41" s="374">
        <v>48406</v>
      </c>
      <c r="J41" s="374">
        <v>38846</v>
      </c>
      <c r="K41" s="320">
        <v>0.182374085857125</v>
      </c>
      <c r="L41" s="374">
        <v>3677</v>
      </c>
      <c r="M41" s="374">
        <v>2642</v>
      </c>
      <c r="N41" s="374">
        <v>1211</v>
      </c>
      <c r="O41" s="320">
        <v>0.39174867524602602</v>
      </c>
      <c r="P41" s="374">
        <v>11416</v>
      </c>
      <c r="Q41" s="374">
        <v>25533</v>
      </c>
      <c r="R41" s="374">
        <v>27</v>
      </c>
      <c r="S41" s="383">
        <v>3497</v>
      </c>
    </row>
    <row r="42" spans="1:19" ht="24.95" customHeight="1" x14ac:dyDescent="0.2">
      <c r="A42" s="207" t="s">
        <v>899</v>
      </c>
      <c r="B42" s="217"/>
      <c r="C42" s="216" t="s">
        <v>900</v>
      </c>
      <c r="D42" s="391">
        <v>44</v>
      </c>
      <c r="E42" s="395" t="s">
        <v>16202</v>
      </c>
      <c r="F42" s="215" t="s">
        <v>14925</v>
      </c>
      <c r="G42" s="206" t="s">
        <v>447</v>
      </c>
      <c r="H42" s="374">
        <v>57044</v>
      </c>
      <c r="I42" s="374">
        <v>48462</v>
      </c>
      <c r="J42" s="374">
        <v>31175</v>
      </c>
      <c r="K42" s="320">
        <v>0.17708720234410499</v>
      </c>
      <c r="L42" s="374">
        <v>1270</v>
      </c>
      <c r="M42" s="374">
        <v>1231</v>
      </c>
      <c r="N42" s="374">
        <v>965</v>
      </c>
      <c r="O42" s="320">
        <v>3.1681559707554798E-2</v>
      </c>
      <c r="P42" s="374">
        <v>16356</v>
      </c>
      <c r="Q42" s="374">
        <v>37081</v>
      </c>
      <c r="R42" s="374">
        <v>22</v>
      </c>
      <c r="S42" s="383">
        <v>3585</v>
      </c>
    </row>
    <row r="43" spans="1:19" ht="24.95" customHeight="1" x14ac:dyDescent="0.2">
      <c r="A43" s="207" t="s">
        <v>461</v>
      </c>
      <c r="B43" s="217" t="s">
        <v>1152</v>
      </c>
      <c r="C43" s="216" t="s">
        <v>425</v>
      </c>
      <c r="D43" s="391">
        <v>28</v>
      </c>
      <c r="E43" s="395" t="s">
        <v>15056</v>
      </c>
      <c r="F43" s="215" t="s">
        <v>372</v>
      </c>
      <c r="G43" s="206" t="s">
        <v>447</v>
      </c>
      <c r="H43" s="374">
        <v>55930</v>
      </c>
      <c r="I43" s="374">
        <v>48782</v>
      </c>
      <c r="J43" s="374">
        <v>58345</v>
      </c>
      <c r="K43" s="320">
        <v>0.14652945758681499</v>
      </c>
      <c r="L43" s="374">
        <v>67</v>
      </c>
      <c r="M43" s="374">
        <v>82</v>
      </c>
      <c r="N43" s="374">
        <v>79</v>
      </c>
      <c r="O43" s="320">
        <v>-0.18292682926829301</v>
      </c>
      <c r="P43" s="374">
        <v>16238</v>
      </c>
      <c r="Q43" s="374">
        <v>35111</v>
      </c>
      <c r="R43" s="374">
        <v>7</v>
      </c>
      <c r="S43" s="383">
        <v>4553</v>
      </c>
    </row>
    <row r="44" spans="1:19" ht="24.95" customHeight="1" x14ac:dyDescent="0.2">
      <c r="A44" s="207" t="s">
        <v>1033</v>
      </c>
      <c r="B44" s="217"/>
      <c r="C44" s="216" t="s">
        <v>1034</v>
      </c>
      <c r="D44" s="391">
        <v>24</v>
      </c>
      <c r="E44" s="395" t="s">
        <v>15053</v>
      </c>
      <c r="F44" s="215" t="s">
        <v>251</v>
      </c>
      <c r="G44" s="206" t="s">
        <v>447</v>
      </c>
      <c r="H44" s="374">
        <v>55912</v>
      </c>
      <c r="I44" s="374">
        <v>49615</v>
      </c>
      <c r="J44" s="374">
        <v>45166</v>
      </c>
      <c r="K44" s="320">
        <v>0.12691726292451899</v>
      </c>
      <c r="L44" s="374">
        <v>7691</v>
      </c>
      <c r="M44" s="374">
        <v>7522</v>
      </c>
      <c r="N44" s="374">
        <v>6116</v>
      </c>
      <c r="O44" s="320">
        <v>2.2467428875299102E-2</v>
      </c>
      <c r="P44" s="374">
        <v>17874</v>
      </c>
      <c r="Q44" s="374">
        <v>34775</v>
      </c>
      <c r="R44" s="374">
        <v>15</v>
      </c>
      <c r="S44" s="383">
        <v>3248</v>
      </c>
    </row>
    <row r="45" spans="1:19" ht="24.95" customHeight="1" x14ac:dyDescent="0.2">
      <c r="A45" s="207" t="s">
        <v>1128</v>
      </c>
      <c r="B45" s="217" t="s">
        <v>1225</v>
      </c>
      <c r="C45" s="216" t="s">
        <v>1129</v>
      </c>
      <c r="D45" s="391">
        <v>57</v>
      </c>
      <c r="E45" s="395" t="s">
        <v>14904</v>
      </c>
      <c r="F45" s="215" t="s">
        <v>253</v>
      </c>
      <c r="G45" s="206" t="s">
        <v>447</v>
      </c>
      <c r="H45" s="374">
        <v>55838</v>
      </c>
      <c r="I45" s="374">
        <v>66051</v>
      </c>
      <c r="J45" s="374">
        <v>60444</v>
      </c>
      <c r="K45" s="320">
        <v>-0.154622942877473</v>
      </c>
      <c r="L45" s="374">
        <v>4023</v>
      </c>
      <c r="M45" s="374">
        <v>4772</v>
      </c>
      <c r="N45" s="374">
        <v>1913</v>
      </c>
      <c r="O45" s="320">
        <v>-0.156957250628667</v>
      </c>
      <c r="P45" s="374">
        <v>2335</v>
      </c>
      <c r="Q45" s="374">
        <v>3972</v>
      </c>
      <c r="R45" s="374">
        <v>0</v>
      </c>
      <c r="S45" s="383">
        <v>43</v>
      </c>
    </row>
    <row r="46" spans="1:19" ht="24.95" customHeight="1" x14ac:dyDescent="0.2">
      <c r="A46" s="207" t="s">
        <v>525</v>
      </c>
      <c r="B46" s="217" t="s">
        <v>1152</v>
      </c>
      <c r="C46" s="216" t="s">
        <v>526</v>
      </c>
      <c r="D46" s="391">
        <v>68</v>
      </c>
      <c r="E46" s="395" t="s">
        <v>16192</v>
      </c>
      <c r="F46" s="215" t="s">
        <v>253</v>
      </c>
      <c r="G46" s="206" t="s">
        <v>447</v>
      </c>
      <c r="H46" s="374">
        <v>55649</v>
      </c>
      <c r="I46" s="374">
        <v>50045</v>
      </c>
      <c r="J46" s="374">
        <v>41414</v>
      </c>
      <c r="K46" s="320">
        <v>0.111979218703167</v>
      </c>
      <c r="L46" s="374">
        <v>308</v>
      </c>
      <c r="M46" s="374">
        <v>297</v>
      </c>
      <c r="N46" s="374">
        <v>345</v>
      </c>
      <c r="O46" s="320">
        <v>3.7037037037037E-2</v>
      </c>
      <c r="P46" s="374">
        <v>12673</v>
      </c>
      <c r="Q46" s="374">
        <v>40604</v>
      </c>
      <c r="R46" s="374">
        <v>24</v>
      </c>
      <c r="S46" s="383">
        <v>2337</v>
      </c>
    </row>
    <row r="47" spans="1:19" ht="24.95" customHeight="1" x14ac:dyDescent="0.2">
      <c r="A47" s="207" t="s">
        <v>455</v>
      </c>
      <c r="B47" s="217"/>
      <c r="C47" s="216" t="s">
        <v>401</v>
      </c>
      <c r="D47" s="391">
        <v>9</v>
      </c>
      <c r="E47" s="395" t="s">
        <v>16157</v>
      </c>
      <c r="F47" s="215" t="s">
        <v>15793</v>
      </c>
      <c r="G47" s="206" t="s">
        <v>447</v>
      </c>
      <c r="H47" s="374">
        <v>52597</v>
      </c>
      <c r="I47" s="374">
        <v>45755</v>
      </c>
      <c r="J47" s="374">
        <v>39690</v>
      </c>
      <c r="K47" s="320">
        <v>0.14953556988307301</v>
      </c>
      <c r="L47" s="374">
        <v>55</v>
      </c>
      <c r="M47" s="374">
        <v>44</v>
      </c>
      <c r="N47" s="374">
        <v>35</v>
      </c>
      <c r="O47" s="320">
        <v>0.25</v>
      </c>
      <c r="P47" s="374">
        <v>16525</v>
      </c>
      <c r="Q47" s="374">
        <v>33227</v>
      </c>
      <c r="R47" s="374">
        <v>131</v>
      </c>
      <c r="S47" s="383">
        <v>2714</v>
      </c>
    </row>
    <row r="48" spans="1:19" ht="24.95" customHeight="1" x14ac:dyDescent="0.2">
      <c r="A48" s="207" t="s">
        <v>494</v>
      </c>
      <c r="B48" s="217" t="s">
        <v>1255</v>
      </c>
      <c r="C48" s="216" t="s">
        <v>495</v>
      </c>
      <c r="D48" s="391">
        <v>27</v>
      </c>
      <c r="E48" s="395" t="s">
        <v>16181</v>
      </c>
      <c r="F48" s="215" t="s">
        <v>253</v>
      </c>
      <c r="G48" s="206" t="s">
        <v>447</v>
      </c>
      <c r="H48" s="374">
        <v>52352</v>
      </c>
      <c r="I48" s="374">
        <v>44414</v>
      </c>
      <c r="J48" s="374">
        <v>35214</v>
      </c>
      <c r="K48" s="320">
        <v>0.17872742828837801</v>
      </c>
      <c r="L48" s="374">
        <v>10541</v>
      </c>
      <c r="M48" s="374">
        <v>10106</v>
      </c>
      <c r="N48" s="374">
        <v>2657</v>
      </c>
      <c r="O48" s="320">
        <v>4.3043736394221301E-2</v>
      </c>
      <c r="P48" s="374">
        <v>7956</v>
      </c>
      <c r="Q48" s="374">
        <v>14709</v>
      </c>
      <c r="R48" s="374">
        <v>0</v>
      </c>
      <c r="S48" s="383">
        <v>1280</v>
      </c>
    </row>
    <row r="49" spans="1:19" ht="24.95" customHeight="1" x14ac:dyDescent="0.2">
      <c r="A49" s="207" t="s">
        <v>1058</v>
      </c>
      <c r="B49" s="217" t="s">
        <v>1413</v>
      </c>
      <c r="C49" s="216" t="s">
        <v>430</v>
      </c>
      <c r="D49" s="391">
        <v>23</v>
      </c>
      <c r="E49" s="395" t="s">
        <v>16222</v>
      </c>
      <c r="F49" s="215" t="s">
        <v>249</v>
      </c>
      <c r="G49" s="206" t="s">
        <v>447</v>
      </c>
      <c r="H49" s="374">
        <v>51759</v>
      </c>
      <c r="I49" s="374">
        <v>44293</v>
      </c>
      <c r="J49" s="374">
        <v>38044</v>
      </c>
      <c r="K49" s="320">
        <v>0.168559366039781</v>
      </c>
      <c r="L49" s="374">
        <v>594</v>
      </c>
      <c r="M49" s="374">
        <v>616</v>
      </c>
      <c r="N49" s="374">
        <v>478</v>
      </c>
      <c r="O49" s="320">
        <v>-3.5714285714285698E-2</v>
      </c>
      <c r="P49" s="374">
        <v>12056</v>
      </c>
      <c r="Q49" s="374">
        <v>37311</v>
      </c>
      <c r="R49" s="374">
        <v>0</v>
      </c>
      <c r="S49" s="383">
        <v>2392</v>
      </c>
    </row>
    <row r="50" spans="1:19" ht="24.95" customHeight="1" x14ac:dyDescent="0.2">
      <c r="A50" s="207" t="s">
        <v>557</v>
      </c>
      <c r="B50" s="217"/>
      <c r="C50" s="216" t="s">
        <v>558</v>
      </c>
      <c r="D50" s="391">
        <v>9</v>
      </c>
      <c r="E50" s="395" t="s">
        <v>15033</v>
      </c>
      <c r="F50" s="215" t="s">
        <v>371</v>
      </c>
      <c r="G50" s="206" t="s">
        <v>447</v>
      </c>
      <c r="H50" s="374">
        <v>49828</v>
      </c>
      <c r="I50" s="374">
        <v>44666</v>
      </c>
      <c r="J50" s="374">
        <v>37172</v>
      </c>
      <c r="K50" s="320">
        <v>0.115568889087897</v>
      </c>
      <c r="L50" s="374">
        <v>6865</v>
      </c>
      <c r="M50" s="374">
        <v>6550</v>
      </c>
      <c r="N50" s="374">
        <v>2441</v>
      </c>
      <c r="O50" s="320">
        <v>4.80916030534351E-2</v>
      </c>
      <c r="P50" s="374">
        <v>1480</v>
      </c>
      <c r="Q50" s="374">
        <v>3373</v>
      </c>
      <c r="R50" s="374">
        <v>10</v>
      </c>
      <c r="S50" s="383">
        <v>425</v>
      </c>
    </row>
    <row r="51" spans="1:19" ht="24.95" customHeight="1" x14ac:dyDescent="0.2">
      <c r="A51" s="207" t="s">
        <v>456</v>
      </c>
      <c r="B51" s="217" t="s">
        <v>1413</v>
      </c>
      <c r="C51" s="216" t="s">
        <v>434</v>
      </c>
      <c r="D51" s="391">
        <v>10</v>
      </c>
      <c r="E51" s="395" t="s">
        <v>16154</v>
      </c>
      <c r="F51" s="215" t="s">
        <v>251</v>
      </c>
      <c r="G51" s="206" t="s">
        <v>447</v>
      </c>
      <c r="H51" s="374">
        <v>49353</v>
      </c>
      <c r="I51" s="374">
        <v>44678</v>
      </c>
      <c r="J51" s="374">
        <v>40103</v>
      </c>
      <c r="K51" s="320">
        <v>0.104637629258248</v>
      </c>
      <c r="L51" s="374">
        <v>4437</v>
      </c>
      <c r="M51" s="374">
        <v>4421</v>
      </c>
      <c r="N51" s="374">
        <v>3585</v>
      </c>
      <c r="O51" s="320">
        <v>3.6190907034607798E-3</v>
      </c>
      <c r="P51" s="374">
        <v>17132</v>
      </c>
      <c r="Q51" s="374">
        <v>28680</v>
      </c>
      <c r="R51" s="374">
        <v>26</v>
      </c>
      <c r="S51" s="383">
        <v>1725</v>
      </c>
    </row>
    <row r="52" spans="1:19" ht="24.95" customHeight="1" x14ac:dyDescent="0.2">
      <c r="A52" s="207" t="s">
        <v>860</v>
      </c>
      <c r="B52" s="217" t="s">
        <v>1225</v>
      </c>
      <c r="C52" s="216" t="s">
        <v>392</v>
      </c>
      <c r="D52" s="391">
        <v>14</v>
      </c>
      <c r="E52" s="395" t="s">
        <v>16258</v>
      </c>
      <c r="F52" s="215" t="s">
        <v>15802</v>
      </c>
      <c r="G52" s="206" t="s">
        <v>447</v>
      </c>
      <c r="H52" s="374">
        <v>48510</v>
      </c>
      <c r="I52" s="374">
        <v>42288</v>
      </c>
      <c r="J52" s="374">
        <v>37302</v>
      </c>
      <c r="K52" s="320">
        <v>0.14713393870601599</v>
      </c>
      <c r="L52" s="374">
        <v>6159</v>
      </c>
      <c r="M52" s="374">
        <v>5971</v>
      </c>
      <c r="N52" s="374">
        <v>2665</v>
      </c>
      <c r="O52" s="320">
        <v>3.14855133143528E-2</v>
      </c>
      <c r="P52" s="374">
        <v>1353</v>
      </c>
      <c r="Q52" s="374">
        <v>20269</v>
      </c>
      <c r="R52" s="374">
        <v>12</v>
      </c>
      <c r="S52" s="383">
        <v>810</v>
      </c>
    </row>
    <row r="53" spans="1:19" ht="24.95" customHeight="1" x14ac:dyDescent="0.2">
      <c r="A53" s="207" t="s">
        <v>478</v>
      </c>
      <c r="B53" s="217"/>
      <c r="C53" s="216" t="s">
        <v>479</v>
      </c>
      <c r="D53" s="391">
        <v>15</v>
      </c>
      <c r="E53" s="396" t="s">
        <v>16161</v>
      </c>
      <c r="F53" s="215" t="s">
        <v>251</v>
      </c>
      <c r="G53" s="206" t="s">
        <v>447</v>
      </c>
      <c r="H53" s="374">
        <v>47747</v>
      </c>
      <c r="I53" s="374">
        <v>44967</v>
      </c>
      <c r="J53" s="374">
        <v>39731</v>
      </c>
      <c r="K53" s="320">
        <v>6.18231147285788E-2</v>
      </c>
      <c r="L53" s="374">
        <v>7846</v>
      </c>
      <c r="M53" s="374">
        <v>7518</v>
      </c>
      <c r="N53" s="374">
        <v>4541</v>
      </c>
      <c r="O53" s="320">
        <v>4.3628624634211202E-2</v>
      </c>
      <c r="P53" s="374">
        <v>8417</v>
      </c>
      <c r="Q53" s="374">
        <v>18303</v>
      </c>
      <c r="R53" s="374">
        <v>0</v>
      </c>
      <c r="S53" s="383">
        <v>982</v>
      </c>
    </row>
    <row r="54" spans="1:19" ht="24.95" customHeight="1" x14ac:dyDescent="0.2">
      <c r="A54" s="207" t="s">
        <v>1008</v>
      </c>
      <c r="B54" s="217"/>
      <c r="C54" s="216" t="s">
        <v>400</v>
      </c>
      <c r="D54" s="391">
        <v>15</v>
      </c>
      <c r="E54" s="395" t="s">
        <v>16981</v>
      </c>
      <c r="F54" s="215" t="s">
        <v>257</v>
      </c>
      <c r="G54" s="206" t="s">
        <v>447</v>
      </c>
      <c r="H54" s="374">
        <v>47252</v>
      </c>
      <c r="I54" s="374">
        <v>39620</v>
      </c>
      <c r="J54" s="374">
        <v>15445</v>
      </c>
      <c r="K54" s="320">
        <v>0.192629984856133</v>
      </c>
      <c r="L54" s="374">
        <v>3531</v>
      </c>
      <c r="M54" s="374">
        <v>3249</v>
      </c>
      <c r="N54" s="374">
        <v>1794</v>
      </c>
      <c r="O54" s="320">
        <v>8.6795937211449695E-2</v>
      </c>
      <c r="P54" s="374">
        <v>5433</v>
      </c>
      <c r="Q54" s="374">
        <v>10417</v>
      </c>
      <c r="R54" s="374">
        <v>0</v>
      </c>
      <c r="S54" s="383">
        <v>601</v>
      </c>
    </row>
    <row r="55" spans="1:19" ht="24.95" customHeight="1" x14ac:dyDescent="0.2">
      <c r="A55" s="207" t="s">
        <v>517</v>
      </c>
      <c r="B55" s="217" t="s">
        <v>1225</v>
      </c>
      <c r="C55" s="216" t="s">
        <v>518</v>
      </c>
      <c r="D55" s="391">
        <v>6</v>
      </c>
      <c r="E55" s="395" t="s">
        <v>16197</v>
      </c>
      <c r="F55" s="215" t="s">
        <v>249</v>
      </c>
      <c r="G55" s="206" t="s">
        <v>447</v>
      </c>
      <c r="H55" s="374">
        <v>45850</v>
      </c>
      <c r="I55" s="374">
        <v>41656</v>
      </c>
      <c r="J55" s="374">
        <v>34921</v>
      </c>
      <c r="K55" s="320">
        <v>0.100681774534281</v>
      </c>
      <c r="L55" s="374">
        <v>5237</v>
      </c>
      <c r="M55" s="374">
        <v>5195</v>
      </c>
      <c r="N55" s="374">
        <v>2750</v>
      </c>
      <c r="O55" s="320">
        <v>8.0846968238690291E-3</v>
      </c>
      <c r="P55" s="374">
        <v>8768</v>
      </c>
      <c r="Q55" s="374">
        <v>19165</v>
      </c>
      <c r="R55" s="374">
        <v>7</v>
      </c>
      <c r="S55" s="383">
        <v>860</v>
      </c>
    </row>
    <row r="56" spans="1:19" ht="24.95" customHeight="1" x14ac:dyDescent="0.2">
      <c r="A56" s="207" t="s">
        <v>713</v>
      </c>
      <c r="B56" s="217"/>
      <c r="C56" s="216" t="s">
        <v>714</v>
      </c>
      <c r="D56" s="391">
        <v>14</v>
      </c>
      <c r="E56" s="395" t="s">
        <v>14917</v>
      </c>
      <c r="F56" s="215" t="s">
        <v>251</v>
      </c>
      <c r="G56" s="206" t="s">
        <v>447</v>
      </c>
      <c r="H56" s="374">
        <v>44089</v>
      </c>
      <c r="I56" s="374">
        <v>37645</v>
      </c>
      <c r="J56" s="374">
        <v>32404</v>
      </c>
      <c r="K56" s="320">
        <v>0.17117811130296201</v>
      </c>
      <c r="L56" s="374">
        <v>3859</v>
      </c>
      <c r="M56" s="374">
        <v>3588</v>
      </c>
      <c r="N56" s="374">
        <v>2884</v>
      </c>
      <c r="O56" s="320">
        <v>7.5529542920847403E-2</v>
      </c>
      <c r="P56" s="374">
        <v>9690</v>
      </c>
      <c r="Q56" s="374">
        <v>32542</v>
      </c>
      <c r="R56" s="374">
        <v>16</v>
      </c>
      <c r="S56" s="383">
        <v>1841</v>
      </c>
    </row>
    <row r="57" spans="1:19" ht="24.95" customHeight="1" x14ac:dyDescent="0.2">
      <c r="A57" s="207" t="s">
        <v>574</v>
      </c>
      <c r="B57" s="217" t="s">
        <v>1280</v>
      </c>
      <c r="C57" s="216" t="s">
        <v>432</v>
      </c>
      <c r="D57" s="391">
        <v>56</v>
      </c>
      <c r="E57" s="395" t="s">
        <v>16196</v>
      </c>
      <c r="F57" s="215" t="s">
        <v>14925</v>
      </c>
      <c r="G57" s="206" t="s">
        <v>447</v>
      </c>
      <c r="H57" s="374">
        <v>44018</v>
      </c>
      <c r="I57" s="374">
        <v>38279</v>
      </c>
      <c r="J57" s="374">
        <v>24547</v>
      </c>
      <c r="K57" s="320">
        <v>0.14992554664437399</v>
      </c>
      <c r="L57" s="374">
        <v>141</v>
      </c>
      <c r="M57" s="374">
        <v>270</v>
      </c>
      <c r="N57" s="374">
        <v>84</v>
      </c>
      <c r="O57" s="320">
        <v>-0.47777777777777802</v>
      </c>
      <c r="P57" s="374">
        <v>8542</v>
      </c>
      <c r="Q57" s="374">
        <v>32935</v>
      </c>
      <c r="R57" s="374">
        <v>86</v>
      </c>
      <c r="S57" s="383">
        <v>2438</v>
      </c>
    </row>
    <row r="58" spans="1:19" ht="24.95" customHeight="1" x14ac:dyDescent="0.2">
      <c r="A58" s="207" t="s">
        <v>565</v>
      </c>
      <c r="B58" s="217" t="s">
        <v>1280</v>
      </c>
      <c r="C58" s="216" t="s">
        <v>566</v>
      </c>
      <c r="D58" s="391">
        <v>26</v>
      </c>
      <c r="E58" s="395" t="s">
        <v>16198</v>
      </c>
      <c r="F58" s="215" t="s">
        <v>252</v>
      </c>
      <c r="G58" s="206" t="s">
        <v>447</v>
      </c>
      <c r="H58" s="374">
        <v>42116</v>
      </c>
      <c r="I58" s="374">
        <v>36529</v>
      </c>
      <c r="J58" s="374">
        <v>32197</v>
      </c>
      <c r="K58" s="320">
        <v>0.15294697363738399</v>
      </c>
      <c r="L58" s="374">
        <v>1550</v>
      </c>
      <c r="M58" s="374">
        <v>1492</v>
      </c>
      <c r="N58" s="374">
        <v>879</v>
      </c>
      <c r="O58" s="320">
        <v>3.8873994638069599E-2</v>
      </c>
      <c r="P58" s="374">
        <v>6787</v>
      </c>
      <c r="Q58" s="374">
        <v>29478</v>
      </c>
      <c r="R58" s="374">
        <v>34</v>
      </c>
      <c r="S58" s="383">
        <v>2678</v>
      </c>
    </row>
    <row r="59" spans="1:19" ht="24.95" customHeight="1" x14ac:dyDescent="0.2">
      <c r="A59" s="207" t="s">
        <v>939</v>
      </c>
      <c r="B59" s="217" t="s">
        <v>1225</v>
      </c>
      <c r="C59" s="216" t="s">
        <v>16859</v>
      </c>
      <c r="D59" s="391">
        <v>38</v>
      </c>
      <c r="E59" s="396" t="s">
        <v>17002</v>
      </c>
      <c r="F59" s="215" t="s">
        <v>15808</v>
      </c>
      <c r="G59" s="206" t="s">
        <v>447</v>
      </c>
      <c r="H59" s="374">
        <v>40616</v>
      </c>
      <c r="I59" s="374">
        <v>34851</v>
      </c>
      <c r="J59" s="374">
        <v>26634</v>
      </c>
      <c r="K59" s="320">
        <v>0.16541849588247101</v>
      </c>
      <c r="L59" s="374">
        <v>7082</v>
      </c>
      <c r="M59" s="374">
        <v>6420</v>
      </c>
      <c r="N59" s="374">
        <v>2550</v>
      </c>
      <c r="O59" s="320">
        <v>0.103115264797508</v>
      </c>
      <c r="P59" s="374">
        <v>2831</v>
      </c>
      <c r="Q59" s="374">
        <v>8330</v>
      </c>
      <c r="R59" s="374">
        <v>0</v>
      </c>
      <c r="S59" s="383">
        <v>972</v>
      </c>
    </row>
    <row r="60" spans="1:19" ht="24.95" customHeight="1" x14ac:dyDescent="0.2">
      <c r="A60" s="207" t="s">
        <v>491</v>
      </c>
      <c r="B60" s="217" t="s">
        <v>1225</v>
      </c>
      <c r="C60" s="216" t="s">
        <v>393</v>
      </c>
      <c r="D60" s="391">
        <v>22</v>
      </c>
      <c r="E60" s="395" t="s">
        <v>16167</v>
      </c>
      <c r="F60" s="215" t="s">
        <v>487</v>
      </c>
      <c r="G60" s="206" t="s">
        <v>447</v>
      </c>
      <c r="H60" s="374">
        <v>40324</v>
      </c>
      <c r="I60" s="374">
        <v>36597</v>
      </c>
      <c r="J60" s="374">
        <v>35783</v>
      </c>
      <c r="K60" s="320">
        <v>0.101838948547695</v>
      </c>
      <c r="L60" s="374">
        <v>4784</v>
      </c>
      <c r="M60" s="374">
        <v>4527</v>
      </c>
      <c r="N60" s="374">
        <v>2936</v>
      </c>
      <c r="O60" s="320">
        <v>5.6770488182018998E-2</v>
      </c>
      <c r="P60" s="374">
        <v>1731</v>
      </c>
      <c r="Q60" s="374">
        <v>25237</v>
      </c>
      <c r="R60" s="374">
        <v>0</v>
      </c>
      <c r="S60" s="383">
        <v>258</v>
      </c>
    </row>
    <row r="61" spans="1:19" ht="24.95" customHeight="1" x14ac:dyDescent="0.2">
      <c r="A61" s="207" t="s">
        <v>459</v>
      </c>
      <c r="B61" s="217" t="s">
        <v>1280</v>
      </c>
      <c r="C61" s="216" t="s">
        <v>460</v>
      </c>
      <c r="D61" s="391">
        <v>64</v>
      </c>
      <c r="E61" s="396" t="s">
        <v>16156</v>
      </c>
      <c r="F61" s="215" t="s">
        <v>371</v>
      </c>
      <c r="G61" s="206" t="s">
        <v>447</v>
      </c>
      <c r="H61" s="374">
        <v>39887</v>
      </c>
      <c r="I61" s="374">
        <v>33510</v>
      </c>
      <c r="J61" s="374">
        <v>31534</v>
      </c>
      <c r="K61" s="320">
        <v>0.19030140256639799</v>
      </c>
      <c r="L61" s="374">
        <v>448</v>
      </c>
      <c r="M61" s="374">
        <v>493</v>
      </c>
      <c r="N61" s="374">
        <v>322</v>
      </c>
      <c r="O61" s="320">
        <v>-9.1277890466531494E-2</v>
      </c>
      <c r="P61" s="374">
        <v>8083</v>
      </c>
      <c r="Q61" s="374">
        <v>29736</v>
      </c>
      <c r="R61" s="374">
        <v>24</v>
      </c>
      <c r="S61" s="383">
        <v>1992</v>
      </c>
    </row>
    <row r="62" spans="1:19" ht="24.95" customHeight="1" x14ac:dyDescent="0.2">
      <c r="A62" s="207" t="s">
        <v>466</v>
      </c>
      <c r="B62" s="217" t="s">
        <v>1413</v>
      </c>
      <c r="C62" s="216" t="s">
        <v>467</v>
      </c>
      <c r="D62" s="391">
        <v>69</v>
      </c>
      <c r="E62" s="395" t="s">
        <v>16155</v>
      </c>
      <c r="F62" s="215" t="s">
        <v>253</v>
      </c>
      <c r="G62" s="206" t="s">
        <v>447</v>
      </c>
      <c r="H62" s="374">
        <v>38037</v>
      </c>
      <c r="I62" s="374">
        <v>37446</v>
      </c>
      <c r="J62" s="374">
        <v>67004</v>
      </c>
      <c r="K62" s="320">
        <v>1.5782727127062999E-2</v>
      </c>
      <c r="L62" s="374">
        <v>2138</v>
      </c>
      <c r="M62" s="374">
        <v>3643</v>
      </c>
      <c r="N62" s="374">
        <v>5811</v>
      </c>
      <c r="O62" s="320">
        <v>-0.413121054076311</v>
      </c>
      <c r="P62" s="374">
        <v>5426</v>
      </c>
      <c r="Q62" s="374">
        <v>29954</v>
      </c>
      <c r="R62" s="374">
        <v>10</v>
      </c>
      <c r="S62" s="383">
        <v>2647</v>
      </c>
    </row>
    <row r="63" spans="1:19" ht="24.95" customHeight="1" x14ac:dyDescent="0.2">
      <c r="A63" s="207" t="s">
        <v>496</v>
      </c>
      <c r="B63" s="217" t="s">
        <v>1413</v>
      </c>
      <c r="C63" s="216" t="s">
        <v>426</v>
      </c>
      <c r="D63" s="391">
        <v>39</v>
      </c>
      <c r="E63" s="395" t="s">
        <v>16182</v>
      </c>
      <c r="F63" s="215" t="s">
        <v>15792</v>
      </c>
      <c r="G63" s="206" t="s">
        <v>447</v>
      </c>
      <c r="H63" s="374">
        <v>37506</v>
      </c>
      <c r="I63" s="374">
        <v>32594</v>
      </c>
      <c r="J63" s="374">
        <v>25883</v>
      </c>
      <c r="K63" s="320">
        <v>0.15070258329753999</v>
      </c>
      <c r="L63" s="374">
        <v>589</v>
      </c>
      <c r="M63" s="374">
        <v>666</v>
      </c>
      <c r="N63" s="374">
        <v>413</v>
      </c>
      <c r="O63" s="320">
        <v>-0.11561561561561599</v>
      </c>
      <c r="P63" s="374">
        <v>12940</v>
      </c>
      <c r="Q63" s="374">
        <v>22134</v>
      </c>
      <c r="R63" s="374">
        <v>12</v>
      </c>
      <c r="S63" s="383">
        <v>1389</v>
      </c>
    </row>
    <row r="64" spans="1:19" ht="24.95" customHeight="1" x14ac:dyDescent="0.2">
      <c r="A64" s="207" t="s">
        <v>529</v>
      </c>
      <c r="B64" s="217" t="s">
        <v>1255</v>
      </c>
      <c r="C64" s="216" t="s">
        <v>530</v>
      </c>
      <c r="D64" s="391">
        <v>15</v>
      </c>
      <c r="E64" s="395" t="s">
        <v>15043</v>
      </c>
      <c r="F64" s="215" t="s">
        <v>253</v>
      </c>
      <c r="G64" s="206" t="s">
        <v>447</v>
      </c>
      <c r="H64" s="374">
        <v>35640</v>
      </c>
      <c r="I64" s="374">
        <v>34030</v>
      </c>
      <c r="J64" s="374">
        <v>28755</v>
      </c>
      <c r="K64" s="320">
        <v>4.7311196003526401E-2</v>
      </c>
      <c r="L64" s="374">
        <v>3022</v>
      </c>
      <c r="M64" s="374">
        <v>3189</v>
      </c>
      <c r="N64" s="374">
        <v>1356</v>
      </c>
      <c r="O64" s="320">
        <v>-5.2367513327061799E-2</v>
      </c>
      <c r="P64" s="374">
        <v>7617</v>
      </c>
      <c r="Q64" s="374">
        <v>19869</v>
      </c>
      <c r="R64" s="374">
        <v>28</v>
      </c>
      <c r="S64" s="383">
        <v>535</v>
      </c>
    </row>
    <row r="65" spans="1:19" ht="24.95" customHeight="1" x14ac:dyDescent="0.2">
      <c r="A65" s="207" t="s">
        <v>548</v>
      </c>
      <c r="B65" s="217" t="s">
        <v>1170</v>
      </c>
      <c r="C65" s="216" t="s">
        <v>549</v>
      </c>
      <c r="D65" s="391">
        <v>16</v>
      </c>
      <c r="E65" s="395" t="s">
        <v>4695</v>
      </c>
      <c r="F65" s="215" t="s">
        <v>254</v>
      </c>
      <c r="G65" s="206" t="s">
        <v>447</v>
      </c>
      <c r="H65" s="374">
        <v>35435</v>
      </c>
      <c r="I65" s="374">
        <v>33477</v>
      </c>
      <c r="J65" s="374">
        <v>21035</v>
      </c>
      <c r="K65" s="320">
        <v>5.8487917077396402E-2</v>
      </c>
      <c r="L65" s="374">
        <v>5507</v>
      </c>
      <c r="M65" s="374">
        <v>5598</v>
      </c>
      <c r="N65" s="374">
        <v>2338</v>
      </c>
      <c r="O65" s="320">
        <v>-1.6255805644873202E-2</v>
      </c>
      <c r="P65" s="374">
        <v>1939</v>
      </c>
      <c r="Q65" s="374">
        <v>9886</v>
      </c>
      <c r="R65" s="374">
        <v>0</v>
      </c>
      <c r="S65" s="383">
        <v>631</v>
      </c>
    </row>
    <row r="66" spans="1:19" ht="24.95" customHeight="1" x14ac:dyDescent="0.2">
      <c r="A66" s="207" t="s">
        <v>649</v>
      </c>
      <c r="B66" s="217" t="s">
        <v>1255</v>
      </c>
      <c r="C66" s="216" t="s">
        <v>650</v>
      </c>
      <c r="D66" s="391">
        <v>14</v>
      </c>
      <c r="E66" s="395" t="s">
        <v>16205</v>
      </c>
      <c r="F66" s="215" t="s">
        <v>252</v>
      </c>
      <c r="G66" s="206" t="s">
        <v>447</v>
      </c>
      <c r="H66" s="374">
        <v>35279</v>
      </c>
      <c r="I66" s="374">
        <v>30498</v>
      </c>
      <c r="J66" s="374">
        <v>22628</v>
      </c>
      <c r="K66" s="320">
        <v>0.15676437799199899</v>
      </c>
      <c r="L66" s="374">
        <v>4127</v>
      </c>
      <c r="M66" s="374">
        <v>3784</v>
      </c>
      <c r="N66" s="374">
        <v>1613</v>
      </c>
      <c r="O66" s="320">
        <v>9.06448202959831E-2</v>
      </c>
      <c r="P66" s="374">
        <v>4706</v>
      </c>
      <c r="Q66" s="374">
        <v>17688</v>
      </c>
      <c r="R66" s="374">
        <v>0</v>
      </c>
      <c r="S66" s="383">
        <v>1086</v>
      </c>
    </row>
    <row r="67" spans="1:19" ht="24.95" customHeight="1" x14ac:dyDescent="0.2">
      <c r="A67" s="207" t="s">
        <v>861</v>
      </c>
      <c r="B67" s="217" t="s">
        <v>1280</v>
      </c>
      <c r="C67" s="216" t="s">
        <v>391</v>
      </c>
      <c r="D67" s="391">
        <v>23</v>
      </c>
      <c r="E67" s="396" t="s">
        <v>16259</v>
      </c>
      <c r="F67" s="215" t="s">
        <v>15812</v>
      </c>
      <c r="G67" s="206" t="s">
        <v>447</v>
      </c>
      <c r="H67" s="374">
        <v>35220</v>
      </c>
      <c r="I67" s="374">
        <v>31823</v>
      </c>
      <c r="J67" s="374">
        <v>25955</v>
      </c>
      <c r="K67" s="320">
        <v>0.106746692643685</v>
      </c>
      <c r="L67" s="374">
        <v>530</v>
      </c>
      <c r="M67" s="374">
        <v>549</v>
      </c>
      <c r="N67" s="374">
        <v>230</v>
      </c>
      <c r="O67" s="320">
        <v>-3.4608378870673903E-2</v>
      </c>
      <c r="P67" s="374">
        <v>8714</v>
      </c>
      <c r="Q67" s="374">
        <v>23331</v>
      </c>
      <c r="R67" s="374">
        <v>38</v>
      </c>
      <c r="S67" s="383">
        <v>1724</v>
      </c>
    </row>
    <row r="68" spans="1:19" ht="24.95" customHeight="1" x14ac:dyDescent="0.2">
      <c r="A68" s="207" t="s">
        <v>485</v>
      </c>
      <c r="B68" s="217" t="s">
        <v>5088</v>
      </c>
      <c r="C68" s="216" t="s">
        <v>423</v>
      </c>
      <c r="D68" s="391">
        <v>48</v>
      </c>
      <c r="E68" s="395" t="s">
        <v>16977</v>
      </c>
      <c r="F68" s="215" t="s">
        <v>371</v>
      </c>
      <c r="G68" s="206" t="s">
        <v>447</v>
      </c>
      <c r="H68" s="374">
        <v>34577</v>
      </c>
      <c r="I68" s="374">
        <v>29080</v>
      </c>
      <c r="J68" s="374">
        <v>26503</v>
      </c>
      <c r="K68" s="320">
        <v>0.18903026134800499</v>
      </c>
      <c r="L68" s="374">
        <v>602</v>
      </c>
      <c r="M68" s="374">
        <v>593</v>
      </c>
      <c r="N68" s="374">
        <v>158</v>
      </c>
      <c r="O68" s="320">
        <v>1.5177065767284901E-2</v>
      </c>
      <c r="P68" s="374">
        <v>7584</v>
      </c>
      <c r="Q68" s="374">
        <v>25551</v>
      </c>
      <c r="R68" s="374">
        <v>11</v>
      </c>
      <c r="S68" s="383">
        <v>1392</v>
      </c>
    </row>
    <row r="69" spans="1:19" ht="24.95" customHeight="1" x14ac:dyDescent="0.2">
      <c r="A69" s="207" t="s">
        <v>683</v>
      </c>
      <c r="B69" s="217" t="s">
        <v>1280</v>
      </c>
      <c r="C69" s="216" t="s">
        <v>16173</v>
      </c>
      <c r="D69" s="391">
        <v>12</v>
      </c>
      <c r="E69" s="395" t="s">
        <v>16174</v>
      </c>
      <c r="F69" s="215" t="s">
        <v>15810</v>
      </c>
      <c r="G69" s="206" t="s">
        <v>447</v>
      </c>
      <c r="H69" s="374">
        <v>34490</v>
      </c>
      <c r="I69" s="374">
        <v>29627</v>
      </c>
      <c r="J69" s="374">
        <v>27204</v>
      </c>
      <c r="K69" s="320">
        <v>0.16414081749755299</v>
      </c>
      <c r="L69" s="374">
        <v>418</v>
      </c>
      <c r="M69" s="374">
        <v>574</v>
      </c>
      <c r="N69" s="374">
        <v>265</v>
      </c>
      <c r="O69" s="320">
        <v>-0.27177700348432099</v>
      </c>
      <c r="P69" s="374">
        <v>7162</v>
      </c>
      <c r="Q69" s="374">
        <v>24330</v>
      </c>
      <c r="R69" s="374">
        <v>25</v>
      </c>
      <c r="S69" s="383">
        <v>1972</v>
      </c>
    </row>
    <row r="70" spans="1:19" ht="24.95" customHeight="1" x14ac:dyDescent="0.2">
      <c r="A70" s="207" t="s">
        <v>852</v>
      </c>
      <c r="B70" s="217"/>
      <c r="C70" s="216" t="s">
        <v>853</v>
      </c>
      <c r="D70" s="391">
        <v>28</v>
      </c>
      <c r="E70" s="395" t="s">
        <v>14962</v>
      </c>
      <c r="F70" s="215" t="s">
        <v>254</v>
      </c>
      <c r="G70" s="206" t="s">
        <v>17311</v>
      </c>
      <c r="H70" s="374">
        <v>33206</v>
      </c>
      <c r="I70" s="374">
        <v>28327</v>
      </c>
      <c r="J70" s="374">
        <v>24954</v>
      </c>
      <c r="K70" s="320">
        <v>0.17223850037067101</v>
      </c>
      <c r="L70" s="374">
        <v>861</v>
      </c>
      <c r="M70" s="374">
        <v>846</v>
      </c>
      <c r="N70" s="374">
        <v>329</v>
      </c>
      <c r="O70" s="320">
        <v>1.77304964539007E-2</v>
      </c>
      <c r="P70" s="374">
        <v>6408</v>
      </c>
      <c r="Q70" s="374">
        <v>23213</v>
      </c>
      <c r="R70" s="374">
        <v>3</v>
      </c>
      <c r="S70" s="383">
        <v>617</v>
      </c>
    </row>
    <row r="71" spans="1:19" ht="24.95" customHeight="1" x14ac:dyDescent="0.2">
      <c r="A71" s="207" t="s">
        <v>465</v>
      </c>
      <c r="B71" s="217" t="s">
        <v>1413</v>
      </c>
      <c r="C71" s="216" t="s">
        <v>439</v>
      </c>
      <c r="D71" s="391">
        <v>14</v>
      </c>
      <c r="E71" s="395" t="s">
        <v>16159</v>
      </c>
      <c r="F71" s="215" t="s">
        <v>17014</v>
      </c>
      <c r="G71" s="206" t="s">
        <v>447</v>
      </c>
      <c r="H71" s="374">
        <v>32309</v>
      </c>
      <c r="I71" s="374">
        <v>30145</v>
      </c>
      <c r="J71" s="374">
        <v>25372</v>
      </c>
      <c r="K71" s="320">
        <v>7.1786365898158802E-2</v>
      </c>
      <c r="L71" s="374">
        <v>6536</v>
      </c>
      <c r="M71" s="374">
        <v>7125</v>
      </c>
      <c r="N71" s="374">
        <v>5693</v>
      </c>
      <c r="O71" s="320">
        <v>-8.2666666666666694E-2</v>
      </c>
      <c r="P71" s="374">
        <v>8137</v>
      </c>
      <c r="Q71" s="374">
        <v>21939</v>
      </c>
      <c r="R71" s="374">
        <v>8</v>
      </c>
      <c r="S71" s="383">
        <v>2225</v>
      </c>
    </row>
    <row r="72" spans="1:19" ht="24.95" customHeight="1" x14ac:dyDescent="0.2">
      <c r="A72" s="207" t="s">
        <v>690</v>
      </c>
      <c r="B72" s="217" t="s">
        <v>2147</v>
      </c>
      <c r="C72" s="216" t="s">
        <v>389</v>
      </c>
      <c r="D72" s="391">
        <v>9</v>
      </c>
      <c r="E72" s="395" t="s">
        <v>16993</v>
      </c>
      <c r="F72" s="215" t="s">
        <v>258</v>
      </c>
      <c r="G72" s="206" t="s">
        <v>447</v>
      </c>
      <c r="H72" s="374">
        <v>32206</v>
      </c>
      <c r="I72" s="374">
        <v>28512</v>
      </c>
      <c r="J72" s="374">
        <v>26891</v>
      </c>
      <c r="K72" s="320">
        <v>0.12955948372615</v>
      </c>
      <c r="L72" s="374">
        <v>5930</v>
      </c>
      <c r="M72" s="374">
        <v>5633</v>
      </c>
      <c r="N72" s="374">
        <v>3631</v>
      </c>
      <c r="O72" s="320">
        <v>5.2725013314397301E-2</v>
      </c>
      <c r="P72" s="374">
        <v>3487</v>
      </c>
      <c r="Q72" s="374">
        <v>12507</v>
      </c>
      <c r="R72" s="374">
        <v>3</v>
      </c>
      <c r="S72" s="383">
        <v>889</v>
      </c>
    </row>
    <row r="73" spans="1:19" ht="24.95" customHeight="1" x14ac:dyDescent="0.2">
      <c r="A73" s="207" t="s">
        <v>503</v>
      </c>
      <c r="B73" s="217" t="s">
        <v>1225</v>
      </c>
      <c r="C73" s="216" t="s">
        <v>504</v>
      </c>
      <c r="D73" s="391">
        <v>13</v>
      </c>
      <c r="E73" s="395" t="s">
        <v>16979</v>
      </c>
      <c r="F73" s="215" t="s">
        <v>249</v>
      </c>
      <c r="G73" s="206" t="s">
        <v>447</v>
      </c>
      <c r="H73" s="374">
        <v>30769</v>
      </c>
      <c r="I73" s="374">
        <v>27144</v>
      </c>
      <c r="J73" s="374">
        <v>24825</v>
      </c>
      <c r="K73" s="320">
        <v>0.13354700854700899</v>
      </c>
      <c r="L73" s="374">
        <v>5842</v>
      </c>
      <c r="M73" s="374">
        <v>6027</v>
      </c>
      <c r="N73" s="374">
        <v>3833</v>
      </c>
      <c r="O73" s="320">
        <v>-3.0695204911232801E-2</v>
      </c>
      <c r="P73" s="374">
        <v>2741</v>
      </c>
      <c r="Q73" s="374">
        <v>12031</v>
      </c>
      <c r="R73" s="374">
        <v>1</v>
      </c>
      <c r="S73" s="383">
        <v>1927</v>
      </c>
    </row>
    <row r="74" spans="1:19" ht="24.95" customHeight="1" x14ac:dyDescent="0.2">
      <c r="A74" s="207" t="s">
        <v>559</v>
      </c>
      <c r="B74" s="217" t="s">
        <v>1280</v>
      </c>
      <c r="C74" s="216" t="s">
        <v>560</v>
      </c>
      <c r="D74" s="391">
        <v>37</v>
      </c>
      <c r="E74" s="395" t="s">
        <v>16185</v>
      </c>
      <c r="F74" s="215" t="s">
        <v>14925</v>
      </c>
      <c r="G74" s="206" t="s">
        <v>447</v>
      </c>
      <c r="H74" s="374">
        <v>30296</v>
      </c>
      <c r="I74" s="374">
        <v>26677</v>
      </c>
      <c r="J74" s="374">
        <v>17362</v>
      </c>
      <c r="K74" s="320">
        <v>0.13565993177643701</v>
      </c>
      <c r="L74" s="374">
        <v>219</v>
      </c>
      <c r="M74" s="374">
        <v>327</v>
      </c>
      <c r="N74" s="374">
        <v>160</v>
      </c>
      <c r="O74" s="320">
        <v>-0.33027522935779802</v>
      </c>
      <c r="P74" s="374">
        <v>5289</v>
      </c>
      <c r="Q74" s="374">
        <v>22153</v>
      </c>
      <c r="R74" s="374">
        <v>11</v>
      </c>
      <c r="S74" s="383">
        <v>2494</v>
      </c>
    </row>
    <row r="75" spans="1:19" ht="24.95" customHeight="1" x14ac:dyDescent="0.2">
      <c r="A75" s="207" t="s">
        <v>1027</v>
      </c>
      <c r="B75" s="217"/>
      <c r="C75" s="216" t="s">
        <v>1028</v>
      </c>
      <c r="D75" s="391">
        <v>13</v>
      </c>
      <c r="E75" s="395" t="s">
        <v>1028</v>
      </c>
      <c r="F75" s="215" t="s">
        <v>251</v>
      </c>
      <c r="G75" s="206" t="s">
        <v>447</v>
      </c>
      <c r="H75" s="374">
        <v>29878</v>
      </c>
      <c r="I75" s="374">
        <v>25823</v>
      </c>
      <c r="J75" s="374">
        <v>22964</v>
      </c>
      <c r="K75" s="320">
        <v>0.15703055415714701</v>
      </c>
      <c r="L75" s="374">
        <v>127</v>
      </c>
      <c r="M75" s="374">
        <v>92</v>
      </c>
      <c r="N75" s="374">
        <v>1</v>
      </c>
      <c r="O75" s="320">
        <v>0.38043478260869601</v>
      </c>
      <c r="P75" s="374">
        <v>5680</v>
      </c>
      <c r="Q75" s="374">
        <v>22367</v>
      </c>
      <c r="R75" s="374">
        <v>0</v>
      </c>
      <c r="S75" s="383">
        <v>1274</v>
      </c>
    </row>
    <row r="76" spans="1:19" ht="24.95" customHeight="1" x14ac:dyDescent="0.2">
      <c r="A76" s="207" t="s">
        <v>502</v>
      </c>
      <c r="B76" s="217"/>
      <c r="C76" s="216" t="s">
        <v>16171</v>
      </c>
      <c r="D76" s="391">
        <v>41</v>
      </c>
      <c r="E76" s="395" t="s">
        <v>16172</v>
      </c>
      <c r="F76" s="215" t="s">
        <v>371</v>
      </c>
      <c r="G76" s="206" t="s">
        <v>447</v>
      </c>
      <c r="H76" s="374">
        <v>28457</v>
      </c>
      <c r="I76" s="374">
        <v>24223</v>
      </c>
      <c r="J76" s="374">
        <v>21456</v>
      </c>
      <c r="K76" s="320">
        <v>0.174792552532717</v>
      </c>
      <c r="L76" s="374">
        <v>666</v>
      </c>
      <c r="M76" s="374">
        <v>115</v>
      </c>
      <c r="N76" s="374">
        <v>70</v>
      </c>
      <c r="O76" s="320">
        <v>4.7913043478260899</v>
      </c>
      <c r="P76" s="374">
        <v>4817</v>
      </c>
      <c r="Q76" s="374">
        <v>21314</v>
      </c>
      <c r="R76" s="374">
        <v>3</v>
      </c>
      <c r="S76" s="383">
        <v>2150</v>
      </c>
    </row>
    <row r="77" spans="1:19" ht="24.95" customHeight="1" x14ac:dyDescent="0.2">
      <c r="A77" s="207" t="s">
        <v>997</v>
      </c>
      <c r="B77" s="217" t="s">
        <v>1225</v>
      </c>
      <c r="C77" s="216" t="s">
        <v>998</v>
      </c>
      <c r="D77" s="391">
        <v>5</v>
      </c>
      <c r="E77" s="395" t="s">
        <v>14921</v>
      </c>
      <c r="F77" s="215" t="s">
        <v>257</v>
      </c>
      <c r="G77" s="206" t="s">
        <v>447</v>
      </c>
      <c r="H77" s="374">
        <v>28399</v>
      </c>
      <c r="I77" s="374">
        <v>23983</v>
      </c>
      <c r="J77" s="374">
        <v>20824</v>
      </c>
      <c r="K77" s="320">
        <v>0.184130425718217</v>
      </c>
      <c r="L77" s="374">
        <v>5168</v>
      </c>
      <c r="M77" s="374">
        <v>4506</v>
      </c>
      <c r="N77" s="374">
        <v>2330</v>
      </c>
      <c r="O77" s="320">
        <v>0.146915224145584</v>
      </c>
      <c r="P77" s="374">
        <v>5491</v>
      </c>
      <c r="Q77" s="374">
        <v>5375</v>
      </c>
      <c r="R77" s="374">
        <v>0</v>
      </c>
      <c r="S77" s="383">
        <v>555</v>
      </c>
    </row>
    <row r="78" spans="1:19" ht="24.95" customHeight="1" x14ac:dyDescent="0.2">
      <c r="A78" s="207" t="s">
        <v>777</v>
      </c>
      <c r="B78" s="217" t="s">
        <v>1225</v>
      </c>
      <c r="C78" s="216" t="s">
        <v>778</v>
      </c>
      <c r="D78" s="391">
        <v>14</v>
      </c>
      <c r="E78" s="395" t="s">
        <v>16241</v>
      </c>
      <c r="F78" s="215" t="s">
        <v>258</v>
      </c>
      <c r="G78" s="206" t="s">
        <v>17311</v>
      </c>
      <c r="H78" s="374">
        <v>28006</v>
      </c>
      <c r="I78" s="374">
        <v>24491</v>
      </c>
      <c r="J78" s="374">
        <v>21119</v>
      </c>
      <c r="K78" s="320">
        <v>0.14352211016291699</v>
      </c>
      <c r="L78" s="374">
        <v>520</v>
      </c>
      <c r="M78" s="374">
        <v>155</v>
      </c>
      <c r="N78" s="374">
        <v>250</v>
      </c>
      <c r="O78" s="320">
        <v>2.3548387096774199</v>
      </c>
      <c r="P78" s="374">
        <v>3805</v>
      </c>
      <c r="Q78" s="374">
        <v>21840</v>
      </c>
      <c r="R78" s="374">
        <v>0</v>
      </c>
      <c r="S78" s="383">
        <v>2328</v>
      </c>
    </row>
    <row r="79" spans="1:19" ht="24.95" customHeight="1" x14ac:dyDescent="0.2">
      <c r="A79" s="207" t="s">
        <v>1130</v>
      </c>
      <c r="B79" s="217"/>
      <c r="C79" s="216" t="s">
        <v>1131</v>
      </c>
      <c r="D79" s="391">
        <v>26</v>
      </c>
      <c r="E79" s="395" t="s">
        <v>14903</v>
      </c>
      <c r="F79" s="215" t="s">
        <v>253</v>
      </c>
      <c r="G79" s="206" t="s">
        <v>447</v>
      </c>
      <c r="H79" s="374">
        <v>27841</v>
      </c>
      <c r="I79" s="374">
        <v>25779</v>
      </c>
      <c r="J79" s="374">
        <v>21861</v>
      </c>
      <c r="K79" s="320">
        <v>7.9987586795453605E-2</v>
      </c>
      <c r="L79" s="374">
        <v>89</v>
      </c>
      <c r="M79" s="374">
        <v>141</v>
      </c>
      <c r="N79" s="374">
        <v>66</v>
      </c>
      <c r="O79" s="320">
        <v>-0.36879432624113501</v>
      </c>
      <c r="P79" s="374">
        <v>4930</v>
      </c>
      <c r="Q79" s="374">
        <v>21666</v>
      </c>
      <c r="R79" s="374">
        <v>1</v>
      </c>
      <c r="S79" s="383">
        <v>1244</v>
      </c>
    </row>
    <row r="80" spans="1:19" ht="24.95" customHeight="1" x14ac:dyDescent="0.2">
      <c r="A80" s="207" t="s">
        <v>1049</v>
      </c>
      <c r="B80" s="217"/>
      <c r="C80" s="216" t="s">
        <v>1050</v>
      </c>
      <c r="D80" s="391">
        <v>9</v>
      </c>
      <c r="E80" s="395" t="s">
        <v>14915</v>
      </c>
      <c r="F80" s="215" t="s">
        <v>15810</v>
      </c>
      <c r="G80" s="206" t="s">
        <v>447</v>
      </c>
      <c r="H80" s="374">
        <v>27597</v>
      </c>
      <c r="I80" s="374">
        <v>24804</v>
      </c>
      <c r="J80" s="374">
        <v>21277</v>
      </c>
      <c r="K80" s="320">
        <v>0.112602805999033</v>
      </c>
      <c r="L80" s="374">
        <v>53</v>
      </c>
      <c r="M80" s="374">
        <v>59</v>
      </c>
      <c r="N80" s="374">
        <v>32</v>
      </c>
      <c r="O80" s="320">
        <v>-0.101694915254237</v>
      </c>
      <c r="P80" s="374">
        <v>11839</v>
      </c>
      <c r="Q80" s="374">
        <v>14614</v>
      </c>
      <c r="R80" s="374">
        <v>31</v>
      </c>
      <c r="S80" s="383">
        <v>1105</v>
      </c>
    </row>
    <row r="81" spans="1:19" ht="24.95" customHeight="1" x14ac:dyDescent="0.2">
      <c r="A81" s="207" t="s">
        <v>1061</v>
      </c>
      <c r="B81" s="217" t="s">
        <v>1413</v>
      </c>
      <c r="C81" s="216" t="s">
        <v>1062</v>
      </c>
      <c r="D81" s="391">
        <v>7</v>
      </c>
      <c r="E81" s="395" t="s">
        <v>14912</v>
      </c>
      <c r="F81" s="215" t="s">
        <v>249</v>
      </c>
      <c r="G81" s="206" t="s">
        <v>17311</v>
      </c>
      <c r="H81" s="374">
        <v>27230</v>
      </c>
      <c r="I81" s="374">
        <v>24463</v>
      </c>
      <c r="J81" s="374">
        <v>19978</v>
      </c>
      <c r="K81" s="320">
        <v>0.113109594080857</v>
      </c>
      <c r="L81" s="374">
        <v>65</v>
      </c>
      <c r="M81" s="374">
        <v>100</v>
      </c>
      <c r="N81" s="374">
        <v>56</v>
      </c>
      <c r="O81" s="320">
        <v>-0.35</v>
      </c>
      <c r="P81" s="374">
        <v>8283</v>
      </c>
      <c r="Q81" s="374">
        <v>16590</v>
      </c>
      <c r="R81" s="374">
        <v>0</v>
      </c>
      <c r="S81" s="383">
        <v>2322</v>
      </c>
    </row>
    <row r="82" spans="1:19" ht="24.95" customHeight="1" x14ac:dyDescent="0.2">
      <c r="A82" s="207" t="s">
        <v>521</v>
      </c>
      <c r="B82" s="217"/>
      <c r="C82" s="216" t="s">
        <v>522</v>
      </c>
      <c r="D82" s="391">
        <v>54</v>
      </c>
      <c r="E82" s="395" t="s">
        <v>18311</v>
      </c>
      <c r="F82" s="215" t="s">
        <v>371</v>
      </c>
      <c r="G82" s="206" t="s">
        <v>447</v>
      </c>
      <c r="H82" s="374">
        <v>26693</v>
      </c>
      <c r="I82" s="374">
        <v>20346</v>
      </c>
      <c r="J82" s="374">
        <v>18415</v>
      </c>
      <c r="K82" s="320">
        <v>0.31195320947606398</v>
      </c>
      <c r="L82" s="374">
        <v>27</v>
      </c>
      <c r="M82" s="374">
        <v>32</v>
      </c>
      <c r="N82" s="374">
        <v>25</v>
      </c>
      <c r="O82" s="320">
        <v>-0.15625</v>
      </c>
      <c r="P82" s="374">
        <v>5216</v>
      </c>
      <c r="Q82" s="374">
        <v>19486</v>
      </c>
      <c r="R82" s="374">
        <v>4</v>
      </c>
      <c r="S82" s="383">
        <v>1987</v>
      </c>
    </row>
    <row r="83" spans="1:19" ht="24.95" customHeight="1" x14ac:dyDescent="0.2">
      <c r="A83" s="207" t="s">
        <v>542</v>
      </c>
      <c r="B83" s="217" t="s">
        <v>1255</v>
      </c>
      <c r="C83" s="216" t="s">
        <v>543</v>
      </c>
      <c r="D83" s="391">
        <v>22</v>
      </c>
      <c r="E83" s="395" t="s">
        <v>15047</v>
      </c>
      <c r="F83" s="215" t="s">
        <v>253</v>
      </c>
      <c r="G83" s="206" t="s">
        <v>447</v>
      </c>
      <c r="H83" s="374">
        <v>26189</v>
      </c>
      <c r="I83" s="374">
        <v>22994</v>
      </c>
      <c r="J83" s="374">
        <v>19695</v>
      </c>
      <c r="K83" s="320">
        <v>0.138949291119423</v>
      </c>
      <c r="L83" s="374">
        <v>3357</v>
      </c>
      <c r="M83" s="374">
        <v>2892</v>
      </c>
      <c r="N83" s="374">
        <v>1393</v>
      </c>
      <c r="O83" s="320">
        <v>0.16078838174273899</v>
      </c>
      <c r="P83" s="374">
        <v>1717</v>
      </c>
      <c r="Q83" s="374">
        <v>12702</v>
      </c>
      <c r="R83" s="374">
        <v>0</v>
      </c>
      <c r="S83" s="383">
        <v>258</v>
      </c>
    </row>
    <row r="84" spans="1:19" ht="24.95" customHeight="1" x14ac:dyDescent="0.2">
      <c r="A84" s="207" t="s">
        <v>1009</v>
      </c>
      <c r="B84" s="217"/>
      <c r="C84" s="216" t="s">
        <v>405</v>
      </c>
      <c r="D84" s="391">
        <v>7</v>
      </c>
      <c r="E84" s="395" t="s">
        <v>16203</v>
      </c>
      <c r="F84" s="215" t="s">
        <v>257</v>
      </c>
      <c r="G84" s="206" t="s">
        <v>447</v>
      </c>
      <c r="H84" s="374">
        <v>26180</v>
      </c>
      <c r="I84" s="374">
        <v>24411</v>
      </c>
      <c r="J84" s="374">
        <v>21411</v>
      </c>
      <c r="K84" s="320">
        <v>7.2467330301913005E-2</v>
      </c>
      <c r="L84" s="374">
        <v>2438</v>
      </c>
      <c r="M84" s="374">
        <v>2318</v>
      </c>
      <c r="N84" s="374">
        <v>2297</v>
      </c>
      <c r="O84" s="320">
        <v>5.1768766177739498E-2</v>
      </c>
      <c r="P84" s="374">
        <v>4303</v>
      </c>
      <c r="Q84" s="374">
        <v>11392</v>
      </c>
      <c r="R84" s="374">
        <v>0</v>
      </c>
      <c r="S84" s="383">
        <v>432</v>
      </c>
    </row>
    <row r="85" spans="1:19" ht="24.95" customHeight="1" x14ac:dyDescent="0.2">
      <c r="A85" s="207" t="s">
        <v>643</v>
      </c>
      <c r="B85" s="217" t="s">
        <v>1152</v>
      </c>
      <c r="C85" s="216" t="s">
        <v>644</v>
      </c>
      <c r="D85" s="391">
        <v>11</v>
      </c>
      <c r="E85" s="395" t="s">
        <v>15007</v>
      </c>
      <c r="F85" s="215" t="s">
        <v>15795</v>
      </c>
      <c r="G85" s="206" t="s">
        <v>447</v>
      </c>
      <c r="H85" s="374">
        <v>25950</v>
      </c>
      <c r="I85" s="374">
        <v>23396</v>
      </c>
      <c r="J85" s="374">
        <v>20859</v>
      </c>
      <c r="K85" s="320">
        <v>0.109163959651222</v>
      </c>
      <c r="L85" s="374">
        <v>4827</v>
      </c>
      <c r="M85" s="374">
        <v>4646</v>
      </c>
      <c r="N85" s="374">
        <v>2408</v>
      </c>
      <c r="O85" s="320">
        <v>3.8958243650452098E-2</v>
      </c>
      <c r="P85" s="374">
        <v>1368</v>
      </c>
      <c r="Q85" s="374">
        <v>8522</v>
      </c>
      <c r="R85" s="374">
        <v>0</v>
      </c>
      <c r="S85" s="383">
        <v>65</v>
      </c>
    </row>
    <row r="86" spans="1:19" ht="24.95" customHeight="1" x14ac:dyDescent="0.2">
      <c r="A86" s="207" t="s">
        <v>507</v>
      </c>
      <c r="B86" s="217"/>
      <c r="C86" s="216" t="s">
        <v>508</v>
      </c>
      <c r="D86" s="391">
        <v>10</v>
      </c>
      <c r="E86" s="396" t="s">
        <v>15048</v>
      </c>
      <c r="F86" s="215" t="s">
        <v>372</v>
      </c>
      <c r="G86" s="206" t="s">
        <v>447</v>
      </c>
      <c r="H86" s="374">
        <v>25689</v>
      </c>
      <c r="I86" s="374">
        <v>21739</v>
      </c>
      <c r="J86" s="374">
        <v>19459</v>
      </c>
      <c r="K86" s="320">
        <v>0.18170109020654099</v>
      </c>
      <c r="L86" s="374">
        <v>2809</v>
      </c>
      <c r="M86" s="374">
        <v>2435</v>
      </c>
      <c r="N86" s="374">
        <v>1625</v>
      </c>
      <c r="O86" s="320">
        <v>0.153593429158111</v>
      </c>
      <c r="P86" s="374">
        <v>12835</v>
      </c>
      <c r="Q86" s="374">
        <v>10074</v>
      </c>
      <c r="R86" s="374">
        <v>19</v>
      </c>
      <c r="S86" s="383">
        <v>2761</v>
      </c>
    </row>
    <row r="87" spans="1:19" ht="24.95" customHeight="1" x14ac:dyDescent="0.2">
      <c r="A87" s="207" t="s">
        <v>597</v>
      </c>
      <c r="B87" s="217"/>
      <c r="C87" s="216" t="s">
        <v>598</v>
      </c>
      <c r="D87" s="391">
        <v>6</v>
      </c>
      <c r="E87" s="396" t="s">
        <v>15034</v>
      </c>
      <c r="F87" s="215" t="s">
        <v>372</v>
      </c>
      <c r="G87" s="206" t="s">
        <v>447</v>
      </c>
      <c r="H87" s="374">
        <v>25351</v>
      </c>
      <c r="I87" s="374">
        <v>22661</v>
      </c>
      <c r="J87" s="374">
        <v>19719</v>
      </c>
      <c r="K87" s="320">
        <v>0.11870614712501699</v>
      </c>
      <c r="L87" s="374">
        <v>4047</v>
      </c>
      <c r="M87" s="374">
        <v>3725</v>
      </c>
      <c r="N87" s="374">
        <v>1782</v>
      </c>
      <c r="O87" s="320">
        <v>8.64429530201343E-2</v>
      </c>
      <c r="P87" s="374">
        <v>6148</v>
      </c>
      <c r="Q87" s="374">
        <v>5402</v>
      </c>
      <c r="R87" s="374">
        <v>0</v>
      </c>
      <c r="S87" s="383">
        <v>1504</v>
      </c>
    </row>
    <row r="88" spans="1:19" ht="24.95" customHeight="1" x14ac:dyDescent="0.2">
      <c r="A88" s="207" t="s">
        <v>722</v>
      </c>
      <c r="B88" s="217"/>
      <c r="C88" s="216" t="s">
        <v>397</v>
      </c>
      <c r="D88" s="391">
        <v>13</v>
      </c>
      <c r="E88" s="395" t="s">
        <v>16966</v>
      </c>
      <c r="F88" s="215" t="s">
        <v>15795</v>
      </c>
      <c r="G88" s="206" t="s">
        <v>447</v>
      </c>
      <c r="H88" s="374">
        <v>25346</v>
      </c>
      <c r="I88" s="374">
        <v>21645</v>
      </c>
      <c r="J88" s="374">
        <v>18872</v>
      </c>
      <c r="K88" s="320">
        <v>0.17098637098637101</v>
      </c>
      <c r="L88" s="374">
        <v>311</v>
      </c>
      <c r="M88" s="374">
        <v>260</v>
      </c>
      <c r="N88" s="374">
        <v>247</v>
      </c>
      <c r="O88" s="320">
        <v>0.19615384615384601</v>
      </c>
      <c r="P88" s="374">
        <v>5717</v>
      </c>
      <c r="Q88" s="374">
        <v>18427</v>
      </c>
      <c r="R88" s="374">
        <v>7</v>
      </c>
      <c r="S88" s="383">
        <v>1190</v>
      </c>
    </row>
    <row r="89" spans="1:19" ht="24.95" customHeight="1" x14ac:dyDescent="0.2">
      <c r="A89" s="207" t="s">
        <v>949</v>
      </c>
      <c r="B89" s="217" t="s">
        <v>7226</v>
      </c>
      <c r="C89" s="216" t="s">
        <v>428</v>
      </c>
      <c r="D89" s="391">
        <v>24</v>
      </c>
      <c r="E89" s="395" t="s">
        <v>14937</v>
      </c>
      <c r="F89" s="215" t="s">
        <v>14925</v>
      </c>
      <c r="G89" s="206" t="s">
        <v>17311</v>
      </c>
      <c r="H89" s="374">
        <v>25122</v>
      </c>
      <c r="I89" s="374">
        <v>21113</v>
      </c>
      <c r="J89" s="374">
        <v>13900</v>
      </c>
      <c r="K89" s="320">
        <v>0.18988301046748399</v>
      </c>
      <c r="L89" s="374">
        <v>666</v>
      </c>
      <c r="M89" s="374">
        <v>620</v>
      </c>
      <c r="N89" s="374">
        <v>326</v>
      </c>
      <c r="O89" s="320">
        <v>7.4193548387096797E-2</v>
      </c>
      <c r="P89" s="374">
        <v>6720</v>
      </c>
      <c r="Q89" s="374">
        <v>16658</v>
      </c>
      <c r="R89" s="374">
        <v>9</v>
      </c>
      <c r="S89" s="383">
        <v>1735</v>
      </c>
    </row>
    <row r="90" spans="1:19" ht="24.95" customHeight="1" x14ac:dyDescent="0.2">
      <c r="A90" s="207" t="s">
        <v>821</v>
      </c>
      <c r="B90" s="217" t="s">
        <v>1280</v>
      </c>
      <c r="C90" s="216" t="s">
        <v>437</v>
      </c>
      <c r="D90" s="391">
        <v>66</v>
      </c>
      <c r="E90" s="395" t="s">
        <v>16985</v>
      </c>
      <c r="F90" s="215" t="s">
        <v>371</v>
      </c>
      <c r="G90" s="206" t="s">
        <v>447</v>
      </c>
      <c r="H90" s="374">
        <v>24972</v>
      </c>
      <c r="I90" s="374">
        <v>20699</v>
      </c>
      <c r="J90" s="374">
        <v>19647</v>
      </c>
      <c r="K90" s="320">
        <v>0.206435093482777</v>
      </c>
      <c r="L90" s="374">
        <v>236</v>
      </c>
      <c r="M90" s="374">
        <v>381</v>
      </c>
      <c r="N90" s="374">
        <v>151</v>
      </c>
      <c r="O90" s="320">
        <v>-0.38057742782152199</v>
      </c>
      <c r="P90" s="374">
        <v>4688</v>
      </c>
      <c r="Q90" s="374">
        <v>18117</v>
      </c>
      <c r="R90" s="374">
        <v>22</v>
      </c>
      <c r="S90" s="383">
        <v>2042</v>
      </c>
    </row>
    <row r="91" spans="1:19" ht="24.95" customHeight="1" x14ac:dyDescent="0.2">
      <c r="A91" s="207" t="s">
        <v>535</v>
      </c>
      <c r="B91" s="217"/>
      <c r="C91" s="216" t="s">
        <v>536</v>
      </c>
      <c r="D91" s="391">
        <v>10</v>
      </c>
      <c r="E91" s="395" t="s">
        <v>15042</v>
      </c>
      <c r="F91" s="215" t="s">
        <v>250</v>
      </c>
      <c r="G91" s="206" t="s">
        <v>447</v>
      </c>
      <c r="H91" s="374">
        <v>24311</v>
      </c>
      <c r="I91" s="374">
        <v>21957</v>
      </c>
      <c r="J91" s="374">
        <v>19144</v>
      </c>
      <c r="K91" s="320">
        <v>0.10720954593068301</v>
      </c>
      <c r="L91" s="374">
        <v>4796</v>
      </c>
      <c r="M91" s="374">
        <v>5093</v>
      </c>
      <c r="N91" s="374">
        <v>3145</v>
      </c>
      <c r="O91" s="320">
        <v>-5.8315334773218201E-2</v>
      </c>
      <c r="P91" s="374">
        <v>3428</v>
      </c>
      <c r="Q91" s="374">
        <v>7858</v>
      </c>
      <c r="R91" s="374">
        <v>2</v>
      </c>
      <c r="S91" s="383">
        <v>422</v>
      </c>
    </row>
    <row r="92" spans="1:19" ht="24.95" customHeight="1" x14ac:dyDescent="0.2">
      <c r="A92" s="207" t="s">
        <v>856</v>
      </c>
      <c r="B92" s="217" t="s">
        <v>1152</v>
      </c>
      <c r="C92" s="216" t="s">
        <v>857</v>
      </c>
      <c r="D92" s="391">
        <v>23</v>
      </c>
      <c r="E92" s="395" t="s">
        <v>14991</v>
      </c>
      <c r="F92" s="215" t="s">
        <v>254</v>
      </c>
      <c r="G92" s="206" t="s">
        <v>447</v>
      </c>
      <c r="H92" s="374">
        <v>24223</v>
      </c>
      <c r="I92" s="374">
        <v>20979</v>
      </c>
      <c r="J92" s="374">
        <v>17510</v>
      </c>
      <c r="K92" s="320">
        <v>0.15463082129748801</v>
      </c>
      <c r="L92" s="374">
        <v>29</v>
      </c>
      <c r="M92" s="374">
        <v>38</v>
      </c>
      <c r="N92" s="374">
        <v>42</v>
      </c>
      <c r="O92" s="320">
        <v>-0.23684210526315799</v>
      </c>
      <c r="P92" s="374">
        <v>5401</v>
      </c>
      <c r="Q92" s="374">
        <v>17555</v>
      </c>
      <c r="R92" s="374">
        <v>10</v>
      </c>
      <c r="S92" s="383">
        <v>1257</v>
      </c>
    </row>
    <row r="93" spans="1:19" ht="24.95" customHeight="1" x14ac:dyDescent="0.2">
      <c r="A93" s="207" t="s">
        <v>537</v>
      </c>
      <c r="B93" s="217"/>
      <c r="C93" s="216" t="s">
        <v>538</v>
      </c>
      <c r="D93" s="391">
        <v>14</v>
      </c>
      <c r="E93" s="395" t="s">
        <v>538</v>
      </c>
      <c r="F93" s="215" t="s">
        <v>250</v>
      </c>
      <c r="G93" s="206" t="s">
        <v>447</v>
      </c>
      <c r="H93" s="374">
        <v>23839</v>
      </c>
      <c r="I93" s="374">
        <v>19740</v>
      </c>
      <c r="J93" s="374">
        <v>17268</v>
      </c>
      <c r="K93" s="320">
        <v>0.207649442755826</v>
      </c>
      <c r="L93" s="374">
        <v>6</v>
      </c>
      <c r="M93" s="374">
        <v>10</v>
      </c>
      <c r="N93" s="374">
        <v>9</v>
      </c>
      <c r="O93" s="320">
        <v>-0.4</v>
      </c>
      <c r="P93" s="374">
        <v>6311</v>
      </c>
      <c r="Q93" s="374">
        <v>16116</v>
      </c>
      <c r="R93" s="374">
        <v>0</v>
      </c>
      <c r="S93" s="383">
        <v>1412</v>
      </c>
    </row>
    <row r="94" spans="1:19" ht="24.95" customHeight="1" x14ac:dyDescent="0.2">
      <c r="A94" s="207" t="s">
        <v>509</v>
      </c>
      <c r="B94" s="217" t="s">
        <v>1152</v>
      </c>
      <c r="C94" s="216" t="s">
        <v>510</v>
      </c>
      <c r="D94" s="391">
        <v>7</v>
      </c>
      <c r="E94" s="395" t="s">
        <v>16179</v>
      </c>
      <c r="F94" s="215" t="s">
        <v>15797</v>
      </c>
      <c r="G94" s="206" t="s">
        <v>447</v>
      </c>
      <c r="H94" s="374">
        <v>23639</v>
      </c>
      <c r="I94" s="374">
        <v>20705</v>
      </c>
      <c r="J94" s="374">
        <v>18691</v>
      </c>
      <c r="K94" s="320">
        <v>0.14170490219753701</v>
      </c>
      <c r="L94" s="374">
        <v>819</v>
      </c>
      <c r="M94" s="374">
        <v>798</v>
      </c>
      <c r="N94" s="374">
        <v>472</v>
      </c>
      <c r="O94" s="320">
        <v>2.6315789473684299E-2</v>
      </c>
      <c r="P94" s="374">
        <v>10757</v>
      </c>
      <c r="Q94" s="374">
        <v>11944</v>
      </c>
      <c r="R94" s="374">
        <v>2</v>
      </c>
      <c r="S94" s="383">
        <v>936</v>
      </c>
    </row>
    <row r="95" spans="1:19" ht="24.95" customHeight="1" x14ac:dyDescent="0.2">
      <c r="A95" s="207" t="s">
        <v>511</v>
      </c>
      <c r="B95" s="217"/>
      <c r="C95" s="216" t="s">
        <v>512</v>
      </c>
      <c r="D95" s="391">
        <v>8</v>
      </c>
      <c r="E95" s="395" t="s">
        <v>16187</v>
      </c>
      <c r="F95" s="215" t="s">
        <v>258</v>
      </c>
      <c r="G95" s="206" t="s">
        <v>447</v>
      </c>
      <c r="H95" s="374">
        <v>23553</v>
      </c>
      <c r="I95" s="374">
        <v>19880</v>
      </c>
      <c r="J95" s="374">
        <v>17684</v>
      </c>
      <c r="K95" s="320">
        <v>0.18475855130784699</v>
      </c>
      <c r="L95" s="374">
        <v>34</v>
      </c>
      <c r="M95" s="374">
        <v>68</v>
      </c>
      <c r="N95" s="374">
        <v>33</v>
      </c>
      <c r="O95" s="320">
        <v>-0.5</v>
      </c>
      <c r="P95" s="374">
        <v>5475</v>
      </c>
      <c r="Q95" s="374">
        <v>17973</v>
      </c>
      <c r="R95" s="374">
        <v>1</v>
      </c>
      <c r="S95" s="383">
        <v>88</v>
      </c>
    </row>
    <row r="96" spans="1:19" ht="24.95" customHeight="1" x14ac:dyDescent="0.2">
      <c r="A96" s="207" t="s">
        <v>608</v>
      </c>
      <c r="B96" s="217" t="s">
        <v>1170</v>
      </c>
      <c r="C96" s="216" t="s">
        <v>433</v>
      </c>
      <c r="D96" s="391">
        <v>6</v>
      </c>
      <c r="E96" s="395" t="s">
        <v>15451</v>
      </c>
      <c r="F96" s="215" t="s">
        <v>251</v>
      </c>
      <c r="G96" s="206" t="s">
        <v>447</v>
      </c>
      <c r="H96" s="374">
        <v>22914</v>
      </c>
      <c r="I96" s="374">
        <v>19616</v>
      </c>
      <c r="J96" s="374">
        <v>17630</v>
      </c>
      <c r="K96" s="320">
        <v>0.168128058727569</v>
      </c>
      <c r="L96" s="374">
        <v>4199</v>
      </c>
      <c r="M96" s="374">
        <v>3901</v>
      </c>
      <c r="N96" s="374">
        <v>2409</v>
      </c>
      <c r="O96" s="320">
        <v>7.6390669059215502E-2</v>
      </c>
      <c r="P96" s="374">
        <v>2391</v>
      </c>
      <c r="Q96" s="374">
        <v>8938</v>
      </c>
      <c r="R96" s="374">
        <v>636</v>
      </c>
      <c r="S96" s="383">
        <v>380</v>
      </c>
    </row>
    <row r="97" spans="1:19" ht="24.95" customHeight="1" x14ac:dyDescent="0.2">
      <c r="A97" s="207" t="s">
        <v>695</v>
      </c>
      <c r="B97" s="217" t="s">
        <v>1413</v>
      </c>
      <c r="C97" s="216" t="s">
        <v>696</v>
      </c>
      <c r="D97" s="391">
        <v>20</v>
      </c>
      <c r="E97" s="395" t="s">
        <v>16214</v>
      </c>
      <c r="F97" s="215" t="s">
        <v>249</v>
      </c>
      <c r="G97" s="206" t="s">
        <v>447</v>
      </c>
      <c r="H97" s="374">
        <v>22896</v>
      </c>
      <c r="I97" s="374">
        <v>21670</v>
      </c>
      <c r="J97" s="374">
        <v>18436</v>
      </c>
      <c r="K97" s="320">
        <v>5.6575911398246498E-2</v>
      </c>
      <c r="L97" s="374">
        <v>2627</v>
      </c>
      <c r="M97" s="374">
        <v>2556</v>
      </c>
      <c r="N97" s="374">
        <v>2165</v>
      </c>
      <c r="O97" s="320">
        <v>2.77777777777777E-2</v>
      </c>
      <c r="P97" s="374">
        <v>7426</v>
      </c>
      <c r="Q97" s="374">
        <v>13767</v>
      </c>
      <c r="R97" s="374">
        <v>0</v>
      </c>
      <c r="S97" s="383">
        <v>1703</v>
      </c>
    </row>
    <row r="98" spans="1:19" ht="24.95" customHeight="1" x14ac:dyDescent="0.2">
      <c r="A98" s="207" t="s">
        <v>704</v>
      </c>
      <c r="B98" s="217"/>
      <c r="C98" s="216" t="s">
        <v>705</v>
      </c>
      <c r="D98" s="391">
        <v>3</v>
      </c>
      <c r="E98" s="396" t="s">
        <v>14996</v>
      </c>
      <c r="F98" s="215" t="s">
        <v>253</v>
      </c>
      <c r="G98" s="206" t="s">
        <v>447</v>
      </c>
      <c r="H98" s="374">
        <v>22252</v>
      </c>
      <c r="I98" s="374">
        <v>1886</v>
      </c>
      <c r="J98" s="374">
        <v>1152</v>
      </c>
      <c r="K98" s="320">
        <v>10.7985153764581</v>
      </c>
      <c r="L98" s="374">
        <v>145</v>
      </c>
      <c r="M98" s="374">
        <v>16</v>
      </c>
      <c r="N98" s="374">
        <v>17</v>
      </c>
      <c r="O98" s="320">
        <v>8.0625</v>
      </c>
      <c r="P98" s="374">
        <v>1558</v>
      </c>
      <c r="Q98" s="374">
        <v>20431</v>
      </c>
      <c r="R98" s="374">
        <v>0</v>
      </c>
      <c r="S98" s="383">
        <v>263</v>
      </c>
    </row>
    <row r="99" spans="1:19" ht="24.95" customHeight="1" x14ac:dyDescent="0.2">
      <c r="A99" s="207" t="s">
        <v>631</v>
      </c>
      <c r="B99" s="217" t="s">
        <v>1170</v>
      </c>
      <c r="C99" s="216" t="s">
        <v>632</v>
      </c>
      <c r="D99" s="391">
        <v>12</v>
      </c>
      <c r="E99" s="396" t="s">
        <v>16207</v>
      </c>
      <c r="F99" s="215" t="s">
        <v>15802</v>
      </c>
      <c r="G99" s="206" t="s">
        <v>447</v>
      </c>
      <c r="H99" s="374">
        <v>22051</v>
      </c>
      <c r="I99" s="374">
        <v>18687</v>
      </c>
      <c r="J99" s="374">
        <v>16828</v>
      </c>
      <c r="K99" s="320">
        <v>0.180018194466742</v>
      </c>
      <c r="L99" s="374">
        <v>3126</v>
      </c>
      <c r="M99" s="374">
        <v>2708</v>
      </c>
      <c r="N99" s="374">
        <v>1355</v>
      </c>
      <c r="O99" s="320">
        <v>0.15435745937961601</v>
      </c>
      <c r="P99" s="374">
        <v>3352</v>
      </c>
      <c r="Q99" s="374">
        <v>5946</v>
      </c>
      <c r="R99" s="374">
        <v>0</v>
      </c>
      <c r="S99" s="383">
        <v>1170</v>
      </c>
    </row>
    <row r="100" spans="1:19" ht="24.95" customHeight="1" x14ac:dyDescent="0.2">
      <c r="A100" s="207" t="s">
        <v>636</v>
      </c>
      <c r="B100" s="217" t="s">
        <v>1170</v>
      </c>
      <c r="C100" s="216" t="s">
        <v>637</v>
      </c>
      <c r="D100" s="391">
        <v>11</v>
      </c>
      <c r="E100" s="396" t="s">
        <v>16992</v>
      </c>
      <c r="F100" s="215" t="s">
        <v>15805</v>
      </c>
      <c r="G100" s="206" t="s">
        <v>447</v>
      </c>
      <c r="H100" s="374">
        <v>22040</v>
      </c>
      <c r="I100" s="374">
        <v>18965</v>
      </c>
      <c r="J100" s="374">
        <v>16177</v>
      </c>
      <c r="K100" s="320">
        <v>0.162140785657791</v>
      </c>
      <c r="L100" s="374">
        <v>4216</v>
      </c>
      <c r="M100" s="374">
        <v>4064</v>
      </c>
      <c r="N100" s="374">
        <v>1624</v>
      </c>
      <c r="O100" s="320">
        <v>3.7401574803149498E-2</v>
      </c>
      <c r="P100" s="374">
        <v>1820</v>
      </c>
      <c r="Q100" s="374">
        <v>2232</v>
      </c>
      <c r="R100" s="374">
        <v>0</v>
      </c>
      <c r="S100" s="383">
        <v>733</v>
      </c>
    </row>
    <row r="101" spans="1:19" ht="24.95" customHeight="1" x14ac:dyDescent="0.2">
      <c r="A101" s="207" t="s">
        <v>732</v>
      </c>
      <c r="B101" s="217"/>
      <c r="C101" s="216" t="s">
        <v>733</v>
      </c>
      <c r="D101" s="391">
        <v>6</v>
      </c>
      <c r="E101" s="396" t="s">
        <v>16994</v>
      </c>
      <c r="F101" s="215" t="s">
        <v>252</v>
      </c>
      <c r="G101" s="206" t="s">
        <v>447</v>
      </c>
      <c r="H101" s="374">
        <v>21951</v>
      </c>
      <c r="I101" s="374">
        <v>19055</v>
      </c>
      <c r="J101" s="374">
        <v>16695</v>
      </c>
      <c r="K101" s="320">
        <v>0.15198110732091299</v>
      </c>
      <c r="L101" s="374">
        <v>3564</v>
      </c>
      <c r="M101" s="374">
        <v>3157</v>
      </c>
      <c r="N101" s="374">
        <v>1233</v>
      </c>
      <c r="O101" s="320">
        <v>0.128919860627178</v>
      </c>
      <c r="P101" s="374">
        <v>964</v>
      </c>
      <c r="Q101" s="374">
        <v>10613</v>
      </c>
      <c r="R101" s="374">
        <v>6</v>
      </c>
      <c r="S101" s="383">
        <v>412</v>
      </c>
    </row>
    <row r="102" spans="1:19" ht="24.95" customHeight="1" x14ac:dyDescent="0.2">
      <c r="A102" s="207" t="s">
        <v>786</v>
      </c>
      <c r="B102" s="217"/>
      <c r="C102" s="216" t="s">
        <v>787</v>
      </c>
      <c r="D102" s="391">
        <v>12</v>
      </c>
      <c r="E102" s="396" t="s">
        <v>14979</v>
      </c>
      <c r="F102" s="215" t="s">
        <v>258</v>
      </c>
      <c r="G102" s="206" t="s">
        <v>447</v>
      </c>
      <c r="H102" s="374">
        <v>21941</v>
      </c>
      <c r="I102" s="374">
        <v>20090</v>
      </c>
      <c r="J102" s="374">
        <v>16317</v>
      </c>
      <c r="K102" s="320">
        <v>9.2135390741662396E-2</v>
      </c>
      <c r="L102" s="374">
        <v>445</v>
      </c>
      <c r="M102" s="374">
        <v>348</v>
      </c>
      <c r="N102" s="374">
        <v>239</v>
      </c>
      <c r="O102" s="320">
        <v>0.27873563218390801</v>
      </c>
      <c r="P102" s="374">
        <v>6342</v>
      </c>
      <c r="Q102" s="374">
        <v>14268</v>
      </c>
      <c r="R102" s="374">
        <v>2</v>
      </c>
      <c r="S102" s="383">
        <v>907</v>
      </c>
    </row>
    <row r="103" spans="1:19" ht="24.95" customHeight="1" x14ac:dyDescent="0.2">
      <c r="A103" s="207" t="s">
        <v>711</v>
      </c>
      <c r="B103" s="217" t="s">
        <v>1225</v>
      </c>
      <c r="C103" s="216" t="s">
        <v>712</v>
      </c>
      <c r="D103" s="391">
        <v>37</v>
      </c>
      <c r="E103" s="395" t="s">
        <v>16228</v>
      </c>
      <c r="F103" s="215" t="s">
        <v>253</v>
      </c>
      <c r="G103" s="206" t="s">
        <v>447</v>
      </c>
      <c r="H103" s="374">
        <v>21895</v>
      </c>
      <c r="I103" s="374">
        <v>28113</v>
      </c>
      <c r="J103" s="374">
        <v>24790</v>
      </c>
      <c r="K103" s="320">
        <v>-0.221178814071782</v>
      </c>
      <c r="L103" s="374">
        <v>1389</v>
      </c>
      <c r="M103" s="374">
        <v>1903</v>
      </c>
      <c r="N103" s="374">
        <v>734</v>
      </c>
      <c r="O103" s="320">
        <v>-0.270099842354178</v>
      </c>
      <c r="P103" s="374">
        <v>1817</v>
      </c>
      <c r="Q103" s="374">
        <v>1310</v>
      </c>
      <c r="R103" s="374">
        <v>0</v>
      </c>
      <c r="S103" s="383">
        <v>152</v>
      </c>
    </row>
    <row r="104" spans="1:19" ht="24.95" customHeight="1" x14ac:dyDescent="0.2">
      <c r="A104" s="207" t="s">
        <v>793</v>
      </c>
      <c r="B104" s="217"/>
      <c r="C104" s="216" t="s">
        <v>794</v>
      </c>
      <c r="D104" s="391">
        <v>10</v>
      </c>
      <c r="E104" s="395" t="s">
        <v>14978</v>
      </c>
      <c r="F104" s="215" t="s">
        <v>258</v>
      </c>
      <c r="G104" s="206" t="s">
        <v>447</v>
      </c>
      <c r="H104" s="374">
        <v>21645</v>
      </c>
      <c r="I104" s="374">
        <v>18284</v>
      </c>
      <c r="J104" s="374">
        <v>16308</v>
      </c>
      <c r="K104" s="320">
        <v>0.18382192080507601</v>
      </c>
      <c r="L104" s="374">
        <v>13</v>
      </c>
      <c r="M104" s="374">
        <v>47</v>
      </c>
      <c r="N104" s="374">
        <v>44</v>
      </c>
      <c r="O104" s="320">
        <v>-0.72340425531914898</v>
      </c>
      <c r="P104" s="374">
        <v>6825</v>
      </c>
      <c r="Q104" s="374">
        <v>14351</v>
      </c>
      <c r="R104" s="374">
        <v>24</v>
      </c>
      <c r="S104" s="383">
        <v>442</v>
      </c>
    </row>
    <row r="105" spans="1:19" ht="24.95" customHeight="1" x14ac:dyDescent="0.2">
      <c r="A105" s="207" t="s">
        <v>738</v>
      </c>
      <c r="B105" s="217"/>
      <c r="C105" s="216" t="s">
        <v>739</v>
      </c>
      <c r="D105" s="391">
        <v>4</v>
      </c>
      <c r="E105" s="395" t="s">
        <v>15039</v>
      </c>
      <c r="F105" s="215" t="s">
        <v>252</v>
      </c>
      <c r="G105" s="206" t="s">
        <v>447</v>
      </c>
      <c r="H105" s="374">
        <v>21597</v>
      </c>
      <c r="I105" s="374">
        <v>19055</v>
      </c>
      <c r="J105" s="374">
        <v>17233</v>
      </c>
      <c r="K105" s="320">
        <v>0.13340330621884</v>
      </c>
      <c r="L105" s="374">
        <v>321</v>
      </c>
      <c r="M105" s="374">
        <v>500</v>
      </c>
      <c r="N105" s="374">
        <v>230</v>
      </c>
      <c r="O105" s="320">
        <v>-0.35799999999999998</v>
      </c>
      <c r="P105" s="374">
        <v>7131</v>
      </c>
      <c r="Q105" s="374">
        <v>13950</v>
      </c>
      <c r="R105" s="374">
        <v>3</v>
      </c>
      <c r="S105" s="383">
        <v>513</v>
      </c>
    </row>
    <row r="106" spans="1:19" ht="24.95" customHeight="1" x14ac:dyDescent="0.2">
      <c r="A106" s="207" t="s">
        <v>681</v>
      </c>
      <c r="B106" s="217" t="s">
        <v>1255</v>
      </c>
      <c r="C106" s="216" t="s">
        <v>682</v>
      </c>
      <c r="D106" s="391">
        <v>9</v>
      </c>
      <c r="E106" s="396" t="s">
        <v>16223</v>
      </c>
      <c r="F106" s="215" t="s">
        <v>249</v>
      </c>
      <c r="G106" s="206" t="s">
        <v>447</v>
      </c>
      <c r="H106" s="374">
        <v>21374</v>
      </c>
      <c r="I106" s="374">
        <v>19283</v>
      </c>
      <c r="J106" s="374">
        <v>16877</v>
      </c>
      <c r="K106" s="320">
        <v>0.10843748379401499</v>
      </c>
      <c r="L106" s="374">
        <v>3260</v>
      </c>
      <c r="M106" s="374">
        <v>3125</v>
      </c>
      <c r="N106" s="374">
        <v>1237</v>
      </c>
      <c r="O106" s="320">
        <v>4.3199999999999898E-2</v>
      </c>
      <c r="P106" s="374">
        <v>989</v>
      </c>
      <c r="Q106" s="374">
        <v>8494</v>
      </c>
      <c r="R106" s="374">
        <v>0</v>
      </c>
      <c r="S106" s="383">
        <v>301</v>
      </c>
    </row>
    <row r="107" spans="1:19" ht="24.95" customHeight="1" x14ac:dyDescent="0.2">
      <c r="A107" s="207" t="s">
        <v>544</v>
      </c>
      <c r="B107" s="217"/>
      <c r="C107" s="216" t="s">
        <v>408</v>
      </c>
      <c r="D107" s="391">
        <v>14</v>
      </c>
      <c r="E107" s="396" t="s">
        <v>16193</v>
      </c>
      <c r="F107" s="215" t="s">
        <v>262</v>
      </c>
      <c r="G107" s="206" t="s">
        <v>447</v>
      </c>
      <c r="H107" s="374">
        <v>21303</v>
      </c>
      <c r="I107" s="374">
        <v>18497</v>
      </c>
      <c r="J107" s="374">
        <v>17618</v>
      </c>
      <c r="K107" s="320">
        <v>0.151700275720387</v>
      </c>
      <c r="L107" s="374">
        <v>2072</v>
      </c>
      <c r="M107" s="374">
        <v>2136</v>
      </c>
      <c r="N107" s="374">
        <v>866</v>
      </c>
      <c r="O107" s="320">
        <v>-2.9962546816479401E-2</v>
      </c>
      <c r="P107" s="374">
        <v>1703</v>
      </c>
      <c r="Q107" s="374">
        <v>9723</v>
      </c>
      <c r="R107" s="374">
        <v>27</v>
      </c>
      <c r="S107" s="383">
        <v>242</v>
      </c>
    </row>
    <row r="108" spans="1:19" ht="24.95" customHeight="1" x14ac:dyDescent="0.2">
      <c r="A108" s="207" t="s">
        <v>618</v>
      </c>
      <c r="B108" s="217"/>
      <c r="C108" s="216" t="s">
        <v>418</v>
      </c>
      <c r="D108" s="391">
        <v>5</v>
      </c>
      <c r="E108" s="395" t="s">
        <v>16990</v>
      </c>
      <c r="F108" s="215" t="s">
        <v>252</v>
      </c>
      <c r="G108" s="206" t="s">
        <v>447</v>
      </c>
      <c r="H108" s="374">
        <v>20777</v>
      </c>
      <c r="I108" s="374">
        <v>18162</v>
      </c>
      <c r="J108" s="374">
        <v>12879</v>
      </c>
      <c r="K108" s="320">
        <v>0.14398194031494299</v>
      </c>
      <c r="L108" s="374">
        <v>2332</v>
      </c>
      <c r="M108" s="374">
        <v>1881</v>
      </c>
      <c r="N108" s="374">
        <v>694</v>
      </c>
      <c r="O108" s="320">
        <v>0.23976608187134499</v>
      </c>
      <c r="P108" s="374">
        <v>3533</v>
      </c>
      <c r="Q108" s="374">
        <v>9895</v>
      </c>
      <c r="R108" s="374">
        <v>9</v>
      </c>
      <c r="S108" s="383">
        <v>312</v>
      </c>
    </row>
    <row r="109" spans="1:19" ht="24.95" customHeight="1" x14ac:dyDescent="0.2">
      <c r="A109" s="207" t="s">
        <v>575</v>
      </c>
      <c r="B109" s="217"/>
      <c r="C109" s="216" t="s">
        <v>576</v>
      </c>
      <c r="D109" s="391">
        <v>8</v>
      </c>
      <c r="E109" s="395" t="s">
        <v>15029</v>
      </c>
      <c r="F109" s="215" t="s">
        <v>250</v>
      </c>
      <c r="G109" s="206" t="s">
        <v>447</v>
      </c>
      <c r="H109" s="374">
        <v>20625</v>
      </c>
      <c r="I109" s="374">
        <v>17651</v>
      </c>
      <c r="J109" s="374">
        <v>16377</v>
      </c>
      <c r="K109" s="320">
        <v>0.16848903744830299</v>
      </c>
      <c r="L109" s="374">
        <v>74</v>
      </c>
      <c r="M109" s="374">
        <v>45</v>
      </c>
      <c r="N109" s="374">
        <v>56</v>
      </c>
      <c r="O109" s="320">
        <v>0.64444444444444404</v>
      </c>
      <c r="P109" s="374">
        <v>3749</v>
      </c>
      <c r="Q109" s="374">
        <v>15739</v>
      </c>
      <c r="R109" s="374">
        <v>3</v>
      </c>
      <c r="S109" s="383">
        <v>1132</v>
      </c>
    </row>
    <row r="110" spans="1:19" ht="24.95" customHeight="1" x14ac:dyDescent="0.2">
      <c r="A110" s="207" t="s">
        <v>641</v>
      </c>
      <c r="B110" s="217" t="s">
        <v>1152</v>
      </c>
      <c r="C110" s="216" t="s">
        <v>642</v>
      </c>
      <c r="D110" s="391">
        <v>10</v>
      </c>
      <c r="E110" s="395" t="s">
        <v>15012</v>
      </c>
      <c r="F110" s="215" t="s">
        <v>251</v>
      </c>
      <c r="G110" s="206" t="s">
        <v>447</v>
      </c>
      <c r="H110" s="374">
        <v>20156</v>
      </c>
      <c r="I110" s="374">
        <v>17292</v>
      </c>
      <c r="J110" s="374">
        <v>16758</v>
      </c>
      <c r="K110" s="320">
        <v>0.165625722877631</v>
      </c>
      <c r="L110" s="374">
        <v>40</v>
      </c>
      <c r="M110" s="374">
        <v>27</v>
      </c>
      <c r="N110" s="374">
        <v>22</v>
      </c>
      <c r="O110" s="320">
        <v>0.48148148148148101</v>
      </c>
      <c r="P110" s="374">
        <v>5274</v>
      </c>
      <c r="Q110" s="374">
        <v>14283</v>
      </c>
      <c r="R110" s="374">
        <v>0</v>
      </c>
      <c r="S110" s="383">
        <v>599</v>
      </c>
    </row>
    <row r="111" spans="1:19" ht="24.95" customHeight="1" x14ac:dyDescent="0.2">
      <c r="A111" s="207" t="s">
        <v>482</v>
      </c>
      <c r="B111" s="217"/>
      <c r="C111" s="216" t="s">
        <v>409</v>
      </c>
      <c r="D111" s="391">
        <v>5</v>
      </c>
      <c r="E111" s="395" t="s">
        <v>16169</v>
      </c>
      <c r="F111" s="215" t="s">
        <v>257</v>
      </c>
      <c r="G111" s="206" t="s">
        <v>447</v>
      </c>
      <c r="H111" s="374">
        <v>20124</v>
      </c>
      <c r="I111" s="374">
        <v>17558</v>
      </c>
      <c r="J111" s="374">
        <v>16496</v>
      </c>
      <c r="K111" s="320">
        <v>0.14614420776853901</v>
      </c>
      <c r="L111" s="374">
        <v>2794</v>
      </c>
      <c r="M111" s="374">
        <v>2424</v>
      </c>
      <c r="N111" s="374">
        <v>1322</v>
      </c>
      <c r="O111" s="320">
        <v>0.15264026402640299</v>
      </c>
      <c r="P111" s="374">
        <v>4613</v>
      </c>
      <c r="Q111" s="374">
        <v>5001</v>
      </c>
      <c r="R111" s="374">
        <v>0</v>
      </c>
      <c r="S111" s="383">
        <v>673</v>
      </c>
    </row>
    <row r="112" spans="1:19" ht="24.95" customHeight="1" x14ac:dyDescent="0.2">
      <c r="A112" s="207" t="s">
        <v>1022</v>
      </c>
      <c r="B112" s="217"/>
      <c r="C112" s="216" t="s">
        <v>1023</v>
      </c>
      <c r="D112" s="391">
        <v>7</v>
      </c>
      <c r="E112" s="395" t="s">
        <v>1024</v>
      </c>
      <c r="F112" s="215" t="s">
        <v>251</v>
      </c>
      <c r="G112" s="206" t="s">
        <v>447</v>
      </c>
      <c r="H112" s="374">
        <v>19455</v>
      </c>
      <c r="I112" s="374">
        <v>17138</v>
      </c>
      <c r="J112" s="374">
        <v>14904</v>
      </c>
      <c r="K112" s="320">
        <v>0.13519663904772999</v>
      </c>
      <c r="L112" s="374">
        <v>23</v>
      </c>
      <c r="M112" s="374">
        <v>20</v>
      </c>
      <c r="N112" s="374">
        <v>18</v>
      </c>
      <c r="O112" s="320">
        <v>0.15</v>
      </c>
      <c r="P112" s="374">
        <v>4456</v>
      </c>
      <c r="Q112" s="374">
        <v>13331</v>
      </c>
      <c r="R112" s="374">
        <v>0</v>
      </c>
      <c r="S112" s="383">
        <v>1668</v>
      </c>
    </row>
    <row r="113" spans="1:19" ht="24.95" customHeight="1" x14ac:dyDescent="0.2">
      <c r="A113" s="207" t="s">
        <v>545</v>
      </c>
      <c r="B113" s="217"/>
      <c r="C113" s="216" t="s">
        <v>416</v>
      </c>
      <c r="D113" s="391">
        <v>18</v>
      </c>
      <c r="E113" s="395" t="s">
        <v>16201</v>
      </c>
      <c r="F113" s="215" t="s">
        <v>259</v>
      </c>
      <c r="G113" s="206" t="s">
        <v>447</v>
      </c>
      <c r="H113" s="374">
        <v>19380</v>
      </c>
      <c r="I113" s="374">
        <v>18880</v>
      </c>
      <c r="J113" s="374">
        <v>16686</v>
      </c>
      <c r="K113" s="320">
        <v>2.6483050847457602E-2</v>
      </c>
      <c r="L113" s="374">
        <v>2056</v>
      </c>
      <c r="M113" s="374">
        <v>2102</v>
      </c>
      <c r="N113" s="374">
        <v>844</v>
      </c>
      <c r="O113" s="320">
        <v>-2.1883920076117901E-2</v>
      </c>
      <c r="P113" s="374">
        <v>1110</v>
      </c>
      <c r="Q113" s="374">
        <v>6510</v>
      </c>
      <c r="R113" s="374">
        <v>11</v>
      </c>
      <c r="S113" s="383">
        <v>52</v>
      </c>
    </row>
    <row r="114" spans="1:19" ht="24.95" customHeight="1" x14ac:dyDescent="0.2">
      <c r="A114" s="207" t="s">
        <v>527</v>
      </c>
      <c r="B114" s="217" t="s">
        <v>1170</v>
      </c>
      <c r="C114" s="216" t="s">
        <v>528</v>
      </c>
      <c r="D114" s="391">
        <v>9</v>
      </c>
      <c r="E114" s="395" t="s">
        <v>15041</v>
      </c>
      <c r="F114" s="215" t="s">
        <v>255</v>
      </c>
      <c r="G114" s="206" t="s">
        <v>447</v>
      </c>
      <c r="H114" s="374">
        <v>18813</v>
      </c>
      <c r="I114" s="374">
        <v>15956</v>
      </c>
      <c r="J114" s="374">
        <v>14119</v>
      </c>
      <c r="K114" s="320">
        <v>0.179054900977689</v>
      </c>
      <c r="L114" s="374">
        <v>2423</v>
      </c>
      <c r="M114" s="374">
        <v>2261</v>
      </c>
      <c r="N114" s="374">
        <v>1312</v>
      </c>
      <c r="O114" s="320">
        <v>7.1649712516585598E-2</v>
      </c>
      <c r="P114" s="374">
        <v>2634</v>
      </c>
      <c r="Q114" s="374">
        <v>9312</v>
      </c>
      <c r="R114" s="374">
        <v>12</v>
      </c>
      <c r="S114" s="383">
        <v>265</v>
      </c>
    </row>
    <row r="115" spans="1:19" ht="24.95" customHeight="1" x14ac:dyDescent="0.2">
      <c r="A115" s="207" t="s">
        <v>533</v>
      </c>
      <c r="B115" s="217" t="s">
        <v>1152</v>
      </c>
      <c r="C115" s="216" t="s">
        <v>534</v>
      </c>
      <c r="D115" s="391">
        <v>9</v>
      </c>
      <c r="E115" s="395" t="s">
        <v>15036</v>
      </c>
      <c r="F115" s="215" t="s">
        <v>254</v>
      </c>
      <c r="G115" s="206" t="s">
        <v>447</v>
      </c>
      <c r="H115" s="374">
        <v>18765</v>
      </c>
      <c r="I115" s="374">
        <v>16135</v>
      </c>
      <c r="J115" s="374">
        <v>15305</v>
      </c>
      <c r="K115" s="320">
        <v>0.16299969011465801</v>
      </c>
      <c r="L115" s="374">
        <v>2928</v>
      </c>
      <c r="M115" s="374">
        <v>2687</v>
      </c>
      <c r="N115" s="374">
        <v>1148</v>
      </c>
      <c r="O115" s="320">
        <v>8.9691105321920303E-2</v>
      </c>
      <c r="P115" s="374">
        <v>895</v>
      </c>
      <c r="Q115" s="374">
        <v>5564</v>
      </c>
      <c r="R115" s="374">
        <v>96</v>
      </c>
      <c r="S115" s="383">
        <v>45</v>
      </c>
    </row>
    <row r="116" spans="1:19" ht="24.95" customHeight="1" x14ac:dyDescent="0.2">
      <c r="A116" s="207" t="s">
        <v>846</v>
      </c>
      <c r="B116" s="217" t="s">
        <v>1225</v>
      </c>
      <c r="C116" s="216" t="s">
        <v>847</v>
      </c>
      <c r="D116" s="391">
        <v>22</v>
      </c>
      <c r="E116" s="395" t="s">
        <v>14964</v>
      </c>
      <c r="F116" s="215" t="s">
        <v>254</v>
      </c>
      <c r="G116" s="206" t="s">
        <v>447</v>
      </c>
      <c r="H116" s="374">
        <v>18762</v>
      </c>
      <c r="I116" s="374">
        <v>32568</v>
      </c>
      <c r="J116" s="374">
        <v>31253</v>
      </c>
      <c r="K116" s="320">
        <v>-0.42391304347826098</v>
      </c>
      <c r="L116" s="374">
        <v>947</v>
      </c>
      <c r="M116" s="374">
        <v>1545</v>
      </c>
      <c r="N116" s="374">
        <v>759</v>
      </c>
      <c r="O116" s="320">
        <v>-0.38705501618123</v>
      </c>
      <c r="P116" s="374">
        <v>108</v>
      </c>
      <c r="Q116" s="374">
        <v>705</v>
      </c>
      <c r="R116" s="374">
        <v>14</v>
      </c>
      <c r="S116" s="383">
        <v>3</v>
      </c>
    </row>
    <row r="117" spans="1:19" ht="24.95" customHeight="1" x14ac:dyDescent="0.2">
      <c r="A117" s="207" t="s">
        <v>820</v>
      </c>
      <c r="B117" s="217" t="s">
        <v>4059</v>
      </c>
      <c r="C117" s="216" t="s">
        <v>16248</v>
      </c>
      <c r="D117" s="391">
        <v>18</v>
      </c>
      <c r="E117" s="395" t="s">
        <v>17001</v>
      </c>
      <c r="F117" s="215" t="s">
        <v>371</v>
      </c>
      <c r="G117" s="206" t="s">
        <v>17311</v>
      </c>
      <c r="H117" s="374">
        <v>18741</v>
      </c>
      <c r="I117" s="374">
        <v>16436</v>
      </c>
      <c r="J117" s="374">
        <v>14737</v>
      </c>
      <c r="K117" s="320">
        <v>0.14024093453395001</v>
      </c>
      <c r="L117" s="374">
        <v>1645</v>
      </c>
      <c r="M117" s="374">
        <v>680</v>
      </c>
      <c r="N117" s="374">
        <v>528</v>
      </c>
      <c r="O117" s="320">
        <v>1.41911764705882</v>
      </c>
      <c r="P117" s="374">
        <v>4750</v>
      </c>
      <c r="Q117" s="374">
        <v>10684</v>
      </c>
      <c r="R117" s="374">
        <v>17</v>
      </c>
      <c r="S117" s="383">
        <v>3290</v>
      </c>
    </row>
    <row r="118" spans="1:19" ht="24.95" customHeight="1" x14ac:dyDescent="0.2">
      <c r="A118" s="207" t="s">
        <v>570</v>
      </c>
      <c r="B118" s="217" t="s">
        <v>1255</v>
      </c>
      <c r="C118" s="216" t="s">
        <v>571</v>
      </c>
      <c r="D118" s="391">
        <v>10</v>
      </c>
      <c r="E118" s="395" t="s">
        <v>15020</v>
      </c>
      <c r="F118" s="215" t="s">
        <v>14925</v>
      </c>
      <c r="G118" s="206" t="s">
        <v>447</v>
      </c>
      <c r="H118" s="374">
        <v>18727</v>
      </c>
      <c r="I118" s="374">
        <v>15002</v>
      </c>
      <c r="J118" s="374">
        <v>11544</v>
      </c>
      <c r="K118" s="320">
        <v>0.24830022663644799</v>
      </c>
      <c r="L118" s="374">
        <v>3093</v>
      </c>
      <c r="M118" s="374">
        <v>2584</v>
      </c>
      <c r="N118" s="374">
        <v>994</v>
      </c>
      <c r="O118" s="320">
        <v>0.196981424148607</v>
      </c>
      <c r="P118" s="374">
        <v>620</v>
      </c>
      <c r="Q118" s="374">
        <v>3706</v>
      </c>
      <c r="R118" s="374">
        <v>0</v>
      </c>
      <c r="S118" s="383">
        <v>405</v>
      </c>
    </row>
    <row r="119" spans="1:19" ht="24.95" customHeight="1" x14ac:dyDescent="0.2">
      <c r="A119" s="207" t="s">
        <v>514</v>
      </c>
      <c r="B119" s="217" t="s">
        <v>1170</v>
      </c>
      <c r="C119" s="216" t="s">
        <v>515</v>
      </c>
      <c r="D119" s="391">
        <v>8</v>
      </c>
      <c r="E119" s="396" t="s">
        <v>516</v>
      </c>
      <c r="F119" s="215" t="s">
        <v>251</v>
      </c>
      <c r="G119" s="206" t="s">
        <v>447</v>
      </c>
      <c r="H119" s="374">
        <v>18465</v>
      </c>
      <c r="I119" s="374">
        <v>15304</v>
      </c>
      <c r="J119" s="374">
        <v>12390</v>
      </c>
      <c r="K119" s="320">
        <v>0.20654730789336101</v>
      </c>
      <c r="L119" s="374">
        <v>1602</v>
      </c>
      <c r="M119" s="374">
        <v>939</v>
      </c>
      <c r="N119" s="374">
        <v>811</v>
      </c>
      <c r="O119" s="320">
        <v>0.70607028753993595</v>
      </c>
      <c r="P119" s="374">
        <v>6279</v>
      </c>
      <c r="Q119" s="374">
        <v>10085</v>
      </c>
      <c r="R119" s="374">
        <v>1548</v>
      </c>
      <c r="S119" s="383">
        <v>501</v>
      </c>
    </row>
    <row r="120" spans="1:19" ht="24.95" customHeight="1" x14ac:dyDescent="0.2">
      <c r="A120" s="207" t="s">
        <v>611</v>
      </c>
      <c r="B120" s="217" t="s">
        <v>2147</v>
      </c>
      <c r="C120" s="216" t="s">
        <v>612</v>
      </c>
      <c r="D120" s="391">
        <v>7</v>
      </c>
      <c r="E120" s="395" t="s">
        <v>16213</v>
      </c>
      <c r="F120" s="215" t="s">
        <v>15801</v>
      </c>
      <c r="G120" s="206" t="s">
        <v>447</v>
      </c>
      <c r="H120" s="374">
        <v>18412</v>
      </c>
      <c r="I120" s="374">
        <v>16002</v>
      </c>
      <c r="J120" s="374">
        <v>15116</v>
      </c>
      <c r="K120" s="320">
        <v>0.15060617422822101</v>
      </c>
      <c r="L120" s="374">
        <v>3145</v>
      </c>
      <c r="M120" s="374">
        <v>2796</v>
      </c>
      <c r="N120" s="374">
        <v>2172</v>
      </c>
      <c r="O120" s="320">
        <v>0.124821173104435</v>
      </c>
      <c r="P120" s="374">
        <v>4321</v>
      </c>
      <c r="Q120" s="374">
        <v>9399</v>
      </c>
      <c r="R120" s="374">
        <v>5</v>
      </c>
      <c r="S120" s="383">
        <v>583</v>
      </c>
    </row>
    <row r="121" spans="1:19" ht="24.95" customHeight="1" x14ac:dyDescent="0.2">
      <c r="A121" s="207" t="s">
        <v>616</v>
      </c>
      <c r="B121" s="217" t="s">
        <v>1413</v>
      </c>
      <c r="C121" s="216" t="s">
        <v>617</v>
      </c>
      <c r="D121" s="391">
        <v>10</v>
      </c>
      <c r="E121" s="395" t="s">
        <v>15011</v>
      </c>
      <c r="F121" s="215" t="s">
        <v>15804</v>
      </c>
      <c r="G121" s="206" t="s">
        <v>447</v>
      </c>
      <c r="H121" s="374">
        <v>18409</v>
      </c>
      <c r="I121" s="374">
        <v>16718</v>
      </c>
      <c r="J121" s="374">
        <v>14734</v>
      </c>
      <c r="K121" s="320">
        <v>0.101148462734777</v>
      </c>
      <c r="L121" s="374">
        <v>85</v>
      </c>
      <c r="M121" s="374">
        <v>119</v>
      </c>
      <c r="N121" s="374">
        <v>73</v>
      </c>
      <c r="O121" s="320">
        <v>-0.28571428571428598</v>
      </c>
      <c r="P121" s="374">
        <v>5760</v>
      </c>
      <c r="Q121" s="374">
        <v>10718</v>
      </c>
      <c r="R121" s="374">
        <v>16</v>
      </c>
      <c r="S121" s="383">
        <v>1915</v>
      </c>
    </row>
    <row r="122" spans="1:19" ht="24.95" customHeight="1" x14ac:dyDescent="0.2">
      <c r="A122" s="207" t="s">
        <v>669</v>
      </c>
      <c r="B122" s="217"/>
      <c r="C122" s="216" t="s">
        <v>411</v>
      </c>
      <c r="D122" s="391">
        <v>7</v>
      </c>
      <c r="E122" s="396" t="s">
        <v>16209</v>
      </c>
      <c r="F122" s="215" t="s">
        <v>255</v>
      </c>
      <c r="G122" s="206" t="s">
        <v>447</v>
      </c>
      <c r="H122" s="374">
        <v>17920</v>
      </c>
      <c r="I122" s="374">
        <v>16425</v>
      </c>
      <c r="J122" s="374">
        <v>15009</v>
      </c>
      <c r="K122" s="320">
        <v>9.1019786910197895E-2</v>
      </c>
      <c r="L122" s="374">
        <v>2657</v>
      </c>
      <c r="M122" s="374">
        <v>2596</v>
      </c>
      <c r="N122" s="374">
        <v>1243</v>
      </c>
      <c r="O122" s="320">
        <v>2.3497688751926E-2</v>
      </c>
      <c r="P122" s="374">
        <v>2068</v>
      </c>
      <c r="Q122" s="374">
        <v>5503</v>
      </c>
      <c r="R122" s="374">
        <v>0</v>
      </c>
      <c r="S122" s="383">
        <v>713</v>
      </c>
    </row>
    <row r="123" spans="1:19" ht="24.95" customHeight="1" x14ac:dyDescent="0.2">
      <c r="A123" s="207" t="s">
        <v>531</v>
      </c>
      <c r="B123" s="217" t="s">
        <v>1280</v>
      </c>
      <c r="C123" s="216" t="s">
        <v>424</v>
      </c>
      <c r="D123" s="391">
        <v>19</v>
      </c>
      <c r="E123" s="395" t="s">
        <v>18359</v>
      </c>
      <c r="F123" s="215" t="s">
        <v>15798</v>
      </c>
      <c r="G123" s="206" t="s">
        <v>447</v>
      </c>
      <c r="H123" s="374">
        <v>17384</v>
      </c>
      <c r="I123" s="374">
        <v>14850</v>
      </c>
      <c r="J123" s="374">
        <v>12557</v>
      </c>
      <c r="K123" s="320">
        <v>0.17063973063973101</v>
      </c>
      <c r="L123" s="374">
        <v>723</v>
      </c>
      <c r="M123" s="374">
        <v>699</v>
      </c>
      <c r="N123" s="374">
        <v>270</v>
      </c>
      <c r="O123" s="320">
        <v>3.4334763948497903E-2</v>
      </c>
      <c r="P123" s="374">
        <v>3650</v>
      </c>
      <c r="Q123" s="374">
        <v>11326</v>
      </c>
      <c r="R123" s="374">
        <v>10</v>
      </c>
      <c r="S123" s="383">
        <v>289</v>
      </c>
    </row>
    <row r="124" spans="1:19" ht="24.95" customHeight="1" x14ac:dyDescent="0.2">
      <c r="A124" s="207" t="s">
        <v>468</v>
      </c>
      <c r="B124" s="217"/>
      <c r="C124" s="216" t="s">
        <v>469</v>
      </c>
      <c r="D124" s="391">
        <v>9</v>
      </c>
      <c r="E124" s="396" t="s">
        <v>15051</v>
      </c>
      <c r="F124" s="215" t="s">
        <v>263</v>
      </c>
      <c r="G124" s="206" t="s">
        <v>447</v>
      </c>
      <c r="H124" s="374">
        <v>17308</v>
      </c>
      <c r="I124" s="374">
        <v>15195</v>
      </c>
      <c r="J124" s="374">
        <v>13126</v>
      </c>
      <c r="K124" s="320">
        <v>0.13905890095426099</v>
      </c>
      <c r="L124" s="374">
        <v>13</v>
      </c>
      <c r="M124" s="374">
        <v>10</v>
      </c>
      <c r="N124" s="374">
        <v>11</v>
      </c>
      <c r="O124" s="320">
        <v>0.3</v>
      </c>
      <c r="P124" s="374">
        <v>5896</v>
      </c>
      <c r="Q124" s="374">
        <v>10787</v>
      </c>
      <c r="R124" s="374">
        <v>0</v>
      </c>
      <c r="S124" s="383">
        <v>624</v>
      </c>
    </row>
    <row r="125" spans="1:19" ht="24.95" customHeight="1" x14ac:dyDescent="0.2">
      <c r="A125" s="207" t="s">
        <v>607</v>
      </c>
      <c r="B125" s="217"/>
      <c r="C125" s="216" t="s">
        <v>414</v>
      </c>
      <c r="D125" s="391">
        <v>12</v>
      </c>
      <c r="E125" s="396" t="s">
        <v>16208</v>
      </c>
      <c r="F125" s="215" t="s">
        <v>257</v>
      </c>
      <c r="G125" s="206" t="s">
        <v>447</v>
      </c>
      <c r="H125" s="374">
        <v>17241</v>
      </c>
      <c r="I125" s="374">
        <v>15229</v>
      </c>
      <c r="J125" s="374">
        <v>13434</v>
      </c>
      <c r="K125" s="320">
        <v>0.13211635695055499</v>
      </c>
      <c r="L125" s="374">
        <v>175</v>
      </c>
      <c r="M125" s="374">
        <v>81</v>
      </c>
      <c r="N125" s="374">
        <v>81</v>
      </c>
      <c r="O125" s="320">
        <v>1.1604938271604901</v>
      </c>
      <c r="P125" s="374">
        <v>2764</v>
      </c>
      <c r="Q125" s="374">
        <v>10686</v>
      </c>
      <c r="R125" s="374">
        <v>3</v>
      </c>
      <c r="S125" s="383">
        <v>2960</v>
      </c>
    </row>
    <row r="126" spans="1:19" ht="24.95" customHeight="1" x14ac:dyDescent="0.2">
      <c r="A126" s="207" t="s">
        <v>490</v>
      </c>
      <c r="B126" s="217"/>
      <c r="C126" s="216" t="s">
        <v>16217</v>
      </c>
      <c r="D126" s="391">
        <v>16</v>
      </c>
      <c r="E126" s="395" t="s">
        <v>18312</v>
      </c>
      <c r="F126" s="215" t="s">
        <v>262</v>
      </c>
      <c r="G126" s="206" t="s">
        <v>447</v>
      </c>
      <c r="H126" s="374">
        <v>16564</v>
      </c>
      <c r="I126" s="374">
        <v>13940</v>
      </c>
      <c r="J126" s="374">
        <v>12629</v>
      </c>
      <c r="K126" s="320">
        <v>0.188235294117647</v>
      </c>
      <c r="L126" s="374">
        <v>46</v>
      </c>
      <c r="M126" s="374">
        <v>65</v>
      </c>
      <c r="N126" s="374">
        <v>51</v>
      </c>
      <c r="O126" s="320">
        <v>-0.29230769230769199</v>
      </c>
      <c r="P126" s="374">
        <v>3547</v>
      </c>
      <c r="Q126" s="374">
        <v>12458</v>
      </c>
      <c r="R126" s="374">
        <v>5</v>
      </c>
      <c r="S126" s="383">
        <v>553</v>
      </c>
    </row>
    <row r="127" spans="1:19" ht="24.95" customHeight="1" x14ac:dyDescent="0.2">
      <c r="A127" s="207" t="s">
        <v>561</v>
      </c>
      <c r="B127" s="217"/>
      <c r="C127" s="216" t="s">
        <v>562</v>
      </c>
      <c r="D127" s="391">
        <v>8</v>
      </c>
      <c r="E127" s="395" t="s">
        <v>15037</v>
      </c>
      <c r="F127" s="215" t="s">
        <v>253</v>
      </c>
      <c r="G127" s="206" t="s">
        <v>447</v>
      </c>
      <c r="H127" s="374">
        <v>16401</v>
      </c>
      <c r="I127" s="374">
        <v>14501</v>
      </c>
      <c r="J127" s="374">
        <v>13393</v>
      </c>
      <c r="K127" s="320">
        <v>0.13102544652093001</v>
      </c>
      <c r="L127" s="374">
        <v>3174</v>
      </c>
      <c r="M127" s="374">
        <v>2834</v>
      </c>
      <c r="N127" s="374">
        <v>1368</v>
      </c>
      <c r="O127" s="320">
        <v>0.119971771347918</v>
      </c>
      <c r="P127" s="374">
        <v>919</v>
      </c>
      <c r="Q127" s="374">
        <v>5015</v>
      </c>
      <c r="R127" s="374">
        <v>0</v>
      </c>
      <c r="S127" s="383">
        <v>260</v>
      </c>
    </row>
    <row r="128" spans="1:19" ht="24.95" customHeight="1" x14ac:dyDescent="0.2">
      <c r="A128" s="207" t="s">
        <v>844</v>
      </c>
      <c r="B128" s="217" t="s">
        <v>1152</v>
      </c>
      <c r="C128" s="216" t="s">
        <v>845</v>
      </c>
      <c r="D128" s="391">
        <v>8</v>
      </c>
      <c r="E128" s="395" t="s">
        <v>14965</v>
      </c>
      <c r="F128" s="215" t="s">
        <v>254</v>
      </c>
      <c r="G128" s="206" t="s">
        <v>17311</v>
      </c>
      <c r="H128" s="374">
        <v>16392</v>
      </c>
      <c r="I128" s="374">
        <v>15019</v>
      </c>
      <c r="J128" s="374">
        <v>13745</v>
      </c>
      <c r="K128" s="320">
        <v>9.1417537785471806E-2</v>
      </c>
      <c r="L128" s="374">
        <v>5</v>
      </c>
      <c r="M128" s="374">
        <v>8</v>
      </c>
      <c r="N128" s="374">
        <v>5</v>
      </c>
      <c r="O128" s="320">
        <v>-0.375</v>
      </c>
      <c r="P128" s="374">
        <v>2212</v>
      </c>
      <c r="Q128" s="374">
        <v>12824</v>
      </c>
      <c r="R128" s="374">
        <v>0</v>
      </c>
      <c r="S128" s="383">
        <v>1356</v>
      </c>
    </row>
    <row r="129" spans="1:19" ht="24.95" customHeight="1" x14ac:dyDescent="0.2">
      <c r="A129" s="207" t="s">
        <v>660</v>
      </c>
      <c r="B129" s="217" t="s">
        <v>1255</v>
      </c>
      <c r="C129" s="216" t="s">
        <v>661</v>
      </c>
      <c r="D129" s="391">
        <v>5</v>
      </c>
      <c r="E129" s="395" t="s">
        <v>14999</v>
      </c>
      <c r="F129" s="215" t="s">
        <v>251</v>
      </c>
      <c r="G129" s="206" t="s">
        <v>447</v>
      </c>
      <c r="H129" s="374">
        <v>16193</v>
      </c>
      <c r="I129" s="374">
        <v>13719</v>
      </c>
      <c r="J129" s="374">
        <v>10581</v>
      </c>
      <c r="K129" s="320">
        <v>0.180333843574604</v>
      </c>
      <c r="L129" s="374">
        <v>3981</v>
      </c>
      <c r="M129" s="374">
        <v>3508</v>
      </c>
      <c r="N129" s="374">
        <v>2111</v>
      </c>
      <c r="O129" s="320">
        <v>0.134834663625998</v>
      </c>
      <c r="P129" s="374">
        <v>1769</v>
      </c>
      <c r="Q129" s="374">
        <v>4837</v>
      </c>
      <c r="R129" s="374">
        <v>154</v>
      </c>
      <c r="S129" s="383">
        <v>640</v>
      </c>
    </row>
    <row r="130" spans="1:19" ht="24.95" customHeight="1" x14ac:dyDescent="0.2">
      <c r="A130" s="207" t="s">
        <v>591</v>
      </c>
      <c r="B130" s="217"/>
      <c r="C130" s="216" t="s">
        <v>592</v>
      </c>
      <c r="D130" s="391">
        <v>3</v>
      </c>
      <c r="E130" s="395" t="s">
        <v>15025</v>
      </c>
      <c r="F130" s="215" t="s">
        <v>251</v>
      </c>
      <c r="G130" s="206" t="s">
        <v>447</v>
      </c>
      <c r="H130" s="374">
        <v>14936</v>
      </c>
      <c r="I130" s="374">
        <v>14293</v>
      </c>
      <c r="J130" s="374">
        <v>12756</v>
      </c>
      <c r="K130" s="320">
        <v>4.4987056601133397E-2</v>
      </c>
      <c r="L130" s="374">
        <v>1679</v>
      </c>
      <c r="M130" s="374">
        <v>1666</v>
      </c>
      <c r="N130" s="374">
        <v>847</v>
      </c>
      <c r="O130" s="320">
        <v>7.8031212484994698E-3</v>
      </c>
      <c r="P130" s="374">
        <v>1603</v>
      </c>
      <c r="Q130" s="374">
        <v>6037</v>
      </c>
      <c r="R130" s="374">
        <v>0</v>
      </c>
      <c r="S130" s="383">
        <v>55</v>
      </c>
    </row>
    <row r="131" spans="1:19" ht="24.95" customHeight="1" x14ac:dyDescent="0.2">
      <c r="A131" s="207" t="s">
        <v>463</v>
      </c>
      <c r="B131" s="217"/>
      <c r="C131" s="216" t="s">
        <v>464</v>
      </c>
      <c r="D131" s="391">
        <v>9</v>
      </c>
      <c r="E131" s="396" t="s">
        <v>15054</v>
      </c>
      <c r="F131" s="215" t="s">
        <v>263</v>
      </c>
      <c r="G131" s="206" t="s">
        <v>447</v>
      </c>
      <c r="H131" s="374">
        <v>14618</v>
      </c>
      <c r="I131" s="374">
        <v>12852</v>
      </c>
      <c r="J131" s="374">
        <v>10380</v>
      </c>
      <c r="K131" s="320">
        <v>0.137410519763461</v>
      </c>
      <c r="L131" s="374">
        <v>89</v>
      </c>
      <c r="M131" s="374">
        <v>139</v>
      </c>
      <c r="N131" s="374">
        <v>64</v>
      </c>
      <c r="O131" s="320">
        <v>-0.35971223021582699</v>
      </c>
      <c r="P131" s="374">
        <v>4682</v>
      </c>
      <c r="Q131" s="374">
        <v>9487</v>
      </c>
      <c r="R131" s="374">
        <v>8</v>
      </c>
      <c r="S131" s="383">
        <v>415</v>
      </c>
    </row>
    <row r="132" spans="1:19" ht="24.95" customHeight="1" x14ac:dyDescent="0.2">
      <c r="A132" s="207" t="s">
        <v>583</v>
      </c>
      <c r="B132" s="217"/>
      <c r="C132" s="216" t="s">
        <v>584</v>
      </c>
      <c r="D132" s="391">
        <v>6</v>
      </c>
      <c r="E132" s="395" t="s">
        <v>16204</v>
      </c>
      <c r="F132" s="215" t="s">
        <v>249</v>
      </c>
      <c r="G132" s="206" t="s">
        <v>447</v>
      </c>
      <c r="H132" s="374">
        <v>14242</v>
      </c>
      <c r="I132" s="374">
        <v>13198</v>
      </c>
      <c r="J132" s="374">
        <v>10711</v>
      </c>
      <c r="K132" s="320">
        <v>7.9102894377936203E-2</v>
      </c>
      <c r="L132" s="374">
        <v>1871</v>
      </c>
      <c r="M132" s="374">
        <v>2016</v>
      </c>
      <c r="N132" s="374">
        <v>1490</v>
      </c>
      <c r="O132" s="320">
        <v>-7.1924603174603099E-2</v>
      </c>
      <c r="P132" s="374">
        <v>3431</v>
      </c>
      <c r="Q132" s="374">
        <v>8659</v>
      </c>
      <c r="R132" s="374">
        <v>0</v>
      </c>
      <c r="S132" s="383">
        <v>741</v>
      </c>
    </row>
    <row r="133" spans="1:19" ht="24.95" customHeight="1" x14ac:dyDescent="0.2">
      <c r="A133" s="207" t="s">
        <v>723</v>
      </c>
      <c r="B133" s="217" t="s">
        <v>1152</v>
      </c>
      <c r="C133" s="216" t="s">
        <v>724</v>
      </c>
      <c r="D133" s="391">
        <v>13</v>
      </c>
      <c r="E133" s="395" t="s">
        <v>14968</v>
      </c>
      <c r="F133" s="215" t="s">
        <v>254</v>
      </c>
      <c r="G133" s="206" t="s">
        <v>447</v>
      </c>
      <c r="H133" s="374">
        <v>14150</v>
      </c>
      <c r="I133" s="374">
        <v>13010</v>
      </c>
      <c r="J133" s="374">
        <v>11907</v>
      </c>
      <c r="K133" s="320">
        <v>8.7624903920061406E-2</v>
      </c>
      <c r="L133" s="374">
        <v>14</v>
      </c>
      <c r="M133" s="374">
        <v>7</v>
      </c>
      <c r="N133" s="374">
        <v>9</v>
      </c>
      <c r="O133" s="320">
        <v>1</v>
      </c>
      <c r="P133" s="374">
        <v>3581</v>
      </c>
      <c r="Q133" s="374">
        <v>9982</v>
      </c>
      <c r="R133" s="374">
        <v>0</v>
      </c>
      <c r="S133" s="383">
        <v>587</v>
      </c>
    </row>
    <row r="134" spans="1:19" ht="24.95" customHeight="1" x14ac:dyDescent="0.2">
      <c r="A134" s="207" t="s">
        <v>623</v>
      </c>
      <c r="B134" s="217"/>
      <c r="C134" s="216" t="s">
        <v>624</v>
      </c>
      <c r="D134" s="391">
        <v>13</v>
      </c>
      <c r="E134" s="395" t="s">
        <v>15016</v>
      </c>
      <c r="F134" s="215" t="s">
        <v>253</v>
      </c>
      <c r="G134" s="206" t="s">
        <v>447</v>
      </c>
      <c r="H134" s="374">
        <v>14097</v>
      </c>
      <c r="I134" s="374">
        <v>13205</v>
      </c>
      <c r="J134" s="374">
        <v>10880</v>
      </c>
      <c r="K134" s="320">
        <v>6.7550170390003897E-2</v>
      </c>
      <c r="L134" s="374">
        <v>227</v>
      </c>
      <c r="M134" s="374">
        <v>275</v>
      </c>
      <c r="N134" s="374">
        <v>128</v>
      </c>
      <c r="O134" s="320">
        <v>-0.174545454545455</v>
      </c>
      <c r="P134" s="374">
        <v>5319</v>
      </c>
      <c r="Q134" s="374">
        <v>6579</v>
      </c>
      <c r="R134" s="374">
        <v>1</v>
      </c>
      <c r="S134" s="383">
        <v>254</v>
      </c>
    </row>
    <row r="135" spans="1:19" ht="24.95" customHeight="1" x14ac:dyDescent="0.2">
      <c r="A135" s="207" t="s">
        <v>687</v>
      </c>
      <c r="B135" s="217"/>
      <c r="C135" s="216" t="s">
        <v>421</v>
      </c>
      <c r="D135" s="391">
        <v>6</v>
      </c>
      <c r="E135" s="395" t="s">
        <v>18361</v>
      </c>
      <c r="F135" s="215" t="s">
        <v>252</v>
      </c>
      <c r="G135" s="206" t="s">
        <v>447</v>
      </c>
      <c r="H135" s="374">
        <v>13834</v>
      </c>
      <c r="I135" s="374">
        <v>10598</v>
      </c>
      <c r="J135" s="374">
        <v>9269</v>
      </c>
      <c r="K135" s="320">
        <v>0.305340630307605</v>
      </c>
      <c r="L135" s="374">
        <v>129</v>
      </c>
      <c r="M135" s="374">
        <v>78</v>
      </c>
      <c r="N135" s="374">
        <v>43</v>
      </c>
      <c r="O135" s="320">
        <v>0.65384615384615397</v>
      </c>
      <c r="P135" s="374">
        <v>6442</v>
      </c>
      <c r="Q135" s="374">
        <v>6713</v>
      </c>
      <c r="R135" s="374">
        <v>27</v>
      </c>
      <c r="S135" s="383">
        <v>652</v>
      </c>
    </row>
    <row r="136" spans="1:19" ht="24.95" customHeight="1" x14ac:dyDescent="0.2">
      <c r="A136" s="207" t="s">
        <v>751</v>
      </c>
      <c r="B136" s="217"/>
      <c r="C136" s="216" t="s">
        <v>752</v>
      </c>
      <c r="D136" s="391">
        <v>13</v>
      </c>
      <c r="E136" s="396" t="s">
        <v>16230</v>
      </c>
      <c r="F136" s="215" t="s">
        <v>255</v>
      </c>
      <c r="G136" s="206" t="s">
        <v>447</v>
      </c>
      <c r="H136" s="374">
        <v>13300</v>
      </c>
      <c r="I136" s="374">
        <v>11105</v>
      </c>
      <c r="J136" s="374">
        <v>10001</v>
      </c>
      <c r="K136" s="320">
        <v>0.19765871229176099</v>
      </c>
      <c r="L136" s="374">
        <v>111</v>
      </c>
      <c r="M136" s="374">
        <v>96</v>
      </c>
      <c r="N136" s="374">
        <v>46</v>
      </c>
      <c r="O136" s="320">
        <v>0.15625</v>
      </c>
      <c r="P136" s="374">
        <v>2934</v>
      </c>
      <c r="Q136" s="374">
        <v>9143</v>
      </c>
      <c r="R136" s="374">
        <v>24</v>
      </c>
      <c r="S136" s="383">
        <v>1003</v>
      </c>
    </row>
    <row r="137" spans="1:19" ht="24.95" customHeight="1" x14ac:dyDescent="0.2">
      <c r="A137" s="207" t="s">
        <v>802</v>
      </c>
      <c r="B137" s="217" t="s">
        <v>1225</v>
      </c>
      <c r="C137" s="216" t="s">
        <v>803</v>
      </c>
      <c r="D137" s="391">
        <v>16</v>
      </c>
      <c r="E137" s="396" t="s">
        <v>14975</v>
      </c>
      <c r="F137" s="215" t="s">
        <v>15791</v>
      </c>
      <c r="G137" s="206" t="s">
        <v>447</v>
      </c>
      <c r="H137" s="374">
        <v>13271</v>
      </c>
      <c r="I137" s="374">
        <v>11960</v>
      </c>
      <c r="J137" s="374">
        <v>10314</v>
      </c>
      <c r="K137" s="320">
        <v>0.109615384615385</v>
      </c>
      <c r="L137" s="374">
        <v>626</v>
      </c>
      <c r="M137" s="374">
        <v>679</v>
      </c>
      <c r="N137" s="374">
        <v>244</v>
      </c>
      <c r="O137" s="320">
        <v>-7.8055964653902701E-2</v>
      </c>
      <c r="P137" s="374">
        <v>3789</v>
      </c>
      <c r="Q137" s="374">
        <v>8751</v>
      </c>
      <c r="R137" s="374">
        <v>0</v>
      </c>
      <c r="S137" s="383">
        <v>731</v>
      </c>
    </row>
    <row r="138" spans="1:19" ht="24.95" customHeight="1" x14ac:dyDescent="0.2">
      <c r="A138" s="207" t="s">
        <v>980</v>
      </c>
      <c r="B138" s="217"/>
      <c r="C138" s="216" t="s">
        <v>981</v>
      </c>
      <c r="D138" s="391">
        <v>8</v>
      </c>
      <c r="E138" s="396" t="s">
        <v>16292</v>
      </c>
      <c r="F138" s="215" t="s">
        <v>487</v>
      </c>
      <c r="G138" s="206" t="s">
        <v>447</v>
      </c>
      <c r="H138" s="374">
        <v>13235</v>
      </c>
      <c r="I138" s="374">
        <v>14060</v>
      </c>
      <c r="J138" s="374">
        <v>14126</v>
      </c>
      <c r="K138" s="320">
        <v>-5.8677098150782397E-2</v>
      </c>
      <c r="L138" s="374">
        <v>986</v>
      </c>
      <c r="M138" s="374">
        <v>1046</v>
      </c>
      <c r="N138" s="374">
        <v>867</v>
      </c>
      <c r="O138" s="320">
        <v>-5.7361376673040199E-2</v>
      </c>
      <c r="P138" s="374">
        <v>465</v>
      </c>
      <c r="Q138" s="374">
        <v>8934</v>
      </c>
      <c r="R138" s="374">
        <v>0</v>
      </c>
      <c r="S138" s="383">
        <v>96</v>
      </c>
    </row>
    <row r="139" spans="1:19" ht="24.95" customHeight="1" x14ac:dyDescent="0.2">
      <c r="A139" s="207" t="s">
        <v>1073</v>
      </c>
      <c r="B139" s="217"/>
      <c r="C139" s="216" t="s">
        <v>1074</v>
      </c>
      <c r="D139" s="391">
        <v>5</v>
      </c>
      <c r="E139" s="396" t="s">
        <v>14909</v>
      </c>
      <c r="F139" s="215" t="s">
        <v>15809</v>
      </c>
      <c r="G139" s="206" t="s">
        <v>447</v>
      </c>
      <c r="H139" s="374">
        <v>12912</v>
      </c>
      <c r="I139" s="374">
        <v>11089</v>
      </c>
      <c r="J139" s="374">
        <v>8965</v>
      </c>
      <c r="K139" s="320">
        <v>0.164397150329155</v>
      </c>
      <c r="L139" s="374">
        <v>3</v>
      </c>
      <c r="M139" s="374">
        <v>5</v>
      </c>
      <c r="N139" s="374">
        <v>3</v>
      </c>
      <c r="O139" s="320">
        <v>-0.4</v>
      </c>
      <c r="P139" s="374">
        <v>3592</v>
      </c>
      <c r="Q139" s="374">
        <v>8512</v>
      </c>
      <c r="R139" s="374">
        <v>0</v>
      </c>
      <c r="S139" s="383">
        <v>808</v>
      </c>
    </row>
    <row r="140" spans="1:19" ht="24.95" customHeight="1" x14ac:dyDescent="0.2">
      <c r="A140" s="207" t="s">
        <v>737</v>
      </c>
      <c r="B140" s="217"/>
      <c r="C140" s="216" t="s">
        <v>396</v>
      </c>
      <c r="D140" s="391">
        <v>10</v>
      </c>
      <c r="E140" s="396" t="s">
        <v>14990</v>
      </c>
      <c r="F140" s="215" t="s">
        <v>15795</v>
      </c>
      <c r="G140" s="206" t="s">
        <v>447</v>
      </c>
      <c r="H140" s="374">
        <v>12843</v>
      </c>
      <c r="I140" s="374">
        <v>11683</v>
      </c>
      <c r="J140" s="374">
        <v>10249</v>
      </c>
      <c r="K140" s="320">
        <v>9.9289566036120797E-2</v>
      </c>
      <c r="L140" s="374">
        <v>268</v>
      </c>
      <c r="M140" s="374">
        <v>242</v>
      </c>
      <c r="N140" s="374">
        <v>88</v>
      </c>
      <c r="O140" s="320">
        <v>0.107438016528926</v>
      </c>
      <c r="P140" s="374">
        <v>6653</v>
      </c>
      <c r="Q140" s="374">
        <v>5336</v>
      </c>
      <c r="R140" s="374">
        <v>15</v>
      </c>
      <c r="S140" s="383">
        <v>730</v>
      </c>
    </row>
    <row r="141" spans="1:19" ht="24.95" customHeight="1" x14ac:dyDescent="0.2">
      <c r="A141" s="207" t="s">
        <v>657</v>
      </c>
      <c r="B141" s="217"/>
      <c r="C141" s="216" t="s">
        <v>440</v>
      </c>
      <c r="D141" s="391">
        <v>12</v>
      </c>
      <c r="E141" s="395" t="s">
        <v>15006</v>
      </c>
      <c r="F141" s="215" t="s">
        <v>252</v>
      </c>
      <c r="G141" s="206" t="s">
        <v>447</v>
      </c>
      <c r="H141" s="374">
        <v>12782</v>
      </c>
      <c r="I141" s="374">
        <v>11099</v>
      </c>
      <c r="J141" s="374">
        <v>10118</v>
      </c>
      <c r="K141" s="320">
        <v>0.15163528245787899</v>
      </c>
      <c r="L141" s="374">
        <v>562</v>
      </c>
      <c r="M141" s="374">
        <v>551</v>
      </c>
      <c r="N141" s="374">
        <v>379</v>
      </c>
      <c r="O141" s="320">
        <v>1.9963702359346601E-2</v>
      </c>
      <c r="P141" s="374">
        <v>2990</v>
      </c>
      <c r="Q141" s="374">
        <v>9288</v>
      </c>
      <c r="R141" s="374">
        <v>10</v>
      </c>
      <c r="S141" s="383">
        <v>494</v>
      </c>
    </row>
    <row r="142" spans="1:19" ht="24.95" customHeight="1" x14ac:dyDescent="0.2">
      <c r="A142" s="207" t="s">
        <v>1000</v>
      </c>
      <c r="B142" s="217"/>
      <c r="C142" s="216" t="s">
        <v>1001</v>
      </c>
      <c r="D142" s="391">
        <v>4</v>
      </c>
      <c r="E142" s="395" t="s">
        <v>16221</v>
      </c>
      <c r="F142" s="215" t="s">
        <v>15808</v>
      </c>
      <c r="G142" s="206" t="s">
        <v>447</v>
      </c>
      <c r="H142" s="374">
        <v>12192</v>
      </c>
      <c r="I142" s="374">
        <v>11058</v>
      </c>
      <c r="J142" s="374">
        <v>8847</v>
      </c>
      <c r="K142" s="320">
        <v>0.10255018990775901</v>
      </c>
      <c r="L142" s="374">
        <v>2087</v>
      </c>
      <c r="M142" s="374">
        <v>2116</v>
      </c>
      <c r="N142" s="374">
        <v>863</v>
      </c>
      <c r="O142" s="320">
        <v>-1.37051039697542E-2</v>
      </c>
      <c r="P142" s="374">
        <v>1000</v>
      </c>
      <c r="Q142" s="374">
        <v>2296</v>
      </c>
      <c r="R142" s="374">
        <v>0</v>
      </c>
      <c r="S142" s="383">
        <v>234</v>
      </c>
    </row>
    <row r="143" spans="1:19" ht="24.95" customHeight="1" x14ac:dyDescent="0.2">
      <c r="A143" s="207" t="s">
        <v>813</v>
      </c>
      <c r="B143" s="217"/>
      <c r="C143" s="216" t="s">
        <v>814</v>
      </c>
      <c r="D143" s="391">
        <v>6</v>
      </c>
      <c r="E143" s="395" t="s">
        <v>14973</v>
      </c>
      <c r="F143" s="215" t="s">
        <v>15811</v>
      </c>
      <c r="G143" s="206" t="s">
        <v>447</v>
      </c>
      <c r="H143" s="374">
        <v>12139</v>
      </c>
      <c r="I143" s="374">
        <v>10891</v>
      </c>
      <c r="J143" s="374">
        <v>9358</v>
      </c>
      <c r="K143" s="320">
        <v>0.114590028463869</v>
      </c>
      <c r="L143" s="374">
        <v>197</v>
      </c>
      <c r="M143" s="374">
        <v>141</v>
      </c>
      <c r="N143" s="374">
        <v>87</v>
      </c>
      <c r="O143" s="320">
        <v>0.39716312056737602</v>
      </c>
      <c r="P143" s="374">
        <v>3046</v>
      </c>
      <c r="Q143" s="374">
        <v>8185</v>
      </c>
      <c r="R143" s="374">
        <v>154</v>
      </c>
      <c r="S143" s="383">
        <v>754</v>
      </c>
    </row>
    <row r="144" spans="1:19" ht="24.95" customHeight="1" x14ac:dyDescent="0.2">
      <c r="A144" s="207" t="s">
        <v>505</v>
      </c>
      <c r="B144" s="217" t="s">
        <v>1413</v>
      </c>
      <c r="C144" s="216" t="s">
        <v>506</v>
      </c>
      <c r="D144" s="391">
        <v>18</v>
      </c>
      <c r="E144" s="395" t="s">
        <v>16983</v>
      </c>
      <c r="F144" s="215" t="s">
        <v>249</v>
      </c>
      <c r="G144" s="206" t="s">
        <v>447</v>
      </c>
      <c r="H144" s="374">
        <v>12033</v>
      </c>
      <c r="I144" s="374">
        <v>11189</v>
      </c>
      <c r="J144" s="374">
        <v>9825</v>
      </c>
      <c r="K144" s="320">
        <v>7.5431227098042605E-2</v>
      </c>
      <c r="L144" s="374">
        <v>785</v>
      </c>
      <c r="M144" s="374">
        <v>987</v>
      </c>
      <c r="N144" s="374">
        <v>635</v>
      </c>
      <c r="O144" s="320">
        <v>-0.204660587639311</v>
      </c>
      <c r="P144" s="374">
        <v>3308</v>
      </c>
      <c r="Q144" s="374">
        <v>7502</v>
      </c>
      <c r="R144" s="374">
        <v>0</v>
      </c>
      <c r="S144" s="383">
        <v>1223</v>
      </c>
    </row>
    <row r="145" spans="1:19" ht="24.95" customHeight="1" x14ac:dyDescent="0.2">
      <c r="A145" s="207" t="s">
        <v>658</v>
      </c>
      <c r="B145" s="217" t="s">
        <v>1225</v>
      </c>
      <c r="C145" s="216" t="s">
        <v>659</v>
      </c>
      <c r="D145" s="391">
        <v>9</v>
      </c>
      <c r="E145" s="395" t="s">
        <v>15000</v>
      </c>
      <c r="F145" s="215" t="s">
        <v>254</v>
      </c>
      <c r="G145" s="206" t="s">
        <v>447</v>
      </c>
      <c r="H145" s="374">
        <v>11993</v>
      </c>
      <c r="I145" s="374">
        <v>10820</v>
      </c>
      <c r="J145" s="374">
        <v>9578</v>
      </c>
      <c r="K145" s="320">
        <v>0.108410351201479</v>
      </c>
      <c r="L145" s="374">
        <v>1954</v>
      </c>
      <c r="M145" s="374">
        <v>2005</v>
      </c>
      <c r="N145" s="374">
        <v>1134</v>
      </c>
      <c r="O145" s="320">
        <v>-2.5436408977556099E-2</v>
      </c>
      <c r="P145" s="374">
        <v>1052</v>
      </c>
      <c r="Q145" s="374">
        <v>2283</v>
      </c>
      <c r="R145" s="374">
        <v>12</v>
      </c>
      <c r="S145" s="383">
        <v>300</v>
      </c>
    </row>
    <row r="146" spans="1:19" ht="24.95" customHeight="1" x14ac:dyDescent="0.2">
      <c r="A146" s="207" t="s">
        <v>869</v>
      </c>
      <c r="B146" s="217" t="s">
        <v>1225</v>
      </c>
      <c r="C146" s="216" t="s">
        <v>870</v>
      </c>
      <c r="D146" s="391">
        <v>4</v>
      </c>
      <c r="E146" s="396" t="s">
        <v>14958</v>
      </c>
      <c r="F146" s="215" t="s">
        <v>254</v>
      </c>
      <c r="G146" s="206" t="s">
        <v>447</v>
      </c>
      <c r="H146" s="374">
        <v>11548</v>
      </c>
      <c r="I146" s="374">
        <v>9831</v>
      </c>
      <c r="J146" s="374">
        <v>8762</v>
      </c>
      <c r="K146" s="320">
        <v>0.17465161224697401</v>
      </c>
      <c r="L146" s="374">
        <v>2173</v>
      </c>
      <c r="M146" s="374">
        <v>1820</v>
      </c>
      <c r="N146" s="374">
        <v>878</v>
      </c>
      <c r="O146" s="320">
        <v>0.19395604395604399</v>
      </c>
      <c r="P146" s="374">
        <v>594</v>
      </c>
      <c r="Q146" s="374">
        <v>3468</v>
      </c>
      <c r="R146" s="374">
        <v>0</v>
      </c>
      <c r="S146" s="383">
        <v>23</v>
      </c>
    </row>
    <row r="147" spans="1:19" ht="24.95" customHeight="1" x14ac:dyDescent="0.2">
      <c r="A147" s="207" t="s">
        <v>848</v>
      </c>
      <c r="B147" s="217"/>
      <c r="C147" s="216" t="s">
        <v>849</v>
      </c>
      <c r="D147" s="391">
        <v>9</v>
      </c>
      <c r="E147" s="396" t="s">
        <v>14963</v>
      </c>
      <c r="F147" s="215" t="s">
        <v>254</v>
      </c>
      <c r="G147" s="206" t="s">
        <v>17311</v>
      </c>
      <c r="H147" s="374">
        <v>11505</v>
      </c>
      <c r="I147" s="374">
        <v>10436</v>
      </c>
      <c r="J147" s="374">
        <v>7870</v>
      </c>
      <c r="K147" s="320">
        <v>0.10243388271368301</v>
      </c>
      <c r="L147" s="374">
        <v>49</v>
      </c>
      <c r="M147" s="374">
        <v>65</v>
      </c>
      <c r="N147" s="374">
        <v>28</v>
      </c>
      <c r="O147" s="320">
        <v>-0.246153846153846</v>
      </c>
      <c r="P147" s="374">
        <v>3113</v>
      </c>
      <c r="Q147" s="374">
        <v>7455</v>
      </c>
      <c r="R147" s="374">
        <v>43</v>
      </c>
      <c r="S147" s="383">
        <v>894</v>
      </c>
    </row>
    <row r="148" spans="1:19" ht="24.95" customHeight="1" x14ac:dyDescent="0.2">
      <c r="A148" s="207" t="s">
        <v>613</v>
      </c>
      <c r="B148" s="217"/>
      <c r="C148" s="216" t="s">
        <v>614</v>
      </c>
      <c r="D148" s="391">
        <v>23</v>
      </c>
      <c r="E148" s="396" t="s">
        <v>16211</v>
      </c>
      <c r="F148" s="215" t="s">
        <v>15795</v>
      </c>
      <c r="G148" s="206" t="s">
        <v>447</v>
      </c>
      <c r="H148" s="374">
        <v>11411</v>
      </c>
      <c r="I148" s="374">
        <v>9568</v>
      </c>
      <c r="J148" s="374">
        <v>7064</v>
      </c>
      <c r="K148" s="320">
        <v>0.19262123745819401</v>
      </c>
      <c r="L148" s="374">
        <v>410</v>
      </c>
      <c r="M148" s="374">
        <v>369</v>
      </c>
      <c r="N148" s="374">
        <v>360</v>
      </c>
      <c r="O148" s="320">
        <v>0.11111111111111099</v>
      </c>
      <c r="P148" s="374">
        <v>3916</v>
      </c>
      <c r="Q148" s="374">
        <v>6942</v>
      </c>
      <c r="R148" s="374">
        <v>3</v>
      </c>
      <c r="S148" s="383">
        <v>550</v>
      </c>
    </row>
    <row r="149" spans="1:19" ht="24.95" customHeight="1" x14ac:dyDescent="0.2">
      <c r="A149" s="207" t="s">
        <v>760</v>
      </c>
      <c r="B149" s="217" t="s">
        <v>1225</v>
      </c>
      <c r="C149" s="216" t="s">
        <v>761</v>
      </c>
      <c r="D149" s="391">
        <v>6</v>
      </c>
      <c r="E149" s="396" t="s">
        <v>14984</v>
      </c>
      <c r="F149" s="215" t="s">
        <v>255</v>
      </c>
      <c r="G149" s="206" t="s">
        <v>447</v>
      </c>
      <c r="H149" s="374">
        <v>11242</v>
      </c>
      <c r="I149" s="374">
        <v>9833</v>
      </c>
      <c r="J149" s="374">
        <v>8853</v>
      </c>
      <c r="K149" s="320">
        <v>0.14329299298281301</v>
      </c>
      <c r="L149" s="374">
        <v>1995</v>
      </c>
      <c r="M149" s="374">
        <v>1685</v>
      </c>
      <c r="N149" s="374">
        <v>783</v>
      </c>
      <c r="O149" s="320">
        <v>0.18397626112759599</v>
      </c>
      <c r="P149" s="374">
        <v>1316</v>
      </c>
      <c r="Q149" s="374">
        <v>3146</v>
      </c>
      <c r="R149" s="374">
        <v>0</v>
      </c>
      <c r="S149" s="383">
        <v>40</v>
      </c>
    </row>
    <row r="150" spans="1:19" ht="24.95" customHeight="1" x14ac:dyDescent="0.2">
      <c r="A150" s="207" t="s">
        <v>532</v>
      </c>
      <c r="B150" s="217" t="s">
        <v>1170</v>
      </c>
      <c r="C150" s="216" t="s">
        <v>429</v>
      </c>
      <c r="D150" s="391">
        <v>7</v>
      </c>
      <c r="E150" s="395" t="s">
        <v>18313</v>
      </c>
      <c r="F150" s="215" t="s">
        <v>252</v>
      </c>
      <c r="G150" s="206" t="s">
        <v>447</v>
      </c>
      <c r="H150" s="374">
        <v>11175</v>
      </c>
      <c r="I150" s="374">
        <v>10151</v>
      </c>
      <c r="J150" s="374">
        <v>8273</v>
      </c>
      <c r="K150" s="320">
        <v>0.10087676091025501</v>
      </c>
      <c r="L150" s="374">
        <v>1691</v>
      </c>
      <c r="M150" s="374">
        <v>1650</v>
      </c>
      <c r="N150" s="374">
        <v>913</v>
      </c>
      <c r="O150" s="320">
        <v>2.4848484848484901E-2</v>
      </c>
      <c r="P150" s="374">
        <v>1287</v>
      </c>
      <c r="Q150" s="374">
        <v>5579</v>
      </c>
      <c r="R150" s="374">
        <v>0</v>
      </c>
      <c r="S150" s="383">
        <v>159</v>
      </c>
    </row>
    <row r="151" spans="1:19" ht="24.95" customHeight="1" x14ac:dyDescent="0.2">
      <c r="A151" s="207" t="s">
        <v>1093</v>
      </c>
      <c r="B151" s="217"/>
      <c r="C151" s="216" t="s">
        <v>1094</v>
      </c>
      <c r="D151" s="391">
        <v>11</v>
      </c>
      <c r="E151" s="395" t="s">
        <v>14908</v>
      </c>
      <c r="F151" s="215" t="s">
        <v>15810</v>
      </c>
      <c r="G151" s="206" t="s">
        <v>447</v>
      </c>
      <c r="H151" s="374">
        <v>10934</v>
      </c>
      <c r="I151" s="374">
        <v>9397</v>
      </c>
      <c r="J151" s="374">
        <v>8633</v>
      </c>
      <c r="K151" s="320">
        <v>0.163562839204001</v>
      </c>
      <c r="L151" s="374">
        <v>1993</v>
      </c>
      <c r="M151" s="374">
        <v>1794</v>
      </c>
      <c r="N151" s="374">
        <v>1600</v>
      </c>
      <c r="O151" s="320">
        <v>0.11092530657748</v>
      </c>
      <c r="P151" s="374">
        <v>3087</v>
      </c>
      <c r="Q151" s="374">
        <v>7091</v>
      </c>
      <c r="R151" s="374">
        <v>1</v>
      </c>
      <c r="S151" s="383">
        <v>755</v>
      </c>
    </row>
    <row r="152" spans="1:19" ht="24.95" customHeight="1" x14ac:dyDescent="0.2">
      <c r="A152" s="207" t="s">
        <v>603</v>
      </c>
      <c r="B152" s="217"/>
      <c r="C152" s="216" t="s">
        <v>604</v>
      </c>
      <c r="D152" s="391">
        <v>7</v>
      </c>
      <c r="E152" s="395" t="s">
        <v>16989</v>
      </c>
      <c r="F152" s="215" t="s">
        <v>257</v>
      </c>
      <c r="G152" s="206" t="s">
        <v>447</v>
      </c>
      <c r="H152" s="374">
        <v>10700</v>
      </c>
      <c r="I152" s="374">
        <v>9923</v>
      </c>
      <c r="J152" s="374">
        <v>8414</v>
      </c>
      <c r="K152" s="320">
        <v>7.8302932580872606E-2</v>
      </c>
      <c r="L152" s="374">
        <v>2241</v>
      </c>
      <c r="M152" s="374">
        <v>2432</v>
      </c>
      <c r="N152" s="374">
        <v>1297</v>
      </c>
      <c r="O152" s="320">
        <v>-7.85361842105263E-2</v>
      </c>
      <c r="P152" s="374">
        <v>1661</v>
      </c>
      <c r="Q152" s="374">
        <v>3273</v>
      </c>
      <c r="R152" s="374">
        <v>0</v>
      </c>
      <c r="S152" s="383">
        <v>215</v>
      </c>
    </row>
    <row r="153" spans="1:19" ht="24.95" customHeight="1" x14ac:dyDescent="0.2">
      <c r="A153" s="207" t="s">
        <v>815</v>
      </c>
      <c r="B153" s="217"/>
      <c r="C153" s="216" t="s">
        <v>816</v>
      </c>
      <c r="D153" s="391">
        <v>9</v>
      </c>
      <c r="E153" s="395" t="s">
        <v>14998</v>
      </c>
      <c r="F153" s="215" t="s">
        <v>15452</v>
      </c>
      <c r="G153" s="206" t="s">
        <v>447</v>
      </c>
      <c r="H153" s="374">
        <v>10657</v>
      </c>
      <c r="I153" s="374">
        <v>7918</v>
      </c>
      <c r="J153" s="374">
        <v>6582</v>
      </c>
      <c r="K153" s="320">
        <v>0.34592068704218198</v>
      </c>
      <c r="L153" s="374">
        <v>58</v>
      </c>
      <c r="M153" s="374">
        <v>89</v>
      </c>
      <c r="N153" s="374">
        <v>93</v>
      </c>
      <c r="O153" s="320">
        <v>-0.348314606741573</v>
      </c>
      <c r="P153" s="374">
        <v>2063</v>
      </c>
      <c r="Q153" s="374">
        <v>7853</v>
      </c>
      <c r="R153" s="374">
        <v>2</v>
      </c>
      <c r="S153" s="383">
        <v>721</v>
      </c>
    </row>
    <row r="154" spans="1:19" ht="24.95" customHeight="1" x14ac:dyDescent="0.2">
      <c r="A154" s="207" t="s">
        <v>578</v>
      </c>
      <c r="B154" s="217"/>
      <c r="C154" s="216" t="s">
        <v>441</v>
      </c>
      <c r="D154" s="391">
        <v>16</v>
      </c>
      <c r="E154" s="395" t="s">
        <v>15026</v>
      </c>
      <c r="F154" s="215" t="s">
        <v>14925</v>
      </c>
      <c r="G154" s="206" t="s">
        <v>447</v>
      </c>
      <c r="H154" s="374">
        <v>10499</v>
      </c>
      <c r="I154" s="374">
        <v>10759</v>
      </c>
      <c r="J154" s="374">
        <v>6177</v>
      </c>
      <c r="K154" s="320">
        <v>-2.4165814666790599E-2</v>
      </c>
      <c r="L154" s="374">
        <v>51</v>
      </c>
      <c r="M154" s="374">
        <v>61</v>
      </c>
      <c r="N154" s="374">
        <v>63</v>
      </c>
      <c r="O154" s="320">
        <v>-0.16393442622950799</v>
      </c>
      <c r="P154" s="374">
        <v>1171</v>
      </c>
      <c r="Q154" s="374">
        <v>8797</v>
      </c>
      <c r="R154" s="374">
        <v>44</v>
      </c>
      <c r="S154" s="383">
        <v>487</v>
      </c>
    </row>
    <row r="155" spans="1:19" ht="24.95" customHeight="1" x14ac:dyDescent="0.2">
      <c r="A155" s="207" t="s">
        <v>595</v>
      </c>
      <c r="B155" s="217"/>
      <c r="C155" s="216" t="s">
        <v>596</v>
      </c>
      <c r="D155" s="391">
        <v>7</v>
      </c>
      <c r="E155" s="395" t="s">
        <v>16206</v>
      </c>
      <c r="F155" s="215" t="s">
        <v>253</v>
      </c>
      <c r="G155" s="206" t="s">
        <v>447</v>
      </c>
      <c r="H155" s="374">
        <v>10237</v>
      </c>
      <c r="I155" s="374">
        <v>9090</v>
      </c>
      <c r="J155" s="374">
        <v>7534</v>
      </c>
      <c r="K155" s="320">
        <v>0.126182618261826</v>
      </c>
      <c r="L155" s="374">
        <v>689</v>
      </c>
      <c r="M155" s="374">
        <v>638</v>
      </c>
      <c r="N155" s="374">
        <v>444</v>
      </c>
      <c r="O155" s="320">
        <v>7.9937304075235097E-2</v>
      </c>
      <c r="P155" s="374">
        <v>2542</v>
      </c>
      <c r="Q155" s="374">
        <v>7501</v>
      </c>
      <c r="R155" s="374">
        <v>8</v>
      </c>
      <c r="S155" s="383">
        <v>186</v>
      </c>
    </row>
    <row r="156" spans="1:19" ht="24.95" customHeight="1" x14ac:dyDescent="0.2">
      <c r="A156" s="207" t="s">
        <v>587</v>
      </c>
      <c r="B156" s="217" t="s">
        <v>1152</v>
      </c>
      <c r="C156" s="216" t="s">
        <v>588</v>
      </c>
      <c r="D156" s="391">
        <v>18</v>
      </c>
      <c r="E156" s="395" t="s">
        <v>15030</v>
      </c>
      <c r="F156" s="215" t="s">
        <v>253</v>
      </c>
      <c r="G156" s="206" t="s">
        <v>447</v>
      </c>
      <c r="H156" s="374">
        <v>10172</v>
      </c>
      <c r="I156" s="374">
        <v>9444</v>
      </c>
      <c r="J156" s="374">
        <v>8057</v>
      </c>
      <c r="K156" s="320">
        <v>7.7085980516730102E-2</v>
      </c>
      <c r="L156" s="374">
        <v>36</v>
      </c>
      <c r="M156" s="374">
        <v>57</v>
      </c>
      <c r="N156" s="374">
        <v>46</v>
      </c>
      <c r="O156" s="320">
        <v>-0.36842105263157898</v>
      </c>
      <c r="P156" s="374">
        <v>1783</v>
      </c>
      <c r="Q156" s="374">
        <v>8120</v>
      </c>
      <c r="R156" s="374">
        <v>0</v>
      </c>
      <c r="S156" s="383">
        <v>269</v>
      </c>
    </row>
    <row r="157" spans="1:19" ht="24.95" customHeight="1" x14ac:dyDescent="0.2">
      <c r="A157" s="207" t="s">
        <v>840</v>
      </c>
      <c r="B157" s="217" t="s">
        <v>1152</v>
      </c>
      <c r="C157" s="216" t="s">
        <v>841</v>
      </c>
      <c r="D157" s="391">
        <v>8</v>
      </c>
      <c r="E157" s="396" t="s">
        <v>14967</v>
      </c>
      <c r="F157" s="215" t="s">
        <v>254</v>
      </c>
      <c r="G157" s="206" t="s">
        <v>447</v>
      </c>
      <c r="H157" s="374">
        <v>10025</v>
      </c>
      <c r="I157" s="374">
        <v>9241</v>
      </c>
      <c r="J157" s="374">
        <v>7649</v>
      </c>
      <c r="K157" s="320">
        <v>8.4839303105724406E-2</v>
      </c>
      <c r="L157" s="374">
        <v>4</v>
      </c>
      <c r="M157" s="374">
        <v>4</v>
      </c>
      <c r="N157" s="374">
        <v>3</v>
      </c>
      <c r="O157" s="320">
        <v>0</v>
      </c>
      <c r="P157" s="374">
        <v>1897</v>
      </c>
      <c r="Q157" s="374">
        <v>7540</v>
      </c>
      <c r="R157" s="374">
        <v>0</v>
      </c>
      <c r="S157" s="383">
        <v>588</v>
      </c>
    </row>
    <row r="158" spans="1:19" ht="24.95" customHeight="1" x14ac:dyDescent="0.2">
      <c r="A158" s="207" t="s">
        <v>563</v>
      </c>
      <c r="B158" s="217" t="s">
        <v>1170</v>
      </c>
      <c r="C158" s="216" t="s">
        <v>564</v>
      </c>
      <c r="D158" s="391">
        <v>10</v>
      </c>
      <c r="E158" s="395" t="s">
        <v>16984</v>
      </c>
      <c r="F158" s="215" t="s">
        <v>249</v>
      </c>
      <c r="G158" s="206" t="s">
        <v>447</v>
      </c>
      <c r="H158" s="374">
        <v>9969</v>
      </c>
      <c r="I158" s="374">
        <v>8786</v>
      </c>
      <c r="J158" s="374">
        <v>7074</v>
      </c>
      <c r="K158" s="320">
        <v>0.13464602777145501</v>
      </c>
      <c r="L158" s="374">
        <v>2848</v>
      </c>
      <c r="M158" s="374">
        <v>2603</v>
      </c>
      <c r="N158" s="374">
        <v>1892</v>
      </c>
      <c r="O158" s="320">
        <v>9.4122166730695303E-2</v>
      </c>
      <c r="P158" s="374">
        <v>975</v>
      </c>
      <c r="Q158" s="374">
        <v>6657</v>
      </c>
      <c r="R158" s="374">
        <v>4</v>
      </c>
      <c r="S158" s="383">
        <v>71</v>
      </c>
    </row>
    <row r="159" spans="1:19" ht="24.95" customHeight="1" x14ac:dyDescent="0.2">
      <c r="A159" s="207" t="s">
        <v>541</v>
      </c>
      <c r="B159" s="217"/>
      <c r="C159" s="216" t="s">
        <v>16189</v>
      </c>
      <c r="D159" s="391">
        <v>12</v>
      </c>
      <c r="E159" s="395" t="s">
        <v>15044</v>
      </c>
      <c r="F159" s="215" t="s">
        <v>255</v>
      </c>
      <c r="G159" s="206" t="s">
        <v>447</v>
      </c>
      <c r="H159" s="374">
        <v>9776</v>
      </c>
      <c r="I159" s="374">
        <v>8581</v>
      </c>
      <c r="J159" s="374">
        <v>8048</v>
      </c>
      <c r="K159" s="320">
        <v>0.13926115837315001</v>
      </c>
      <c r="L159" s="374">
        <v>36</v>
      </c>
      <c r="M159" s="374">
        <v>8</v>
      </c>
      <c r="N159" s="374">
        <v>7</v>
      </c>
      <c r="O159" s="320">
        <v>3.5</v>
      </c>
      <c r="P159" s="374">
        <v>3406</v>
      </c>
      <c r="Q159" s="374">
        <v>5593</v>
      </c>
      <c r="R159" s="374">
        <v>3</v>
      </c>
      <c r="S159" s="383">
        <v>643</v>
      </c>
    </row>
    <row r="160" spans="1:19" ht="24.95" customHeight="1" x14ac:dyDescent="0.2">
      <c r="A160" s="207" t="s">
        <v>609</v>
      </c>
      <c r="B160" s="217" t="s">
        <v>1225</v>
      </c>
      <c r="C160" s="216" t="s">
        <v>610</v>
      </c>
      <c r="D160" s="391">
        <v>8</v>
      </c>
      <c r="E160" s="395" t="s">
        <v>16238</v>
      </c>
      <c r="F160" s="215" t="s">
        <v>253</v>
      </c>
      <c r="G160" s="206" t="s">
        <v>447</v>
      </c>
      <c r="H160" s="374">
        <v>9450</v>
      </c>
      <c r="I160" s="374">
        <v>11013</v>
      </c>
      <c r="J160" s="374">
        <v>9284</v>
      </c>
      <c r="K160" s="320">
        <v>-0.14192318169436099</v>
      </c>
      <c r="L160" s="374">
        <v>543</v>
      </c>
      <c r="M160" s="374">
        <v>685</v>
      </c>
      <c r="N160" s="374">
        <v>273</v>
      </c>
      <c r="O160" s="320">
        <v>-0.20729927007299301</v>
      </c>
      <c r="P160" s="374">
        <v>421</v>
      </c>
      <c r="Q160" s="374">
        <v>1005</v>
      </c>
      <c r="R160" s="374">
        <v>0</v>
      </c>
      <c r="S160" s="383">
        <v>54</v>
      </c>
    </row>
    <row r="161" spans="1:19" ht="24.95" customHeight="1" x14ac:dyDescent="0.2">
      <c r="A161" s="207" t="s">
        <v>699</v>
      </c>
      <c r="B161" s="217" t="s">
        <v>1152</v>
      </c>
      <c r="C161" s="216" t="s">
        <v>700</v>
      </c>
      <c r="D161" s="391">
        <v>7</v>
      </c>
      <c r="E161" s="395" t="s">
        <v>14995</v>
      </c>
      <c r="F161" s="215" t="s">
        <v>249</v>
      </c>
      <c r="G161" s="206" t="s">
        <v>447</v>
      </c>
      <c r="H161" s="374">
        <v>9291</v>
      </c>
      <c r="I161" s="374">
        <v>7929</v>
      </c>
      <c r="J161" s="374">
        <v>7097</v>
      </c>
      <c r="K161" s="320">
        <v>0.17177449867574701</v>
      </c>
      <c r="L161" s="374">
        <v>35</v>
      </c>
      <c r="M161" s="374">
        <v>21</v>
      </c>
      <c r="N161" s="374">
        <v>22</v>
      </c>
      <c r="O161" s="320">
        <v>0.66666666666666696</v>
      </c>
      <c r="P161" s="374">
        <v>2269</v>
      </c>
      <c r="Q161" s="374">
        <v>6664</v>
      </c>
      <c r="R161" s="374">
        <v>1</v>
      </c>
      <c r="S161" s="383">
        <v>357</v>
      </c>
    </row>
    <row r="162" spans="1:19" ht="24.95" customHeight="1" x14ac:dyDescent="0.2">
      <c r="A162" s="207" t="s">
        <v>1054</v>
      </c>
      <c r="B162" s="217" t="s">
        <v>1152</v>
      </c>
      <c r="C162" s="216" t="s">
        <v>1055</v>
      </c>
      <c r="D162" s="391">
        <v>9</v>
      </c>
      <c r="E162" s="395" t="s">
        <v>18360</v>
      </c>
      <c r="F162" s="215" t="s">
        <v>249</v>
      </c>
      <c r="G162" s="206" t="s">
        <v>447</v>
      </c>
      <c r="H162" s="374">
        <v>9234</v>
      </c>
      <c r="I162" s="374">
        <v>8726</v>
      </c>
      <c r="J162" s="374">
        <v>6843</v>
      </c>
      <c r="K162" s="320">
        <v>5.8216823286729301E-2</v>
      </c>
      <c r="L162" s="374">
        <v>212</v>
      </c>
      <c r="M162" s="374">
        <v>123</v>
      </c>
      <c r="N162" s="374">
        <v>35</v>
      </c>
      <c r="O162" s="320">
        <v>0.723577235772358</v>
      </c>
      <c r="P162" s="374">
        <v>3111</v>
      </c>
      <c r="Q162" s="374">
        <v>5830</v>
      </c>
      <c r="R162" s="374">
        <v>5</v>
      </c>
      <c r="S162" s="383">
        <v>288</v>
      </c>
    </row>
    <row r="163" spans="1:19" ht="24.95" customHeight="1" x14ac:dyDescent="0.2">
      <c r="A163" s="207" t="s">
        <v>581</v>
      </c>
      <c r="B163" s="217"/>
      <c r="C163" s="216" t="s">
        <v>582</v>
      </c>
      <c r="D163" s="391">
        <v>3</v>
      </c>
      <c r="E163" s="395" t="s">
        <v>15038</v>
      </c>
      <c r="F163" s="215" t="s">
        <v>252</v>
      </c>
      <c r="G163" s="206" t="s">
        <v>447</v>
      </c>
      <c r="H163" s="374">
        <v>9187</v>
      </c>
      <c r="I163" s="374">
        <v>8400</v>
      </c>
      <c r="J163" s="374">
        <v>7109</v>
      </c>
      <c r="K163" s="320">
        <v>9.3690476190476199E-2</v>
      </c>
      <c r="L163" s="374">
        <v>658</v>
      </c>
      <c r="M163" s="374">
        <v>605</v>
      </c>
      <c r="N163" s="374">
        <v>523</v>
      </c>
      <c r="O163" s="320">
        <v>8.7603305785124E-2</v>
      </c>
      <c r="P163" s="374">
        <v>2400</v>
      </c>
      <c r="Q163" s="374">
        <v>6173</v>
      </c>
      <c r="R163" s="374">
        <v>0</v>
      </c>
      <c r="S163" s="383">
        <v>613</v>
      </c>
    </row>
    <row r="164" spans="1:19" ht="24.95" customHeight="1" x14ac:dyDescent="0.2">
      <c r="A164" s="207" t="s">
        <v>871</v>
      </c>
      <c r="B164" s="217"/>
      <c r="C164" s="216" t="s">
        <v>872</v>
      </c>
      <c r="D164" s="391">
        <v>4</v>
      </c>
      <c r="E164" s="395" t="s">
        <v>14957</v>
      </c>
      <c r="F164" s="215" t="s">
        <v>254</v>
      </c>
      <c r="G164" s="206" t="s">
        <v>447</v>
      </c>
      <c r="H164" s="374">
        <v>9180</v>
      </c>
      <c r="I164" s="374">
        <v>8470</v>
      </c>
      <c r="J164" s="374">
        <v>7789</v>
      </c>
      <c r="K164" s="320">
        <v>8.38252656434475E-2</v>
      </c>
      <c r="L164" s="374">
        <v>1244</v>
      </c>
      <c r="M164" s="374">
        <v>1154</v>
      </c>
      <c r="N164" s="374">
        <v>557</v>
      </c>
      <c r="O164" s="320">
        <v>7.7989601386481797E-2</v>
      </c>
      <c r="P164" s="374">
        <v>392</v>
      </c>
      <c r="Q164" s="374">
        <v>2300</v>
      </c>
      <c r="R164" s="374">
        <v>0</v>
      </c>
      <c r="S164" s="383">
        <v>212</v>
      </c>
    </row>
    <row r="165" spans="1:19" ht="24.95" customHeight="1" x14ac:dyDescent="0.2">
      <c r="A165" s="207" t="s">
        <v>709</v>
      </c>
      <c r="B165" s="217"/>
      <c r="C165" s="216" t="s">
        <v>710</v>
      </c>
      <c r="D165" s="391">
        <v>4</v>
      </c>
      <c r="E165" s="395" t="s">
        <v>14906</v>
      </c>
      <c r="F165" s="215" t="s">
        <v>250</v>
      </c>
      <c r="G165" s="206" t="s">
        <v>447</v>
      </c>
      <c r="H165" s="374">
        <v>9088</v>
      </c>
      <c r="I165" s="374">
        <v>8083</v>
      </c>
      <c r="J165" s="374">
        <v>7997</v>
      </c>
      <c r="K165" s="320">
        <v>0.124335024124706</v>
      </c>
      <c r="L165" s="374">
        <v>18</v>
      </c>
      <c r="M165" s="374">
        <v>26</v>
      </c>
      <c r="N165" s="374">
        <v>47</v>
      </c>
      <c r="O165" s="320">
        <v>-0.30769230769230799</v>
      </c>
      <c r="P165" s="374">
        <v>2256</v>
      </c>
      <c r="Q165" s="374">
        <v>5921</v>
      </c>
      <c r="R165" s="374">
        <v>0</v>
      </c>
      <c r="S165" s="383">
        <v>911</v>
      </c>
    </row>
    <row r="166" spans="1:19" ht="24.95" customHeight="1" x14ac:dyDescent="0.2">
      <c r="A166" s="207" t="s">
        <v>492</v>
      </c>
      <c r="B166" s="217" t="s">
        <v>1170</v>
      </c>
      <c r="C166" s="216" t="s">
        <v>493</v>
      </c>
      <c r="D166" s="391">
        <v>20</v>
      </c>
      <c r="E166" s="395" t="s">
        <v>16184</v>
      </c>
      <c r="F166" s="215" t="s">
        <v>14925</v>
      </c>
      <c r="G166" s="206" t="s">
        <v>447</v>
      </c>
      <c r="H166" s="374">
        <v>8962</v>
      </c>
      <c r="I166" s="374">
        <v>8009</v>
      </c>
      <c r="J166" s="374">
        <v>4095</v>
      </c>
      <c r="K166" s="320">
        <v>0.118991134973155</v>
      </c>
      <c r="L166" s="374">
        <v>95</v>
      </c>
      <c r="M166" s="374">
        <v>94</v>
      </c>
      <c r="N166" s="374">
        <v>65</v>
      </c>
      <c r="O166" s="320">
        <v>1.06382978723405E-2</v>
      </c>
      <c r="P166" s="374">
        <v>1976</v>
      </c>
      <c r="Q166" s="374">
        <v>6761</v>
      </c>
      <c r="R166" s="374">
        <v>0</v>
      </c>
      <c r="S166" s="383">
        <v>225</v>
      </c>
    </row>
    <row r="167" spans="1:19" ht="24.95" customHeight="1" x14ac:dyDescent="0.2">
      <c r="A167" s="207" t="s">
        <v>647</v>
      </c>
      <c r="B167" s="217" t="s">
        <v>1152</v>
      </c>
      <c r="C167" s="216" t="s">
        <v>648</v>
      </c>
      <c r="D167" s="391">
        <v>12</v>
      </c>
      <c r="E167" s="395" t="s">
        <v>16212</v>
      </c>
      <c r="F167" s="215" t="s">
        <v>252</v>
      </c>
      <c r="G167" s="206" t="s">
        <v>447</v>
      </c>
      <c r="H167" s="374">
        <v>8857</v>
      </c>
      <c r="I167" s="374">
        <v>8210</v>
      </c>
      <c r="J167" s="374">
        <v>7694</v>
      </c>
      <c r="K167" s="320">
        <v>7.8806333739342302E-2</v>
      </c>
      <c r="L167" s="374">
        <v>1218</v>
      </c>
      <c r="M167" s="374">
        <v>872</v>
      </c>
      <c r="N167" s="374">
        <v>922</v>
      </c>
      <c r="O167" s="320">
        <v>0.39678899082568803</v>
      </c>
      <c r="P167" s="374">
        <v>481</v>
      </c>
      <c r="Q167" s="374">
        <v>8191</v>
      </c>
      <c r="R167" s="374">
        <v>0</v>
      </c>
      <c r="S167" s="383">
        <v>185</v>
      </c>
    </row>
    <row r="168" spans="1:19" ht="24.95" customHeight="1" x14ac:dyDescent="0.2">
      <c r="A168" s="207" t="s">
        <v>577</v>
      </c>
      <c r="B168" s="217" t="s">
        <v>1170</v>
      </c>
      <c r="C168" s="216" t="s">
        <v>8028</v>
      </c>
      <c r="D168" s="391">
        <v>6</v>
      </c>
      <c r="E168" s="396" t="s">
        <v>15799</v>
      </c>
      <c r="F168" s="215" t="s">
        <v>254</v>
      </c>
      <c r="G168" s="206" t="s">
        <v>447</v>
      </c>
      <c r="H168" s="374">
        <v>8808</v>
      </c>
      <c r="I168" s="374">
        <v>9816</v>
      </c>
      <c r="J168" s="374">
        <v>8903</v>
      </c>
      <c r="K168" s="320">
        <v>-0.102689486552567</v>
      </c>
      <c r="L168" s="374">
        <v>1480</v>
      </c>
      <c r="M168" s="374">
        <v>1585</v>
      </c>
      <c r="N168" s="374">
        <v>756</v>
      </c>
      <c r="O168" s="320">
        <v>-6.6246056782334403E-2</v>
      </c>
      <c r="P168" s="374">
        <v>175</v>
      </c>
      <c r="Q168" s="374">
        <v>1385</v>
      </c>
      <c r="R168" s="374">
        <v>0</v>
      </c>
      <c r="S168" s="383">
        <v>66</v>
      </c>
    </row>
    <row r="169" spans="1:19" ht="24.95" customHeight="1" x14ac:dyDescent="0.2">
      <c r="A169" s="207" t="s">
        <v>691</v>
      </c>
      <c r="B169" s="217"/>
      <c r="C169" s="216" t="s">
        <v>692</v>
      </c>
      <c r="D169" s="391">
        <v>11</v>
      </c>
      <c r="E169" s="396" t="s">
        <v>14997</v>
      </c>
      <c r="F169" s="215" t="s">
        <v>371</v>
      </c>
      <c r="G169" s="206" t="s">
        <v>447</v>
      </c>
      <c r="H169" s="374">
        <v>8583</v>
      </c>
      <c r="I169" s="374">
        <v>7162</v>
      </c>
      <c r="J169" s="374">
        <v>5969</v>
      </c>
      <c r="K169" s="320">
        <v>0.19840826584752899</v>
      </c>
      <c r="L169" s="374">
        <v>109</v>
      </c>
      <c r="M169" s="374">
        <v>102</v>
      </c>
      <c r="N169" s="374">
        <v>69</v>
      </c>
      <c r="O169" s="320">
        <v>6.8627450980392093E-2</v>
      </c>
      <c r="P169" s="374">
        <v>2989</v>
      </c>
      <c r="Q169" s="374">
        <v>5203</v>
      </c>
      <c r="R169" s="374">
        <v>11</v>
      </c>
      <c r="S169" s="383">
        <v>376</v>
      </c>
    </row>
    <row r="170" spans="1:19" ht="24.95" customHeight="1" x14ac:dyDescent="0.2">
      <c r="A170" s="207" t="s">
        <v>1102</v>
      </c>
      <c r="B170" s="217"/>
      <c r="C170" s="216" t="s">
        <v>1103</v>
      </c>
      <c r="D170" s="391">
        <v>3</v>
      </c>
      <c r="E170" s="396" t="s">
        <v>1103</v>
      </c>
      <c r="F170" s="215" t="s">
        <v>250</v>
      </c>
      <c r="G170" s="206" t="s">
        <v>17311</v>
      </c>
      <c r="H170" s="374">
        <v>8406</v>
      </c>
      <c r="I170" s="374">
        <v>7176</v>
      </c>
      <c r="J170" s="374">
        <v>7486</v>
      </c>
      <c r="K170" s="320">
        <v>0.17140468227424699</v>
      </c>
      <c r="L170" s="374">
        <v>541</v>
      </c>
      <c r="M170" s="374">
        <v>496</v>
      </c>
      <c r="N170" s="374">
        <v>302</v>
      </c>
      <c r="O170" s="320">
        <v>9.0725806451613003E-2</v>
      </c>
      <c r="P170" s="374">
        <v>1657</v>
      </c>
      <c r="Q170" s="374">
        <v>4265</v>
      </c>
      <c r="R170" s="374">
        <v>0</v>
      </c>
      <c r="S170" s="383">
        <v>193</v>
      </c>
    </row>
    <row r="171" spans="1:19" ht="24.95" customHeight="1" x14ac:dyDescent="0.2">
      <c r="A171" s="207" t="s">
        <v>755</v>
      </c>
      <c r="B171" s="217"/>
      <c r="C171" s="216" t="s">
        <v>756</v>
      </c>
      <c r="D171" s="391">
        <v>11</v>
      </c>
      <c r="E171" s="395" t="s">
        <v>16236</v>
      </c>
      <c r="F171" s="215" t="s">
        <v>255</v>
      </c>
      <c r="G171" s="206" t="s">
        <v>17311</v>
      </c>
      <c r="H171" s="374">
        <v>7695</v>
      </c>
      <c r="I171" s="374">
        <v>6458</v>
      </c>
      <c r="J171" s="374">
        <v>5735</v>
      </c>
      <c r="K171" s="320">
        <v>0.19154537008361699</v>
      </c>
      <c r="L171" s="374">
        <v>50</v>
      </c>
      <c r="M171" s="374">
        <v>91</v>
      </c>
      <c r="N171" s="374">
        <v>43</v>
      </c>
      <c r="O171" s="320">
        <v>-0.450549450549451</v>
      </c>
      <c r="P171" s="374">
        <v>1428</v>
      </c>
      <c r="Q171" s="374">
        <v>5957</v>
      </c>
      <c r="R171" s="374">
        <v>9</v>
      </c>
      <c r="S171" s="383">
        <v>296</v>
      </c>
    </row>
    <row r="172" spans="1:19" ht="24.95" customHeight="1" x14ac:dyDescent="0.2">
      <c r="A172" s="207" t="s">
        <v>585</v>
      </c>
      <c r="B172" s="217" t="s">
        <v>1280</v>
      </c>
      <c r="C172" s="216" t="s">
        <v>586</v>
      </c>
      <c r="D172" s="391">
        <v>11</v>
      </c>
      <c r="E172" s="395" t="s">
        <v>15027</v>
      </c>
      <c r="F172" s="215" t="s">
        <v>371</v>
      </c>
      <c r="G172" s="206" t="s">
        <v>447</v>
      </c>
      <c r="H172" s="374">
        <v>7501</v>
      </c>
      <c r="I172" s="374">
        <v>6376</v>
      </c>
      <c r="J172" s="374">
        <v>6058</v>
      </c>
      <c r="K172" s="320">
        <v>0.176442910915935</v>
      </c>
      <c r="L172" s="374">
        <v>65</v>
      </c>
      <c r="M172" s="374">
        <v>88</v>
      </c>
      <c r="N172" s="374">
        <v>68</v>
      </c>
      <c r="O172" s="320">
        <v>-0.26136363636363602</v>
      </c>
      <c r="P172" s="374">
        <v>1530</v>
      </c>
      <c r="Q172" s="374">
        <v>5591</v>
      </c>
      <c r="R172" s="374">
        <v>5</v>
      </c>
      <c r="S172" s="383">
        <v>360</v>
      </c>
    </row>
    <row r="173" spans="1:19" ht="24.95" customHeight="1" x14ac:dyDescent="0.2">
      <c r="A173" s="207" t="s">
        <v>753</v>
      </c>
      <c r="B173" s="217"/>
      <c r="C173" s="216" t="s">
        <v>754</v>
      </c>
      <c r="D173" s="391">
        <v>13</v>
      </c>
      <c r="E173" s="396" t="s">
        <v>14987</v>
      </c>
      <c r="F173" s="215" t="s">
        <v>255</v>
      </c>
      <c r="G173" s="206" t="s">
        <v>447</v>
      </c>
      <c r="H173" s="374">
        <v>7316</v>
      </c>
      <c r="I173" s="374">
        <v>6875</v>
      </c>
      <c r="J173" s="374">
        <v>6019</v>
      </c>
      <c r="K173" s="320">
        <v>6.4145454545454506E-2</v>
      </c>
      <c r="L173" s="374">
        <v>22</v>
      </c>
      <c r="M173" s="374">
        <v>54</v>
      </c>
      <c r="N173" s="374">
        <v>13</v>
      </c>
      <c r="O173" s="320">
        <v>-0.592592592592593</v>
      </c>
      <c r="P173" s="374">
        <v>1741</v>
      </c>
      <c r="Q173" s="374">
        <v>4890</v>
      </c>
      <c r="R173" s="374">
        <v>0</v>
      </c>
      <c r="S173" s="383">
        <v>685</v>
      </c>
    </row>
    <row r="174" spans="1:19" ht="24.95" customHeight="1" x14ac:dyDescent="0.2">
      <c r="A174" s="207" t="s">
        <v>1140</v>
      </c>
      <c r="B174" s="217"/>
      <c r="C174" s="216" t="s">
        <v>1141</v>
      </c>
      <c r="D174" s="391">
        <v>1</v>
      </c>
      <c r="E174" s="396" t="s">
        <v>1141</v>
      </c>
      <c r="F174" s="215" t="s">
        <v>253</v>
      </c>
      <c r="G174" s="206" t="s">
        <v>447</v>
      </c>
      <c r="H174" s="374">
        <v>7315</v>
      </c>
      <c r="I174" s="374">
        <v>7423</v>
      </c>
      <c r="J174" s="374">
        <v>5569</v>
      </c>
      <c r="K174" s="320">
        <v>-1.4549373568638099E-2</v>
      </c>
      <c r="L174" s="374">
        <v>791</v>
      </c>
      <c r="M174" s="374">
        <v>741</v>
      </c>
      <c r="N174" s="374">
        <v>358</v>
      </c>
      <c r="O174" s="320">
        <v>6.7476383265856907E-2</v>
      </c>
      <c r="P174" s="374">
        <v>907</v>
      </c>
      <c r="Q174" s="374">
        <v>3092</v>
      </c>
      <c r="R174" s="374">
        <v>23</v>
      </c>
      <c r="S174" s="383">
        <v>465</v>
      </c>
    </row>
    <row r="175" spans="1:19" ht="24.95" customHeight="1" x14ac:dyDescent="0.2">
      <c r="A175" s="207" t="s">
        <v>601</v>
      </c>
      <c r="B175" s="217"/>
      <c r="C175" s="216" t="s">
        <v>602</v>
      </c>
      <c r="D175" s="391">
        <v>3</v>
      </c>
      <c r="E175" s="395" t="s">
        <v>15023</v>
      </c>
      <c r="F175" s="215" t="s">
        <v>258</v>
      </c>
      <c r="G175" s="206" t="s">
        <v>447</v>
      </c>
      <c r="H175" s="374">
        <v>7292</v>
      </c>
      <c r="I175" s="374">
        <v>6508</v>
      </c>
      <c r="J175" s="374">
        <v>5800</v>
      </c>
      <c r="K175" s="320">
        <v>0.120467117393977</v>
      </c>
      <c r="L175" s="374">
        <v>20</v>
      </c>
      <c r="M175" s="374">
        <v>25</v>
      </c>
      <c r="N175" s="374">
        <v>16</v>
      </c>
      <c r="O175" s="320">
        <v>-0.2</v>
      </c>
      <c r="P175" s="374">
        <v>920</v>
      </c>
      <c r="Q175" s="374">
        <v>4343</v>
      </c>
      <c r="R175" s="374">
        <v>0</v>
      </c>
      <c r="S175" s="383">
        <v>2026</v>
      </c>
    </row>
    <row r="176" spans="1:19" ht="24.95" customHeight="1" x14ac:dyDescent="0.2">
      <c r="A176" s="207" t="s">
        <v>16233</v>
      </c>
      <c r="B176" s="217"/>
      <c r="C176" s="216" t="s">
        <v>16234</v>
      </c>
      <c r="D176" s="391">
        <v>1</v>
      </c>
      <c r="E176" s="395" t="s">
        <v>16235</v>
      </c>
      <c r="F176" s="215" t="s">
        <v>253</v>
      </c>
      <c r="G176" s="206" t="s">
        <v>447</v>
      </c>
      <c r="H176" s="374">
        <v>7031</v>
      </c>
      <c r="I176" s="374">
        <v>6802</v>
      </c>
      <c r="J176" s="374">
        <v>4754</v>
      </c>
      <c r="K176" s="320">
        <v>3.3666568656277603E-2</v>
      </c>
      <c r="L176" s="374">
        <v>13</v>
      </c>
      <c r="M176" s="374">
        <v>23</v>
      </c>
      <c r="N176" s="374">
        <v>13</v>
      </c>
      <c r="O176" s="320">
        <v>-0.434782608695652</v>
      </c>
      <c r="P176" s="374">
        <v>1736</v>
      </c>
      <c r="Q176" s="374">
        <v>5071</v>
      </c>
      <c r="R176" s="374">
        <v>2</v>
      </c>
      <c r="S176" s="383">
        <v>222</v>
      </c>
    </row>
    <row r="177" spans="1:19" ht="24.95" customHeight="1" x14ac:dyDescent="0.2">
      <c r="A177" s="207" t="s">
        <v>1011</v>
      </c>
      <c r="B177" s="217"/>
      <c r="C177" s="216" t="s">
        <v>1012</v>
      </c>
      <c r="D177" s="391">
        <v>5</v>
      </c>
      <c r="E177" s="395" t="s">
        <v>14918</v>
      </c>
      <c r="F177" s="215" t="s">
        <v>257</v>
      </c>
      <c r="G177" s="206" t="s">
        <v>447</v>
      </c>
      <c r="H177" s="374">
        <v>7021</v>
      </c>
      <c r="I177" s="374">
        <v>6135</v>
      </c>
      <c r="J177" s="374">
        <v>5472</v>
      </c>
      <c r="K177" s="320">
        <v>0.14441727791361</v>
      </c>
      <c r="L177" s="374">
        <v>0</v>
      </c>
      <c r="M177" s="374">
        <v>0</v>
      </c>
      <c r="N177" s="374">
        <v>0</v>
      </c>
      <c r="O177" s="320">
        <v>0</v>
      </c>
      <c r="P177" s="374">
        <v>2082</v>
      </c>
      <c r="Q177" s="374">
        <v>4744</v>
      </c>
      <c r="R177" s="374">
        <v>0</v>
      </c>
      <c r="S177" s="383">
        <v>195</v>
      </c>
    </row>
    <row r="178" spans="1:19" ht="24.95" customHeight="1" x14ac:dyDescent="0.2">
      <c r="A178" s="207" t="s">
        <v>627</v>
      </c>
      <c r="B178" s="217" t="s">
        <v>1255</v>
      </c>
      <c r="C178" s="216" t="s">
        <v>394</v>
      </c>
      <c r="D178" s="391">
        <v>5</v>
      </c>
      <c r="E178" s="395" t="s">
        <v>15015</v>
      </c>
      <c r="F178" s="215" t="s">
        <v>15803</v>
      </c>
      <c r="G178" s="206" t="s">
        <v>447</v>
      </c>
      <c r="H178" s="374">
        <v>6891</v>
      </c>
      <c r="I178" s="374">
        <v>5779</v>
      </c>
      <c r="J178" s="374">
        <v>4999</v>
      </c>
      <c r="K178" s="320">
        <v>0.19242083405433499</v>
      </c>
      <c r="L178" s="374">
        <v>1143</v>
      </c>
      <c r="M178" s="374">
        <v>892</v>
      </c>
      <c r="N178" s="374">
        <v>892</v>
      </c>
      <c r="O178" s="320">
        <v>0.28139013452914802</v>
      </c>
      <c r="P178" s="374">
        <v>1981</v>
      </c>
      <c r="Q178" s="374">
        <v>4606</v>
      </c>
      <c r="R178" s="374">
        <v>2</v>
      </c>
      <c r="S178" s="383">
        <v>302</v>
      </c>
    </row>
    <row r="179" spans="1:19" ht="24.95" customHeight="1" x14ac:dyDescent="0.2">
      <c r="A179" s="207" t="s">
        <v>540</v>
      </c>
      <c r="B179" s="217" t="s">
        <v>1413</v>
      </c>
      <c r="C179" s="216" t="s">
        <v>435</v>
      </c>
      <c r="D179" s="391">
        <v>23</v>
      </c>
      <c r="E179" s="395" t="s">
        <v>15040</v>
      </c>
      <c r="F179" s="215" t="s">
        <v>249</v>
      </c>
      <c r="G179" s="206" t="s">
        <v>447</v>
      </c>
      <c r="H179" s="374">
        <v>6822</v>
      </c>
      <c r="I179" s="374">
        <v>7909</v>
      </c>
      <c r="J179" s="374">
        <v>6944</v>
      </c>
      <c r="K179" s="320">
        <v>-0.13743836136047499</v>
      </c>
      <c r="L179" s="374">
        <v>598</v>
      </c>
      <c r="M179" s="374">
        <v>833</v>
      </c>
      <c r="N179" s="374">
        <v>777</v>
      </c>
      <c r="O179" s="320">
        <v>-0.28211284513805501</v>
      </c>
      <c r="P179" s="374">
        <v>1067</v>
      </c>
      <c r="Q179" s="374">
        <v>5701</v>
      </c>
      <c r="R179" s="374">
        <v>0</v>
      </c>
      <c r="S179" s="383">
        <v>54</v>
      </c>
    </row>
    <row r="180" spans="1:19" ht="24.95" customHeight="1" x14ac:dyDescent="0.2">
      <c r="A180" s="207" t="s">
        <v>1098</v>
      </c>
      <c r="B180" s="217" t="s">
        <v>1152</v>
      </c>
      <c r="C180" s="216" t="s">
        <v>1099</v>
      </c>
      <c r="D180" s="391">
        <v>5</v>
      </c>
      <c r="E180" s="396" t="s">
        <v>14907</v>
      </c>
      <c r="F180" s="215" t="s">
        <v>15813</v>
      </c>
      <c r="G180" s="206" t="s">
        <v>447</v>
      </c>
      <c r="H180" s="374">
        <v>6741</v>
      </c>
      <c r="I180" s="374">
        <v>6318</v>
      </c>
      <c r="J180" s="374">
        <v>5522</v>
      </c>
      <c r="K180" s="320">
        <v>6.6951566951566996E-2</v>
      </c>
      <c r="L180" s="374">
        <v>10</v>
      </c>
      <c r="M180" s="374">
        <v>11</v>
      </c>
      <c r="N180" s="374">
        <v>30</v>
      </c>
      <c r="O180" s="320">
        <v>-9.0909090909090898E-2</v>
      </c>
      <c r="P180" s="374">
        <v>2172</v>
      </c>
      <c r="Q180" s="374">
        <v>3417</v>
      </c>
      <c r="R180" s="374">
        <v>0</v>
      </c>
      <c r="S180" s="383">
        <v>1152</v>
      </c>
    </row>
    <row r="181" spans="1:19" ht="24.95" customHeight="1" x14ac:dyDescent="0.2">
      <c r="A181" s="207" t="s">
        <v>800</v>
      </c>
      <c r="B181" s="217"/>
      <c r="C181" s="216" t="s">
        <v>801</v>
      </c>
      <c r="D181" s="391">
        <v>2</v>
      </c>
      <c r="E181" s="395" t="s">
        <v>14976</v>
      </c>
      <c r="F181" s="215" t="s">
        <v>372</v>
      </c>
      <c r="G181" s="206" t="s">
        <v>447</v>
      </c>
      <c r="H181" s="374">
        <v>6610</v>
      </c>
      <c r="I181" s="374">
        <v>5829</v>
      </c>
      <c r="J181" s="374">
        <v>5115</v>
      </c>
      <c r="K181" s="320">
        <v>0.13398524618287899</v>
      </c>
      <c r="L181" s="374">
        <v>884</v>
      </c>
      <c r="M181" s="374">
        <v>887</v>
      </c>
      <c r="N181" s="374">
        <v>683</v>
      </c>
      <c r="O181" s="320">
        <v>-3.3821871476887901E-3</v>
      </c>
      <c r="P181" s="374">
        <v>2142</v>
      </c>
      <c r="Q181" s="374">
        <v>3782</v>
      </c>
      <c r="R181" s="374">
        <v>0</v>
      </c>
      <c r="S181" s="383">
        <v>686</v>
      </c>
    </row>
    <row r="182" spans="1:19" ht="24.95" customHeight="1" x14ac:dyDescent="0.2">
      <c r="A182" s="207" t="s">
        <v>946</v>
      </c>
      <c r="B182" s="217" t="s">
        <v>7201</v>
      </c>
      <c r="C182" s="216" t="s">
        <v>947</v>
      </c>
      <c r="D182" s="391">
        <v>8</v>
      </c>
      <c r="E182" s="395" t="s">
        <v>14939</v>
      </c>
      <c r="F182" s="215" t="s">
        <v>14925</v>
      </c>
      <c r="G182" s="206" t="s">
        <v>447</v>
      </c>
      <c r="H182" s="374">
        <v>6587</v>
      </c>
      <c r="I182" s="374">
        <v>5660</v>
      </c>
      <c r="J182" s="374">
        <v>3793</v>
      </c>
      <c r="K182" s="320">
        <v>0.163780918727915</v>
      </c>
      <c r="L182" s="374">
        <v>15</v>
      </c>
      <c r="M182" s="374">
        <v>21</v>
      </c>
      <c r="N182" s="374">
        <v>4</v>
      </c>
      <c r="O182" s="320">
        <v>-0.28571428571428598</v>
      </c>
      <c r="P182" s="374">
        <v>1510</v>
      </c>
      <c r="Q182" s="374">
        <v>4411</v>
      </c>
      <c r="R182" s="374">
        <v>0</v>
      </c>
      <c r="S182" s="383">
        <v>666</v>
      </c>
    </row>
    <row r="183" spans="1:19" ht="24.95" customHeight="1" x14ac:dyDescent="0.2">
      <c r="A183" s="207" t="s">
        <v>1013</v>
      </c>
      <c r="B183" s="217"/>
      <c r="C183" s="216" t="s">
        <v>1014</v>
      </c>
      <c r="D183" s="391">
        <v>3</v>
      </c>
      <c r="E183" s="395" t="s">
        <v>16276</v>
      </c>
      <c r="F183" s="215" t="s">
        <v>257</v>
      </c>
      <c r="G183" s="206" t="s">
        <v>17311</v>
      </c>
      <c r="H183" s="374">
        <v>6562</v>
      </c>
      <c r="I183" s="374">
        <v>5468</v>
      </c>
      <c r="J183" s="374">
        <v>4852</v>
      </c>
      <c r="K183" s="320">
        <v>0.200073152889539</v>
      </c>
      <c r="L183" s="374">
        <v>50</v>
      </c>
      <c r="M183" s="374">
        <v>30</v>
      </c>
      <c r="N183" s="374">
        <v>8</v>
      </c>
      <c r="O183" s="320">
        <v>0.66666666666666696</v>
      </c>
      <c r="P183" s="374">
        <v>1348</v>
      </c>
      <c r="Q183" s="374">
        <v>4801</v>
      </c>
      <c r="R183" s="374">
        <v>1</v>
      </c>
      <c r="S183" s="383">
        <v>364</v>
      </c>
    </row>
    <row r="184" spans="1:19" ht="24.95" customHeight="1" x14ac:dyDescent="0.2">
      <c r="A184" s="207" t="s">
        <v>698</v>
      </c>
      <c r="B184" s="217"/>
      <c r="C184" s="216" t="s">
        <v>412</v>
      </c>
      <c r="D184" s="391">
        <v>5</v>
      </c>
      <c r="E184" s="395" t="s">
        <v>16995</v>
      </c>
      <c r="F184" s="215" t="s">
        <v>254</v>
      </c>
      <c r="G184" s="206" t="s">
        <v>447</v>
      </c>
      <c r="H184" s="374">
        <v>6465</v>
      </c>
      <c r="I184" s="374">
        <v>5820</v>
      </c>
      <c r="J184" s="374">
        <v>4786</v>
      </c>
      <c r="K184" s="320">
        <v>0.110824742268041</v>
      </c>
      <c r="L184" s="374">
        <v>10</v>
      </c>
      <c r="M184" s="374">
        <v>39</v>
      </c>
      <c r="N184" s="374">
        <v>9</v>
      </c>
      <c r="O184" s="320">
        <v>-0.74358974358974395</v>
      </c>
      <c r="P184" s="374">
        <v>657</v>
      </c>
      <c r="Q184" s="374">
        <v>5390</v>
      </c>
      <c r="R184" s="374">
        <v>0</v>
      </c>
      <c r="S184" s="383">
        <v>416</v>
      </c>
    </row>
    <row r="185" spans="1:19" ht="24.95" customHeight="1" x14ac:dyDescent="0.2">
      <c r="A185" s="207" t="s">
        <v>1059</v>
      </c>
      <c r="B185" s="217"/>
      <c r="C185" s="216" t="s">
        <v>1060</v>
      </c>
      <c r="D185" s="391">
        <v>5</v>
      </c>
      <c r="E185" s="395" t="s">
        <v>14913</v>
      </c>
      <c r="F185" s="215" t="s">
        <v>249</v>
      </c>
      <c r="G185" s="206" t="s">
        <v>447</v>
      </c>
      <c r="H185" s="374">
        <v>6287</v>
      </c>
      <c r="I185" s="374">
        <v>6704</v>
      </c>
      <c r="J185" s="374">
        <v>5696</v>
      </c>
      <c r="K185" s="320">
        <v>-6.2201670644391402E-2</v>
      </c>
      <c r="L185" s="374">
        <v>631</v>
      </c>
      <c r="M185" s="374">
        <v>624</v>
      </c>
      <c r="N185" s="374">
        <v>641</v>
      </c>
      <c r="O185" s="320">
        <v>1.1217948717948701E-2</v>
      </c>
      <c r="P185" s="374">
        <v>1178</v>
      </c>
      <c r="Q185" s="374">
        <v>4901</v>
      </c>
      <c r="R185" s="374">
        <v>3</v>
      </c>
      <c r="S185" s="383">
        <v>205</v>
      </c>
    </row>
    <row r="186" spans="1:19" ht="24.95" customHeight="1" x14ac:dyDescent="0.2">
      <c r="A186" s="207" t="s">
        <v>519</v>
      </c>
      <c r="B186" s="217"/>
      <c r="C186" s="216" t="s">
        <v>520</v>
      </c>
      <c r="D186" s="391">
        <v>7</v>
      </c>
      <c r="E186" s="395" t="s">
        <v>15045</v>
      </c>
      <c r="F186" s="215" t="s">
        <v>253</v>
      </c>
      <c r="G186" s="206" t="s">
        <v>447</v>
      </c>
      <c r="H186" s="374">
        <v>6170</v>
      </c>
      <c r="I186" s="374">
        <v>5339</v>
      </c>
      <c r="J186" s="374">
        <v>4438</v>
      </c>
      <c r="K186" s="320">
        <v>0.15564712492976199</v>
      </c>
      <c r="L186" s="374">
        <v>13</v>
      </c>
      <c r="M186" s="374">
        <v>16</v>
      </c>
      <c r="N186" s="374">
        <v>10</v>
      </c>
      <c r="O186" s="320">
        <v>-0.1875</v>
      </c>
      <c r="P186" s="374">
        <v>814</v>
      </c>
      <c r="Q186" s="374">
        <v>5270</v>
      </c>
      <c r="R186" s="374">
        <v>0</v>
      </c>
      <c r="S186" s="383">
        <v>86</v>
      </c>
    </row>
    <row r="187" spans="1:19" ht="24.95" customHeight="1" x14ac:dyDescent="0.2">
      <c r="A187" s="207" t="s">
        <v>940</v>
      </c>
      <c r="B187" s="217"/>
      <c r="C187" s="216" t="s">
        <v>941</v>
      </c>
      <c r="D187" s="391">
        <v>7</v>
      </c>
      <c r="E187" s="396" t="s">
        <v>14942</v>
      </c>
      <c r="F187" s="215" t="s">
        <v>14925</v>
      </c>
      <c r="G187" s="206" t="s">
        <v>447</v>
      </c>
      <c r="H187" s="374">
        <v>6082</v>
      </c>
      <c r="I187" s="374">
        <v>5209</v>
      </c>
      <c r="J187" s="374">
        <v>3419</v>
      </c>
      <c r="K187" s="320">
        <v>0.16759454789786901</v>
      </c>
      <c r="L187" s="374">
        <v>124</v>
      </c>
      <c r="M187" s="374">
        <v>143</v>
      </c>
      <c r="N187" s="374">
        <v>66</v>
      </c>
      <c r="O187" s="320">
        <v>-0.132867132867133</v>
      </c>
      <c r="P187" s="374">
        <v>1886</v>
      </c>
      <c r="Q187" s="374">
        <v>3871</v>
      </c>
      <c r="R187" s="374">
        <v>2</v>
      </c>
      <c r="S187" s="383">
        <v>323</v>
      </c>
    </row>
    <row r="188" spans="1:19" ht="24.95" customHeight="1" x14ac:dyDescent="0.2">
      <c r="A188" s="207" t="s">
        <v>996</v>
      </c>
      <c r="B188" s="217"/>
      <c r="C188" s="216" t="s">
        <v>406</v>
      </c>
      <c r="D188" s="391">
        <v>5</v>
      </c>
      <c r="E188" s="396" t="s">
        <v>16988</v>
      </c>
      <c r="F188" s="215" t="s">
        <v>257</v>
      </c>
      <c r="G188" s="206" t="s">
        <v>447</v>
      </c>
      <c r="H188" s="374">
        <v>6011</v>
      </c>
      <c r="I188" s="374">
        <v>5343</v>
      </c>
      <c r="J188" s="374">
        <v>4233</v>
      </c>
      <c r="K188" s="320">
        <v>0.12502339509638799</v>
      </c>
      <c r="L188" s="374">
        <v>6</v>
      </c>
      <c r="M188" s="374">
        <v>9</v>
      </c>
      <c r="N188" s="374">
        <v>8</v>
      </c>
      <c r="O188" s="320">
        <v>-0.33333333333333298</v>
      </c>
      <c r="P188" s="374">
        <v>1257</v>
      </c>
      <c r="Q188" s="374">
        <v>3987</v>
      </c>
      <c r="R188" s="374">
        <v>0</v>
      </c>
      <c r="S188" s="383">
        <v>767</v>
      </c>
    </row>
    <row r="189" spans="1:19" ht="24.95" customHeight="1" x14ac:dyDescent="0.2">
      <c r="A189" s="207" t="s">
        <v>554</v>
      </c>
      <c r="B189" s="217" t="s">
        <v>1170</v>
      </c>
      <c r="C189" s="216" t="s">
        <v>555</v>
      </c>
      <c r="D189" s="391">
        <v>5</v>
      </c>
      <c r="E189" s="395" t="s">
        <v>15032</v>
      </c>
      <c r="F189" s="215" t="s">
        <v>255</v>
      </c>
      <c r="G189" s="206" t="s">
        <v>447</v>
      </c>
      <c r="H189" s="374">
        <v>5900</v>
      </c>
      <c r="I189" s="374">
        <v>4678</v>
      </c>
      <c r="J189" s="374">
        <v>4036</v>
      </c>
      <c r="K189" s="320">
        <v>0.26122274476271901</v>
      </c>
      <c r="L189" s="374">
        <v>901</v>
      </c>
      <c r="M189" s="374">
        <v>722</v>
      </c>
      <c r="N189" s="374">
        <v>684</v>
      </c>
      <c r="O189" s="320">
        <v>0.24792243767312999</v>
      </c>
      <c r="P189" s="374">
        <v>419</v>
      </c>
      <c r="Q189" s="374">
        <v>5369</v>
      </c>
      <c r="R189" s="374">
        <v>0</v>
      </c>
      <c r="S189" s="383">
        <v>112</v>
      </c>
    </row>
    <row r="190" spans="1:19" ht="24.95" customHeight="1" x14ac:dyDescent="0.2">
      <c r="A190" s="207" t="s">
        <v>605</v>
      </c>
      <c r="B190" s="217"/>
      <c r="C190" s="216" t="s">
        <v>606</v>
      </c>
      <c r="D190" s="391">
        <v>5</v>
      </c>
      <c r="E190" s="395" t="s">
        <v>15017</v>
      </c>
      <c r="F190" s="215" t="s">
        <v>254</v>
      </c>
      <c r="G190" s="206" t="s">
        <v>447</v>
      </c>
      <c r="H190" s="374">
        <v>5699</v>
      </c>
      <c r="I190" s="374">
        <v>4881</v>
      </c>
      <c r="J190" s="374">
        <v>3905</v>
      </c>
      <c r="K190" s="320">
        <v>0.167588608891621</v>
      </c>
      <c r="L190" s="374">
        <v>30</v>
      </c>
      <c r="M190" s="374">
        <v>33</v>
      </c>
      <c r="N190" s="374">
        <v>19</v>
      </c>
      <c r="O190" s="320">
        <v>-9.0909090909090898E-2</v>
      </c>
      <c r="P190" s="374">
        <v>1359</v>
      </c>
      <c r="Q190" s="374">
        <v>3862</v>
      </c>
      <c r="R190" s="374">
        <v>4</v>
      </c>
      <c r="S190" s="383">
        <v>471</v>
      </c>
    </row>
    <row r="191" spans="1:19" ht="24.95" customHeight="1" x14ac:dyDescent="0.2">
      <c r="A191" s="207" t="s">
        <v>662</v>
      </c>
      <c r="B191" s="217"/>
      <c r="C191" s="216" t="s">
        <v>663</v>
      </c>
      <c r="D191" s="391">
        <v>2</v>
      </c>
      <c r="E191" s="396" t="s">
        <v>15005</v>
      </c>
      <c r="F191" s="215" t="s">
        <v>249</v>
      </c>
      <c r="G191" s="206" t="s">
        <v>447</v>
      </c>
      <c r="H191" s="374">
        <v>5575</v>
      </c>
      <c r="I191" s="374">
        <v>4626</v>
      </c>
      <c r="J191" s="374">
        <v>4425</v>
      </c>
      <c r="K191" s="320">
        <v>0.205144833549503</v>
      </c>
      <c r="L191" s="374">
        <v>579</v>
      </c>
      <c r="M191" s="374">
        <v>574</v>
      </c>
      <c r="N191" s="374">
        <v>239</v>
      </c>
      <c r="O191" s="320">
        <v>8.7108013937282607E-3</v>
      </c>
      <c r="P191" s="374">
        <v>260</v>
      </c>
      <c r="Q191" s="374">
        <v>3052</v>
      </c>
      <c r="R191" s="374">
        <v>0</v>
      </c>
      <c r="S191" s="383">
        <v>86</v>
      </c>
    </row>
    <row r="192" spans="1:19" ht="24.95" customHeight="1" x14ac:dyDescent="0.2">
      <c r="A192" s="207" t="s">
        <v>593</v>
      </c>
      <c r="B192" s="217" t="s">
        <v>1170</v>
      </c>
      <c r="C192" s="216" t="s">
        <v>594</v>
      </c>
      <c r="D192" s="391">
        <v>6</v>
      </c>
      <c r="E192" s="396" t="s">
        <v>15022</v>
      </c>
      <c r="F192" s="215" t="s">
        <v>257</v>
      </c>
      <c r="G192" s="206" t="s">
        <v>447</v>
      </c>
      <c r="H192" s="374">
        <v>5501</v>
      </c>
      <c r="I192" s="374">
        <v>4599</v>
      </c>
      <c r="J192" s="374">
        <v>4081</v>
      </c>
      <c r="K192" s="320">
        <v>0.19612959338986699</v>
      </c>
      <c r="L192" s="374">
        <v>1625</v>
      </c>
      <c r="M192" s="374">
        <v>1595</v>
      </c>
      <c r="N192" s="374">
        <v>1110</v>
      </c>
      <c r="O192" s="320">
        <v>1.88087774294672E-2</v>
      </c>
      <c r="P192" s="374">
        <v>878</v>
      </c>
      <c r="Q192" s="374">
        <v>3899</v>
      </c>
      <c r="R192" s="374">
        <v>0</v>
      </c>
      <c r="S192" s="383">
        <v>724</v>
      </c>
    </row>
    <row r="193" spans="1:19" ht="24.95" customHeight="1" x14ac:dyDescent="0.2">
      <c r="A193" s="207" t="s">
        <v>1065</v>
      </c>
      <c r="B193" s="217"/>
      <c r="C193" s="216" t="s">
        <v>1066</v>
      </c>
      <c r="D193" s="391">
        <v>4</v>
      </c>
      <c r="E193" s="396" t="s">
        <v>14910</v>
      </c>
      <c r="F193" s="215" t="s">
        <v>249</v>
      </c>
      <c r="G193" s="206" t="s">
        <v>447</v>
      </c>
      <c r="H193" s="374">
        <v>5433</v>
      </c>
      <c r="I193" s="374">
        <v>4736</v>
      </c>
      <c r="J193" s="374">
        <v>4149</v>
      </c>
      <c r="K193" s="320">
        <v>0.147170608108108</v>
      </c>
      <c r="L193" s="374">
        <v>80</v>
      </c>
      <c r="M193" s="374">
        <v>103</v>
      </c>
      <c r="N193" s="374">
        <v>53</v>
      </c>
      <c r="O193" s="320">
        <v>-0.223300970873786</v>
      </c>
      <c r="P193" s="374">
        <v>2070</v>
      </c>
      <c r="Q193" s="374">
        <v>2983</v>
      </c>
      <c r="R193" s="374">
        <v>33</v>
      </c>
      <c r="S193" s="383">
        <v>227</v>
      </c>
    </row>
    <row r="194" spans="1:19" ht="24.95" customHeight="1" x14ac:dyDescent="0.2">
      <c r="A194" s="207" t="s">
        <v>1044</v>
      </c>
      <c r="B194" s="217" t="s">
        <v>1152</v>
      </c>
      <c r="C194" s="216" t="s">
        <v>1045</v>
      </c>
      <c r="D194" s="391">
        <v>3</v>
      </c>
      <c r="E194" s="396" t="s">
        <v>14916</v>
      </c>
      <c r="F194" s="215" t="s">
        <v>251</v>
      </c>
      <c r="G194" s="206" t="s">
        <v>17311</v>
      </c>
      <c r="H194" s="374">
        <v>5342</v>
      </c>
      <c r="I194" s="374">
        <v>4849</v>
      </c>
      <c r="J194" s="374">
        <v>4474</v>
      </c>
      <c r="K194" s="320">
        <v>0.101670447514951</v>
      </c>
      <c r="L194" s="374">
        <v>7</v>
      </c>
      <c r="M194" s="374">
        <v>5</v>
      </c>
      <c r="N194" s="374">
        <v>5</v>
      </c>
      <c r="O194" s="320">
        <v>0.4</v>
      </c>
      <c r="P194" s="374">
        <v>1336</v>
      </c>
      <c r="Q194" s="374">
        <v>3656</v>
      </c>
      <c r="R194" s="374">
        <v>0</v>
      </c>
      <c r="S194" s="383">
        <v>350</v>
      </c>
    </row>
    <row r="195" spans="1:19" ht="24.95" customHeight="1" x14ac:dyDescent="0.2">
      <c r="A195" s="207" t="s">
        <v>994</v>
      </c>
      <c r="B195" s="217"/>
      <c r="C195" s="216" t="s">
        <v>995</v>
      </c>
      <c r="D195" s="391">
        <v>4</v>
      </c>
      <c r="E195" s="395" t="s">
        <v>15002</v>
      </c>
      <c r="F195" s="215" t="s">
        <v>257</v>
      </c>
      <c r="G195" s="206" t="s">
        <v>447</v>
      </c>
      <c r="H195" s="374">
        <v>5239</v>
      </c>
      <c r="I195" s="374">
        <v>4624</v>
      </c>
      <c r="J195" s="374">
        <v>4498</v>
      </c>
      <c r="K195" s="320">
        <v>0.133001730103806</v>
      </c>
      <c r="L195" s="374">
        <v>649</v>
      </c>
      <c r="M195" s="374">
        <v>607</v>
      </c>
      <c r="N195" s="374">
        <v>558</v>
      </c>
      <c r="O195" s="320">
        <v>6.9192751235584798E-2</v>
      </c>
      <c r="P195" s="374">
        <v>215</v>
      </c>
      <c r="Q195" s="374">
        <v>2785</v>
      </c>
      <c r="R195" s="374">
        <v>0</v>
      </c>
      <c r="S195" s="383">
        <v>602</v>
      </c>
    </row>
    <row r="196" spans="1:19" ht="24.95" customHeight="1" x14ac:dyDescent="0.2">
      <c r="A196" s="207" t="s">
        <v>674</v>
      </c>
      <c r="B196" s="217" t="s">
        <v>1280</v>
      </c>
      <c r="C196" s="216" t="s">
        <v>675</v>
      </c>
      <c r="D196" s="391">
        <v>7</v>
      </c>
      <c r="E196" s="395" t="s">
        <v>14994</v>
      </c>
      <c r="F196" s="215" t="s">
        <v>263</v>
      </c>
      <c r="G196" s="206" t="s">
        <v>447</v>
      </c>
      <c r="H196" s="374">
        <v>5220</v>
      </c>
      <c r="I196" s="374">
        <v>4530</v>
      </c>
      <c r="J196" s="374">
        <v>3894</v>
      </c>
      <c r="K196" s="320">
        <v>0.15231788079470199</v>
      </c>
      <c r="L196" s="374">
        <v>107</v>
      </c>
      <c r="M196" s="374">
        <v>103</v>
      </c>
      <c r="N196" s="374">
        <v>68</v>
      </c>
      <c r="O196" s="320">
        <v>3.8834951456310697E-2</v>
      </c>
      <c r="P196" s="374">
        <v>1246</v>
      </c>
      <c r="Q196" s="374">
        <v>3626</v>
      </c>
      <c r="R196" s="374">
        <v>0</v>
      </c>
      <c r="S196" s="383">
        <v>33</v>
      </c>
    </row>
    <row r="197" spans="1:19" ht="24.95" customHeight="1" x14ac:dyDescent="0.2">
      <c r="A197" s="207" t="s">
        <v>16225</v>
      </c>
      <c r="B197" s="217" t="s">
        <v>1255</v>
      </c>
      <c r="C197" s="216" t="s">
        <v>16226</v>
      </c>
      <c r="D197" s="391">
        <v>1</v>
      </c>
      <c r="E197" s="395" t="s">
        <v>16227</v>
      </c>
      <c r="F197" s="215" t="s">
        <v>250</v>
      </c>
      <c r="G197" s="206" t="s">
        <v>447</v>
      </c>
      <c r="H197" s="374">
        <v>5219</v>
      </c>
      <c r="I197" s="374">
        <v>4360</v>
      </c>
      <c r="J197" s="374">
        <v>3589</v>
      </c>
      <c r="K197" s="320">
        <v>0.19701834862385301</v>
      </c>
      <c r="L197" s="374">
        <v>886</v>
      </c>
      <c r="M197" s="374">
        <v>814</v>
      </c>
      <c r="N197" s="374">
        <v>364</v>
      </c>
      <c r="O197" s="320">
        <v>8.8452088452088504E-2</v>
      </c>
      <c r="P197" s="374">
        <v>593</v>
      </c>
      <c r="Q197" s="374">
        <v>2317</v>
      </c>
      <c r="R197" s="374">
        <v>0</v>
      </c>
      <c r="S197" s="383">
        <v>88</v>
      </c>
    </row>
    <row r="198" spans="1:19" ht="24.95" customHeight="1" x14ac:dyDescent="0.2">
      <c r="A198" s="207" t="s">
        <v>882</v>
      </c>
      <c r="B198" s="217"/>
      <c r="C198" s="216" t="s">
        <v>883</v>
      </c>
      <c r="D198" s="391">
        <v>4</v>
      </c>
      <c r="E198" s="395" t="s">
        <v>14956</v>
      </c>
      <c r="F198" s="215" t="s">
        <v>254</v>
      </c>
      <c r="G198" s="206" t="s">
        <v>447</v>
      </c>
      <c r="H198" s="374">
        <v>5165</v>
      </c>
      <c r="I198" s="374">
        <v>4202</v>
      </c>
      <c r="J198" s="374">
        <v>3634</v>
      </c>
      <c r="K198" s="320">
        <v>0.22917658257972401</v>
      </c>
      <c r="L198" s="374">
        <v>109</v>
      </c>
      <c r="M198" s="374">
        <v>98</v>
      </c>
      <c r="N198" s="374">
        <v>49</v>
      </c>
      <c r="O198" s="320">
        <v>0.11224489795918401</v>
      </c>
      <c r="P198" s="374">
        <v>2025</v>
      </c>
      <c r="Q198" s="374">
        <v>2363</v>
      </c>
      <c r="R198" s="374">
        <v>13</v>
      </c>
      <c r="S198" s="383">
        <v>406</v>
      </c>
    </row>
    <row r="199" spans="1:19" ht="24.95" customHeight="1" x14ac:dyDescent="0.2">
      <c r="A199" s="207" t="s">
        <v>922</v>
      </c>
      <c r="B199" s="217"/>
      <c r="C199" s="216" t="s">
        <v>923</v>
      </c>
      <c r="D199" s="391">
        <v>17</v>
      </c>
      <c r="E199" s="395" t="s">
        <v>14945</v>
      </c>
      <c r="F199" s="215" t="s">
        <v>14925</v>
      </c>
      <c r="G199" s="206" t="s">
        <v>17311</v>
      </c>
      <c r="H199" s="374">
        <v>5143</v>
      </c>
      <c r="I199" s="374">
        <v>5220</v>
      </c>
      <c r="J199" s="374">
        <v>2800</v>
      </c>
      <c r="K199" s="320">
        <v>-1.4750957854406201E-2</v>
      </c>
      <c r="L199" s="374">
        <v>221</v>
      </c>
      <c r="M199" s="374">
        <v>181</v>
      </c>
      <c r="N199" s="374">
        <v>95</v>
      </c>
      <c r="O199" s="320">
        <v>0.22099447513812201</v>
      </c>
      <c r="P199" s="374">
        <v>0</v>
      </c>
      <c r="Q199" s="374">
        <v>18</v>
      </c>
      <c r="R199" s="374">
        <v>0</v>
      </c>
      <c r="S199" s="383">
        <v>0</v>
      </c>
    </row>
    <row r="200" spans="1:19" ht="24.95" customHeight="1" x14ac:dyDescent="0.2">
      <c r="A200" s="207" t="s">
        <v>629</v>
      </c>
      <c r="B200" s="217" t="s">
        <v>1255</v>
      </c>
      <c r="C200" s="216" t="s">
        <v>630</v>
      </c>
      <c r="D200" s="391">
        <v>5</v>
      </c>
      <c r="E200" s="396" t="s">
        <v>15800</v>
      </c>
      <c r="F200" s="215" t="s">
        <v>261</v>
      </c>
      <c r="G200" s="206" t="s">
        <v>447</v>
      </c>
      <c r="H200" s="374">
        <v>5101</v>
      </c>
      <c r="I200" s="374">
        <v>4598</v>
      </c>
      <c r="J200" s="374">
        <v>3664</v>
      </c>
      <c r="K200" s="320">
        <v>0.109395389299696</v>
      </c>
      <c r="L200" s="374">
        <v>81</v>
      </c>
      <c r="M200" s="374">
        <v>139</v>
      </c>
      <c r="N200" s="374">
        <v>69</v>
      </c>
      <c r="O200" s="320">
        <v>-0.41726618705036</v>
      </c>
      <c r="P200" s="374">
        <v>2403</v>
      </c>
      <c r="Q200" s="374">
        <v>2137</v>
      </c>
      <c r="R200" s="374">
        <v>0</v>
      </c>
      <c r="S200" s="383">
        <v>68</v>
      </c>
    </row>
    <row r="201" spans="1:19" ht="24.95" customHeight="1" x14ac:dyDescent="0.2">
      <c r="A201" s="207" t="s">
        <v>954</v>
      </c>
      <c r="B201" s="217"/>
      <c r="C201" s="216" t="s">
        <v>955</v>
      </c>
      <c r="D201" s="391">
        <v>5</v>
      </c>
      <c r="E201" s="395" t="s">
        <v>14934</v>
      </c>
      <c r="F201" s="215" t="s">
        <v>14925</v>
      </c>
      <c r="G201" s="206" t="s">
        <v>447</v>
      </c>
      <c r="H201" s="374">
        <v>5071</v>
      </c>
      <c r="I201" s="374">
        <v>4174</v>
      </c>
      <c r="J201" s="374">
        <v>2438</v>
      </c>
      <c r="K201" s="320">
        <v>0.214901772879732</v>
      </c>
      <c r="L201" s="374">
        <v>37</v>
      </c>
      <c r="M201" s="374">
        <v>36</v>
      </c>
      <c r="N201" s="374">
        <v>15</v>
      </c>
      <c r="O201" s="320">
        <v>2.77777777777777E-2</v>
      </c>
      <c r="P201" s="374">
        <v>596</v>
      </c>
      <c r="Q201" s="374">
        <v>4117</v>
      </c>
      <c r="R201" s="374">
        <v>0</v>
      </c>
      <c r="S201" s="383">
        <v>280</v>
      </c>
    </row>
    <row r="202" spans="1:19" ht="24.95" customHeight="1" x14ac:dyDescent="0.2">
      <c r="A202" s="207" t="s">
        <v>589</v>
      </c>
      <c r="B202" s="217"/>
      <c r="C202" s="216" t="s">
        <v>590</v>
      </c>
      <c r="D202" s="391">
        <v>3</v>
      </c>
      <c r="E202" s="396" t="s">
        <v>15024</v>
      </c>
      <c r="F202" s="215" t="s">
        <v>371</v>
      </c>
      <c r="G202" s="206" t="s">
        <v>447</v>
      </c>
      <c r="H202" s="374">
        <v>5012</v>
      </c>
      <c r="I202" s="374">
        <v>5179</v>
      </c>
      <c r="J202" s="374">
        <v>4357</v>
      </c>
      <c r="K202" s="320">
        <v>-3.2245607260088897E-2</v>
      </c>
      <c r="L202" s="374">
        <v>164</v>
      </c>
      <c r="M202" s="374">
        <v>121</v>
      </c>
      <c r="N202" s="374">
        <v>123</v>
      </c>
      <c r="O202" s="320">
        <v>0.35537190082644599</v>
      </c>
      <c r="P202" s="374">
        <v>1352</v>
      </c>
      <c r="Q202" s="374">
        <v>3371</v>
      </c>
      <c r="R202" s="374">
        <v>16</v>
      </c>
      <c r="S202" s="383">
        <v>246</v>
      </c>
    </row>
    <row r="203" spans="1:19" ht="24.95" customHeight="1" x14ac:dyDescent="0.2">
      <c r="A203" s="207" t="s">
        <v>956</v>
      </c>
      <c r="B203" s="217"/>
      <c r="C203" s="216" t="s">
        <v>957</v>
      </c>
      <c r="D203" s="391">
        <v>17</v>
      </c>
      <c r="E203" s="395" t="s">
        <v>14933</v>
      </c>
      <c r="F203" s="215" t="s">
        <v>14925</v>
      </c>
      <c r="G203" s="206" t="s">
        <v>447</v>
      </c>
      <c r="H203" s="374">
        <v>4984</v>
      </c>
      <c r="I203" s="374">
        <v>4293</v>
      </c>
      <c r="J203" s="374">
        <v>3034</v>
      </c>
      <c r="K203" s="320">
        <v>0.160959701840205</v>
      </c>
      <c r="L203" s="374">
        <v>742</v>
      </c>
      <c r="M203" s="374">
        <v>319</v>
      </c>
      <c r="N203" s="374">
        <v>447</v>
      </c>
      <c r="O203" s="320">
        <v>1.3260188087774301</v>
      </c>
      <c r="P203" s="374">
        <v>1012</v>
      </c>
      <c r="Q203" s="374">
        <v>3606</v>
      </c>
      <c r="R203" s="374">
        <v>0</v>
      </c>
      <c r="S203" s="383">
        <v>366</v>
      </c>
    </row>
    <row r="204" spans="1:19" ht="24.95" customHeight="1" x14ac:dyDescent="0.2">
      <c r="A204" s="207" t="s">
        <v>757</v>
      </c>
      <c r="B204" s="217"/>
      <c r="C204" s="216" t="s">
        <v>427</v>
      </c>
      <c r="D204" s="391">
        <v>3</v>
      </c>
      <c r="E204" s="396" t="s">
        <v>14986</v>
      </c>
      <c r="F204" s="215" t="s">
        <v>255</v>
      </c>
      <c r="G204" s="206" t="s">
        <v>447</v>
      </c>
      <c r="H204" s="374">
        <v>4974</v>
      </c>
      <c r="I204" s="374">
        <v>4007</v>
      </c>
      <c r="J204" s="374">
        <v>4186</v>
      </c>
      <c r="K204" s="320">
        <v>0.24132767656601001</v>
      </c>
      <c r="L204" s="374">
        <v>180</v>
      </c>
      <c r="M204" s="374">
        <v>195</v>
      </c>
      <c r="N204" s="374">
        <v>103</v>
      </c>
      <c r="O204" s="320">
        <v>-7.69230769230769E-2</v>
      </c>
      <c r="P204" s="374">
        <v>1484</v>
      </c>
      <c r="Q204" s="374">
        <v>2754</v>
      </c>
      <c r="R204" s="374">
        <v>0</v>
      </c>
      <c r="S204" s="383">
        <v>45</v>
      </c>
    </row>
    <row r="205" spans="1:19" ht="24.95" customHeight="1" x14ac:dyDescent="0.2">
      <c r="A205" s="207" t="s">
        <v>897</v>
      </c>
      <c r="B205" s="217" t="s">
        <v>1152</v>
      </c>
      <c r="C205" s="216" t="s">
        <v>898</v>
      </c>
      <c r="D205" s="391">
        <v>8</v>
      </c>
      <c r="E205" s="395" t="s">
        <v>14954</v>
      </c>
      <c r="F205" s="215" t="s">
        <v>14925</v>
      </c>
      <c r="G205" s="206" t="s">
        <v>447</v>
      </c>
      <c r="H205" s="374">
        <v>4961</v>
      </c>
      <c r="I205" s="374">
        <v>4055</v>
      </c>
      <c r="J205" s="374">
        <v>2383</v>
      </c>
      <c r="K205" s="320">
        <v>0.22342786683107299</v>
      </c>
      <c r="L205" s="374">
        <v>3</v>
      </c>
      <c r="M205" s="374">
        <v>2</v>
      </c>
      <c r="N205" s="374">
        <v>1</v>
      </c>
      <c r="O205" s="320">
        <v>0.5</v>
      </c>
      <c r="P205" s="374">
        <v>1449</v>
      </c>
      <c r="Q205" s="374">
        <v>3103</v>
      </c>
      <c r="R205" s="374">
        <v>1</v>
      </c>
      <c r="S205" s="383">
        <v>408</v>
      </c>
    </row>
    <row r="206" spans="1:19" ht="24.95" customHeight="1" x14ac:dyDescent="0.2">
      <c r="A206" s="207" t="s">
        <v>842</v>
      </c>
      <c r="B206" s="217" t="s">
        <v>1152</v>
      </c>
      <c r="C206" s="216" t="s">
        <v>843</v>
      </c>
      <c r="D206" s="391">
        <v>8</v>
      </c>
      <c r="E206" s="396" t="s">
        <v>14966</v>
      </c>
      <c r="F206" s="215" t="s">
        <v>254</v>
      </c>
      <c r="G206" s="206" t="s">
        <v>17311</v>
      </c>
      <c r="H206" s="374">
        <v>4952</v>
      </c>
      <c r="I206" s="374">
        <v>4536</v>
      </c>
      <c r="J206" s="374">
        <v>4234</v>
      </c>
      <c r="K206" s="320">
        <v>9.1710758377424997E-2</v>
      </c>
      <c r="L206" s="374">
        <v>1</v>
      </c>
      <c r="M206" s="374">
        <v>2</v>
      </c>
      <c r="N206" s="374">
        <v>5</v>
      </c>
      <c r="O206" s="320">
        <v>-0.5</v>
      </c>
      <c r="P206" s="374">
        <v>1113</v>
      </c>
      <c r="Q206" s="374">
        <v>3595</v>
      </c>
      <c r="R206" s="374">
        <v>0</v>
      </c>
      <c r="S206" s="383">
        <v>244</v>
      </c>
    </row>
    <row r="207" spans="1:19" ht="24.95" customHeight="1" x14ac:dyDescent="0.2">
      <c r="A207" s="207" t="s">
        <v>758</v>
      </c>
      <c r="B207" s="217" t="s">
        <v>1280</v>
      </c>
      <c r="C207" s="216" t="s">
        <v>759</v>
      </c>
      <c r="D207" s="391">
        <v>6</v>
      </c>
      <c r="E207" s="395" t="s">
        <v>14985</v>
      </c>
      <c r="F207" s="215" t="s">
        <v>255</v>
      </c>
      <c r="G207" s="206" t="s">
        <v>447</v>
      </c>
      <c r="H207" s="374">
        <v>4921</v>
      </c>
      <c r="I207" s="374">
        <v>4777</v>
      </c>
      <c r="J207" s="374">
        <v>4648</v>
      </c>
      <c r="K207" s="320">
        <v>3.01444421184844E-2</v>
      </c>
      <c r="L207" s="374">
        <v>51</v>
      </c>
      <c r="M207" s="374">
        <v>72</v>
      </c>
      <c r="N207" s="374">
        <v>18</v>
      </c>
      <c r="O207" s="320">
        <v>-0.29166666666666702</v>
      </c>
      <c r="P207" s="374">
        <v>2066</v>
      </c>
      <c r="Q207" s="374">
        <v>2427</v>
      </c>
      <c r="R207" s="374">
        <v>0</v>
      </c>
      <c r="S207" s="383">
        <v>306</v>
      </c>
    </row>
    <row r="208" spans="1:19" ht="24.95" customHeight="1" x14ac:dyDescent="0.2">
      <c r="A208" s="207" t="s">
        <v>867</v>
      </c>
      <c r="B208" s="217"/>
      <c r="C208" s="216" t="s">
        <v>868</v>
      </c>
      <c r="D208" s="391">
        <v>3</v>
      </c>
      <c r="E208" s="396" t="s">
        <v>14959</v>
      </c>
      <c r="F208" s="215" t="s">
        <v>254</v>
      </c>
      <c r="G208" s="206" t="s">
        <v>447</v>
      </c>
      <c r="H208" s="374">
        <v>4184</v>
      </c>
      <c r="I208" s="374">
        <v>3592</v>
      </c>
      <c r="J208" s="374">
        <v>3361</v>
      </c>
      <c r="K208" s="320">
        <v>0.16481069042316299</v>
      </c>
      <c r="L208" s="374">
        <v>8</v>
      </c>
      <c r="M208" s="374">
        <v>34</v>
      </c>
      <c r="N208" s="374">
        <v>1</v>
      </c>
      <c r="O208" s="320">
        <v>-0.76470588235294101</v>
      </c>
      <c r="P208" s="374">
        <v>1258</v>
      </c>
      <c r="Q208" s="374">
        <v>2737</v>
      </c>
      <c r="R208" s="374">
        <v>4</v>
      </c>
      <c r="S208" s="383">
        <v>185</v>
      </c>
    </row>
    <row r="209" spans="1:19" ht="24.95" customHeight="1" x14ac:dyDescent="0.2">
      <c r="A209" s="207" t="s">
        <v>653</v>
      </c>
      <c r="B209" s="217" t="s">
        <v>1152</v>
      </c>
      <c r="C209" s="216" t="s">
        <v>654</v>
      </c>
      <c r="D209" s="391">
        <v>3</v>
      </c>
      <c r="E209" s="396" t="s">
        <v>655</v>
      </c>
      <c r="F209" s="215" t="s">
        <v>249</v>
      </c>
      <c r="G209" s="206" t="s">
        <v>447</v>
      </c>
      <c r="H209" s="374">
        <v>4118</v>
      </c>
      <c r="I209" s="374">
        <v>3618</v>
      </c>
      <c r="J209" s="374">
        <v>3222</v>
      </c>
      <c r="K209" s="320">
        <v>0.138197899391929</v>
      </c>
      <c r="L209" s="374">
        <v>31</v>
      </c>
      <c r="M209" s="374">
        <v>349</v>
      </c>
      <c r="N209" s="374">
        <v>295</v>
      </c>
      <c r="O209" s="320">
        <v>-0.91117478510028704</v>
      </c>
      <c r="P209" s="374">
        <v>414</v>
      </c>
      <c r="Q209" s="374">
        <v>3575</v>
      </c>
      <c r="R209" s="374">
        <v>0</v>
      </c>
      <c r="S209" s="383">
        <v>129</v>
      </c>
    </row>
    <row r="210" spans="1:19" ht="24.95" customHeight="1" x14ac:dyDescent="0.2">
      <c r="A210" s="207" t="s">
        <v>664</v>
      </c>
      <c r="B210" s="217"/>
      <c r="C210" s="216" t="s">
        <v>665</v>
      </c>
      <c r="D210" s="391">
        <v>2</v>
      </c>
      <c r="E210" s="395" t="s">
        <v>15004</v>
      </c>
      <c r="F210" s="215" t="s">
        <v>253</v>
      </c>
      <c r="G210" s="206" t="s">
        <v>447</v>
      </c>
      <c r="H210" s="374">
        <v>4110</v>
      </c>
      <c r="I210" s="374">
        <v>4096</v>
      </c>
      <c r="J210" s="374">
        <v>3101</v>
      </c>
      <c r="K210" s="320">
        <v>3.41796875E-3</v>
      </c>
      <c r="L210" s="374">
        <v>558</v>
      </c>
      <c r="M210" s="374">
        <v>665</v>
      </c>
      <c r="N210" s="374">
        <v>226</v>
      </c>
      <c r="O210" s="320">
        <v>-0.16090225563909799</v>
      </c>
      <c r="P210" s="374">
        <v>175</v>
      </c>
      <c r="Q210" s="374">
        <v>1775</v>
      </c>
      <c r="R210" s="374">
        <v>0</v>
      </c>
      <c r="S210" s="383">
        <v>107</v>
      </c>
    </row>
    <row r="211" spans="1:19" ht="24.95" customHeight="1" x14ac:dyDescent="0.2">
      <c r="A211" s="207" t="s">
        <v>727</v>
      </c>
      <c r="B211" s="217"/>
      <c r="C211" s="216" t="s">
        <v>410</v>
      </c>
      <c r="D211" s="391">
        <v>2</v>
      </c>
      <c r="E211" s="395" t="s">
        <v>16275</v>
      </c>
      <c r="F211" s="215" t="s">
        <v>257</v>
      </c>
      <c r="G211" s="206" t="s">
        <v>447</v>
      </c>
      <c r="H211" s="374">
        <v>3888</v>
      </c>
      <c r="I211" s="374">
        <v>3610</v>
      </c>
      <c r="J211" s="374">
        <v>3379</v>
      </c>
      <c r="K211" s="320">
        <v>7.7008310249307502E-2</v>
      </c>
      <c r="L211" s="374">
        <v>68</v>
      </c>
      <c r="M211" s="374">
        <v>57</v>
      </c>
      <c r="N211" s="374">
        <v>55</v>
      </c>
      <c r="O211" s="320">
        <v>0.19298245614035101</v>
      </c>
      <c r="P211" s="374">
        <v>1770</v>
      </c>
      <c r="Q211" s="374">
        <v>1868</v>
      </c>
      <c r="R211" s="374">
        <v>0</v>
      </c>
      <c r="S211" s="383">
        <v>250</v>
      </c>
    </row>
    <row r="212" spans="1:19" ht="24.95" customHeight="1" x14ac:dyDescent="0.2">
      <c r="A212" s="207" t="s">
        <v>960</v>
      </c>
      <c r="B212" s="217"/>
      <c r="C212" s="216" t="s">
        <v>961</v>
      </c>
      <c r="D212" s="391">
        <v>3</v>
      </c>
      <c r="E212" s="395" t="s">
        <v>16288</v>
      </c>
      <c r="F212" s="215" t="s">
        <v>14925</v>
      </c>
      <c r="G212" s="206" t="s">
        <v>447</v>
      </c>
      <c r="H212" s="374">
        <v>3575</v>
      </c>
      <c r="I212" s="374">
        <v>3588</v>
      </c>
      <c r="J212" s="374">
        <v>2409</v>
      </c>
      <c r="K212" s="320">
        <v>-3.6231884057971201E-3</v>
      </c>
      <c r="L212" s="374">
        <v>7</v>
      </c>
      <c r="M212" s="374">
        <v>20</v>
      </c>
      <c r="N212" s="374">
        <v>24</v>
      </c>
      <c r="O212" s="320">
        <v>-0.65</v>
      </c>
      <c r="P212" s="374">
        <v>873</v>
      </c>
      <c r="Q212" s="374">
        <v>2448</v>
      </c>
      <c r="R212" s="374">
        <v>4</v>
      </c>
      <c r="S212" s="383">
        <v>250</v>
      </c>
    </row>
    <row r="213" spans="1:19" ht="24.95" customHeight="1" x14ac:dyDescent="0.2">
      <c r="A213" s="207" t="s">
        <v>975</v>
      </c>
      <c r="B213" s="217"/>
      <c r="C213" s="216" t="s">
        <v>976</v>
      </c>
      <c r="D213" s="391">
        <v>9</v>
      </c>
      <c r="E213" s="395" t="s">
        <v>14927</v>
      </c>
      <c r="F213" s="215" t="s">
        <v>14925</v>
      </c>
      <c r="G213" s="206" t="s">
        <v>17311</v>
      </c>
      <c r="H213" s="374">
        <v>3524</v>
      </c>
      <c r="I213" s="374">
        <v>3139</v>
      </c>
      <c r="J213" s="374">
        <v>1847</v>
      </c>
      <c r="K213" s="320">
        <v>0.12265052564511</v>
      </c>
      <c r="L213" s="374">
        <v>12</v>
      </c>
      <c r="M213" s="374">
        <v>13</v>
      </c>
      <c r="N213" s="374">
        <v>26</v>
      </c>
      <c r="O213" s="320">
        <v>-7.69230769230769E-2</v>
      </c>
      <c r="P213" s="374">
        <v>956</v>
      </c>
      <c r="Q213" s="374">
        <v>2443</v>
      </c>
      <c r="R213" s="374">
        <v>6</v>
      </c>
      <c r="S213" s="383">
        <v>119</v>
      </c>
    </row>
    <row r="214" spans="1:19" ht="24.95" customHeight="1" x14ac:dyDescent="0.2">
      <c r="A214" s="207" t="s">
        <v>771</v>
      </c>
      <c r="B214" s="217"/>
      <c r="C214" s="216" t="s">
        <v>772</v>
      </c>
      <c r="D214" s="391">
        <v>11</v>
      </c>
      <c r="E214" s="395" t="s">
        <v>14981</v>
      </c>
      <c r="F214" s="215" t="s">
        <v>15814</v>
      </c>
      <c r="G214" s="206" t="s">
        <v>17311</v>
      </c>
      <c r="H214" s="374">
        <v>3499</v>
      </c>
      <c r="I214" s="374">
        <v>2301</v>
      </c>
      <c r="J214" s="374">
        <v>2651</v>
      </c>
      <c r="K214" s="320">
        <v>0.52064319860929997</v>
      </c>
      <c r="L214" s="374">
        <v>878</v>
      </c>
      <c r="M214" s="374">
        <v>613</v>
      </c>
      <c r="N214" s="374">
        <v>259</v>
      </c>
      <c r="O214" s="320">
        <v>0.43230016313213698</v>
      </c>
      <c r="P214" s="374">
        <v>7</v>
      </c>
      <c r="Q214" s="374">
        <v>51</v>
      </c>
      <c r="R214" s="374">
        <v>0</v>
      </c>
      <c r="S214" s="383">
        <v>0</v>
      </c>
    </row>
    <row r="215" spans="1:19" ht="24.95" customHeight="1" x14ac:dyDescent="0.2">
      <c r="A215" s="207" t="s">
        <v>819</v>
      </c>
      <c r="B215" s="217" t="s">
        <v>1152</v>
      </c>
      <c r="C215" s="216" t="s">
        <v>16183</v>
      </c>
      <c r="D215" s="391">
        <v>5</v>
      </c>
      <c r="E215" s="395" t="s">
        <v>16999</v>
      </c>
      <c r="F215" s="215" t="s">
        <v>371</v>
      </c>
      <c r="G215" s="206" t="s">
        <v>447</v>
      </c>
      <c r="H215" s="374">
        <v>3457</v>
      </c>
      <c r="I215" s="374">
        <v>3287</v>
      </c>
      <c r="J215" s="374">
        <v>3034</v>
      </c>
      <c r="K215" s="320">
        <v>5.1718892607240698E-2</v>
      </c>
      <c r="L215" s="374">
        <v>3</v>
      </c>
      <c r="M215" s="374">
        <v>5</v>
      </c>
      <c r="N215" s="374">
        <v>4</v>
      </c>
      <c r="O215" s="320">
        <v>-0.4</v>
      </c>
      <c r="P215" s="374">
        <v>895</v>
      </c>
      <c r="Q215" s="374">
        <v>2296</v>
      </c>
      <c r="R215" s="374">
        <v>0</v>
      </c>
      <c r="S215" s="383">
        <v>266</v>
      </c>
    </row>
    <row r="216" spans="1:19" ht="24.95" customHeight="1" x14ac:dyDescent="0.2">
      <c r="A216" s="207" t="s">
        <v>16266</v>
      </c>
      <c r="B216" s="217"/>
      <c r="C216" s="216" t="s">
        <v>16267</v>
      </c>
      <c r="D216" s="391">
        <v>1</v>
      </c>
      <c r="E216" s="395" t="s">
        <v>16268</v>
      </c>
      <c r="F216" s="215" t="s">
        <v>252</v>
      </c>
      <c r="G216" s="206" t="s">
        <v>447</v>
      </c>
      <c r="H216" s="374">
        <v>3456</v>
      </c>
      <c r="I216" s="374">
        <v>3293</v>
      </c>
      <c r="J216" s="374">
        <v>2670</v>
      </c>
      <c r="K216" s="320">
        <v>4.9498937139386599E-2</v>
      </c>
      <c r="L216" s="374">
        <v>81</v>
      </c>
      <c r="M216" s="374">
        <v>68</v>
      </c>
      <c r="N216" s="374">
        <v>45</v>
      </c>
      <c r="O216" s="320">
        <v>0.191176470588235</v>
      </c>
      <c r="P216" s="374">
        <v>443</v>
      </c>
      <c r="Q216" s="374">
        <v>2915</v>
      </c>
      <c r="R216" s="374">
        <v>0</v>
      </c>
      <c r="S216" s="383">
        <v>98</v>
      </c>
    </row>
    <row r="217" spans="1:19" ht="24.95" customHeight="1" x14ac:dyDescent="0.2">
      <c r="A217" s="207" t="s">
        <v>926</v>
      </c>
      <c r="B217" s="217"/>
      <c r="C217" s="216" t="s">
        <v>927</v>
      </c>
      <c r="D217" s="391">
        <v>6</v>
      </c>
      <c r="E217" s="395" t="s">
        <v>14943</v>
      </c>
      <c r="F217" s="215" t="s">
        <v>15812</v>
      </c>
      <c r="G217" s="206" t="s">
        <v>447</v>
      </c>
      <c r="H217" s="374">
        <v>3387</v>
      </c>
      <c r="I217" s="374">
        <v>3216</v>
      </c>
      <c r="J217" s="374">
        <v>2610</v>
      </c>
      <c r="K217" s="320">
        <v>5.3171641791044798E-2</v>
      </c>
      <c r="L217" s="374">
        <v>78</v>
      </c>
      <c r="M217" s="374">
        <v>62</v>
      </c>
      <c r="N217" s="374">
        <v>45</v>
      </c>
      <c r="O217" s="320">
        <v>0.25806451612903197</v>
      </c>
      <c r="P217" s="374">
        <v>133</v>
      </c>
      <c r="Q217" s="374">
        <v>3064</v>
      </c>
      <c r="R217" s="374">
        <v>0</v>
      </c>
      <c r="S217" s="383">
        <v>190</v>
      </c>
    </row>
    <row r="218" spans="1:19" ht="24.95" customHeight="1" x14ac:dyDescent="0.2">
      <c r="A218" s="207" t="s">
        <v>621</v>
      </c>
      <c r="B218" s="217"/>
      <c r="C218" s="216" t="s">
        <v>622</v>
      </c>
      <c r="D218" s="391">
        <v>3</v>
      </c>
      <c r="E218" s="395" t="s">
        <v>15014</v>
      </c>
      <c r="F218" s="215" t="s">
        <v>14925</v>
      </c>
      <c r="G218" s="206" t="s">
        <v>447</v>
      </c>
      <c r="H218" s="374">
        <v>3246</v>
      </c>
      <c r="I218" s="374">
        <v>2849</v>
      </c>
      <c r="J218" s="374">
        <v>1683</v>
      </c>
      <c r="K218" s="320">
        <v>0.13934713934713899</v>
      </c>
      <c r="L218" s="374">
        <v>528</v>
      </c>
      <c r="M218" s="374">
        <v>521</v>
      </c>
      <c r="N218" s="374">
        <v>203</v>
      </c>
      <c r="O218" s="320">
        <v>1.3435700575815701E-2</v>
      </c>
      <c r="P218" s="374">
        <v>196</v>
      </c>
      <c r="Q218" s="374">
        <v>615</v>
      </c>
      <c r="R218" s="374">
        <v>0</v>
      </c>
      <c r="S218" s="383">
        <v>141</v>
      </c>
    </row>
    <row r="219" spans="1:19" ht="24.95" customHeight="1" x14ac:dyDescent="0.2">
      <c r="A219" s="207" t="s">
        <v>762</v>
      </c>
      <c r="B219" s="217" t="s">
        <v>1152</v>
      </c>
      <c r="C219" s="216" t="s">
        <v>763</v>
      </c>
      <c r="D219" s="391">
        <v>3</v>
      </c>
      <c r="E219" s="396" t="s">
        <v>14983</v>
      </c>
      <c r="F219" s="215" t="s">
        <v>255</v>
      </c>
      <c r="G219" s="206" t="s">
        <v>17311</v>
      </c>
      <c r="H219" s="374">
        <v>3013</v>
      </c>
      <c r="I219" s="374">
        <v>2661</v>
      </c>
      <c r="J219" s="374">
        <v>2289</v>
      </c>
      <c r="K219" s="320">
        <v>0.13228109733182999</v>
      </c>
      <c r="L219" s="374">
        <v>5</v>
      </c>
      <c r="M219" s="374">
        <v>6</v>
      </c>
      <c r="N219" s="374">
        <v>3</v>
      </c>
      <c r="O219" s="320">
        <v>-0.16666666666666699</v>
      </c>
      <c r="P219" s="374">
        <v>639</v>
      </c>
      <c r="Q219" s="374">
        <v>2309</v>
      </c>
      <c r="R219" s="374">
        <v>0</v>
      </c>
      <c r="S219" s="383">
        <v>65</v>
      </c>
    </row>
    <row r="220" spans="1:19" ht="24.95" customHeight="1" x14ac:dyDescent="0.2">
      <c r="A220" s="207" t="s">
        <v>889</v>
      </c>
      <c r="B220" s="217"/>
      <c r="C220" s="216" t="s">
        <v>16272</v>
      </c>
      <c r="D220" s="391">
        <v>1</v>
      </c>
      <c r="E220" s="395" t="s">
        <v>18330</v>
      </c>
      <c r="F220" s="215" t="s">
        <v>14925</v>
      </c>
      <c r="G220" s="206" t="s">
        <v>447</v>
      </c>
      <c r="H220" s="374">
        <v>3009</v>
      </c>
      <c r="I220" s="374">
        <v>2823</v>
      </c>
      <c r="J220" s="374">
        <v>899</v>
      </c>
      <c r="K220" s="320">
        <v>6.5887353878852306E-2</v>
      </c>
      <c r="L220" s="374">
        <v>471</v>
      </c>
      <c r="M220" s="374">
        <v>471</v>
      </c>
      <c r="N220" s="374">
        <v>116</v>
      </c>
      <c r="O220" s="320">
        <v>0</v>
      </c>
      <c r="P220" s="374">
        <v>296</v>
      </c>
      <c r="Q220" s="374">
        <v>935</v>
      </c>
      <c r="R220" s="374">
        <v>2</v>
      </c>
      <c r="S220" s="383">
        <v>56</v>
      </c>
    </row>
    <row r="221" spans="1:19" ht="24.95" customHeight="1" x14ac:dyDescent="0.2">
      <c r="A221" s="207" t="s">
        <v>552</v>
      </c>
      <c r="B221" s="217"/>
      <c r="C221" s="216" t="s">
        <v>553</v>
      </c>
      <c r="D221" s="391">
        <v>9</v>
      </c>
      <c r="E221" s="395" t="s">
        <v>16190</v>
      </c>
      <c r="F221" s="215" t="s">
        <v>249</v>
      </c>
      <c r="G221" s="206" t="s">
        <v>447</v>
      </c>
      <c r="H221" s="374">
        <v>2923</v>
      </c>
      <c r="I221" s="374">
        <v>2473</v>
      </c>
      <c r="J221" s="374">
        <v>2287</v>
      </c>
      <c r="K221" s="320">
        <v>0.18196522442377699</v>
      </c>
      <c r="L221" s="374">
        <v>19</v>
      </c>
      <c r="M221" s="374">
        <v>20</v>
      </c>
      <c r="N221" s="374">
        <v>17</v>
      </c>
      <c r="O221" s="320">
        <v>-0.05</v>
      </c>
      <c r="P221" s="374">
        <v>82</v>
      </c>
      <c r="Q221" s="374">
        <v>2673</v>
      </c>
      <c r="R221" s="374">
        <v>0</v>
      </c>
      <c r="S221" s="383">
        <v>168</v>
      </c>
    </row>
    <row r="222" spans="1:19" ht="24.95" customHeight="1" x14ac:dyDescent="0.2">
      <c r="A222" s="207" t="s">
        <v>1056</v>
      </c>
      <c r="B222" s="217"/>
      <c r="C222" s="216" t="s">
        <v>1057</v>
      </c>
      <c r="D222" s="391">
        <v>3</v>
      </c>
      <c r="E222" s="395" t="s">
        <v>14914</v>
      </c>
      <c r="F222" s="215" t="s">
        <v>249</v>
      </c>
      <c r="G222" s="206" t="s">
        <v>447</v>
      </c>
      <c r="H222" s="374">
        <v>2727</v>
      </c>
      <c r="I222" s="374">
        <v>3522</v>
      </c>
      <c r="J222" s="374">
        <v>1971</v>
      </c>
      <c r="K222" s="320">
        <v>-0.22572402044293</v>
      </c>
      <c r="L222" s="374">
        <v>1</v>
      </c>
      <c r="M222" s="374">
        <v>24</v>
      </c>
      <c r="N222" s="374">
        <v>7</v>
      </c>
      <c r="O222" s="320">
        <v>-0.95833333333333304</v>
      </c>
      <c r="P222" s="374">
        <v>354</v>
      </c>
      <c r="Q222" s="374">
        <v>2281</v>
      </c>
      <c r="R222" s="374">
        <v>0</v>
      </c>
      <c r="S222" s="383">
        <v>92</v>
      </c>
    </row>
    <row r="223" spans="1:19" ht="24.95" customHeight="1" x14ac:dyDescent="0.2">
      <c r="A223" s="207" t="s">
        <v>915</v>
      </c>
      <c r="B223" s="217"/>
      <c r="C223" s="216" t="s">
        <v>916</v>
      </c>
      <c r="D223" s="391">
        <v>4</v>
      </c>
      <c r="E223" s="396" t="s">
        <v>14946</v>
      </c>
      <c r="F223" s="215" t="s">
        <v>14925</v>
      </c>
      <c r="G223" s="206" t="s">
        <v>447</v>
      </c>
      <c r="H223" s="374">
        <v>2673</v>
      </c>
      <c r="I223" s="374">
        <v>3074</v>
      </c>
      <c r="J223" s="374">
        <v>729</v>
      </c>
      <c r="K223" s="320">
        <v>-0.13044892648015599</v>
      </c>
      <c r="L223" s="374">
        <v>68</v>
      </c>
      <c r="M223" s="374">
        <v>113</v>
      </c>
      <c r="N223" s="374">
        <v>34</v>
      </c>
      <c r="O223" s="320">
        <v>-0.39823008849557501</v>
      </c>
      <c r="P223" s="374">
        <v>320</v>
      </c>
      <c r="Q223" s="374">
        <v>814</v>
      </c>
      <c r="R223" s="374">
        <v>0</v>
      </c>
      <c r="S223" s="383">
        <v>155</v>
      </c>
    </row>
    <row r="224" spans="1:19" ht="24.95" customHeight="1" x14ac:dyDescent="0.2">
      <c r="A224" s="207" t="s">
        <v>676</v>
      </c>
      <c r="B224" s="217" t="s">
        <v>1170</v>
      </c>
      <c r="C224" s="216" t="s">
        <v>677</v>
      </c>
      <c r="D224" s="391">
        <v>1</v>
      </c>
      <c r="E224" s="396" t="s">
        <v>678</v>
      </c>
      <c r="F224" s="215" t="s">
        <v>257</v>
      </c>
      <c r="G224" s="206" t="s">
        <v>447</v>
      </c>
      <c r="H224" s="374">
        <v>2658</v>
      </c>
      <c r="I224" s="374">
        <v>2156</v>
      </c>
      <c r="J224" s="374">
        <v>1895</v>
      </c>
      <c r="K224" s="320">
        <v>0.23283858998144699</v>
      </c>
      <c r="L224" s="374">
        <v>463</v>
      </c>
      <c r="M224" s="374">
        <v>357</v>
      </c>
      <c r="N224" s="374">
        <v>239</v>
      </c>
      <c r="O224" s="320">
        <v>0.29691876750700302</v>
      </c>
      <c r="P224" s="374">
        <v>256</v>
      </c>
      <c r="Q224" s="374">
        <v>328</v>
      </c>
      <c r="R224" s="374">
        <v>0</v>
      </c>
      <c r="S224" s="383">
        <v>197</v>
      </c>
    </row>
    <row r="225" spans="1:19" ht="24.95" customHeight="1" x14ac:dyDescent="0.2">
      <c r="A225" s="207" t="s">
        <v>1004</v>
      </c>
      <c r="B225" s="217" t="s">
        <v>1152</v>
      </c>
      <c r="C225" s="216" t="s">
        <v>1005</v>
      </c>
      <c r="D225" s="391">
        <v>2</v>
      </c>
      <c r="E225" s="395" t="s">
        <v>14919</v>
      </c>
      <c r="F225" s="215" t="s">
        <v>257</v>
      </c>
      <c r="G225" s="206" t="s">
        <v>17311</v>
      </c>
      <c r="H225" s="374">
        <v>2512</v>
      </c>
      <c r="I225" s="374">
        <v>2037</v>
      </c>
      <c r="J225" s="374">
        <v>1733</v>
      </c>
      <c r="K225" s="320">
        <v>0.233186057928326</v>
      </c>
      <c r="L225" s="374">
        <v>24</v>
      </c>
      <c r="M225" s="374">
        <v>9</v>
      </c>
      <c r="N225" s="374">
        <v>7</v>
      </c>
      <c r="O225" s="320">
        <v>1.6666666666666701</v>
      </c>
      <c r="P225" s="374">
        <v>728</v>
      </c>
      <c r="Q225" s="374">
        <v>1182</v>
      </c>
      <c r="R225" s="374">
        <v>0</v>
      </c>
      <c r="S225" s="383">
        <v>602</v>
      </c>
    </row>
    <row r="226" spans="1:19" ht="24.95" customHeight="1" x14ac:dyDescent="0.2">
      <c r="A226" s="207" t="s">
        <v>942</v>
      </c>
      <c r="B226" s="217"/>
      <c r="C226" s="216" t="s">
        <v>943</v>
      </c>
      <c r="D226" s="391">
        <v>5</v>
      </c>
      <c r="E226" s="395" t="s">
        <v>14941</v>
      </c>
      <c r="F226" s="215" t="s">
        <v>14925</v>
      </c>
      <c r="G226" s="206" t="s">
        <v>17311</v>
      </c>
      <c r="H226" s="374">
        <v>2474</v>
      </c>
      <c r="I226" s="374">
        <v>2036</v>
      </c>
      <c r="J226" s="374">
        <v>1705</v>
      </c>
      <c r="K226" s="320">
        <v>0.21512770137524601</v>
      </c>
      <c r="L226" s="374">
        <v>492</v>
      </c>
      <c r="M226" s="374">
        <v>462</v>
      </c>
      <c r="N226" s="374">
        <v>153</v>
      </c>
      <c r="O226" s="320">
        <v>6.4935064935064901E-2</v>
      </c>
      <c r="P226" s="374">
        <v>36</v>
      </c>
      <c r="Q226" s="374">
        <v>3</v>
      </c>
      <c r="R226" s="374">
        <v>0</v>
      </c>
      <c r="S226" s="383">
        <v>0</v>
      </c>
    </row>
    <row r="227" spans="1:19" ht="24.95" customHeight="1" x14ac:dyDescent="0.2">
      <c r="A227" s="207" t="s">
        <v>966</v>
      </c>
      <c r="B227" s="217"/>
      <c r="C227" s="216" t="s">
        <v>967</v>
      </c>
      <c r="D227" s="391">
        <v>4</v>
      </c>
      <c r="E227" s="395" t="s">
        <v>14931</v>
      </c>
      <c r="F227" s="215" t="s">
        <v>14925</v>
      </c>
      <c r="G227" s="206" t="s">
        <v>447</v>
      </c>
      <c r="H227" s="374">
        <v>2302</v>
      </c>
      <c r="I227" s="374">
        <v>2807</v>
      </c>
      <c r="J227" s="374">
        <v>1060</v>
      </c>
      <c r="K227" s="320">
        <v>-0.17990737442109</v>
      </c>
      <c r="L227" s="374">
        <v>33</v>
      </c>
      <c r="M227" s="374">
        <v>18</v>
      </c>
      <c r="N227" s="374">
        <v>11</v>
      </c>
      <c r="O227" s="320">
        <v>0.83333333333333304</v>
      </c>
      <c r="P227" s="374">
        <v>560</v>
      </c>
      <c r="Q227" s="374">
        <v>1477</v>
      </c>
      <c r="R227" s="374">
        <v>0</v>
      </c>
      <c r="S227" s="383">
        <v>265</v>
      </c>
    </row>
    <row r="228" spans="1:19" ht="24.95" customHeight="1" x14ac:dyDescent="0.2">
      <c r="A228" s="207" t="s">
        <v>896</v>
      </c>
      <c r="B228" s="217"/>
      <c r="C228" s="216" t="s">
        <v>16274</v>
      </c>
      <c r="D228" s="391">
        <v>4</v>
      </c>
      <c r="E228" s="395" t="s">
        <v>14955</v>
      </c>
      <c r="F228" s="215" t="s">
        <v>14925</v>
      </c>
      <c r="G228" s="206" t="s">
        <v>447</v>
      </c>
      <c r="H228" s="374">
        <v>2134</v>
      </c>
      <c r="I228" s="374">
        <v>1567</v>
      </c>
      <c r="J228" s="374">
        <v>975</v>
      </c>
      <c r="K228" s="320">
        <v>0.361837906828334</v>
      </c>
      <c r="L228" s="374">
        <v>17</v>
      </c>
      <c r="M228" s="374">
        <v>36</v>
      </c>
      <c r="N228" s="374">
        <v>18</v>
      </c>
      <c r="O228" s="320">
        <v>-0.52777777777777801</v>
      </c>
      <c r="P228" s="374">
        <v>305</v>
      </c>
      <c r="Q228" s="374">
        <v>1589</v>
      </c>
      <c r="R228" s="374">
        <v>12</v>
      </c>
      <c r="S228" s="383">
        <v>139</v>
      </c>
    </row>
    <row r="229" spans="1:19" ht="24.95" customHeight="1" x14ac:dyDescent="0.2">
      <c r="A229" s="207" t="s">
        <v>716</v>
      </c>
      <c r="B229" s="217"/>
      <c r="C229" s="216" t="s">
        <v>717</v>
      </c>
      <c r="D229" s="391">
        <v>1</v>
      </c>
      <c r="E229" s="396" t="s">
        <v>718</v>
      </c>
      <c r="F229" s="215" t="s">
        <v>372</v>
      </c>
      <c r="G229" s="206" t="s">
        <v>447</v>
      </c>
      <c r="H229" s="374">
        <v>2045</v>
      </c>
      <c r="I229" s="374">
        <v>1991</v>
      </c>
      <c r="J229" s="374">
        <v>1580</v>
      </c>
      <c r="K229" s="320">
        <v>2.7122049221496702E-2</v>
      </c>
      <c r="L229" s="374">
        <v>12</v>
      </c>
      <c r="M229" s="374">
        <v>4</v>
      </c>
      <c r="N229" s="374">
        <v>1</v>
      </c>
      <c r="O229" s="320">
        <v>2</v>
      </c>
      <c r="P229" s="374">
        <v>548</v>
      </c>
      <c r="Q229" s="374">
        <v>1462</v>
      </c>
      <c r="R229" s="374">
        <v>0</v>
      </c>
      <c r="S229" s="383">
        <v>35</v>
      </c>
    </row>
    <row r="230" spans="1:19" ht="24.95" customHeight="1" x14ac:dyDescent="0.2">
      <c r="A230" s="207" t="s">
        <v>16243</v>
      </c>
      <c r="B230" s="217"/>
      <c r="C230" s="216" t="s">
        <v>16244</v>
      </c>
      <c r="D230" s="391">
        <v>1</v>
      </c>
      <c r="E230" s="395" t="s">
        <v>16244</v>
      </c>
      <c r="F230" s="215" t="s">
        <v>249</v>
      </c>
      <c r="G230" s="206" t="s">
        <v>447</v>
      </c>
      <c r="H230" s="374">
        <v>1997</v>
      </c>
      <c r="I230" s="374">
        <v>1954</v>
      </c>
      <c r="J230" s="374">
        <v>1563</v>
      </c>
      <c r="K230" s="320">
        <v>2.2006141248720499E-2</v>
      </c>
      <c r="L230" s="374">
        <v>0</v>
      </c>
      <c r="M230" s="374">
        <v>4</v>
      </c>
      <c r="N230" s="374">
        <v>2</v>
      </c>
      <c r="O230" s="320">
        <v>-1</v>
      </c>
      <c r="P230" s="374">
        <v>552</v>
      </c>
      <c r="Q230" s="374">
        <v>1364</v>
      </c>
      <c r="R230" s="374">
        <v>0</v>
      </c>
      <c r="S230" s="383">
        <v>81</v>
      </c>
    </row>
    <row r="231" spans="1:19" ht="24.95" customHeight="1" x14ac:dyDescent="0.2">
      <c r="A231" s="207" t="s">
        <v>670</v>
      </c>
      <c r="B231" s="217"/>
      <c r="C231" s="216" t="s">
        <v>671</v>
      </c>
      <c r="D231" s="391">
        <v>1</v>
      </c>
      <c r="E231" s="395" t="s">
        <v>672</v>
      </c>
      <c r="F231" s="215" t="s">
        <v>252</v>
      </c>
      <c r="G231" s="206" t="s">
        <v>447</v>
      </c>
      <c r="H231" s="374">
        <v>1934</v>
      </c>
      <c r="I231" s="374">
        <v>1790</v>
      </c>
      <c r="J231" s="374">
        <v>1391</v>
      </c>
      <c r="K231" s="320">
        <v>8.0446927374301605E-2</v>
      </c>
      <c r="L231" s="374">
        <v>160</v>
      </c>
      <c r="M231" s="374">
        <v>145</v>
      </c>
      <c r="N231" s="374">
        <v>114</v>
      </c>
      <c r="O231" s="320">
        <v>0.10344827586206901</v>
      </c>
      <c r="P231" s="374">
        <v>248</v>
      </c>
      <c r="Q231" s="374">
        <v>1649</v>
      </c>
      <c r="R231" s="374">
        <v>7</v>
      </c>
      <c r="S231" s="383">
        <v>30</v>
      </c>
    </row>
    <row r="232" spans="1:19" ht="24.95" customHeight="1" x14ac:dyDescent="0.2">
      <c r="A232" s="207" t="s">
        <v>769</v>
      </c>
      <c r="B232" s="217"/>
      <c r="C232" s="216" t="s">
        <v>770</v>
      </c>
      <c r="D232" s="391">
        <v>7</v>
      </c>
      <c r="E232" s="395" t="s">
        <v>14982</v>
      </c>
      <c r="F232" s="215" t="s">
        <v>15798</v>
      </c>
      <c r="G232" s="206" t="s">
        <v>447</v>
      </c>
      <c r="H232" s="374">
        <v>1874</v>
      </c>
      <c r="I232" s="374">
        <v>1634</v>
      </c>
      <c r="J232" s="374">
        <v>1486</v>
      </c>
      <c r="K232" s="320">
        <v>0.1468788249694</v>
      </c>
      <c r="L232" s="374">
        <v>5</v>
      </c>
      <c r="M232" s="374">
        <v>28</v>
      </c>
      <c r="N232" s="374">
        <v>4</v>
      </c>
      <c r="O232" s="320">
        <v>-0.82142857142857095</v>
      </c>
      <c r="P232" s="374">
        <v>318</v>
      </c>
      <c r="Q232" s="374">
        <v>1540</v>
      </c>
      <c r="R232" s="374">
        <v>1</v>
      </c>
      <c r="S232" s="383">
        <v>15</v>
      </c>
    </row>
    <row r="233" spans="1:19" ht="24.95" customHeight="1" x14ac:dyDescent="0.2">
      <c r="A233" s="207" t="s">
        <v>907</v>
      </c>
      <c r="B233" s="217"/>
      <c r="C233" s="216" t="s">
        <v>908</v>
      </c>
      <c r="D233" s="391">
        <v>3</v>
      </c>
      <c r="E233" s="395" t="s">
        <v>14950</v>
      </c>
      <c r="F233" s="215" t="s">
        <v>14925</v>
      </c>
      <c r="G233" s="206" t="s">
        <v>17311</v>
      </c>
      <c r="H233" s="374">
        <v>1851</v>
      </c>
      <c r="I233" s="374">
        <v>1730</v>
      </c>
      <c r="J233" s="374">
        <v>974</v>
      </c>
      <c r="K233" s="320">
        <v>6.99421965317919E-2</v>
      </c>
      <c r="L233" s="374">
        <v>0</v>
      </c>
      <c r="M233" s="374">
        <v>4</v>
      </c>
      <c r="N233" s="374">
        <v>1</v>
      </c>
      <c r="O233" s="320">
        <v>-1</v>
      </c>
      <c r="P233" s="374">
        <v>513</v>
      </c>
      <c r="Q233" s="374">
        <v>1145</v>
      </c>
      <c r="R233" s="374">
        <v>0</v>
      </c>
      <c r="S233" s="383">
        <v>193</v>
      </c>
    </row>
    <row r="234" spans="1:19" ht="24.95" customHeight="1" x14ac:dyDescent="0.2">
      <c r="A234" s="207" t="s">
        <v>804</v>
      </c>
      <c r="B234" s="217"/>
      <c r="C234" s="216" t="s">
        <v>805</v>
      </c>
      <c r="D234" s="391">
        <v>2</v>
      </c>
      <c r="E234" s="395" t="s">
        <v>14992</v>
      </c>
      <c r="F234" s="215" t="s">
        <v>372</v>
      </c>
      <c r="G234" s="206" t="s">
        <v>447</v>
      </c>
      <c r="H234" s="374">
        <v>1788</v>
      </c>
      <c r="I234" s="374">
        <v>1678</v>
      </c>
      <c r="J234" s="374">
        <v>1368</v>
      </c>
      <c r="K234" s="320">
        <v>6.5554231227651999E-2</v>
      </c>
      <c r="L234" s="374">
        <v>8</v>
      </c>
      <c r="M234" s="374">
        <v>10</v>
      </c>
      <c r="N234" s="374">
        <v>9</v>
      </c>
      <c r="O234" s="320">
        <v>-0.2</v>
      </c>
      <c r="P234" s="374">
        <v>700</v>
      </c>
      <c r="Q234" s="374">
        <v>998</v>
      </c>
      <c r="R234" s="374">
        <v>1</v>
      </c>
      <c r="S234" s="383">
        <v>89</v>
      </c>
    </row>
    <row r="235" spans="1:19" ht="24.95" customHeight="1" x14ac:dyDescent="0.2">
      <c r="A235" s="207" t="s">
        <v>628</v>
      </c>
      <c r="B235" s="217"/>
      <c r="C235" s="216" t="s">
        <v>402</v>
      </c>
      <c r="D235" s="391">
        <v>3</v>
      </c>
      <c r="E235" s="395" t="s">
        <v>15010</v>
      </c>
      <c r="F235" s="215" t="s">
        <v>487</v>
      </c>
      <c r="G235" s="206" t="s">
        <v>447</v>
      </c>
      <c r="H235" s="374">
        <v>1723</v>
      </c>
      <c r="I235" s="374">
        <v>1242</v>
      </c>
      <c r="J235" s="374">
        <v>1273</v>
      </c>
      <c r="K235" s="320">
        <v>0.38727858293075701</v>
      </c>
      <c r="L235" s="374">
        <v>35</v>
      </c>
      <c r="M235" s="374">
        <v>42</v>
      </c>
      <c r="N235" s="374">
        <v>49</v>
      </c>
      <c r="O235" s="320">
        <v>-0.16666666666666699</v>
      </c>
      <c r="P235" s="374">
        <v>94</v>
      </c>
      <c r="Q235" s="374">
        <v>1371</v>
      </c>
      <c r="R235" s="374">
        <v>3</v>
      </c>
      <c r="S235" s="383">
        <v>255</v>
      </c>
    </row>
    <row r="236" spans="1:19" ht="24.95" customHeight="1" x14ac:dyDescent="0.2">
      <c r="A236" s="207" t="s">
        <v>764</v>
      </c>
      <c r="B236" s="217"/>
      <c r="C236" s="216" t="s">
        <v>765</v>
      </c>
      <c r="D236" s="391">
        <v>1</v>
      </c>
      <c r="E236" s="396" t="s">
        <v>766</v>
      </c>
      <c r="F236" s="215" t="s">
        <v>255</v>
      </c>
      <c r="G236" s="206" t="s">
        <v>447</v>
      </c>
      <c r="H236" s="374">
        <v>1642</v>
      </c>
      <c r="I236" s="374">
        <v>1528</v>
      </c>
      <c r="J236" s="374">
        <v>1281</v>
      </c>
      <c r="K236" s="320">
        <v>7.4607329842932002E-2</v>
      </c>
      <c r="L236" s="374">
        <v>84</v>
      </c>
      <c r="M236" s="374">
        <v>92</v>
      </c>
      <c r="N236" s="374">
        <v>31</v>
      </c>
      <c r="O236" s="320">
        <v>-8.6956521739130502E-2</v>
      </c>
      <c r="P236" s="374">
        <v>53</v>
      </c>
      <c r="Q236" s="374">
        <v>1080</v>
      </c>
      <c r="R236" s="374">
        <v>0</v>
      </c>
      <c r="S236" s="383">
        <v>89</v>
      </c>
    </row>
    <row r="237" spans="1:19" ht="24.95" customHeight="1" x14ac:dyDescent="0.2">
      <c r="A237" s="207" t="s">
        <v>834</v>
      </c>
      <c r="B237" s="217"/>
      <c r="C237" s="216" t="s">
        <v>835</v>
      </c>
      <c r="D237" s="391">
        <v>5</v>
      </c>
      <c r="E237" s="395" t="s">
        <v>14969</v>
      </c>
      <c r="F237" s="215" t="s">
        <v>261</v>
      </c>
      <c r="G237" s="206" t="s">
        <v>447</v>
      </c>
      <c r="H237" s="374">
        <v>1291</v>
      </c>
      <c r="I237" s="374">
        <v>993</v>
      </c>
      <c r="J237" s="374">
        <v>959</v>
      </c>
      <c r="K237" s="320">
        <v>0.300100704934542</v>
      </c>
      <c r="L237" s="374">
        <v>4</v>
      </c>
      <c r="M237" s="374">
        <v>4</v>
      </c>
      <c r="N237" s="374">
        <v>3</v>
      </c>
      <c r="O237" s="320">
        <v>0</v>
      </c>
      <c r="P237" s="374">
        <v>197</v>
      </c>
      <c r="Q237" s="374">
        <v>1094</v>
      </c>
      <c r="R237" s="374">
        <v>0</v>
      </c>
      <c r="S237" s="383">
        <v>0</v>
      </c>
    </row>
    <row r="238" spans="1:19" ht="24.95" customHeight="1" x14ac:dyDescent="0.2">
      <c r="A238" s="207" t="s">
        <v>1002</v>
      </c>
      <c r="B238" s="217"/>
      <c r="C238" s="216" t="s">
        <v>1003</v>
      </c>
      <c r="D238" s="391">
        <v>2</v>
      </c>
      <c r="E238" s="396" t="s">
        <v>14920</v>
      </c>
      <c r="F238" s="215" t="s">
        <v>257</v>
      </c>
      <c r="G238" s="206" t="s">
        <v>447</v>
      </c>
      <c r="H238" s="374">
        <v>1283</v>
      </c>
      <c r="I238" s="374">
        <v>1168</v>
      </c>
      <c r="J238" s="374">
        <v>1177</v>
      </c>
      <c r="K238" s="320">
        <v>9.8458904109589102E-2</v>
      </c>
      <c r="L238" s="374">
        <v>247</v>
      </c>
      <c r="M238" s="374">
        <v>212</v>
      </c>
      <c r="N238" s="374">
        <v>84</v>
      </c>
      <c r="O238" s="320">
        <v>0.165094339622641</v>
      </c>
      <c r="P238" s="374">
        <v>18</v>
      </c>
      <c r="Q238" s="374">
        <v>0</v>
      </c>
      <c r="R238" s="374">
        <v>0</v>
      </c>
      <c r="S238" s="383">
        <v>0</v>
      </c>
    </row>
    <row r="239" spans="1:19" ht="24.95" customHeight="1" x14ac:dyDescent="0.2">
      <c r="A239" s="207" t="s">
        <v>688</v>
      </c>
      <c r="B239" s="217"/>
      <c r="C239" s="216" t="s">
        <v>689</v>
      </c>
      <c r="D239" s="391">
        <v>2</v>
      </c>
      <c r="E239" s="395" t="s">
        <v>6280</v>
      </c>
      <c r="F239" s="215" t="s">
        <v>14925</v>
      </c>
      <c r="G239" s="206" t="s">
        <v>447</v>
      </c>
      <c r="H239" s="374">
        <v>1262</v>
      </c>
      <c r="I239" s="374">
        <v>1113</v>
      </c>
      <c r="J239" s="374">
        <v>708</v>
      </c>
      <c r="K239" s="320">
        <v>0.13387241689128501</v>
      </c>
      <c r="L239" s="374">
        <v>191</v>
      </c>
      <c r="M239" s="374">
        <v>179</v>
      </c>
      <c r="N239" s="374">
        <v>51</v>
      </c>
      <c r="O239" s="320">
        <v>6.7039106145251298E-2</v>
      </c>
      <c r="P239" s="374">
        <v>160</v>
      </c>
      <c r="Q239" s="374">
        <v>457</v>
      </c>
      <c r="R239" s="374">
        <v>0</v>
      </c>
      <c r="S239" s="383">
        <v>4</v>
      </c>
    </row>
    <row r="240" spans="1:19" ht="24.95" customHeight="1" x14ac:dyDescent="0.2">
      <c r="A240" s="207" t="s">
        <v>958</v>
      </c>
      <c r="B240" s="217"/>
      <c r="C240" s="216" t="s">
        <v>959</v>
      </c>
      <c r="D240" s="391">
        <v>5</v>
      </c>
      <c r="E240" s="396" t="s">
        <v>14932</v>
      </c>
      <c r="F240" s="215" t="s">
        <v>14925</v>
      </c>
      <c r="G240" s="206" t="s">
        <v>447</v>
      </c>
      <c r="H240" s="374">
        <v>1175</v>
      </c>
      <c r="I240" s="374">
        <v>1152</v>
      </c>
      <c r="J240" s="374">
        <v>525</v>
      </c>
      <c r="K240" s="320">
        <v>1.99652777777777E-2</v>
      </c>
      <c r="L240" s="374">
        <v>0</v>
      </c>
      <c r="M240" s="374">
        <v>0</v>
      </c>
      <c r="N240" s="374">
        <v>0</v>
      </c>
      <c r="O240" s="320">
        <v>0</v>
      </c>
      <c r="P240" s="374">
        <v>218</v>
      </c>
      <c r="Q240" s="374">
        <v>878</v>
      </c>
      <c r="R240" s="374">
        <v>0</v>
      </c>
      <c r="S240" s="383">
        <v>79</v>
      </c>
    </row>
    <row r="241" spans="1:19" ht="24.95" customHeight="1" x14ac:dyDescent="0.2">
      <c r="A241" s="207" t="s">
        <v>725</v>
      </c>
      <c r="B241" s="217"/>
      <c r="C241" s="216" t="s">
        <v>726</v>
      </c>
      <c r="D241" s="391">
        <v>3</v>
      </c>
      <c r="E241" s="396" t="s">
        <v>14951</v>
      </c>
      <c r="F241" s="215" t="s">
        <v>14925</v>
      </c>
      <c r="G241" s="206" t="s">
        <v>447</v>
      </c>
      <c r="H241" s="374">
        <v>1003</v>
      </c>
      <c r="I241" s="374">
        <v>1040</v>
      </c>
      <c r="J241" s="374">
        <v>467</v>
      </c>
      <c r="K241" s="320">
        <v>-3.5576923076923103E-2</v>
      </c>
      <c r="L241" s="374">
        <v>2</v>
      </c>
      <c r="M241" s="374">
        <v>8</v>
      </c>
      <c r="N241" s="374">
        <v>2</v>
      </c>
      <c r="O241" s="320">
        <v>-0.75</v>
      </c>
      <c r="P241" s="374">
        <v>159</v>
      </c>
      <c r="Q241" s="374">
        <v>684</v>
      </c>
      <c r="R241" s="374">
        <v>0</v>
      </c>
      <c r="S241" s="383">
        <v>160</v>
      </c>
    </row>
    <row r="242" spans="1:19" ht="24.95" customHeight="1" x14ac:dyDescent="0.2">
      <c r="A242" s="207" t="s">
        <v>858</v>
      </c>
      <c r="B242" s="217"/>
      <c r="C242" s="216" t="s">
        <v>859</v>
      </c>
      <c r="D242" s="391">
        <v>1</v>
      </c>
      <c r="E242" s="396" t="s">
        <v>16257</v>
      </c>
      <c r="F242" s="215" t="s">
        <v>254</v>
      </c>
      <c r="G242" s="206" t="s">
        <v>447</v>
      </c>
      <c r="H242" s="374">
        <v>1002</v>
      </c>
      <c r="I242" s="374">
        <v>496</v>
      </c>
      <c r="J242" s="374">
        <v>317</v>
      </c>
      <c r="K242" s="320">
        <v>1.0201612903225801</v>
      </c>
      <c r="L242" s="374">
        <v>8</v>
      </c>
      <c r="M242" s="374">
        <v>16</v>
      </c>
      <c r="N242" s="374">
        <v>10</v>
      </c>
      <c r="O242" s="320">
        <v>-0.5</v>
      </c>
      <c r="P242" s="374">
        <v>104</v>
      </c>
      <c r="Q242" s="374">
        <v>892</v>
      </c>
      <c r="R242" s="374">
        <v>0</v>
      </c>
      <c r="S242" s="383">
        <v>6</v>
      </c>
    </row>
    <row r="243" spans="1:19" ht="24.95" customHeight="1" x14ac:dyDescent="0.2">
      <c r="A243" s="207" t="s">
        <v>679</v>
      </c>
      <c r="B243" s="217"/>
      <c r="C243" s="216" t="s">
        <v>680</v>
      </c>
      <c r="D243" s="391">
        <v>2</v>
      </c>
      <c r="E243" s="395" t="s">
        <v>16996</v>
      </c>
      <c r="F243" s="215" t="s">
        <v>257</v>
      </c>
      <c r="G243" s="206" t="s">
        <v>447</v>
      </c>
      <c r="H243" s="374">
        <v>991</v>
      </c>
      <c r="I243" s="374">
        <v>1072</v>
      </c>
      <c r="J243" s="374">
        <v>727</v>
      </c>
      <c r="K243" s="320">
        <v>-7.5559701492537296E-2</v>
      </c>
      <c r="L243" s="374">
        <v>0</v>
      </c>
      <c r="M243" s="374">
        <v>5</v>
      </c>
      <c r="N243" s="374">
        <v>1</v>
      </c>
      <c r="O243" s="320">
        <v>-1</v>
      </c>
      <c r="P243" s="374">
        <v>286</v>
      </c>
      <c r="Q243" s="374">
        <v>629</v>
      </c>
      <c r="R243" s="374">
        <v>0</v>
      </c>
      <c r="S243" s="383">
        <v>76</v>
      </c>
    </row>
    <row r="244" spans="1:19" ht="24.95" customHeight="1" x14ac:dyDescent="0.2">
      <c r="A244" s="207" t="s">
        <v>745</v>
      </c>
      <c r="B244" s="217" t="s">
        <v>1152</v>
      </c>
      <c r="C244" s="216" t="s">
        <v>746</v>
      </c>
      <c r="D244" s="391">
        <v>1</v>
      </c>
      <c r="E244" s="395" t="s">
        <v>747</v>
      </c>
      <c r="F244" s="215" t="s">
        <v>252</v>
      </c>
      <c r="G244" s="206" t="s">
        <v>447</v>
      </c>
      <c r="H244" s="374">
        <v>769</v>
      </c>
      <c r="I244" s="374">
        <v>744</v>
      </c>
      <c r="J244" s="374">
        <v>266</v>
      </c>
      <c r="K244" s="320">
        <v>3.3602150537634497E-2</v>
      </c>
      <c r="L244" s="374">
        <v>218</v>
      </c>
      <c r="M244" s="374">
        <v>167</v>
      </c>
      <c r="N244" s="374">
        <v>106</v>
      </c>
      <c r="O244" s="320">
        <v>0.30538922155688603</v>
      </c>
      <c r="P244" s="374">
        <v>172</v>
      </c>
      <c r="Q244" s="374">
        <v>341</v>
      </c>
      <c r="R244" s="374">
        <v>8</v>
      </c>
      <c r="S244" s="383">
        <v>208</v>
      </c>
    </row>
    <row r="245" spans="1:19" ht="24.95" customHeight="1" x14ac:dyDescent="0.2">
      <c r="A245" s="207" t="s">
        <v>950</v>
      </c>
      <c r="B245" s="217"/>
      <c r="C245" s="216" t="s">
        <v>951</v>
      </c>
      <c r="D245" s="391">
        <v>2</v>
      </c>
      <c r="E245" s="395" t="s">
        <v>14936</v>
      </c>
      <c r="F245" s="215" t="s">
        <v>14925</v>
      </c>
      <c r="G245" s="206"/>
      <c r="H245" s="374">
        <v>715</v>
      </c>
      <c r="I245" s="374">
        <v>586</v>
      </c>
      <c r="J245" s="374">
        <v>428</v>
      </c>
      <c r="K245" s="320">
        <v>0.220136518771331</v>
      </c>
      <c r="L245" s="374">
        <v>0</v>
      </c>
      <c r="M245" s="374">
        <v>4</v>
      </c>
      <c r="N245" s="374">
        <v>3</v>
      </c>
      <c r="O245" s="320">
        <v>-1</v>
      </c>
      <c r="P245" s="374">
        <v>88</v>
      </c>
      <c r="Q245" s="374">
        <v>603</v>
      </c>
      <c r="R245" s="374">
        <v>0</v>
      </c>
      <c r="S245" s="383">
        <v>24</v>
      </c>
    </row>
    <row r="246" spans="1:19" ht="24.95" customHeight="1" x14ac:dyDescent="0.2">
      <c r="A246" s="207" t="s">
        <v>894</v>
      </c>
      <c r="B246" s="217"/>
      <c r="C246" s="216" t="s">
        <v>895</v>
      </c>
      <c r="D246" s="391">
        <v>8</v>
      </c>
      <c r="E246" s="396" t="s">
        <v>16273</v>
      </c>
      <c r="F246" s="215" t="s">
        <v>14925</v>
      </c>
      <c r="G246" s="206" t="s">
        <v>447</v>
      </c>
      <c r="H246" s="374">
        <v>642</v>
      </c>
      <c r="I246" s="374">
        <v>349</v>
      </c>
      <c r="J246" s="374">
        <v>239</v>
      </c>
      <c r="K246" s="320">
        <v>0.83954154727793695</v>
      </c>
      <c r="L246" s="374">
        <v>186</v>
      </c>
      <c r="M246" s="374">
        <v>107</v>
      </c>
      <c r="N246" s="374">
        <v>37</v>
      </c>
      <c r="O246" s="320">
        <v>0.73831775700934599</v>
      </c>
      <c r="P246" s="374">
        <v>0</v>
      </c>
      <c r="Q246" s="374">
        <v>2</v>
      </c>
      <c r="R246" s="374">
        <v>0</v>
      </c>
      <c r="S246" s="383">
        <v>0</v>
      </c>
    </row>
    <row r="247" spans="1:19" ht="24.95" customHeight="1" x14ac:dyDescent="0.2">
      <c r="A247" s="207" t="s">
        <v>1085</v>
      </c>
      <c r="B247" s="217"/>
      <c r="C247" s="216" t="s">
        <v>1086</v>
      </c>
      <c r="D247" s="391">
        <v>7</v>
      </c>
      <c r="E247" s="395" t="s">
        <v>1087</v>
      </c>
      <c r="F247" s="215" t="s">
        <v>250</v>
      </c>
      <c r="G247" s="206" t="s">
        <v>447</v>
      </c>
      <c r="H247" s="374">
        <v>521</v>
      </c>
      <c r="I247" s="374">
        <v>503</v>
      </c>
      <c r="J247" s="374">
        <v>7960</v>
      </c>
      <c r="K247" s="320">
        <v>3.5785288270377698E-2</v>
      </c>
      <c r="L247" s="374">
        <v>73</v>
      </c>
      <c r="M247" s="374">
        <v>90</v>
      </c>
      <c r="N247" s="374">
        <v>81</v>
      </c>
      <c r="O247" s="320">
        <v>-0.18888888888888899</v>
      </c>
      <c r="P247" s="374">
        <v>50</v>
      </c>
      <c r="Q247" s="374">
        <v>471</v>
      </c>
      <c r="R247" s="374">
        <v>0</v>
      </c>
      <c r="S247" s="383">
        <v>0</v>
      </c>
    </row>
    <row r="248" spans="1:19" ht="24.95" customHeight="1" x14ac:dyDescent="0.2">
      <c r="A248" s="207" t="s">
        <v>913</v>
      </c>
      <c r="B248" s="217"/>
      <c r="C248" s="216" t="s">
        <v>914</v>
      </c>
      <c r="D248" s="391">
        <v>5</v>
      </c>
      <c r="E248" s="396" t="s">
        <v>14947</v>
      </c>
      <c r="F248" s="215" t="s">
        <v>14925</v>
      </c>
      <c r="G248" s="206" t="s">
        <v>17311</v>
      </c>
      <c r="H248" s="374">
        <v>463</v>
      </c>
      <c r="I248" s="374">
        <v>523</v>
      </c>
      <c r="J248" s="374">
        <v>303</v>
      </c>
      <c r="K248" s="320">
        <v>-0.11472275334607999</v>
      </c>
      <c r="L248" s="374">
        <v>4</v>
      </c>
      <c r="M248" s="374">
        <v>6</v>
      </c>
      <c r="N248" s="374">
        <v>6</v>
      </c>
      <c r="O248" s="320">
        <v>-0.33333333333333298</v>
      </c>
      <c r="P248" s="374">
        <v>25</v>
      </c>
      <c r="Q248" s="374">
        <v>123</v>
      </c>
      <c r="R248" s="374">
        <v>0</v>
      </c>
      <c r="S248" s="383">
        <v>315</v>
      </c>
    </row>
    <row r="249" spans="1:19" ht="24.95" customHeight="1" x14ac:dyDescent="0.2">
      <c r="A249" s="207" t="s">
        <v>920</v>
      </c>
      <c r="B249" s="217"/>
      <c r="C249" s="216" t="s">
        <v>921</v>
      </c>
      <c r="D249" s="391">
        <v>1</v>
      </c>
      <c r="E249" s="395" t="s">
        <v>16822</v>
      </c>
      <c r="F249" s="215" t="s">
        <v>14925</v>
      </c>
      <c r="G249" s="206" t="s">
        <v>447</v>
      </c>
      <c r="H249" s="374">
        <v>437</v>
      </c>
      <c r="I249" s="374">
        <v>319</v>
      </c>
      <c r="J249" s="374">
        <v>176</v>
      </c>
      <c r="K249" s="320">
        <v>0.36990595611285298</v>
      </c>
      <c r="L249" s="374">
        <v>607</v>
      </c>
      <c r="M249" s="374">
        <v>544</v>
      </c>
      <c r="N249" s="374">
        <v>337</v>
      </c>
      <c r="O249" s="320">
        <v>0.11580882352941201</v>
      </c>
      <c r="P249" s="374">
        <v>15</v>
      </c>
      <c r="Q249" s="374">
        <v>111</v>
      </c>
      <c r="R249" s="374">
        <v>0</v>
      </c>
      <c r="S249" s="383">
        <v>27</v>
      </c>
    </row>
    <row r="250" spans="1:19" ht="24.95" customHeight="1" x14ac:dyDescent="0.2">
      <c r="A250" s="207" t="s">
        <v>909</v>
      </c>
      <c r="B250" s="217"/>
      <c r="C250" s="216" t="s">
        <v>910</v>
      </c>
      <c r="D250" s="391">
        <v>2</v>
      </c>
      <c r="E250" s="395" t="s">
        <v>14949</v>
      </c>
      <c r="F250" s="215" t="s">
        <v>14925</v>
      </c>
      <c r="G250" s="206" t="s">
        <v>462</v>
      </c>
      <c r="H250" s="374">
        <v>393</v>
      </c>
      <c r="I250" s="374">
        <v>348</v>
      </c>
      <c r="J250" s="374">
        <v>187</v>
      </c>
      <c r="K250" s="320">
        <v>0.12931034482758599</v>
      </c>
      <c r="L250" s="374">
        <v>0</v>
      </c>
      <c r="M250" s="374">
        <v>0</v>
      </c>
      <c r="N250" s="374">
        <v>0</v>
      </c>
      <c r="O250" s="320">
        <v>0</v>
      </c>
      <c r="P250" s="374">
        <v>52</v>
      </c>
      <c r="Q250" s="374">
        <v>289</v>
      </c>
      <c r="R250" s="374">
        <v>0</v>
      </c>
      <c r="S250" s="383">
        <v>52</v>
      </c>
    </row>
    <row r="251" spans="1:19" ht="24.95" customHeight="1" x14ac:dyDescent="0.2">
      <c r="A251" s="207" t="s">
        <v>476</v>
      </c>
      <c r="B251" s="217" t="s">
        <v>1413</v>
      </c>
      <c r="C251" s="216" t="s">
        <v>477</v>
      </c>
      <c r="D251" s="391">
        <v>9</v>
      </c>
      <c r="E251" s="395" t="s">
        <v>16987</v>
      </c>
      <c r="F251" s="215" t="s">
        <v>15794</v>
      </c>
      <c r="G251" s="206" t="s">
        <v>447</v>
      </c>
      <c r="H251" s="374">
        <v>295</v>
      </c>
      <c r="I251" s="374">
        <v>548</v>
      </c>
      <c r="J251" s="374">
        <v>456</v>
      </c>
      <c r="K251" s="320">
        <v>-0.46167883211678801</v>
      </c>
      <c r="L251" s="374">
        <v>51</v>
      </c>
      <c r="M251" s="374">
        <v>88</v>
      </c>
      <c r="N251" s="374">
        <v>35</v>
      </c>
      <c r="O251" s="320">
        <v>-0.42045454545454503</v>
      </c>
      <c r="P251" s="374">
        <v>169</v>
      </c>
      <c r="Q251" s="374">
        <v>89</v>
      </c>
      <c r="R251" s="374">
        <v>1</v>
      </c>
      <c r="S251" s="383">
        <v>36</v>
      </c>
    </row>
    <row r="252" spans="1:19" ht="24.95" customHeight="1" x14ac:dyDescent="0.2">
      <c r="A252" s="207" t="s">
        <v>701</v>
      </c>
      <c r="B252" s="217"/>
      <c r="C252" s="216" t="s">
        <v>702</v>
      </c>
      <c r="D252" s="391">
        <v>1</v>
      </c>
      <c r="E252" s="396" t="s">
        <v>703</v>
      </c>
      <c r="F252" s="215" t="s">
        <v>371</v>
      </c>
      <c r="G252" s="206" t="s">
        <v>447</v>
      </c>
      <c r="H252" s="374">
        <v>278</v>
      </c>
      <c r="I252" s="374">
        <v>248</v>
      </c>
      <c r="J252" s="374">
        <v>158</v>
      </c>
      <c r="K252" s="320">
        <v>0.120967741935484</v>
      </c>
      <c r="L252" s="374">
        <v>19</v>
      </c>
      <c r="M252" s="374">
        <v>25</v>
      </c>
      <c r="N252" s="374">
        <v>9</v>
      </c>
      <c r="O252" s="320">
        <v>-0.24</v>
      </c>
      <c r="P252" s="374">
        <v>12</v>
      </c>
      <c r="Q252" s="374">
        <v>160</v>
      </c>
      <c r="R252" s="374">
        <v>0</v>
      </c>
      <c r="S252" s="383">
        <v>73</v>
      </c>
    </row>
    <row r="253" spans="1:19" ht="24.95" customHeight="1" x14ac:dyDescent="0.2">
      <c r="A253" s="207" t="s">
        <v>1088</v>
      </c>
      <c r="B253" s="217"/>
      <c r="C253" s="216" t="s">
        <v>1089</v>
      </c>
      <c r="D253" s="391">
        <v>1</v>
      </c>
      <c r="E253" s="395" t="s">
        <v>1089</v>
      </c>
      <c r="F253" s="215" t="s">
        <v>250</v>
      </c>
      <c r="G253" s="206" t="s">
        <v>447</v>
      </c>
      <c r="H253" s="374">
        <v>206</v>
      </c>
      <c r="I253" s="374">
        <v>139</v>
      </c>
      <c r="J253" s="374">
        <v>110</v>
      </c>
      <c r="K253" s="320">
        <v>0.48201438848920902</v>
      </c>
      <c r="L253" s="374">
        <v>3</v>
      </c>
      <c r="M253" s="374">
        <v>3</v>
      </c>
      <c r="N253" s="374">
        <v>8</v>
      </c>
      <c r="O253" s="320">
        <v>0</v>
      </c>
      <c r="P253" s="374">
        <v>20</v>
      </c>
      <c r="Q253" s="374">
        <v>42</v>
      </c>
      <c r="R253" s="374">
        <v>144</v>
      </c>
      <c r="S253" s="383">
        <v>0</v>
      </c>
    </row>
    <row r="254" spans="1:19" ht="24.95" customHeight="1" x14ac:dyDescent="0.2">
      <c r="A254" s="207" t="s">
        <v>668</v>
      </c>
      <c r="B254" s="217"/>
      <c r="C254" s="216" t="s">
        <v>16219</v>
      </c>
      <c r="D254" s="391">
        <v>1</v>
      </c>
      <c r="E254" s="395" t="s">
        <v>16219</v>
      </c>
      <c r="F254" s="215" t="s">
        <v>249</v>
      </c>
      <c r="G254" s="206" t="s">
        <v>447</v>
      </c>
      <c r="H254" s="374">
        <v>202</v>
      </c>
      <c r="I254" s="374">
        <v>180</v>
      </c>
      <c r="J254" s="374">
        <v>166</v>
      </c>
      <c r="K254" s="320">
        <v>0.122222222222222</v>
      </c>
      <c r="L254" s="374">
        <v>6</v>
      </c>
      <c r="M254" s="374">
        <v>0</v>
      </c>
      <c r="N254" s="374">
        <v>0</v>
      </c>
      <c r="O254" s="320">
        <v>0</v>
      </c>
      <c r="P254" s="374">
        <v>79</v>
      </c>
      <c r="Q254" s="374">
        <v>81</v>
      </c>
      <c r="R254" s="374">
        <v>0</v>
      </c>
      <c r="S254" s="383">
        <v>42</v>
      </c>
    </row>
    <row r="255" spans="1:19" ht="24.95" customHeight="1" x14ac:dyDescent="0.2">
      <c r="A255" s="207" t="s">
        <v>1067</v>
      </c>
      <c r="B255" s="217" t="s">
        <v>1413</v>
      </c>
      <c r="C255" s="216" t="s">
        <v>436</v>
      </c>
      <c r="D255" s="391">
        <v>7</v>
      </c>
      <c r="E255" s="395" t="s">
        <v>16264</v>
      </c>
      <c r="F255" s="215" t="s">
        <v>249</v>
      </c>
      <c r="G255" s="206" t="s">
        <v>447</v>
      </c>
      <c r="H255" s="374">
        <v>152</v>
      </c>
      <c r="I255" s="374">
        <v>50</v>
      </c>
      <c r="J255" s="374">
        <v>70</v>
      </c>
      <c r="K255" s="320">
        <v>2.04</v>
      </c>
      <c r="L255" s="374">
        <v>30</v>
      </c>
      <c r="M255" s="374">
        <v>49</v>
      </c>
      <c r="N255" s="374">
        <v>15</v>
      </c>
      <c r="O255" s="320">
        <v>-0.38775510204081598</v>
      </c>
      <c r="P255" s="374">
        <v>72</v>
      </c>
      <c r="Q255" s="374">
        <v>73</v>
      </c>
      <c r="R255" s="374">
        <v>0</v>
      </c>
      <c r="S255" s="383">
        <v>7</v>
      </c>
    </row>
    <row r="256" spans="1:19" ht="24.95" customHeight="1" x14ac:dyDescent="0.2">
      <c r="A256" s="207" t="s">
        <v>862</v>
      </c>
      <c r="B256" s="217"/>
      <c r="C256" s="216" t="s">
        <v>863</v>
      </c>
      <c r="D256" s="391">
        <v>1</v>
      </c>
      <c r="E256" s="395" t="s">
        <v>863</v>
      </c>
      <c r="F256" s="215" t="s">
        <v>254</v>
      </c>
      <c r="G256" s="206" t="s">
        <v>447</v>
      </c>
      <c r="H256" s="374">
        <v>126</v>
      </c>
      <c r="I256" s="374">
        <v>190</v>
      </c>
      <c r="J256" s="374">
        <v>180</v>
      </c>
      <c r="K256" s="320">
        <v>-0.336842105263158</v>
      </c>
      <c r="L256" s="374">
        <v>3</v>
      </c>
      <c r="M256" s="374">
        <v>4</v>
      </c>
      <c r="N256" s="374">
        <v>5</v>
      </c>
      <c r="O256" s="320">
        <v>-0.25</v>
      </c>
      <c r="P256" s="374">
        <v>19</v>
      </c>
      <c r="Q256" s="374">
        <v>105</v>
      </c>
      <c r="R256" s="374">
        <v>0</v>
      </c>
      <c r="S256" s="383">
        <v>2</v>
      </c>
    </row>
    <row r="257" spans="1:19" ht="24.95" customHeight="1" x14ac:dyDescent="0.2">
      <c r="A257" s="207" t="s">
        <v>1081</v>
      </c>
      <c r="B257" s="217"/>
      <c r="C257" s="216" t="s">
        <v>1082</v>
      </c>
      <c r="D257" s="391">
        <v>2</v>
      </c>
      <c r="E257" s="395" t="s">
        <v>1082</v>
      </c>
      <c r="F257" s="215" t="s">
        <v>250</v>
      </c>
      <c r="G257" s="206" t="s">
        <v>447</v>
      </c>
      <c r="H257" s="374">
        <v>108</v>
      </c>
      <c r="I257" s="374">
        <v>191</v>
      </c>
      <c r="J257" s="374">
        <v>2734</v>
      </c>
      <c r="K257" s="320">
        <v>-0.43455497382198999</v>
      </c>
      <c r="L257" s="374">
        <v>1</v>
      </c>
      <c r="M257" s="374">
        <v>6</v>
      </c>
      <c r="N257" s="374">
        <v>8</v>
      </c>
      <c r="O257" s="320">
        <v>-0.83333333333333304</v>
      </c>
      <c r="P257" s="374">
        <v>12</v>
      </c>
      <c r="Q257" s="374">
        <v>96</v>
      </c>
      <c r="R257" s="374">
        <v>0</v>
      </c>
      <c r="S257" s="383">
        <v>0</v>
      </c>
    </row>
    <row r="258" spans="1:19" ht="24.95" customHeight="1" x14ac:dyDescent="0.2">
      <c r="A258" s="207" t="s">
        <v>1068</v>
      </c>
      <c r="B258" s="217"/>
      <c r="C258" s="216" t="s">
        <v>1069</v>
      </c>
      <c r="D258" s="391">
        <v>1</v>
      </c>
      <c r="E258" s="395" t="s">
        <v>1069</v>
      </c>
      <c r="F258" s="215" t="s">
        <v>249</v>
      </c>
      <c r="G258" s="206"/>
      <c r="H258" s="374">
        <v>43</v>
      </c>
      <c r="I258" s="374">
        <v>28</v>
      </c>
      <c r="J258" s="374">
        <v>41</v>
      </c>
      <c r="K258" s="320">
        <v>0.53571428571428603</v>
      </c>
      <c r="L258" s="374">
        <v>3</v>
      </c>
      <c r="M258" s="374">
        <v>4</v>
      </c>
      <c r="N258" s="374">
        <v>3</v>
      </c>
      <c r="O258" s="320">
        <v>-0.25</v>
      </c>
      <c r="P258" s="374">
        <v>1</v>
      </c>
      <c r="Q258" s="374">
        <v>40</v>
      </c>
      <c r="R258" s="374">
        <v>0</v>
      </c>
      <c r="S258" s="383">
        <v>2</v>
      </c>
    </row>
    <row r="259" spans="1:19" ht="24.95" customHeight="1" x14ac:dyDescent="0.2">
      <c r="A259" s="207" t="s">
        <v>640</v>
      </c>
      <c r="B259" s="217" t="s">
        <v>2147</v>
      </c>
      <c r="C259" s="216" t="s">
        <v>398</v>
      </c>
      <c r="D259" s="391">
        <v>13</v>
      </c>
      <c r="E259" s="395" t="s">
        <v>15031</v>
      </c>
      <c r="F259" s="215" t="s">
        <v>258</v>
      </c>
      <c r="G259" s="206" t="s">
        <v>447</v>
      </c>
      <c r="H259" s="374">
        <v>34</v>
      </c>
      <c r="I259" s="374">
        <v>32</v>
      </c>
      <c r="J259" s="374">
        <v>106</v>
      </c>
      <c r="K259" s="320">
        <v>6.25E-2</v>
      </c>
      <c r="L259" s="374">
        <v>303</v>
      </c>
      <c r="M259" s="374">
        <v>422</v>
      </c>
      <c r="N259" s="374">
        <v>223</v>
      </c>
      <c r="O259" s="320">
        <v>-0.28199052132701402</v>
      </c>
      <c r="P259" s="374">
        <v>15</v>
      </c>
      <c r="Q259" s="374">
        <v>17</v>
      </c>
      <c r="R259" s="374">
        <v>0</v>
      </c>
      <c r="S259" s="383">
        <v>2</v>
      </c>
    </row>
    <row r="260" spans="1:19" ht="24.95" customHeight="1" x14ac:dyDescent="0.2">
      <c r="A260" s="207" t="s">
        <v>1035</v>
      </c>
      <c r="B260" s="217"/>
      <c r="C260" s="216" t="s">
        <v>1036</v>
      </c>
      <c r="D260" s="391">
        <v>1</v>
      </c>
      <c r="E260" s="395" t="s">
        <v>1037</v>
      </c>
      <c r="F260" s="215" t="s">
        <v>251</v>
      </c>
      <c r="G260" s="206" t="s">
        <v>447</v>
      </c>
      <c r="H260" s="374">
        <v>33</v>
      </c>
      <c r="I260" s="374">
        <v>49</v>
      </c>
      <c r="J260" s="374">
        <v>74</v>
      </c>
      <c r="K260" s="320">
        <v>-0.32653061224489799</v>
      </c>
      <c r="L260" s="374">
        <v>6</v>
      </c>
      <c r="M260" s="374">
        <v>8</v>
      </c>
      <c r="N260" s="374">
        <v>4</v>
      </c>
      <c r="O260" s="320">
        <v>-0.25</v>
      </c>
      <c r="P260" s="374">
        <v>11</v>
      </c>
      <c r="Q260" s="374">
        <v>13</v>
      </c>
      <c r="R260" s="374">
        <v>0</v>
      </c>
      <c r="S260" s="383">
        <v>9</v>
      </c>
    </row>
    <row r="261" spans="1:19" ht="24.95" customHeight="1" x14ac:dyDescent="0.2">
      <c r="A261" s="207" t="s">
        <v>817</v>
      </c>
      <c r="B261" s="217"/>
      <c r="C261" s="216" t="s">
        <v>818</v>
      </c>
      <c r="D261" s="391">
        <v>3</v>
      </c>
      <c r="E261" s="395" t="s">
        <v>14972</v>
      </c>
      <c r="F261" s="215" t="s">
        <v>371</v>
      </c>
      <c r="G261" s="206" t="s">
        <v>447</v>
      </c>
      <c r="H261" s="374">
        <v>28</v>
      </c>
      <c r="I261" s="374">
        <v>38</v>
      </c>
      <c r="J261" s="374">
        <v>42</v>
      </c>
      <c r="K261" s="320">
        <v>-0.26315789473684198</v>
      </c>
      <c r="L261" s="374">
        <v>6</v>
      </c>
      <c r="M261" s="374">
        <v>4</v>
      </c>
      <c r="N261" s="374">
        <v>4</v>
      </c>
      <c r="O261" s="320">
        <v>0.5</v>
      </c>
      <c r="P261" s="374">
        <v>0</v>
      </c>
      <c r="Q261" s="374">
        <v>0</v>
      </c>
      <c r="R261" s="374">
        <v>0</v>
      </c>
      <c r="S261" s="383">
        <v>0</v>
      </c>
    </row>
    <row r="262" spans="1:19" ht="24.95" customHeight="1" x14ac:dyDescent="0.2">
      <c r="A262" s="207" t="s">
        <v>748</v>
      </c>
      <c r="B262" s="217" t="s">
        <v>1280</v>
      </c>
      <c r="C262" s="216" t="s">
        <v>749</v>
      </c>
      <c r="D262" s="391">
        <v>5</v>
      </c>
      <c r="E262" s="396" t="s">
        <v>14989</v>
      </c>
      <c r="F262" s="215" t="s">
        <v>252</v>
      </c>
      <c r="G262" s="206" t="s">
        <v>447</v>
      </c>
      <c r="H262" s="374">
        <v>17</v>
      </c>
      <c r="I262" s="374">
        <v>24</v>
      </c>
      <c r="J262" s="374">
        <v>1</v>
      </c>
      <c r="K262" s="320">
        <v>-0.29166666666666702</v>
      </c>
      <c r="L262" s="374">
        <v>59</v>
      </c>
      <c r="M262" s="374">
        <v>91</v>
      </c>
      <c r="N262" s="374">
        <v>46</v>
      </c>
      <c r="O262" s="320">
        <v>-0.35164835164835201</v>
      </c>
      <c r="P262" s="374">
        <v>0</v>
      </c>
      <c r="Q262" s="374">
        <v>17</v>
      </c>
      <c r="R262" s="374">
        <v>0</v>
      </c>
      <c r="S262" s="383">
        <v>0</v>
      </c>
    </row>
    <row r="263" spans="1:19" ht="24.95" customHeight="1" x14ac:dyDescent="0.2">
      <c r="A263" s="207" t="s">
        <v>715</v>
      </c>
      <c r="B263" s="217"/>
      <c r="C263" s="216" t="s">
        <v>16218</v>
      </c>
      <c r="D263" s="391">
        <v>3</v>
      </c>
      <c r="E263" s="395" t="s">
        <v>14993</v>
      </c>
      <c r="F263" s="215" t="s">
        <v>249</v>
      </c>
      <c r="G263" s="206" t="s">
        <v>447</v>
      </c>
      <c r="H263" s="374">
        <v>14</v>
      </c>
      <c r="I263" s="374">
        <v>5</v>
      </c>
      <c r="J263" s="374">
        <v>5</v>
      </c>
      <c r="K263" s="320">
        <v>1.8</v>
      </c>
      <c r="L263" s="374">
        <v>31</v>
      </c>
      <c r="M263" s="374">
        <v>66</v>
      </c>
      <c r="N263" s="374">
        <v>46</v>
      </c>
      <c r="O263" s="320">
        <v>-0.53030303030303005</v>
      </c>
      <c r="P263" s="374">
        <v>10</v>
      </c>
      <c r="Q263" s="374">
        <v>3</v>
      </c>
      <c r="R263" s="374">
        <v>1</v>
      </c>
      <c r="S263" s="383">
        <v>0</v>
      </c>
    </row>
    <row r="264" spans="1:19" ht="24.95" customHeight="1" x14ac:dyDescent="0.2">
      <c r="A264" s="207" t="s">
        <v>550</v>
      </c>
      <c r="B264" s="217" t="s">
        <v>1255</v>
      </c>
      <c r="C264" s="216" t="s">
        <v>551</v>
      </c>
      <c r="D264" s="391">
        <v>9</v>
      </c>
      <c r="E264" s="396" t="s">
        <v>15035</v>
      </c>
      <c r="F264" s="215" t="s">
        <v>253</v>
      </c>
      <c r="G264" s="206" t="s">
        <v>447</v>
      </c>
      <c r="H264" s="374">
        <v>13</v>
      </c>
      <c r="I264" s="374">
        <v>0</v>
      </c>
      <c r="J264" s="374">
        <v>0</v>
      </c>
      <c r="K264" s="320">
        <v>0</v>
      </c>
      <c r="L264" s="374">
        <v>2</v>
      </c>
      <c r="M264" s="374">
        <v>10</v>
      </c>
      <c r="N264" s="374">
        <v>8</v>
      </c>
      <c r="O264" s="320">
        <v>-0.8</v>
      </c>
      <c r="P264" s="374">
        <v>6</v>
      </c>
      <c r="Q264" s="374">
        <v>7</v>
      </c>
      <c r="R264" s="374">
        <v>0</v>
      </c>
      <c r="S264" s="383">
        <v>0</v>
      </c>
    </row>
    <row r="265" spans="1:19" ht="24.95" customHeight="1" x14ac:dyDescent="0.2">
      <c r="A265" s="207" t="s">
        <v>656</v>
      </c>
      <c r="B265" s="217" t="s">
        <v>1152</v>
      </c>
      <c r="C265" s="216" t="s">
        <v>16215</v>
      </c>
      <c r="D265" s="391">
        <v>36</v>
      </c>
      <c r="E265" s="395" t="s">
        <v>16991</v>
      </c>
      <c r="F265" s="215" t="s">
        <v>251</v>
      </c>
      <c r="G265" s="206" t="s">
        <v>447</v>
      </c>
      <c r="H265" s="374">
        <v>11</v>
      </c>
      <c r="I265" s="374">
        <v>26</v>
      </c>
      <c r="J265" s="374">
        <v>10</v>
      </c>
      <c r="K265" s="320">
        <v>-0.57692307692307698</v>
      </c>
      <c r="L265" s="374">
        <v>251</v>
      </c>
      <c r="M265" s="374">
        <v>303</v>
      </c>
      <c r="N265" s="374">
        <v>158</v>
      </c>
      <c r="O265" s="320">
        <v>-0.171617161716172</v>
      </c>
      <c r="P265" s="374">
        <v>10</v>
      </c>
      <c r="Q265" s="374">
        <v>0</v>
      </c>
      <c r="R265" s="374">
        <v>0</v>
      </c>
      <c r="S265" s="383">
        <v>1</v>
      </c>
    </row>
    <row r="266" spans="1:19" ht="24.95" customHeight="1" x14ac:dyDescent="0.2">
      <c r="A266" s="207" t="s">
        <v>599</v>
      </c>
      <c r="B266" s="217" t="s">
        <v>1413</v>
      </c>
      <c r="C266" s="216" t="s">
        <v>600</v>
      </c>
      <c r="D266" s="391">
        <v>2</v>
      </c>
      <c r="E266" s="396" t="s">
        <v>15008</v>
      </c>
      <c r="F266" s="215" t="s">
        <v>15806</v>
      </c>
      <c r="G266" s="206" t="s">
        <v>447</v>
      </c>
      <c r="H266" s="374">
        <v>11</v>
      </c>
      <c r="I266" s="374">
        <v>19</v>
      </c>
      <c r="J266" s="374">
        <v>15</v>
      </c>
      <c r="K266" s="320">
        <v>-0.42105263157894701</v>
      </c>
      <c r="L266" s="374">
        <v>12</v>
      </c>
      <c r="M266" s="374">
        <v>23</v>
      </c>
      <c r="N266" s="374">
        <v>10</v>
      </c>
      <c r="O266" s="320">
        <v>-0.47826086956521702</v>
      </c>
      <c r="P266" s="374">
        <v>6</v>
      </c>
      <c r="Q266" s="374">
        <v>5</v>
      </c>
      <c r="R266" s="374">
        <v>0</v>
      </c>
      <c r="S266" s="383">
        <v>0</v>
      </c>
    </row>
    <row r="267" spans="1:19" ht="24.95" customHeight="1" x14ac:dyDescent="0.2">
      <c r="A267" s="207" t="s">
        <v>824</v>
      </c>
      <c r="B267" s="217"/>
      <c r="C267" s="216" t="s">
        <v>825</v>
      </c>
      <c r="D267" s="391">
        <v>6</v>
      </c>
      <c r="E267" s="395" t="s">
        <v>14971</v>
      </c>
      <c r="F267" s="215" t="s">
        <v>371</v>
      </c>
      <c r="G267" s="206" t="s">
        <v>462</v>
      </c>
      <c r="H267" s="374">
        <v>10</v>
      </c>
      <c r="I267" s="374">
        <v>1</v>
      </c>
      <c r="J267" s="374">
        <v>0</v>
      </c>
      <c r="K267" s="320">
        <v>9</v>
      </c>
      <c r="L267" s="374">
        <v>25</v>
      </c>
      <c r="M267" s="374">
        <v>42</v>
      </c>
      <c r="N267" s="374">
        <v>20</v>
      </c>
      <c r="O267" s="320">
        <v>-0.40476190476190499</v>
      </c>
      <c r="P267" s="374">
        <v>5</v>
      </c>
      <c r="Q267" s="374">
        <v>5</v>
      </c>
      <c r="R267" s="374">
        <v>0</v>
      </c>
      <c r="S267" s="383">
        <v>0</v>
      </c>
    </row>
    <row r="268" spans="1:19" ht="24.95" customHeight="1" x14ac:dyDescent="0.2">
      <c r="A268" s="207" t="s">
        <v>498</v>
      </c>
      <c r="B268" s="217"/>
      <c r="C268" s="216" t="s">
        <v>499</v>
      </c>
      <c r="D268" s="391">
        <v>12</v>
      </c>
      <c r="E268" s="396" t="s">
        <v>16186</v>
      </c>
      <c r="F268" s="215" t="s">
        <v>249</v>
      </c>
      <c r="G268" s="206" t="s">
        <v>447</v>
      </c>
      <c r="H268" s="374">
        <v>7</v>
      </c>
      <c r="I268" s="374">
        <v>8</v>
      </c>
      <c r="J268" s="374">
        <v>29</v>
      </c>
      <c r="K268" s="320">
        <v>-0.125</v>
      </c>
      <c r="L268" s="374">
        <v>64</v>
      </c>
      <c r="M268" s="374">
        <v>99</v>
      </c>
      <c r="N268" s="374">
        <v>68</v>
      </c>
      <c r="O268" s="320">
        <v>-0.35353535353535298</v>
      </c>
      <c r="P268" s="374">
        <v>3</v>
      </c>
      <c r="Q268" s="374">
        <v>0</v>
      </c>
      <c r="R268" s="374">
        <v>3</v>
      </c>
      <c r="S268" s="383">
        <v>1</v>
      </c>
    </row>
    <row r="269" spans="1:19" ht="24.95" customHeight="1" x14ac:dyDescent="0.2">
      <c r="A269" s="207" t="s">
        <v>645</v>
      </c>
      <c r="B269" s="217"/>
      <c r="C269" s="216" t="s">
        <v>646</v>
      </c>
      <c r="D269" s="391">
        <v>10</v>
      </c>
      <c r="E269" s="396" t="s">
        <v>16220</v>
      </c>
      <c r="F269" s="215" t="s">
        <v>14925</v>
      </c>
      <c r="G269" s="206" t="s">
        <v>447</v>
      </c>
      <c r="H269" s="374">
        <v>4</v>
      </c>
      <c r="I269" s="374">
        <v>0</v>
      </c>
      <c r="J269" s="374">
        <v>9</v>
      </c>
      <c r="K269" s="320">
        <v>0</v>
      </c>
      <c r="L269" s="374">
        <v>26</v>
      </c>
      <c r="M269" s="374">
        <v>21</v>
      </c>
      <c r="N269" s="374">
        <v>16</v>
      </c>
      <c r="O269" s="320">
        <v>0.238095238095238</v>
      </c>
      <c r="P269" s="374">
        <v>1</v>
      </c>
      <c r="Q269" s="374">
        <v>3</v>
      </c>
      <c r="R269" s="374">
        <v>0</v>
      </c>
      <c r="S269" s="383">
        <v>0</v>
      </c>
    </row>
    <row r="270" spans="1:19" ht="24.95" customHeight="1" x14ac:dyDescent="0.2">
      <c r="A270" s="207" t="s">
        <v>1136</v>
      </c>
      <c r="B270" s="217"/>
      <c r="C270" s="216" t="s">
        <v>1137</v>
      </c>
      <c r="D270" s="391">
        <v>1</v>
      </c>
      <c r="E270" s="395" t="s">
        <v>1137</v>
      </c>
      <c r="F270" s="215" t="s">
        <v>253</v>
      </c>
      <c r="G270" s="206" t="s">
        <v>447</v>
      </c>
      <c r="H270" s="374">
        <v>4</v>
      </c>
      <c r="I270" s="374">
        <v>6</v>
      </c>
      <c r="J270" s="374">
        <v>4</v>
      </c>
      <c r="K270" s="320">
        <v>-0.33333333333333298</v>
      </c>
      <c r="L270" s="374">
        <v>0</v>
      </c>
      <c r="M270" s="374">
        <v>0</v>
      </c>
      <c r="N270" s="374">
        <v>0</v>
      </c>
      <c r="O270" s="320">
        <v>0</v>
      </c>
      <c r="P270" s="374">
        <v>2</v>
      </c>
      <c r="Q270" s="374">
        <v>2</v>
      </c>
      <c r="R270" s="374">
        <v>0</v>
      </c>
      <c r="S270" s="383">
        <v>0</v>
      </c>
    </row>
    <row r="271" spans="1:19" ht="24.95" customHeight="1" x14ac:dyDescent="0.2">
      <c r="A271" s="207" t="s">
        <v>1132</v>
      </c>
      <c r="B271" s="217"/>
      <c r="C271" s="216" t="s">
        <v>1133</v>
      </c>
      <c r="D271" s="391">
        <v>2</v>
      </c>
      <c r="E271" s="396" t="s">
        <v>14902</v>
      </c>
      <c r="F271" s="215" t="s">
        <v>253</v>
      </c>
      <c r="G271" s="206" t="s">
        <v>17311</v>
      </c>
      <c r="H271" s="374">
        <v>3</v>
      </c>
      <c r="I271" s="374">
        <v>0</v>
      </c>
      <c r="J271" s="374">
        <v>2</v>
      </c>
      <c r="K271" s="320">
        <v>0</v>
      </c>
      <c r="L271" s="374">
        <v>4</v>
      </c>
      <c r="M271" s="374">
        <v>8</v>
      </c>
      <c r="N271" s="374">
        <v>2</v>
      </c>
      <c r="O271" s="320">
        <v>-0.5</v>
      </c>
      <c r="P271" s="374">
        <v>0</v>
      </c>
      <c r="Q271" s="374">
        <v>3</v>
      </c>
      <c r="R271" s="374">
        <v>0</v>
      </c>
      <c r="S271" s="383">
        <v>0</v>
      </c>
    </row>
    <row r="272" spans="1:19" ht="24.95" customHeight="1" x14ac:dyDescent="0.2">
      <c r="A272" s="207" t="s">
        <v>1029</v>
      </c>
      <c r="B272" s="217"/>
      <c r="C272" s="216" t="s">
        <v>1030</v>
      </c>
      <c r="D272" s="391">
        <v>1</v>
      </c>
      <c r="E272" s="396" t="s">
        <v>1031</v>
      </c>
      <c r="F272" s="215" t="s">
        <v>251</v>
      </c>
      <c r="G272" s="206" t="s">
        <v>447</v>
      </c>
      <c r="H272" s="374">
        <v>3</v>
      </c>
      <c r="I272" s="374">
        <v>0</v>
      </c>
      <c r="J272" s="374">
        <v>0</v>
      </c>
      <c r="K272" s="320">
        <v>0</v>
      </c>
      <c r="L272" s="374">
        <v>2</v>
      </c>
      <c r="M272" s="374">
        <v>8</v>
      </c>
      <c r="N272" s="374">
        <v>3</v>
      </c>
      <c r="O272" s="320">
        <v>-0.75</v>
      </c>
      <c r="P272" s="374">
        <v>0</v>
      </c>
      <c r="Q272" s="374">
        <v>0</v>
      </c>
      <c r="R272" s="374">
        <v>3</v>
      </c>
      <c r="S272" s="383">
        <v>0</v>
      </c>
    </row>
    <row r="273" spans="1:19" ht="24.95" customHeight="1" x14ac:dyDescent="0.2">
      <c r="A273" s="207" t="s">
        <v>651</v>
      </c>
      <c r="B273" s="217" t="s">
        <v>1225</v>
      </c>
      <c r="C273" s="216" t="s">
        <v>652</v>
      </c>
      <c r="D273" s="391">
        <v>8</v>
      </c>
      <c r="E273" s="396" t="s">
        <v>15001</v>
      </c>
      <c r="F273" s="215" t="s">
        <v>252</v>
      </c>
      <c r="G273" s="206" t="s">
        <v>447</v>
      </c>
      <c r="H273" s="374">
        <v>3</v>
      </c>
      <c r="I273" s="374">
        <v>2</v>
      </c>
      <c r="J273" s="374">
        <v>0</v>
      </c>
      <c r="K273" s="320">
        <v>0.5</v>
      </c>
      <c r="L273" s="374">
        <v>6</v>
      </c>
      <c r="M273" s="374">
        <v>7</v>
      </c>
      <c r="N273" s="374">
        <v>6</v>
      </c>
      <c r="O273" s="320">
        <v>-0.14285714285714299</v>
      </c>
      <c r="P273" s="374">
        <v>2</v>
      </c>
      <c r="Q273" s="374">
        <v>0</v>
      </c>
      <c r="R273" s="374">
        <v>1</v>
      </c>
      <c r="S273" s="383">
        <v>0</v>
      </c>
    </row>
    <row r="274" spans="1:19" ht="24.95" customHeight="1" x14ac:dyDescent="0.2">
      <c r="A274" s="207" t="s">
        <v>944</v>
      </c>
      <c r="B274" s="217"/>
      <c r="C274" s="216" t="s">
        <v>945</v>
      </c>
      <c r="D274" s="391">
        <v>4</v>
      </c>
      <c r="E274" s="395" t="s">
        <v>14940</v>
      </c>
      <c r="F274" s="215" t="s">
        <v>14925</v>
      </c>
      <c r="G274" s="206" t="s">
        <v>17311</v>
      </c>
      <c r="H274" s="374">
        <v>3</v>
      </c>
      <c r="I274" s="374">
        <v>2</v>
      </c>
      <c r="J274" s="374">
        <v>15</v>
      </c>
      <c r="K274" s="320">
        <v>0.5</v>
      </c>
      <c r="L274" s="374">
        <v>2</v>
      </c>
      <c r="M274" s="374">
        <v>4</v>
      </c>
      <c r="N274" s="374">
        <v>2</v>
      </c>
      <c r="O274" s="320">
        <v>-0.5</v>
      </c>
      <c r="P274" s="374">
        <v>0</v>
      </c>
      <c r="Q274" s="374">
        <v>2</v>
      </c>
      <c r="R274" s="374">
        <v>0</v>
      </c>
      <c r="S274" s="383">
        <v>1</v>
      </c>
    </row>
    <row r="275" spans="1:19" ht="24.95" customHeight="1" x14ac:dyDescent="0.2">
      <c r="A275" s="207" t="s">
        <v>864</v>
      </c>
      <c r="B275" s="217"/>
      <c r="C275" s="216" t="s">
        <v>865</v>
      </c>
      <c r="D275" s="391">
        <v>3</v>
      </c>
      <c r="E275" s="395" t="s">
        <v>16260</v>
      </c>
      <c r="F275" s="215" t="s">
        <v>254</v>
      </c>
      <c r="G275" s="206" t="s">
        <v>462</v>
      </c>
      <c r="H275" s="374">
        <v>2</v>
      </c>
      <c r="I275" s="374">
        <v>0</v>
      </c>
      <c r="J275" s="374">
        <v>0</v>
      </c>
      <c r="K275" s="320">
        <v>0</v>
      </c>
      <c r="L275" s="374">
        <v>8</v>
      </c>
      <c r="M275" s="374">
        <v>16</v>
      </c>
      <c r="N275" s="374">
        <v>4</v>
      </c>
      <c r="O275" s="320">
        <v>-0.5</v>
      </c>
      <c r="P275" s="374">
        <v>0</v>
      </c>
      <c r="Q275" s="374">
        <v>2</v>
      </c>
      <c r="R275" s="374">
        <v>0</v>
      </c>
      <c r="S275" s="383">
        <v>0</v>
      </c>
    </row>
    <row r="276" spans="1:19" ht="24.95" customHeight="1" x14ac:dyDescent="0.2">
      <c r="A276" s="207" t="s">
        <v>866</v>
      </c>
      <c r="B276" s="217"/>
      <c r="C276" s="216" t="s">
        <v>16261</v>
      </c>
      <c r="D276" s="391">
        <v>4</v>
      </c>
      <c r="E276" s="395" t="s">
        <v>14960</v>
      </c>
      <c r="F276" s="215" t="s">
        <v>254</v>
      </c>
      <c r="G276" s="206" t="s">
        <v>447</v>
      </c>
      <c r="H276" s="374">
        <v>2</v>
      </c>
      <c r="I276" s="374">
        <v>0</v>
      </c>
      <c r="J276" s="374">
        <v>0</v>
      </c>
      <c r="K276" s="320">
        <v>0</v>
      </c>
      <c r="L276" s="374">
        <v>122</v>
      </c>
      <c r="M276" s="374">
        <v>149</v>
      </c>
      <c r="N276" s="374">
        <v>112</v>
      </c>
      <c r="O276" s="320">
        <v>-0.18120805369127499</v>
      </c>
      <c r="P276" s="374">
        <v>0</v>
      </c>
      <c r="Q276" s="374">
        <v>0</v>
      </c>
      <c r="R276" s="374">
        <v>0</v>
      </c>
      <c r="S276" s="383">
        <v>2</v>
      </c>
    </row>
    <row r="277" spans="1:19" ht="24.95" customHeight="1" x14ac:dyDescent="0.2">
      <c r="A277" s="207" t="s">
        <v>876</v>
      </c>
      <c r="B277" s="217" t="s">
        <v>6523</v>
      </c>
      <c r="C277" s="216" t="s">
        <v>877</v>
      </c>
      <c r="D277" s="391">
        <v>5</v>
      </c>
      <c r="E277" s="396" t="s">
        <v>878</v>
      </c>
      <c r="F277" s="215" t="s">
        <v>254</v>
      </c>
      <c r="G277" s="206" t="s">
        <v>447</v>
      </c>
      <c r="H277" s="374">
        <v>2</v>
      </c>
      <c r="I277" s="374">
        <v>0</v>
      </c>
      <c r="J277" s="374">
        <v>0</v>
      </c>
      <c r="K277" s="320">
        <v>0</v>
      </c>
      <c r="L277" s="374">
        <v>9</v>
      </c>
      <c r="M277" s="374">
        <v>12</v>
      </c>
      <c r="N277" s="374">
        <v>10</v>
      </c>
      <c r="O277" s="320">
        <v>-0.25</v>
      </c>
      <c r="P277" s="374">
        <v>0</v>
      </c>
      <c r="Q277" s="374">
        <v>2</v>
      </c>
      <c r="R277" s="374">
        <v>0</v>
      </c>
      <c r="S277" s="383">
        <v>0</v>
      </c>
    </row>
    <row r="278" spans="1:19" ht="24.95" customHeight="1" x14ac:dyDescent="0.2">
      <c r="A278" s="207" t="s">
        <v>470</v>
      </c>
      <c r="B278" s="217" t="s">
        <v>1280</v>
      </c>
      <c r="C278" s="216" t="s">
        <v>471</v>
      </c>
      <c r="D278" s="391">
        <v>21</v>
      </c>
      <c r="E278" s="395" t="s">
        <v>16170</v>
      </c>
      <c r="F278" s="215" t="s">
        <v>253</v>
      </c>
      <c r="G278" s="206" t="s">
        <v>447</v>
      </c>
      <c r="H278" s="374">
        <v>2</v>
      </c>
      <c r="I278" s="374">
        <v>0</v>
      </c>
      <c r="J278" s="374">
        <v>0</v>
      </c>
      <c r="K278" s="320">
        <v>0</v>
      </c>
      <c r="L278" s="374">
        <v>43</v>
      </c>
      <c r="M278" s="374">
        <v>77</v>
      </c>
      <c r="N278" s="374">
        <v>23</v>
      </c>
      <c r="O278" s="320">
        <v>-0.44155844155844198</v>
      </c>
      <c r="P278" s="374">
        <v>0</v>
      </c>
      <c r="Q278" s="374">
        <v>2</v>
      </c>
      <c r="R278" s="374">
        <v>0</v>
      </c>
      <c r="S278" s="383">
        <v>0</v>
      </c>
    </row>
    <row r="279" spans="1:19" ht="24.95" customHeight="1" x14ac:dyDescent="0.2">
      <c r="A279" s="207" t="s">
        <v>1063</v>
      </c>
      <c r="B279" s="217"/>
      <c r="C279" s="216" t="s">
        <v>1064</v>
      </c>
      <c r="D279" s="391">
        <v>17</v>
      </c>
      <c r="E279" s="395" t="s">
        <v>14911</v>
      </c>
      <c r="F279" s="215" t="s">
        <v>249</v>
      </c>
      <c r="G279" s="206" t="s">
        <v>447</v>
      </c>
      <c r="H279" s="374">
        <v>1</v>
      </c>
      <c r="I279" s="374">
        <v>1</v>
      </c>
      <c r="J279" s="374">
        <v>3</v>
      </c>
      <c r="K279" s="320">
        <v>0</v>
      </c>
      <c r="L279" s="374">
        <v>299</v>
      </c>
      <c r="M279" s="374">
        <v>181</v>
      </c>
      <c r="N279" s="374">
        <v>170</v>
      </c>
      <c r="O279" s="320">
        <v>0.65193370165745901</v>
      </c>
      <c r="P279" s="374">
        <v>0</v>
      </c>
      <c r="Q279" s="374">
        <v>0</v>
      </c>
      <c r="R279" s="374">
        <v>1</v>
      </c>
      <c r="S279" s="383">
        <v>0</v>
      </c>
    </row>
    <row r="280" spans="1:19" ht="24.95" customHeight="1" x14ac:dyDescent="0.2">
      <c r="A280" s="207" t="s">
        <v>735</v>
      </c>
      <c r="B280" s="217" t="s">
        <v>1225</v>
      </c>
      <c r="C280" s="216" t="s">
        <v>736</v>
      </c>
      <c r="D280" s="391">
        <v>11</v>
      </c>
      <c r="E280" s="395" t="s">
        <v>16231</v>
      </c>
      <c r="F280" s="215" t="s">
        <v>252</v>
      </c>
      <c r="G280" s="206" t="s">
        <v>447</v>
      </c>
      <c r="H280" s="374">
        <v>1</v>
      </c>
      <c r="I280" s="374">
        <v>0</v>
      </c>
      <c r="J280" s="374">
        <v>0</v>
      </c>
      <c r="K280" s="320">
        <v>0</v>
      </c>
      <c r="L280" s="374">
        <v>7</v>
      </c>
      <c r="M280" s="374">
        <v>8</v>
      </c>
      <c r="N280" s="374">
        <v>2</v>
      </c>
      <c r="O280" s="320">
        <v>-0.125</v>
      </c>
      <c r="P280" s="374">
        <v>0</v>
      </c>
      <c r="Q280" s="374">
        <v>1</v>
      </c>
      <c r="R280" s="374">
        <v>0</v>
      </c>
      <c r="S280" s="383">
        <v>0</v>
      </c>
    </row>
    <row r="281" spans="1:19" ht="24.95" customHeight="1" x14ac:dyDescent="0.2">
      <c r="A281" s="207" t="s">
        <v>1083</v>
      </c>
      <c r="B281" s="217" t="s">
        <v>1280</v>
      </c>
      <c r="C281" s="216" t="s">
        <v>1084</v>
      </c>
      <c r="D281" s="391">
        <v>13</v>
      </c>
      <c r="E281" s="395" t="s">
        <v>15049</v>
      </c>
      <c r="F281" s="215" t="s">
        <v>250</v>
      </c>
      <c r="G281" s="206" t="s">
        <v>447</v>
      </c>
      <c r="H281" s="374">
        <v>1</v>
      </c>
      <c r="I281" s="374">
        <v>0</v>
      </c>
      <c r="J281" s="374">
        <v>0</v>
      </c>
      <c r="K281" s="320">
        <v>0</v>
      </c>
      <c r="L281" s="374">
        <v>27</v>
      </c>
      <c r="M281" s="374">
        <v>48</v>
      </c>
      <c r="N281" s="374">
        <v>12</v>
      </c>
      <c r="O281" s="320">
        <v>-0.4375</v>
      </c>
      <c r="P281" s="374">
        <v>0</v>
      </c>
      <c r="Q281" s="374">
        <v>0</v>
      </c>
      <c r="R281" s="374">
        <v>0</v>
      </c>
      <c r="S281" s="383">
        <v>1</v>
      </c>
    </row>
    <row r="282" spans="1:19" ht="24.95" customHeight="1" x14ac:dyDescent="0.2">
      <c r="A282" s="207" t="s">
        <v>1046</v>
      </c>
      <c r="B282" s="217"/>
      <c r="C282" s="216" t="s">
        <v>1047</v>
      </c>
      <c r="D282" s="391">
        <v>5</v>
      </c>
      <c r="E282" s="395" t="s">
        <v>15018</v>
      </c>
      <c r="F282" s="215" t="s">
        <v>17014</v>
      </c>
      <c r="G282" s="206" t="s">
        <v>447</v>
      </c>
      <c r="H282" s="374">
        <v>1</v>
      </c>
      <c r="I282" s="374">
        <v>2</v>
      </c>
      <c r="J282" s="374">
        <v>3</v>
      </c>
      <c r="K282" s="320">
        <v>-0.5</v>
      </c>
      <c r="L282" s="374">
        <v>2</v>
      </c>
      <c r="M282" s="374">
        <v>2</v>
      </c>
      <c r="N282" s="374">
        <v>5</v>
      </c>
      <c r="O282" s="320">
        <v>0</v>
      </c>
      <c r="P282" s="374">
        <v>0</v>
      </c>
      <c r="Q282" s="374">
        <v>1</v>
      </c>
      <c r="R282" s="374">
        <v>0</v>
      </c>
      <c r="S282" s="383">
        <v>0</v>
      </c>
    </row>
    <row r="283" spans="1:19" ht="24.95" customHeight="1" x14ac:dyDescent="0.2">
      <c r="A283" s="207" t="s">
        <v>16254</v>
      </c>
      <c r="B283" s="217"/>
      <c r="C283" s="216" t="s">
        <v>16255</v>
      </c>
      <c r="D283" s="391">
        <v>1</v>
      </c>
      <c r="E283" s="396" t="s">
        <v>16256</v>
      </c>
      <c r="F283" s="215" t="s">
        <v>254</v>
      </c>
      <c r="G283" s="206" t="s">
        <v>447</v>
      </c>
      <c r="H283" s="374">
        <v>1</v>
      </c>
      <c r="I283" s="374">
        <v>0</v>
      </c>
      <c r="J283" s="374">
        <v>0</v>
      </c>
      <c r="K283" s="320">
        <v>0</v>
      </c>
      <c r="L283" s="374">
        <v>0</v>
      </c>
      <c r="M283" s="374">
        <v>0</v>
      </c>
      <c r="N283" s="374">
        <v>0</v>
      </c>
      <c r="O283" s="320">
        <v>0</v>
      </c>
      <c r="P283" s="374">
        <v>1</v>
      </c>
      <c r="Q283" s="374">
        <v>0</v>
      </c>
      <c r="R283" s="374">
        <v>0</v>
      </c>
      <c r="S283" s="383">
        <v>0</v>
      </c>
    </row>
    <row r="284" spans="1:19" ht="24.95" customHeight="1" x14ac:dyDescent="0.2">
      <c r="A284" s="207" t="s">
        <v>730</v>
      </c>
      <c r="B284" s="217"/>
      <c r="C284" s="216" t="s">
        <v>731</v>
      </c>
      <c r="D284" s="391">
        <v>16</v>
      </c>
      <c r="E284" s="396" t="s">
        <v>15019</v>
      </c>
      <c r="F284" s="215" t="s">
        <v>15792</v>
      </c>
      <c r="G284" s="206" t="s">
        <v>447</v>
      </c>
      <c r="H284" s="374">
        <v>1</v>
      </c>
      <c r="I284" s="374">
        <v>0</v>
      </c>
      <c r="J284" s="374">
        <v>0</v>
      </c>
      <c r="K284" s="320">
        <v>0</v>
      </c>
      <c r="L284" s="374">
        <v>28</v>
      </c>
      <c r="M284" s="374">
        <v>56</v>
      </c>
      <c r="N284" s="374">
        <v>15</v>
      </c>
      <c r="O284" s="320">
        <v>-0.5</v>
      </c>
      <c r="P284" s="374">
        <v>0</v>
      </c>
      <c r="Q284" s="374">
        <v>1</v>
      </c>
      <c r="R284" s="374">
        <v>0</v>
      </c>
      <c r="S284" s="383">
        <v>0</v>
      </c>
    </row>
    <row r="285" spans="1:19" ht="24.95" customHeight="1" x14ac:dyDescent="0.2">
      <c r="A285" s="207" t="s">
        <v>962</v>
      </c>
      <c r="B285" s="217"/>
      <c r="C285" s="216" t="s">
        <v>963</v>
      </c>
      <c r="D285" s="391">
        <v>1</v>
      </c>
      <c r="E285" s="395" t="s">
        <v>16938</v>
      </c>
      <c r="F285" s="215" t="s">
        <v>14925</v>
      </c>
      <c r="G285" s="206" t="s">
        <v>447</v>
      </c>
      <c r="H285" s="374">
        <v>1</v>
      </c>
      <c r="I285" s="374">
        <v>1</v>
      </c>
      <c r="J285" s="374">
        <v>3</v>
      </c>
      <c r="K285" s="320">
        <v>0</v>
      </c>
      <c r="L285" s="374">
        <v>900</v>
      </c>
      <c r="M285" s="374">
        <v>826</v>
      </c>
      <c r="N285" s="374">
        <v>557</v>
      </c>
      <c r="O285" s="320">
        <v>8.9588377723971005E-2</v>
      </c>
      <c r="P285" s="374">
        <v>0</v>
      </c>
      <c r="Q285" s="374">
        <v>1</v>
      </c>
      <c r="R285" s="374">
        <v>0</v>
      </c>
      <c r="S285" s="383">
        <v>0</v>
      </c>
    </row>
    <row r="286" spans="1:19" ht="24.95" customHeight="1" x14ac:dyDescent="0.2">
      <c r="A286" s="207" t="s">
        <v>978</v>
      </c>
      <c r="B286" s="217" t="s">
        <v>1170</v>
      </c>
      <c r="C286" s="216" t="s">
        <v>438</v>
      </c>
      <c r="D286" s="391">
        <v>34</v>
      </c>
      <c r="E286" s="395" t="s">
        <v>16289</v>
      </c>
      <c r="F286" s="215" t="s">
        <v>14925</v>
      </c>
      <c r="G286" s="206" t="s">
        <v>447</v>
      </c>
      <c r="H286" s="374">
        <v>1</v>
      </c>
      <c r="I286" s="374">
        <v>0</v>
      </c>
      <c r="J286" s="374">
        <v>0</v>
      </c>
      <c r="K286" s="320">
        <v>0</v>
      </c>
      <c r="L286" s="374">
        <v>16</v>
      </c>
      <c r="M286" s="374">
        <v>22</v>
      </c>
      <c r="N286" s="374">
        <v>14</v>
      </c>
      <c r="O286" s="320">
        <v>-0.27272727272727298</v>
      </c>
      <c r="P286" s="374">
        <v>0</v>
      </c>
      <c r="Q286" s="374">
        <v>0</v>
      </c>
      <c r="R286" s="374">
        <v>0</v>
      </c>
      <c r="S286" s="383">
        <v>1</v>
      </c>
    </row>
    <row r="287" spans="1:19" ht="24.95" customHeight="1" x14ac:dyDescent="0.2">
      <c r="A287" s="207" t="s">
        <v>836</v>
      </c>
      <c r="B287" s="217"/>
      <c r="C287" s="216" t="s">
        <v>16237</v>
      </c>
      <c r="D287" s="391">
        <v>6</v>
      </c>
      <c r="E287" s="395" t="s">
        <v>18362</v>
      </c>
      <c r="F287" s="215" t="s">
        <v>15805</v>
      </c>
      <c r="G287" s="206" t="s">
        <v>17311</v>
      </c>
      <c r="H287" s="374">
        <v>0</v>
      </c>
      <c r="I287" s="374">
        <v>0</v>
      </c>
      <c r="J287" s="374">
        <v>0</v>
      </c>
      <c r="K287" s="320">
        <v>0</v>
      </c>
      <c r="L287" s="374">
        <v>11</v>
      </c>
      <c r="M287" s="374">
        <v>20</v>
      </c>
      <c r="N287" s="374">
        <v>5</v>
      </c>
      <c r="O287" s="320">
        <v>-0.45</v>
      </c>
      <c r="P287" s="374">
        <v>0</v>
      </c>
      <c r="Q287" s="374">
        <v>0</v>
      </c>
      <c r="R287" s="374">
        <v>0</v>
      </c>
      <c r="S287" s="383">
        <v>0</v>
      </c>
    </row>
    <row r="288" spans="1:19" ht="24.95" customHeight="1" x14ac:dyDescent="0.2">
      <c r="A288" s="207" t="s">
        <v>1106</v>
      </c>
      <c r="B288" s="217"/>
      <c r="C288" s="216" t="s">
        <v>1107</v>
      </c>
      <c r="D288" s="391">
        <v>2</v>
      </c>
      <c r="E288" s="396" t="s">
        <v>14905</v>
      </c>
      <c r="F288" s="215" t="s">
        <v>253</v>
      </c>
      <c r="G288" s="206"/>
      <c r="H288" s="374">
        <v>0</v>
      </c>
      <c r="I288" s="374">
        <v>0</v>
      </c>
      <c r="J288" s="374">
        <v>0</v>
      </c>
      <c r="K288" s="320">
        <v>0</v>
      </c>
      <c r="L288" s="374">
        <v>0</v>
      </c>
      <c r="M288" s="374">
        <v>0</v>
      </c>
      <c r="N288" s="374">
        <v>0</v>
      </c>
      <c r="O288" s="320">
        <v>0</v>
      </c>
      <c r="P288" s="374">
        <v>0</v>
      </c>
      <c r="Q288" s="374">
        <v>0</v>
      </c>
      <c r="R288" s="374">
        <v>0</v>
      </c>
      <c r="S288" s="383">
        <v>0</v>
      </c>
    </row>
    <row r="289" spans="1:19" ht="24.95" customHeight="1" x14ac:dyDescent="0.2">
      <c r="A289" s="207" t="s">
        <v>1108</v>
      </c>
      <c r="B289" s="217"/>
      <c r="C289" s="216" t="s">
        <v>1109</v>
      </c>
      <c r="D289" s="391">
        <v>1</v>
      </c>
      <c r="E289" s="396" t="s">
        <v>1109</v>
      </c>
      <c r="F289" s="215" t="s">
        <v>253</v>
      </c>
      <c r="G289" s="206"/>
      <c r="H289" s="374">
        <v>0</v>
      </c>
      <c r="I289" s="374">
        <v>0</v>
      </c>
      <c r="J289" s="374">
        <v>0</v>
      </c>
      <c r="K289" s="320">
        <v>0</v>
      </c>
      <c r="L289" s="374">
        <v>0</v>
      </c>
      <c r="M289" s="374">
        <v>0</v>
      </c>
      <c r="N289" s="374">
        <v>0</v>
      </c>
      <c r="O289" s="320">
        <v>0</v>
      </c>
      <c r="P289" s="374">
        <v>0</v>
      </c>
      <c r="Q289" s="374">
        <v>0</v>
      </c>
      <c r="R289" s="374">
        <v>0</v>
      </c>
      <c r="S289" s="383">
        <v>0</v>
      </c>
    </row>
    <row r="290" spans="1:19" ht="24.95" customHeight="1" x14ac:dyDescent="0.2">
      <c r="A290" s="207" t="s">
        <v>1110</v>
      </c>
      <c r="B290" s="217"/>
      <c r="C290" s="216" t="s">
        <v>1111</v>
      </c>
      <c r="D290" s="391">
        <v>1</v>
      </c>
      <c r="E290" s="396" t="s">
        <v>1111</v>
      </c>
      <c r="F290" s="215" t="s">
        <v>253</v>
      </c>
      <c r="G290" s="206"/>
      <c r="H290" s="374">
        <v>0</v>
      </c>
      <c r="I290" s="374">
        <v>0</v>
      </c>
      <c r="J290" s="374">
        <v>0</v>
      </c>
      <c r="K290" s="320">
        <v>0</v>
      </c>
      <c r="L290" s="374">
        <v>0</v>
      </c>
      <c r="M290" s="374">
        <v>0</v>
      </c>
      <c r="N290" s="374">
        <v>0</v>
      </c>
      <c r="O290" s="320">
        <v>0</v>
      </c>
      <c r="P290" s="374">
        <v>0</v>
      </c>
      <c r="Q290" s="374">
        <v>0</v>
      </c>
      <c r="R290" s="374">
        <v>0</v>
      </c>
      <c r="S290" s="383">
        <v>0</v>
      </c>
    </row>
    <row r="291" spans="1:19" ht="24.95" customHeight="1" x14ac:dyDescent="0.2">
      <c r="A291" s="207" t="s">
        <v>1112</v>
      </c>
      <c r="B291" s="217"/>
      <c r="C291" s="216" t="s">
        <v>1113</v>
      </c>
      <c r="D291" s="391">
        <v>1</v>
      </c>
      <c r="E291" s="396" t="s">
        <v>1114</v>
      </c>
      <c r="F291" s="215" t="s">
        <v>253</v>
      </c>
      <c r="G291" s="206"/>
      <c r="H291" s="374">
        <v>0</v>
      </c>
      <c r="I291" s="374">
        <v>0</v>
      </c>
      <c r="J291" s="374">
        <v>0</v>
      </c>
      <c r="K291" s="320">
        <v>0</v>
      </c>
      <c r="L291" s="374">
        <v>0</v>
      </c>
      <c r="M291" s="374">
        <v>0</v>
      </c>
      <c r="N291" s="374">
        <v>0</v>
      </c>
      <c r="O291" s="320">
        <v>0</v>
      </c>
      <c r="P291" s="374">
        <v>0</v>
      </c>
      <c r="Q291" s="374">
        <v>0</v>
      </c>
      <c r="R291" s="374">
        <v>0</v>
      </c>
      <c r="S291" s="383">
        <v>0</v>
      </c>
    </row>
    <row r="292" spans="1:19" ht="24.95" customHeight="1" x14ac:dyDescent="0.2">
      <c r="A292" s="207" t="s">
        <v>1115</v>
      </c>
      <c r="B292" s="217"/>
      <c r="C292" s="216" t="s">
        <v>1116</v>
      </c>
      <c r="D292" s="391">
        <v>1</v>
      </c>
      <c r="E292" s="395" t="s">
        <v>1117</v>
      </c>
      <c r="F292" s="215" t="s">
        <v>253</v>
      </c>
      <c r="G292" s="206" t="s">
        <v>447</v>
      </c>
      <c r="H292" s="374">
        <v>0</v>
      </c>
      <c r="I292" s="374">
        <v>5</v>
      </c>
      <c r="J292" s="374">
        <v>14</v>
      </c>
      <c r="K292" s="320">
        <v>-1</v>
      </c>
      <c r="L292" s="374">
        <v>0</v>
      </c>
      <c r="M292" s="374">
        <v>1</v>
      </c>
      <c r="N292" s="374">
        <v>0</v>
      </c>
      <c r="O292" s="320">
        <v>-1</v>
      </c>
      <c r="P292" s="374">
        <v>0</v>
      </c>
      <c r="Q292" s="374">
        <v>0</v>
      </c>
      <c r="R292" s="374">
        <v>0</v>
      </c>
      <c r="S292" s="383">
        <v>0</v>
      </c>
    </row>
    <row r="293" spans="1:19" ht="24.95" customHeight="1" x14ac:dyDescent="0.2">
      <c r="A293" s="207" t="s">
        <v>1118</v>
      </c>
      <c r="B293" s="217"/>
      <c r="C293" s="216" t="s">
        <v>1119</v>
      </c>
      <c r="D293" s="391">
        <v>1</v>
      </c>
      <c r="E293" s="395" t="s">
        <v>1119</v>
      </c>
      <c r="F293" s="215" t="s">
        <v>253</v>
      </c>
      <c r="G293" s="206"/>
      <c r="H293" s="374">
        <v>0</v>
      </c>
      <c r="I293" s="374">
        <v>0</v>
      </c>
      <c r="J293" s="374">
        <v>0</v>
      </c>
      <c r="K293" s="320">
        <v>0</v>
      </c>
      <c r="L293" s="374">
        <v>0</v>
      </c>
      <c r="M293" s="374">
        <v>0</v>
      </c>
      <c r="N293" s="374">
        <v>0</v>
      </c>
      <c r="O293" s="320">
        <v>0</v>
      </c>
      <c r="P293" s="374">
        <v>0</v>
      </c>
      <c r="Q293" s="374">
        <v>0</v>
      </c>
      <c r="R293" s="374">
        <v>0</v>
      </c>
      <c r="S293" s="383">
        <v>0</v>
      </c>
    </row>
    <row r="294" spans="1:19" ht="24.95" customHeight="1" x14ac:dyDescent="0.2">
      <c r="A294" s="207" t="s">
        <v>684</v>
      </c>
      <c r="B294" s="217"/>
      <c r="C294" s="216" t="s">
        <v>685</v>
      </c>
      <c r="D294" s="391">
        <v>1</v>
      </c>
      <c r="E294" s="395" t="s">
        <v>686</v>
      </c>
      <c r="F294" s="215" t="s">
        <v>253</v>
      </c>
      <c r="G294" s="206" t="s">
        <v>447</v>
      </c>
      <c r="H294" s="374">
        <v>0</v>
      </c>
      <c r="I294" s="374">
        <v>0</v>
      </c>
      <c r="J294" s="374">
        <v>0</v>
      </c>
      <c r="K294" s="320">
        <v>0</v>
      </c>
      <c r="L294" s="374">
        <v>0</v>
      </c>
      <c r="M294" s="374">
        <v>0</v>
      </c>
      <c r="N294" s="374">
        <v>0</v>
      </c>
      <c r="O294" s="320">
        <v>0</v>
      </c>
      <c r="P294" s="374">
        <v>0</v>
      </c>
      <c r="Q294" s="374">
        <v>0</v>
      </c>
      <c r="R294" s="374">
        <v>0</v>
      </c>
      <c r="S294" s="383">
        <v>0</v>
      </c>
    </row>
    <row r="295" spans="1:19" ht="24.95" customHeight="1" x14ac:dyDescent="0.2">
      <c r="A295" s="207" t="s">
        <v>1120</v>
      </c>
      <c r="B295" s="217"/>
      <c r="C295" s="216" t="s">
        <v>1121</v>
      </c>
      <c r="D295" s="391">
        <v>1</v>
      </c>
      <c r="E295" s="396" t="s">
        <v>1122</v>
      </c>
      <c r="F295" s="215" t="s">
        <v>253</v>
      </c>
      <c r="G295" s="206"/>
      <c r="H295" s="374">
        <v>0</v>
      </c>
      <c r="I295" s="374">
        <v>0</v>
      </c>
      <c r="J295" s="374">
        <v>0</v>
      </c>
      <c r="K295" s="320">
        <v>0</v>
      </c>
      <c r="L295" s="374">
        <v>0</v>
      </c>
      <c r="M295" s="374">
        <v>0</v>
      </c>
      <c r="N295" s="374">
        <v>0</v>
      </c>
      <c r="O295" s="320">
        <v>0</v>
      </c>
      <c r="P295" s="374">
        <v>0</v>
      </c>
      <c r="Q295" s="374">
        <v>0</v>
      </c>
      <c r="R295" s="374">
        <v>0</v>
      </c>
      <c r="S295" s="383">
        <v>0</v>
      </c>
    </row>
    <row r="296" spans="1:19" ht="24.95" customHeight="1" x14ac:dyDescent="0.2">
      <c r="A296" s="207" t="s">
        <v>1123</v>
      </c>
      <c r="B296" s="217"/>
      <c r="C296" s="216" t="s">
        <v>1124</v>
      </c>
      <c r="D296" s="391">
        <v>1</v>
      </c>
      <c r="E296" s="395" t="s">
        <v>1125</v>
      </c>
      <c r="F296" s="215" t="s">
        <v>253</v>
      </c>
      <c r="G296" s="206" t="s">
        <v>447</v>
      </c>
      <c r="H296" s="374">
        <v>0</v>
      </c>
      <c r="I296" s="374">
        <v>0</v>
      </c>
      <c r="J296" s="374">
        <v>0</v>
      </c>
      <c r="K296" s="320">
        <v>0</v>
      </c>
      <c r="L296" s="374">
        <v>49</v>
      </c>
      <c r="M296" s="374">
        <v>18</v>
      </c>
      <c r="N296" s="374">
        <v>55</v>
      </c>
      <c r="O296" s="320">
        <v>1.7222222222222201</v>
      </c>
      <c r="P296" s="374">
        <v>0</v>
      </c>
      <c r="Q296" s="374">
        <v>0</v>
      </c>
      <c r="R296" s="374">
        <v>0</v>
      </c>
      <c r="S296" s="383">
        <v>0</v>
      </c>
    </row>
    <row r="297" spans="1:19" ht="24.95" customHeight="1" x14ac:dyDescent="0.2">
      <c r="A297" s="207" t="s">
        <v>1126</v>
      </c>
      <c r="B297" s="217"/>
      <c r="C297" s="216" t="s">
        <v>1127</v>
      </c>
      <c r="D297" s="391">
        <v>1</v>
      </c>
      <c r="E297" s="395" t="s">
        <v>1127</v>
      </c>
      <c r="F297" s="215" t="s">
        <v>253</v>
      </c>
      <c r="G297" s="206"/>
      <c r="H297" s="374">
        <v>0</v>
      </c>
      <c r="I297" s="374">
        <v>0</v>
      </c>
      <c r="J297" s="374">
        <v>0</v>
      </c>
      <c r="K297" s="320">
        <v>0</v>
      </c>
      <c r="L297" s="374">
        <v>0</v>
      </c>
      <c r="M297" s="374">
        <v>0</v>
      </c>
      <c r="N297" s="374">
        <v>0</v>
      </c>
      <c r="O297" s="320">
        <v>0</v>
      </c>
      <c r="P297" s="374">
        <v>0</v>
      </c>
      <c r="Q297" s="374">
        <v>0</v>
      </c>
      <c r="R297" s="374">
        <v>0</v>
      </c>
      <c r="S297" s="383">
        <v>0</v>
      </c>
    </row>
    <row r="298" spans="1:19" ht="24.95" customHeight="1" x14ac:dyDescent="0.2">
      <c r="A298" s="207" t="s">
        <v>539</v>
      </c>
      <c r="B298" s="217" t="s">
        <v>1280</v>
      </c>
      <c r="C298" s="216" t="s">
        <v>16199</v>
      </c>
      <c r="D298" s="391">
        <v>8</v>
      </c>
      <c r="E298" s="395" t="s">
        <v>16200</v>
      </c>
      <c r="F298" s="215" t="s">
        <v>253</v>
      </c>
      <c r="G298" s="206" t="s">
        <v>447</v>
      </c>
      <c r="H298" s="374">
        <v>0</v>
      </c>
      <c r="I298" s="374">
        <v>0</v>
      </c>
      <c r="J298" s="374">
        <v>0</v>
      </c>
      <c r="K298" s="320">
        <v>0</v>
      </c>
      <c r="L298" s="374">
        <v>20</v>
      </c>
      <c r="M298" s="374">
        <v>38</v>
      </c>
      <c r="N298" s="374">
        <v>14</v>
      </c>
      <c r="O298" s="320">
        <v>-0.47368421052631599</v>
      </c>
      <c r="P298" s="374">
        <v>0</v>
      </c>
      <c r="Q298" s="374">
        <v>0</v>
      </c>
      <c r="R298" s="374">
        <v>0</v>
      </c>
      <c r="S298" s="383">
        <v>0</v>
      </c>
    </row>
    <row r="299" spans="1:19" ht="24.95" customHeight="1" x14ac:dyDescent="0.2">
      <c r="A299" s="207" t="s">
        <v>1019</v>
      </c>
      <c r="B299" s="217"/>
      <c r="C299" s="216" t="s">
        <v>1020</v>
      </c>
      <c r="D299" s="391">
        <v>1</v>
      </c>
      <c r="E299" s="395" t="s">
        <v>1021</v>
      </c>
      <c r="F299" s="215" t="s">
        <v>251</v>
      </c>
      <c r="G299" s="206"/>
      <c r="H299" s="374">
        <v>0</v>
      </c>
      <c r="I299" s="374">
        <v>0</v>
      </c>
      <c r="J299" s="374">
        <v>0</v>
      </c>
      <c r="K299" s="320">
        <v>0</v>
      </c>
      <c r="L299" s="374">
        <v>0</v>
      </c>
      <c r="M299" s="374">
        <v>0</v>
      </c>
      <c r="N299" s="374">
        <v>0</v>
      </c>
      <c r="O299" s="320">
        <v>0</v>
      </c>
      <c r="P299" s="374">
        <v>0</v>
      </c>
      <c r="Q299" s="374">
        <v>0</v>
      </c>
      <c r="R299" s="374">
        <v>0</v>
      </c>
      <c r="S299" s="383">
        <v>0</v>
      </c>
    </row>
    <row r="300" spans="1:19" ht="24.95" customHeight="1" x14ac:dyDescent="0.2">
      <c r="A300" s="207" t="s">
        <v>1032</v>
      </c>
      <c r="B300" s="217" t="s">
        <v>1152</v>
      </c>
      <c r="C300" s="216" t="s">
        <v>8038</v>
      </c>
      <c r="D300" s="391">
        <v>1</v>
      </c>
      <c r="E300" s="395" t="s">
        <v>16240</v>
      </c>
      <c r="F300" s="215" t="s">
        <v>251</v>
      </c>
      <c r="G300" s="206"/>
      <c r="H300" s="374">
        <v>0</v>
      </c>
      <c r="I300" s="374">
        <v>0</v>
      </c>
      <c r="J300" s="374">
        <v>0</v>
      </c>
      <c r="K300" s="320">
        <v>0</v>
      </c>
      <c r="L300" s="374">
        <v>0</v>
      </c>
      <c r="M300" s="374">
        <v>0</v>
      </c>
      <c r="N300" s="374">
        <v>0</v>
      </c>
      <c r="O300" s="320">
        <v>0</v>
      </c>
      <c r="P300" s="374">
        <v>0</v>
      </c>
      <c r="Q300" s="374">
        <v>0</v>
      </c>
      <c r="R300" s="374">
        <v>0</v>
      </c>
      <c r="S300" s="383">
        <v>0</v>
      </c>
    </row>
    <row r="301" spans="1:19" ht="24.95" customHeight="1" x14ac:dyDescent="0.2">
      <c r="A301" s="207" t="s">
        <v>773</v>
      </c>
      <c r="B301" s="217"/>
      <c r="C301" s="216" t="s">
        <v>774</v>
      </c>
      <c r="D301" s="391">
        <v>1</v>
      </c>
      <c r="E301" s="395" t="s">
        <v>774</v>
      </c>
      <c r="F301" s="215" t="s">
        <v>258</v>
      </c>
      <c r="G301" s="206"/>
      <c r="H301" s="374">
        <v>0</v>
      </c>
      <c r="I301" s="374">
        <v>0</v>
      </c>
      <c r="J301" s="374">
        <v>0</v>
      </c>
      <c r="K301" s="320">
        <v>0</v>
      </c>
      <c r="L301" s="374">
        <v>0</v>
      </c>
      <c r="M301" s="374">
        <v>0</v>
      </c>
      <c r="N301" s="374">
        <v>0</v>
      </c>
      <c r="O301" s="320">
        <v>0</v>
      </c>
      <c r="P301" s="374">
        <v>0</v>
      </c>
      <c r="Q301" s="374">
        <v>0</v>
      </c>
      <c r="R301" s="374">
        <v>0</v>
      </c>
      <c r="S301" s="383">
        <v>0</v>
      </c>
    </row>
    <row r="302" spans="1:19" ht="24.95" customHeight="1" x14ac:dyDescent="0.2">
      <c r="A302" s="207" t="s">
        <v>775</v>
      </c>
      <c r="B302" s="217" t="s">
        <v>1225</v>
      </c>
      <c r="C302" s="216" t="s">
        <v>776</v>
      </c>
      <c r="D302" s="391">
        <v>7</v>
      </c>
      <c r="E302" s="396" t="s">
        <v>17000</v>
      </c>
      <c r="F302" s="215" t="s">
        <v>258</v>
      </c>
      <c r="G302" s="206" t="s">
        <v>447</v>
      </c>
      <c r="H302" s="374">
        <v>0</v>
      </c>
      <c r="I302" s="374">
        <v>0</v>
      </c>
      <c r="J302" s="374">
        <v>0</v>
      </c>
      <c r="K302" s="320">
        <v>0</v>
      </c>
      <c r="L302" s="374">
        <v>0</v>
      </c>
      <c r="M302" s="374">
        <v>0</v>
      </c>
      <c r="N302" s="374">
        <v>0</v>
      </c>
      <c r="O302" s="320">
        <v>0</v>
      </c>
      <c r="P302" s="374">
        <v>0</v>
      </c>
      <c r="Q302" s="374">
        <v>0</v>
      </c>
      <c r="R302" s="374">
        <v>0</v>
      </c>
      <c r="S302" s="383">
        <v>0</v>
      </c>
    </row>
    <row r="303" spans="1:19" ht="24.95" customHeight="1" x14ac:dyDescent="0.2">
      <c r="A303" s="207" t="s">
        <v>999</v>
      </c>
      <c r="B303" s="217"/>
      <c r="C303" s="216" t="s">
        <v>417</v>
      </c>
      <c r="D303" s="391">
        <v>5</v>
      </c>
      <c r="E303" s="395" t="s">
        <v>18314</v>
      </c>
      <c r="F303" s="215" t="s">
        <v>15807</v>
      </c>
      <c r="G303" s="206" t="s">
        <v>447</v>
      </c>
      <c r="H303" s="374">
        <v>0</v>
      </c>
      <c r="I303" s="374">
        <v>0</v>
      </c>
      <c r="J303" s="374">
        <v>0</v>
      </c>
      <c r="K303" s="320">
        <v>0</v>
      </c>
      <c r="L303" s="374">
        <v>45</v>
      </c>
      <c r="M303" s="374">
        <v>82</v>
      </c>
      <c r="N303" s="374">
        <v>27</v>
      </c>
      <c r="O303" s="320">
        <v>-0.45121951219512202</v>
      </c>
      <c r="P303" s="374">
        <v>0</v>
      </c>
      <c r="Q303" s="374">
        <v>0</v>
      </c>
      <c r="R303" s="374">
        <v>0</v>
      </c>
      <c r="S303" s="383">
        <v>0</v>
      </c>
    </row>
    <row r="304" spans="1:19" ht="24.95" customHeight="1" x14ac:dyDescent="0.2">
      <c r="A304" s="207" t="s">
        <v>798</v>
      </c>
      <c r="B304" s="217"/>
      <c r="C304" s="216" t="s">
        <v>799</v>
      </c>
      <c r="D304" s="391">
        <v>7</v>
      </c>
      <c r="E304" s="395" t="s">
        <v>14977</v>
      </c>
      <c r="F304" s="215" t="s">
        <v>372</v>
      </c>
      <c r="G304" s="206" t="s">
        <v>447</v>
      </c>
      <c r="H304" s="374">
        <v>0</v>
      </c>
      <c r="I304" s="374">
        <v>0</v>
      </c>
      <c r="J304" s="374">
        <v>0</v>
      </c>
      <c r="K304" s="320">
        <v>0</v>
      </c>
      <c r="L304" s="374">
        <v>7</v>
      </c>
      <c r="M304" s="374">
        <v>9</v>
      </c>
      <c r="N304" s="374">
        <v>8</v>
      </c>
      <c r="O304" s="320">
        <v>-0.22222222222222199</v>
      </c>
      <c r="P304" s="374">
        <v>0</v>
      </c>
      <c r="Q304" s="374">
        <v>0</v>
      </c>
      <c r="R304" s="374">
        <v>0</v>
      </c>
      <c r="S304" s="383">
        <v>0</v>
      </c>
    </row>
    <row r="305" spans="1:19" ht="24.95" customHeight="1" x14ac:dyDescent="0.2">
      <c r="A305" s="207" t="s">
        <v>779</v>
      </c>
      <c r="B305" s="217"/>
      <c r="C305" s="216" t="s">
        <v>780</v>
      </c>
      <c r="D305" s="391">
        <v>7</v>
      </c>
      <c r="E305" s="396" t="s">
        <v>14980</v>
      </c>
      <c r="F305" s="215" t="s">
        <v>258</v>
      </c>
      <c r="G305" s="206" t="s">
        <v>462</v>
      </c>
      <c r="H305" s="374">
        <v>0</v>
      </c>
      <c r="I305" s="374">
        <v>0</v>
      </c>
      <c r="J305" s="374">
        <v>0</v>
      </c>
      <c r="K305" s="320">
        <v>0</v>
      </c>
      <c r="L305" s="374">
        <v>2</v>
      </c>
      <c r="M305" s="374">
        <v>5</v>
      </c>
      <c r="N305" s="374">
        <v>1</v>
      </c>
      <c r="O305" s="320">
        <v>-0.6</v>
      </c>
      <c r="P305" s="374">
        <v>0</v>
      </c>
      <c r="Q305" s="374">
        <v>0</v>
      </c>
      <c r="R305" s="374">
        <v>0</v>
      </c>
      <c r="S305" s="383">
        <v>0</v>
      </c>
    </row>
    <row r="306" spans="1:19" ht="24.95" customHeight="1" x14ac:dyDescent="0.2">
      <c r="A306" s="207" t="s">
        <v>1052</v>
      </c>
      <c r="B306" s="217" t="s">
        <v>1413</v>
      </c>
      <c r="C306" s="216" t="s">
        <v>1053</v>
      </c>
      <c r="D306" s="391">
        <v>2</v>
      </c>
      <c r="E306" s="395" t="s">
        <v>17815</v>
      </c>
      <c r="F306" s="215" t="s">
        <v>249</v>
      </c>
      <c r="G306" s="206"/>
      <c r="H306" s="374">
        <v>0</v>
      </c>
      <c r="I306" s="374">
        <v>0</v>
      </c>
      <c r="J306" s="374">
        <v>0</v>
      </c>
      <c r="K306" s="320">
        <v>0</v>
      </c>
      <c r="L306" s="374">
        <v>0</v>
      </c>
      <c r="M306" s="374">
        <v>0</v>
      </c>
      <c r="N306" s="374">
        <v>0</v>
      </c>
      <c r="O306" s="320">
        <v>0</v>
      </c>
      <c r="P306" s="374">
        <v>0</v>
      </c>
      <c r="Q306" s="374">
        <v>0</v>
      </c>
      <c r="R306" s="374">
        <v>0</v>
      </c>
      <c r="S306" s="383">
        <v>0</v>
      </c>
    </row>
    <row r="307" spans="1:19" ht="24.95" customHeight="1" x14ac:dyDescent="0.2">
      <c r="A307" s="207" t="s">
        <v>1038</v>
      </c>
      <c r="B307" s="217"/>
      <c r="C307" s="216" t="s">
        <v>1039</v>
      </c>
      <c r="D307" s="391">
        <v>2</v>
      </c>
      <c r="E307" s="396" t="s">
        <v>1040</v>
      </c>
      <c r="F307" s="215" t="s">
        <v>251</v>
      </c>
      <c r="G307" s="206" t="s">
        <v>447</v>
      </c>
      <c r="H307" s="374">
        <v>0</v>
      </c>
      <c r="I307" s="374">
        <v>0</v>
      </c>
      <c r="J307" s="374">
        <v>0</v>
      </c>
      <c r="K307" s="320">
        <v>0</v>
      </c>
      <c r="L307" s="374">
        <v>0</v>
      </c>
      <c r="M307" s="374">
        <v>0</v>
      </c>
      <c r="N307" s="374">
        <v>0</v>
      </c>
      <c r="O307" s="320">
        <v>0</v>
      </c>
      <c r="P307" s="374">
        <v>0</v>
      </c>
      <c r="Q307" s="374">
        <v>0</v>
      </c>
      <c r="R307" s="374">
        <v>0</v>
      </c>
      <c r="S307" s="383">
        <v>0</v>
      </c>
    </row>
    <row r="308" spans="1:19" ht="24.95" customHeight="1" x14ac:dyDescent="0.2">
      <c r="A308" s="207" t="s">
        <v>619</v>
      </c>
      <c r="B308" s="217" t="s">
        <v>2856</v>
      </c>
      <c r="C308" s="216" t="s">
        <v>620</v>
      </c>
      <c r="D308" s="391">
        <v>11</v>
      </c>
      <c r="E308" s="396" t="s">
        <v>15021</v>
      </c>
      <c r="F308" s="215" t="s">
        <v>251</v>
      </c>
      <c r="G308" s="206" t="s">
        <v>447</v>
      </c>
      <c r="H308" s="374">
        <v>0</v>
      </c>
      <c r="I308" s="374">
        <v>0</v>
      </c>
      <c r="J308" s="374">
        <v>0</v>
      </c>
      <c r="K308" s="320">
        <v>0</v>
      </c>
      <c r="L308" s="374">
        <v>6</v>
      </c>
      <c r="M308" s="374">
        <v>16</v>
      </c>
      <c r="N308" s="374">
        <v>14</v>
      </c>
      <c r="O308" s="320">
        <v>-0.625</v>
      </c>
      <c r="P308" s="374">
        <v>0</v>
      </c>
      <c r="Q308" s="374">
        <v>0</v>
      </c>
      <c r="R308" s="374">
        <v>0</v>
      </c>
      <c r="S308" s="383">
        <v>0</v>
      </c>
    </row>
    <row r="309" spans="1:19" ht="24.95" customHeight="1" x14ac:dyDescent="0.2">
      <c r="A309" s="207" t="s">
        <v>781</v>
      </c>
      <c r="B309" s="217"/>
      <c r="C309" s="216" t="s">
        <v>782</v>
      </c>
      <c r="D309" s="391">
        <v>1</v>
      </c>
      <c r="E309" s="395" t="s">
        <v>783</v>
      </c>
      <c r="F309" s="215" t="s">
        <v>258</v>
      </c>
      <c r="G309" s="206" t="s">
        <v>462</v>
      </c>
      <c r="H309" s="374">
        <v>0</v>
      </c>
      <c r="I309" s="374">
        <v>0</v>
      </c>
      <c r="J309" s="374">
        <v>0</v>
      </c>
      <c r="K309" s="320">
        <v>0</v>
      </c>
      <c r="L309" s="374">
        <v>2</v>
      </c>
      <c r="M309" s="374">
        <v>4</v>
      </c>
      <c r="N309" s="374">
        <v>1</v>
      </c>
      <c r="O309" s="320">
        <v>-0.5</v>
      </c>
      <c r="P309" s="374">
        <v>0</v>
      </c>
      <c r="Q309" s="374">
        <v>0</v>
      </c>
      <c r="R309" s="374">
        <v>0</v>
      </c>
      <c r="S309" s="383">
        <v>0</v>
      </c>
    </row>
    <row r="310" spans="1:19" ht="24.95" customHeight="1" x14ac:dyDescent="0.2">
      <c r="A310" s="207" t="s">
        <v>784</v>
      </c>
      <c r="B310" s="217"/>
      <c r="C310" s="216" t="s">
        <v>16245</v>
      </c>
      <c r="D310" s="391">
        <v>1</v>
      </c>
      <c r="E310" s="395" t="s">
        <v>785</v>
      </c>
      <c r="F310" s="215" t="s">
        <v>258</v>
      </c>
      <c r="G310" s="206"/>
      <c r="H310" s="374">
        <v>0</v>
      </c>
      <c r="I310" s="374">
        <v>0</v>
      </c>
      <c r="J310" s="374">
        <v>0</v>
      </c>
      <c r="K310" s="320">
        <v>0</v>
      </c>
      <c r="L310" s="374">
        <v>0</v>
      </c>
      <c r="M310" s="374">
        <v>0</v>
      </c>
      <c r="N310" s="374">
        <v>0</v>
      </c>
      <c r="O310" s="320">
        <v>0</v>
      </c>
      <c r="P310" s="374">
        <v>0</v>
      </c>
      <c r="Q310" s="374">
        <v>0</v>
      </c>
      <c r="R310" s="374">
        <v>0</v>
      </c>
      <c r="S310" s="383">
        <v>0</v>
      </c>
    </row>
    <row r="311" spans="1:19" ht="24.95" customHeight="1" x14ac:dyDescent="0.2">
      <c r="A311" s="207" t="s">
        <v>734</v>
      </c>
      <c r="B311" s="217" t="s">
        <v>1152</v>
      </c>
      <c r="C311" s="216" t="s">
        <v>16224</v>
      </c>
      <c r="D311" s="391">
        <v>12</v>
      </c>
      <c r="E311" s="395" t="s">
        <v>16997</v>
      </c>
      <c r="F311" s="215" t="s">
        <v>252</v>
      </c>
      <c r="G311" s="206" t="s">
        <v>447</v>
      </c>
      <c r="H311" s="374">
        <v>0</v>
      </c>
      <c r="I311" s="374">
        <v>0</v>
      </c>
      <c r="J311" s="374">
        <v>0</v>
      </c>
      <c r="K311" s="320">
        <v>0</v>
      </c>
      <c r="L311" s="374">
        <v>0</v>
      </c>
      <c r="M311" s="374">
        <v>0</v>
      </c>
      <c r="N311" s="374">
        <v>0</v>
      </c>
      <c r="O311" s="320">
        <v>0</v>
      </c>
      <c r="P311" s="374">
        <v>0</v>
      </c>
      <c r="Q311" s="374">
        <v>0</v>
      </c>
      <c r="R311" s="374">
        <v>0</v>
      </c>
      <c r="S311" s="383">
        <v>0</v>
      </c>
    </row>
    <row r="312" spans="1:19" ht="24.95" customHeight="1" x14ac:dyDescent="0.2">
      <c r="A312" s="207" t="s">
        <v>1041</v>
      </c>
      <c r="B312" s="217"/>
      <c r="C312" s="216" t="s">
        <v>1042</v>
      </c>
      <c r="D312" s="391">
        <v>2</v>
      </c>
      <c r="E312" s="396" t="s">
        <v>1043</v>
      </c>
      <c r="F312" s="215" t="s">
        <v>251</v>
      </c>
      <c r="G312" s="206"/>
      <c r="H312" s="374">
        <v>0</v>
      </c>
      <c r="I312" s="374">
        <v>0</v>
      </c>
      <c r="J312" s="374">
        <v>0</v>
      </c>
      <c r="K312" s="320">
        <v>0</v>
      </c>
      <c r="L312" s="374">
        <v>0</v>
      </c>
      <c r="M312" s="374">
        <v>0</v>
      </c>
      <c r="N312" s="374">
        <v>0</v>
      </c>
      <c r="O312" s="320">
        <v>0</v>
      </c>
      <c r="P312" s="374">
        <v>0</v>
      </c>
      <c r="Q312" s="374">
        <v>0</v>
      </c>
      <c r="R312" s="374">
        <v>0</v>
      </c>
      <c r="S312" s="383">
        <v>0</v>
      </c>
    </row>
    <row r="313" spans="1:19" ht="24.95" customHeight="1" x14ac:dyDescent="0.2">
      <c r="A313" s="207" t="s">
        <v>1075</v>
      </c>
      <c r="B313" s="217"/>
      <c r="C313" s="216" t="s">
        <v>1076</v>
      </c>
      <c r="D313" s="391">
        <v>1</v>
      </c>
      <c r="E313" s="395" t="s">
        <v>1077</v>
      </c>
      <c r="F313" s="215" t="s">
        <v>250</v>
      </c>
      <c r="G313" s="206" t="s">
        <v>447</v>
      </c>
      <c r="H313" s="374">
        <v>0</v>
      </c>
      <c r="I313" s="374">
        <v>0</v>
      </c>
      <c r="J313" s="374">
        <v>0</v>
      </c>
      <c r="K313" s="320">
        <v>0</v>
      </c>
      <c r="L313" s="374">
        <v>0</v>
      </c>
      <c r="M313" s="374">
        <v>0</v>
      </c>
      <c r="N313" s="374">
        <v>0</v>
      </c>
      <c r="O313" s="320">
        <v>0</v>
      </c>
      <c r="P313" s="374">
        <v>0</v>
      </c>
      <c r="Q313" s="374">
        <v>0</v>
      </c>
      <c r="R313" s="374">
        <v>0</v>
      </c>
      <c r="S313" s="383">
        <v>0</v>
      </c>
    </row>
    <row r="314" spans="1:19" ht="24.95" customHeight="1" x14ac:dyDescent="0.2">
      <c r="A314" s="207" t="s">
        <v>1078</v>
      </c>
      <c r="B314" s="217"/>
      <c r="C314" s="216" t="s">
        <v>1079</v>
      </c>
      <c r="D314" s="391">
        <v>1</v>
      </c>
      <c r="E314" s="395" t="s">
        <v>1080</v>
      </c>
      <c r="F314" s="215" t="s">
        <v>250</v>
      </c>
      <c r="G314" s="206" t="s">
        <v>447</v>
      </c>
      <c r="H314" s="374">
        <v>0</v>
      </c>
      <c r="I314" s="374">
        <v>0</v>
      </c>
      <c r="J314" s="374">
        <v>0</v>
      </c>
      <c r="K314" s="320">
        <v>0</v>
      </c>
      <c r="L314" s="374">
        <v>3</v>
      </c>
      <c r="M314" s="374">
        <v>4</v>
      </c>
      <c r="N314" s="374">
        <v>3</v>
      </c>
      <c r="O314" s="320">
        <v>-0.25</v>
      </c>
      <c r="P314" s="374">
        <v>0</v>
      </c>
      <c r="Q314" s="374">
        <v>0</v>
      </c>
      <c r="R314" s="374">
        <v>0</v>
      </c>
      <c r="S314" s="383">
        <v>0</v>
      </c>
    </row>
    <row r="315" spans="1:19" ht="24.95" customHeight="1" x14ac:dyDescent="0.2">
      <c r="A315" s="207" t="s">
        <v>572</v>
      </c>
      <c r="B315" s="217"/>
      <c r="C315" s="216" t="s">
        <v>573</v>
      </c>
      <c r="D315" s="391">
        <v>10</v>
      </c>
      <c r="E315" s="395" t="s">
        <v>16195</v>
      </c>
      <c r="F315" s="215" t="s">
        <v>15793</v>
      </c>
      <c r="G315" s="206" t="s">
        <v>447</v>
      </c>
      <c r="H315" s="374">
        <v>0</v>
      </c>
      <c r="I315" s="374">
        <v>0</v>
      </c>
      <c r="J315" s="374">
        <v>0</v>
      </c>
      <c r="K315" s="320">
        <v>0</v>
      </c>
      <c r="L315" s="374">
        <v>19</v>
      </c>
      <c r="M315" s="374">
        <v>46</v>
      </c>
      <c r="N315" s="374">
        <v>9</v>
      </c>
      <c r="O315" s="320">
        <v>-0.58695652173913004</v>
      </c>
      <c r="P315" s="374">
        <v>0</v>
      </c>
      <c r="Q315" s="374">
        <v>0</v>
      </c>
      <c r="R315" s="374">
        <v>0</v>
      </c>
      <c r="S315" s="383">
        <v>0</v>
      </c>
    </row>
    <row r="316" spans="1:19" ht="24.95" customHeight="1" x14ac:dyDescent="0.2">
      <c r="A316" s="207" t="s">
        <v>1090</v>
      </c>
      <c r="B316" s="217"/>
      <c r="C316" s="216" t="s">
        <v>1091</v>
      </c>
      <c r="D316" s="391">
        <v>1</v>
      </c>
      <c r="E316" s="395" t="s">
        <v>1092</v>
      </c>
      <c r="F316" s="215" t="s">
        <v>250</v>
      </c>
      <c r="G316" s="206"/>
      <c r="H316" s="374">
        <v>0</v>
      </c>
      <c r="I316" s="374">
        <v>0</v>
      </c>
      <c r="J316" s="374">
        <v>0</v>
      </c>
      <c r="K316" s="320">
        <v>0</v>
      </c>
      <c r="L316" s="374">
        <v>0</v>
      </c>
      <c r="M316" s="374">
        <v>0</v>
      </c>
      <c r="N316" s="374">
        <v>0</v>
      </c>
      <c r="O316" s="320">
        <v>0</v>
      </c>
      <c r="P316" s="374">
        <v>0</v>
      </c>
      <c r="Q316" s="374">
        <v>0</v>
      </c>
      <c r="R316" s="374">
        <v>0</v>
      </c>
      <c r="S316" s="383">
        <v>0</v>
      </c>
    </row>
    <row r="317" spans="1:19" ht="24.95" customHeight="1" x14ac:dyDescent="0.2">
      <c r="A317" s="207" t="s">
        <v>806</v>
      </c>
      <c r="B317" s="217"/>
      <c r="C317" s="216" t="s">
        <v>807</v>
      </c>
      <c r="D317" s="391">
        <v>1</v>
      </c>
      <c r="E317" s="395" t="s">
        <v>807</v>
      </c>
      <c r="F317" s="215" t="s">
        <v>372</v>
      </c>
      <c r="G317" s="206"/>
      <c r="H317" s="374">
        <v>0</v>
      </c>
      <c r="I317" s="374">
        <v>0</v>
      </c>
      <c r="J317" s="374">
        <v>0</v>
      </c>
      <c r="K317" s="320">
        <v>0</v>
      </c>
      <c r="L317" s="374">
        <v>0</v>
      </c>
      <c r="M317" s="374">
        <v>0</v>
      </c>
      <c r="N317" s="374">
        <v>0</v>
      </c>
      <c r="O317" s="320">
        <v>0</v>
      </c>
      <c r="P317" s="374">
        <v>0</v>
      </c>
      <c r="Q317" s="374">
        <v>0</v>
      </c>
      <c r="R317" s="374">
        <v>0</v>
      </c>
      <c r="S317" s="383">
        <v>0</v>
      </c>
    </row>
    <row r="318" spans="1:19" ht="24.95" customHeight="1" x14ac:dyDescent="0.2">
      <c r="A318" s="207" t="s">
        <v>638</v>
      </c>
      <c r="B318" s="217"/>
      <c r="C318" s="216" t="s">
        <v>639</v>
      </c>
      <c r="D318" s="391">
        <v>5</v>
      </c>
      <c r="E318" s="396" t="s">
        <v>15009</v>
      </c>
      <c r="F318" s="215" t="s">
        <v>372</v>
      </c>
      <c r="G318" s="206" t="s">
        <v>447</v>
      </c>
      <c r="H318" s="374">
        <v>0</v>
      </c>
      <c r="I318" s="374">
        <v>0</v>
      </c>
      <c r="J318" s="374">
        <v>0</v>
      </c>
      <c r="K318" s="320">
        <v>0</v>
      </c>
      <c r="L318" s="374">
        <v>0</v>
      </c>
      <c r="M318" s="374">
        <v>0</v>
      </c>
      <c r="N318" s="374">
        <v>0</v>
      </c>
      <c r="O318" s="320">
        <v>0</v>
      </c>
      <c r="P318" s="374">
        <v>0</v>
      </c>
      <c r="Q318" s="374">
        <v>0</v>
      </c>
      <c r="R318" s="374">
        <v>0</v>
      </c>
      <c r="S318" s="383">
        <v>0</v>
      </c>
    </row>
    <row r="319" spans="1:19" ht="24.95" customHeight="1" x14ac:dyDescent="0.2">
      <c r="A319" s="207" t="s">
        <v>808</v>
      </c>
      <c r="B319" s="217" t="s">
        <v>1152</v>
      </c>
      <c r="C319" s="216" t="s">
        <v>809</v>
      </c>
      <c r="D319" s="391">
        <v>3</v>
      </c>
      <c r="E319" s="395" t="s">
        <v>14974</v>
      </c>
      <c r="F319" s="215" t="s">
        <v>372</v>
      </c>
      <c r="G319" s="206"/>
      <c r="H319" s="374">
        <v>0</v>
      </c>
      <c r="I319" s="374">
        <v>0</v>
      </c>
      <c r="J319" s="374">
        <v>0</v>
      </c>
      <c r="K319" s="320">
        <v>0</v>
      </c>
      <c r="L319" s="374">
        <v>0</v>
      </c>
      <c r="M319" s="374">
        <v>0</v>
      </c>
      <c r="N319" s="374">
        <v>0</v>
      </c>
      <c r="O319" s="320">
        <v>0</v>
      </c>
      <c r="P319" s="374">
        <v>0</v>
      </c>
      <c r="Q319" s="374">
        <v>0</v>
      </c>
      <c r="R319" s="374">
        <v>0</v>
      </c>
      <c r="S319" s="383">
        <v>0</v>
      </c>
    </row>
    <row r="320" spans="1:19" ht="24.95" customHeight="1" x14ac:dyDescent="0.2">
      <c r="A320" s="207" t="s">
        <v>810</v>
      </c>
      <c r="B320" s="217"/>
      <c r="C320" s="216" t="s">
        <v>811</v>
      </c>
      <c r="D320" s="391">
        <v>1</v>
      </c>
      <c r="E320" s="395" t="s">
        <v>812</v>
      </c>
      <c r="F320" s="215" t="s">
        <v>372</v>
      </c>
      <c r="G320" s="206" t="s">
        <v>462</v>
      </c>
      <c r="H320" s="374">
        <v>0</v>
      </c>
      <c r="I320" s="374">
        <v>0</v>
      </c>
      <c r="J320" s="374">
        <v>0</v>
      </c>
      <c r="K320" s="320">
        <v>0</v>
      </c>
      <c r="L320" s="374">
        <v>0</v>
      </c>
      <c r="M320" s="374">
        <v>0</v>
      </c>
      <c r="N320" s="374">
        <v>0</v>
      </c>
      <c r="O320" s="320">
        <v>0</v>
      </c>
      <c r="P320" s="374">
        <v>0</v>
      </c>
      <c r="Q320" s="374">
        <v>0</v>
      </c>
      <c r="R320" s="374">
        <v>0</v>
      </c>
      <c r="S320" s="383">
        <v>0</v>
      </c>
    </row>
    <row r="321" spans="1:19" ht="24.95" customHeight="1" x14ac:dyDescent="0.2">
      <c r="A321" s="207" t="s">
        <v>1095</v>
      </c>
      <c r="B321" s="217"/>
      <c r="C321" s="216" t="s">
        <v>1096</v>
      </c>
      <c r="D321" s="391">
        <v>1</v>
      </c>
      <c r="E321" s="395" t="s">
        <v>1097</v>
      </c>
      <c r="F321" s="215" t="s">
        <v>250</v>
      </c>
      <c r="G321" s="206"/>
      <c r="H321" s="374">
        <v>0</v>
      </c>
      <c r="I321" s="374">
        <v>0</v>
      </c>
      <c r="J321" s="374">
        <v>0</v>
      </c>
      <c r="K321" s="320">
        <v>0</v>
      </c>
      <c r="L321" s="374">
        <v>0</v>
      </c>
      <c r="M321" s="374">
        <v>0</v>
      </c>
      <c r="N321" s="374">
        <v>0</v>
      </c>
      <c r="O321" s="320">
        <v>0</v>
      </c>
      <c r="P321" s="374">
        <v>0</v>
      </c>
      <c r="Q321" s="374">
        <v>0</v>
      </c>
      <c r="R321" s="374">
        <v>0</v>
      </c>
      <c r="S321" s="383">
        <v>0</v>
      </c>
    </row>
    <row r="322" spans="1:19" ht="24.95" customHeight="1" x14ac:dyDescent="0.2">
      <c r="A322" s="207" t="s">
        <v>693</v>
      </c>
      <c r="B322" s="217" t="s">
        <v>1225</v>
      </c>
      <c r="C322" s="216" t="s">
        <v>16246</v>
      </c>
      <c r="D322" s="391">
        <v>7</v>
      </c>
      <c r="E322" s="396" t="s">
        <v>16247</v>
      </c>
      <c r="F322" s="215" t="s">
        <v>257</v>
      </c>
      <c r="G322" s="206"/>
      <c r="H322" s="374">
        <v>0</v>
      </c>
      <c r="I322" s="374">
        <v>0</v>
      </c>
      <c r="J322" s="374">
        <v>0</v>
      </c>
      <c r="K322" s="320">
        <v>0</v>
      </c>
      <c r="L322" s="374">
        <v>0</v>
      </c>
      <c r="M322" s="374">
        <v>0</v>
      </c>
      <c r="N322" s="374">
        <v>0</v>
      </c>
      <c r="O322" s="320">
        <v>0</v>
      </c>
      <c r="P322" s="374">
        <v>0</v>
      </c>
      <c r="Q322" s="374">
        <v>0</v>
      </c>
      <c r="R322" s="374">
        <v>0</v>
      </c>
      <c r="S322" s="383">
        <v>0</v>
      </c>
    </row>
    <row r="323" spans="1:19" ht="24.95" customHeight="1" x14ac:dyDescent="0.2">
      <c r="A323" s="207" t="s">
        <v>789</v>
      </c>
      <c r="B323" s="217"/>
      <c r="C323" s="216" t="s">
        <v>790</v>
      </c>
      <c r="D323" s="391">
        <v>1</v>
      </c>
      <c r="E323" s="395" t="s">
        <v>790</v>
      </c>
      <c r="F323" s="215" t="s">
        <v>258</v>
      </c>
      <c r="G323" s="206"/>
      <c r="H323" s="374">
        <v>0</v>
      </c>
      <c r="I323" s="374">
        <v>0</v>
      </c>
      <c r="J323" s="374">
        <v>0</v>
      </c>
      <c r="K323" s="320">
        <v>0</v>
      </c>
      <c r="L323" s="374">
        <v>0</v>
      </c>
      <c r="M323" s="374">
        <v>0</v>
      </c>
      <c r="N323" s="374">
        <v>0</v>
      </c>
      <c r="O323" s="320">
        <v>0</v>
      </c>
      <c r="P323" s="374">
        <v>0</v>
      </c>
      <c r="Q323" s="374">
        <v>0</v>
      </c>
      <c r="R323" s="374">
        <v>0</v>
      </c>
      <c r="S323" s="383">
        <v>0</v>
      </c>
    </row>
    <row r="324" spans="1:19" ht="24.95" customHeight="1" x14ac:dyDescent="0.2">
      <c r="A324" s="207" t="s">
        <v>791</v>
      </c>
      <c r="B324" s="217"/>
      <c r="C324" s="216" t="s">
        <v>792</v>
      </c>
      <c r="D324" s="391">
        <v>1</v>
      </c>
      <c r="E324" s="395" t="s">
        <v>792</v>
      </c>
      <c r="F324" s="215" t="s">
        <v>258</v>
      </c>
      <c r="G324" s="206"/>
      <c r="H324" s="374">
        <v>0</v>
      </c>
      <c r="I324" s="374">
        <v>0</v>
      </c>
      <c r="J324" s="374">
        <v>0</v>
      </c>
      <c r="K324" s="320">
        <v>0</v>
      </c>
      <c r="L324" s="374">
        <v>0</v>
      </c>
      <c r="M324" s="374">
        <v>0</v>
      </c>
      <c r="N324" s="374">
        <v>0</v>
      </c>
      <c r="O324" s="320">
        <v>0</v>
      </c>
      <c r="P324" s="374">
        <v>0</v>
      </c>
      <c r="Q324" s="374">
        <v>0</v>
      </c>
      <c r="R324" s="374">
        <v>0</v>
      </c>
      <c r="S324" s="383">
        <v>0</v>
      </c>
    </row>
    <row r="325" spans="1:19" ht="24.95" customHeight="1" x14ac:dyDescent="0.2">
      <c r="A325" s="207" t="s">
        <v>795</v>
      </c>
      <c r="B325" s="217"/>
      <c r="C325" s="216" t="s">
        <v>796</v>
      </c>
      <c r="D325" s="391">
        <v>1</v>
      </c>
      <c r="E325" s="396" t="s">
        <v>797</v>
      </c>
      <c r="F325" s="215" t="s">
        <v>258</v>
      </c>
      <c r="G325" s="206"/>
      <c r="H325" s="374">
        <v>0</v>
      </c>
      <c r="I325" s="374">
        <v>0</v>
      </c>
      <c r="J325" s="374">
        <v>0</v>
      </c>
      <c r="K325" s="320">
        <v>0</v>
      </c>
      <c r="L325" s="374">
        <v>0</v>
      </c>
      <c r="M325" s="374">
        <v>0</v>
      </c>
      <c r="N325" s="374">
        <v>0</v>
      </c>
      <c r="O325" s="320">
        <v>0</v>
      </c>
      <c r="P325" s="374">
        <v>0</v>
      </c>
      <c r="Q325" s="374">
        <v>0</v>
      </c>
      <c r="R325" s="374">
        <v>0</v>
      </c>
      <c r="S325" s="383">
        <v>0</v>
      </c>
    </row>
    <row r="326" spans="1:19" ht="24.95" customHeight="1" x14ac:dyDescent="0.2">
      <c r="A326" s="207" t="s">
        <v>697</v>
      </c>
      <c r="B326" s="217"/>
      <c r="C326" s="216" t="s">
        <v>415</v>
      </c>
      <c r="D326" s="391">
        <v>4</v>
      </c>
      <c r="E326" s="395" t="s">
        <v>15003</v>
      </c>
      <c r="F326" s="215" t="s">
        <v>371</v>
      </c>
      <c r="G326" s="206" t="s">
        <v>447</v>
      </c>
      <c r="H326" s="374">
        <v>0</v>
      </c>
      <c r="I326" s="374">
        <v>0</v>
      </c>
      <c r="J326" s="374">
        <v>0</v>
      </c>
      <c r="K326" s="320">
        <v>0</v>
      </c>
      <c r="L326" s="374">
        <v>8</v>
      </c>
      <c r="M326" s="374">
        <v>16</v>
      </c>
      <c r="N326" s="374">
        <v>4</v>
      </c>
      <c r="O326" s="320">
        <v>-0.5</v>
      </c>
      <c r="P326" s="374">
        <v>0</v>
      </c>
      <c r="Q326" s="374">
        <v>0</v>
      </c>
      <c r="R326" s="374">
        <v>0</v>
      </c>
      <c r="S326" s="383">
        <v>0</v>
      </c>
    </row>
    <row r="327" spans="1:19" ht="24.95" customHeight="1" x14ac:dyDescent="0.2">
      <c r="A327" s="207" t="s">
        <v>822</v>
      </c>
      <c r="B327" s="217"/>
      <c r="C327" s="216" t="s">
        <v>16249</v>
      </c>
      <c r="D327" s="391">
        <v>3</v>
      </c>
      <c r="E327" s="395" t="s">
        <v>16250</v>
      </c>
      <c r="F327" s="215" t="s">
        <v>371</v>
      </c>
      <c r="G327" s="206" t="s">
        <v>462</v>
      </c>
      <c r="H327" s="374">
        <v>0</v>
      </c>
      <c r="I327" s="374">
        <v>0</v>
      </c>
      <c r="J327" s="374">
        <v>0</v>
      </c>
      <c r="K327" s="320">
        <v>0</v>
      </c>
      <c r="L327" s="374">
        <v>2</v>
      </c>
      <c r="M327" s="374">
        <v>4</v>
      </c>
      <c r="N327" s="374">
        <v>1</v>
      </c>
      <c r="O327" s="320">
        <v>-0.5</v>
      </c>
      <c r="P327" s="374">
        <v>0</v>
      </c>
      <c r="Q327" s="374">
        <v>0</v>
      </c>
      <c r="R327" s="374">
        <v>0</v>
      </c>
      <c r="S327" s="383">
        <v>0</v>
      </c>
    </row>
    <row r="328" spans="1:19" ht="24.95" customHeight="1" x14ac:dyDescent="0.2">
      <c r="A328" s="207" t="s">
        <v>837</v>
      </c>
      <c r="B328" s="217"/>
      <c r="C328" s="216" t="s">
        <v>838</v>
      </c>
      <c r="D328" s="391">
        <v>1</v>
      </c>
      <c r="E328" s="395" t="s">
        <v>839</v>
      </c>
      <c r="F328" s="215" t="s">
        <v>254</v>
      </c>
      <c r="G328" s="206" t="s">
        <v>462</v>
      </c>
      <c r="H328" s="374">
        <v>0</v>
      </c>
      <c r="I328" s="374">
        <v>0</v>
      </c>
      <c r="J328" s="374">
        <v>0</v>
      </c>
      <c r="K328" s="320">
        <v>0</v>
      </c>
      <c r="L328" s="374">
        <v>0</v>
      </c>
      <c r="M328" s="374">
        <v>0</v>
      </c>
      <c r="N328" s="374">
        <v>0</v>
      </c>
      <c r="O328" s="320">
        <v>0</v>
      </c>
      <c r="P328" s="374">
        <v>0</v>
      </c>
      <c r="Q328" s="374">
        <v>0</v>
      </c>
      <c r="R328" s="374">
        <v>0</v>
      </c>
      <c r="S328" s="383">
        <v>0</v>
      </c>
    </row>
    <row r="329" spans="1:19" ht="24.95" customHeight="1" x14ac:dyDescent="0.2">
      <c r="A329" s="207" t="s">
        <v>850</v>
      </c>
      <c r="B329" s="217"/>
      <c r="C329" s="216" t="s">
        <v>851</v>
      </c>
      <c r="D329" s="391">
        <v>1</v>
      </c>
      <c r="E329" s="395" t="s">
        <v>851</v>
      </c>
      <c r="F329" s="215" t="s">
        <v>254</v>
      </c>
      <c r="G329" s="206"/>
      <c r="H329" s="374">
        <v>0</v>
      </c>
      <c r="I329" s="374">
        <v>0</v>
      </c>
      <c r="J329" s="374">
        <v>0</v>
      </c>
      <c r="K329" s="320">
        <v>0</v>
      </c>
      <c r="L329" s="374">
        <v>0</v>
      </c>
      <c r="M329" s="374">
        <v>0</v>
      </c>
      <c r="N329" s="374">
        <v>0</v>
      </c>
      <c r="O329" s="320">
        <v>0</v>
      </c>
      <c r="P329" s="374">
        <v>0</v>
      </c>
      <c r="Q329" s="374">
        <v>0</v>
      </c>
      <c r="R329" s="374">
        <v>0</v>
      </c>
      <c r="S329" s="383">
        <v>0</v>
      </c>
    </row>
    <row r="330" spans="1:19" ht="24.95" customHeight="1" x14ac:dyDescent="0.2">
      <c r="A330" s="207" t="s">
        <v>854</v>
      </c>
      <c r="B330" s="217"/>
      <c r="C330" s="216" t="s">
        <v>855</v>
      </c>
      <c r="D330" s="391">
        <v>2</v>
      </c>
      <c r="E330" s="395" t="s">
        <v>14961</v>
      </c>
      <c r="F330" s="215" t="s">
        <v>254</v>
      </c>
      <c r="G330" s="206" t="s">
        <v>462</v>
      </c>
      <c r="H330" s="374">
        <v>0</v>
      </c>
      <c r="I330" s="374">
        <v>0</v>
      </c>
      <c r="J330" s="374">
        <v>0</v>
      </c>
      <c r="K330" s="320">
        <v>0</v>
      </c>
      <c r="L330" s="374">
        <v>0</v>
      </c>
      <c r="M330" s="374">
        <v>5</v>
      </c>
      <c r="N330" s="374">
        <v>5</v>
      </c>
      <c r="O330" s="320">
        <v>-1</v>
      </c>
      <c r="P330" s="374">
        <v>0</v>
      </c>
      <c r="Q330" s="374">
        <v>0</v>
      </c>
      <c r="R330" s="374">
        <v>0</v>
      </c>
      <c r="S330" s="383">
        <v>0</v>
      </c>
    </row>
    <row r="331" spans="1:19" ht="24.95" customHeight="1" x14ac:dyDescent="0.2">
      <c r="A331" s="207" t="s">
        <v>16251</v>
      </c>
      <c r="B331" s="217"/>
      <c r="C331" s="216" t="s">
        <v>16252</v>
      </c>
      <c r="D331" s="391">
        <v>5</v>
      </c>
      <c r="E331" s="395" t="s">
        <v>16253</v>
      </c>
      <c r="F331" s="215" t="s">
        <v>254</v>
      </c>
      <c r="G331" s="206" t="s">
        <v>462</v>
      </c>
      <c r="H331" s="374">
        <v>0</v>
      </c>
      <c r="I331" s="374">
        <v>0</v>
      </c>
      <c r="J331" s="374">
        <v>0</v>
      </c>
      <c r="K331" s="320">
        <v>0</v>
      </c>
      <c r="L331" s="374">
        <v>0</v>
      </c>
      <c r="M331" s="374">
        <v>0</v>
      </c>
      <c r="N331" s="374">
        <v>0</v>
      </c>
      <c r="O331" s="320">
        <v>0</v>
      </c>
      <c r="P331" s="374">
        <v>0</v>
      </c>
      <c r="Q331" s="374">
        <v>0</v>
      </c>
      <c r="R331" s="374">
        <v>0</v>
      </c>
      <c r="S331" s="383">
        <v>0</v>
      </c>
    </row>
    <row r="332" spans="1:19" ht="24.95" customHeight="1" x14ac:dyDescent="0.2">
      <c r="A332" s="207" t="s">
        <v>625</v>
      </c>
      <c r="B332" s="217"/>
      <c r="C332" s="216" t="s">
        <v>626</v>
      </c>
      <c r="D332" s="391">
        <v>2</v>
      </c>
      <c r="E332" s="395" t="s">
        <v>15013</v>
      </c>
      <c r="F332" s="215" t="s">
        <v>257</v>
      </c>
      <c r="G332" s="206" t="s">
        <v>447</v>
      </c>
      <c r="H332" s="374">
        <v>0</v>
      </c>
      <c r="I332" s="374">
        <v>0</v>
      </c>
      <c r="J332" s="374">
        <v>7</v>
      </c>
      <c r="K332" s="320">
        <v>0</v>
      </c>
      <c r="L332" s="374">
        <v>63</v>
      </c>
      <c r="M332" s="374">
        <v>75</v>
      </c>
      <c r="N332" s="374">
        <v>32</v>
      </c>
      <c r="O332" s="320">
        <v>-0.16</v>
      </c>
      <c r="P332" s="374">
        <v>0</v>
      </c>
      <c r="Q332" s="374">
        <v>0</v>
      </c>
      <c r="R332" s="374">
        <v>0</v>
      </c>
      <c r="S332" s="383">
        <v>0</v>
      </c>
    </row>
    <row r="333" spans="1:19" ht="24.95" customHeight="1" x14ac:dyDescent="0.2">
      <c r="A333" s="207" t="s">
        <v>579</v>
      </c>
      <c r="B333" s="217"/>
      <c r="C333" s="216" t="s">
        <v>580</v>
      </c>
      <c r="D333" s="391">
        <v>4</v>
      </c>
      <c r="E333" s="395" t="s">
        <v>15028</v>
      </c>
      <c r="F333" s="215" t="s">
        <v>254</v>
      </c>
      <c r="G333" s="206" t="s">
        <v>447</v>
      </c>
      <c r="H333" s="374">
        <v>0</v>
      </c>
      <c r="I333" s="374">
        <v>0</v>
      </c>
      <c r="J333" s="374">
        <v>1</v>
      </c>
      <c r="K333" s="320">
        <v>0</v>
      </c>
      <c r="L333" s="374">
        <v>3</v>
      </c>
      <c r="M333" s="374">
        <v>9</v>
      </c>
      <c r="N333" s="374">
        <v>4</v>
      </c>
      <c r="O333" s="320">
        <v>-0.66666666666666696</v>
      </c>
      <c r="P333" s="374">
        <v>0</v>
      </c>
      <c r="Q333" s="374">
        <v>0</v>
      </c>
      <c r="R333" s="374">
        <v>0</v>
      </c>
      <c r="S333" s="383">
        <v>0</v>
      </c>
    </row>
    <row r="334" spans="1:19" ht="24.95" customHeight="1" x14ac:dyDescent="0.2">
      <c r="A334" s="207" t="s">
        <v>873</v>
      </c>
      <c r="B334" s="217"/>
      <c r="C334" s="216" t="s">
        <v>874</v>
      </c>
      <c r="D334" s="391">
        <v>1</v>
      </c>
      <c r="E334" s="396" t="s">
        <v>875</v>
      </c>
      <c r="F334" s="215" t="s">
        <v>254</v>
      </c>
      <c r="G334" s="206"/>
      <c r="H334" s="374">
        <v>0</v>
      </c>
      <c r="I334" s="374">
        <v>0</v>
      </c>
      <c r="J334" s="374">
        <v>0</v>
      </c>
      <c r="K334" s="320">
        <v>0</v>
      </c>
      <c r="L334" s="374">
        <v>0</v>
      </c>
      <c r="M334" s="374">
        <v>0</v>
      </c>
      <c r="N334" s="374">
        <v>0</v>
      </c>
      <c r="O334" s="320">
        <v>0</v>
      </c>
      <c r="P334" s="374">
        <v>0</v>
      </c>
      <c r="Q334" s="374">
        <v>0</v>
      </c>
      <c r="R334" s="374">
        <v>0</v>
      </c>
      <c r="S334" s="383">
        <v>0</v>
      </c>
    </row>
    <row r="335" spans="1:19" ht="24.95" customHeight="1" x14ac:dyDescent="0.2">
      <c r="A335" s="207" t="s">
        <v>16262</v>
      </c>
      <c r="B335" s="217"/>
      <c r="C335" s="216" t="s">
        <v>16263</v>
      </c>
      <c r="D335" s="391">
        <v>1</v>
      </c>
      <c r="E335" s="396" t="s">
        <v>16263</v>
      </c>
      <c r="F335" s="215" t="s">
        <v>254</v>
      </c>
      <c r="G335" s="206" t="s">
        <v>447</v>
      </c>
      <c r="H335" s="374">
        <v>0</v>
      </c>
      <c r="I335" s="374">
        <v>0</v>
      </c>
      <c r="J335" s="374">
        <v>0</v>
      </c>
      <c r="K335" s="320">
        <v>0</v>
      </c>
      <c r="L335" s="374">
        <v>0</v>
      </c>
      <c r="M335" s="374">
        <v>0</v>
      </c>
      <c r="N335" s="374">
        <v>0</v>
      </c>
      <c r="O335" s="320">
        <v>0</v>
      </c>
      <c r="P335" s="374">
        <v>0</v>
      </c>
      <c r="Q335" s="374">
        <v>0</v>
      </c>
      <c r="R335" s="374">
        <v>0</v>
      </c>
      <c r="S335" s="383">
        <v>0</v>
      </c>
    </row>
    <row r="336" spans="1:19" ht="24.95" customHeight="1" x14ac:dyDescent="0.2">
      <c r="A336" s="207" t="s">
        <v>666</v>
      </c>
      <c r="B336" s="217"/>
      <c r="C336" s="216" t="s">
        <v>16583</v>
      </c>
      <c r="D336" s="391">
        <v>1</v>
      </c>
      <c r="E336" s="395" t="s">
        <v>667</v>
      </c>
      <c r="F336" s="215" t="s">
        <v>252</v>
      </c>
      <c r="G336" s="206" t="s">
        <v>447</v>
      </c>
      <c r="H336" s="374">
        <v>0</v>
      </c>
      <c r="I336" s="374">
        <v>0</v>
      </c>
      <c r="J336" s="374">
        <v>0</v>
      </c>
      <c r="K336" s="320">
        <v>0</v>
      </c>
      <c r="L336" s="374">
        <v>4</v>
      </c>
      <c r="M336" s="374">
        <v>8</v>
      </c>
      <c r="N336" s="374">
        <v>2</v>
      </c>
      <c r="O336" s="320">
        <v>-0.5</v>
      </c>
      <c r="P336" s="374">
        <v>0</v>
      </c>
      <c r="Q336" s="374">
        <v>0</v>
      </c>
      <c r="R336" s="374">
        <v>0</v>
      </c>
      <c r="S336" s="383">
        <v>0</v>
      </c>
    </row>
    <row r="337" spans="1:19" ht="24.95" customHeight="1" x14ac:dyDescent="0.2">
      <c r="A337" s="207" t="s">
        <v>823</v>
      </c>
      <c r="B337" s="217"/>
      <c r="C337" s="216" t="s">
        <v>590</v>
      </c>
      <c r="D337" s="391">
        <v>6</v>
      </c>
      <c r="E337" s="395" t="s">
        <v>16265</v>
      </c>
      <c r="F337" s="215" t="s">
        <v>371</v>
      </c>
      <c r="G337" s="206"/>
      <c r="H337" s="374">
        <v>0</v>
      </c>
      <c r="I337" s="374">
        <v>0</v>
      </c>
      <c r="J337" s="374">
        <v>0</v>
      </c>
      <c r="K337" s="320">
        <v>0</v>
      </c>
      <c r="L337" s="374">
        <v>3</v>
      </c>
      <c r="M337" s="374">
        <v>4</v>
      </c>
      <c r="N337" s="374">
        <v>3</v>
      </c>
      <c r="O337" s="320">
        <v>-0.25</v>
      </c>
      <c r="P337" s="374">
        <v>0</v>
      </c>
      <c r="Q337" s="374">
        <v>0</v>
      </c>
      <c r="R337" s="374">
        <v>0</v>
      </c>
      <c r="S337" s="383">
        <v>0</v>
      </c>
    </row>
    <row r="338" spans="1:19" ht="24.95" customHeight="1" x14ac:dyDescent="0.2">
      <c r="A338" s="207" t="s">
        <v>719</v>
      </c>
      <c r="B338" s="217"/>
      <c r="C338" s="216" t="s">
        <v>720</v>
      </c>
      <c r="D338" s="391">
        <v>3</v>
      </c>
      <c r="E338" s="396" t="s">
        <v>16210</v>
      </c>
      <c r="F338" s="215" t="s">
        <v>371</v>
      </c>
      <c r="G338" s="206" t="s">
        <v>447</v>
      </c>
      <c r="H338" s="374">
        <v>0</v>
      </c>
      <c r="I338" s="374">
        <v>0</v>
      </c>
      <c r="J338" s="374">
        <v>0</v>
      </c>
      <c r="K338" s="320">
        <v>0</v>
      </c>
      <c r="L338" s="374">
        <v>0</v>
      </c>
      <c r="M338" s="374">
        <v>0</v>
      </c>
      <c r="N338" s="374">
        <v>0</v>
      </c>
      <c r="O338" s="320">
        <v>0</v>
      </c>
      <c r="P338" s="374">
        <v>0</v>
      </c>
      <c r="Q338" s="374">
        <v>0</v>
      </c>
      <c r="R338" s="374">
        <v>0</v>
      </c>
      <c r="S338" s="383">
        <v>0</v>
      </c>
    </row>
    <row r="339" spans="1:19" ht="24.95" customHeight="1" x14ac:dyDescent="0.2">
      <c r="A339" s="207" t="s">
        <v>740</v>
      </c>
      <c r="B339" s="217"/>
      <c r="C339" s="216" t="s">
        <v>741</v>
      </c>
      <c r="D339" s="391">
        <v>1</v>
      </c>
      <c r="E339" s="395" t="s">
        <v>742</v>
      </c>
      <c r="F339" s="215" t="s">
        <v>252</v>
      </c>
      <c r="G339" s="206" t="s">
        <v>462</v>
      </c>
      <c r="H339" s="374">
        <v>0</v>
      </c>
      <c r="I339" s="374">
        <v>0</v>
      </c>
      <c r="J339" s="374">
        <v>0</v>
      </c>
      <c r="K339" s="320">
        <v>0</v>
      </c>
      <c r="L339" s="374">
        <v>2</v>
      </c>
      <c r="M339" s="374">
        <v>4</v>
      </c>
      <c r="N339" s="374">
        <v>4</v>
      </c>
      <c r="O339" s="320">
        <v>-0.5</v>
      </c>
      <c r="P339" s="374">
        <v>0</v>
      </c>
      <c r="Q339" s="374">
        <v>0</v>
      </c>
      <c r="R339" s="374">
        <v>0</v>
      </c>
      <c r="S339" s="383">
        <v>0</v>
      </c>
    </row>
    <row r="340" spans="1:19" ht="24.95" customHeight="1" x14ac:dyDescent="0.2">
      <c r="A340" s="207" t="s">
        <v>886</v>
      </c>
      <c r="B340" s="217"/>
      <c r="C340" s="216" t="s">
        <v>887</v>
      </c>
      <c r="D340" s="391">
        <v>1</v>
      </c>
      <c r="E340" s="395" t="s">
        <v>16269</v>
      </c>
      <c r="F340" s="215" t="s">
        <v>14925</v>
      </c>
      <c r="G340" s="206"/>
      <c r="H340" s="374">
        <v>0</v>
      </c>
      <c r="I340" s="374">
        <v>0</v>
      </c>
      <c r="J340" s="374">
        <v>0</v>
      </c>
      <c r="K340" s="320">
        <v>0</v>
      </c>
      <c r="L340" s="374">
        <v>0</v>
      </c>
      <c r="M340" s="374">
        <v>0</v>
      </c>
      <c r="N340" s="374">
        <v>0</v>
      </c>
      <c r="O340" s="320">
        <v>0</v>
      </c>
      <c r="P340" s="374">
        <v>0</v>
      </c>
      <c r="Q340" s="374">
        <v>0</v>
      </c>
      <c r="R340" s="374">
        <v>0</v>
      </c>
      <c r="S340" s="383">
        <v>0</v>
      </c>
    </row>
    <row r="341" spans="1:19" ht="24.95" customHeight="1" x14ac:dyDescent="0.2">
      <c r="A341" s="207" t="s">
        <v>888</v>
      </c>
      <c r="B341" s="217"/>
      <c r="C341" s="216" t="s">
        <v>16270</v>
      </c>
      <c r="D341" s="391">
        <v>1</v>
      </c>
      <c r="E341" s="396" t="s">
        <v>16271</v>
      </c>
      <c r="F341" s="215" t="s">
        <v>14925</v>
      </c>
      <c r="G341" s="206"/>
      <c r="H341" s="374">
        <v>0</v>
      </c>
      <c r="I341" s="374">
        <v>0</v>
      </c>
      <c r="J341" s="374">
        <v>0</v>
      </c>
      <c r="K341" s="320">
        <v>0</v>
      </c>
      <c r="L341" s="374">
        <v>0</v>
      </c>
      <c r="M341" s="374">
        <v>0</v>
      </c>
      <c r="N341" s="374">
        <v>0</v>
      </c>
      <c r="O341" s="320">
        <v>0</v>
      </c>
      <c r="P341" s="374">
        <v>0</v>
      </c>
      <c r="Q341" s="374">
        <v>0</v>
      </c>
      <c r="R341" s="374">
        <v>0</v>
      </c>
      <c r="S341" s="383">
        <v>0</v>
      </c>
    </row>
    <row r="342" spans="1:19" ht="24.95" customHeight="1" x14ac:dyDescent="0.2">
      <c r="A342" s="207" t="s">
        <v>890</v>
      </c>
      <c r="B342" s="217"/>
      <c r="C342" s="216" t="s">
        <v>891</v>
      </c>
      <c r="D342" s="391">
        <v>1</v>
      </c>
      <c r="E342" s="395" t="s">
        <v>892</v>
      </c>
      <c r="F342" s="215" t="s">
        <v>14925</v>
      </c>
      <c r="G342" s="206" t="s">
        <v>462</v>
      </c>
      <c r="H342" s="374">
        <v>0</v>
      </c>
      <c r="I342" s="374">
        <v>0</v>
      </c>
      <c r="J342" s="374">
        <v>0</v>
      </c>
      <c r="K342" s="320">
        <v>0</v>
      </c>
      <c r="L342" s="374">
        <v>1</v>
      </c>
      <c r="M342" s="374">
        <v>3</v>
      </c>
      <c r="N342" s="374">
        <v>9</v>
      </c>
      <c r="O342" s="320">
        <v>-0.66666666666666696</v>
      </c>
      <c r="P342" s="374">
        <v>0</v>
      </c>
      <c r="Q342" s="374">
        <v>0</v>
      </c>
      <c r="R342" s="374">
        <v>0</v>
      </c>
      <c r="S342" s="383">
        <v>0</v>
      </c>
    </row>
    <row r="343" spans="1:19" ht="24.95" customHeight="1" x14ac:dyDescent="0.2">
      <c r="A343" s="207" t="s">
        <v>901</v>
      </c>
      <c r="B343" s="217"/>
      <c r="C343" s="216" t="s">
        <v>902</v>
      </c>
      <c r="D343" s="391">
        <v>2</v>
      </c>
      <c r="E343" s="395" t="s">
        <v>14953</v>
      </c>
      <c r="F343" s="215" t="s">
        <v>14925</v>
      </c>
      <c r="G343" s="206"/>
      <c r="H343" s="374">
        <v>0</v>
      </c>
      <c r="I343" s="374">
        <v>0</v>
      </c>
      <c r="J343" s="374">
        <v>0</v>
      </c>
      <c r="K343" s="320">
        <v>0</v>
      </c>
      <c r="L343" s="374">
        <v>0</v>
      </c>
      <c r="M343" s="374">
        <v>0</v>
      </c>
      <c r="N343" s="374">
        <v>0</v>
      </c>
      <c r="O343" s="320">
        <v>0</v>
      </c>
      <c r="P343" s="374">
        <v>0</v>
      </c>
      <c r="Q343" s="374">
        <v>0</v>
      </c>
      <c r="R343" s="374">
        <v>0</v>
      </c>
      <c r="S343" s="383">
        <v>0</v>
      </c>
    </row>
    <row r="344" spans="1:19" ht="24.95" customHeight="1" x14ac:dyDescent="0.2">
      <c r="A344" s="207" t="s">
        <v>903</v>
      </c>
      <c r="B344" s="217"/>
      <c r="C344" s="216" t="s">
        <v>904</v>
      </c>
      <c r="D344" s="391">
        <v>8</v>
      </c>
      <c r="E344" s="396" t="s">
        <v>14952</v>
      </c>
      <c r="F344" s="215" t="s">
        <v>14925</v>
      </c>
      <c r="G344" s="206" t="s">
        <v>17311</v>
      </c>
      <c r="H344" s="374">
        <v>0</v>
      </c>
      <c r="I344" s="374">
        <v>0</v>
      </c>
      <c r="J344" s="374">
        <v>0</v>
      </c>
      <c r="K344" s="320">
        <v>0</v>
      </c>
      <c r="L344" s="374">
        <v>17</v>
      </c>
      <c r="M344" s="374">
        <v>32</v>
      </c>
      <c r="N344" s="374">
        <v>8</v>
      </c>
      <c r="O344" s="320">
        <v>-0.46875</v>
      </c>
      <c r="P344" s="374">
        <v>0</v>
      </c>
      <c r="Q344" s="374">
        <v>0</v>
      </c>
      <c r="R344" s="374">
        <v>0</v>
      </c>
      <c r="S344" s="383">
        <v>0</v>
      </c>
    </row>
    <row r="345" spans="1:19" ht="24.95" customHeight="1" x14ac:dyDescent="0.2">
      <c r="A345" s="207" t="s">
        <v>911</v>
      </c>
      <c r="B345" s="217"/>
      <c r="C345" s="216" t="s">
        <v>912</v>
      </c>
      <c r="D345" s="391">
        <v>6</v>
      </c>
      <c r="E345" s="395" t="s">
        <v>14948</v>
      </c>
      <c r="F345" s="215" t="s">
        <v>14925</v>
      </c>
      <c r="G345" s="206"/>
      <c r="H345" s="374">
        <v>0</v>
      </c>
      <c r="I345" s="374">
        <v>0</v>
      </c>
      <c r="J345" s="374">
        <v>0</v>
      </c>
      <c r="K345" s="320">
        <v>0</v>
      </c>
      <c r="L345" s="374">
        <v>0</v>
      </c>
      <c r="M345" s="374">
        <v>0</v>
      </c>
      <c r="N345" s="374">
        <v>0</v>
      </c>
      <c r="O345" s="320">
        <v>0</v>
      </c>
      <c r="P345" s="374">
        <v>0</v>
      </c>
      <c r="Q345" s="374">
        <v>0</v>
      </c>
      <c r="R345" s="374">
        <v>0</v>
      </c>
      <c r="S345" s="383">
        <v>0</v>
      </c>
    </row>
    <row r="346" spans="1:19" ht="24.95" customHeight="1" x14ac:dyDescent="0.2">
      <c r="A346" s="207" t="s">
        <v>917</v>
      </c>
      <c r="B346" s="217"/>
      <c r="C346" s="216" t="s">
        <v>918</v>
      </c>
      <c r="D346" s="391">
        <v>1</v>
      </c>
      <c r="E346" s="396" t="s">
        <v>919</v>
      </c>
      <c r="F346" s="215" t="s">
        <v>14925</v>
      </c>
      <c r="G346" s="206"/>
      <c r="H346" s="374">
        <v>0</v>
      </c>
      <c r="I346" s="374">
        <v>0</v>
      </c>
      <c r="J346" s="374">
        <v>0</v>
      </c>
      <c r="K346" s="320">
        <v>0</v>
      </c>
      <c r="L346" s="374">
        <v>0</v>
      </c>
      <c r="M346" s="374">
        <v>0</v>
      </c>
      <c r="N346" s="374">
        <v>0</v>
      </c>
      <c r="O346" s="320">
        <v>0</v>
      </c>
      <c r="P346" s="374">
        <v>0</v>
      </c>
      <c r="Q346" s="374">
        <v>0</v>
      </c>
      <c r="R346" s="374">
        <v>0</v>
      </c>
      <c r="S346" s="383">
        <v>0</v>
      </c>
    </row>
    <row r="347" spans="1:19" ht="24.95" customHeight="1" x14ac:dyDescent="0.2">
      <c r="A347" s="207" t="s">
        <v>633</v>
      </c>
      <c r="B347" s="217"/>
      <c r="C347" s="216" t="s">
        <v>634</v>
      </c>
      <c r="D347" s="391">
        <v>1</v>
      </c>
      <c r="E347" s="395" t="s">
        <v>635</v>
      </c>
      <c r="F347" s="215" t="s">
        <v>257</v>
      </c>
      <c r="G347" s="206" t="s">
        <v>447</v>
      </c>
      <c r="H347" s="374">
        <v>0</v>
      </c>
      <c r="I347" s="374">
        <v>0</v>
      </c>
      <c r="J347" s="374">
        <v>0</v>
      </c>
      <c r="K347" s="320">
        <v>0</v>
      </c>
      <c r="L347" s="374">
        <v>14</v>
      </c>
      <c r="M347" s="374">
        <v>21</v>
      </c>
      <c r="N347" s="374">
        <v>9</v>
      </c>
      <c r="O347" s="320">
        <v>-0.33333333333333298</v>
      </c>
      <c r="P347" s="374">
        <v>0</v>
      </c>
      <c r="Q347" s="374">
        <v>0</v>
      </c>
      <c r="R347" s="374">
        <v>0</v>
      </c>
      <c r="S347" s="383">
        <v>0</v>
      </c>
    </row>
    <row r="348" spans="1:19" ht="24.95" customHeight="1" x14ac:dyDescent="0.2">
      <c r="A348" s="207" t="s">
        <v>1006</v>
      </c>
      <c r="B348" s="217"/>
      <c r="C348" s="216" t="s">
        <v>1007</v>
      </c>
      <c r="D348" s="391">
        <v>1</v>
      </c>
      <c r="E348" s="396" t="s">
        <v>1007</v>
      </c>
      <c r="F348" s="215" t="s">
        <v>257</v>
      </c>
      <c r="G348" s="206"/>
      <c r="H348" s="374">
        <v>0</v>
      </c>
      <c r="I348" s="374">
        <v>0</v>
      </c>
      <c r="J348" s="374">
        <v>1</v>
      </c>
      <c r="K348" s="320">
        <v>0</v>
      </c>
      <c r="L348" s="374">
        <v>3</v>
      </c>
      <c r="M348" s="374">
        <v>4</v>
      </c>
      <c r="N348" s="374">
        <v>4</v>
      </c>
      <c r="O348" s="320">
        <v>-0.25</v>
      </c>
      <c r="P348" s="374">
        <v>0</v>
      </c>
      <c r="Q348" s="374">
        <v>0</v>
      </c>
      <c r="R348" s="374">
        <v>0</v>
      </c>
      <c r="S348" s="383">
        <v>0</v>
      </c>
    </row>
    <row r="349" spans="1:19" ht="24.95" customHeight="1" x14ac:dyDescent="0.2">
      <c r="A349" s="207" t="s">
        <v>1010</v>
      </c>
      <c r="B349" s="217"/>
      <c r="C349" s="216" t="s">
        <v>407</v>
      </c>
      <c r="D349" s="391">
        <v>5</v>
      </c>
      <c r="E349" s="396" t="s">
        <v>16982</v>
      </c>
      <c r="F349" s="215" t="s">
        <v>257</v>
      </c>
      <c r="G349" s="206" t="s">
        <v>447</v>
      </c>
      <c r="H349" s="374">
        <v>0</v>
      </c>
      <c r="I349" s="374">
        <v>0</v>
      </c>
      <c r="J349" s="374">
        <v>0</v>
      </c>
      <c r="K349" s="320">
        <v>0</v>
      </c>
      <c r="L349" s="374">
        <v>5</v>
      </c>
      <c r="M349" s="374">
        <v>9</v>
      </c>
      <c r="N349" s="374">
        <v>6</v>
      </c>
      <c r="O349" s="320">
        <v>-0.44444444444444398</v>
      </c>
      <c r="P349" s="374">
        <v>0</v>
      </c>
      <c r="Q349" s="374">
        <v>0</v>
      </c>
      <c r="R349" s="374">
        <v>0</v>
      </c>
      <c r="S349" s="383">
        <v>0</v>
      </c>
    </row>
    <row r="350" spans="1:19" ht="24.95" customHeight="1" x14ac:dyDescent="0.2">
      <c r="A350" s="207" t="s">
        <v>1015</v>
      </c>
      <c r="B350" s="217" t="s">
        <v>1225</v>
      </c>
      <c r="C350" s="216" t="s">
        <v>1016</v>
      </c>
      <c r="D350" s="391">
        <v>16</v>
      </c>
      <c r="E350" s="395" t="s">
        <v>16277</v>
      </c>
      <c r="F350" s="215" t="s">
        <v>257</v>
      </c>
      <c r="G350" s="206" t="s">
        <v>17311</v>
      </c>
      <c r="H350" s="374">
        <v>0</v>
      </c>
      <c r="I350" s="374">
        <v>0</v>
      </c>
      <c r="J350" s="374">
        <v>0</v>
      </c>
      <c r="K350" s="320">
        <v>0</v>
      </c>
      <c r="L350" s="374">
        <v>2</v>
      </c>
      <c r="M350" s="374">
        <v>4</v>
      </c>
      <c r="N350" s="374">
        <v>1</v>
      </c>
      <c r="O350" s="320">
        <v>-0.5</v>
      </c>
      <c r="P350" s="374">
        <v>0</v>
      </c>
      <c r="Q350" s="374">
        <v>0</v>
      </c>
      <c r="R350" s="374">
        <v>0</v>
      </c>
      <c r="S350" s="383">
        <v>0</v>
      </c>
    </row>
    <row r="351" spans="1:19" ht="24.95" customHeight="1" x14ac:dyDescent="0.2">
      <c r="A351" s="207" t="s">
        <v>1017</v>
      </c>
      <c r="B351" s="217" t="s">
        <v>1152</v>
      </c>
      <c r="C351" s="216" t="s">
        <v>1018</v>
      </c>
      <c r="D351" s="391">
        <v>10</v>
      </c>
      <c r="E351" s="395" t="s">
        <v>16232</v>
      </c>
      <c r="F351" s="215" t="s">
        <v>257</v>
      </c>
      <c r="G351" s="206" t="s">
        <v>17311</v>
      </c>
      <c r="H351" s="374">
        <v>0</v>
      </c>
      <c r="I351" s="374">
        <v>0</v>
      </c>
      <c r="J351" s="374">
        <v>0</v>
      </c>
      <c r="K351" s="320">
        <v>0</v>
      </c>
      <c r="L351" s="374">
        <v>27</v>
      </c>
      <c r="M351" s="374">
        <v>24</v>
      </c>
      <c r="N351" s="374">
        <v>22</v>
      </c>
      <c r="O351" s="320">
        <v>0.125</v>
      </c>
      <c r="P351" s="374">
        <v>0</v>
      </c>
      <c r="Q351" s="374">
        <v>0</v>
      </c>
      <c r="R351" s="374">
        <v>0</v>
      </c>
      <c r="S351" s="383">
        <v>0</v>
      </c>
    </row>
    <row r="352" spans="1:19" ht="24.95" customHeight="1" x14ac:dyDescent="0.2">
      <c r="A352" s="207" t="s">
        <v>924</v>
      </c>
      <c r="B352" s="217"/>
      <c r="C352" s="216" t="s">
        <v>16278</v>
      </c>
      <c r="D352" s="391">
        <v>2</v>
      </c>
      <c r="E352" s="395" t="s">
        <v>14944</v>
      </c>
      <c r="F352" s="215" t="s">
        <v>14925</v>
      </c>
      <c r="G352" s="206"/>
      <c r="H352" s="374">
        <v>0</v>
      </c>
      <c r="I352" s="374">
        <v>0</v>
      </c>
      <c r="J352" s="374">
        <v>0</v>
      </c>
      <c r="K352" s="320">
        <v>0</v>
      </c>
      <c r="L352" s="374">
        <v>0</v>
      </c>
      <c r="M352" s="374">
        <v>0</v>
      </c>
      <c r="N352" s="374">
        <v>0</v>
      </c>
      <c r="O352" s="320">
        <v>0</v>
      </c>
      <c r="P352" s="374">
        <v>0</v>
      </c>
      <c r="Q352" s="374">
        <v>0</v>
      </c>
      <c r="R352" s="374">
        <v>0</v>
      </c>
      <c r="S352" s="383">
        <v>0</v>
      </c>
    </row>
    <row r="353" spans="1:19" ht="24.95" customHeight="1" x14ac:dyDescent="0.2">
      <c r="A353" s="207" t="s">
        <v>928</v>
      </c>
      <c r="B353" s="217"/>
      <c r="C353" s="216" t="s">
        <v>929</v>
      </c>
      <c r="D353" s="391">
        <v>1</v>
      </c>
      <c r="E353" s="395" t="s">
        <v>930</v>
      </c>
      <c r="F353" s="215" t="s">
        <v>14925</v>
      </c>
      <c r="G353" s="206" t="s">
        <v>447</v>
      </c>
      <c r="H353" s="374">
        <v>0</v>
      </c>
      <c r="I353" s="374">
        <v>0</v>
      </c>
      <c r="J353" s="374">
        <v>0</v>
      </c>
      <c r="K353" s="320">
        <v>0</v>
      </c>
      <c r="L353" s="374">
        <v>0</v>
      </c>
      <c r="M353" s="374">
        <v>0</v>
      </c>
      <c r="N353" s="374">
        <v>0</v>
      </c>
      <c r="O353" s="320">
        <v>0</v>
      </c>
      <c r="P353" s="374">
        <v>0</v>
      </c>
      <c r="Q353" s="374">
        <v>0</v>
      </c>
      <c r="R353" s="374">
        <v>0</v>
      </c>
      <c r="S353" s="383">
        <v>0</v>
      </c>
    </row>
    <row r="354" spans="1:19" ht="24.95" customHeight="1" x14ac:dyDescent="0.2">
      <c r="A354" s="207" t="s">
        <v>931</v>
      </c>
      <c r="B354" s="217" t="s">
        <v>1152</v>
      </c>
      <c r="C354" s="216" t="s">
        <v>932</v>
      </c>
      <c r="D354" s="391">
        <v>1</v>
      </c>
      <c r="E354" s="395" t="s">
        <v>933</v>
      </c>
      <c r="F354" s="215" t="s">
        <v>14925</v>
      </c>
      <c r="G354" s="206" t="s">
        <v>447</v>
      </c>
      <c r="H354" s="374">
        <v>0</v>
      </c>
      <c r="I354" s="374">
        <v>0</v>
      </c>
      <c r="J354" s="374">
        <v>0</v>
      </c>
      <c r="K354" s="320">
        <v>0</v>
      </c>
      <c r="L354" s="374">
        <v>3</v>
      </c>
      <c r="M354" s="374">
        <v>4</v>
      </c>
      <c r="N354" s="374">
        <v>3</v>
      </c>
      <c r="O354" s="320">
        <v>-0.25</v>
      </c>
      <c r="P354" s="374">
        <v>0</v>
      </c>
      <c r="Q354" s="374">
        <v>0</v>
      </c>
      <c r="R354" s="374">
        <v>0</v>
      </c>
      <c r="S354" s="383">
        <v>0</v>
      </c>
    </row>
    <row r="355" spans="1:19" ht="24.95" customHeight="1" x14ac:dyDescent="0.2">
      <c r="A355" s="207" t="s">
        <v>934</v>
      </c>
      <c r="B355" s="217"/>
      <c r="C355" s="216" t="s">
        <v>935</v>
      </c>
      <c r="D355" s="391">
        <v>1</v>
      </c>
      <c r="E355" s="395" t="s">
        <v>936</v>
      </c>
      <c r="F355" s="215" t="s">
        <v>14925</v>
      </c>
      <c r="G355" s="206"/>
      <c r="H355" s="374">
        <v>0</v>
      </c>
      <c r="I355" s="374">
        <v>0</v>
      </c>
      <c r="J355" s="374">
        <v>0</v>
      </c>
      <c r="K355" s="320">
        <v>0</v>
      </c>
      <c r="L355" s="374">
        <v>0</v>
      </c>
      <c r="M355" s="374">
        <v>0</v>
      </c>
      <c r="N355" s="374">
        <v>0</v>
      </c>
      <c r="O355" s="320">
        <v>0</v>
      </c>
      <c r="P355" s="374">
        <v>0</v>
      </c>
      <c r="Q355" s="374">
        <v>0</v>
      </c>
      <c r="R355" s="374">
        <v>0</v>
      </c>
      <c r="S355" s="383">
        <v>0</v>
      </c>
    </row>
    <row r="356" spans="1:19" ht="24.95" customHeight="1" x14ac:dyDescent="0.2">
      <c r="A356" s="207" t="s">
        <v>16279</v>
      </c>
      <c r="B356" s="217"/>
      <c r="C356" s="216" t="s">
        <v>16280</v>
      </c>
      <c r="D356" s="391">
        <v>1</v>
      </c>
      <c r="E356" s="396" t="s">
        <v>16281</v>
      </c>
      <c r="F356" s="215" t="s">
        <v>14925</v>
      </c>
      <c r="G356" s="206" t="s">
        <v>462</v>
      </c>
      <c r="H356" s="374">
        <v>0</v>
      </c>
      <c r="I356" s="374">
        <v>0</v>
      </c>
      <c r="J356" s="374">
        <v>0</v>
      </c>
      <c r="K356" s="320">
        <v>0</v>
      </c>
      <c r="L356" s="374">
        <v>0</v>
      </c>
      <c r="M356" s="374">
        <v>0</v>
      </c>
      <c r="N356" s="374">
        <v>0</v>
      </c>
      <c r="O356" s="320">
        <v>0</v>
      </c>
      <c r="P356" s="374">
        <v>0</v>
      </c>
      <c r="Q356" s="374">
        <v>0</v>
      </c>
      <c r="R356" s="374">
        <v>0</v>
      </c>
      <c r="S356" s="383">
        <v>0</v>
      </c>
    </row>
    <row r="357" spans="1:19" ht="24.95" customHeight="1" x14ac:dyDescent="0.2">
      <c r="A357" s="207" t="s">
        <v>937</v>
      </c>
      <c r="B357" s="217"/>
      <c r="C357" s="216" t="s">
        <v>938</v>
      </c>
      <c r="D357" s="391">
        <v>1</v>
      </c>
      <c r="E357" s="395" t="s">
        <v>938</v>
      </c>
      <c r="F357" s="215" t="s">
        <v>14925</v>
      </c>
      <c r="G357" s="206"/>
      <c r="H357" s="374">
        <v>0</v>
      </c>
      <c r="I357" s="374">
        <v>0</v>
      </c>
      <c r="J357" s="374">
        <v>0</v>
      </c>
      <c r="K357" s="320">
        <v>0</v>
      </c>
      <c r="L357" s="374">
        <v>0</v>
      </c>
      <c r="M357" s="374">
        <v>0</v>
      </c>
      <c r="N357" s="374">
        <v>0</v>
      </c>
      <c r="O357" s="320">
        <v>0</v>
      </c>
      <c r="P357" s="374">
        <v>0</v>
      </c>
      <c r="Q357" s="374">
        <v>0</v>
      </c>
      <c r="R357" s="374">
        <v>0</v>
      </c>
      <c r="S357" s="383">
        <v>0</v>
      </c>
    </row>
    <row r="358" spans="1:19" ht="24.95" customHeight="1" x14ac:dyDescent="0.2">
      <c r="A358" s="207" t="s">
        <v>879</v>
      </c>
      <c r="B358" s="217"/>
      <c r="C358" s="216" t="s">
        <v>880</v>
      </c>
      <c r="D358" s="391">
        <v>5</v>
      </c>
      <c r="E358" s="395" t="s">
        <v>16282</v>
      </c>
      <c r="F358" s="215" t="s">
        <v>254</v>
      </c>
      <c r="G358" s="206"/>
      <c r="H358" s="374">
        <v>0</v>
      </c>
      <c r="I358" s="374">
        <v>0</v>
      </c>
      <c r="J358" s="374">
        <v>0</v>
      </c>
      <c r="K358" s="320">
        <v>0</v>
      </c>
      <c r="L358" s="374">
        <v>0</v>
      </c>
      <c r="M358" s="374">
        <v>0</v>
      </c>
      <c r="N358" s="374">
        <v>0</v>
      </c>
      <c r="O358" s="320">
        <v>0</v>
      </c>
      <c r="P358" s="374">
        <v>0</v>
      </c>
      <c r="Q358" s="374">
        <v>0</v>
      </c>
      <c r="R358" s="374">
        <v>0</v>
      </c>
      <c r="S358" s="383">
        <v>0</v>
      </c>
    </row>
    <row r="359" spans="1:19" ht="24.95" customHeight="1" x14ac:dyDescent="0.2">
      <c r="A359" s="207" t="s">
        <v>881</v>
      </c>
      <c r="B359" s="217"/>
      <c r="C359" s="216" t="s">
        <v>390</v>
      </c>
      <c r="D359" s="391">
        <v>10</v>
      </c>
      <c r="E359" s="396" t="s">
        <v>16216</v>
      </c>
      <c r="F359" s="215" t="s">
        <v>254</v>
      </c>
      <c r="G359" s="206" t="s">
        <v>447</v>
      </c>
      <c r="H359" s="374">
        <v>0</v>
      </c>
      <c r="I359" s="374">
        <v>0</v>
      </c>
      <c r="J359" s="374">
        <v>0</v>
      </c>
      <c r="K359" s="320">
        <v>0</v>
      </c>
      <c r="L359" s="374">
        <v>0</v>
      </c>
      <c r="M359" s="374">
        <v>0</v>
      </c>
      <c r="N359" s="374">
        <v>0</v>
      </c>
      <c r="O359" s="320">
        <v>0</v>
      </c>
      <c r="P359" s="374">
        <v>0</v>
      </c>
      <c r="Q359" s="374">
        <v>0</v>
      </c>
      <c r="R359" s="374">
        <v>0</v>
      </c>
      <c r="S359" s="383">
        <v>0</v>
      </c>
    </row>
    <row r="360" spans="1:19" ht="24.95" customHeight="1" x14ac:dyDescent="0.2">
      <c r="A360" s="207" t="s">
        <v>1070</v>
      </c>
      <c r="B360" s="217"/>
      <c r="C360" s="216" t="s">
        <v>1071</v>
      </c>
      <c r="D360" s="391">
        <v>2</v>
      </c>
      <c r="E360" s="396" t="s">
        <v>1072</v>
      </c>
      <c r="F360" s="215" t="s">
        <v>249</v>
      </c>
      <c r="G360" s="206" t="s">
        <v>17311</v>
      </c>
      <c r="H360" s="374">
        <v>0</v>
      </c>
      <c r="I360" s="374">
        <v>0</v>
      </c>
      <c r="J360" s="374">
        <v>0</v>
      </c>
      <c r="K360" s="320">
        <v>0</v>
      </c>
      <c r="L360" s="374">
        <v>30</v>
      </c>
      <c r="M360" s="374">
        <v>44</v>
      </c>
      <c r="N360" s="374">
        <v>15</v>
      </c>
      <c r="O360" s="320">
        <v>-0.31818181818181801</v>
      </c>
      <c r="P360" s="374">
        <v>0</v>
      </c>
      <c r="Q360" s="374">
        <v>0</v>
      </c>
      <c r="R360" s="374">
        <v>0</v>
      </c>
      <c r="S360" s="383">
        <v>0</v>
      </c>
    </row>
    <row r="361" spans="1:19" ht="24.95" customHeight="1" x14ac:dyDescent="0.2">
      <c r="A361" s="207" t="s">
        <v>1134</v>
      </c>
      <c r="B361" s="217"/>
      <c r="C361" s="216" t="s">
        <v>1135</v>
      </c>
      <c r="D361" s="391">
        <v>1</v>
      </c>
      <c r="E361" s="396" t="s">
        <v>1135</v>
      </c>
      <c r="F361" s="215" t="s">
        <v>253</v>
      </c>
      <c r="G361" s="206"/>
      <c r="H361" s="374">
        <v>0</v>
      </c>
      <c r="I361" s="374">
        <v>0</v>
      </c>
      <c r="J361" s="374">
        <v>0</v>
      </c>
      <c r="K361" s="320">
        <v>0</v>
      </c>
      <c r="L361" s="374">
        <v>0</v>
      </c>
      <c r="M361" s="374">
        <v>0</v>
      </c>
      <c r="N361" s="374">
        <v>0</v>
      </c>
      <c r="O361" s="320">
        <v>0</v>
      </c>
      <c r="P361" s="374">
        <v>0</v>
      </c>
      <c r="Q361" s="374">
        <v>0</v>
      </c>
      <c r="R361" s="374">
        <v>0</v>
      </c>
      <c r="S361" s="383">
        <v>0</v>
      </c>
    </row>
    <row r="362" spans="1:19" ht="24.95" customHeight="1" x14ac:dyDescent="0.2">
      <c r="A362" s="207" t="s">
        <v>1138</v>
      </c>
      <c r="B362" s="217"/>
      <c r="C362" s="216" t="s">
        <v>1139</v>
      </c>
      <c r="D362" s="391">
        <v>3</v>
      </c>
      <c r="E362" s="395" t="s">
        <v>14901</v>
      </c>
      <c r="F362" s="215" t="s">
        <v>253</v>
      </c>
      <c r="G362" s="206" t="s">
        <v>447</v>
      </c>
      <c r="H362" s="374">
        <v>0</v>
      </c>
      <c r="I362" s="374">
        <v>0</v>
      </c>
      <c r="J362" s="374">
        <v>0</v>
      </c>
      <c r="K362" s="320">
        <v>0</v>
      </c>
      <c r="L362" s="374">
        <v>5</v>
      </c>
      <c r="M362" s="374">
        <v>8</v>
      </c>
      <c r="N362" s="374">
        <v>4</v>
      </c>
      <c r="O362" s="320">
        <v>-0.375</v>
      </c>
      <c r="P362" s="374">
        <v>0</v>
      </c>
      <c r="Q362" s="374">
        <v>0</v>
      </c>
      <c r="R362" s="374">
        <v>0</v>
      </c>
      <c r="S362" s="383">
        <v>0</v>
      </c>
    </row>
    <row r="363" spans="1:19" ht="24.95" customHeight="1" x14ac:dyDescent="0.2">
      <c r="A363" s="207" t="s">
        <v>750</v>
      </c>
      <c r="B363" s="217"/>
      <c r="C363" s="216" t="s">
        <v>16283</v>
      </c>
      <c r="D363" s="391">
        <v>5</v>
      </c>
      <c r="E363" s="396" t="s">
        <v>14988</v>
      </c>
      <c r="F363" s="215" t="s">
        <v>15806</v>
      </c>
      <c r="G363" s="206" t="s">
        <v>462</v>
      </c>
      <c r="H363" s="374">
        <v>0</v>
      </c>
      <c r="I363" s="374">
        <v>0</v>
      </c>
      <c r="J363" s="374">
        <v>0</v>
      </c>
      <c r="K363" s="320">
        <v>0</v>
      </c>
      <c r="L363" s="374">
        <v>0</v>
      </c>
      <c r="M363" s="374">
        <v>0</v>
      </c>
      <c r="N363" s="374">
        <v>0</v>
      </c>
      <c r="O363" s="320">
        <v>0</v>
      </c>
      <c r="P363" s="374">
        <v>0</v>
      </c>
      <c r="Q363" s="374">
        <v>0</v>
      </c>
      <c r="R363" s="374">
        <v>0</v>
      </c>
      <c r="S363" s="383">
        <v>0</v>
      </c>
    </row>
    <row r="364" spans="1:19" ht="24.95" customHeight="1" x14ac:dyDescent="0.2">
      <c r="A364" s="207" t="s">
        <v>1104</v>
      </c>
      <c r="B364" s="217"/>
      <c r="C364" s="216" t="s">
        <v>1105</v>
      </c>
      <c r="D364" s="391">
        <v>4</v>
      </c>
      <c r="E364" s="396" t="s">
        <v>1105</v>
      </c>
      <c r="F364" s="215" t="s">
        <v>250</v>
      </c>
      <c r="G364" s="206" t="s">
        <v>447</v>
      </c>
      <c r="H364" s="374">
        <v>0</v>
      </c>
      <c r="I364" s="374">
        <v>0</v>
      </c>
      <c r="J364" s="374">
        <v>0</v>
      </c>
      <c r="K364" s="320">
        <v>0</v>
      </c>
      <c r="L364" s="374">
        <v>2</v>
      </c>
      <c r="M364" s="374">
        <v>4</v>
      </c>
      <c r="N364" s="374">
        <v>1</v>
      </c>
      <c r="O364" s="320">
        <v>-0.5</v>
      </c>
      <c r="P364" s="374">
        <v>0</v>
      </c>
      <c r="Q364" s="374">
        <v>0</v>
      </c>
      <c r="R364" s="374">
        <v>0</v>
      </c>
      <c r="S364" s="383">
        <v>0</v>
      </c>
    </row>
    <row r="365" spans="1:19" ht="24.95" customHeight="1" x14ac:dyDescent="0.2">
      <c r="A365" s="207" t="s">
        <v>826</v>
      </c>
      <c r="B365" s="217" t="s">
        <v>4059</v>
      </c>
      <c r="C365" s="216" t="s">
        <v>827</v>
      </c>
      <c r="D365" s="391">
        <v>3</v>
      </c>
      <c r="E365" s="395" t="s">
        <v>16284</v>
      </c>
      <c r="F365" s="215" t="s">
        <v>371</v>
      </c>
      <c r="G365" s="206" t="s">
        <v>447</v>
      </c>
      <c r="H365" s="374">
        <v>0</v>
      </c>
      <c r="I365" s="374">
        <v>0</v>
      </c>
      <c r="J365" s="374">
        <v>0</v>
      </c>
      <c r="K365" s="320">
        <v>0</v>
      </c>
      <c r="L365" s="374">
        <v>7</v>
      </c>
      <c r="M365" s="374">
        <v>13</v>
      </c>
      <c r="N365" s="374">
        <v>5</v>
      </c>
      <c r="O365" s="320">
        <v>-0.46153846153846201</v>
      </c>
      <c r="P365" s="374">
        <v>0</v>
      </c>
      <c r="Q365" s="374">
        <v>0</v>
      </c>
      <c r="R365" s="374">
        <v>0</v>
      </c>
      <c r="S365" s="383">
        <v>0</v>
      </c>
    </row>
    <row r="366" spans="1:19" ht="24.95" customHeight="1" x14ac:dyDescent="0.2">
      <c r="A366" s="207" t="s">
        <v>767</v>
      </c>
      <c r="B366" s="217"/>
      <c r="C366" s="216" t="s">
        <v>768</v>
      </c>
      <c r="D366" s="391">
        <v>1</v>
      </c>
      <c r="E366" s="395" t="s">
        <v>768</v>
      </c>
      <c r="F366" s="215" t="s">
        <v>255</v>
      </c>
      <c r="G366" s="206"/>
      <c r="H366" s="374">
        <v>0</v>
      </c>
      <c r="I366" s="374">
        <v>0</v>
      </c>
      <c r="J366" s="374">
        <v>0</v>
      </c>
      <c r="K366" s="320">
        <v>0</v>
      </c>
      <c r="L366" s="374">
        <v>0</v>
      </c>
      <c r="M366" s="374">
        <v>0</v>
      </c>
      <c r="N366" s="374">
        <v>0</v>
      </c>
      <c r="O366" s="320">
        <v>0</v>
      </c>
      <c r="P366" s="374">
        <v>0</v>
      </c>
      <c r="Q366" s="374">
        <v>0</v>
      </c>
      <c r="R366" s="374">
        <v>0</v>
      </c>
      <c r="S366" s="383">
        <v>0</v>
      </c>
    </row>
    <row r="367" spans="1:19" ht="24.95" customHeight="1" x14ac:dyDescent="0.2">
      <c r="A367" s="207" t="s">
        <v>948</v>
      </c>
      <c r="B367" s="217"/>
      <c r="C367" s="216" t="s">
        <v>16285</v>
      </c>
      <c r="D367" s="391">
        <v>4</v>
      </c>
      <c r="E367" s="396" t="s">
        <v>14938</v>
      </c>
      <c r="F367" s="215" t="s">
        <v>14925</v>
      </c>
      <c r="G367" s="206" t="s">
        <v>462</v>
      </c>
      <c r="H367" s="374">
        <v>0</v>
      </c>
      <c r="I367" s="374">
        <v>0</v>
      </c>
      <c r="J367" s="374">
        <v>0</v>
      </c>
      <c r="K367" s="320">
        <v>0</v>
      </c>
      <c r="L367" s="374">
        <v>7</v>
      </c>
      <c r="M367" s="374">
        <v>3</v>
      </c>
      <c r="N367" s="374">
        <v>0</v>
      </c>
      <c r="O367" s="320">
        <v>1.3333333333333299</v>
      </c>
      <c r="P367" s="374">
        <v>0</v>
      </c>
      <c r="Q367" s="374">
        <v>0</v>
      </c>
      <c r="R367" s="374">
        <v>0</v>
      </c>
      <c r="S367" s="383">
        <v>0</v>
      </c>
    </row>
    <row r="368" spans="1:19" ht="24.95" customHeight="1" x14ac:dyDescent="0.2">
      <c r="A368" s="207" t="s">
        <v>952</v>
      </c>
      <c r="B368" s="217"/>
      <c r="C368" s="216" t="s">
        <v>16286</v>
      </c>
      <c r="D368" s="391">
        <v>3</v>
      </c>
      <c r="E368" s="395" t="s">
        <v>14935</v>
      </c>
      <c r="F368" s="215" t="s">
        <v>14925</v>
      </c>
      <c r="G368" s="206" t="s">
        <v>17311</v>
      </c>
      <c r="H368" s="374">
        <v>0</v>
      </c>
      <c r="I368" s="374">
        <v>0</v>
      </c>
      <c r="J368" s="374">
        <v>0</v>
      </c>
      <c r="K368" s="320">
        <v>0</v>
      </c>
      <c r="L368" s="374">
        <v>2</v>
      </c>
      <c r="M368" s="374">
        <v>4</v>
      </c>
      <c r="N368" s="374">
        <v>1</v>
      </c>
      <c r="O368" s="320">
        <v>-0.5</v>
      </c>
      <c r="P368" s="374">
        <v>0</v>
      </c>
      <c r="Q368" s="374">
        <v>0</v>
      </c>
      <c r="R368" s="374">
        <v>0</v>
      </c>
      <c r="S368" s="383">
        <v>0</v>
      </c>
    </row>
    <row r="369" spans="1:19" ht="24.95" customHeight="1" x14ac:dyDescent="0.2">
      <c r="A369" s="207" t="s">
        <v>953</v>
      </c>
      <c r="B369" s="217" t="s">
        <v>1280</v>
      </c>
      <c r="C369" s="216" t="s">
        <v>16287</v>
      </c>
      <c r="D369" s="391">
        <v>7</v>
      </c>
      <c r="E369" s="395" t="s">
        <v>18363</v>
      </c>
      <c r="F369" s="215" t="s">
        <v>14925</v>
      </c>
      <c r="G369" s="206" t="s">
        <v>462</v>
      </c>
      <c r="H369" s="374">
        <v>0</v>
      </c>
      <c r="I369" s="374">
        <v>0</v>
      </c>
      <c r="J369" s="374">
        <v>0</v>
      </c>
      <c r="K369" s="320">
        <v>0</v>
      </c>
      <c r="L369" s="374">
        <v>14</v>
      </c>
      <c r="M369" s="374">
        <v>28</v>
      </c>
      <c r="N369" s="374">
        <v>7</v>
      </c>
      <c r="O369" s="320">
        <v>-0.5</v>
      </c>
      <c r="P369" s="374">
        <v>0</v>
      </c>
      <c r="Q369" s="374">
        <v>0</v>
      </c>
      <c r="R369" s="374">
        <v>0</v>
      </c>
      <c r="S369" s="383">
        <v>0</v>
      </c>
    </row>
    <row r="370" spans="1:19" ht="24.95" customHeight="1" x14ac:dyDescent="0.2">
      <c r="A370" s="207" t="s">
        <v>964</v>
      </c>
      <c r="B370" s="217"/>
      <c r="C370" s="216" t="s">
        <v>965</v>
      </c>
      <c r="D370" s="391">
        <v>1</v>
      </c>
      <c r="E370" s="395" t="s">
        <v>965</v>
      </c>
      <c r="F370" s="215" t="s">
        <v>14925</v>
      </c>
      <c r="G370" s="206"/>
      <c r="H370" s="374">
        <v>0</v>
      </c>
      <c r="I370" s="374">
        <v>0</v>
      </c>
      <c r="J370" s="374">
        <v>0</v>
      </c>
      <c r="K370" s="320">
        <v>0</v>
      </c>
      <c r="L370" s="374">
        <v>0</v>
      </c>
      <c r="M370" s="374">
        <v>0</v>
      </c>
      <c r="N370" s="374">
        <v>0</v>
      </c>
      <c r="O370" s="320">
        <v>0</v>
      </c>
      <c r="P370" s="374">
        <v>0</v>
      </c>
      <c r="Q370" s="374">
        <v>0</v>
      </c>
      <c r="R370" s="374">
        <v>0</v>
      </c>
      <c r="S370" s="383">
        <v>0</v>
      </c>
    </row>
    <row r="371" spans="1:19" ht="24.95" customHeight="1" x14ac:dyDescent="0.2">
      <c r="A371" s="207" t="s">
        <v>968</v>
      </c>
      <c r="B371" s="217"/>
      <c r="C371" s="216" t="s">
        <v>969</v>
      </c>
      <c r="D371" s="391">
        <v>2</v>
      </c>
      <c r="E371" s="396" t="s">
        <v>14930</v>
      </c>
      <c r="F371" s="215" t="s">
        <v>14925</v>
      </c>
      <c r="G371" s="206" t="s">
        <v>447</v>
      </c>
      <c r="H371" s="374">
        <v>0</v>
      </c>
      <c r="I371" s="374">
        <v>0</v>
      </c>
      <c r="J371" s="374">
        <v>0</v>
      </c>
      <c r="K371" s="320">
        <v>0</v>
      </c>
      <c r="L371" s="374">
        <v>0</v>
      </c>
      <c r="M371" s="374">
        <v>0</v>
      </c>
      <c r="N371" s="374">
        <v>0</v>
      </c>
      <c r="O371" s="320">
        <v>0</v>
      </c>
      <c r="P371" s="374">
        <v>0</v>
      </c>
      <c r="Q371" s="374">
        <v>0</v>
      </c>
      <c r="R371" s="374">
        <v>0</v>
      </c>
      <c r="S371" s="383">
        <v>0</v>
      </c>
    </row>
    <row r="372" spans="1:19" ht="24.95" customHeight="1" x14ac:dyDescent="0.2">
      <c r="A372" s="207" t="s">
        <v>970</v>
      </c>
      <c r="B372" s="217" t="s">
        <v>1413</v>
      </c>
      <c r="C372" s="216" t="s">
        <v>971</v>
      </c>
      <c r="D372" s="391">
        <v>3</v>
      </c>
      <c r="E372" s="395" t="s">
        <v>14929</v>
      </c>
      <c r="F372" s="215" t="s">
        <v>14925</v>
      </c>
      <c r="G372" s="206" t="s">
        <v>447</v>
      </c>
      <c r="H372" s="374">
        <v>0</v>
      </c>
      <c r="I372" s="374">
        <v>0</v>
      </c>
      <c r="J372" s="374">
        <v>0</v>
      </c>
      <c r="K372" s="320">
        <v>0</v>
      </c>
      <c r="L372" s="374">
        <v>2</v>
      </c>
      <c r="M372" s="374">
        <v>4</v>
      </c>
      <c r="N372" s="374">
        <v>1</v>
      </c>
      <c r="O372" s="320">
        <v>-0.5</v>
      </c>
      <c r="P372" s="374">
        <v>0</v>
      </c>
      <c r="Q372" s="374">
        <v>0</v>
      </c>
      <c r="R372" s="374">
        <v>0</v>
      </c>
      <c r="S372" s="383">
        <v>0</v>
      </c>
    </row>
    <row r="373" spans="1:19" ht="24.95" customHeight="1" x14ac:dyDescent="0.2">
      <c r="A373" s="207" t="s">
        <v>706</v>
      </c>
      <c r="B373" s="217"/>
      <c r="C373" s="216" t="s">
        <v>707</v>
      </c>
      <c r="D373" s="391">
        <v>10</v>
      </c>
      <c r="E373" s="395" t="s">
        <v>708</v>
      </c>
      <c r="F373" s="215" t="s">
        <v>14925</v>
      </c>
      <c r="G373" s="206" t="s">
        <v>447</v>
      </c>
      <c r="H373" s="374">
        <v>0</v>
      </c>
      <c r="I373" s="374">
        <v>0</v>
      </c>
      <c r="J373" s="374">
        <v>0</v>
      </c>
      <c r="K373" s="320">
        <v>0</v>
      </c>
      <c r="L373" s="374">
        <v>6</v>
      </c>
      <c r="M373" s="374">
        <v>8</v>
      </c>
      <c r="N373" s="374">
        <v>1</v>
      </c>
      <c r="O373" s="320">
        <v>-0.25</v>
      </c>
      <c r="P373" s="374">
        <v>0</v>
      </c>
      <c r="Q373" s="374">
        <v>0</v>
      </c>
      <c r="R373" s="374">
        <v>0</v>
      </c>
      <c r="S373" s="383">
        <v>0</v>
      </c>
    </row>
    <row r="374" spans="1:19" ht="24.95" customHeight="1" x14ac:dyDescent="0.2">
      <c r="A374" s="207" t="s">
        <v>972</v>
      </c>
      <c r="B374" s="217"/>
      <c r="C374" s="216" t="s">
        <v>7492</v>
      </c>
      <c r="D374" s="391">
        <v>1</v>
      </c>
      <c r="E374" s="396" t="s">
        <v>7492</v>
      </c>
      <c r="F374" s="215" t="s">
        <v>14925</v>
      </c>
      <c r="G374" s="206"/>
      <c r="H374" s="374">
        <v>0</v>
      </c>
      <c r="I374" s="374">
        <v>0</v>
      </c>
      <c r="J374" s="374">
        <v>0</v>
      </c>
      <c r="K374" s="320">
        <v>0</v>
      </c>
      <c r="L374" s="374">
        <v>0</v>
      </c>
      <c r="M374" s="374">
        <v>0</v>
      </c>
      <c r="N374" s="374">
        <v>0</v>
      </c>
      <c r="O374" s="320">
        <v>0</v>
      </c>
      <c r="P374" s="374">
        <v>0</v>
      </c>
      <c r="Q374" s="374">
        <v>0</v>
      </c>
      <c r="R374" s="374">
        <v>0</v>
      </c>
      <c r="S374" s="383">
        <v>0</v>
      </c>
    </row>
    <row r="375" spans="1:19" ht="24.95" customHeight="1" x14ac:dyDescent="0.2">
      <c r="A375" s="207" t="s">
        <v>973</v>
      </c>
      <c r="B375" s="217"/>
      <c r="C375" s="216" t="s">
        <v>974</v>
      </c>
      <c r="D375" s="391">
        <v>3</v>
      </c>
      <c r="E375" s="395" t="s">
        <v>14928</v>
      </c>
      <c r="F375" s="215" t="s">
        <v>14925</v>
      </c>
      <c r="G375" s="206" t="s">
        <v>462</v>
      </c>
      <c r="H375" s="374">
        <v>0</v>
      </c>
      <c r="I375" s="374">
        <v>0</v>
      </c>
      <c r="J375" s="374">
        <v>0</v>
      </c>
      <c r="K375" s="320">
        <v>0</v>
      </c>
      <c r="L375" s="374">
        <v>6</v>
      </c>
      <c r="M375" s="374">
        <v>8</v>
      </c>
      <c r="N375" s="374">
        <v>6</v>
      </c>
      <c r="O375" s="320">
        <v>-0.25</v>
      </c>
      <c r="P375" s="374">
        <v>0</v>
      </c>
      <c r="Q375" s="374">
        <v>0</v>
      </c>
      <c r="R375" s="374">
        <v>0</v>
      </c>
      <c r="S375" s="383">
        <v>0</v>
      </c>
    </row>
    <row r="376" spans="1:19" ht="24.95" customHeight="1" x14ac:dyDescent="0.2">
      <c r="A376" s="207" t="s">
        <v>977</v>
      </c>
      <c r="B376" s="217"/>
      <c r="C376" s="216" t="s">
        <v>413</v>
      </c>
      <c r="D376" s="391">
        <v>3</v>
      </c>
      <c r="E376" s="395" t="s">
        <v>14926</v>
      </c>
      <c r="F376" s="215" t="s">
        <v>14925</v>
      </c>
      <c r="G376" s="206" t="s">
        <v>462</v>
      </c>
      <c r="H376" s="374">
        <v>0</v>
      </c>
      <c r="I376" s="374">
        <v>0</v>
      </c>
      <c r="J376" s="374">
        <v>0</v>
      </c>
      <c r="K376" s="320">
        <v>0</v>
      </c>
      <c r="L376" s="374">
        <v>3</v>
      </c>
      <c r="M376" s="374">
        <v>7</v>
      </c>
      <c r="N376" s="374">
        <v>7</v>
      </c>
      <c r="O376" s="320">
        <v>-0.57142857142857095</v>
      </c>
      <c r="P376" s="374">
        <v>0</v>
      </c>
      <c r="Q376" s="374">
        <v>0</v>
      </c>
      <c r="R376" s="374">
        <v>0</v>
      </c>
      <c r="S376" s="383">
        <v>0</v>
      </c>
    </row>
    <row r="377" spans="1:19" ht="24.95" customHeight="1" x14ac:dyDescent="0.2">
      <c r="A377" s="207" t="s">
        <v>828</v>
      </c>
      <c r="B377" s="217"/>
      <c r="C377" s="216" t="s">
        <v>8120</v>
      </c>
      <c r="D377" s="391">
        <v>1</v>
      </c>
      <c r="E377" s="396" t="s">
        <v>8120</v>
      </c>
      <c r="F377" s="215" t="s">
        <v>262</v>
      </c>
      <c r="G377" s="206"/>
      <c r="H377" s="374">
        <v>0</v>
      </c>
      <c r="I377" s="374">
        <v>0</v>
      </c>
      <c r="J377" s="374">
        <v>0</v>
      </c>
      <c r="K377" s="320">
        <v>0</v>
      </c>
      <c r="L377" s="374">
        <v>0</v>
      </c>
      <c r="M377" s="374">
        <v>0</v>
      </c>
      <c r="N377" s="374">
        <v>0</v>
      </c>
      <c r="O377" s="320">
        <v>0</v>
      </c>
      <c r="P377" s="374">
        <v>0</v>
      </c>
      <c r="Q377" s="374">
        <v>0</v>
      </c>
      <c r="R377" s="374">
        <v>0</v>
      </c>
      <c r="S377" s="383">
        <v>0</v>
      </c>
    </row>
    <row r="378" spans="1:19" ht="24.95" customHeight="1" x14ac:dyDescent="0.2">
      <c r="A378" s="207" t="s">
        <v>829</v>
      </c>
      <c r="B378" s="217"/>
      <c r="C378" s="216" t="s">
        <v>830</v>
      </c>
      <c r="D378" s="391">
        <v>4</v>
      </c>
      <c r="E378" s="396" t="s">
        <v>14970</v>
      </c>
      <c r="F378" s="215" t="s">
        <v>262</v>
      </c>
      <c r="G378" s="206" t="s">
        <v>462</v>
      </c>
      <c r="H378" s="374">
        <v>0</v>
      </c>
      <c r="I378" s="374">
        <v>0</v>
      </c>
      <c r="J378" s="374">
        <v>0</v>
      </c>
      <c r="K378" s="320">
        <v>0</v>
      </c>
      <c r="L378" s="374">
        <v>0</v>
      </c>
      <c r="M378" s="374">
        <v>0</v>
      </c>
      <c r="N378" s="374">
        <v>0</v>
      </c>
      <c r="O378" s="320">
        <v>0</v>
      </c>
      <c r="P378" s="374">
        <v>0</v>
      </c>
      <c r="Q378" s="374">
        <v>0</v>
      </c>
      <c r="R378" s="374">
        <v>0</v>
      </c>
      <c r="S378" s="383">
        <v>0</v>
      </c>
    </row>
    <row r="379" spans="1:19" ht="24.95" customHeight="1" x14ac:dyDescent="0.2">
      <c r="A379" s="207" t="s">
        <v>982</v>
      </c>
      <c r="B379" s="217"/>
      <c r="C379" s="216" t="s">
        <v>983</v>
      </c>
      <c r="D379" s="391">
        <v>1</v>
      </c>
      <c r="E379" s="396" t="s">
        <v>984</v>
      </c>
      <c r="F379" s="215" t="s">
        <v>259</v>
      </c>
      <c r="G379" s="206" t="s">
        <v>447</v>
      </c>
      <c r="H379" s="374">
        <v>0</v>
      </c>
      <c r="I379" s="374">
        <v>0</v>
      </c>
      <c r="J379" s="374">
        <v>0</v>
      </c>
      <c r="K379" s="320">
        <v>0</v>
      </c>
      <c r="L379" s="374">
        <v>286</v>
      </c>
      <c r="M379" s="374">
        <v>261</v>
      </c>
      <c r="N379" s="374">
        <v>190</v>
      </c>
      <c r="O379" s="320">
        <v>9.5785440613026698E-2</v>
      </c>
      <c r="P379" s="374">
        <v>0</v>
      </c>
      <c r="Q379" s="374">
        <v>0</v>
      </c>
      <c r="R379" s="374">
        <v>0</v>
      </c>
      <c r="S379" s="383">
        <v>0</v>
      </c>
    </row>
    <row r="380" spans="1:19" ht="24.95" customHeight="1" x14ac:dyDescent="0.2">
      <c r="A380" s="207" t="s">
        <v>985</v>
      </c>
      <c r="B380" s="217"/>
      <c r="C380" s="216" t="s">
        <v>986</v>
      </c>
      <c r="D380" s="391">
        <v>1</v>
      </c>
      <c r="E380" s="395" t="s">
        <v>987</v>
      </c>
      <c r="F380" s="215" t="s">
        <v>259</v>
      </c>
      <c r="G380" s="206"/>
      <c r="H380" s="374">
        <v>0</v>
      </c>
      <c r="I380" s="374">
        <v>0</v>
      </c>
      <c r="J380" s="374">
        <v>0</v>
      </c>
      <c r="K380" s="320">
        <v>0</v>
      </c>
      <c r="L380" s="374">
        <v>0</v>
      </c>
      <c r="M380" s="374">
        <v>0</v>
      </c>
      <c r="N380" s="374">
        <v>0</v>
      </c>
      <c r="O380" s="320">
        <v>0</v>
      </c>
      <c r="P380" s="374">
        <v>0</v>
      </c>
      <c r="Q380" s="374">
        <v>0</v>
      </c>
      <c r="R380" s="374">
        <v>0</v>
      </c>
      <c r="S380" s="383">
        <v>0</v>
      </c>
    </row>
    <row r="381" spans="1:19" ht="24.95" customHeight="1" x14ac:dyDescent="0.2">
      <c r="A381" s="207" t="s">
        <v>988</v>
      </c>
      <c r="B381" s="217"/>
      <c r="C381" s="216" t="s">
        <v>989</v>
      </c>
      <c r="D381" s="391">
        <v>18</v>
      </c>
      <c r="E381" s="396" t="s">
        <v>14924</v>
      </c>
      <c r="F381" s="215" t="s">
        <v>259</v>
      </c>
      <c r="G381" s="206" t="s">
        <v>447</v>
      </c>
      <c r="H381" s="374">
        <v>0</v>
      </c>
      <c r="I381" s="374">
        <v>0</v>
      </c>
      <c r="J381" s="374">
        <v>0</v>
      </c>
      <c r="K381" s="320">
        <v>0</v>
      </c>
      <c r="L381" s="374">
        <v>0</v>
      </c>
      <c r="M381" s="374">
        <v>1</v>
      </c>
      <c r="N381" s="374">
        <v>3</v>
      </c>
      <c r="O381" s="320">
        <v>-1</v>
      </c>
      <c r="P381" s="374">
        <v>0</v>
      </c>
      <c r="Q381" s="374">
        <v>0</v>
      </c>
      <c r="R381" s="374">
        <v>0</v>
      </c>
      <c r="S381" s="383">
        <v>0</v>
      </c>
    </row>
    <row r="382" spans="1:19" ht="24.95" customHeight="1" x14ac:dyDescent="0.2">
      <c r="A382" s="207" t="s">
        <v>16290</v>
      </c>
      <c r="B382" s="217"/>
      <c r="C382" s="216" t="s">
        <v>16291</v>
      </c>
      <c r="D382" s="391">
        <v>1</v>
      </c>
      <c r="E382" s="395" t="s">
        <v>16291</v>
      </c>
      <c r="F382" s="215" t="s">
        <v>259</v>
      </c>
      <c r="G382" s="206" t="s">
        <v>447</v>
      </c>
      <c r="H382" s="374">
        <v>0</v>
      </c>
      <c r="I382" s="374">
        <v>0</v>
      </c>
      <c r="J382" s="374">
        <v>0</v>
      </c>
      <c r="K382" s="320">
        <v>0</v>
      </c>
      <c r="L382" s="374">
        <v>0</v>
      </c>
      <c r="M382" s="374">
        <v>0</v>
      </c>
      <c r="N382" s="374">
        <v>0</v>
      </c>
      <c r="O382" s="320">
        <v>0</v>
      </c>
      <c r="P382" s="374">
        <v>0</v>
      </c>
      <c r="Q382" s="374">
        <v>0</v>
      </c>
      <c r="R382" s="374">
        <v>0</v>
      </c>
      <c r="S382" s="383">
        <v>0</v>
      </c>
    </row>
    <row r="383" spans="1:19" ht="24.95" customHeight="1" x14ac:dyDescent="0.2">
      <c r="A383" s="207" t="s">
        <v>831</v>
      </c>
      <c r="B383" s="217"/>
      <c r="C383" s="216" t="s">
        <v>832</v>
      </c>
      <c r="D383" s="391">
        <v>1</v>
      </c>
      <c r="E383" s="396" t="s">
        <v>833</v>
      </c>
      <c r="F383" s="215" t="s">
        <v>261</v>
      </c>
      <c r="G383" s="206"/>
      <c r="H383" s="374">
        <v>0</v>
      </c>
      <c r="I383" s="374">
        <v>0</v>
      </c>
      <c r="J383" s="374">
        <v>0</v>
      </c>
      <c r="K383" s="320">
        <v>0</v>
      </c>
      <c r="L383" s="374">
        <v>0</v>
      </c>
      <c r="M383" s="374">
        <v>0</v>
      </c>
      <c r="N383" s="374">
        <v>0</v>
      </c>
      <c r="O383" s="320">
        <v>0</v>
      </c>
      <c r="P383" s="374">
        <v>0</v>
      </c>
      <c r="Q383" s="374">
        <v>0</v>
      </c>
      <c r="R383" s="374">
        <v>0</v>
      </c>
      <c r="S383" s="383">
        <v>0</v>
      </c>
    </row>
    <row r="384" spans="1:19" ht="24.95" customHeight="1" x14ac:dyDescent="0.2">
      <c r="A384" s="207" t="s">
        <v>990</v>
      </c>
      <c r="B384" s="217"/>
      <c r="C384" s="216" t="s">
        <v>991</v>
      </c>
      <c r="D384" s="391">
        <v>2</v>
      </c>
      <c r="E384" s="396" t="s">
        <v>14923</v>
      </c>
      <c r="F384" s="215" t="s">
        <v>260</v>
      </c>
      <c r="G384" s="206" t="s">
        <v>462</v>
      </c>
      <c r="H384" s="374">
        <v>0</v>
      </c>
      <c r="I384" s="374">
        <v>0</v>
      </c>
      <c r="J384" s="374">
        <v>0</v>
      </c>
      <c r="K384" s="320">
        <v>0</v>
      </c>
      <c r="L384" s="374">
        <v>2</v>
      </c>
      <c r="M384" s="374">
        <v>4</v>
      </c>
      <c r="N384" s="374">
        <v>1</v>
      </c>
      <c r="O384" s="320">
        <v>-0.5</v>
      </c>
      <c r="P384" s="374">
        <v>0</v>
      </c>
      <c r="Q384" s="374">
        <v>0</v>
      </c>
      <c r="R384" s="374">
        <v>0</v>
      </c>
      <c r="S384" s="383">
        <v>0</v>
      </c>
    </row>
    <row r="385" spans="1:19" ht="24.95" customHeight="1" x14ac:dyDescent="0.2">
      <c r="A385" s="207" t="s">
        <v>992</v>
      </c>
      <c r="B385" s="217"/>
      <c r="C385" s="216" t="s">
        <v>16293</v>
      </c>
      <c r="D385" s="391">
        <v>2</v>
      </c>
      <c r="E385" s="396" t="s">
        <v>14922</v>
      </c>
      <c r="F385" s="215" t="s">
        <v>260</v>
      </c>
      <c r="G385" s="206" t="s">
        <v>462</v>
      </c>
      <c r="H385" s="374">
        <v>0</v>
      </c>
      <c r="I385" s="374">
        <v>0</v>
      </c>
      <c r="J385" s="374">
        <v>0</v>
      </c>
      <c r="K385" s="320">
        <v>0</v>
      </c>
      <c r="L385" s="374">
        <v>4</v>
      </c>
      <c r="M385" s="374">
        <v>8</v>
      </c>
      <c r="N385" s="374">
        <v>2</v>
      </c>
      <c r="O385" s="320">
        <v>-0.5</v>
      </c>
      <c r="P385" s="374">
        <v>0</v>
      </c>
      <c r="Q385" s="374">
        <v>0</v>
      </c>
      <c r="R385" s="374">
        <v>0</v>
      </c>
      <c r="S385" s="383">
        <v>0</v>
      </c>
    </row>
    <row r="386" spans="1:19" ht="24.95" customHeight="1" x14ac:dyDescent="0.2">
      <c r="A386" s="207"/>
      <c r="B386" s="217"/>
      <c r="C386" s="216"/>
      <c r="D386" s="391"/>
      <c r="E386" s="395"/>
      <c r="F386" s="215"/>
      <c r="G386" s="206"/>
      <c r="H386" s="374"/>
      <c r="I386" s="374"/>
      <c r="J386" s="374"/>
      <c r="K386" s="320"/>
      <c r="L386" s="374"/>
      <c r="M386" s="374"/>
      <c r="N386" s="374"/>
      <c r="O386" s="320"/>
      <c r="P386" s="374"/>
      <c r="Q386" s="374"/>
      <c r="R386" s="374"/>
      <c r="S386" s="383"/>
    </row>
    <row r="387" spans="1:19" ht="24.95" customHeight="1" x14ac:dyDescent="0.2">
      <c r="A387" s="207"/>
      <c r="B387" s="217"/>
      <c r="C387" s="216"/>
      <c r="D387" s="391"/>
      <c r="E387" s="395"/>
      <c r="F387" s="215"/>
      <c r="G387" s="206"/>
      <c r="H387" s="374"/>
      <c r="I387" s="374"/>
      <c r="J387" s="374"/>
      <c r="K387" s="320"/>
      <c r="L387" s="374"/>
      <c r="M387" s="374"/>
      <c r="N387" s="374"/>
      <c r="O387" s="320"/>
      <c r="P387" s="374"/>
      <c r="Q387" s="374"/>
      <c r="R387" s="374"/>
      <c r="S387" s="383"/>
    </row>
    <row r="388" spans="1:19" ht="24.95" customHeight="1" x14ac:dyDescent="0.2">
      <c r="A388" s="207"/>
      <c r="B388" s="217"/>
      <c r="C388" s="216"/>
      <c r="D388" s="391"/>
      <c r="E388" s="396"/>
      <c r="F388" s="215"/>
      <c r="G388" s="206"/>
      <c r="H388" s="374"/>
      <c r="I388" s="374"/>
      <c r="J388" s="374"/>
      <c r="K388" s="320"/>
      <c r="L388" s="374"/>
      <c r="M388" s="374"/>
      <c r="N388" s="374"/>
      <c r="O388" s="320"/>
      <c r="P388" s="374"/>
      <c r="Q388" s="374"/>
      <c r="R388" s="374"/>
      <c r="S388" s="383"/>
    </row>
    <row r="389" spans="1:19" ht="24.95" customHeight="1" x14ac:dyDescent="0.2">
      <c r="A389" s="207"/>
      <c r="B389" s="217"/>
      <c r="C389" s="216"/>
      <c r="D389" s="391"/>
      <c r="E389" s="396"/>
      <c r="F389" s="215"/>
      <c r="G389" s="206"/>
      <c r="H389" s="374"/>
      <c r="I389" s="374"/>
      <c r="J389" s="374"/>
      <c r="K389" s="320"/>
      <c r="L389" s="374"/>
      <c r="M389" s="374"/>
      <c r="N389" s="374"/>
      <c r="O389" s="320"/>
      <c r="P389" s="374"/>
      <c r="Q389" s="374"/>
      <c r="R389" s="374"/>
      <c r="S389" s="383"/>
    </row>
    <row r="390" spans="1:19" ht="24.95" customHeight="1" x14ac:dyDescent="0.2">
      <c r="A390" s="207"/>
      <c r="B390" s="217"/>
      <c r="C390" s="216"/>
      <c r="D390" s="391"/>
      <c r="E390" s="395"/>
      <c r="F390" s="215"/>
      <c r="G390" s="206"/>
      <c r="H390" s="374"/>
      <c r="I390" s="374"/>
      <c r="J390" s="374"/>
      <c r="K390" s="320"/>
      <c r="L390" s="374"/>
      <c r="M390" s="374"/>
      <c r="N390" s="374"/>
      <c r="O390" s="320"/>
      <c r="P390" s="374"/>
      <c r="Q390" s="374"/>
      <c r="R390" s="374"/>
      <c r="S390" s="383"/>
    </row>
    <row r="391" spans="1:19" ht="24.95" customHeight="1" x14ac:dyDescent="0.2">
      <c r="A391" s="207"/>
      <c r="B391" s="217"/>
      <c r="C391" s="216"/>
      <c r="D391" s="391"/>
      <c r="E391" s="396"/>
      <c r="F391" s="215"/>
      <c r="G391" s="206"/>
      <c r="H391" s="374"/>
      <c r="I391" s="374"/>
      <c r="J391" s="374"/>
      <c r="K391" s="320"/>
      <c r="L391" s="374"/>
      <c r="M391" s="374"/>
      <c r="N391" s="374"/>
      <c r="O391" s="320"/>
      <c r="P391" s="374"/>
      <c r="Q391" s="374"/>
      <c r="R391" s="374"/>
      <c r="S391" s="383"/>
    </row>
    <row r="392" spans="1:19" ht="24.95" customHeight="1" x14ac:dyDescent="0.2">
      <c r="A392" s="207"/>
      <c r="B392" s="217"/>
      <c r="C392" s="216"/>
      <c r="D392" s="391"/>
      <c r="E392" s="395"/>
      <c r="F392" s="215"/>
      <c r="G392" s="206"/>
      <c r="H392" s="374"/>
      <c r="I392" s="374"/>
      <c r="J392" s="374"/>
      <c r="K392" s="320"/>
      <c r="L392" s="374"/>
      <c r="M392" s="374"/>
      <c r="N392" s="374"/>
      <c r="O392" s="320"/>
      <c r="P392" s="374"/>
      <c r="Q392" s="374"/>
      <c r="R392" s="374"/>
      <c r="S392" s="383"/>
    </row>
    <row r="393" spans="1:19" ht="24.95" customHeight="1" x14ac:dyDescent="0.2">
      <c r="A393" s="207"/>
      <c r="B393" s="217"/>
      <c r="C393" s="216"/>
      <c r="D393" s="391"/>
      <c r="E393" s="395"/>
      <c r="F393" s="215"/>
      <c r="G393" s="206"/>
      <c r="H393" s="374"/>
      <c r="I393" s="374"/>
      <c r="J393" s="374"/>
      <c r="K393" s="320"/>
      <c r="L393" s="374"/>
      <c r="M393" s="374"/>
      <c r="N393" s="374"/>
      <c r="O393" s="320"/>
      <c r="P393" s="374"/>
      <c r="Q393" s="374"/>
      <c r="R393" s="374"/>
      <c r="S393" s="383"/>
    </row>
    <row r="394" spans="1:19" ht="24.95" customHeight="1" x14ac:dyDescent="0.2">
      <c r="A394" s="207"/>
      <c r="B394" s="217"/>
      <c r="C394" s="216"/>
      <c r="D394" s="391"/>
      <c r="E394" s="396"/>
      <c r="F394" s="215"/>
      <c r="G394" s="206"/>
      <c r="H394" s="374"/>
      <c r="I394" s="374"/>
      <c r="J394" s="374"/>
      <c r="K394" s="320"/>
      <c r="L394" s="374"/>
      <c r="M394" s="374"/>
      <c r="N394" s="374"/>
      <c r="O394" s="320"/>
      <c r="P394" s="374"/>
      <c r="Q394" s="374"/>
      <c r="R394" s="374"/>
      <c r="S394" s="383"/>
    </row>
    <row r="395" spans="1:19" ht="24.95" customHeight="1" x14ac:dyDescent="0.2">
      <c r="A395" s="207"/>
      <c r="B395" s="217"/>
      <c r="C395" s="216"/>
      <c r="D395" s="391"/>
      <c r="E395" s="395"/>
      <c r="F395" s="215"/>
      <c r="G395" s="206"/>
      <c r="H395" s="374"/>
      <c r="I395" s="374"/>
      <c r="J395" s="374"/>
      <c r="K395" s="320"/>
      <c r="L395" s="374"/>
      <c r="M395" s="374"/>
      <c r="N395" s="374"/>
      <c r="O395" s="320"/>
      <c r="P395" s="374"/>
      <c r="Q395" s="374"/>
      <c r="R395" s="374"/>
      <c r="S395" s="383"/>
    </row>
    <row r="396" spans="1:19" ht="24.95" customHeight="1" x14ac:dyDescent="0.2">
      <c r="A396" s="207"/>
      <c r="B396" s="217"/>
      <c r="C396" s="216"/>
      <c r="D396" s="391"/>
      <c r="E396" s="395"/>
      <c r="F396" s="215"/>
      <c r="G396" s="206"/>
      <c r="H396" s="374"/>
      <c r="I396" s="374"/>
      <c r="J396" s="374"/>
      <c r="K396" s="320"/>
      <c r="L396" s="374"/>
      <c r="M396" s="374"/>
      <c r="N396" s="374"/>
      <c r="O396" s="320"/>
      <c r="P396" s="374"/>
      <c r="Q396" s="374"/>
      <c r="R396" s="374"/>
      <c r="S396" s="383"/>
    </row>
    <row r="397" spans="1:19" ht="24.95" customHeight="1" x14ac:dyDescent="0.2">
      <c r="A397" s="207"/>
      <c r="B397" s="217"/>
      <c r="C397" s="216"/>
      <c r="D397" s="391"/>
      <c r="E397" s="396"/>
      <c r="F397" s="215"/>
      <c r="G397" s="206"/>
      <c r="H397" s="374"/>
      <c r="I397" s="374"/>
      <c r="J397" s="374"/>
      <c r="K397" s="320"/>
      <c r="L397" s="374"/>
      <c r="M397" s="374"/>
      <c r="N397" s="374"/>
      <c r="O397" s="320"/>
      <c r="P397" s="374"/>
      <c r="Q397" s="374"/>
      <c r="R397" s="374"/>
      <c r="S397" s="383"/>
    </row>
    <row r="398" spans="1:19" ht="24.95" customHeight="1" x14ac:dyDescent="0.2">
      <c r="A398" s="207"/>
      <c r="B398" s="217"/>
      <c r="C398" s="216"/>
      <c r="D398" s="391"/>
      <c r="E398" s="396"/>
      <c r="F398" s="215"/>
      <c r="G398" s="206"/>
      <c r="H398" s="374"/>
      <c r="I398" s="374"/>
      <c r="J398" s="374"/>
      <c r="K398" s="320"/>
      <c r="L398" s="374"/>
      <c r="M398" s="374"/>
      <c r="N398" s="374"/>
      <c r="O398" s="320"/>
      <c r="P398" s="374"/>
      <c r="Q398" s="374"/>
      <c r="R398" s="374"/>
      <c r="S398" s="383"/>
    </row>
    <row r="399" spans="1:19" ht="24.95" customHeight="1" x14ac:dyDescent="0.2">
      <c r="A399" s="207"/>
      <c r="B399" s="217"/>
      <c r="C399" s="216"/>
      <c r="D399" s="391"/>
      <c r="E399" s="395"/>
      <c r="F399" s="215"/>
      <c r="G399" s="206"/>
      <c r="H399" s="374"/>
      <c r="I399" s="374"/>
      <c r="J399" s="374"/>
      <c r="K399" s="320"/>
      <c r="L399" s="374"/>
      <c r="M399" s="374"/>
      <c r="N399" s="374"/>
      <c r="O399" s="320"/>
      <c r="P399" s="374"/>
      <c r="Q399" s="374"/>
      <c r="R399" s="374"/>
      <c r="S399" s="383"/>
    </row>
    <row r="400" spans="1:19" ht="24.95" customHeight="1" x14ac:dyDescent="0.2">
      <c r="A400" s="207"/>
      <c r="B400" s="217"/>
      <c r="C400" s="216"/>
      <c r="D400" s="391"/>
      <c r="E400" s="396"/>
      <c r="F400" s="215"/>
      <c r="G400" s="206"/>
      <c r="H400" s="374"/>
      <c r="I400" s="374"/>
      <c r="J400" s="374"/>
      <c r="K400" s="320"/>
      <c r="L400" s="374"/>
      <c r="M400" s="374"/>
      <c r="N400" s="374"/>
      <c r="O400" s="320"/>
      <c r="P400" s="374"/>
      <c r="Q400" s="374"/>
      <c r="R400" s="374"/>
      <c r="S400" s="383"/>
    </row>
    <row r="401" spans="1:19" ht="24.95" customHeight="1" x14ac:dyDescent="0.2">
      <c r="A401" s="207"/>
      <c r="B401" s="217"/>
      <c r="C401" s="216"/>
      <c r="D401" s="391"/>
      <c r="E401" s="395"/>
      <c r="F401" s="215"/>
      <c r="G401" s="206"/>
      <c r="H401" s="374"/>
      <c r="I401" s="374"/>
      <c r="J401" s="374"/>
      <c r="K401" s="320"/>
      <c r="L401" s="374"/>
      <c r="M401" s="374"/>
      <c r="N401" s="374"/>
      <c r="O401" s="320"/>
      <c r="P401" s="374"/>
      <c r="Q401" s="374"/>
      <c r="R401" s="374"/>
      <c r="S401" s="383"/>
    </row>
    <row r="402" spans="1:19" ht="24.95" customHeight="1" x14ac:dyDescent="0.2">
      <c r="A402" s="207"/>
      <c r="B402" s="217"/>
      <c r="C402" s="216"/>
      <c r="D402" s="391"/>
      <c r="E402" s="395"/>
      <c r="F402" s="215"/>
      <c r="G402" s="206"/>
      <c r="H402" s="374"/>
      <c r="I402" s="374"/>
      <c r="J402" s="374"/>
      <c r="K402" s="320"/>
      <c r="L402" s="374"/>
      <c r="M402" s="374"/>
      <c r="N402" s="374"/>
      <c r="O402" s="320"/>
      <c r="P402" s="374"/>
      <c r="Q402" s="374"/>
      <c r="R402" s="374"/>
      <c r="S402" s="383"/>
    </row>
    <row r="403" spans="1:19" ht="24.95" customHeight="1" x14ac:dyDescent="0.2">
      <c r="A403" s="207"/>
      <c r="B403" s="217"/>
      <c r="C403" s="216"/>
      <c r="D403" s="391"/>
      <c r="E403" s="395"/>
      <c r="F403" s="215"/>
      <c r="G403" s="206"/>
      <c r="H403" s="374"/>
      <c r="I403" s="374"/>
      <c r="J403" s="374"/>
      <c r="K403" s="320"/>
      <c r="L403" s="374"/>
      <c r="M403" s="374"/>
      <c r="N403" s="374"/>
      <c r="O403" s="320"/>
      <c r="P403" s="374"/>
      <c r="Q403" s="374"/>
      <c r="R403" s="374"/>
      <c r="S403" s="383"/>
    </row>
    <row r="404" spans="1:19" ht="24.95" customHeight="1" x14ac:dyDescent="0.2">
      <c r="A404" s="207"/>
      <c r="B404" s="217"/>
      <c r="C404" s="216"/>
      <c r="D404" s="391"/>
      <c r="E404" s="397"/>
      <c r="F404" s="215"/>
      <c r="G404" s="206"/>
      <c r="H404" s="374"/>
      <c r="I404" s="374"/>
      <c r="J404" s="374"/>
      <c r="K404" s="107"/>
      <c r="L404" s="374"/>
      <c r="M404" s="374"/>
      <c r="N404" s="374"/>
      <c r="O404" s="107"/>
      <c r="P404" s="374"/>
      <c r="Q404" s="374"/>
      <c r="R404" s="374"/>
      <c r="S404" s="383"/>
    </row>
    <row r="405" spans="1:19" ht="24.95" customHeight="1" x14ac:dyDescent="0.2">
      <c r="A405" s="207"/>
      <c r="B405" s="217"/>
      <c r="C405" s="216"/>
      <c r="D405" s="391"/>
      <c r="E405" s="398"/>
      <c r="F405" s="215"/>
      <c r="G405" s="206"/>
      <c r="H405" s="374"/>
      <c r="I405" s="374"/>
      <c r="J405" s="374"/>
      <c r="K405" s="107"/>
      <c r="L405" s="374"/>
      <c r="M405" s="374"/>
      <c r="N405" s="374"/>
      <c r="O405" s="107"/>
      <c r="P405" s="374"/>
      <c r="Q405" s="374"/>
      <c r="R405" s="374"/>
      <c r="S405" s="383"/>
    </row>
    <row r="406" spans="1:19" ht="24.95" customHeight="1" x14ac:dyDescent="0.2">
      <c r="A406" s="207"/>
      <c r="B406" s="217"/>
      <c r="C406" s="216"/>
      <c r="D406" s="391"/>
      <c r="E406" s="397"/>
      <c r="F406" s="215"/>
      <c r="G406" s="206"/>
      <c r="H406" s="374"/>
      <c r="I406" s="374"/>
      <c r="J406" s="374"/>
      <c r="K406" s="107"/>
      <c r="L406" s="374"/>
      <c r="M406" s="374"/>
      <c r="N406" s="374"/>
      <c r="O406" s="107"/>
      <c r="P406" s="374"/>
      <c r="Q406" s="374"/>
      <c r="R406" s="374"/>
      <c r="S406" s="383"/>
    </row>
    <row r="407" spans="1:19" ht="24.95" customHeight="1" x14ac:dyDescent="0.2">
      <c r="A407" s="207"/>
      <c r="B407" s="217"/>
      <c r="C407" s="216"/>
      <c r="D407" s="391"/>
      <c r="E407" s="398"/>
      <c r="F407" s="215"/>
      <c r="G407" s="206"/>
      <c r="H407" s="374"/>
      <c r="I407" s="374"/>
      <c r="J407" s="374"/>
      <c r="K407" s="107"/>
      <c r="L407" s="374"/>
      <c r="M407" s="374"/>
      <c r="N407" s="374"/>
      <c r="O407" s="107"/>
      <c r="P407" s="374"/>
      <c r="Q407" s="374"/>
      <c r="R407" s="374"/>
      <c r="S407" s="383"/>
    </row>
    <row r="408" spans="1:19" ht="24.95" customHeight="1" x14ac:dyDescent="0.2">
      <c r="A408" s="207"/>
      <c r="B408" s="217"/>
      <c r="C408" s="216"/>
      <c r="D408" s="391"/>
      <c r="E408" s="397"/>
      <c r="F408" s="215"/>
      <c r="G408" s="206"/>
      <c r="H408" s="374"/>
      <c r="I408" s="374"/>
      <c r="J408" s="374"/>
      <c r="K408" s="107"/>
      <c r="L408" s="374"/>
      <c r="M408" s="374"/>
      <c r="N408" s="374"/>
      <c r="O408" s="107"/>
      <c r="P408" s="374"/>
      <c r="Q408" s="374"/>
      <c r="R408" s="374"/>
      <c r="S408" s="383"/>
    </row>
    <row r="409" spans="1:19" ht="24.95" customHeight="1" x14ac:dyDescent="0.2">
      <c r="A409" s="207"/>
      <c r="B409" s="217"/>
      <c r="C409" s="216"/>
      <c r="D409" s="391"/>
      <c r="E409" s="397"/>
      <c r="F409" s="215"/>
      <c r="G409" s="206"/>
      <c r="H409" s="374"/>
      <c r="I409" s="374"/>
      <c r="J409" s="374"/>
      <c r="K409" s="107"/>
      <c r="L409" s="374"/>
      <c r="M409" s="374"/>
      <c r="N409" s="374"/>
      <c r="O409" s="107"/>
      <c r="P409" s="374"/>
      <c r="Q409" s="374"/>
      <c r="R409" s="374"/>
      <c r="S409" s="383"/>
    </row>
    <row r="410" spans="1:19" ht="24.95" customHeight="1" x14ac:dyDescent="0.2">
      <c r="A410" s="207"/>
      <c r="B410" s="217"/>
      <c r="C410" s="216"/>
      <c r="D410" s="391"/>
      <c r="E410" s="398"/>
      <c r="F410" s="215"/>
      <c r="G410" s="206"/>
      <c r="H410" s="374"/>
      <c r="I410" s="374"/>
      <c r="J410" s="374"/>
      <c r="K410" s="107"/>
      <c r="L410" s="374"/>
      <c r="M410" s="374"/>
      <c r="N410" s="374"/>
      <c r="O410" s="107"/>
      <c r="P410" s="374"/>
      <c r="Q410" s="374"/>
      <c r="R410" s="374"/>
      <c r="S410" s="383"/>
    </row>
    <row r="411" spans="1:19" ht="24.95" customHeight="1" x14ac:dyDescent="0.2">
      <c r="A411" s="207"/>
      <c r="B411" s="217"/>
      <c r="C411" s="216"/>
      <c r="D411" s="391"/>
      <c r="E411" s="398"/>
      <c r="F411" s="215"/>
      <c r="G411" s="206"/>
      <c r="H411" s="374"/>
      <c r="I411" s="374"/>
      <c r="J411" s="374"/>
      <c r="K411" s="107"/>
      <c r="L411" s="374"/>
      <c r="M411" s="374"/>
      <c r="N411" s="374"/>
      <c r="O411" s="107"/>
      <c r="P411" s="374"/>
      <c r="Q411" s="374"/>
      <c r="R411" s="374"/>
      <c r="S411" s="383"/>
    </row>
    <row r="412" spans="1:19" ht="24.95" customHeight="1" x14ac:dyDescent="0.2">
      <c r="A412" s="207"/>
      <c r="B412" s="217"/>
      <c r="C412" s="216"/>
      <c r="D412" s="391"/>
      <c r="E412" s="398"/>
      <c r="F412" s="215"/>
      <c r="G412" s="206"/>
      <c r="H412" s="374"/>
      <c r="I412" s="374"/>
      <c r="J412" s="374"/>
      <c r="K412" s="107"/>
      <c r="L412" s="374"/>
      <c r="M412" s="374"/>
      <c r="N412" s="374"/>
      <c r="O412" s="107"/>
      <c r="P412" s="374"/>
      <c r="Q412" s="374"/>
      <c r="R412" s="374"/>
      <c r="S412" s="383"/>
    </row>
    <row r="413" spans="1:19" ht="24.95" customHeight="1" x14ac:dyDescent="0.2">
      <c r="A413" s="207"/>
      <c r="B413" s="217"/>
      <c r="C413" s="216"/>
      <c r="D413" s="391"/>
      <c r="E413" s="398"/>
      <c r="F413" s="215"/>
      <c r="G413" s="206"/>
      <c r="H413" s="374"/>
      <c r="I413" s="374"/>
      <c r="J413" s="374"/>
      <c r="K413" s="107"/>
      <c r="L413" s="374"/>
      <c r="M413" s="374"/>
      <c r="N413" s="374"/>
      <c r="O413" s="107"/>
      <c r="P413" s="374"/>
      <c r="Q413" s="374"/>
      <c r="R413" s="374"/>
      <c r="S413" s="383"/>
    </row>
    <row r="414" spans="1:19" ht="24.95" customHeight="1" x14ac:dyDescent="0.2">
      <c r="A414" s="207"/>
      <c r="B414" s="217"/>
      <c r="C414" s="216"/>
      <c r="D414" s="391"/>
      <c r="E414" s="398"/>
      <c r="F414" s="215"/>
      <c r="G414" s="206"/>
      <c r="H414" s="374"/>
      <c r="I414" s="374"/>
      <c r="J414" s="374"/>
      <c r="K414" s="107"/>
      <c r="L414" s="374"/>
      <c r="M414" s="374"/>
      <c r="N414" s="374"/>
      <c r="O414" s="107"/>
      <c r="P414" s="374"/>
      <c r="Q414" s="374"/>
      <c r="R414" s="374"/>
      <c r="S414" s="383"/>
    </row>
    <row r="415" spans="1:19" ht="24.95" customHeight="1" x14ac:dyDescent="0.2">
      <c r="A415" s="207"/>
      <c r="B415" s="217"/>
      <c r="C415" s="216"/>
      <c r="D415" s="391"/>
      <c r="E415" s="398"/>
      <c r="F415" s="215"/>
      <c r="G415" s="206"/>
      <c r="H415" s="374"/>
      <c r="I415" s="374"/>
      <c r="J415" s="374"/>
      <c r="K415" s="107"/>
      <c r="L415" s="374"/>
      <c r="M415" s="374"/>
      <c r="N415" s="374"/>
      <c r="O415" s="107"/>
      <c r="P415" s="374"/>
      <c r="Q415" s="374"/>
      <c r="R415" s="374"/>
      <c r="S415" s="383"/>
    </row>
    <row r="416" spans="1:19" ht="24.95" customHeight="1" x14ac:dyDescent="0.2">
      <c r="A416" s="207"/>
      <c r="B416" s="217"/>
      <c r="C416" s="216"/>
      <c r="D416" s="391"/>
      <c r="E416" s="398"/>
      <c r="F416" s="215"/>
      <c r="G416" s="206"/>
      <c r="H416" s="374"/>
      <c r="I416" s="374"/>
      <c r="J416" s="374"/>
      <c r="K416" s="107"/>
      <c r="L416" s="374"/>
      <c r="M416" s="374"/>
      <c r="N416" s="374"/>
      <c r="O416" s="107"/>
      <c r="P416" s="374"/>
      <c r="Q416" s="374"/>
      <c r="R416" s="374"/>
      <c r="S416" s="383"/>
    </row>
    <row r="417" spans="1:19" ht="24.95" customHeight="1" x14ac:dyDescent="0.2">
      <c r="A417" s="207"/>
      <c r="B417" s="217"/>
      <c r="C417" s="216"/>
      <c r="D417" s="391"/>
      <c r="E417" s="398"/>
      <c r="F417" s="215"/>
      <c r="G417" s="206"/>
      <c r="H417" s="374"/>
      <c r="I417" s="374"/>
      <c r="J417" s="374"/>
      <c r="K417" s="107"/>
      <c r="L417" s="374"/>
      <c r="M417" s="374"/>
      <c r="N417" s="374"/>
      <c r="O417" s="107"/>
      <c r="P417" s="374"/>
      <c r="Q417" s="374"/>
      <c r="R417" s="374"/>
      <c r="S417" s="383"/>
    </row>
    <row r="418" spans="1:19" ht="24.95" customHeight="1" x14ac:dyDescent="0.2">
      <c r="A418" s="207"/>
      <c r="B418" s="217"/>
      <c r="C418" s="216"/>
      <c r="D418" s="391"/>
      <c r="E418" s="398"/>
      <c r="F418" s="215"/>
      <c r="G418" s="206"/>
      <c r="H418" s="374"/>
      <c r="I418" s="374"/>
      <c r="J418" s="374"/>
      <c r="K418" s="107"/>
      <c r="L418" s="374"/>
      <c r="M418" s="374"/>
      <c r="N418" s="374"/>
      <c r="O418" s="107"/>
      <c r="P418" s="374"/>
      <c r="Q418" s="374"/>
      <c r="R418" s="374"/>
      <c r="S418" s="383"/>
    </row>
    <row r="419" spans="1:19" ht="24.95" customHeight="1" x14ac:dyDescent="0.2">
      <c r="A419" s="207"/>
      <c r="B419" s="217"/>
      <c r="C419" s="216"/>
      <c r="D419" s="391"/>
      <c r="E419" s="398"/>
      <c r="F419" s="215"/>
      <c r="G419" s="206"/>
      <c r="H419" s="374"/>
      <c r="I419" s="374"/>
      <c r="J419" s="374"/>
      <c r="K419" s="107"/>
      <c r="L419" s="374"/>
      <c r="M419" s="374"/>
      <c r="N419" s="374"/>
      <c r="O419" s="107"/>
      <c r="P419" s="374"/>
      <c r="Q419" s="374"/>
      <c r="R419" s="374"/>
      <c r="S419" s="383"/>
    </row>
    <row r="420" spans="1:19" ht="24.95" customHeight="1" x14ac:dyDescent="0.2">
      <c r="A420" s="207"/>
      <c r="B420" s="217"/>
      <c r="C420" s="216"/>
      <c r="D420" s="391"/>
      <c r="E420" s="398"/>
      <c r="F420" s="215"/>
      <c r="G420" s="206"/>
      <c r="H420" s="374"/>
      <c r="I420" s="374"/>
      <c r="J420" s="374"/>
      <c r="K420" s="107"/>
      <c r="L420" s="374"/>
      <c r="M420" s="374"/>
      <c r="N420" s="374"/>
      <c r="O420" s="107"/>
      <c r="P420" s="374"/>
      <c r="Q420" s="374"/>
      <c r="R420" s="374"/>
      <c r="S420" s="383"/>
    </row>
    <row r="421" spans="1:19" ht="24.95" customHeight="1" x14ac:dyDescent="0.2">
      <c r="A421" s="207"/>
      <c r="B421" s="217"/>
      <c r="C421" s="216"/>
      <c r="D421" s="391"/>
      <c r="E421" s="398"/>
      <c r="F421" s="215"/>
      <c r="G421" s="206"/>
      <c r="H421" s="374"/>
      <c r="I421" s="374"/>
      <c r="J421" s="374"/>
      <c r="K421" s="107"/>
      <c r="L421" s="374"/>
      <c r="M421" s="374"/>
      <c r="N421" s="374"/>
      <c r="O421" s="107"/>
      <c r="P421" s="374"/>
      <c r="Q421" s="374"/>
      <c r="R421" s="374"/>
      <c r="S421" s="383"/>
    </row>
    <row r="422" spans="1:19" ht="24.95" customHeight="1" x14ac:dyDescent="0.2">
      <c r="A422" s="207"/>
      <c r="B422" s="217"/>
      <c r="C422" s="216"/>
      <c r="D422" s="391"/>
      <c r="E422" s="398"/>
      <c r="F422" s="215"/>
      <c r="G422" s="206"/>
      <c r="H422" s="374"/>
      <c r="I422" s="374"/>
      <c r="J422" s="374"/>
      <c r="K422" s="107"/>
      <c r="L422" s="374"/>
      <c r="M422" s="374"/>
      <c r="N422" s="374"/>
      <c r="O422" s="107"/>
      <c r="P422" s="374"/>
      <c r="Q422" s="374"/>
      <c r="R422" s="374"/>
      <c r="S422" s="383"/>
    </row>
    <row r="423" spans="1:19" ht="24.95" customHeight="1" x14ac:dyDescent="0.2">
      <c r="A423" s="207"/>
      <c r="B423" s="217"/>
      <c r="C423" s="216"/>
      <c r="D423" s="391"/>
      <c r="E423" s="398"/>
      <c r="F423" s="215"/>
      <c r="G423" s="206"/>
      <c r="H423" s="374"/>
      <c r="I423" s="374"/>
      <c r="J423" s="374"/>
      <c r="K423" s="107"/>
      <c r="L423" s="374"/>
      <c r="M423" s="374"/>
      <c r="N423" s="374"/>
      <c r="O423" s="107"/>
      <c r="P423" s="374"/>
      <c r="Q423" s="374"/>
      <c r="R423" s="374"/>
      <c r="S423" s="383"/>
    </row>
    <row r="424" spans="1:19" ht="24.95" customHeight="1" x14ac:dyDescent="0.2">
      <c r="A424" s="207"/>
      <c r="B424" s="217"/>
      <c r="C424" s="216"/>
      <c r="D424" s="391"/>
      <c r="E424" s="398"/>
      <c r="F424" s="215"/>
      <c r="G424" s="206"/>
      <c r="H424" s="374"/>
      <c r="I424" s="374"/>
      <c r="J424" s="374"/>
      <c r="K424" s="107"/>
      <c r="L424" s="374"/>
      <c r="M424" s="374"/>
      <c r="N424" s="374"/>
      <c r="O424" s="107"/>
      <c r="P424" s="374"/>
      <c r="Q424" s="374"/>
      <c r="R424" s="374"/>
      <c r="S424" s="383"/>
    </row>
    <row r="425" spans="1:19" ht="24.95" customHeight="1" x14ac:dyDescent="0.2">
      <c r="A425" s="207"/>
      <c r="B425" s="217"/>
      <c r="C425" s="216"/>
      <c r="D425" s="391"/>
      <c r="E425" s="398"/>
      <c r="F425" s="215"/>
      <c r="G425" s="206"/>
      <c r="H425" s="374"/>
      <c r="I425" s="374"/>
      <c r="J425" s="374"/>
      <c r="K425" s="107"/>
      <c r="L425" s="374"/>
      <c r="M425" s="374"/>
      <c r="N425" s="374"/>
      <c r="O425" s="107"/>
      <c r="P425" s="374"/>
      <c r="Q425" s="374"/>
      <c r="R425" s="374"/>
      <c r="S425" s="383"/>
    </row>
    <row r="426" spans="1:19" ht="24.95" customHeight="1" x14ac:dyDescent="0.2">
      <c r="A426" s="207"/>
      <c r="B426" s="217"/>
      <c r="C426" s="216"/>
      <c r="D426" s="391"/>
      <c r="E426" s="398"/>
      <c r="F426" s="215"/>
      <c r="G426" s="206"/>
      <c r="H426" s="374"/>
      <c r="I426" s="374"/>
      <c r="J426" s="374"/>
      <c r="K426" s="107"/>
      <c r="L426" s="374"/>
      <c r="M426" s="374"/>
      <c r="N426" s="374"/>
      <c r="O426" s="107"/>
      <c r="P426" s="374"/>
      <c r="Q426" s="374"/>
      <c r="R426" s="374"/>
      <c r="S426" s="383"/>
    </row>
    <row r="427" spans="1:19" ht="24.95" customHeight="1" x14ac:dyDescent="0.2">
      <c r="A427" s="207"/>
      <c r="B427" s="217"/>
      <c r="C427" s="216"/>
      <c r="D427" s="391"/>
      <c r="E427" s="398"/>
      <c r="F427" s="215"/>
      <c r="G427" s="206"/>
      <c r="H427" s="374"/>
      <c r="I427" s="374"/>
      <c r="J427" s="374"/>
      <c r="K427" s="107"/>
      <c r="L427" s="374"/>
      <c r="M427" s="374"/>
      <c r="N427" s="374"/>
      <c r="O427" s="107"/>
      <c r="P427" s="374"/>
      <c r="Q427" s="374"/>
      <c r="R427" s="374"/>
      <c r="S427" s="383"/>
    </row>
    <row r="428" spans="1:19" ht="24.95" customHeight="1" x14ac:dyDescent="0.2">
      <c r="A428" s="207"/>
      <c r="B428" s="217"/>
      <c r="C428" s="216"/>
      <c r="D428" s="391"/>
      <c r="E428" s="398"/>
      <c r="F428" s="215"/>
      <c r="G428" s="206"/>
      <c r="H428" s="374"/>
      <c r="I428" s="374"/>
      <c r="J428" s="374"/>
      <c r="K428" s="107"/>
      <c r="L428" s="374"/>
      <c r="M428" s="374"/>
      <c r="N428" s="374"/>
      <c r="O428" s="107"/>
      <c r="P428" s="374"/>
      <c r="Q428" s="374"/>
      <c r="R428" s="374"/>
      <c r="S428" s="383"/>
    </row>
    <row r="429" spans="1:19" ht="24.95" customHeight="1" x14ac:dyDescent="0.2">
      <c r="A429" s="207"/>
      <c r="B429" s="217"/>
      <c r="C429" s="216"/>
      <c r="D429" s="391"/>
      <c r="E429" s="398"/>
      <c r="F429" s="215"/>
      <c r="G429" s="206"/>
      <c r="H429" s="374"/>
      <c r="I429" s="374"/>
      <c r="J429" s="374"/>
      <c r="K429" s="107"/>
      <c r="L429" s="374"/>
      <c r="M429" s="374"/>
      <c r="N429" s="374"/>
      <c r="O429" s="107"/>
      <c r="P429" s="374"/>
      <c r="Q429" s="374"/>
      <c r="R429" s="374"/>
      <c r="S429" s="383"/>
    </row>
    <row r="430" spans="1:19" ht="24.95" customHeight="1" x14ac:dyDescent="0.2">
      <c r="A430" s="207"/>
      <c r="B430" s="217"/>
      <c r="C430" s="216"/>
      <c r="D430" s="391"/>
      <c r="E430" s="398"/>
      <c r="F430" s="215"/>
      <c r="G430" s="206"/>
      <c r="H430" s="374"/>
      <c r="I430" s="374"/>
      <c r="J430" s="374"/>
      <c r="K430" s="107"/>
      <c r="L430" s="374"/>
      <c r="M430" s="374"/>
      <c r="N430" s="374"/>
      <c r="O430" s="107"/>
      <c r="P430" s="374"/>
      <c r="Q430" s="374"/>
      <c r="R430" s="374"/>
      <c r="S430" s="383"/>
    </row>
    <row r="431" spans="1:19" ht="24.95" customHeight="1" x14ac:dyDescent="0.2">
      <c r="A431" s="207"/>
      <c r="B431" s="217"/>
      <c r="C431" s="216"/>
      <c r="D431" s="391"/>
      <c r="E431" s="398"/>
      <c r="F431" s="215"/>
      <c r="G431" s="206"/>
      <c r="H431" s="374"/>
      <c r="I431" s="374"/>
      <c r="J431" s="374"/>
      <c r="K431" s="107"/>
      <c r="L431" s="374"/>
      <c r="M431" s="374"/>
      <c r="N431" s="374"/>
      <c r="O431" s="107"/>
      <c r="P431" s="374"/>
      <c r="Q431" s="374"/>
      <c r="R431" s="374"/>
      <c r="S431" s="383"/>
    </row>
    <row r="432" spans="1:19" ht="24.95" customHeight="1" x14ac:dyDescent="0.2">
      <c r="A432" s="207"/>
      <c r="B432" s="217"/>
      <c r="C432" s="216"/>
      <c r="D432" s="391"/>
      <c r="E432" s="398"/>
      <c r="F432" s="215"/>
      <c r="G432" s="206"/>
      <c r="H432" s="374"/>
      <c r="I432" s="374"/>
      <c r="J432" s="374"/>
      <c r="K432" s="107"/>
      <c r="L432" s="374"/>
      <c r="M432" s="374"/>
      <c r="N432" s="374"/>
      <c r="O432" s="107"/>
      <c r="P432" s="374"/>
      <c r="Q432" s="374"/>
      <c r="R432" s="374"/>
      <c r="S432" s="383"/>
    </row>
    <row r="433" spans="1:19" ht="24.95" customHeight="1" x14ac:dyDescent="0.2">
      <c r="A433" s="207"/>
      <c r="B433" s="217"/>
      <c r="C433" s="216"/>
      <c r="D433" s="391"/>
      <c r="E433" s="398"/>
      <c r="F433" s="215"/>
      <c r="G433" s="206"/>
      <c r="H433" s="374"/>
      <c r="I433" s="374"/>
      <c r="J433" s="374"/>
      <c r="K433" s="107"/>
      <c r="L433" s="374"/>
      <c r="M433" s="374"/>
      <c r="N433" s="374"/>
      <c r="O433" s="107"/>
      <c r="P433" s="374"/>
      <c r="Q433" s="374"/>
      <c r="R433" s="374"/>
      <c r="S433" s="383"/>
    </row>
    <row r="434" spans="1:19" ht="24.95" customHeight="1" x14ac:dyDescent="0.2">
      <c r="A434" s="207"/>
      <c r="B434" s="217"/>
      <c r="C434" s="216"/>
      <c r="D434" s="391"/>
      <c r="E434" s="398"/>
      <c r="F434" s="215"/>
      <c r="G434" s="206"/>
      <c r="H434" s="374"/>
      <c r="I434" s="374"/>
      <c r="J434" s="374"/>
      <c r="K434" s="107"/>
      <c r="L434" s="374"/>
      <c r="M434" s="374"/>
      <c r="N434" s="374"/>
      <c r="O434" s="107"/>
      <c r="P434" s="374"/>
      <c r="Q434" s="374"/>
      <c r="R434" s="374"/>
      <c r="S434" s="383"/>
    </row>
    <row r="435" spans="1:19" ht="24.95" customHeight="1" x14ac:dyDescent="0.2">
      <c r="A435" s="207"/>
      <c r="B435" s="217"/>
      <c r="C435" s="216"/>
      <c r="D435" s="391"/>
      <c r="E435" s="398"/>
      <c r="F435" s="215"/>
      <c r="G435" s="206"/>
      <c r="H435" s="374"/>
      <c r="I435" s="374"/>
      <c r="J435" s="374"/>
      <c r="K435" s="107"/>
      <c r="L435" s="374"/>
      <c r="M435" s="374"/>
      <c r="N435" s="374"/>
      <c r="O435" s="107"/>
      <c r="P435" s="374"/>
      <c r="Q435" s="374"/>
      <c r="R435" s="374"/>
      <c r="S435" s="383"/>
    </row>
    <row r="436" spans="1:19" ht="24.95" customHeight="1" x14ac:dyDescent="0.2">
      <c r="A436" s="207"/>
      <c r="B436" s="217"/>
      <c r="C436" s="216"/>
      <c r="D436" s="391"/>
      <c r="E436" s="398"/>
      <c r="F436" s="215"/>
      <c r="G436" s="206"/>
      <c r="H436" s="374"/>
      <c r="I436" s="374"/>
      <c r="J436" s="374"/>
      <c r="K436" s="107"/>
      <c r="L436" s="374"/>
      <c r="M436" s="374"/>
      <c r="N436" s="374"/>
      <c r="O436" s="107"/>
      <c r="P436" s="374"/>
      <c r="Q436" s="374"/>
      <c r="R436" s="374"/>
      <c r="S436" s="383"/>
    </row>
    <row r="437" spans="1:19" ht="24.95" customHeight="1" x14ac:dyDescent="0.2">
      <c r="A437" s="207"/>
      <c r="B437" s="217"/>
      <c r="C437" s="216"/>
      <c r="D437" s="391"/>
      <c r="E437" s="398"/>
      <c r="F437" s="215"/>
      <c r="G437" s="206"/>
      <c r="H437" s="374"/>
      <c r="I437" s="374"/>
      <c r="J437" s="374"/>
      <c r="K437" s="107"/>
      <c r="L437" s="374"/>
      <c r="M437" s="374"/>
      <c r="N437" s="374"/>
      <c r="O437" s="107"/>
      <c r="P437" s="374"/>
      <c r="Q437" s="374"/>
      <c r="R437" s="374"/>
      <c r="S437" s="383"/>
    </row>
    <row r="438" spans="1:19" ht="24.95" customHeight="1" x14ac:dyDescent="0.2">
      <c r="A438" s="207"/>
      <c r="B438" s="217"/>
      <c r="C438" s="216"/>
      <c r="D438" s="391"/>
      <c r="E438" s="398"/>
      <c r="F438" s="215"/>
      <c r="G438" s="206"/>
      <c r="H438" s="374"/>
      <c r="I438" s="374"/>
      <c r="J438" s="374"/>
      <c r="K438" s="107"/>
      <c r="L438" s="374"/>
      <c r="M438" s="374"/>
      <c r="N438" s="374"/>
      <c r="O438" s="107"/>
      <c r="P438" s="374"/>
      <c r="Q438" s="374"/>
      <c r="R438" s="374"/>
      <c r="S438" s="383"/>
    </row>
    <row r="439" spans="1:19" ht="24.95" customHeight="1" x14ac:dyDescent="0.2">
      <c r="A439" s="207"/>
      <c r="B439" s="217"/>
      <c r="C439" s="216"/>
      <c r="D439" s="391"/>
      <c r="E439" s="398"/>
      <c r="F439" s="215"/>
      <c r="G439" s="206"/>
      <c r="H439" s="374"/>
      <c r="I439" s="374"/>
      <c r="J439" s="374"/>
      <c r="K439" s="107"/>
      <c r="L439" s="374"/>
      <c r="M439" s="374"/>
      <c r="N439" s="374"/>
      <c r="O439" s="107"/>
      <c r="P439" s="374"/>
      <c r="Q439" s="374"/>
      <c r="R439" s="374"/>
      <c r="S439" s="383"/>
    </row>
    <row r="440" spans="1:19" ht="24.95" customHeight="1" x14ac:dyDescent="0.2">
      <c r="A440" s="207"/>
      <c r="B440" s="217"/>
      <c r="C440" s="216"/>
      <c r="D440" s="391"/>
      <c r="E440" s="398"/>
      <c r="F440" s="215"/>
      <c r="G440" s="206"/>
      <c r="H440" s="374"/>
      <c r="I440" s="374"/>
      <c r="J440" s="374"/>
      <c r="K440" s="107"/>
      <c r="L440" s="374"/>
      <c r="M440" s="374"/>
      <c r="N440" s="374"/>
      <c r="O440" s="107"/>
      <c r="P440" s="374"/>
      <c r="Q440" s="374"/>
      <c r="R440" s="374"/>
      <c r="S440" s="383"/>
    </row>
    <row r="441" spans="1:19" ht="24.95" customHeight="1" x14ac:dyDescent="0.2">
      <c r="A441" s="207"/>
      <c r="B441" s="217"/>
      <c r="C441" s="216"/>
      <c r="D441" s="391"/>
      <c r="E441" s="398"/>
      <c r="F441" s="215"/>
      <c r="G441" s="206"/>
      <c r="H441" s="374"/>
      <c r="I441" s="374"/>
      <c r="J441" s="374"/>
      <c r="K441" s="107"/>
      <c r="L441" s="374"/>
      <c r="M441" s="374"/>
      <c r="N441" s="374"/>
      <c r="O441" s="107"/>
      <c r="P441" s="374"/>
      <c r="Q441" s="374"/>
      <c r="R441" s="374"/>
      <c r="S441" s="383"/>
    </row>
    <row r="442" spans="1:19" ht="24.95" customHeight="1" x14ac:dyDescent="0.2">
      <c r="A442" s="207"/>
      <c r="B442" s="217"/>
      <c r="C442" s="216"/>
      <c r="D442" s="391"/>
      <c r="E442" s="398"/>
      <c r="F442" s="215"/>
      <c r="G442" s="206"/>
      <c r="H442" s="374"/>
      <c r="I442" s="374"/>
      <c r="J442" s="374"/>
      <c r="K442" s="107"/>
      <c r="L442" s="374"/>
      <c r="M442" s="374"/>
      <c r="N442" s="374"/>
      <c r="O442" s="107"/>
      <c r="P442" s="374"/>
      <c r="Q442" s="374"/>
      <c r="R442" s="374"/>
      <c r="S442" s="383"/>
    </row>
    <row r="443" spans="1:19" ht="24.95" customHeight="1" x14ac:dyDescent="0.2">
      <c r="A443" s="207"/>
      <c r="B443" s="217"/>
      <c r="C443" s="216"/>
      <c r="D443" s="391"/>
      <c r="E443" s="398"/>
      <c r="F443" s="215"/>
      <c r="G443" s="206"/>
      <c r="H443" s="374"/>
      <c r="I443" s="374"/>
      <c r="J443" s="374"/>
      <c r="K443" s="107"/>
      <c r="L443" s="374"/>
      <c r="M443" s="374"/>
      <c r="N443" s="374"/>
      <c r="O443" s="107"/>
      <c r="P443" s="374"/>
      <c r="Q443" s="374"/>
      <c r="R443" s="374"/>
      <c r="S443" s="383"/>
    </row>
    <row r="444" spans="1:19" ht="24.95" customHeight="1" x14ac:dyDescent="0.2">
      <c r="A444" s="207"/>
      <c r="B444" s="217"/>
      <c r="C444" s="216"/>
      <c r="D444" s="391"/>
      <c r="E444" s="398"/>
      <c r="F444" s="215"/>
      <c r="G444" s="206"/>
      <c r="H444" s="374"/>
      <c r="I444" s="374"/>
      <c r="J444" s="374"/>
      <c r="K444" s="107"/>
      <c r="L444" s="374"/>
      <c r="M444" s="374"/>
      <c r="N444" s="374"/>
      <c r="O444" s="107"/>
      <c r="P444" s="374"/>
      <c r="Q444" s="374"/>
      <c r="R444" s="374"/>
      <c r="S444" s="383"/>
    </row>
    <row r="445" spans="1:19" ht="24.95" customHeight="1" x14ac:dyDescent="0.2">
      <c r="A445" s="207"/>
      <c r="B445" s="217"/>
      <c r="C445" s="216"/>
      <c r="D445" s="391"/>
      <c r="E445" s="398"/>
      <c r="F445" s="215"/>
      <c r="G445" s="206"/>
      <c r="H445" s="374"/>
      <c r="I445" s="374"/>
      <c r="J445" s="374"/>
      <c r="K445" s="107"/>
      <c r="L445" s="374"/>
      <c r="M445" s="374"/>
      <c r="N445" s="374"/>
      <c r="O445" s="107"/>
      <c r="P445" s="374"/>
      <c r="Q445" s="374"/>
      <c r="R445" s="374"/>
      <c r="S445" s="383"/>
    </row>
    <row r="446" spans="1:19" ht="24.95" customHeight="1" x14ac:dyDescent="0.2">
      <c r="A446" s="207"/>
      <c r="B446" s="217"/>
      <c r="C446" s="216"/>
      <c r="D446" s="391"/>
      <c r="E446" s="398"/>
      <c r="F446" s="215"/>
      <c r="G446" s="206"/>
      <c r="H446" s="374"/>
      <c r="I446" s="374"/>
      <c r="J446" s="374"/>
      <c r="K446" s="107"/>
      <c r="L446" s="374"/>
      <c r="M446" s="374"/>
      <c r="N446" s="374"/>
      <c r="O446" s="107"/>
      <c r="P446" s="374"/>
      <c r="Q446" s="374"/>
      <c r="R446" s="374"/>
      <c r="S446" s="383"/>
    </row>
    <row r="447" spans="1:19" ht="24.95" customHeight="1" x14ac:dyDescent="0.2">
      <c r="A447" s="207"/>
      <c r="B447" s="217"/>
      <c r="C447" s="216"/>
      <c r="D447" s="391"/>
      <c r="E447" s="398"/>
      <c r="F447" s="215"/>
      <c r="G447" s="206"/>
      <c r="H447" s="374"/>
      <c r="I447" s="374"/>
      <c r="J447" s="374"/>
      <c r="K447" s="107"/>
      <c r="L447" s="374"/>
      <c r="M447" s="374"/>
      <c r="N447" s="374"/>
      <c r="O447" s="107"/>
      <c r="P447" s="374"/>
      <c r="Q447" s="374"/>
      <c r="R447" s="374"/>
      <c r="S447" s="383"/>
    </row>
    <row r="448" spans="1:19" ht="24.95" customHeight="1" x14ac:dyDescent="0.2">
      <c r="A448" s="207"/>
      <c r="B448" s="217"/>
      <c r="C448" s="216"/>
      <c r="D448" s="391"/>
      <c r="E448" s="398"/>
      <c r="F448" s="215"/>
      <c r="G448" s="206"/>
      <c r="H448" s="374"/>
      <c r="I448" s="374"/>
      <c r="J448" s="374"/>
      <c r="K448" s="107"/>
      <c r="L448" s="374"/>
      <c r="M448" s="374"/>
      <c r="N448" s="374"/>
      <c r="O448" s="107"/>
      <c r="P448" s="374"/>
      <c r="Q448" s="374"/>
      <c r="R448" s="374"/>
      <c r="S448" s="383"/>
    </row>
    <row r="449" spans="1:19" ht="24.95" customHeight="1" x14ac:dyDescent="0.2">
      <c r="A449" s="207"/>
      <c r="B449" s="217"/>
      <c r="C449" s="216"/>
      <c r="D449" s="391"/>
      <c r="E449" s="398"/>
      <c r="F449" s="215"/>
      <c r="G449" s="206"/>
      <c r="H449" s="374"/>
      <c r="I449" s="374"/>
      <c r="J449" s="374"/>
      <c r="K449" s="107"/>
      <c r="L449" s="374"/>
      <c r="M449" s="374"/>
      <c r="N449" s="374"/>
      <c r="O449" s="107"/>
      <c r="P449" s="374"/>
      <c r="Q449" s="374"/>
      <c r="R449" s="374"/>
      <c r="S449" s="383"/>
    </row>
    <row r="450" spans="1:19" ht="24.95" customHeight="1" x14ac:dyDescent="0.2">
      <c r="A450" s="207"/>
      <c r="B450" s="217"/>
      <c r="C450" s="216"/>
      <c r="D450" s="391"/>
      <c r="E450" s="398"/>
      <c r="F450" s="215"/>
      <c r="G450" s="206"/>
      <c r="H450" s="374"/>
      <c r="I450" s="374"/>
      <c r="J450" s="374"/>
      <c r="K450" s="107"/>
      <c r="L450" s="374"/>
      <c r="M450" s="374"/>
      <c r="N450" s="374"/>
      <c r="O450" s="107"/>
      <c r="P450" s="374"/>
      <c r="Q450" s="374"/>
      <c r="R450" s="374"/>
      <c r="S450" s="383"/>
    </row>
    <row r="451" spans="1:19" ht="24.95" customHeight="1" x14ac:dyDescent="0.2">
      <c r="A451" s="207"/>
      <c r="B451" s="217"/>
      <c r="C451" s="216"/>
      <c r="D451" s="391"/>
      <c r="E451" s="398"/>
      <c r="F451" s="215"/>
      <c r="G451" s="206"/>
      <c r="H451" s="374"/>
      <c r="I451" s="374"/>
      <c r="J451" s="374"/>
      <c r="K451" s="107"/>
      <c r="L451" s="374"/>
      <c r="M451" s="374"/>
      <c r="N451" s="374"/>
      <c r="O451" s="107"/>
      <c r="P451" s="374"/>
      <c r="Q451" s="374"/>
      <c r="R451" s="374"/>
      <c r="S451" s="383"/>
    </row>
    <row r="452" spans="1:19" ht="24.95" customHeight="1" x14ac:dyDescent="0.2">
      <c r="A452" s="207"/>
      <c r="B452" s="217"/>
      <c r="C452" s="216"/>
      <c r="D452" s="391"/>
      <c r="E452" s="398"/>
      <c r="F452" s="215"/>
      <c r="G452" s="206"/>
      <c r="H452" s="374"/>
      <c r="I452" s="374"/>
      <c r="J452" s="374"/>
      <c r="K452" s="107"/>
      <c r="L452" s="374"/>
      <c r="M452" s="374"/>
      <c r="N452" s="374"/>
      <c r="O452" s="107"/>
      <c r="P452" s="374"/>
      <c r="Q452" s="374"/>
      <c r="R452" s="374"/>
      <c r="S452" s="383"/>
    </row>
    <row r="453" spans="1:19" ht="24.95" customHeight="1" x14ac:dyDescent="0.2">
      <c r="A453" s="207"/>
      <c r="B453" s="217"/>
      <c r="C453" s="216"/>
      <c r="D453" s="391"/>
      <c r="E453" s="398"/>
      <c r="F453" s="215"/>
      <c r="G453" s="206"/>
      <c r="H453" s="374"/>
      <c r="I453" s="374"/>
      <c r="J453" s="374"/>
      <c r="K453" s="107"/>
      <c r="L453" s="374"/>
      <c r="M453" s="374"/>
      <c r="N453" s="374"/>
      <c r="O453" s="107"/>
      <c r="P453" s="374"/>
      <c r="Q453" s="374"/>
      <c r="R453" s="374"/>
      <c r="S453" s="383"/>
    </row>
    <row r="454" spans="1:19" ht="24.95" customHeight="1" x14ac:dyDescent="0.2">
      <c r="A454" s="207"/>
      <c r="B454" s="217"/>
      <c r="C454" s="216"/>
      <c r="D454" s="391"/>
      <c r="E454" s="398"/>
      <c r="F454" s="215"/>
      <c r="G454" s="206"/>
      <c r="H454" s="374"/>
      <c r="I454" s="374"/>
      <c r="J454" s="374"/>
      <c r="K454" s="107"/>
      <c r="L454" s="374"/>
      <c r="M454" s="374"/>
      <c r="N454" s="374"/>
      <c r="O454" s="107"/>
      <c r="P454" s="374"/>
      <c r="Q454" s="374"/>
      <c r="R454" s="374"/>
      <c r="S454" s="383"/>
    </row>
    <row r="455" spans="1:19" ht="24.95" customHeight="1" x14ac:dyDescent="0.2">
      <c r="A455" s="207"/>
      <c r="B455" s="217"/>
      <c r="C455" s="216"/>
      <c r="D455" s="391"/>
      <c r="E455" s="398"/>
      <c r="F455" s="215"/>
      <c r="G455" s="206"/>
      <c r="H455" s="374"/>
      <c r="I455" s="374"/>
      <c r="J455" s="374"/>
      <c r="K455" s="107"/>
      <c r="L455" s="374"/>
      <c r="M455" s="374"/>
      <c r="N455" s="374"/>
      <c r="O455" s="107"/>
      <c r="P455" s="374"/>
      <c r="Q455" s="374"/>
      <c r="R455" s="374"/>
      <c r="S455" s="383"/>
    </row>
    <row r="456" spans="1:19" ht="24.95" customHeight="1" x14ac:dyDescent="0.2">
      <c r="A456" s="207"/>
      <c r="B456" s="217"/>
      <c r="C456" s="216"/>
      <c r="D456" s="391"/>
      <c r="E456" s="398"/>
      <c r="F456" s="215"/>
      <c r="G456" s="206"/>
      <c r="H456" s="374"/>
      <c r="I456" s="374"/>
      <c r="J456" s="374"/>
      <c r="K456" s="107"/>
      <c r="L456" s="374"/>
      <c r="M456" s="374"/>
      <c r="N456" s="374"/>
      <c r="O456" s="107"/>
      <c r="P456" s="374"/>
      <c r="Q456" s="374"/>
      <c r="R456" s="374"/>
      <c r="S456" s="383"/>
    </row>
    <row r="457" spans="1:19" ht="24.95" customHeight="1" x14ac:dyDescent="0.2">
      <c r="A457" s="207"/>
      <c r="B457" s="217"/>
      <c r="C457" s="216"/>
      <c r="D457" s="391"/>
      <c r="E457" s="398"/>
      <c r="F457" s="215"/>
      <c r="G457" s="206"/>
      <c r="H457" s="374"/>
      <c r="I457" s="374"/>
      <c r="J457" s="374"/>
      <c r="K457" s="107"/>
      <c r="L457" s="374"/>
      <c r="M457" s="374"/>
      <c r="N457" s="374"/>
      <c r="O457" s="107"/>
      <c r="P457" s="374"/>
      <c r="Q457" s="374"/>
      <c r="R457" s="374"/>
      <c r="S457" s="383"/>
    </row>
    <row r="458" spans="1:19" ht="24.95" customHeight="1" x14ac:dyDescent="0.2">
      <c r="A458" s="207"/>
      <c r="B458" s="217"/>
      <c r="C458" s="216"/>
      <c r="D458" s="391"/>
      <c r="E458" s="398"/>
      <c r="F458" s="215"/>
      <c r="G458" s="206"/>
      <c r="H458" s="374"/>
      <c r="I458" s="374"/>
      <c r="J458" s="374"/>
      <c r="K458" s="107"/>
      <c r="L458" s="374"/>
      <c r="M458" s="374"/>
      <c r="N458" s="374"/>
      <c r="O458" s="107"/>
      <c r="P458" s="374"/>
      <c r="Q458" s="374"/>
      <c r="R458" s="374"/>
      <c r="S458" s="383"/>
    </row>
    <row r="459" spans="1:19" ht="24.95" customHeight="1" x14ac:dyDescent="0.2">
      <c r="A459" s="207"/>
      <c r="B459" s="217"/>
      <c r="C459" s="216"/>
      <c r="D459" s="391"/>
      <c r="E459" s="398"/>
      <c r="F459" s="215"/>
      <c r="G459" s="206"/>
      <c r="H459" s="374"/>
      <c r="I459" s="374"/>
      <c r="J459" s="374"/>
      <c r="K459" s="107"/>
      <c r="L459" s="374"/>
      <c r="M459" s="374"/>
      <c r="N459" s="374"/>
      <c r="O459" s="107"/>
      <c r="P459" s="374"/>
      <c r="Q459" s="374"/>
      <c r="R459" s="374"/>
      <c r="S459" s="383"/>
    </row>
    <row r="460" spans="1:19" ht="24.95" customHeight="1" x14ac:dyDescent="0.2">
      <c r="A460" s="207"/>
      <c r="B460" s="217"/>
      <c r="C460" s="216"/>
      <c r="D460" s="391"/>
      <c r="E460" s="398"/>
      <c r="F460" s="215"/>
      <c r="G460" s="206"/>
      <c r="H460" s="374"/>
      <c r="I460" s="374"/>
      <c r="J460" s="374"/>
      <c r="K460" s="107"/>
      <c r="L460" s="374"/>
      <c r="M460" s="374"/>
      <c r="N460" s="374"/>
      <c r="O460" s="107"/>
      <c r="P460" s="374"/>
      <c r="Q460" s="374"/>
      <c r="R460" s="374"/>
      <c r="S460" s="383"/>
    </row>
    <row r="461" spans="1:19" ht="24.95" customHeight="1" x14ac:dyDescent="0.2">
      <c r="A461" s="207"/>
      <c r="B461" s="217"/>
      <c r="C461" s="216"/>
      <c r="D461" s="391"/>
      <c r="E461" s="398"/>
      <c r="F461" s="215"/>
      <c r="G461" s="206"/>
      <c r="H461" s="374"/>
      <c r="I461" s="374"/>
      <c r="J461" s="374"/>
      <c r="K461" s="107"/>
      <c r="L461" s="374"/>
      <c r="M461" s="374"/>
      <c r="N461" s="374"/>
      <c r="O461" s="107"/>
      <c r="P461" s="374"/>
      <c r="Q461" s="374"/>
      <c r="R461" s="374"/>
      <c r="S461" s="383"/>
    </row>
    <row r="462" spans="1:19" ht="24.95" customHeight="1" x14ac:dyDescent="0.2">
      <c r="A462" s="207"/>
      <c r="B462" s="217"/>
      <c r="C462" s="216"/>
      <c r="D462" s="391"/>
      <c r="E462" s="398"/>
      <c r="F462" s="215"/>
      <c r="G462" s="206"/>
      <c r="H462" s="374"/>
      <c r="I462" s="374"/>
      <c r="J462" s="374"/>
      <c r="K462" s="107"/>
      <c r="L462" s="374"/>
      <c r="M462" s="374"/>
      <c r="N462" s="374"/>
      <c r="O462" s="107"/>
      <c r="P462" s="374"/>
      <c r="Q462" s="374"/>
      <c r="R462" s="374"/>
      <c r="S462" s="383"/>
    </row>
    <row r="463" spans="1:19" ht="24.95" customHeight="1" x14ac:dyDescent="0.2">
      <c r="A463" s="207"/>
      <c r="B463" s="217"/>
      <c r="C463" s="216"/>
      <c r="D463" s="391"/>
      <c r="E463" s="398"/>
      <c r="F463" s="215"/>
      <c r="G463" s="206"/>
      <c r="H463" s="374"/>
      <c r="I463" s="374"/>
      <c r="J463" s="374"/>
      <c r="K463" s="107"/>
      <c r="L463" s="374"/>
      <c r="M463" s="374"/>
      <c r="N463" s="374"/>
      <c r="O463" s="107"/>
      <c r="P463" s="374"/>
      <c r="Q463" s="374"/>
      <c r="R463" s="374"/>
      <c r="S463" s="383"/>
    </row>
    <row r="464" spans="1:19" ht="24.95" customHeight="1" x14ac:dyDescent="0.2">
      <c r="A464" s="207"/>
      <c r="B464" s="217"/>
      <c r="C464" s="216"/>
      <c r="D464" s="391"/>
      <c r="E464" s="398"/>
      <c r="F464" s="215"/>
      <c r="G464" s="206"/>
      <c r="H464" s="374"/>
      <c r="I464" s="374"/>
      <c r="J464" s="374"/>
      <c r="K464" s="107"/>
      <c r="L464" s="374"/>
      <c r="M464" s="374"/>
      <c r="N464" s="374"/>
      <c r="O464" s="107"/>
      <c r="P464" s="374"/>
      <c r="Q464" s="374"/>
      <c r="R464" s="374"/>
      <c r="S464" s="383"/>
    </row>
    <row r="465" spans="1:19" ht="24.95" customHeight="1" x14ac:dyDescent="0.2">
      <c r="A465" s="207"/>
      <c r="B465" s="217"/>
      <c r="C465" s="216"/>
      <c r="D465" s="391"/>
      <c r="E465" s="398"/>
      <c r="F465" s="215"/>
      <c r="G465" s="206"/>
      <c r="H465" s="374"/>
      <c r="I465" s="374"/>
      <c r="J465" s="374"/>
      <c r="K465" s="107"/>
      <c r="L465" s="374"/>
      <c r="M465" s="374"/>
      <c r="N465" s="374"/>
      <c r="O465" s="107"/>
      <c r="P465" s="374"/>
      <c r="Q465" s="374"/>
      <c r="R465" s="374"/>
      <c r="S465" s="383"/>
    </row>
    <row r="466" spans="1:19" ht="24.95" customHeight="1" x14ac:dyDescent="0.2">
      <c r="A466" s="207"/>
      <c r="B466" s="217"/>
      <c r="C466" s="216"/>
      <c r="D466" s="391"/>
      <c r="E466" s="398"/>
      <c r="F466" s="215"/>
      <c r="G466" s="206"/>
      <c r="H466" s="374"/>
      <c r="I466" s="374"/>
      <c r="J466" s="374"/>
      <c r="K466" s="107"/>
      <c r="L466" s="374"/>
      <c r="M466" s="374"/>
      <c r="N466" s="374"/>
      <c r="O466" s="107"/>
      <c r="P466" s="374"/>
      <c r="Q466" s="374"/>
      <c r="R466" s="374"/>
      <c r="S466" s="383"/>
    </row>
    <row r="467" spans="1:19" ht="24.95" customHeight="1" x14ac:dyDescent="0.2">
      <c r="A467" s="207"/>
      <c r="B467" s="217"/>
      <c r="C467" s="216"/>
      <c r="D467" s="391"/>
      <c r="E467" s="398"/>
      <c r="F467" s="215"/>
      <c r="G467" s="206"/>
      <c r="H467" s="374"/>
      <c r="I467" s="374"/>
      <c r="J467" s="374"/>
      <c r="K467" s="107"/>
      <c r="L467" s="374"/>
      <c r="M467" s="374"/>
      <c r="N467" s="374"/>
      <c r="O467" s="107"/>
      <c r="P467" s="374"/>
      <c r="Q467" s="374"/>
      <c r="R467" s="374"/>
      <c r="S467" s="383"/>
    </row>
    <row r="468" spans="1:19" ht="24.95" customHeight="1" x14ac:dyDescent="0.2">
      <c r="A468" s="207"/>
      <c r="B468" s="217"/>
      <c r="C468" s="216"/>
      <c r="D468" s="391"/>
      <c r="E468" s="398"/>
      <c r="F468" s="215"/>
      <c r="G468" s="206"/>
      <c r="H468" s="374"/>
      <c r="I468" s="374"/>
      <c r="J468" s="374"/>
      <c r="K468" s="107"/>
      <c r="L468" s="374"/>
      <c r="M468" s="374"/>
      <c r="N468" s="374"/>
      <c r="O468" s="107"/>
      <c r="P468" s="374"/>
      <c r="Q468" s="374"/>
      <c r="R468" s="374"/>
      <c r="S468" s="383"/>
    </row>
    <row r="469" spans="1:19" ht="24.95" customHeight="1" x14ac:dyDescent="0.2">
      <c r="A469" s="207"/>
      <c r="B469" s="217"/>
      <c r="C469" s="216"/>
      <c r="D469" s="391"/>
      <c r="E469" s="398"/>
      <c r="F469" s="215"/>
      <c r="G469" s="206"/>
      <c r="H469" s="374"/>
      <c r="I469" s="374"/>
      <c r="J469" s="374"/>
      <c r="K469" s="107"/>
      <c r="L469" s="374"/>
      <c r="M469" s="374"/>
      <c r="N469" s="374"/>
      <c r="O469" s="107"/>
      <c r="P469" s="374"/>
      <c r="Q469" s="374"/>
      <c r="R469" s="374"/>
      <c r="S469" s="383"/>
    </row>
    <row r="470" spans="1:19" ht="24.95" customHeight="1" x14ac:dyDescent="0.2">
      <c r="A470" s="207"/>
      <c r="B470" s="217"/>
      <c r="C470" s="216"/>
      <c r="D470" s="391"/>
      <c r="E470" s="398"/>
      <c r="F470" s="215"/>
      <c r="G470" s="206"/>
      <c r="H470" s="374"/>
      <c r="I470" s="374"/>
      <c r="J470" s="374"/>
      <c r="K470" s="107"/>
      <c r="L470" s="374"/>
      <c r="M470" s="374"/>
      <c r="N470" s="374"/>
      <c r="O470" s="107"/>
      <c r="P470" s="374"/>
      <c r="Q470" s="374"/>
      <c r="R470" s="374"/>
      <c r="S470" s="383"/>
    </row>
    <row r="471" spans="1:19" ht="24.95" customHeight="1" x14ac:dyDescent="0.2">
      <c r="A471" s="207"/>
      <c r="B471" s="217"/>
      <c r="C471" s="216"/>
      <c r="D471" s="391"/>
      <c r="E471" s="398"/>
      <c r="F471" s="215"/>
      <c r="G471" s="206"/>
      <c r="H471" s="374"/>
      <c r="I471" s="374"/>
      <c r="J471" s="374"/>
      <c r="K471" s="107"/>
      <c r="L471" s="374"/>
      <c r="M471" s="374"/>
      <c r="N471" s="374"/>
      <c r="O471" s="107"/>
      <c r="P471" s="374"/>
      <c r="Q471" s="374"/>
      <c r="R471" s="374"/>
      <c r="S471" s="383"/>
    </row>
    <row r="472" spans="1:19" ht="24.95" customHeight="1" x14ac:dyDescent="0.2">
      <c r="A472" s="207"/>
      <c r="B472" s="217"/>
      <c r="C472" s="216"/>
      <c r="D472" s="391"/>
      <c r="E472" s="398"/>
      <c r="F472" s="215"/>
      <c r="G472" s="206"/>
      <c r="H472" s="374"/>
      <c r="I472" s="374"/>
      <c r="J472" s="374"/>
      <c r="K472" s="107"/>
      <c r="L472" s="374"/>
      <c r="M472" s="374"/>
      <c r="N472" s="374"/>
      <c r="O472" s="107"/>
      <c r="P472" s="374"/>
      <c r="Q472" s="374"/>
      <c r="R472" s="374"/>
      <c r="S472" s="383"/>
    </row>
    <row r="473" spans="1:19" ht="24.95" customHeight="1" x14ac:dyDescent="0.2">
      <c r="A473" s="207"/>
      <c r="B473" s="217"/>
      <c r="C473" s="216"/>
      <c r="D473" s="391"/>
      <c r="E473" s="398"/>
      <c r="F473" s="215"/>
      <c r="G473" s="206"/>
      <c r="H473" s="374"/>
      <c r="I473" s="374"/>
      <c r="J473" s="374"/>
      <c r="K473" s="107"/>
      <c r="L473" s="374"/>
      <c r="M473" s="374"/>
      <c r="N473" s="374"/>
      <c r="O473" s="107"/>
      <c r="P473" s="374"/>
      <c r="Q473" s="374"/>
      <c r="R473" s="374"/>
      <c r="S473" s="383"/>
    </row>
    <row r="474" spans="1:19" ht="24.95" customHeight="1" x14ac:dyDescent="0.2">
      <c r="A474" s="207"/>
      <c r="B474" s="217"/>
      <c r="C474" s="216"/>
      <c r="D474" s="391"/>
      <c r="E474" s="398"/>
      <c r="F474" s="215"/>
      <c r="G474" s="206"/>
      <c r="H474" s="374"/>
      <c r="I474" s="374"/>
      <c r="J474" s="374"/>
      <c r="K474" s="107"/>
      <c r="L474" s="374"/>
      <c r="M474" s="374"/>
      <c r="N474" s="374"/>
      <c r="O474" s="107"/>
      <c r="P474" s="374"/>
      <c r="Q474" s="374"/>
      <c r="R474" s="374"/>
      <c r="S474" s="383"/>
    </row>
    <row r="475" spans="1:19" ht="24.95" customHeight="1" x14ac:dyDescent="0.2">
      <c r="A475" s="207"/>
      <c r="B475" s="217"/>
      <c r="C475" s="216"/>
      <c r="D475" s="391"/>
      <c r="E475" s="398"/>
      <c r="F475" s="215"/>
      <c r="G475" s="206"/>
      <c r="H475" s="374"/>
      <c r="I475" s="374"/>
      <c r="J475" s="374"/>
      <c r="K475" s="107"/>
      <c r="L475" s="374"/>
      <c r="M475" s="374"/>
      <c r="N475" s="374"/>
      <c r="O475" s="107"/>
      <c r="P475" s="374"/>
      <c r="Q475" s="374"/>
      <c r="R475" s="374"/>
      <c r="S475" s="383"/>
    </row>
    <row r="476" spans="1:19" ht="24.95" customHeight="1" x14ac:dyDescent="0.2">
      <c r="A476" s="207"/>
      <c r="B476" s="217"/>
      <c r="C476" s="216"/>
      <c r="D476" s="391"/>
      <c r="E476" s="398"/>
      <c r="F476" s="215"/>
      <c r="G476" s="206"/>
      <c r="H476" s="374"/>
      <c r="I476" s="374"/>
      <c r="J476" s="374"/>
      <c r="K476" s="107"/>
      <c r="L476" s="374"/>
      <c r="M476" s="374"/>
      <c r="N476" s="374"/>
      <c r="O476" s="107"/>
      <c r="P476" s="374"/>
      <c r="Q476" s="374"/>
      <c r="R476" s="374"/>
      <c r="S476" s="383"/>
    </row>
    <row r="477" spans="1:19" ht="24.95" customHeight="1" x14ac:dyDescent="0.2">
      <c r="A477" s="207"/>
      <c r="B477" s="217"/>
      <c r="C477" s="216"/>
      <c r="D477" s="391"/>
      <c r="E477" s="398"/>
      <c r="F477" s="215"/>
      <c r="G477" s="206"/>
      <c r="H477" s="374"/>
      <c r="I477" s="374"/>
      <c r="J477" s="374"/>
      <c r="K477" s="107"/>
      <c r="L477" s="374"/>
      <c r="M477" s="374"/>
      <c r="N477" s="374"/>
      <c r="O477" s="107"/>
      <c r="P477" s="374"/>
      <c r="Q477" s="374"/>
      <c r="R477" s="374"/>
      <c r="S477" s="383"/>
    </row>
    <row r="478" spans="1:19" ht="24.95" customHeight="1" x14ac:dyDescent="0.2">
      <c r="A478" s="207"/>
      <c r="B478" s="217"/>
      <c r="C478" s="216"/>
      <c r="D478" s="391"/>
      <c r="E478" s="398"/>
      <c r="F478" s="215"/>
      <c r="G478" s="206"/>
      <c r="H478" s="374"/>
      <c r="I478" s="374"/>
      <c r="J478" s="374"/>
      <c r="K478" s="107"/>
      <c r="L478" s="374"/>
      <c r="M478" s="374"/>
      <c r="N478" s="374"/>
      <c r="O478" s="107"/>
      <c r="P478" s="374"/>
      <c r="Q478" s="374"/>
      <c r="R478" s="374"/>
      <c r="S478" s="383"/>
    </row>
    <row r="479" spans="1:19" ht="24.95" customHeight="1" x14ac:dyDescent="0.2">
      <c r="A479" s="207"/>
      <c r="B479" s="217"/>
      <c r="C479" s="216"/>
      <c r="D479" s="391"/>
      <c r="E479" s="398"/>
      <c r="F479" s="215"/>
      <c r="G479" s="206"/>
      <c r="H479" s="374"/>
      <c r="I479" s="374"/>
      <c r="J479" s="374"/>
      <c r="K479" s="107"/>
      <c r="L479" s="374"/>
      <c r="M479" s="374"/>
      <c r="N479" s="374"/>
      <c r="O479" s="107"/>
      <c r="P479" s="374"/>
      <c r="Q479" s="374"/>
      <c r="R479" s="374"/>
      <c r="S479" s="383"/>
    </row>
    <row r="480" spans="1:19" ht="24.95" customHeight="1" x14ac:dyDescent="0.2">
      <c r="A480" s="207"/>
      <c r="B480" s="217"/>
      <c r="C480" s="216"/>
      <c r="D480" s="391"/>
      <c r="E480" s="398"/>
      <c r="F480" s="215"/>
      <c r="G480" s="206"/>
      <c r="H480" s="374"/>
      <c r="I480" s="374"/>
      <c r="J480" s="374"/>
      <c r="K480" s="107"/>
      <c r="L480" s="374"/>
      <c r="M480" s="374"/>
      <c r="N480" s="374"/>
      <c r="O480" s="107"/>
      <c r="P480" s="374"/>
      <c r="Q480" s="374"/>
      <c r="R480" s="374"/>
      <c r="S480" s="383"/>
    </row>
    <row r="481" spans="1:19" ht="24.95" customHeight="1" x14ac:dyDescent="0.2">
      <c r="A481" s="207"/>
      <c r="B481" s="217"/>
      <c r="C481" s="216"/>
      <c r="D481" s="391"/>
      <c r="E481" s="398"/>
      <c r="F481" s="215"/>
      <c r="G481" s="206"/>
      <c r="H481" s="374"/>
      <c r="I481" s="374"/>
      <c r="J481" s="374"/>
      <c r="K481" s="107"/>
      <c r="L481" s="374"/>
      <c r="M481" s="374"/>
      <c r="N481" s="374"/>
      <c r="O481" s="107"/>
      <c r="P481" s="374"/>
      <c r="Q481" s="374"/>
      <c r="R481" s="374"/>
      <c r="S481" s="383"/>
    </row>
    <row r="482" spans="1:19" ht="24.95" customHeight="1" x14ac:dyDescent="0.2">
      <c r="A482" s="207"/>
      <c r="B482" s="217"/>
      <c r="C482" s="216"/>
      <c r="D482" s="391"/>
      <c r="E482" s="398"/>
      <c r="F482" s="215"/>
      <c r="G482" s="206"/>
      <c r="H482" s="374"/>
      <c r="I482" s="374"/>
      <c r="J482" s="374"/>
      <c r="K482" s="107"/>
      <c r="L482" s="374"/>
      <c r="M482" s="374"/>
      <c r="N482" s="374"/>
      <c r="O482" s="107"/>
      <c r="P482" s="374"/>
      <c r="Q482" s="374"/>
      <c r="R482" s="374"/>
      <c r="S482" s="383"/>
    </row>
    <row r="483" spans="1:19" ht="24.95" customHeight="1" x14ac:dyDescent="0.2">
      <c r="A483" s="207"/>
      <c r="B483" s="217"/>
      <c r="C483" s="216"/>
      <c r="D483" s="391"/>
      <c r="E483" s="398"/>
      <c r="F483" s="215"/>
      <c r="G483" s="206"/>
      <c r="H483" s="374"/>
      <c r="I483" s="374"/>
      <c r="J483" s="374"/>
      <c r="K483" s="107"/>
      <c r="L483" s="374"/>
      <c r="M483" s="374"/>
      <c r="N483" s="374"/>
      <c r="O483" s="107"/>
      <c r="P483" s="374"/>
      <c r="Q483" s="374"/>
      <c r="R483" s="374"/>
      <c r="S483" s="383"/>
    </row>
    <row r="484" spans="1:19" ht="24.95" customHeight="1" x14ac:dyDescent="0.2">
      <c r="A484" s="207"/>
      <c r="B484" s="217"/>
      <c r="C484" s="216"/>
      <c r="D484" s="391"/>
      <c r="E484" s="398"/>
      <c r="F484" s="215"/>
      <c r="G484" s="206"/>
      <c r="H484" s="374"/>
      <c r="I484" s="374"/>
      <c r="J484" s="374"/>
      <c r="K484" s="107"/>
      <c r="L484" s="374"/>
      <c r="M484" s="374"/>
      <c r="N484" s="374"/>
      <c r="O484" s="107"/>
      <c r="P484" s="374"/>
      <c r="Q484" s="374"/>
      <c r="R484" s="374"/>
      <c r="S484" s="383"/>
    </row>
    <row r="485" spans="1:19" ht="24.95" customHeight="1" x14ac:dyDescent="0.2">
      <c r="A485" s="207"/>
      <c r="B485" s="217"/>
      <c r="C485" s="216"/>
      <c r="D485" s="391"/>
      <c r="E485" s="398"/>
      <c r="F485" s="215"/>
      <c r="G485" s="206"/>
      <c r="H485" s="374"/>
      <c r="I485" s="374"/>
      <c r="J485" s="374"/>
      <c r="K485" s="107"/>
      <c r="L485" s="374"/>
      <c r="M485" s="374"/>
      <c r="N485" s="374"/>
      <c r="O485" s="107"/>
      <c r="P485" s="374"/>
      <c r="Q485" s="374"/>
      <c r="R485" s="374"/>
      <c r="S485" s="383"/>
    </row>
    <row r="486" spans="1:19" ht="24.95" customHeight="1" x14ac:dyDescent="0.2">
      <c r="A486" s="207"/>
      <c r="B486" s="217"/>
      <c r="C486" s="216"/>
      <c r="D486" s="391"/>
      <c r="E486" s="398"/>
      <c r="F486" s="215"/>
      <c r="G486" s="206"/>
      <c r="H486" s="374"/>
      <c r="I486" s="374"/>
      <c r="J486" s="374"/>
      <c r="K486" s="107"/>
      <c r="L486" s="374"/>
      <c r="M486" s="374"/>
      <c r="N486" s="374"/>
      <c r="O486" s="107"/>
      <c r="P486" s="374"/>
      <c r="Q486" s="374"/>
      <c r="R486" s="374"/>
      <c r="S486" s="383"/>
    </row>
    <row r="487" spans="1:19" ht="24.95" customHeight="1" x14ac:dyDescent="0.2">
      <c r="A487" s="207"/>
      <c r="B487" s="217"/>
      <c r="C487" s="216"/>
      <c r="D487" s="391"/>
      <c r="E487" s="398"/>
      <c r="F487" s="215"/>
      <c r="G487" s="206"/>
      <c r="H487" s="374"/>
      <c r="I487" s="374"/>
      <c r="J487" s="374"/>
      <c r="K487" s="107"/>
      <c r="L487" s="374"/>
      <c r="M487" s="374"/>
      <c r="N487" s="374"/>
      <c r="O487" s="107"/>
      <c r="P487" s="374"/>
      <c r="Q487" s="374"/>
      <c r="R487" s="374"/>
      <c r="S487" s="383"/>
    </row>
    <row r="488" spans="1:19" ht="24.95" customHeight="1" x14ac:dyDescent="0.2">
      <c r="A488" s="207"/>
      <c r="B488" s="217"/>
      <c r="C488" s="216"/>
      <c r="D488" s="391"/>
      <c r="E488" s="398"/>
      <c r="F488" s="215"/>
      <c r="G488" s="206"/>
      <c r="H488" s="374"/>
      <c r="I488" s="374"/>
      <c r="J488" s="374"/>
      <c r="K488" s="107"/>
      <c r="L488" s="374"/>
      <c r="M488" s="374"/>
      <c r="N488" s="374"/>
      <c r="O488" s="107"/>
      <c r="P488" s="374"/>
      <c r="Q488" s="374"/>
      <c r="R488" s="374"/>
      <c r="S488" s="383"/>
    </row>
    <row r="489" spans="1:19" ht="24.95" customHeight="1" x14ac:dyDescent="0.2">
      <c r="A489" s="207"/>
      <c r="B489" s="217"/>
      <c r="C489" s="216"/>
      <c r="D489" s="391"/>
      <c r="E489" s="398"/>
      <c r="F489" s="215"/>
      <c r="G489" s="206"/>
      <c r="H489" s="374"/>
      <c r="I489" s="374"/>
      <c r="J489" s="374"/>
      <c r="K489" s="107"/>
      <c r="L489" s="374"/>
      <c r="M489" s="374"/>
      <c r="N489" s="374"/>
      <c r="O489" s="107"/>
      <c r="P489" s="374"/>
      <c r="Q489" s="374"/>
      <c r="R489" s="374"/>
      <c r="S489" s="383"/>
    </row>
    <row r="490" spans="1:19" ht="24.95" customHeight="1" x14ac:dyDescent="0.2">
      <c r="A490" s="207"/>
      <c r="B490" s="217"/>
      <c r="C490" s="216"/>
      <c r="D490" s="391"/>
      <c r="E490" s="398"/>
      <c r="F490" s="215"/>
      <c r="G490" s="206"/>
      <c r="H490" s="374"/>
      <c r="I490" s="374"/>
      <c r="J490" s="374"/>
      <c r="K490" s="107"/>
      <c r="L490" s="374"/>
      <c r="M490" s="374"/>
      <c r="N490" s="374"/>
      <c r="O490" s="107"/>
      <c r="P490" s="374"/>
      <c r="Q490" s="374"/>
      <c r="R490" s="374"/>
      <c r="S490" s="383"/>
    </row>
    <row r="491" spans="1:19" ht="24.95" customHeight="1" x14ac:dyDescent="0.2">
      <c r="A491" s="207"/>
      <c r="B491" s="217"/>
      <c r="C491" s="216"/>
      <c r="D491" s="391"/>
      <c r="E491" s="398"/>
      <c r="F491" s="215"/>
      <c r="G491" s="206"/>
      <c r="H491" s="374"/>
      <c r="I491" s="374"/>
      <c r="J491" s="374"/>
      <c r="K491" s="107"/>
      <c r="L491" s="374"/>
      <c r="M491" s="374"/>
      <c r="N491" s="374"/>
      <c r="O491" s="107"/>
      <c r="P491" s="374"/>
      <c r="Q491" s="374"/>
      <c r="R491" s="374"/>
      <c r="S491" s="383"/>
    </row>
    <row r="492" spans="1:19" ht="24.95" customHeight="1" x14ac:dyDescent="0.2">
      <c r="A492" s="207"/>
      <c r="B492" s="217"/>
      <c r="C492" s="216"/>
      <c r="D492" s="391"/>
      <c r="E492" s="398"/>
      <c r="F492" s="215"/>
      <c r="G492" s="206"/>
      <c r="H492" s="374"/>
      <c r="I492" s="374"/>
      <c r="J492" s="374"/>
      <c r="K492" s="107"/>
      <c r="L492" s="374"/>
      <c r="M492" s="374"/>
      <c r="N492" s="374"/>
      <c r="O492" s="107"/>
      <c r="P492" s="374"/>
      <c r="Q492" s="374"/>
      <c r="R492" s="374"/>
      <c r="S492" s="383"/>
    </row>
    <row r="493" spans="1:19" ht="24.95" customHeight="1" x14ac:dyDescent="0.2">
      <c r="A493" s="207"/>
      <c r="B493" s="217"/>
      <c r="C493" s="216"/>
      <c r="D493" s="391"/>
      <c r="E493" s="398"/>
      <c r="F493" s="215"/>
      <c r="G493" s="206"/>
      <c r="H493" s="374"/>
      <c r="I493" s="374"/>
      <c r="J493" s="374"/>
      <c r="K493" s="107"/>
      <c r="L493" s="374"/>
      <c r="M493" s="374"/>
      <c r="N493" s="374"/>
      <c r="O493" s="107"/>
      <c r="P493" s="374"/>
      <c r="Q493" s="374"/>
      <c r="R493" s="374"/>
      <c r="S493" s="383"/>
    </row>
    <row r="494" spans="1:19" ht="24.95" customHeight="1" x14ac:dyDescent="0.2">
      <c r="A494" s="207"/>
      <c r="B494" s="217"/>
      <c r="C494" s="216"/>
      <c r="D494" s="391"/>
      <c r="E494" s="398"/>
      <c r="F494" s="215"/>
      <c r="G494" s="206"/>
      <c r="H494" s="374"/>
      <c r="I494" s="374"/>
      <c r="J494" s="374"/>
      <c r="K494" s="107"/>
      <c r="L494" s="374"/>
      <c r="M494" s="374"/>
      <c r="N494" s="374"/>
      <c r="O494" s="107"/>
      <c r="P494" s="374"/>
      <c r="Q494" s="374"/>
      <c r="R494" s="374"/>
      <c r="S494" s="383"/>
    </row>
    <row r="495" spans="1:19" ht="24.95" customHeight="1" x14ac:dyDescent="0.2">
      <c r="A495" s="207"/>
      <c r="B495" s="217"/>
      <c r="C495" s="216"/>
      <c r="D495" s="391"/>
      <c r="E495" s="398"/>
      <c r="F495" s="215"/>
      <c r="G495" s="206"/>
      <c r="H495" s="374"/>
      <c r="I495" s="374"/>
      <c r="J495" s="374"/>
      <c r="K495" s="107"/>
      <c r="L495" s="374"/>
      <c r="M495" s="374"/>
      <c r="N495" s="374"/>
      <c r="O495" s="107"/>
      <c r="P495" s="374"/>
      <c r="Q495" s="374"/>
      <c r="R495" s="374"/>
      <c r="S495" s="383"/>
    </row>
    <row r="496" spans="1:19" ht="24.95" customHeight="1" x14ac:dyDescent="0.2">
      <c r="A496" s="207"/>
      <c r="B496" s="217"/>
      <c r="C496" s="216"/>
      <c r="D496" s="391"/>
      <c r="E496" s="398"/>
      <c r="F496" s="215"/>
      <c r="G496" s="206"/>
      <c r="H496" s="374"/>
      <c r="I496" s="374"/>
      <c r="J496" s="374"/>
      <c r="K496" s="107"/>
      <c r="L496" s="374"/>
      <c r="M496" s="374"/>
      <c r="N496" s="374"/>
      <c r="O496" s="107"/>
      <c r="P496" s="374"/>
      <c r="Q496" s="374"/>
      <c r="R496" s="374"/>
      <c r="S496" s="383"/>
    </row>
    <row r="497" spans="1:19" ht="24.95" customHeight="1" x14ac:dyDescent="0.2">
      <c r="A497" s="207"/>
      <c r="B497" s="217"/>
      <c r="C497" s="216"/>
      <c r="D497" s="391"/>
      <c r="E497" s="398"/>
      <c r="F497" s="215"/>
      <c r="G497" s="206"/>
      <c r="H497" s="374"/>
      <c r="I497" s="374"/>
      <c r="J497" s="374"/>
      <c r="K497" s="107"/>
      <c r="L497" s="374"/>
      <c r="M497" s="374"/>
      <c r="N497" s="374"/>
      <c r="O497" s="107"/>
      <c r="P497" s="374"/>
      <c r="Q497" s="374"/>
      <c r="R497" s="374"/>
      <c r="S497" s="383"/>
    </row>
    <row r="498" spans="1:19" ht="24.95" customHeight="1" x14ac:dyDescent="0.2">
      <c r="A498" s="207"/>
      <c r="B498" s="217"/>
      <c r="C498" s="216"/>
      <c r="D498" s="391"/>
      <c r="E498" s="398"/>
      <c r="F498" s="215"/>
      <c r="G498" s="206"/>
      <c r="H498" s="374"/>
      <c r="I498" s="374"/>
      <c r="J498" s="374"/>
      <c r="K498" s="107"/>
      <c r="L498" s="374"/>
      <c r="M498" s="374"/>
      <c r="N498" s="374"/>
      <c r="O498" s="107"/>
      <c r="P498" s="374"/>
      <c r="Q498" s="374"/>
      <c r="R498" s="374"/>
      <c r="S498" s="383"/>
    </row>
    <row r="499" spans="1:19" ht="24.95" customHeight="1" x14ac:dyDescent="0.2">
      <c r="A499" s="207"/>
      <c r="B499" s="217"/>
      <c r="C499" s="216"/>
      <c r="D499" s="391"/>
      <c r="E499" s="398"/>
      <c r="F499" s="215"/>
      <c r="G499" s="206"/>
      <c r="H499" s="374"/>
      <c r="I499" s="374"/>
      <c r="J499" s="374"/>
      <c r="K499" s="107"/>
      <c r="L499" s="374"/>
      <c r="M499" s="374"/>
      <c r="N499" s="374"/>
      <c r="O499" s="107"/>
      <c r="P499" s="374"/>
      <c r="Q499" s="374"/>
      <c r="R499" s="374"/>
      <c r="S499" s="383"/>
    </row>
    <row r="500" spans="1:19" ht="24.95" customHeight="1" x14ac:dyDescent="0.2">
      <c r="A500" s="207"/>
      <c r="B500" s="217"/>
      <c r="C500" s="216"/>
      <c r="D500" s="391"/>
      <c r="E500" s="398"/>
      <c r="F500" s="215"/>
      <c r="G500" s="206"/>
      <c r="H500" s="374"/>
      <c r="I500" s="374"/>
      <c r="J500" s="374"/>
      <c r="K500" s="107"/>
      <c r="L500" s="374"/>
      <c r="M500" s="374"/>
      <c r="N500" s="374"/>
      <c r="O500" s="107"/>
      <c r="P500" s="374"/>
      <c r="Q500" s="374"/>
      <c r="R500" s="374"/>
      <c r="S500" s="383"/>
    </row>
    <row r="501" spans="1:19" ht="24.95" customHeight="1" x14ac:dyDescent="0.2">
      <c r="A501" s="207"/>
      <c r="B501" s="217"/>
      <c r="C501" s="216"/>
      <c r="D501" s="391"/>
      <c r="E501" s="398"/>
      <c r="F501" s="215"/>
      <c r="G501" s="206"/>
      <c r="H501" s="374"/>
      <c r="I501" s="374"/>
      <c r="J501" s="374"/>
      <c r="K501" s="107"/>
      <c r="L501" s="374"/>
      <c r="M501" s="374"/>
      <c r="N501" s="374"/>
      <c r="O501" s="107"/>
      <c r="P501" s="374"/>
      <c r="Q501" s="374"/>
      <c r="R501" s="374"/>
      <c r="S501" s="383"/>
    </row>
    <row r="502" spans="1:19" ht="24.95" customHeight="1" x14ac:dyDescent="0.2">
      <c r="A502" s="207"/>
      <c r="B502" s="217"/>
      <c r="C502" s="216"/>
      <c r="D502" s="391"/>
      <c r="E502" s="398"/>
      <c r="F502" s="215"/>
      <c r="G502" s="206"/>
      <c r="H502" s="374"/>
      <c r="I502" s="374"/>
      <c r="J502" s="374"/>
      <c r="K502" s="107"/>
      <c r="L502" s="374"/>
      <c r="M502" s="374"/>
      <c r="N502" s="374"/>
      <c r="O502" s="107"/>
      <c r="P502" s="374"/>
      <c r="Q502" s="374"/>
      <c r="R502" s="374"/>
      <c r="S502" s="383"/>
    </row>
    <row r="503" spans="1:19" ht="24.95" customHeight="1" x14ac:dyDescent="0.2">
      <c r="A503" s="207"/>
      <c r="B503" s="217"/>
      <c r="C503" s="216"/>
      <c r="D503" s="391"/>
      <c r="E503" s="398"/>
      <c r="F503" s="215"/>
      <c r="G503" s="206"/>
      <c r="H503" s="374"/>
      <c r="I503" s="374"/>
      <c r="J503" s="374"/>
      <c r="K503" s="107"/>
      <c r="L503" s="374"/>
      <c r="M503" s="374"/>
      <c r="N503" s="374"/>
      <c r="O503" s="107"/>
      <c r="P503" s="374"/>
      <c r="Q503" s="374"/>
      <c r="R503" s="374"/>
      <c r="S503" s="383"/>
    </row>
    <row r="504" spans="1:19" ht="24.95" customHeight="1" x14ac:dyDescent="0.2">
      <c r="A504" s="207"/>
      <c r="B504" s="217"/>
      <c r="C504" s="216"/>
      <c r="D504" s="391"/>
      <c r="E504" s="398"/>
      <c r="F504" s="215"/>
      <c r="G504" s="206"/>
      <c r="H504" s="374"/>
      <c r="I504" s="374"/>
      <c r="J504" s="374"/>
      <c r="K504" s="107"/>
      <c r="L504" s="374"/>
      <c r="M504" s="374"/>
      <c r="N504" s="374"/>
      <c r="O504" s="107"/>
      <c r="P504" s="374"/>
      <c r="Q504" s="374"/>
      <c r="R504" s="374"/>
      <c r="S504" s="383"/>
    </row>
    <row r="505" spans="1:19" ht="24.95" customHeight="1" x14ac:dyDescent="0.2">
      <c r="A505" s="207"/>
      <c r="B505" s="217"/>
      <c r="C505" s="216"/>
      <c r="D505" s="391"/>
      <c r="E505" s="398"/>
      <c r="F505" s="215"/>
      <c r="G505" s="206"/>
      <c r="H505" s="374"/>
      <c r="I505" s="374"/>
      <c r="J505" s="374"/>
      <c r="K505" s="107"/>
      <c r="L505" s="374"/>
      <c r="M505" s="374"/>
      <c r="N505" s="374"/>
      <c r="O505" s="107"/>
      <c r="P505" s="374"/>
      <c r="Q505" s="374"/>
      <c r="R505" s="374"/>
      <c r="S505" s="383"/>
    </row>
    <row r="506" spans="1:19" ht="24.95" customHeight="1" x14ac:dyDescent="0.2">
      <c r="A506" s="207"/>
      <c r="B506" s="217"/>
      <c r="C506" s="216"/>
      <c r="D506" s="391"/>
      <c r="E506" s="398"/>
      <c r="F506" s="215"/>
      <c r="G506" s="206"/>
      <c r="H506" s="374"/>
      <c r="I506" s="374"/>
      <c r="J506" s="374"/>
      <c r="K506" s="107"/>
      <c r="L506" s="374"/>
      <c r="M506" s="374"/>
      <c r="N506" s="374"/>
      <c r="O506" s="107"/>
      <c r="P506" s="374"/>
      <c r="Q506" s="374"/>
      <c r="R506" s="374"/>
      <c r="S506" s="383"/>
    </row>
    <row r="507" spans="1:19" ht="24.95" customHeight="1" x14ac:dyDescent="0.2">
      <c r="A507" s="207"/>
      <c r="B507" s="217"/>
      <c r="C507" s="216"/>
      <c r="D507" s="391"/>
      <c r="E507" s="398"/>
      <c r="F507" s="215"/>
      <c r="G507" s="206"/>
      <c r="H507" s="374"/>
      <c r="I507" s="374"/>
      <c r="J507" s="374"/>
      <c r="K507" s="107"/>
      <c r="L507" s="374"/>
      <c r="M507" s="374"/>
      <c r="N507" s="374"/>
      <c r="O507" s="107"/>
      <c r="P507" s="374"/>
      <c r="Q507" s="374"/>
      <c r="R507" s="374"/>
      <c r="S507" s="383"/>
    </row>
    <row r="508" spans="1:19" ht="24.95" customHeight="1" x14ac:dyDescent="0.2">
      <c r="A508" s="207"/>
      <c r="B508" s="217"/>
      <c r="C508" s="216"/>
      <c r="D508" s="391"/>
      <c r="E508" s="398"/>
      <c r="F508" s="215"/>
      <c r="G508" s="206"/>
      <c r="H508" s="374"/>
      <c r="I508" s="374"/>
      <c r="J508" s="374"/>
      <c r="K508" s="107"/>
      <c r="L508" s="374"/>
      <c r="M508" s="374"/>
      <c r="N508" s="374"/>
      <c r="O508" s="107"/>
      <c r="P508" s="374"/>
      <c r="Q508" s="374"/>
      <c r="R508" s="374"/>
      <c r="S508" s="383"/>
    </row>
    <row r="509" spans="1:19" ht="24.95" customHeight="1" x14ac:dyDescent="0.2">
      <c r="A509" s="207"/>
      <c r="B509" s="217"/>
      <c r="C509" s="216"/>
      <c r="D509" s="391"/>
      <c r="E509" s="398"/>
      <c r="F509" s="215"/>
      <c r="G509" s="206"/>
      <c r="H509" s="374"/>
      <c r="I509" s="374"/>
      <c r="J509" s="374"/>
      <c r="K509" s="107"/>
      <c r="L509" s="374"/>
      <c r="M509" s="374"/>
      <c r="N509" s="374"/>
      <c r="O509" s="107"/>
      <c r="P509" s="374"/>
      <c r="Q509" s="374"/>
      <c r="R509" s="374"/>
      <c r="S509" s="383"/>
    </row>
    <row r="510" spans="1:19" ht="24.95" customHeight="1" x14ac:dyDescent="0.2">
      <c r="A510" s="207"/>
      <c r="B510" s="217"/>
      <c r="C510" s="216"/>
      <c r="D510" s="391"/>
      <c r="E510" s="398"/>
      <c r="F510" s="215"/>
      <c r="G510" s="206"/>
      <c r="H510" s="374"/>
      <c r="I510" s="374"/>
      <c r="J510" s="374"/>
      <c r="K510" s="107"/>
      <c r="L510" s="374"/>
      <c r="M510" s="374"/>
      <c r="N510" s="374"/>
      <c r="O510" s="107"/>
      <c r="P510" s="374"/>
      <c r="Q510" s="374"/>
      <c r="R510" s="374"/>
      <c r="S510" s="383"/>
    </row>
    <row r="511" spans="1:19" ht="24.95" customHeight="1" x14ac:dyDescent="0.2">
      <c r="A511" s="207"/>
      <c r="B511" s="217"/>
      <c r="C511" s="216"/>
      <c r="D511" s="391"/>
      <c r="E511" s="398"/>
      <c r="F511" s="215"/>
      <c r="G511" s="206"/>
      <c r="H511" s="374"/>
      <c r="I511" s="374"/>
      <c r="J511" s="374"/>
      <c r="K511" s="107"/>
      <c r="L511" s="374"/>
      <c r="M511" s="374"/>
      <c r="N511" s="374"/>
      <c r="O511" s="107"/>
      <c r="P511" s="374"/>
      <c r="Q511" s="374"/>
      <c r="R511" s="374"/>
      <c r="S511" s="383"/>
    </row>
    <row r="512" spans="1:19" ht="24.95" customHeight="1" x14ac:dyDescent="0.2">
      <c r="A512" s="207"/>
      <c r="B512" s="217"/>
      <c r="C512" s="216"/>
      <c r="D512" s="391"/>
      <c r="E512" s="398"/>
      <c r="F512" s="215"/>
      <c r="G512" s="206"/>
      <c r="H512" s="374"/>
      <c r="I512" s="374"/>
      <c r="J512" s="374"/>
      <c r="K512" s="107"/>
      <c r="L512" s="374"/>
      <c r="M512" s="374"/>
      <c r="N512" s="374"/>
      <c r="O512" s="107"/>
      <c r="P512" s="374"/>
      <c r="Q512" s="374"/>
      <c r="R512" s="374"/>
      <c r="S512" s="383"/>
    </row>
    <row r="513" spans="1:19" ht="24.95" customHeight="1" x14ac:dyDescent="0.2">
      <c r="A513" s="207"/>
      <c r="B513" s="217"/>
      <c r="C513" s="216"/>
      <c r="D513" s="391"/>
      <c r="E513" s="398"/>
      <c r="F513" s="215"/>
      <c r="G513" s="206"/>
      <c r="H513" s="374"/>
      <c r="I513" s="374"/>
      <c r="J513" s="374"/>
      <c r="K513" s="107"/>
      <c r="L513" s="374"/>
      <c r="M513" s="374"/>
      <c r="N513" s="374"/>
      <c r="O513" s="107"/>
      <c r="P513" s="374"/>
      <c r="Q513" s="374"/>
      <c r="R513" s="374"/>
      <c r="S513" s="383"/>
    </row>
    <row r="514" spans="1:19" ht="24.95" customHeight="1" x14ac:dyDescent="0.2">
      <c r="A514" s="207"/>
      <c r="B514" s="217"/>
      <c r="C514" s="216"/>
      <c r="D514" s="391"/>
      <c r="E514" s="398"/>
      <c r="F514" s="215"/>
      <c r="G514" s="206"/>
      <c r="H514" s="374"/>
      <c r="I514" s="374"/>
      <c r="J514" s="374"/>
      <c r="K514" s="107"/>
      <c r="L514" s="374"/>
      <c r="M514" s="374"/>
      <c r="N514" s="374"/>
      <c r="O514" s="107"/>
      <c r="P514" s="374"/>
      <c r="Q514" s="374"/>
      <c r="R514" s="374"/>
      <c r="S514" s="383"/>
    </row>
    <row r="515" spans="1:19" ht="24.95" customHeight="1" x14ac:dyDescent="0.2">
      <c r="A515" s="207"/>
      <c r="B515" s="217"/>
      <c r="C515" s="216"/>
      <c r="D515" s="391"/>
      <c r="E515" s="398"/>
      <c r="F515" s="215"/>
      <c r="G515" s="206"/>
      <c r="H515" s="374"/>
      <c r="I515" s="374"/>
      <c r="J515" s="374"/>
      <c r="K515" s="107"/>
      <c r="L515" s="374"/>
      <c r="M515" s="374"/>
      <c r="N515" s="374"/>
      <c r="O515" s="107"/>
      <c r="P515" s="374"/>
      <c r="Q515" s="374"/>
      <c r="R515" s="374"/>
      <c r="S515" s="383"/>
    </row>
    <row r="516" spans="1:19" ht="24.95" customHeight="1" x14ac:dyDescent="0.2">
      <c r="A516" s="207"/>
      <c r="B516" s="217"/>
      <c r="C516" s="216"/>
      <c r="D516" s="391"/>
      <c r="E516" s="398"/>
      <c r="F516" s="215"/>
      <c r="G516" s="206"/>
      <c r="H516" s="374"/>
      <c r="I516" s="374"/>
      <c r="J516" s="374"/>
      <c r="K516" s="107"/>
      <c r="L516" s="374"/>
      <c r="M516" s="374"/>
      <c r="N516" s="374"/>
      <c r="O516" s="107"/>
      <c r="P516" s="374"/>
      <c r="Q516" s="374"/>
      <c r="R516" s="374"/>
      <c r="S516" s="383"/>
    </row>
    <row r="517" spans="1:19" ht="24.95" customHeight="1" x14ac:dyDescent="0.2">
      <c r="A517" s="207"/>
      <c r="B517" s="217"/>
      <c r="C517" s="216"/>
      <c r="D517" s="391"/>
      <c r="E517" s="398"/>
      <c r="F517" s="215"/>
      <c r="G517" s="206"/>
      <c r="H517" s="374"/>
      <c r="I517" s="374"/>
      <c r="J517" s="374"/>
      <c r="K517" s="107"/>
      <c r="L517" s="374"/>
      <c r="M517" s="374"/>
      <c r="N517" s="374"/>
      <c r="O517" s="107"/>
      <c r="P517" s="374"/>
      <c r="Q517" s="374"/>
      <c r="R517" s="374"/>
      <c r="S517" s="383"/>
    </row>
    <row r="518" spans="1:19" ht="24.95" customHeight="1" x14ac:dyDescent="0.2">
      <c r="A518" s="207"/>
      <c r="B518" s="217"/>
      <c r="C518" s="216"/>
      <c r="D518" s="391"/>
      <c r="E518" s="398"/>
      <c r="F518" s="215"/>
      <c r="G518" s="206"/>
      <c r="H518" s="374"/>
      <c r="I518" s="374"/>
      <c r="J518" s="374"/>
      <c r="K518" s="107"/>
      <c r="L518" s="374"/>
      <c r="M518" s="374"/>
      <c r="N518" s="374"/>
      <c r="O518" s="107"/>
      <c r="P518" s="374"/>
      <c r="Q518" s="374"/>
      <c r="R518" s="374"/>
      <c r="S518" s="383"/>
    </row>
    <row r="519" spans="1:19" ht="24.95" customHeight="1" x14ac:dyDescent="0.2">
      <c r="A519" s="207"/>
      <c r="B519" s="217"/>
      <c r="C519" s="216"/>
      <c r="D519" s="391"/>
      <c r="E519" s="398"/>
      <c r="F519" s="215"/>
      <c r="G519" s="206"/>
      <c r="H519" s="374"/>
      <c r="I519" s="374"/>
      <c r="J519" s="374"/>
      <c r="K519" s="107"/>
      <c r="L519" s="374"/>
      <c r="M519" s="374"/>
      <c r="N519" s="374"/>
      <c r="O519" s="107"/>
      <c r="P519" s="374"/>
      <c r="Q519" s="374"/>
      <c r="R519" s="374"/>
      <c r="S519" s="383"/>
    </row>
    <row r="520" spans="1:19" ht="24.95" customHeight="1" x14ac:dyDescent="0.2">
      <c r="A520" s="207"/>
      <c r="B520" s="217"/>
      <c r="C520" s="216"/>
      <c r="D520" s="391"/>
      <c r="E520" s="398"/>
      <c r="F520" s="215"/>
      <c r="G520" s="206"/>
      <c r="H520" s="374"/>
      <c r="I520" s="374"/>
      <c r="J520" s="374"/>
      <c r="K520" s="107"/>
      <c r="L520" s="374"/>
      <c r="M520" s="374"/>
      <c r="N520" s="374"/>
      <c r="O520" s="107"/>
      <c r="P520" s="374"/>
      <c r="Q520" s="374"/>
      <c r="R520" s="374"/>
      <c r="S520" s="383"/>
    </row>
    <row r="521" spans="1:19" ht="24.95" customHeight="1" x14ac:dyDescent="0.2">
      <c r="A521" s="207"/>
      <c r="B521" s="217"/>
      <c r="C521" s="216"/>
      <c r="D521" s="391"/>
      <c r="E521" s="398"/>
      <c r="F521" s="215"/>
      <c r="G521" s="206"/>
      <c r="H521" s="374"/>
      <c r="I521" s="374"/>
      <c r="J521" s="374"/>
      <c r="K521" s="107"/>
      <c r="L521" s="374"/>
      <c r="M521" s="374"/>
      <c r="N521" s="374"/>
      <c r="O521" s="107"/>
      <c r="P521" s="374"/>
      <c r="Q521" s="374"/>
      <c r="R521" s="374"/>
      <c r="S521" s="383"/>
    </row>
    <row r="522" spans="1:19" ht="24.95" customHeight="1" x14ac:dyDescent="0.2">
      <c r="A522" s="207"/>
      <c r="B522" s="217"/>
      <c r="C522" s="216"/>
      <c r="D522" s="391"/>
      <c r="E522" s="398"/>
      <c r="F522" s="215"/>
      <c r="G522" s="206"/>
      <c r="H522" s="374"/>
      <c r="I522" s="374"/>
      <c r="J522" s="374"/>
      <c r="K522" s="107"/>
      <c r="L522" s="374"/>
      <c r="M522" s="374"/>
      <c r="N522" s="374"/>
      <c r="O522" s="107"/>
      <c r="P522" s="374"/>
      <c r="Q522" s="374"/>
      <c r="R522" s="374"/>
      <c r="S522" s="383"/>
    </row>
    <row r="523" spans="1:19" ht="24.95" customHeight="1" x14ac:dyDescent="0.2">
      <c r="A523" s="207"/>
      <c r="B523" s="217"/>
      <c r="C523" s="216"/>
      <c r="D523" s="391"/>
      <c r="E523" s="398"/>
      <c r="F523" s="215"/>
      <c r="G523" s="206"/>
      <c r="H523" s="374"/>
      <c r="I523" s="374"/>
      <c r="J523" s="374"/>
      <c r="K523" s="107"/>
      <c r="L523" s="374"/>
      <c r="M523" s="374"/>
      <c r="N523" s="374"/>
      <c r="O523" s="107"/>
      <c r="P523" s="374"/>
      <c r="Q523" s="374"/>
      <c r="R523" s="374"/>
      <c r="S523" s="383"/>
    </row>
    <row r="524" spans="1:19" ht="24.95" customHeight="1" x14ac:dyDescent="0.2">
      <c r="A524" s="207"/>
      <c r="B524" s="217"/>
      <c r="C524" s="216"/>
      <c r="D524" s="391"/>
      <c r="E524" s="398"/>
      <c r="F524" s="215"/>
      <c r="G524" s="206"/>
      <c r="H524" s="374"/>
      <c r="I524" s="374"/>
      <c r="J524" s="374"/>
      <c r="K524" s="107"/>
      <c r="L524" s="374"/>
      <c r="M524" s="374"/>
      <c r="N524" s="374"/>
      <c r="O524" s="107"/>
      <c r="P524" s="374"/>
      <c r="Q524" s="374"/>
      <c r="R524" s="374"/>
      <c r="S524" s="383"/>
    </row>
    <row r="525" spans="1:19" ht="24.95" customHeight="1" x14ac:dyDescent="0.2">
      <c r="A525" s="207"/>
      <c r="B525" s="217"/>
      <c r="C525" s="216"/>
      <c r="D525" s="391"/>
      <c r="E525" s="398"/>
      <c r="F525" s="215"/>
      <c r="G525" s="206"/>
      <c r="H525" s="374"/>
      <c r="I525" s="374"/>
      <c r="J525" s="374"/>
      <c r="K525" s="107"/>
      <c r="L525" s="374"/>
      <c r="M525" s="374"/>
      <c r="N525" s="374"/>
      <c r="O525" s="107"/>
      <c r="P525" s="374"/>
      <c r="Q525" s="374"/>
      <c r="R525" s="374"/>
      <c r="S525" s="383"/>
    </row>
    <row r="526" spans="1:19" ht="24.95" customHeight="1" x14ac:dyDescent="0.2">
      <c r="A526" s="207"/>
      <c r="B526" s="217"/>
      <c r="C526" s="216"/>
      <c r="D526" s="391"/>
      <c r="E526" s="398"/>
      <c r="F526" s="215"/>
      <c r="G526" s="206"/>
      <c r="H526" s="374"/>
      <c r="I526" s="374"/>
      <c r="J526" s="374"/>
      <c r="K526" s="107"/>
      <c r="L526" s="374"/>
      <c r="M526" s="374"/>
      <c r="N526" s="374"/>
      <c r="O526" s="107"/>
      <c r="P526" s="374"/>
      <c r="Q526" s="374"/>
      <c r="R526" s="374"/>
      <c r="S526" s="383"/>
    </row>
    <row r="527" spans="1:19" ht="24.95" customHeight="1" x14ac:dyDescent="0.2">
      <c r="A527" s="207"/>
      <c r="B527" s="217"/>
      <c r="C527" s="216"/>
      <c r="D527" s="391"/>
      <c r="E527" s="398"/>
      <c r="F527" s="215"/>
      <c r="G527" s="206"/>
      <c r="H527" s="374"/>
      <c r="I527" s="374"/>
      <c r="J527" s="374"/>
      <c r="K527" s="107"/>
      <c r="L527" s="374"/>
      <c r="M527" s="374"/>
      <c r="N527" s="374"/>
      <c r="O527" s="107"/>
      <c r="P527" s="374"/>
      <c r="Q527" s="374"/>
      <c r="R527" s="374"/>
      <c r="S527" s="383"/>
    </row>
    <row r="528" spans="1:19" ht="24.95" customHeight="1" x14ac:dyDescent="0.2">
      <c r="A528" s="207"/>
      <c r="B528" s="217"/>
      <c r="C528" s="216"/>
      <c r="D528" s="391"/>
      <c r="E528" s="398"/>
      <c r="F528" s="215"/>
      <c r="G528" s="206"/>
      <c r="H528" s="374"/>
      <c r="I528" s="374"/>
      <c r="J528" s="374"/>
      <c r="K528" s="107"/>
      <c r="L528" s="374"/>
      <c r="M528" s="374"/>
      <c r="N528" s="374"/>
      <c r="O528" s="107"/>
      <c r="P528" s="374"/>
      <c r="Q528" s="374"/>
      <c r="R528" s="374"/>
      <c r="S528" s="383"/>
    </row>
    <row r="529" spans="1:19" ht="24.95" customHeight="1" x14ac:dyDescent="0.2">
      <c r="A529" s="207"/>
      <c r="B529" s="217"/>
      <c r="C529" s="216"/>
      <c r="D529" s="391"/>
      <c r="E529" s="398"/>
      <c r="F529" s="215"/>
      <c r="G529" s="206"/>
      <c r="H529" s="374"/>
      <c r="I529" s="374"/>
      <c r="J529" s="374"/>
      <c r="K529" s="107"/>
      <c r="L529" s="374"/>
      <c r="M529" s="374"/>
      <c r="N529" s="374"/>
      <c r="O529" s="107"/>
      <c r="P529" s="374"/>
      <c r="Q529" s="374"/>
      <c r="R529" s="374"/>
      <c r="S529" s="383"/>
    </row>
    <row r="530" spans="1:19" ht="24.95" customHeight="1" x14ac:dyDescent="0.2">
      <c r="A530" s="207"/>
      <c r="B530" s="217"/>
      <c r="C530" s="216"/>
      <c r="D530" s="391"/>
      <c r="E530" s="398"/>
      <c r="F530" s="215"/>
      <c r="G530" s="206"/>
      <c r="H530" s="374"/>
      <c r="I530" s="374"/>
      <c r="J530" s="374"/>
      <c r="K530" s="107"/>
      <c r="L530" s="374"/>
      <c r="M530" s="374"/>
      <c r="N530" s="374"/>
      <c r="O530" s="107"/>
      <c r="P530" s="374"/>
      <c r="Q530" s="374"/>
      <c r="R530" s="374"/>
      <c r="S530" s="383"/>
    </row>
    <row r="531" spans="1:19" ht="24.95" customHeight="1" x14ac:dyDescent="0.2">
      <c r="A531" s="207"/>
      <c r="B531" s="217"/>
      <c r="C531" s="216"/>
      <c r="D531" s="391"/>
      <c r="E531" s="398"/>
      <c r="F531" s="215"/>
      <c r="G531" s="206"/>
      <c r="H531" s="374"/>
      <c r="I531" s="374"/>
      <c r="J531" s="374"/>
      <c r="K531" s="107"/>
      <c r="L531" s="374"/>
      <c r="M531" s="374"/>
      <c r="N531" s="374"/>
      <c r="O531" s="107"/>
      <c r="P531" s="374"/>
      <c r="Q531" s="374"/>
      <c r="R531" s="374"/>
      <c r="S531" s="383"/>
    </row>
    <row r="532" spans="1:19" ht="24.95" customHeight="1" x14ac:dyDescent="0.2">
      <c r="A532" s="207"/>
      <c r="B532" s="217"/>
      <c r="C532" s="216"/>
      <c r="D532" s="391"/>
      <c r="E532" s="398"/>
      <c r="F532" s="215"/>
      <c r="G532" s="206"/>
      <c r="H532" s="374"/>
      <c r="I532" s="374"/>
      <c r="J532" s="374"/>
      <c r="K532" s="107"/>
      <c r="L532" s="374"/>
      <c r="M532" s="374"/>
      <c r="N532" s="374"/>
      <c r="O532" s="107"/>
      <c r="P532" s="374"/>
      <c r="Q532" s="374"/>
      <c r="R532" s="374"/>
      <c r="S532" s="383"/>
    </row>
    <row r="533" spans="1:19" ht="24.95" customHeight="1" x14ac:dyDescent="0.2">
      <c r="A533" s="207"/>
      <c r="B533" s="217"/>
      <c r="C533" s="216"/>
      <c r="D533" s="391"/>
      <c r="E533" s="398"/>
      <c r="F533" s="215"/>
      <c r="G533" s="206"/>
      <c r="H533" s="374"/>
      <c r="I533" s="374"/>
      <c r="J533" s="374"/>
      <c r="K533" s="107"/>
      <c r="L533" s="374"/>
      <c r="M533" s="374"/>
      <c r="N533" s="374"/>
      <c r="O533" s="107"/>
      <c r="P533" s="374"/>
      <c r="Q533" s="374"/>
      <c r="R533" s="374"/>
      <c r="S533" s="383"/>
    </row>
    <row r="534" spans="1:19" ht="24.95" customHeight="1" x14ac:dyDescent="0.2">
      <c r="A534" s="207"/>
      <c r="B534" s="217"/>
      <c r="C534" s="216"/>
      <c r="D534" s="391"/>
      <c r="E534" s="398"/>
      <c r="F534" s="215"/>
      <c r="G534" s="206"/>
      <c r="H534" s="374"/>
      <c r="I534" s="374"/>
      <c r="J534" s="374"/>
      <c r="K534" s="107"/>
      <c r="L534" s="374"/>
      <c r="M534" s="374"/>
      <c r="N534" s="374"/>
      <c r="O534" s="107"/>
      <c r="P534" s="374"/>
      <c r="Q534" s="374"/>
      <c r="R534" s="374"/>
      <c r="S534" s="383"/>
    </row>
    <row r="535" spans="1:19" ht="24.95" customHeight="1" x14ac:dyDescent="0.2">
      <c r="A535" s="207"/>
      <c r="B535" s="217"/>
      <c r="C535" s="216"/>
      <c r="D535" s="391"/>
      <c r="E535" s="398"/>
      <c r="F535" s="215"/>
      <c r="G535" s="206"/>
      <c r="H535" s="374"/>
      <c r="I535" s="374"/>
      <c r="J535" s="374"/>
      <c r="K535" s="107"/>
      <c r="L535" s="374"/>
      <c r="M535" s="374"/>
      <c r="N535" s="374"/>
      <c r="O535" s="107"/>
      <c r="P535" s="374"/>
      <c r="Q535" s="374"/>
      <c r="R535" s="374"/>
      <c r="S535" s="383"/>
    </row>
    <row r="536" spans="1:19" ht="24.95" customHeight="1" x14ac:dyDescent="0.2">
      <c r="A536" s="207"/>
      <c r="B536" s="217"/>
      <c r="C536" s="216"/>
      <c r="D536" s="391"/>
      <c r="E536" s="398"/>
      <c r="F536" s="215"/>
      <c r="G536" s="206"/>
      <c r="H536" s="374"/>
      <c r="I536" s="374"/>
      <c r="J536" s="374"/>
      <c r="K536" s="107"/>
      <c r="L536" s="374"/>
      <c r="M536" s="374"/>
      <c r="N536" s="374"/>
      <c r="O536" s="107"/>
      <c r="P536" s="374"/>
      <c r="Q536" s="374"/>
      <c r="R536" s="374"/>
      <c r="S536" s="383"/>
    </row>
    <row r="537" spans="1:19" ht="24.95" customHeight="1" x14ac:dyDescent="0.2">
      <c r="A537" s="207"/>
      <c r="B537" s="217"/>
      <c r="C537" s="216"/>
      <c r="D537" s="391"/>
      <c r="E537" s="398"/>
      <c r="F537" s="215"/>
      <c r="G537" s="206"/>
      <c r="H537" s="374"/>
      <c r="I537" s="374"/>
      <c r="J537" s="374"/>
      <c r="K537" s="107"/>
      <c r="L537" s="374"/>
      <c r="M537" s="374"/>
      <c r="N537" s="374"/>
      <c r="O537" s="107"/>
      <c r="P537" s="374"/>
      <c r="Q537" s="374"/>
      <c r="R537" s="374"/>
      <c r="S537" s="383"/>
    </row>
    <row r="538" spans="1:19" ht="24.95" customHeight="1" x14ac:dyDescent="0.2">
      <c r="A538" s="207"/>
      <c r="B538" s="217"/>
      <c r="C538" s="216"/>
      <c r="D538" s="391"/>
      <c r="E538" s="398"/>
      <c r="F538" s="215"/>
      <c r="G538" s="206"/>
      <c r="H538" s="374"/>
      <c r="I538" s="374"/>
      <c r="J538" s="374"/>
      <c r="K538" s="107"/>
      <c r="L538" s="374"/>
      <c r="M538" s="374"/>
      <c r="N538" s="374"/>
      <c r="O538" s="107"/>
      <c r="P538" s="374"/>
      <c r="Q538" s="374"/>
      <c r="R538" s="374"/>
      <c r="S538" s="383"/>
    </row>
    <row r="539" spans="1:19" ht="24.95" customHeight="1" x14ac:dyDescent="0.2">
      <c r="A539" s="207"/>
      <c r="B539" s="217"/>
      <c r="C539" s="216"/>
      <c r="D539" s="391"/>
      <c r="E539" s="398"/>
      <c r="F539" s="215"/>
      <c r="G539" s="206"/>
      <c r="H539" s="374"/>
      <c r="I539" s="374"/>
      <c r="J539" s="374"/>
      <c r="K539" s="107"/>
      <c r="L539" s="374"/>
      <c r="M539" s="374"/>
      <c r="N539" s="374"/>
      <c r="O539" s="107"/>
      <c r="P539" s="374"/>
      <c r="Q539" s="374"/>
      <c r="R539" s="374"/>
      <c r="S539" s="383"/>
    </row>
    <row r="540" spans="1:19" ht="24.95" customHeight="1" x14ac:dyDescent="0.2">
      <c r="A540" s="207"/>
      <c r="B540" s="217"/>
      <c r="C540" s="216"/>
      <c r="D540" s="391"/>
      <c r="E540" s="398"/>
      <c r="F540" s="215"/>
      <c r="G540" s="206"/>
      <c r="H540" s="374"/>
      <c r="I540" s="374"/>
      <c r="J540" s="374"/>
      <c r="K540" s="107"/>
      <c r="L540" s="374"/>
      <c r="M540" s="374"/>
      <c r="N540" s="374"/>
      <c r="O540" s="107"/>
      <c r="P540" s="374"/>
      <c r="Q540" s="374"/>
      <c r="R540" s="374"/>
      <c r="S540" s="383"/>
    </row>
    <row r="541" spans="1:19" ht="24.95" customHeight="1" x14ac:dyDescent="0.2">
      <c r="A541" s="207"/>
      <c r="B541" s="217"/>
      <c r="C541" s="216"/>
      <c r="D541" s="391"/>
      <c r="E541" s="398"/>
      <c r="F541" s="215"/>
      <c r="G541" s="206"/>
      <c r="H541" s="374"/>
      <c r="I541" s="374"/>
      <c r="J541" s="374"/>
      <c r="K541" s="107"/>
      <c r="L541" s="374"/>
      <c r="M541" s="374"/>
      <c r="N541" s="374"/>
      <c r="O541" s="107"/>
      <c r="P541" s="374"/>
      <c r="Q541" s="374"/>
      <c r="R541" s="374"/>
      <c r="S541" s="383"/>
    </row>
    <row r="542" spans="1:19" ht="24.95" customHeight="1" x14ac:dyDescent="0.2">
      <c r="A542" s="207"/>
      <c r="B542" s="217"/>
      <c r="C542" s="216"/>
      <c r="D542" s="391"/>
      <c r="E542" s="398"/>
      <c r="F542" s="215"/>
      <c r="G542" s="206"/>
      <c r="H542" s="374"/>
      <c r="I542" s="374"/>
      <c r="J542" s="374"/>
      <c r="K542" s="107"/>
      <c r="L542" s="374"/>
      <c r="M542" s="374"/>
      <c r="N542" s="374"/>
      <c r="O542" s="107"/>
      <c r="P542" s="374"/>
      <c r="Q542" s="374"/>
      <c r="R542" s="374"/>
      <c r="S542" s="383"/>
    </row>
    <row r="543" spans="1:19" ht="24.95" customHeight="1" x14ac:dyDescent="0.2">
      <c r="A543" s="207"/>
      <c r="B543" s="217"/>
      <c r="C543" s="216"/>
      <c r="D543" s="391"/>
      <c r="E543" s="398"/>
      <c r="F543" s="215"/>
      <c r="G543" s="206"/>
      <c r="H543" s="374"/>
      <c r="I543" s="374"/>
      <c r="J543" s="374"/>
      <c r="K543" s="107"/>
      <c r="L543" s="374"/>
      <c r="M543" s="374"/>
      <c r="N543" s="374"/>
      <c r="O543" s="107"/>
      <c r="P543" s="374"/>
      <c r="Q543" s="374"/>
      <c r="R543" s="374"/>
      <c r="S543" s="383"/>
    </row>
    <row r="544" spans="1:19" ht="24.95" customHeight="1" x14ac:dyDescent="0.2">
      <c r="A544" s="207"/>
      <c r="B544" s="217"/>
      <c r="C544" s="216"/>
      <c r="D544" s="391"/>
      <c r="E544" s="398"/>
      <c r="F544" s="215"/>
      <c r="G544" s="206"/>
      <c r="H544" s="374"/>
      <c r="I544" s="374"/>
      <c r="J544" s="374"/>
      <c r="K544" s="107"/>
      <c r="L544" s="374"/>
      <c r="M544" s="374"/>
      <c r="N544" s="374"/>
      <c r="O544" s="107"/>
      <c r="P544" s="374"/>
      <c r="Q544" s="374"/>
      <c r="R544" s="374"/>
      <c r="S544" s="383"/>
    </row>
    <row r="545" spans="1:19" ht="24.95" customHeight="1" x14ac:dyDescent="0.2">
      <c r="A545" s="207"/>
      <c r="B545" s="217"/>
      <c r="C545" s="216"/>
      <c r="D545" s="391"/>
      <c r="E545" s="398"/>
      <c r="F545" s="215"/>
      <c r="G545" s="206"/>
      <c r="H545" s="374"/>
      <c r="I545" s="374"/>
      <c r="J545" s="374"/>
      <c r="K545" s="107"/>
      <c r="L545" s="374"/>
      <c r="M545" s="374"/>
      <c r="N545" s="374"/>
      <c r="O545" s="107"/>
      <c r="P545" s="374"/>
      <c r="Q545" s="374"/>
      <c r="R545" s="374"/>
      <c r="S545" s="383"/>
    </row>
    <row r="546" spans="1:19" ht="24.95" customHeight="1" x14ac:dyDescent="0.2">
      <c r="A546" s="207"/>
      <c r="B546" s="217"/>
      <c r="C546" s="216"/>
      <c r="D546" s="391"/>
      <c r="E546" s="398"/>
      <c r="F546" s="215"/>
      <c r="G546" s="206"/>
      <c r="H546" s="374"/>
      <c r="I546" s="374"/>
      <c r="J546" s="374"/>
      <c r="K546" s="107"/>
      <c r="L546" s="374"/>
      <c r="M546" s="374"/>
      <c r="N546" s="374"/>
      <c r="O546" s="107"/>
      <c r="P546" s="374"/>
      <c r="Q546" s="374"/>
      <c r="R546" s="374"/>
      <c r="S546" s="383"/>
    </row>
    <row r="547" spans="1:19" ht="24.95" customHeight="1" x14ac:dyDescent="0.2">
      <c r="A547" s="207"/>
      <c r="B547" s="217"/>
      <c r="C547" s="216"/>
      <c r="D547" s="391"/>
      <c r="E547" s="398"/>
      <c r="F547" s="215"/>
      <c r="G547" s="206"/>
      <c r="H547" s="374"/>
      <c r="I547" s="374"/>
      <c r="J547" s="374"/>
      <c r="K547" s="107"/>
      <c r="L547" s="374"/>
      <c r="M547" s="374"/>
      <c r="N547" s="374"/>
      <c r="O547" s="107"/>
      <c r="P547" s="374"/>
      <c r="Q547" s="374"/>
      <c r="R547" s="374"/>
      <c r="S547" s="383"/>
    </row>
    <row r="548" spans="1:19" ht="24.95" customHeight="1" x14ac:dyDescent="0.2">
      <c r="A548" s="207"/>
      <c r="B548" s="217"/>
      <c r="C548" s="216"/>
      <c r="D548" s="391"/>
      <c r="E548" s="398"/>
      <c r="F548" s="215"/>
      <c r="G548" s="206"/>
      <c r="H548" s="374"/>
      <c r="I548" s="374"/>
      <c r="J548" s="374"/>
      <c r="K548" s="107"/>
      <c r="L548" s="374"/>
      <c r="M548" s="374"/>
      <c r="N548" s="374"/>
      <c r="O548" s="107"/>
      <c r="P548" s="374"/>
      <c r="Q548" s="374"/>
      <c r="R548" s="374"/>
      <c r="S548" s="383"/>
    </row>
    <row r="549" spans="1:19" ht="24.95" customHeight="1" x14ac:dyDescent="0.2">
      <c r="A549" s="207"/>
      <c r="B549" s="217"/>
      <c r="C549" s="216"/>
      <c r="D549" s="391"/>
      <c r="E549" s="398"/>
      <c r="F549" s="215"/>
      <c r="G549" s="206"/>
      <c r="H549" s="374"/>
      <c r="I549" s="374"/>
      <c r="J549" s="374"/>
      <c r="K549" s="107"/>
      <c r="L549" s="374"/>
      <c r="M549" s="374"/>
      <c r="N549" s="374"/>
      <c r="O549" s="107"/>
      <c r="P549" s="374"/>
      <c r="Q549" s="374"/>
      <c r="R549" s="374"/>
      <c r="S549" s="383"/>
    </row>
    <row r="550" spans="1:19" ht="24.95" customHeight="1" x14ac:dyDescent="0.2">
      <c r="A550" s="207"/>
      <c r="B550" s="217"/>
      <c r="C550" s="216"/>
      <c r="D550" s="391"/>
      <c r="E550" s="398"/>
      <c r="F550" s="215"/>
      <c r="G550" s="206"/>
      <c r="H550" s="374"/>
      <c r="I550" s="374"/>
      <c r="J550" s="374"/>
      <c r="K550" s="107"/>
      <c r="L550" s="374"/>
      <c r="M550" s="374"/>
      <c r="N550" s="374"/>
      <c r="O550" s="107"/>
      <c r="P550" s="374"/>
      <c r="Q550" s="374"/>
      <c r="R550" s="374"/>
      <c r="S550" s="383"/>
    </row>
    <row r="551" spans="1:19" ht="24.95" customHeight="1" x14ac:dyDescent="0.2">
      <c r="A551" s="207"/>
      <c r="B551" s="217"/>
      <c r="C551" s="216"/>
      <c r="D551" s="391"/>
      <c r="E551" s="398"/>
      <c r="F551" s="215"/>
      <c r="G551" s="206"/>
      <c r="H551" s="374"/>
      <c r="I551" s="374"/>
      <c r="J551" s="374"/>
      <c r="K551" s="107"/>
      <c r="L551" s="374"/>
      <c r="M551" s="374"/>
      <c r="N551" s="374"/>
      <c r="O551" s="107"/>
      <c r="P551" s="374"/>
      <c r="Q551" s="374"/>
      <c r="R551" s="374"/>
      <c r="S551" s="383"/>
    </row>
    <row r="552" spans="1:19" ht="24.95" customHeight="1" x14ac:dyDescent="0.2">
      <c r="A552" s="207"/>
      <c r="B552" s="217"/>
      <c r="C552" s="216"/>
      <c r="D552" s="391"/>
      <c r="E552" s="398"/>
      <c r="F552" s="215"/>
      <c r="G552" s="206"/>
      <c r="H552" s="374"/>
      <c r="I552" s="374"/>
      <c r="J552" s="374"/>
      <c r="K552" s="107"/>
      <c r="L552" s="374"/>
      <c r="M552" s="374"/>
      <c r="N552" s="374"/>
      <c r="O552" s="107"/>
      <c r="P552" s="374"/>
      <c r="Q552" s="374"/>
      <c r="R552" s="374"/>
      <c r="S552" s="383"/>
    </row>
    <row r="553" spans="1:19" ht="24.95" customHeight="1" x14ac:dyDescent="0.2">
      <c r="A553" s="207"/>
      <c r="B553" s="217"/>
      <c r="C553" s="216"/>
      <c r="D553" s="391"/>
      <c r="E553" s="398"/>
      <c r="F553" s="215"/>
      <c r="G553" s="206"/>
      <c r="H553" s="374"/>
      <c r="I553" s="374"/>
      <c r="J553" s="374"/>
      <c r="K553" s="107"/>
      <c r="L553" s="374"/>
      <c r="M553" s="374"/>
      <c r="N553" s="374"/>
      <c r="O553" s="107"/>
      <c r="P553" s="374"/>
      <c r="Q553" s="374"/>
      <c r="R553" s="374"/>
      <c r="S553" s="383"/>
    </row>
    <row r="554" spans="1:19" ht="24.95" customHeight="1" x14ac:dyDescent="0.2">
      <c r="A554" s="207"/>
      <c r="B554" s="217"/>
      <c r="C554" s="216"/>
      <c r="D554" s="391"/>
      <c r="E554" s="398"/>
      <c r="F554" s="215"/>
      <c r="G554" s="206"/>
      <c r="H554" s="374"/>
      <c r="I554" s="374"/>
      <c r="J554" s="374"/>
      <c r="K554" s="107"/>
      <c r="L554" s="374"/>
      <c r="M554" s="374"/>
      <c r="N554" s="374"/>
      <c r="O554" s="107"/>
      <c r="P554" s="374"/>
      <c r="Q554" s="374"/>
      <c r="R554" s="374"/>
      <c r="S554" s="383"/>
    </row>
    <row r="555" spans="1:19" ht="24.95" customHeight="1" x14ac:dyDescent="0.2">
      <c r="A555" s="207"/>
      <c r="B555" s="217"/>
      <c r="C555" s="216"/>
      <c r="D555" s="391"/>
      <c r="E555" s="398"/>
      <c r="F555" s="215"/>
      <c r="G555" s="206"/>
      <c r="H555" s="374"/>
      <c r="I555" s="374"/>
      <c r="J555" s="374"/>
      <c r="K555" s="107"/>
      <c r="L555" s="374"/>
      <c r="M555" s="374"/>
      <c r="N555" s="374"/>
      <c r="O555" s="107"/>
      <c r="P555" s="374"/>
      <c r="Q555" s="374"/>
      <c r="R555" s="374"/>
      <c r="S555" s="383"/>
    </row>
    <row r="556" spans="1:19" ht="24.95" customHeight="1" x14ac:dyDescent="0.2">
      <c r="A556" s="207"/>
      <c r="B556" s="217"/>
      <c r="C556" s="216"/>
      <c r="D556" s="391"/>
      <c r="E556" s="398"/>
      <c r="F556" s="215"/>
      <c r="G556" s="206"/>
      <c r="H556" s="374"/>
      <c r="I556" s="374"/>
      <c r="J556" s="374"/>
      <c r="K556" s="107"/>
      <c r="L556" s="374"/>
      <c r="M556" s="374"/>
      <c r="N556" s="374"/>
      <c r="O556" s="107"/>
      <c r="P556" s="374"/>
      <c r="Q556" s="374"/>
      <c r="R556" s="374"/>
      <c r="S556" s="383"/>
    </row>
    <row r="557" spans="1:19" ht="24.95" customHeight="1" x14ac:dyDescent="0.2">
      <c r="A557" s="207"/>
      <c r="B557" s="217"/>
      <c r="C557" s="216"/>
      <c r="D557" s="391"/>
      <c r="E557" s="398"/>
      <c r="F557" s="215"/>
      <c r="G557" s="206"/>
      <c r="H557" s="374"/>
      <c r="I557" s="374"/>
      <c r="J557" s="374"/>
      <c r="K557" s="107"/>
      <c r="L557" s="374"/>
      <c r="M557" s="374"/>
      <c r="N557" s="374"/>
      <c r="O557" s="107"/>
      <c r="P557" s="374"/>
      <c r="Q557" s="374"/>
      <c r="R557" s="374"/>
      <c r="S557" s="383"/>
    </row>
    <row r="558" spans="1:19" ht="24.95" customHeight="1" x14ac:dyDescent="0.2">
      <c r="A558" s="207"/>
      <c r="B558" s="217"/>
      <c r="C558" s="216"/>
      <c r="D558" s="391"/>
      <c r="E558" s="398"/>
      <c r="F558" s="215"/>
      <c r="G558" s="206"/>
      <c r="H558" s="374"/>
      <c r="I558" s="374"/>
      <c r="J558" s="374"/>
      <c r="K558" s="107"/>
      <c r="L558" s="374"/>
      <c r="M558" s="374"/>
      <c r="N558" s="374"/>
      <c r="O558" s="107"/>
      <c r="P558" s="374"/>
      <c r="Q558" s="374"/>
      <c r="R558" s="374"/>
      <c r="S558" s="383"/>
    </row>
    <row r="559" spans="1:19" ht="24.95" customHeight="1" x14ac:dyDescent="0.2">
      <c r="A559" s="207"/>
      <c r="B559" s="217"/>
      <c r="C559" s="216"/>
      <c r="D559" s="391"/>
      <c r="E559" s="398"/>
      <c r="F559" s="215"/>
      <c r="G559" s="206"/>
      <c r="H559" s="374"/>
      <c r="I559" s="374"/>
      <c r="J559" s="374"/>
      <c r="K559" s="107"/>
      <c r="L559" s="374"/>
      <c r="M559" s="374"/>
      <c r="N559" s="374"/>
      <c r="O559" s="107"/>
      <c r="P559" s="374"/>
      <c r="Q559" s="374"/>
      <c r="R559" s="374"/>
      <c r="S559" s="383"/>
    </row>
    <row r="560" spans="1:19" ht="24.95" customHeight="1" x14ac:dyDescent="0.2">
      <c r="A560" s="207"/>
      <c r="B560" s="217"/>
      <c r="C560" s="216"/>
      <c r="D560" s="391"/>
      <c r="E560" s="398"/>
      <c r="F560" s="215"/>
      <c r="G560" s="206"/>
      <c r="H560" s="374"/>
      <c r="I560" s="374"/>
      <c r="J560" s="374"/>
      <c r="K560" s="107"/>
      <c r="L560" s="374"/>
      <c r="M560" s="374"/>
      <c r="N560" s="374"/>
      <c r="O560" s="107"/>
      <c r="P560" s="374"/>
      <c r="Q560" s="374"/>
      <c r="R560" s="374"/>
      <c r="S560" s="383"/>
    </row>
    <row r="561" spans="1:19" ht="24.95" customHeight="1" x14ac:dyDescent="0.2">
      <c r="A561" s="207"/>
      <c r="B561" s="217"/>
      <c r="C561" s="216"/>
      <c r="D561" s="391"/>
      <c r="E561" s="398"/>
      <c r="F561" s="215"/>
      <c r="G561" s="206"/>
      <c r="H561" s="374"/>
      <c r="I561" s="374"/>
      <c r="J561" s="374"/>
      <c r="K561" s="107"/>
      <c r="L561" s="374"/>
      <c r="M561" s="374"/>
      <c r="N561" s="374"/>
      <c r="O561" s="107"/>
      <c r="P561" s="374"/>
      <c r="Q561" s="374"/>
      <c r="R561" s="374"/>
      <c r="S561" s="383"/>
    </row>
    <row r="562" spans="1:19" ht="24.95" customHeight="1" x14ac:dyDescent="0.2">
      <c r="A562" s="207"/>
      <c r="B562" s="217"/>
      <c r="C562" s="216"/>
      <c r="D562" s="391"/>
      <c r="E562" s="398"/>
      <c r="F562" s="215"/>
      <c r="G562" s="206"/>
      <c r="H562" s="374"/>
      <c r="I562" s="374"/>
      <c r="J562" s="374"/>
      <c r="K562" s="107"/>
      <c r="L562" s="374"/>
      <c r="M562" s="374"/>
      <c r="N562" s="374"/>
      <c r="O562" s="107"/>
      <c r="P562" s="374"/>
      <c r="Q562" s="374"/>
      <c r="R562" s="374"/>
      <c r="S562" s="383"/>
    </row>
    <row r="563" spans="1:19" ht="24.95" customHeight="1" x14ac:dyDescent="0.2">
      <c r="A563" s="207"/>
      <c r="B563" s="217"/>
      <c r="C563" s="216"/>
      <c r="D563" s="391"/>
      <c r="E563" s="398"/>
      <c r="F563" s="215"/>
      <c r="G563" s="206"/>
      <c r="H563" s="374"/>
      <c r="I563" s="374"/>
      <c r="J563" s="374"/>
      <c r="K563" s="107"/>
      <c r="L563" s="374"/>
      <c r="M563" s="374"/>
      <c r="N563" s="374"/>
      <c r="O563" s="107"/>
      <c r="P563" s="374"/>
      <c r="Q563" s="374"/>
      <c r="R563" s="374"/>
      <c r="S563" s="383"/>
    </row>
    <row r="564" spans="1:19" ht="24.95" customHeight="1" x14ac:dyDescent="0.2">
      <c r="A564" s="207"/>
      <c r="B564" s="217"/>
      <c r="C564" s="216"/>
      <c r="D564" s="391"/>
      <c r="E564" s="398"/>
      <c r="F564" s="215"/>
      <c r="G564" s="206"/>
      <c r="H564" s="374"/>
      <c r="I564" s="374"/>
      <c r="J564" s="374"/>
      <c r="K564" s="107"/>
      <c r="L564" s="374"/>
      <c r="M564" s="374"/>
      <c r="N564" s="374"/>
      <c r="O564" s="107"/>
      <c r="P564" s="374"/>
      <c r="Q564" s="374"/>
      <c r="R564" s="374"/>
      <c r="S564" s="383"/>
    </row>
    <row r="565" spans="1:19" ht="24.95" customHeight="1" x14ac:dyDescent="0.2">
      <c r="A565" s="207"/>
      <c r="B565" s="217"/>
      <c r="C565" s="216"/>
      <c r="D565" s="391"/>
      <c r="E565" s="398"/>
      <c r="F565" s="215"/>
      <c r="G565" s="206"/>
      <c r="H565" s="374"/>
      <c r="I565" s="374"/>
      <c r="J565" s="374"/>
      <c r="K565" s="107"/>
      <c r="L565" s="374"/>
      <c r="M565" s="374"/>
      <c r="N565" s="374"/>
      <c r="O565" s="107"/>
      <c r="P565" s="374"/>
      <c r="Q565" s="374"/>
      <c r="R565" s="374"/>
      <c r="S565" s="383"/>
    </row>
    <row r="566" spans="1:19" ht="24.95" customHeight="1" x14ac:dyDescent="0.2">
      <c r="A566" s="207"/>
      <c r="B566" s="217"/>
      <c r="C566" s="216"/>
      <c r="D566" s="391"/>
      <c r="E566" s="398"/>
      <c r="F566" s="215"/>
      <c r="G566" s="206"/>
      <c r="H566" s="374"/>
      <c r="I566" s="374"/>
      <c r="J566" s="374"/>
      <c r="K566" s="107"/>
      <c r="L566" s="374"/>
      <c r="M566" s="374"/>
      <c r="N566" s="374"/>
      <c r="O566" s="107"/>
      <c r="P566" s="374"/>
      <c r="Q566" s="374"/>
      <c r="R566" s="374"/>
      <c r="S566" s="383"/>
    </row>
    <row r="567" spans="1:19" ht="24.95" customHeight="1" x14ac:dyDescent="0.2">
      <c r="A567" s="207"/>
      <c r="B567" s="217"/>
      <c r="C567" s="216"/>
      <c r="D567" s="391"/>
      <c r="E567" s="398"/>
      <c r="F567" s="215"/>
      <c r="G567" s="206"/>
      <c r="H567" s="374"/>
      <c r="I567" s="374"/>
      <c r="J567" s="374"/>
      <c r="K567" s="107"/>
      <c r="L567" s="374"/>
      <c r="M567" s="374"/>
      <c r="N567" s="374"/>
      <c r="O567" s="107"/>
      <c r="P567" s="374"/>
      <c r="Q567" s="374"/>
      <c r="R567" s="374"/>
      <c r="S567" s="383"/>
    </row>
    <row r="568" spans="1:19" ht="24.95" customHeight="1" x14ac:dyDescent="0.2">
      <c r="A568" s="207"/>
      <c r="B568" s="217"/>
      <c r="C568" s="216"/>
      <c r="D568" s="391"/>
      <c r="E568" s="398"/>
      <c r="F568" s="215"/>
      <c r="G568" s="206"/>
      <c r="H568" s="374"/>
      <c r="I568" s="374"/>
      <c r="J568" s="374"/>
      <c r="K568" s="107"/>
      <c r="L568" s="374"/>
      <c r="M568" s="374"/>
      <c r="N568" s="374"/>
      <c r="O568" s="107"/>
      <c r="P568" s="374"/>
      <c r="Q568" s="374"/>
      <c r="R568" s="374"/>
      <c r="S568" s="383"/>
    </row>
    <row r="569" spans="1:19" ht="24.95" customHeight="1" x14ac:dyDescent="0.2">
      <c r="A569" s="207"/>
      <c r="B569" s="217"/>
      <c r="C569" s="216"/>
      <c r="D569" s="391"/>
      <c r="E569" s="398"/>
      <c r="F569" s="215"/>
      <c r="G569" s="206"/>
      <c r="H569" s="374"/>
      <c r="I569" s="374"/>
      <c r="J569" s="374"/>
      <c r="K569" s="107"/>
      <c r="L569" s="374"/>
      <c r="M569" s="374"/>
      <c r="N569" s="374"/>
      <c r="O569" s="107"/>
      <c r="P569" s="374"/>
      <c r="Q569" s="374"/>
      <c r="R569" s="374"/>
      <c r="S569" s="383"/>
    </row>
    <row r="570" spans="1:19" ht="24.95" customHeight="1" x14ac:dyDescent="0.2">
      <c r="A570" s="207"/>
      <c r="B570" s="217"/>
      <c r="C570" s="216"/>
      <c r="D570" s="391"/>
      <c r="E570" s="398"/>
      <c r="F570" s="215"/>
      <c r="G570" s="206"/>
      <c r="H570" s="374"/>
      <c r="I570" s="374"/>
      <c r="J570" s="374"/>
      <c r="K570" s="107"/>
      <c r="L570" s="374"/>
      <c r="M570" s="374"/>
      <c r="N570" s="374"/>
      <c r="O570" s="107"/>
      <c r="P570" s="374"/>
      <c r="Q570" s="374"/>
      <c r="R570" s="374"/>
      <c r="S570" s="383"/>
    </row>
    <row r="571" spans="1:19" ht="24.95" customHeight="1" x14ac:dyDescent="0.2">
      <c r="A571" s="207"/>
      <c r="B571" s="217"/>
      <c r="C571" s="216"/>
      <c r="D571" s="391"/>
      <c r="E571" s="398"/>
      <c r="F571" s="215"/>
      <c r="G571" s="206"/>
      <c r="H571" s="374"/>
      <c r="I571" s="374"/>
      <c r="J571" s="374"/>
      <c r="K571" s="107"/>
      <c r="L571" s="374"/>
      <c r="M571" s="374"/>
      <c r="N571" s="374"/>
      <c r="O571" s="107"/>
      <c r="P571" s="374"/>
      <c r="Q571" s="374"/>
      <c r="R571" s="374"/>
      <c r="S571" s="383"/>
    </row>
    <row r="572" spans="1:19" ht="24.95" customHeight="1" x14ac:dyDescent="0.2">
      <c r="A572" s="207"/>
      <c r="B572" s="217"/>
      <c r="C572" s="216"/>
      <c r="D572" s="391"/>
      <c r="E572" s="398"/>
      <c r="F572" s="215"/>
      <c r="G572" s="206"/>
      <c r="H572" s="374"/>
      <c r="I572" s="374"/>
      <c r="J572" s="374"/>
      <c r="K572" s="107"/>
      <c r="L572" s="374"/>
      <c r="M572" s="374"/>
      <c r="N572" s="374"/>
      <c r="O572" s="107"/>
      <c r="P572" s="374"/>
      <c r="Q572" s="374"/>
      <c r="R572" s="374"/>
      <c r="S572" s="383"/>
    </row>
    <row r="573" spans="1:19" ht="24.95" customHeight="1" x14ac:dyDescent="0.2">
      <c r="A573" s="207"/>
      <c r="B573" s="217"/>
      <c r="C573" s="216"/>
      <c r="D573" s="391"/>
      <c r="E573" s="398"/>
      <c r="F573" s="215"/>
      <c r="G573" s="206"/>
      <c r="H573" s="374"/>
      <c r="I573" s="374"/>
      <c r="J573" s="374"/>
      <c r="K573" s="107"/>
      <c r="L573" s="374"/>
      <c r="M573" s="374"/>
      <c r="N573" s="374"/>
      <c r="O573" s="107"/>
      <c r="P573" s="374"/>
      <c r="Q573" s="374"/>
      <c r="R573" s="374"/>
      <c r="S573" s="383"/>
    </row>
    <row r="574" spans="1:19" ht="24.95" customHeight="1" x14ac:dyDescent="0.2">
      <c r="A574" s="207"/>
      <c r="B574" s="217"/>
      <c r="C574" s="216"/>
      <c r="D574" s="391"/>
      <c r="E574" s="398"/>
      <c r="F574" s="215"/>
      <c r="G574" s="206"/>
      <c r="H574" s="374"/>
      <c r="I574" s="374"/>
      <c r="J574" s="374"/>
      <c r="K574" s="107"/>
      <c r="L574" s="374"/>
      <c r="M574" s="374"/>
      <c r="N574" s="374"/>
      <c r="O574" s="107"/>
      <c r="P574" s="374"/>
      <c r="Q574" s="374"/>
      <c r="R574" s="374"/>
      <c r="S574" s="383"/>
    </row>
    <row r="575" spans="1:19" ht="24.95" customHeight="1" x14ac:dyDescent="0.2">
      <c r="A575" s="207"/>
      <c r="B575" s="217"/>
      <c r="C575" s="216"/>
      <c r="D575" s="391"/>
      <c r="E575" s="398"/>
      <c r="F575" s="215"/>
      <c r="G575" s="206"/>
      <c r="H575" s="374"/>
      <c r="I575" s="374"/>
      <c r="J575" s="374"/>
      <c r="K575" s="107"/>
      <c r="L575" s="374"/>
      <c r="M575" s="374"/>
      <c r="N575" s="374"/>
      <c r="O575" s="107"/>
      <c r="P575" s="374"/>
      <c r="Q575" s="374"/>
      <c r="R575" s="374"/>
      <c r="S575" s="383"/>
    </row>
    <row r="576" spans="1:19" ht="24.95" customHeight="1" x14ac:dyDescent="0.2">
      <c r="A576" s="207"/>
      <c r="B576" s="217"/>
      <c r="C576" s="216"/>
      <c r="D576" s="391"/>
      <c r="E576" s="398"/>
      <c r="F576" s="215"/>
      <c r="G576" s="206"/>
      <c r="H576" s="374"/>
      <c r="I576" s="374"/>
      <c r="J576" s="374"/>
      <c r="K576" s="107"/>
      <c r="L576" s="374"/>
      <c r="M576" s="374"/>
      <c r="N576" s="374"/>
      <c r="O576" s="107"/>
      <c r="P576" s="374"/>
      <c r="Q576" s="374"/>
      <c r="R576" s="374"/>
      <c r="S576" s="383"/>
    </row>
    <row r="577" spans="1:19" ht="24.95" customHeight="1" x14ac:dyDescent="0.2">
      <c r="A577" s="207"/>
      <c r="B577" s="217"/>
      <c r="C577" s="216"/>
      <c r="D577" s="391"/>
      <c r="E577" s="398"/>
      <c r="F577" s="215"/>
      <c r="G577" s="206"/>
      <c r="H577" s="374"/>
      <c r="I577" s="374"/>
      <c r="J577" s="374"/>
      <c r="K577" s="107"/>
      <c r="L577" s="374"/>
      <c r="M577" s="374"/>
      <c r="N577" s="374"/>
      <c r="O577" s="107"/>
      <c r="P577" s="374"/>
      <c r="Q577" s="374"/>
      <c r="R577" s="374"/>
      <c r="S577" s="383"/>
    </row>
    <row r="578" spans="1:19" ht="24.95" customHeight="1" x14ac:dyDescent="0.2">
      <c r="A578" s="207"/>
      <c r="B578" s="217"/>
      <c r="C578" s="216"/>
      <c r="D578" s="391"/>
      <c r="E578" s="398"/>
      <c r="F578" s="215"/>
      <c r="G578" s="206"/>
      <c r="H578" s="374"/>
      <c r="I578" s="374"/>
      <c r="J578" s="374"/>
      <c r="K578" s="107"/>
      <c r="L578" s="374"/>
      <c r="M578" s="374"/>
      <c r="N578" s="374"/>
      <c r="O578" s="107"/>
      <c r="P578" s="374"/>
      <c r="Q578" s="374"/>
      <c r="R578" s="374"/>
      <c r="S578" s="383"/>
    </row>
    <row r="579" spans="1:19" ht="24.95" customHeight="1" x14ac:dyDescent="0.2">
      <c r="A579" s="207"/>
      <c r="B579" s="217"/>
      <c r="C579" s="216"/>
      <c r="D579" s="391"/>
      <c r="E579" s="398"/>
      <c r="F579" s="215"/>
      <c r="G579" s="206"/>
      <c r="H579" s="374"/>
      <c r="I579" s="374"/>
      <c r="J579" s="374"/>
      <c r="K579" s="107"/>
      <c r="L579" s="374"/>
      <c r="M579" s="374"/>
      <c r="N579" s="374"/>
      <c r="O579" s="107"/>
      <c r="P579" s="374"/>
      <c r="Q579" s="374"/>
      <c r="R579" s="374"/>
      <c r="S579" s="383"/>
    </row>
    <row r="580" spans="1:19" ht="24.95" customHeight="1" x14ac:dyDescent="0.2">
      <c r="A580" s="207"/>
      <c r="B580" s="217"/>
      <c r="C580" s="216"/>
      <c r="D580" s="391"/>
      <c r="E580" s="398"/>
      <c r="F580" s="215"/>
      <c r="G580" s="206"/>
      <c r="H580" s="374"/>
      <c r="I580" s="374"/>
      <c r="J580" s="374"/>
      <c r="K580" s="107"/>
      <c r="L580" s="374"/>
      <c r="M580" s="374"/>
      <c r="N580" s="374"/>
      <c r="O580" s="107"/>
      <c r="P580" s="374"/>
      <c r="Q580" s="374"/>
      <c r="R580" s="374"/>
      <c r="S580" s="383"/>
    </row>
    <row r="581" spans="1:19" ht="24.95" customHeight="1" x14ac:dyDescent="0.2">
      <c r="A581" s="207"/>
      <c r="B581" s="217"/>
      <c r="C581" s="216"/>
      <c r="D581" s="391"/>
      <c r="E581" s="398"/>
      <c r="F581" s="215"/>
      <c r="G581" s="206"/>
      <c r="H581" s="374"/>
      <c r="I581" s="374"/>
      <c r="J581" s="374"/>
      <c r="K581" s="107"/>
      <c r="L581" s="374"/>
      <c r="M581" s="374"/>
      <c r="N581" s="374"/>
      <c r="O581" s="107"/>
      <c r="P581" s="374"/>
      <c r="Q581" s="374"/>
      <c r="R581" s="374"/>
      <c r="S581" s="383"/>
    </row>
    <row r="582" spans="1:19" ht="24.95" customHeight="1" x14ac:dyDescent="0.2">
      <c r="A582" s="207"/>
      <c r="B582" s="217"/>
      <c r="C582" s="216"/>
      <c r="D582" s="391"/>
      <c r="E582" s="398"/>
      <c r="F582" s="215"/>
      <c r="G582" s="206"/>
      <c r="H582" s="374"/>
      <c r="I582" s="374"/>
      <c r="J582" s="374"/>
      <c r="K582" s="107"/>
      <c r="L582" s="374"/>
      <c r="M582" s="374"/>
      <c r="N582" s="374"/>
      <c r="O582" s="107"/>
      <c r="P582" s="374"/>
      <c r="Q582" s="374"/>
      <c r="R582" s="374"/>
      <c r="S582" s="383"/>
    </row>
    <row r="583" spans="1:19" ht="24.95" customHeight="1" x14ac:dyDescent="0.2">
      <c r="A583" s="207"/>
      <c r="B583" s="217"/>
      <c r="C583" s="216"/>
      <c r="D583" s="391"/>
      <c r="E583" s="398"/>
      <c r="F583" s="215"/>
      <c r="G583" s="206"/>
      <c r="H583" s="374"/>
      <c r="I583" s="374"/>
      <c r="J583" s="374"/>
      <c r="K583" s="107"/>
      <c r="L583" s="374"/>
      <c r="M583" s="374"/>
      <c r="N583" s="374"/>
      <c r="O583" s="107"/>
      <c r="P583" s="374"/>
      <c r="Q583" s="374"/>
      <c r="R583" s="374"/>
      <c r="S583" s="383"/>
    </row>
    <row r="584" spans="1:19" ht="24.95" customHeight="1" x14ac:dyDescent="0.2">
      <c r="A584" s="207"/>
      <c r="B584" s="217"/>
      <c r="C584" s="216"/>
      <c r="D584" s="391"/>
      <c r="E584" s="398"/>
      <c r="F584" s="215"/>
      <c r="G584" s="206"/>
      <c r="H584" s="374"/>
      <c r="I584" s="374"/>
      <c r="J584" s="374"/>
      <c r="K584" s="107"/>
      <c r="L584" s="374"/>
      <c r="M584" s="374"/>
      <c r="N584" s="374"/>
      <c r="O584" s="107"/>
      <c r="P584" s="374"/>
      <c r="Q584" s="374"/>
      <c r="R584" s="374"/>
      <c r="S584" s="383"/>
    </row>
    <row r="585" spans="1:19" ht="24.95" customHeight="1" x14ac:dyDescent="0.2">
      <c r="A585" s="207"/>
      <c r="B585" s="217"/>
      <c r="C585" s="216"/>
      <c r="D585" s="391"/>
      <c r="E585" s="398"/>
      <c r="F585" s="215"/>
      <c r="G585" s="206"/>
      <c r="H585" s="374"/>
      <c r="I585" s="374"/>
      <c r="J585" s="374"/>
      <c r="K585" s="107"/>
      <c r="L585" s="374"/>
      <c r="M585" s="374"/>
      <c r="N585" s="374"/>
      <c r="O585" s="107"/>
      <c r="P585" s="374"/>
      <c r="Q585" s="374"/>
      <c r="R585" s="374"/>
      <c r="S585" s="383"/>
    </row>
    <row r="586" spans="1:19" ht="24.95" customHeight="1" x14ac:dyDescent="0.2">
      <c r="A586" s="207"/>
      <c r="B586" s="217"/>
      <c r="C586" s="216"/>
      <c r="D586" s="391"/>
      <c r="E586" s="398"/>
      <c r="F586" s="215"/>
      <c r="G586" s="206"/>
      <c r="H586" s="374"/>
      <c r="I586" s="374"/>
      <c r="J586" s="374"/>
      <c r="K586" s="107"/>
      <c r="L586" s="374"/>
      <c r="M586" s="374"/>
      <c r="N586" s="374"/>
      <c r="O586" s="107"/>
      <c r="P586" s="374"/>
      <c r="Q586" s="374"/>
      <c r="R586" s="374"/>
      <c r="S586" s="383"/>
    </row>
    <row r="587" spans="1:19" ht="24.95" customHeight="1" x14ac:dyDescent="0.2">
      <c r="A587" s="207"/>
      <c r="B587" s="217"/>
      <c r="C587" s="216"/>
      <c r="D587" s="391"/>
      <c r="E587" s="398"/>
      <c r="F587" s="215"/>
      <c r="G587" s="206"/>
      <c r="H587" s="374"/>
      <c r="I587" s="374"/>
      <c r="J587" s="374"/>
      <c r="K587" s="107"/>
      <c r="L587" s="374"/>
      <c r="M587" s="374"/>
      <c r="N587" s="374"/>
      <c r="O587" s="107"/>
      <c r="P587" s="374"/>
      <c r="Q587" s="374"/>
      <c r="R587" s="374"/>
      <c r="S587" s="383"/>
    </row>
    <row r="588" spans="1:19" ht="24.95" customHeight="1" x14ac:dyDescent="0.2">
      <c r="A588" s="207"/>
      <c r="B588" s="217"/>
      <c r="C588" s="216"/>
      <c r="D588" s="391"/>
      <c r="E588" s="398"/>
      <c r="F588" s="215"/>
      <c r="G588" s="206"/>
      <c r="H588" s="374"/>
      <c r="I588" s="374"/>
      <c r="J588" s="374"/>
      <c r="K588" s="107"/>
      <c r="L588" s="374"/>
      <c r="M588" s="374"/>
      <c r="N588" s="374"/>
      <c r="O588" s="107"/>
      <c r="P588" s="374"/>
      <c r="Q588" s="374"/>
      <c r="R588" s="374"/>
      <c r="S588" s="383"/>
    </row>
    <row r="589" spans="1:19" ht="24.95" customHeight="1" x14ac:dyDescent="0.2">
      <c r="A589" s="207"/>
      <c r="B589" s="217"/>
      <c r="C589" s="216"/>
      <c r="D589" s="391"/>
      <c r="E589" s="398"/>
      <c r="F589" s="215"/>
      <c r="G589" s="206"/>
      <c r="H589" s="374"/>
      <c r="I589" s="374"/>
      <c r="J589" s="374"/>
      <c r="K589" s="107"/>
      <c r="L589" s="374"/>
      <c r="M589" s="374"/>
      <c r="N589" s="374"/>
      <c r="O589" s="107"/>
      <c r="P589" s="374"/>
      <c r="Q589" s="374"/>
      <c r="R589" s="374"/>
      <c r="S589" s="383"/>
    </row>
    <row r="590" spans="1:19" ht="24.95" customHeight="1" x14ac:dyDescent="0.2">
      <c r="A590" s="207"/>
      <c r="B590" s="217"/>
      <c r="C590" s="216"/>
      <c r="D590" s="391"/>
      <c r="E590" s="398"/>
      <c r="F590" s="215"/>
      <c r="G590" s="206"/>
      <c r="H590" s="374"/>
      <c r="I590" s="374"/>
      <c r="J590" s="374"/>
      <c r="K590" s="107"/>
      <c r="L590" s="374"/>
      <c r="M590" s="374"/>
      <c r="N590" s="374"/>
      <c r="O590" s="107"/>
      <c r="P590" s="374"/>
      <c r="Q590" s="374"/>
      <c r="R590" s="374"/>
      <c r="S590" s="383"/>
    </row>
    <row r="591" spans="1:19" ht="24.95" customHeight="1" x14ac:dyDescent="0.2">
      <c r="A591" s="207"/>
      <c r="B591" s="217"/>
      <c r="C591" s="216"/>
      <c r="D591" s="391"/>
      <c r="E591" s="398"/>
      <c r="F591" s="215"/>
      <c r="G591" s="206"/>
      <c r="H591" s="374"/>
      <c r="I591" s="374"/>
      <c r="J591" s="374"/>
      <c r="K591" s="107"/>
      <c r="L591" s="374"/>
      <c r="M591" s="374"/>
      <c r="N591" s="374"/>
      <c r="O591" s="107"/>
      <c r="P591" s="374"/>
      <c r="Q591" s="374"/>
      <c r="R591" s="374"/>
      <c r="S591" s="383"/>
    </row>
    <row r="592" spans="1:19" ht="24.95" customHeight="1" x14ac:dyDescent="0.2">
      <c r="A592" s="207"/>
      <c r="B592" s="217"/>
      <c r="C592" s="216"/>
      <c r="D592" s="391"/>
      <c r="E592" s="398"/>
      <c r="F592" s="215"/>
      <c r="G592" s="206"/>
      <c r="H592" s="374"/>
      <c r="I592" s="374"/>
      <c r="J592" s="374"/>
      <c r="K592" s="107"/>
      <c r="L592" s="374"/>
      <c r="M592" s="374"/>
      <c r="N592" s="374"/>
      <c r="O592" s="107"/>
      <c r="P592" s="374"/>
      <c r="Q592" s="374"/>
      <c r="R592" s="374"/>
      <c r="S592" s="383"/>
    </row>
    <row r="593" spans="1:19" ht="24.95" customHeight="1" x14ac:dyDescent="0.2">
      <c r="A593" s="207"/>
      <c r="B593" s="217"/>
      <c r="C593" s="216"/>
      <c r="D593" s="391"/>
      <c r="E593" s="398"/>
      <c r="F593" s="215"/>
      <c r="G593" s="206"/>
      <c r="H593" s="374"/>
      <c r="I593" s="374"/>
      <c r="J593" s="374"/>
      <c r="K593" s="107"/>
      <c r="L593" s="374"/>
      <c r="M593" s="374"/>
      <c r="N593" s="374"/>
      <c r="O593" s="107"/>
      <c r="P593" s="374"/>
      <c r="Q593" s="374"/>
      <c r="R593" s="374"/>
      <c r="S593" s="383"/>
    </row>
    <row r="594" spans="1:19" ht="24.95" customHeight="1" x14ac:dyDescent="0.2">
      <c r="A594" s="207"/>
      <c r="B594" s="217"/>
      <c r="C594" s="216"/>
      <c r="D594" s="391"/>
      <c r="E594" s="398"/>
      <c r="F594" s="215"/>
      <c r="G594" s="206"/>
      <c r="H594" s="374"/>
      <c r="I594" s="374"/>
      <c r="J594" s="374"/>
      <c r="K594" s="107"/>
      <c r="L594" s="374"/>
      <c r="M594" s="374"/>
      <c r="N594" s="374"/>
      <c r="O594" s="107"/>
      <c r="P594" s="374"/>
      <c r="Q594" s="374"/>
      <c r="R594" s="374"/>
      <c r="S594" s="383"/>
    </row>
    <row r="595" spans="1:19" ht="24.95" customHeight="1" x14ac:dyDescent="0.2">
      <c r="A595" s="207"/>
      <c r="B595" s="217"/>
      <c r="C595" s="216"/>
      <c r="D595" s="391"/>
      <c r="E595" s="398"/>
      <c r="F595" s="215"/>
      <c r="G595" s="206"/>
      <c r="H595" s="374"/>
      <c r="I595" s="374"/>
      <c r="J595" s="374"/>
      <c r="K595" s="107"/>
      <c r="L595" s="374"/>
      <c r="M595" s="374"/>
      <c r="N595" s="374"/>
      <c r="O595" s="107"/>
      <c r="P595" s="374"/>
      <c r="Q595" s="374"/>
      <c r="R595" s="374"/>
      <c r="S595" s="383"/>
    </row>
    <row r="596" spans="1:19" ht="24.95" customHeight="1" x14ac:dyDescent="0.2">
      <c r="A596" s="207"/>
      <c r="B596" s="217"/>
      <c r="C596" s="216"/>
      <c r="D596" s="391"/>
      <c r="E596" s="398"/>
      <c r="F596" s="215"/>
      <c r="G596" s="206"/>
      <c r="H596" s="374"/>
      <c r="I596" s="374"/>
      <c r="J596" s="374"/>
      <c r="K596" s="107"/>
      <c r="L596" s="374"/>
      <c r="M596" s="374"/>
      <c r="N596" s="374"/>
      <c r="O596" s="107"/>
      <c r="P596" s="374"/>
      <c r="Q596" s="374"/>
      <c r="R596" s="374"/>
      <c r="S596" s="383"/>
    </row>
    <row r="597" spans="1:19" ht="24.95" customHeight="1" x14ac:dyDescent="0.2">
      <c r="A597" s="207"/>
      <c r="B597" s="217"/>
      <c r="C597" s="216"/>
      <c r="D597" s="391"/>
      <c r="E597" s="398"/>
      <c r="F597" s="215"/>
      <c r="G597" s="206"/>
      <c r="H597" s="374"/>
      <c r="I597" s="374"/>
      <c r="J597" s="374"/>
      <c r="K597" s="107"/>
      <c r="L597" s="374"/>
      <c r="M597" s="374"/>
      <c r="N597" s="374"/>
      <c r="O597" s="107"/>
      <c r="P597" s="374"/>
      <c r="Q597" s="374"/>
      <c r="R597" s="374"/>
      <c r="S597" s="383"/>
    </row>
    <row r="598" spans="1:19" ht="24.95" customHeight="1" x14ac:dyDescent="0.2">
      <c r="A598" s="207"/>
      <c r="B598" s="217"/>
      <c r="C598" s="216"/>
      <c r="D598" s="391"/>
      <c r="E598" s="398"/>
      <c r="F598" s="215"/>
      <c r="G598" s="206"/>
      <c r="H598" s="374"/>
      <c r="I598" s="374"/>
      <c r="J598" s="374"/>
      <c r="K598" s="107"/>
      <c r="L598" s="374"/>
      <c r="M598" s="374"/>
      <c r="N598" s="374"/>
      <c r="O598" s="107"/>
      <c r="P598" s="374"/>
      <c r="Q598" s="374"/>
      <c r="R598" s="374"/>
      <c r="S598" s="383"/>
    </row>
    <row r="599" spans="1:19" ht="24.95" customHeight="1" x14ac:dyDescent="0.2">
      <c r="A599" s="207"/>
      <c r="B599" s="217"/>
      <c r="C599" s="216"/>
      <c r="D599" s="391"/>
      <c r="E599" s="398"/>
      <c r="F599" s="215"/>
      <c r="G599" s="206"/>
      <c r="H599" s="374"/>
      <c r="I599" s="374"/>
      <c r="J599" s="374"/>
      <c r="K599" s="107"/>
      <c r="L599" s="374"/>
      <c r="M599" s="374"/>
      <c r="N599" s="374"/>
      <c r="O599" s="107"/>
      <c r="P599" s="374"/>
      <c r="Q599" s="374"/>
      <c r="R599" s="374"/>
      <c r="S599" s="383"/>
    </row>
    <row r="600" spans="1:19" ht="24.95" customHeight="1" x14ac:dyDescent="0.2">
      <c r="A600" s="207"/>
      <c r="B600" s="217"/>
      <c r="C600" s="216"/>
      <c r="D600" s="391"/>
      <c r="E600" s="398"/>
      <c r="F600" s="215"/>
      <c r="G600" s="206"/>
      <c r="H600" s="374"/>
      <c r="I600" s="374"/>
      <c r="J600" s="374"/>
      <c r="K600" s="107"/>
      <c r="L600" s="374"/>
      <c r="M600" s="374"/>
      <c r="N600" s="374"/>
      <c r="O600" s="107"/>
      <c r="P600" s="374"/>
      <c r="Q600" s="374"/>
      <c r="R600" s="374"/>
      <c r="S600" s="383"/>
    </row>
    <row r="601" spans="1:19" ht="24.95" customHeight="1" x14ac:dyDescent="0.2">
      <c r="A601" s="207"/>
      <c r="B601" s="217"/>
      <c r="C601" s="216"/>
      <c r="D601" s="391"/>
      <c r="E601" s="398"/>
      <c r="F601" s="215"/>
      <c r="G601" s="206"/>
      <c r="H601" s="374"/>
      <c r="I601" s="374"/>
      <c r="J601" s="374"/>
      <c r="K601" s="107"/>
      <c r="L601" s="374"/>
      <c r="M601" s="374"/>
      <c r="N601" s="374"/>
      <c r="O601" s="107"/>
      <c r="P601" s="374"/>
      <c r="Q601" s="374"/>
      <c r="R601" s="374"/>
      <c r="S601" s="383"/>
    </row>
    <row r="602" spans="1:19" ht="24.95" customHeight="1" x14ac:dyDescent="0.2">
      <c r="A602" s="207"/>
      <c r="B602" s="217"/>
      <c r="C602" s="216"/>
      <c r="D602" s="391"/>
      <c r="E602" s="398"/>
      <c r="F602" s="215"/>
      <c r="G602" s="206"/>
      <c r="H602" s="374"/>
      <c r="I602" s="374"/>
      <c r="J602" s="374"/>
      <c r="K602" s="107"/>
      <c r="L602" s="374"/>
      <c r="M602" s="374"/>
      <c r="N602" s="374"/>
      <c r="O602" s="107"/>
      <c r="P602" s="374"/>
      <c r="Q602" s="374"/>
      <c r="R602" s="374"/>
      <c r="S602" s="383"/>
    </row>
    <row r="603" spans="1:19" ht="24.95" customHeight="1" x14ac:dyDescent="0.2">
      <c r="A603" s="207"/>
      <c r="B603" s="217"/>
      <c r="C603" s="216"/>
      <c r="D603" s="391"/>
      <c r="E603" s="398"/>
      <c r="F603" s="215"/>
      <c r="G603" s="206"/>
      <c r="H603" s="374"/>
      <c r="I603" s="374"/>
      <c r="J603" s="374"/>
      <c r="K603" s="107"/>
      <c r="L603" s="374"/>
      <c r="M603" s="374"/>
      <c r="N603" s="374"/>
      <c r="O603" s="107"/>
      <c r="P603" s="374"/>
      <c r="Q603" s="374"/>
      <c r="R603" s="374"/>
      <c r="S603" s="383"/>
    </row>
    <row r="604" spans="1:19" ht="24.95" customHeight="1" x14ac:dyDescent="0.2">
      <c r="A604" s="207"/>
      <c r="B604" s="217"/>
      <c r="C604" s="216"/>
      <c r="D604" s="391"/>
      <c r="E604" s="398"/>
      <c r="F604" s="215"/>
      <c r="G604" s="206"/>
      <c r="H604" s="374"/>
      <c r="I604" s="374"/>
      <c r="J604" s="374"/>
      <c r="K604" s="107"/>
      <c r="L604" s="374"/>
      <c r="M604" s="374"/>
      <c r="N604" s="374"/>
      <c r="O604" s="107"/>
      <c r="P604" s="374"/>
      <c r="Q604" s="374"/>
      <c r="R604" s="374"/>
      <c r="S604" s="383"/>
    </row>
    <row r="605" spans="1:19" ht="24.95" customHeight="1" x14ac:dyDescent="0.2">
      <c r="A605" s="207"/>
      <c r="B605" s="217"/>
      <c r="C605" s="216"/>
      <c r="D605" s="391"/>
      <c r="E605" s="398"/>
      <c r="F605" s="215"/>
      <c r="G605" s="206"/>
      <c r="H605" s="374"/>
      <c r="I605" s="374"/>
      <c r="J605" s="374"/>
      <c r="K605" s="107"/>
      <c r="L605" s="374"/>
      <c r="M605" s="374"/>
      <c r="N605" s="374"/>
      <c r="O605" s="107"/>
      <c r="P605" s="374"/>
      <c r="Q605" s="374"/>
      <c r="R605" s="374"/>
      <c r="S605" s="383"/>
    </row>
    <row r="606" spans="1:19" ht="24.95" customHeight="1" x14ac:dyDescent="0.2">
      <c r="A606" s="207"/>
      <c r="B606" s="217"/>
      <c r="C606" s="216"/>
      <c r="D606" s="391"/>
      <c r="E606" s="398"/>
      <c r="F606" s="215"/>
      <c r="G606" s="206"/>
      <c r="H606" s="374"/>
      <c r="I606" s="374"/>
      <c r="J606" s="374"/>
      <c r="K606" s="107"/>
      <c r="L606" s="374"/>
      <c r="M606" s="374"/>
      <c r="N606" s="374"/>
      <c r="O606" s="107"/>
      <c r="P606" s="374"/>
      <c r="Q606" s="374"/>
      <c r="R606" s="374"/>
      <c r="S606" s="383"/>
    </row>
    <row r="607" spans="1:19" ht="24.95" customHeight="1" x14ac:dyDescent="0.2">
      <c r="A607" s="207"/>
      <c r="B607" s="217"/>
      <c r="C607" s="216"/>
      <c r="D607" s="391"/>
      <c r="E607" s="398"/>
      <c r="F607" s="215"/>
      <c r="G607" s="206"/>
      <c r="H607" s="374"/>
      <c r="I607" s="374"/>
      <c r="J607" s="374"/>
      <c r="K607" s="107"/>
      <c r="L607" s="374"/>
      <c r="M607" s="374"/>
      <c r="N607" s="374"/>
      <c r="O607" s="107"/>
      <c r="P607" s="374"/>
      <c r="Q607" s="374"/>
      <c r="R607" s="374"/>
      <c r="S607" s="383"/>
    </row>
    <row r="608" spans="1:19" ht="24.95" customHeight="1" x14ac:dyDescent="0.2">
      <c r="A608" s="207"/>
      <c r="B608" s="217"/>
      <c r="C608" s="216"/>
      <c r="D608" s="391"/>
      <c r="E608" s="398"/>
      <c r="F608" s="215"/>
      <c r="G608" s="206"/>
      <c r="H608" s="374"/>
      <c r="I608" s="374"/>
      <c r="J608" s="374"/>
      <c r="K608" s="107"/>
      <c r="L608" s="374"/>
      <c r="M608" s="374"/>
      <c r="N608" s="374"/>
      <c r="O608" s="107"/>
      <c r="P608" s="374"/>
      <c r="Q608" s="374"/>
      <c r="R608" s="374"/>
      <c r="S608" s="383"/>
    </row>
    <row r="609" spans="1:19" ht="24.95" customHeight="1" x14ac:dyDescent="0.2">
      <c r="A609" s="207"/>
      <c r="B609" s="217"/>
      <c r="C609" s="216"/>
      <c r="D609" s="391"/>
      <c r="E609" s="398"/>
      <c r="F609" s="215"/>
      <c r="G609" s="206"/>
      <c r="H609" s="374"/>
      <c r="I609" s="374"/>
      <c r="J609" s="374"/>
      <c r="K609" s="107"/>
      <c r="L609" s="374"/>
      <c r="M609" s="374"/>
      <c r="N609" s="374"/>
      <c r="O609" s="107"/>
      <c r="P609" s="374"/>
      <c r="Q609" s="374"/>
      <c r="R609" s="374"/>
      <c r="S609" s="383"/>
    </row>
    <row r="610" spans="1:19" ht="24.95" customHeight="1" x14ac:dyDescent="0.2">
      <c r="A610" s="207"/>
      <c r="B610" s="217"/>
      <c r="C610" s="216"/>
      <c r="D610" s="391"/>
      <c r="E610" s="398"/>
      <c r="F610" s="215"/>
      <c r="G610" s="206"/>
      <c r="H610" s="374"/>
      <c r="I610" s="374"/>
      <c r="J610" s="374"/>
      <c r="K610" s="107"/>
      <c r="L610" s="374"/>
      <c r="M610" s="374"/>
      <c r="N610" s="374"/>
      <c r="O610" s="107"/>
      <c r="P610" s="374"/>
      <c r="Q610" s="374"/>
      <c r="R610" s="374"/>
      <c r="S610" s="383"/>
    </row>
    <row r="611" spans="1:19" ht="24.95" customHeight="1" x14ac:dyDescent="0.2">
      <c r="A611" s="207"/>
      <c r="B611" s="217"/>
      <c r="C611" s="216"/>
      <c r="D611" s="391"/>
      <c r="E611" s="398"/>
      <c r="F611" s="215"/>
      <c r="G611" s="206"/>
      <c r="H611" s="374"/>
      <c r="I611" s="374"/>
      <c r="J611" s="374"/>
      <c r="K611" s="107"/>
      <c r="L611" s="374"/>
      <c r="M611" s="374"/>
      <c r="N611" s="374"/>
      <c r="O611" s="107"/>
      <c r="P611" s="374"/>
      <c r="Q611" s="374"/>
      <c r="R611" s="374"/>
      <c r="S611" s="383"/>
    </row>
    <row r="612" spans="1:19" ht="24.95" customHeight="1" x14ac:dyDescent="0.2">
      <c r="A612" s="207"/>
      <c r="B612" s="217"/>
      <c r="C612" s="216"/>
      <c r="D612" s="391"/>
      <c r="E612" s="398"/>
      <c r="F612" s="215"/>
      <c r="G612" s="206"/>
      <c r="H612" s="374"/>
      <c r="I612" s="374"/>
      <c r="J612" s="374"/>
      <c r="K612" s="107"/>
      <c r="L612" s="374"/>
      <c r="M612" s="374"/>
      <c r="N612" s="374"/>
      <c r="O612" s="107"/>
      <c r="P612" s="374"/>
      <c r="Q612" s="374"/>
      <c r="R612" s="374"/>
      <c r="S612" s="383"/>
    </row>
    <row r="613" spans="1:19" ht="24.95" customHeight="1" x14ac:dyDescent="0.2">
      <c r="A613" s="207"/>
      <c r="B613" s="217"/>
      <c r="C613" s="216"/>
      <c r="D613" s="391"/>
      <c r="E613" s="398"/>
      <c r="F613" s="215"/>
      <c r="G613" s="206"/>
      <c r="H613" s="374"/>
      <c r="I613" s="374"/>
      <c r="J613" s="374"/>
      <c r="K613" s="107"/>
      <c r="L613" s="374"/>
      <c r="M613" s="374"/>
      <c r="N613" s="374"/>
      <c r="O613" s="107"/>
      <c r="P613" s="374"/>
      <c r="Q613" s="374"/>
      <c r="R613" s="374"/>
      <c r="S613" s="383"/>
    </row>
    <row r="614" spans="1:19" ht="24.95" customHeight="1" x14ac:dyDescent="0.2">
      <c r="A614" s="207"/>
      <c r="B614" s="217"/>
      <c r="C614" s="216"/>
      <c r="D614" s="391"/>
      <c r="E614" s="398"/>
      <c r="F614" s="215"/>
      <c r="G614" s="206"/>
      <c r="H614" s="374"/>
      <c r="I614" s="374"/>
      <c r="J614" s="374"/>
      <c r="K614" s="107"/>
      <c r="L614" s="374"/>
      <c r="M614" s="374"/>
      <c r="N614" s="374"/>
      <c r="O614" s="107"/>
      <c r="P614" s="374"/>
      <c r="Q614" s="374"/>
      <c r="R614" s="374"/>
      <c r="S614" s="383"/>
    </row>
    <row r="615" spans="1:19" ht="24.95" customHeight="1" x14ac:dyDescent="0.2">
      <c r="A615" s="207"/>
      <c r="B615" s="217"/>
      <c r="C615" s="216"/>
      <c r="D615" s="391"/>
      <c r="E615" s="398"/>
      <c r="F615" s="215"/>
      <c r="G615" s="206"/>
      <c r="H615" s="374"/>
      <c r="I615" s="374"/>
      <c r="J615" s="374"/>
      <c r="K615" s="107"/>
      <c r="L615" s="374"/>
      <c r="M615" s="374"/>
      <c r="N615" s="374"/>
      <c r="O615" s="107"/>
      <c r="P615" s="374"/>
      <c r="Q615" s="374"/>
      <c r="R615" s="374"/>
      <c r="S615" s="383"/>
    </row>
    <row r="616" spans="1:19" ht="24.95" customHeight="1" x14ac:dyDescent="0.2">
      <c r="A616" s="207"/>
      <c r="B616" s="217"/>
      <c r="C616" s="216"/>
      <c r="D616" s="391"/>
      <c r="E616" s="398"/>
      <c r="F616" s="215"/>
      <c r="G616" s="206"/>
      <c r="H616" s="374"/>
      <c r="I616" s="374"/>
      <c r="J616" s="374"/>
      <c r="K616" s="107"/>
      <c r="L616" s="374"/>
      <c r="M616" s="374"/>
      <c r="N616" s="374"/>
      <c r="O616" s="107"/>
      <c r="P616" s="374"/>
      <c r="Q616" s="374"/>
      <c r="R616" s="374"/>
      <c r="S616" s="383"/>
    </row>
    <row r="617" spans="1:19" ht="24.95" customHeight="1" x14ac:dyDescent="0.2">
      <c r="A617" s="207"/>
      <c r="B617" s="217"/>
      <c r="C617" s="216"/>
      <c r="D617" s="391"/>
      <c r="E617" s="398"/>
      <c r="F617" s="215"/>
      <c r="G617" s="206"/>
      <c r="H617" s="374"/>
      <c r="I617" s="374"/>
      <c r="J617" s="374"/>
      <c r="K617" s="107"/>
      <c r="L617" s="374"/>
      <c r="M617" s="374"/>
      <c r="N617" s="374"/>
      <c r="O617" s="107"/>
      <c r="P617" s="374"/>
      <c r="Q617" s="374"/>
      <c r="R617" s="374"/>
      <c r="S617" s="383"/>
    </row>
    <row r="618" spans="1:19" ht="24.95" customHeight="1" x14ac:dyDescent="0.2">
      <c r="A618" s="207"/>
      <c r="B618" s="217"/>
      <c r="C618" s="216"/>
      <c r="D618" s="391"/>
      <c r="E618" s="398"/>
      <c r="F618" s="215"/>
      <c r="G618" s="206"/>
      <c r="H618" s="374"/>
      <c r="I618" s="374"/>
      <c r="J618" s="374"/>
      <c r="K618" s="107"/>
      <c r="L618" s="374"/>
      <c r="M618" s="374"/>
      <c r="N618" s="374"/>
      <c r="O618" s="107"/>
      <c r="P618" s="374"/>
      <c r="Q618" s="374"/>
      <c r="R618" s="374"/>
      <c r="S618" s="383"/>
    </row>
    <row r="619" spans="1:19" ht="24.95" customHeight="1" x14ac:dyDescent="0.2">
      <c r="A619" s="207"/>
      <c r="B619" s="217"/>
      <c r="C619" s="216"/>
      <c r="D619" s="391"/>
      <c r="E619" s="398"/>
      <c r="F619" s="215"/>
      <c r="G619" s="206"/>
      <c r="H619" s="374"/>
      <c r="I619" s="374"/>
      <c r="J619" s="374"/>
      <c r="K619" s="107"/>
      <c r="L619" s="374"/>
      <c r="M619" s="374"/>
      <c r="N619" s="374"/>
      <c r="O619" s="107"/>
      <c r="P619" s="374"/>
      <c r="Q619" s="374"/>
      <c r="R619" s="374"/>
      <c r="S619" s="383"/>
    </row>
    <row r="620" spans="1:19" ht="24.95" customHeight="1" x14ac:dyDescent="0.2">
      <c r="A620" s="207"/>
      <c r="B620" s="217"/>
      <c r="C620" s="216"/>
      <c r="D620" s="391"/>
      <c r="E620" s="398"/>
      <c r="F620" s="215"/>
      <c r="G620" s="206"/>
      <c r="H620" s="374"/>
      <c r="I620" s="374"/>
      <c r="J620" s="374"/>
      <c r="K620" s="107"/>
      <c r="L620" s="374"/>
      <c r="M620" s="374"/>
      <c r="N620" s="374"/>
      <c r="O620" s="107"/>
      <c r="P620" s="374"/>
      <c r="Q620" s="374"/>
      <c r="R620" s="374"/>
      <c r="S620" s="383"/>
    </row>
    <row r="621" spans="1:19" ht="24.95" customHeight="1" x14ac:dyDescent="0.2">
      <c r="A621" s="207"/>
      <c r="B621" s="217"/>
      <c r="C621" s="216"/>
      <c r="D621" s="391"/>
      <c r="E621" s="398"/>
      <c r="F621" s="215"/>
      <c r="G621" s="206"/>
      <c r="H621" s="374"/>
      <c r="I621" s="374"/>
      <c r="J621" s="374"/>
      <c r="K621" s="107"/>
      <c r="L621" s="374"/>
      <c r="M621" s="374"/>
      <c r="N621" s="374"/>
      <c r="O621" s="107"/>
      <c r="P621" s="374"/>
      <c r="Q621" s="374"/>
      <c r="R621" s="374"/>
      <c r="S621" s="383"/>
    </row>
    <row r="622" spans="1:19" ht="24.95" customHeight="1" x14ac:dyDescent="0.2">
      <c r="A622" s="207"/>
      <c r="B622" s="217"/>
      <c r="C622" s="216"/>
      <c r="D622" s="391"/>
      <c r="E622" s="398"/>
      <c r="F622" s="215"/>
      <c r="G622" s="206"/>
      <c r="H622" s="374"/>
      <c r="I622" s="374"/>
      <c r="J622" s="374"/>
      <c r="K622" s="107"/>
      <c r="L622" s="374"/>
      <c r="M622" s="374"/>
      <c r="N622" s="374"/>
      <c r="O622" s="107"/>
      <c r="P622" s="374"/>
      <c r="Q622" s="374"/>
      <c r="R622" s="374"/>
      <c r="S622" s="383"/>
    </row>
    <row r="623" spans="1:19" ht="24.95" customHeight="1" x14ac:dyDescent="0.2">
      <c r="A623" s="207"/>
      <c r="B623" s="217"/>
      <c r="C623" s="216"/>
      <c r="D623" s="391"/>
      <c r="E623" s="398"/>
      <c r="F623" s="215"/>
      <c r="G623" s="206"/>
      <c r="H623" s="374"/>
      <c r="I623" s="374"/>
      <c r="J623" s="374"/>
      <c r="K623" s="107"/>
      <c r="L623" s="374"/>
      <c r="M623" s="374"/>
      <c r="N623" s="374"/>
      <c r="O623" s="107"/>
      <c r="P623" s="374"/>
      <c r="Q623" s="374"/>
      <c r="R623" s="374"/>
      <c r="S623" s="383"/>
    </row>
    <row r="624" spans="1:19" ht="24.95" customHeight="1" x14ac:dyDescent="0.2">
      <c r="A624" s="207"/>
      <c r="B624" s="217"/>
      <c r="C624" s="216"/>
      <c r="D624" s="391"/>
      <c r="E624" s="398"/>
      <c r="F624" s="215"/>
      <c r="G624" s="206"/>
      <c r="H624" s="374"/>
      <c r="I624" s="374"/>
      <c r="J624" s="374"/>
      <c r="K624" s="107"/>
      <c r="L624" s="374"/>
      <c r="M624" s="374"/>
      <c r="N624" s="374"/>
      <c r="O624" s="107"/>
      <c r="P624" s="374"/>
      <c r="Q624" s="374"/>
      <c r="R624" s="374"/>
      <c r="S624" s="383"/>
    </row>
    <row r="625" spans="1:19" ht="24.95" customHeight="1" x14ac:dyDescent="0.2">
      <c r="A625" s="207"/>
      <c r="B625" s="217"/>
      <c r="C625" s="216"/>
      <c r="D625" s="391"/>
      <c r="E625" s="398"/>
      <c r="F625" s="215"/>
      <c r="G625" s="206"/>
      <c r="H625" s="374"/>
      <c r="I625" s="374"/>
      <c r="J625" s="374"/>
      <c r="K625" s="107"/>
      <c r="L625" s="374"/>
      <c r="M625" s="374"/>
      <c r="N625" s="374"/>
      <c r="O625" s="107"/>
      <c r="P625" s="374"/>
      <c r="Q625" s="374"/>
      <c r="R625" s="374"/>
      <c r="S625" s="383"/>
    </row>
    <row r="626" spans="1:19" ht="24.95" customHeight="1" x14ac:dyDescent="0.2">
      <c r="A626" s="207"/>
      <c r="B626" s="217"/>
      <c r="C626" s="216"/>
      <c r="D626" s="391"/>
      <c r="E626" s="398"/>
      <c r="F626" s="215"/>
      <c r="G626" s="206"/>
      <c r="H626" s="374"/>
      <c r="I626" s="374"/>
      <c r="J626" s="374"/>
      <c r="K626" s="107"/>
      <c r="L626" s="374"/>
      <c r="M626" s="374"/>
      <c r="N626" s="374"/>
      <c r="O626" s="107"/>
      <c r="P626" s="374"/>
      <c r="Q626" s="374"/>
      <c r="R626" s="374"/>
      <c r="S626" s="383"/>
    </row>
    <row r="627" spans="1:19" ht="24.95" customHeight="1" x14ac:dyDescent="0.2">
      <c r="A627" s="207"/>
      <c r="B627" s="217"/>
      <c r="C627" s="216"/>
      <c r="D627" s="391"/>
      <c r="E627" s="398"/>
      <c r="F627" s="215"/>
      <c r="G627" s="206"/>
      <c r="H627" s="374"/>
      <c r="I627" s="374"/>
      <c r="J627" s="374"/>
      <c r="K627" s="107"/>
      <c r="L627" s="374"/>
      <c r="M627" s="374"/>
      <c r="N627" s="374"/>
      <c r="O627" s="107"/>
      <c r="P627" s="374"/>
      <c r="Q627" s="374"/>
      <c r="R627" s="374"/>
      <c r="S627" s="383"/>
    </row>
    <row r="628" spans="1:19" ht="24.95" customHeight="1" x14ac:dyDescent="0.2">
      <c r="A628" s="207"/>
      <c r="B628" s="217"/>
      <c r="C628" s="216"/>
      <c r="D628" s="391"/>
      <c r="E628" s="398"/>
      <c r="F628" s="215"/>
      <c r="G628" s="206"/>
      <c r="H628" s="374"/>
      <c r="I628" s="374"/>
      <c r="J628" s="374"/>
      <c r="K628" s="107"/>
      <c r="L628" s="374"/>
      <c r="M628" s="374"/>
      <c r="N628" s="374"/>
      <c r="O628" s="107"/>
      <c r="P628" s="374"/>
      <c r="Q628" s="374"/>
      <c r="R628" s="374"/>
      <c r="S628" s="383"/>
    </row>
    <row r="629" spans="1:19" ht="24.95" customHeight="1" x14ac:dyDescent="0.2">
      <c r="A629" s="207"/>
      <c r="B629" s="217"/>
      <c r="C629" s="216"/>
      <c r="D629" s="391"/>
      <c r="E629" s="398"/>
      <c r="F629" s="215"/>
      <c r="G629" s="206"/>
      <c r="H629" s="374"/>
      <c r="I629" s="374"/>
      <c r="J629" s="374"/>
      <c r="K629" s="107"/>
      <c r="L629" s="374"/>
      <c r="M629" s="374"/>
      <c r="N629" s="374"/>
      <c r="O629" s="107"/>
      <c r="P629" s="374"/>
      <c r="Q629" s="374"/>
      <c r="R629" s="374"/>
      <c r="S629" s="383"/>
    </row>
    <row r="630" spans="1:19" ht="24.95" customHeight="1" x14ac:dyDescent="0.2">
      <c r="A630" s="207"/>
      <c r="B630" s="217"/>
      <c r="C630" s="216"/>
      <c r="D630" s="391"/>
      <c r="E630" s="398"/>
      <c r="F630" s="215"/>
      <c r="G630" s="206"/>
      <c r="H630" s="374"/>
      <c r="I630" s="374"/>
      <c r="J630" s="374"/>
      <c r="K630" s="107"/>
      <c r="L630" s="374"/>
      <c r="M630" s="374"/>
      <c r="N630" s="374"/>
      <c r="O630" s="107"/>
      <c r="P630" s="374"/>
      <c r="Q630" s="374"/>
      <c r="R630" s="374"/>
      <c r="S630" s="383"/>
    </row>
    <row r="631" spans="1:19" ht="24.95" customHeight="1" x14ac:dyDescent="0.2">
      <c r="A631" s="207"/>
      <c r="B631" s="217"/>
      <c r="C631" s="216"/>
      <c r="D631" s="391"/>
      <c r="E631" s="398"/>
      <c r="F631" s="215"/>
      <c r="G631" s="206"/>
      <c r="H631" s="374"/>
      <c r="I631" s="374"/>
      <c r="J631" s="374"/>
      <c r="K631" s="107"/>
      <c r="L631" s="374"/>
      <c r="M631" s="374"/>
      <c r="N631" s="374"/>
      <c r="O631" s="107"/>
      <c r="P631" s="374"/>
      <c r="Q631" s="374"/>
      <c r="R631" s="374"/>
      <c r="S631" s="383"/>
    </row>
    <row r="632" spans="1:19" ht="24.95" customHeight="1" x14ac:dyDescent="0.2">
      <c r="A632" s="207"/>
      <c r="B632" s="217"/>
      <c r="C632" s="216"/>
      <c r="D632" s="391"/>
      <c r="E632" s="398"/>
      <c r="F632" s="215"/>
      <c r="G632" s="206"/>
      <c r="H632" s="374"/>
      <c r="I632" s="374"/>
      <c r="J632" s="374"/>
      <c r="K632" s="107"/>
      <c r="L632" s="374"/>
      <c r="M632" s="374"/>
      <c r="N632" s="374"/>
      <c r="O632" s="107"/>
      <c r="P632" s="374"/>
      <c r="Q632" s="374"/>
      <c r="R632" s="374"/>
      <c r="S632" s="383"/>
    </row>
    <row r="633" spans="1:19" ht="24.95" customHeight="1" x14ac:dyDescent="0.2">
      <c r="A633" s="207"/>
      <c r="B633" s="217"/>
      <c r="C633" s="216"/>
      <c r="D633" s="391"/>
      <c r="E633" s="398"/>
      <c r="F633" s="215"/>
      <c r="G633" s="206"/>
      <c r="H633" s="374"/>
      <c r="I633" s="374"/>
      <c r="J633" s="374"/>
      <c r="K633" s="107"/>
      <c r="L633" s="374"/>
      <c r="M633" s="374"/>
      <c r="N633" s="374"/>
      <c r="O633" s="107"/>
      <c r="P633" s="374"/>
      <c r="Q633" s="374"/>
      <c r="R633" s="374"/>
      <c r="S633" s="383"/>
    </row>
    <row r="634" spans="1:19" ht="24.95" customHeight="1" x14ac:dyDescent="0.2">
      <c r="A634" s="207"/>
      <c r="B634" s="217"/>
      <c r="C634" s="216"/>
      <c r="D634" s="391"/>
      <c r="E634" s="398"/>
      <c r="F634" s="215"/>
      <c r="G634" s="206"/>
      <c r="H634" s="374"/>
      <c r="I634" s="374"/>
      <c r="J634" s="374"/>
      <c r="K634" s="107"/>
      <c r="L634" s="374"/>
      <c r="M634" s="374"/>
      <c r="N634" s="374"/>
      <c r="O634" s="107"/>
      <c r="P634" s="374"/>
      <c r="Q634" s="374"/>
      <c r="R634" s="374"/>
      <c r="S634" s="383"/>
    </row>
    <row r="635" spans="1:19" ht="24.95" customHeight="1" x14ac:dyDescent="0.2">
      <c r="A635" s="207"/>
      <c r="B635" s="217"/>
      <c r="C635" s="216"/>
      <c r="D635" s="391"/>
      <c r="E635" s="398"/>
      <c r="F635" s="215"/>
      <c r="G635" s="206"/>
      <c r="H635" s="374"/>
      <c r="I635" s="374"/>
      <c r="J635" s="374"/>
      <c r="K635" s="107"/>
      <c r="L635" s="374"/>
      <c r="M635" s="374"/>
      <c r="N635" s="374"/>
      <c r="O635" s="107"/>
      <c r="P635" s="374"/>
      <c r="Q635" s="374"/>
      <c r="R635" s="374"/>
      <c r="S635" s="383"/>
    </row>
    <row r="636" spans="1:19" ht="24.95" customHeight="1" x14ac:dyDescent="0.2">
      <c r="A636" s="207"/>
      <c r="B636" s="217"/>
      <c r="C636" s="216"/>
      <c r="D636" s="391"/>
      <c r="E636" s="398"/>
      <c r="F636" s="215"/>
      <c r="G636" s="206"/>
      <c r="H636" s="374"/>
      <c r="I636" s="374"/>
      <c r="J636" s="374"/>
      <c r="K636" s="107"/>
      <c r="L636" s="374"/>
      <c r="M636" s="374"/>
      <c r="N636" s="374"/>
      <c r="O636" s="107"/>
      <c r="P636" s="374"/>
      <c r="Q636" s="374"/>
      <c r="R636" s="374"/>
      <c r="S636" s="383"/>
    </row>
    <row r="637" spans="1:19" ht="24.95" customHeight="1" x14ac:dyDescent="0.2">
      <c r="A637" s="207"/>
      <c r="B637" s="217"/>
      <c r="C637" s="216"/>
      <c r="D637" s="391"/>
      <c r="E637" s="398"/>
      <c r="F637" s="215"/>
      <c r="G637" s="206"/>
      <c r="H637" s="374"/>
      <c r="I637" s="374"/>
      <c r="J637" s="374"/>
      <c r="K637" s="107"/>
      <c r="L637" s="374"/>
      <c r="M637" s="374"/>
      <c r="N637" s="374"/>
      <c r="O637" s="107"/>
      <c r="P637" s="374"/>
      <c r="Q637" s="374"/>
      <c r="R637" s="374"/>
      <c r="S637" s="383"/>
    </row>
    <row r="638" spans="1:19" ht="24.95" customHeight="1" x14ac:dyDescent="0.2">
      <c r="A638" s="207"/>
      <c r="B638" s="217"/>
      <c r="C638" s="216"/>
      <c r="D638" s="391"/>
      <c r="E638" s="398"/>
      <c r="F638" s="215"/>
      <c r="G638" s="206"/>
      <c r="H638" s="374"/>
      <c r="I638" s="374"/>
      <c r="J638" s="374"/>
      <c r="K638" s="107"/>
      <c r="L638" s="374"/>
      <c r="M638" s="374"/>
      <c r="N638" s="374"/>
      <c r="O638" s="107"/>
      <c r="P638" s="374"/>
      <c r="Q638" s="374"/>
      <c r="R638" s="374"/>
      <c r="S638" s="383"/>
    </row>
    <row r="639" spans="1:19" ht="24.95" customHeight="1" x14ac:dyDescent="0.2">
      <c r="A639" s="207"/>
      <c r="B639" s="217"/>
      <c r="C639" s="216"/>
      <c r="D639" s="391"/>
      <c r="E639" s="398"/>
      <c r="F639" s="215"/>
      <c r="G639" s="206"/>
      <c r="H639" s="374"/>
      <c r="I639" s="374"/>
      <c r="J639" s="374"/>
      <c r="K639" s="107"/>
      <c r="L639" s="374"/>
      <c r="M639" s="374"/>
      <c r="N639" s="374"/>
      <c r="O639" s="107"/>
      <c r="P639" s="374"/>
      <c r="Q639" s="374"/>
      <c r="R639" s="374"/>
      <c r="S639" s="383"/>
    </row>
    <row r="640" spans="1:19" ht="24.95" customHeight="1" x14ac:dyDescent="0.2">
      <c r="A640" s="207"/>
      <c r="B640" s="217"/>
      <c r="C640" s="216"/>
      <c r="D640" s="391"/>
      <c r="E640" s="398"/>
      <c r="F640" s="215"/>
      <c r="G640" s="206"/>
      <c r="H640" s="374"/>
      <c r="I640" s="374"/>
      <c r="J640" s="374"/>
      <c r="K640" s="107"/>
      <c r="L640" s="374"/>
      <c r="M640" s="374"/>
      <c r="N640" s="374"/>
      <c r="O640" s="107"/>
      <c r="P640" s="374"/>
      <c r="Q640" s="374"/>
      <c r="R640" s="374"/>
      <c r="S640" s="383"/>
    </row>
    <row r="641" spans="1:19" ht="24.95" customHeight="1" x14ac:dyDescent="0.2">
      <c r="A641" s="207"/>
      <c r="B641" s="217"/>
      <c r="C641" s="216"/>
      <c r="D641" s="391"/>
      <c r="E641" s="398"/>
      <c r="F641" s="215"/>
      <c r="G641" s="206"/>
      <c r="H641" s="374"/>
      <c r="I641" s="374"/>
      <c r="J641" s="374"/>
      <c r="K641" s="107"/>
      <c r="L641" s="374"/>
      <c r="M641" s="374"/>
      <c r="N641" s="374"/>
      <c r="O641" s="107"/>
      <c r="P641" s="374"/>
      <c r="Q641" s="374"/>
      <c r="R641" s="374"/>
      <c r="S641" s="383"/>
    </row>
    <row r="642" spans="1:19" ht="24.95" customHeight="1" x14ac:dyDescent="0.2">
      <c r="A642" s="207"/>
      <c r="B642" s="217"/>
      <c r="C642" s="216"/>
      <c r="D642" s="391"/>
      <c r="E642" s="398"/>
      <c r="F642" s="215"/>
      <c r="G642" s="206"/>
      <c r="H642" s="374"/>
      <c r="I642" s="374"/>
      <c r="J642" s="374"/>
      <c r="K642" s="107"/>
      <c r="L642" s="374"/>
      <c r="M642" s="374"/>
      <c r="N642" s="374"/>
      <c r="O642" s="107"/>
      <c r="P642" s="374"/>
      <c r="Q642" s="374"/>
      <c r="R642" s="374"/>
      <c r="S642" s="383"/>
    </row>
    <row r="643" spans="1:19" ht="24.95" customHeight="1" x14ac:dyDescent="0.2">
      <c r="A643" s="207"/>
      <c r="B643" s="217"/>
      <c r="C643" s="216"/>
      <c r="D643" s="391"/>
      <c r="E643" s="398"/>
      <c r="F643" s="215"/>
      <c r="G643" s="206"/>
      <c r="H643" s="374"/>
      <c r="I643" s="374"/>
      <c r="J643" s="374"/>
      <c r="K643" s="107"/>
      <c r="L643" s="374"/>
      <c r="M643" s="374"/>
      <c r="N643" s="374"/>
      <c r="O643" s="107"/>
      <c r="P643" s="374"/>
      <c r="Q643" s="374"/>
      <c r="R643" s="374"/>
      <c r="S643" s="383"/>
    </row>
    <row r="644" spans="1:19" ht="24.95" customHeight="1" x14ac:dyDescent="0.2">
      <c r="A644" s="207"/>
      <c r="B644" s="217"/>
      <c r="C644" s="216"/>
      <c r="D644" s="391"/>
      <c r="E644" s="398"/>
      <c r="F644" s="215"/>
      <c r="G644" s="206"/>
      <c r="H644" s="374"/>
      <c r="I644" s="374"/>
      <c r="J644" s="374"/>
      <c r="K644" s="107"/>
      <c r="L644" s="374"/>
      <c r="M644" s="374"/>
      <c r="N644" s="374"/>
      <c r="O644" s="107"/>
      <c r="P644" s="374"/>
      <c r="Q644" s="374"/>
      <c r="R644" s="374"/>
      <c r="S644" s="383"/>
    </row>
    <row r="645" spans="1:19" ht="24.95" customHeight="1" x14ac:dyDescent="0.2">
      <c r="A645" s="207"/>
      <c r="B645" s="217"/>
      <c r="C645" s="216"/>
      <c r="D645" s="391"/>
      <c r="E645" s="398"/>
      <c r="F645" s="215"/>
      <c r="G645" s="206"/>
      <c r="H645" s="374"/>
      <c r="I645" s="374"/>
      <c r="J645" s="374"/>
      <c r="K645" s="107"/>
      <c r="L645" s="374"/>
      <c r="M645" s="374"/>
      <c r="N645" s="374"/>
      <c r="O645" s="107"/>
      <c r="P645" s="374"/>
      <c r="Q645" s="374"/>
      <c r="R645" s="374"/>
      <c r="S645" s="383"/>
    </row>
    <row r="646" spans="1:19" ht="24.95" customHeight="1" x14ac:dyDescent="0.2">
      <c r="A646" s="207"/>
      <c r="B646" s="217"/>
      <c r="C646" s="216"/>
      <c r="D646" s="391"/>
      <c r="E646" s="398"/>
      <c r="F646" s="215"/>
      <c r="G646" s="206"/>
      <c r="H646" s="374"/>
      <c r="I646" s="374"/>
      <c r="J646" s="374"/>
      <c r="K646" s="107"/>
      <c r="L646" s="374"/>
      <c r="M646" s="374"/>
      <c r="N646" s="374"/>
      <c r="O646" s="107"/>
      <c r="P646" s="374"/>
      <c r="Q646" s="374"/>
      <c r="R646" s="374"/>
      <c r="S646" s="383"/>
    </row>
    <row r="647" spans="1:19" ht="24.95" customHeight="1" x14ac:dyDescent="0.2">
      <c r="A647" s="207"/>
      <c r="B647" s="217"/>
      <c r="C647" s="216"/>
      <c r="D647" s="391"/>
      <c r="E647" s="398"/>
      <c r="F647" s="215"/>
      <c r="G647" s="206"/>
      <c r="H647" s="374"/>
      <c r="I647" s="374"/>
      <c r="J647" s="374"/>
      <c r="K647" s="107"/>
      <c r="L647" s="374"/>
      <c r="M647" s="374"/>
      <c r="N647" s="374"/>
      <c r="O647" s="107"/>
      <c r="P647" s="374"/>
      <c r="Q647" s="374"/>
      <c r="R647" s="374"/>
      <c r="S647" s="383"/>
    </row>
    <row r="648" spans="1:19" ht="24.95" customHeight="1" x14ac:dyDescent="0.2">
      <c r="A648" s="207"/>
      <c r="B648" s="217"/>
      <c r="C648" s="216"/>
      <c r="D648" s="391"/>
      <c r="E648" s="398"/>
      <c r="F648" s="215"/>
      <c r="G648" s="206"/>
      <c r="H648" s="374"/>
      <c r="I648" s="374"/>
      <c r="J648" s="374"/>
      <c r="K648" s="107"/>
      <c r="L648" s="374"/>
      <c r="M648" s="374"/>
      <c r="N648" s="374"/>
      <c r="O648" s="107"/>
      <c r="P648" s="374"/>
      <c r="Q648" s="374"/>
      <c r="R648" s="374"/>
      <c r="S648" s="383"/>
    </row>
    <row r="649" spans="1:19" ht="24.95" customHeight="1" x14ac:dyDescent="0.2">
      <c r="A649" s="207"/>
      <c r="B649" s="217"/>
      <c r="C649" s="216"/>
      <c r="D649" s="391"/>
      <c r="E649" s="398"/>
      <c r="F649" s="215"/>
      <c r="G649" s="206"/>
      <c r="H649" s="374"/>
      <c r="I649" s="374"/>
      <c r="J649" s="374"/>
      <c r="K649" s="107"/>
      <c r="L649" s="374"/>
      <c r="M649" s="374"/>
      <c r="N649" s="374"/>
      <c r="O649" s="107"/>
      <c r="P649" s="374"/>
      <c r="Q649" s="374"/>
      <c r="R649" s="374"/>
      <c r="S649" s="383"/>
    </row>
    <row r="650" spans="1:19" ht="24.95" customHeight="1" x14ac:dyDescent="0.2">
      <c r="A650" s="207"/>
      <c r="B650" s="217"/>
      <c r="C650" s="216"/>
      <c r="D650" s="391"/>
      <c r="E650" s="398"/>
      <c r="F650" s="215"/>
      <c r="G650" s="206"/>
      <c r="H650" s="374"/>
      <c r="I650" s="374"/>
      <c r="J650" s="374"/>
      <c r="K650" s="107"/>
      <c r="L650" s="374"/>
      <c r="M650" s="374"/>
      <c r="N650" s="374"/>
      <c r="O650" s="107"/>
      <c r="P650" s="374"/>
      <c r="Q650" s="374"/>
      <c r="R650" s="374"/>
      <c r="S650" s="383"/>
    </row>
    <row r="651" spans="1:19" ht="24.95" customHeight="1" x14ac:dyDescent="0.2">
      <c r="A651" s="207"/>
      <c r="B651" s="217"/>
      <c r="C651" s="216"/>
      <c r="D651" s="391"/>
      <c r="E651" s="398"/>
      <c r="F651" s="215"/>
      <c r="G651" s="206"/>
      <c r="H651" s="374"/>
      <c r="I651" s="374"/>
      <c r="J651" s="374"/>
      <c r="K651" s="107"/>
      <c r="L651" s="374"/>
      <c r="M651" s="374"/>
      <c r="N651" s="374"/>
      <c r="O651" s="107"/>
      <c r="P651" s="374"/>
      <c r="Q651" s="374"/>
      <c r="R651" s="374"/>
      <c r="S651" s="383"/>
    </row>
    <row r="652" spans="1:19" ht="24.95" customHeight="1" x14ac:dyDescent="0.2">
      <c r="A652" s="207"/>
      <c r="B652" s="217"/>
      <c r="C652" s="216"/>
      <c r="D652" s="391"/>
      <c r="E652" s="398"/>
      <c r="F652" s="215"/>
      <c r="G652" s="206"/>
      <c r="H652" s="374"/>
      <c r="I652" s="374"/>
      <c r="J652" s="374"/>
      <c r="K652" s="107"/>
      <c r="L652" s="374"/>
      <c r="M652" s="374"/>
      <c r="N652" s="374"/>
      <c r="O652" s="107"/>
      <c r="P652" s="374"/>
      <c r="Q652" s="374"/>
      <c r="R652" s="374"/>
      <c r="S652" s="383"/>
    </row>
    <row r="653" spans="1:19" ht="24.95" customHeight="1" x14ac:dyDescent="0.2">
      <c r="A653" s="207"/>
      <c r="B653" s="217"/>
      <c r="C653" s="216"/>
      <c r="D653" s="391"/>
      <c r="E653" s="398"/>
      <c r="F653" s="215"/>
      <c r="G653" s="206"/>
      <c r="H653" s="374"/>
      <c r="I653" s="374"/>
      <c r="J653" s="374"/>
      <c r="K653" s="107"/>
      <c r="L653" s="374"/>
      <c r="M653" s="374"/>
      <c r="N653" s="374"/>
      <c r="O653" s="107"/>
      <c r="P653" s="374"/>
      <c r="Q653" s="374"/>
      <c r="R653" s="374"/>
      <c r="S653" s="383"/>
    </row>
    <row r="654" spans="1:19" ht="24.95" customHeight="1" x14ac:dyDescent="0.2">
      <c r="A654" s="207"/>
      <c r="B654" s="217"/>
      <c r="C654" s="216"/>
      <c r="D654" s="391"/>
      <c r="E654" s="398"/>
      <c r="F654" s="215"/>
      <c r="G654" s="206"/>
      <c r="H654" s="374"/>
      <c r="I654" s="374"/>
      <c r="J654" s="374"/>
      <c r="K654" s="107"/>
      <c r="L654" s="374"/>
      <c r="M654" s="374"/>
      <c r="N654" s="374"/>
      <c r="O654" s="107"/>
      <c r="P654" s="374"/>
      <c r="Q654" s="374"/>
      <c r="R654" s="374"/>
      <c r="S654" s="383"/>
    </row>
    <row r="655" spans="1:19" ht="24.95" customHeight="1" x14ac:dyDescent="0.2">
      <c r="A655" s="207"/>
      <c r="B655" s="217"/>
      <c r="C655" s="216"/>
      <c r="D655" s="391"/>
      <c r="E655" s="398"/>
      <c r="F655" s="215"/>
      <c r="G655" s="206"/>
      <c r="H655" s="374"/>
      <c r="I655" s="374"/>
      <c r="J655" s="374"/>
      <c r="K655" s="107"/>
      <c r="L655" s="374"/>
      <c r="M655" s="374"/>
      <c r="N655" s="374"/>
      <c r="O655" s="107"/>
      <c r="P655" s="374"/>
      <c r="Q655" s="374"/>
      <c r="R655" s="374"/>
      <c r="S655" s="383"/>
    </row>
    <row r="656" spans="1:19" ht="24.95" customHeight="1" x14ac:dyDescent="0.2">
      <c r="A656" s="207"/>
      <c r="B656" s="217"/>
      <c r="C656" s="216"/>
      <c r="D656" s="391"/>
      <c r="E656" s="398"/>
      <c r="F656" s="215"/>
      <c r="G656" s="206"/>
      <c r="H656" s="374"/>
      <c r="I656" s="374"/>
      <c r="J656" s="374"/>
      <c r="K656" s="107"/>
      <c r="L656" s="374"/>
      <c r="M656" s="374"/>
      <c r="N656" s="374"/>
      <c r="O656" s="107"/>
      <c r="P656" s="374"/>
      <c r="Q656" s="374"/>
      <c r="R656" s="374"/>
      <c r="S656" s="383"/>
    </row>
    <row r="657" spans="1:19" ht="24.95" customHeight="1" x14ac:dyDescent="0.2">
      <c r="A657" s="207"/>
      <c r="B657" s="217"/>
      <c r="C657" s="216"/>
      <c r="D657" s="391"/>
      <c r="E657" s="398"/>
      <c r="F657" s="215"/>
      <c r="G657" s="206"/>
      <c r="H657" s="374"/>
      <c r="I657" s="374"/>
      <c r="J657" s="374"/>
      <c r="K657" s="107"/>
      <c r="L657" s="374"/>
      <c r="M657" s="374"/>
      <c r="N657" s="374"/>
      <c r="O657" s="107"/>
      <c r="P657" s="374"/>
      <c r="Q657" s="374"/>
      <c r="R657" s="374"/>
      <c r="S657" s="383"/>
    </row>
    <row r="658" spans="1:19" ht="24.95" customHeight="1" x14ac:dyDescent="0.2">
      <c r="A658" s="207"/>
      <c r="B658" s="217"/>
      <c r="C658" s="216"/>
      <c r="D658" s="391"/>
      <c r="E658" s="398"/>
      <c r="F658" s="215"/>
      <c r="G658" s="206"/>
      <c r="H658" s="374"/>
      <c r="I658" s="374"/>
      <c r="J658" s="374"/>
      <c r="K658" s="107"/>
      <c r="L658" s="374"/>
      <c r="M658" s="374"/>
      <c r="N658" s="374"/>
      <c r="O658" s="107"/>
      <c r="P658" s="374"/>
      <c r="Q658" s="374"/>
      <c r="R658" s="374"/>
      <c r="S658" s="383"/>
    </row>
    <row r="659" spans="1:19" ht="24.95" customHeight="1" x14ac:dyDescent="0.2">
      <c r="A659" s="207"/>
      <c r="B659" s="217"/>
      <c r="C659" s="216"/>
      <c r="D659" s="391"/>
      <c r="E659" s="398"/>
      <c r="F659" s="215"/>
      <c r="G659" s="206"/>
      <c r="H659" s="374"/>
      <c r="I659" s="374"/>
      <c r="J659" s="374"/>
      <c r="K659" s="107"/>
      <c r="L659" s="374"/>
      <c r="M659" s="374"/>
      <c r="N659" s="374"/>
      <c r="O659" s="107"/>
      <c r="P659" s="374"/>
      <c r="Q659" s="374"/>
      <c r="R659" s="374"/>
      <c r="S659" s="383"/>
    </row>
    <row r="660" spans="1:19" ht="24.95" customHeight="1" x14ac:dyDescent="0.2">
      <c r="A660" s="207"/>
      <c r="B660" s="217"/>
      <c r="C660" s="216"/>
      <c r="D660" s="391"/>
      <c r="E660" s="398"/>
      <c r="F660" s="215"/>
      <c r="G660" s="206"/>
      <c r="H660" s="374"/>
      <c r="I660" s="374"/>
      <c r="J660" s="374"/>
      <c r="K660" s="107"/>
      <c r="L660" s="374"/>
      <c r="M660" s="374"/>
      <c r="N660" s="374"/>
      <c r="O660" s="107"/>
      <c r="P660" s="374"/>
      <c r="Q660" s="374"/>
      <c r="R660" s="374"/>
      <c r="S660" s="383"/>
    </row>
    <row r="661" spans="1:19" ht="24.95" customHeight="1" x14ac:dyDescent="0.2">
      <c r="A661" s="207"/>
      <c r="B661" s="217"/>
      <c r="C661" s="216"/>
      <c r="D661" s="391"/>
      <c r="E661" s="398"/>
      <c r="F661" s="215"/>
      <c r="G661" s="206"/>
      <c r="H661" s="374"/>
      <c r="I661" s="374"/>
      <c r="J661" s="374"/>
      <c r="K661" s="107"/>
      <c r="L661" s="374"/>
      <c r="M661" s="374"/>
      <c r="N661" s="374"/>
      <c r="O661" s="107"/>
      <c r="P661" s="374"/>
      <c r="Q661" s="374"/>
      <c r="R661" s="374"/>
      <c r="S661" s="383"/>
    </row>
    <row r="662" spans="1:19" ht="24.95" customHeight="1" x14ac:dyDescent="0.2">
      <c r="A662" s="207"/>
      <c r="B662" s="217"/>
      <c r="C662" s="216"/>
      <c r="D662" s="391"/>
      <c r="E662" s="398"/>
      <c r="F662" s="215"/>
      <c r="G662" s="206"/>
      <c r="H662" s="374"/>
      <c r="I662" s="374"/>
      <c r="J662" s="374"/>
      <c r="K662" s="107"/>
      <c r="L662" s="374"/>
      <c r="M662" s="374"/>
      <c r="N662" s="374"/>
      <c r="O662" s="107"/>
      <c r="P662" s="374"/>
      <c r="Q662" s="374"/>
      <c r="R662" s="374"/>
      <c r="S662" s="383"/>
    </row>
    <row r="663" spans="1:19" ht="24.95" customHeight="1" x14ac:dyDescent="0.2">
      <c r="A663" s="207"/>
      <c r="B663" s="217"/>
      <c r="C663" s="216"/>
      <c r="D663" s="391"/>
      <c r="E663" s="398"/>
      <c r="F663" s="215"/>
      <c r="G663" s="206"/>
      <c r="H663" s="374"/>
      <c r="I663" s="374"/>
      <c r="J663" s="374"/>
      <c r="K663" s="107"/>
      <c r="L663" s="374"/>
      <c r="M663" s="374"/>
      <c r="N663" s="374"/>
      <c r="O663" s="107"/>
      <c r="P663" s="374"/>
      <c r="Q663" s="374"/>
      <c r="R663" s="374"/>
      <c r="S663" s="383"/>
    </row>
    <row r="664" spans="1:19" ht="24.95" customHeight="1" x14ac:dyDescent="0.2">
      <c r="A664" s="207"/>
      <c r="B664" s="217"/>
      <c r="C664" s="216"/>
      <c r="D664" s="391"/>
      <c r="E664" s="398"/>
      <c r="F664" s="215"/>
      <c r="G664" s="206"/>
      <c r="H664" s="374"/>
      <c r="I664" s="374"/>
      <c r="J664" s="374"/>
      <c r="K664" s="107"/>
      <c r="L664" s="374"/>
      <c r="M664" s="374"/>
      <c r="N664" s="374"/>
      <c r="O664" s="107"/>
      <c r="P664" s="374"/>
      <c r="Q664" s="374"/>
      <c r="R664" s="374"/>
      <c r="S664" s="383"/>
    </row>
    <row r="665" spans="1:19" ht="24.95" customHeight="1" x14ac:dyDescent="0.2">
      <c r="A665" s="207"/>
      <c r="B665" s="217"/>
      <c r="C665" s="216"/>
      <c r="D665" s="391"/>
      <c r="E665" s="398"/>
      <c r="F665" s="215"/>
      <c r="G665" s="206"/>
      <c r="H665" s="374"/>
      <c r="I665" s="374"/>
      <c r="J665" s="374"/>
      <c r="K665" s="107"/>
      <c r="L665" s="374"/>
      <c r="M665" s="374"/>
      <c r="N665" s="374"/>
      <c r="O665" s="107"/>
      <c r="P665" s="374"/>
      <c r="Q665" s="374"/>
      <c r="R665" s="374"/>
      <c r="S665" s="383"/>
    </row>
    <row r="666" spans="1:19" ht="24.95" customHeight="1" x14ac:dyDescent="0.2">
      <c r="A666" s="207"/>
      <c r="B666" s="217"/>
      <c r="C666" s="216"/>
      <c r="D666" s="391"/>
      <c r="E666" s="398"/>
      <c r="F666" s="215"/>
      <c r="G666" s="206"/>
      <c r="H666" s="374"/>
      <c r="I666" s="374"/>
      <c r="J666" s="374"/>
      <c r="K666" s="107"/>
      <c r="L666" s="374"/>
      <c r="M666" s="374"/>
      <c r="N666" s="374"/>
      <c r="O666" s="107"/>
      <c r="P666" s="374"/>
      <c r="Q666" s="374"/>
      <c r="R666" s="374"/>
      <c r="S666" s="383"/>
    </row>
    <row r="667" spans="1:19" ht="24.95" customHeight="1" x14ac:dyDescent="0.2">
      <c r="A667" s="207"/>
      <c r="B667" s="217"/>
      <c r="C667" s="216"/>
      <c r="D667" s="391"/>
      <c r="E667" s="398"/>
      <c r="F667" s="215"/>
      <c r="G667" s="206"/>
      <c r="H667" s="374"/>
      <c r="I667" s="374"/>
      <c r="J667" s="374"/>
      <c r="K667" s="107"/>
      <c r="L667" s="374"/>
      <c r="M667" s="374"/>
      <c r="N667" s="374"/>
      <c r="O667" s="107"/>
      <c r="P667" s="374"/>
      <c r="Q667" s="374"/>
      <c r="R667" s="374"/>
      <c r="S667" s="383"/>
    </row>
    <row r="668" spans="1:19" ht="24.95" customHeight="1" x14ac:dyDescent="0.2">
      <c r="A668" s="207"/>
      <c r="B668" s="217"/>
      <c r="C668" s="216"/>
      <c r="D668" s="391"/>
      <c r="E668" s="398"/>
      <c r="F668" s="215"/>
      <c r="G668" s="206"/>
      <c r="H668" s="374"/>
      <c r="I668" s="374"/>
      <c r="J668" s="374"/>
      <c r="K668" s="107"/>
      <c r="L668" s="374"/>
      <c r="M668" s="374"/>
      <c r="N668" s="374"/>
      <c r="O668" s="107"/>
      <c r="P668" s="374"/>
      <c r="Q668" s="374"/>
      <c r="R668" s="374"/>
      <c r="S668" s="383"/>
    </row>
    <row r="669" spans="1:19" ht="24.95" customHeight="1" x14ac:dyDescent="0.2">
      <c r="A669" s="207"/>
      <c r="B669" s="217"/>
      <c r="C669" s="216"/>
      <c r="D669" s="391"/>
      <c r="E669" s="398"/>
      <c r="F669" s="215"/>
      <c r="G669" s="206"/>
      <c r="H669" s="374"/>
      <c r="I669" s="374"/>
      <c r="J669" s="374"/>
      <c r="K669" s="107"/>
      <c r="L669" s="374"/>
      <c r="M669" s="374"/>
      <c r="N669" s="374"/>
      <c r="O669" s="107"/>
      <c r="P669" s="374"/>
      <c r="Q669" s="374"/>
      <c r="R669" s="374"/>
      <c r="S669" s="383"/>
    </row>
    <row r="670" spans="1:19" ht="24.95" customHeight="1" x14ac:dyDescent="0.2">
      <c r="A670" s="207"/>
      <c r="B670" s="217"/>
      <c r="C670" s="216"/>
      <c r="D670" s="391"/>
      <c r="E670" s="398"/>
      <c r="F670" s="215"/>
      <c r="G670" s="206"/>
      <c r="H670" s="374"/>
      <c r="I670" s="374"/>
      <c r="J670" s="374"/>
      <c r="K670" s="107"/>
      <c r="L670" s="374"/>
      <c r="M670" s="374"/>
      <c r="N670" s="374"/>
      <c r="O670" s="107"/>
      <c r="P670" s="374"/>
      <c r="Q670" s="374"/>
      <c r="R670" s="374"/>
      <c r="S670" s="383"/>
    </row>
    <row r="671" spans="1:19" ht="24.95" customHeight="1" x14ac:dyDescent="0.2">
      <c r="A671" s="207"/>
      <c r="B671" s="217"/>
      <c r="C671" s="216"/>
      <c r="D671" s="391"/>
      <c r="E671" s="398"/>
      <c r="F671" s="215"/>
      <c r="G671" s="206"/>
      <c r="H671" s="374"/>
      <c r="I671" s="374"/>
      <c r="J671" s="374"/>
      <c r="K671" s="107"/>
      <c r="L671" s="374"/>
      <c r="M671" s="374"/>
      <c r="N671" s="374"/>
      <c r="O671" s="107"/>
      <c r="P671" s="374"/>
      <c r="Q671" s="374"/>
      <c r="R671" s="374"/>
      <c r="S671" s="383"/>
    </row>
    <row r="672" spans="1:19" ht="24.95" customHeight="1" x14ac:dyDescent="0.2">
      <c r="A672" s="207"/>
      <c r="B672" s="217"/>
      <c r="C672" s="216"/>
      <c r="D672" s="391"/>
      <c r="E672" s="398"/>
      <c r="F672" s="215"/>
      <c r="G672" s="206"/>
      <c r="H672" s="374"/>
      <c r="I672" s="374"/>
      <c r="J672" s="374"/>
      <c r="K672" s="107"/>
      <c r="L672" s="374"/>
      <c r="M672" s="374"/>
      <c r="N672" s="374"/>
      <c r="O672" s="107"/>
      <c r="P672" s="374"/>
      <c r="Q672" s="374"/>
      <c r="R672" s="374"/>
      <c r="S672" s="383"/>
    </row>
    <row r="673" spans="1:19" ht="24.95" customHeight="1" x14ac:dyDescent="0.2">
      <c r="A673" s="207"/>
      <c r="B673" s="217"/>
      <c r="C673" s="216"/>
      <c r="D673" s="391"/>
      <c r="E673" s="398"/>
      <c r="F673" s="215"/>
      <c r="G673" s="206"/>
      <c r="H673" s="374"/>
      <c r="I673" s="374"/>
      <c r="J673" s="374"/>
      <c r="K673" s="107"/>
      <c r="L673" s="374"/>
      <c r="M673" s="374"/>
      <c r="N673" s="374"/>
      <c r="O673" s="107"/>
      <c r="P673" s="374"/>
      <c r="Q673" s="374"/>
      <c r="R673" s="374"/>
      <c r="S673" s="383"/>
    </row>
    <row r="674" spans="1:19" ht="24.95" customHeight="1" x14ac:dyDescent="0.2">
      <c r="A674" s="207"/>
      <c r="B674" s="217"/>
      <c r="C674" s="216"/>
      <c r="D674" s="391"/>
      <c r="E674" s="398"/>
      <c r="F674" s="215"/>
      <c r="G674" s="206"/>
      <c r="H674" s="374"/>
      <c r="I674" s="374"/>
      <c r="J674" s="374"/>
      <c r="K674" s="107"/>
      <c r="L674" s="374"/>
      <c r="M674" s="374"/>
      <c r="N674" s="374"/>
      <c r="O674" s="107"/>
      <c r="P674" s="374"/>
      <c r="Q674" s="374"/>
      <c r="R674" s="374"/>
      <c r="S674" s="383"/>
    </row>
    <row r="675" spans="1:19" ht="24.95" customHeight="1" x14ac:dyDescent="0.2">
      <c r="A675" s="207"/>
      <c r="B675" s="217"/>
      <c r="C675" s="216"/>
      <c r="D675" s="391"/>
      <c r="E675" s="398"/>
      <c r="F675" s="215"/>
      <c r="G675" s="206"/>
      <c r="H675" s="374"/>
      <c r="I675" s="374"/>
      <c r="J675" s="374"/>
      <c r="K675" s="107"/>
      <c r="L675" s="374"/>
      <c r="M675" s="374"/>
      <c r="N675" s="374"/>
      <c r="O675" s="107"/>
      <c r="P675" s="374"/>
      <c r="Q675" s="374"/>
      <c r="R675" s="374"/>
      <c r="S675" s="383"/>
    </row>
    <row r="676" spans="1:19" ht="24.95" customHeight="1" x14ac:dyDescent="0.2">
      <c r="A676" s="207"/>
      <c r="B676" s="217"/>
      <c r="C676" s="216"/>
      <c r="D676" s="391"/>
      <c r="E676" s="398"/>
      <c r="F676" s="215"/>
      <c r="G676" s="206"/>
      <c r="H676" s="374"/>
      <c r="I676" s="374"/>
      <c r="J676" s="374"/>
      <c r="K676" s="107"/>
      <c r="L676" s="374"/>
      <c r="M676" s="374"/>
      <c r="N676" s="374"/>
      <c r="O676" s="107"/>
      <c r="P676" s="374"/>
      <c r="Q676" s="374"/>
      <c r="R676" s="374"/>
      <c r="S676" s="383"/>
    </row>
    <row r="677" spans="1:19" ht="24.95" customHeight="1" x14ac:dyDescent="0.2">
      <c r="A677" s="207"/>
      <c r="B677" s="217"/>
      <c r="C677" s="216"/>
      <c r="D677" s="391"/>
      <c r="E677" s="398"/>
      <c r="F677" s="215"/>
      <c r="G677" s="206"/>
      <c r="H677" s="374"/>
      <c r="I677" s="374"/>
      <c r="J677" s="374"/>
      <c r="K677" s="107"/>
      <c r="L677" s="374"/>
      <c r="M677" s="374"/>
      <c r="N677" s="374"/>
      <c r="O677" s="107"/>
      <c r="P677" s="374"/>
      <c r="Q677" s="374"/>
      <c r="R677" s="374"/>
      <c r="S677" s="383"/>
    </row>
    <row r="678" spans="1:19" ht="24.95" customHeight="1" x14ac:dyDescent="0.2">
      <c r="A678" s="207"/>
      <c r="B678" s="217"/>
      <c r="C678" s="216"/>
      <c r="D678" s="391"/>
      <c r="E678" s="398"/>
      <c r="F678" s="215"/>
      <c r="G678" s="206"/>
      <c r="H678" s="374"/>
      <c r="I678" s="374"/>
      <c r="J678" s="374"/>
      <c r="K678" s="107"/>
      <c r="L678" s="374"/>
      <c r="M678" s="374"/>
      <c r="N678" s="374"/>
      <c r="O678" s="107"/>
      <c r="P678" s="374"/>
      <c r="Q678" s="374"/>
      <c r="R678" s="374"/>
      <c r="S678" s="383"/>
    </row>
    <row r="679" spans="1:19" ht="24.95" customHeight="1" x14ac:dyDescent="0.2">
      <c r="A679" s="207"/>
      <c r="B679" s="217"/>
      <c r="C679" s="216"/>
      <c r="D679" s="391"/>
      <c r="E679" s="398"/>
      <c r="F679" s="215"/>
      <c r="G679" s="206"/>
      <c r="H679" s="374"/>
      <c r="I679" s="374"/>
      <c r="J679" s="374"/>
      <c r="K679" s="107"/>
      <c r="L679" s="374"/>
      <c r="M679" s="374"/>
      <c r="N679" s="374"/>
      <c r="O679" s="107"/>
      <c r="P679" s="374"/>
      <c r="Q679" s="374"/>
      <c r="R679" s="374"/>
      <c r="S679" s="383"/>
    </row>
    <row r="680" spans="1:19" ht="24.95" customHeight="1" x14ac:dyDescent="0.2">
      <c r="A680" s="207"/>
      <c r="B680" s="217"/>
      <c r="C680" s="216"/>
      <c r="D680" s="391"/>
      <c r="E680" s="398"/>
      <c r="F680" s="215"/>
      <c r="G680" s="206"/>
      <c r="H680" s="374"/>
      <c r="I680" s="374"/>
      <c r="J680" s="374"/>
      <c r="K680" s="107"/>
      <c r="L680" s="374"/>
      <c r="M680" s="374"/>
      <c r="N680" s="374"/>
      <c r="O680" s="107"/>
      <c r="P680" s="374"/>
      <c r="Q680" s="374"/>
      <c r="R680" s="374"/>
      <c r="S680" s="383"/>
    </row>
    <row r="681" spans="1:19" ht="24.95" customHeight="1" x14ac:dyDescent="0.2">
      <c r="A681" s="207"/>
      <c r="B681" s="217"/>
      <c r="C681" s="216"/>
      <c r="D681" s="391"/>
      <c r="E681" s="398"/>
      <c r="F681" s="215"/>
      <c r="G681" s="206"/>
      <c r="H681" s="374"/>
      <c r="I681" s="374"/>
      <c r="J681" s="374"/>
      <c r="K681" s="107"/>
      <c r="L681" s="374"/>
      <c r="M681" s="374"/>
      <c r="N681" s="374"/>
      <c r="O681" s="107"/>
      <c r="P681" s="374"/>
      <c r="Q681" s="374"/>
      <c r="R681" s="374"/>
      <c r="S681" s="383"/>
    </row>
    <row r="682" spans="1:19" ht="24.95" customHeight="1" x14ac:dyDescent="0.2">
      <c r="A682" s="207"/>
      <c r="B682" s="217"/>
      <c r="C682" s="216"/>
      <c r="D682" s="391"/>
      <c r="E682" s="398"/>
      <c r="F682" s="215"/>
      <c r="G682" s="206"/>
      <c r="H682" s="374"/>
      <c r="I682" s="374"/>
      <c r="J682" s="374"/>
      <c r="K682" s="107"/>
      <c r="L682" s="374"/>
      <c r="M682" s="374"/>
      <c r="N682" s="374"/>
      <c r="O682" s="107"/>
      <c r="P682" s="374"/>
      <c r="Q682" s="374"/>
      <c r="R682" s="374"/>
      <c r="S682" s="383"/>
    </row>
    <row r="683" spans="1:19" ht="24.95" customHeight="1" x14ac:dyDescent="0.2">
      <c r="A683" s="207"/>
      <c r="B683" s="217"/>
      <c r="C683" s="216"/>
      <c r="D683" s="391"/>
      <c r="E683" s="398"/>
      <c r="F683" s="215"/>
      <c r="G683" s="206"/>
      <c r="H683" s="374"/>
      <c r="I683" s="374"/>
      <c r="J683" s="374"/>
      <c r="K683" s="107"/>
      <c r="L683" s="374"/>
      <c r="M683" s="374"/>
      <c r="N683" s="374"/>
      <c r="O683" s="107"/>
      <c r="P683" s="374"/>
      <c r="Q683" s="374"/>
      <c r="R683" s="374"/>
      <c r="S683" s="383"/>
    </row>
    <row r="684" spans="1:19" ht="24.95" customHeight="1" x14ac:dyDescent="0.2">
      <c r="A684" s="207"/>
      <c r="B684" s="217"/>
      <c r="C684" s="216"/>
      <c r="D684" s="391"/>
      <c r="E684" s="398"/>
      <c r="F684" s="215"/>
      <c r="G684" s="206"/>
      <c r="H684" s="374"/>
      <c r="I684" s="374"/>
      <c r="J684" s="374"/>
      <c r="K684" s="107"/>
      <c r="L684" s="374"/>
      <c r="M684" s="374"/>
      <c r="N684" s="374"/>
      <c r="O684" s="107"/>
      <c r="P684" s="374"/>
      <c r="Q684" s="374"/>
      <c r="R684" s="374"/>
      <c r="S684" s="383"/>
    </row>
    <row r="685" spans="1:19" ht="24.95" customHeight="1" x14ac:dyDescent="0.2">
      <c r="A685" s="207"/>
      <c r="B685" s="217"/>
      <c r="C685" s="216"/>
      <c r="D685" s="391"/>
      <c r="E685" s="398"/>
      <c r="F685" s="215"/>
      <c r="G685" s="206"/>
      <c r="H685" s="374"/>
      <c r="I685" s="374"/>
      <c r="J685" s="374"/>
      <c r="K685" s="107"/>
      <c r="L685" s="374"/>
      <c r="M685" s="374"/>
      <c r="N685" s="374"/>
      <c r="O685" s="107"/>
      <c r="P685" s="374"/>
      <c r="Q685" s="374"/>
      <c r="R685" s="374"/>
      <c r="S685" s="383"/>
    </row>
    <row r="686" spans="1:19" ht="24.95" customHeight="1" x14ac:dyDescent="0.2">
      <c r="A686" s="207"/>
      <c r="B686" s="217"/>
      <c r="C686" s="216"/>
      <c r="D686" s="391"/>
      <c r="E686" s="398"/>
      <c r="F686" s="215"/>
      <c r="G686" s="206"/>
      <c r="H686" s="374"/>
      <c r="I686" s="374"/>
      <c r="J686" s="374"/>
      <c r="K686" s="107"/>
      <c r="L686" s="374"/>
      <c r="M686" s="374"/>
      <c r="N686" s="374"/>
      <c r="O686" s="107"/>
      <c r="P686" s="374"/>
      <c r="Q686" s="374"/>
      <c r="R686" s="374"/>
      <c r="S686" s="383"/>
    </row>
    <row r="687" spans="1:19" ht="24.95" customHeight="1" x14ac:dyDescent="0.2">
      <c r="A687" s="207"/>
      <c r="B687" s="217"/>
      <c r="C687" s="216"/>
      <c r="D687" s="391"/>
      <c r="E687" s="398"/>
      <c r="F687" s="215"/>
      <c r="G687" s="206"/>
      <c r="H687" s="374"/>
      <c r="I687" s="374"/>
      <c r="J687" s="374"/>
      <c r="K687" s="107"/>
      <c r="L687" s="374"/>
      <c r="M687" s="374"/>
      <c r="N687" s="374"/>
      <c r="O687" s="107"/>
      <c r="P687" s="374"/>
      <c r="Q687" s="374"/>
      <c r="R687" s="374"/>
      <c r="S687" s="383"/>
    </row>
    <row r="688" spans="1:19" ht="24.95" customHeight="1" x14ac:dyDescent="0.2">
      <c r="A688" s="207"/>
      <c r="B688" s="217"/>
      <c r="C688" s="216"/>
      <c r="D688" s="391"/>
      <c r="E688" s="398"/>
      <c r="F688" s="215"/>
      <c r="G688" s="206"/>
      <c r="H688" s="374"/>
      <c r="I688" s="374"/>
      <c r="J688" s="374"/>
      <c r="K688" s="107"/>
      <c r="L688" s="374"/>
      <c r="M688" s="374"/>
      <c r="N688" s="374"/>
      <c r="O688" s="107"/>
      <c r="P688" s="374"/>
      <c r="Q688" s="374"/>
      <c r="R688" s="374"/>
      <c r="S688" s="383"/>
    </row>
    <row r="689" spans="1:19" ht="24.95" customHeight="1" x14ac:dyDescent="0.2">
      <c r="A689" s="207"/>
      <c r="B689" s="217"/>
      <c r="C689" s="216"/>
      <c r="D689" s="391"/>
      <c r="E689" s="398"/>
      <c r="F689" s="215"/>
      <c r="G689" s="206"/>
      <c r="H689" s="374"/>
      <c r="I689" s="374"/>
      <c r="J689" s="374"/>
      <c r="K689" s="107"/>
      <c r="L689" s="374"/>
      <c r="M689" s="374"/>
      <c r="N689" s="374"/>
      <c r="O689" s="107"/>
      <c r="P689" s="374"/>
      <c r="Q689" s="374"/>
      <c r="R689" s="374"/>
      <c r="S689" s="383"/>
    </row>
    <row r="690" spans="1:19" ht="24.95" customHeight="1" x14ac:dyDescent="0.2">
      <c r="A690" s="207"/>
      <c r="B690" s="217"/>
      <c r="C690" s="216"/>
      <c r="D690" s="391"/>
      <c r="E690" s="398"/>
      <c r="F690" s="215"/>
      <c r="G690" s="206"/>
      <c r="H690" s="374"/>
      <c r="I690" s="374"/>
      <c r="J690" s="374"/>
      <c r="K690" s="107"/>
      <c r="L690" s="374"/>
      <c r="M690" s="374"/>
      <c r="N690" s="374"/>
      <c r="O690" s="107"/>
      <c r="P690" s="374"/>
      <c r="Q690" s="374"/>
      <c r="R690" s="374"/>
      <c r="S690" s="383"/>
    </row>
    <row r="691" spans="1:19" ht="24.95" customHeight="1" x14ac:dyDescent="0.2">
      <c r="A691" s="207"/>
      <c r="B691" s="217"/>
      <c r="C691" s="216"/>
      <c r="D691" s="391"/>
      <c r="E691" s="398"/>
      <c r="F691" s="215"/>
      <c r="G691" s="206"/>
      <c r="H691" s="374"/>
      <c r="I691" s="374"/>
      <c r="J691" s="374"/>
      <c r="K691" s="107"/>
      <c r="L691" s="374"/>
      <c r="M691" s="374"/>
      <c r="N691" s="374"/>
      <c r="O691" s="107"/>
      <c r="P691" s="374"/>
      <c r="Q691" s="374"/>
      <c r="R691" s="374"/>
      <c r="S691" s="383"/>
    </row>
    <row r="692" spans="1:19" ht="24.95" customHeight="1" x14ac:dyDescent="0.2">
      <c r="A692" s="207"/>
      <c r="B692" s="217"/>
      <c r="C692" s="216"/>
      <c r="D692" s="391"/>
      <c r="E692" s="398"/>
      <c r="F692" s="215"/>
      <c r="G692" s="206"/>
      <c r="H692" s="374"/>
      <c r="I692" s="374"/>
      <c r="J692" s="374"/>
      <c r="K692" s="107"/>
      <c r="L692" s="374"/>
      <c r="M692" s="374"/>
      <c r="N692" s="374"/>
      <c r="O692" s="107"/>
      <c r="P692" s="374"/>
      <c r="Q692" s="374"/>
      <c r="R692" s="374"/>
      <c r="S692" s="383"/>
    </row>
    <row r="693" spans="1:19" ht="24.95" customHeight="1" x14ac:dyDescent="0.2">
      <c r="A693" s="207"/>
      <c r="B693" s="217"/>
      <c r="C693" s="216"/>
      <c r="D693" s="391"/>
      <c r="E693" s="398"/>
      <c r="F693" s="215"/>
      <c r="G693" s="206"/>
      <c r="H693" s="374"/>
      <c r="I693" s="374"/>
      <c r="J693" s="374"/>
      <c r="K693" s="107"/>
      <c r="L693" s="374"/>
      <c r="M693" s="374"/>
      <c r="N693" s="374"/>
      <c r="O693" s="107"/>
      <c r="P693" s="374"/>
      <c r="Q693" s="374"/>
      <c r="R693" s="374"/>
      <c r="S693" s="383"/>
    </row>
    <row r="694" spans="1:19" ht="24.95" customHeight="1" x14ac:dyDescent="0.2">
      <c r="A694" s="207"/>
      <c r="B694" s="217"/>
      <c r="C694" s="216"/>
      <c r="D694" s="391"/>
      <c r="E694" s="398"/>
      <c r="F694" s="215"/>
      <c r="G694" s="206"/>
      <c r="H694" s="374"/>
      <c r="I694" s="374"/>
      <c r="J694" s="374"/>
      <c r="K694" s="107"/>
      <c r="L694" s="374"/>
      <c r="M694" s="374"/>
      <c r="N694" s="374"/>
      <c r="O694" s="107"/>
      <c r="P694" s="374"/>
      <c r="Q694" s="374"/>
      <c r="R694" s="374"/>
      <c r="S694" s="383"/>
    </row>
    <row r="695" spans="1:19" ht="24.95" customHeight="1" x14ac:dyDescent="0.2">
      <c r="A695" s="207"/>
      <c r="B695" s="217"/>
      <c r="C695" s="216"/>
      <c r="D695" s="391"/>
      <c r="E695" s="398"/>
      <c r="F695" s="215"/>
      <c r="G695" s="206"/>
      <c r="H695" s="374"/>
      <c r="I695" s="374"/>
      <c r="J695" s="374"/>
      <c r="K695" s="107"/>
      <c r="L695" s="374"/>
      <c r="M695" s="374"/>
      <c r="N695" s="374"/>
      <c r="O695" s="107"/>
      <c r="P695" s="374"/>
      <c r="Q695" s="374"/>
      <c r="R695" s="374"/>
      <c r="S695" s="383"/>
    </row>
    <row r="696" spans="1:19" ht="24.95" customHeight="1" x14ac:dyDescent="0.2">
      <c r="A696" s="207"/>
      <c r="B696" s="217"/>
      <c r="C696" s="216"/>
      <c r="D696" s="391"/>
      <c r="E696" s="398"/>
      <c r="F696" s="215"/>
      <c r="G696" s="206"/>
      <c r="H696" s="374"/>
      <c r="I696" s="374"/>
      <c r="J696" s="374"/>
      <c r="K696" s="107"/>
      <c r="L696" s="374"/>
      <c r="M696" s="374"/>
      <c r="N696" s="374"/>
      <c r="O696" s="107"/>
      <c r="P696" s="374"/>
      <c r="Q696" s="374"/>
      <c r="R696" s="374"/>
      <c r="S696" s="383"/>
    </row>
    <row r="697" spans="1:19" ht="24.95" customHeight="1" x14ac:dyDescent="0.2">
      <c r="A697" s="207"/>
      <c r="B697" s="217"/>
      <c r="C697" s="216"/>
      <c r="D697" s="391"/>
      <c r="E697" s="398"/>
      <c r="F697" s="215"/>
      <c r="G697" s="206"/>
      <c r="H697" s="374"/>
      <c r="I697" s="374"/>
      <c r="J697" s="374"/>
      <c r="K697" s="107"/>
      <c r="L697" s="374"/>
      <c r="M697" s="374"/>
      <c r="N697" s="374"/>
      <c r="O697" s="107"/>
      <c r="P697" s="374"/>
      <c r="Q697" s="374"/>
      <c r="R697" s="374"/>
      <c r="S697" s="383"/>
    </row>
    <row r="698" spans="1:19" ht="24.95" customHeight="1" x14ac:dyDescent="0.2">
      <c r="A698" s="207"/>
      <c r="B698" s="217"/>
      <c r="C698" s="216"/>
      <c r="D698" s="391"/>
      <c r="E698" s="398"/>
      <c r="F698" s="215"/>
      <c r="G698" s="206"/>
      <c r="H698" s="374"/>
      <c r="I698" s="374"/>
      <c r="J698" s="374"/>
      <c r="K698" s="107"/>
      <c r="L698" s="374"/>
      <c r="M698" s="374"/>
      <c r="N698" s="374"/>
      <c r="O698" s="107"/>
      <c r="P698" s="374"/>
      <c r="Q698" s="374"/>
      <c r="R698" s="374"/>
      <c r="S698" s="383"/>
    </row>
    <row r="699" spans="1:19" ht="24.95" customHeight="1" x14ac:dyDescent="0.2">
      <c r="A699" s="207"/>
      <c r="B699" s="217"/>
      <c r="C699" s="216"/>
      <c r="D699" s="391"/>
      <c r="E699" s="398"/>
      <c r="F699" s="215"/>
      <c r="G699" s="206"/>
      <c r="H699" s="374"/>
      <c r="I699" s="374"/>
      <c r="J699" s="374"/>
      <c r="K699" s="107"/>
      <c r="L699" s="374"/>
      <c r="M699" s="374"/>
      <c r="N699" s="374"/>
      <c r="O699" s="107"/>
      <c r="P699" s="374"/>
      <c r="Q699" s="374"/>
      <c r="R699" s="374"/>
      <c r="S699" s="383"/>
    </row>
    <row r="700" spans="1:19" ht="24.95" customHeight="1" x14ac:dyDescent="0.2">
      <c r="A700" s="207"/>
      <c r="B700" s="217"/>
      <c r="C700" s="216"/>
      <c r="D700" s="391"/>
      <c r="E700" s="398"/>
      <c r="F700" s="215"/>
      <c r="G700" s="206"/>
      <c r="H700" s="374"/>
      <c r="I700" s="374"/>
      <c r="J700" s="374"/>
      <c r="K700" s="107"/>
      <c r="L700" s="374"/>
      <c r="M700" s="374"/>
      <c r="N700" s="374"/>
      <c r="O700" s="107"/>
      <c r="P700" s="374"/>
      <c r="Q700" s="374"/>
      <c r="R700" s="374"/>
      <c r="S700" s="383"/>
    </row>
    <row r="701" spans="1:19" ht="24.95" customHeight="1" x14ac:dyDescent="0.2">
      <c r="A701" s="207"/>
      <c r="B701" s="217"/>
      <c r="C701" s="216"/>
      <c r="D701" s="391"/>
      <c r="E701" s="398"/>
      <c r="F701" s="215"/>
      <c r="G701" s="206"/>
      <c r="H701" s="374"/>
      <c r="I701" s="374"/>
      <c r="J701" s="374"/>
      <c r="K701" s="107"/>
      <c r="L701" s="374"/>
      <c r="M701" s="374"/>
      <c r="N701" s="374"/>
      <c r="O701" s="107"/>
      <c r="P701" s="374"/>
      <c r="Q701" s="374"/>
      <c r="R701" s="374"/>
      <c r="S701" s="383"/>
    </row>
    <row r="702" spans="1:19" ht="24.95" customHeight="1" x14ac:dyDescent="0.2">
      <c r="A702" s="207"/>
      <c r="B702" s="217"/>
      <c r="C702" s="216"/>
      <c r="D702" s="391"/>
      <c r="E702" s="398"/>
      <c r="F702" s="215"/>
      <c r="G702" s="206"/>
      <c r="H702" s="374"/>
      <c r="I702" s="374"/>
      <c r="J702" s="374"/>
      <c r="K702" s="107"/>
      <c r="L702" s="374"/>
      <c r="M702" s="374"/>
      <c r="N702" s="374"/>
      <c r="O702" s="107"/>
      <c r="P702" s="374"/>
      <c r="Q702" s="374"/>
      <c r="R702" s="374"/>
      <c r="S702" s="383"/>
    </row>
    <row r="703" spans="1:19" ht="24.95" customHeight="1" x14ac:dyDescent="0.2">
      <c r="A703" s="207"/>
      <c r="B703" s="217"/>
      <c r="C703" s="216"/>
      <c r="D703" s="391"/>
      <c r="E703" s="398"/>
      <c r="F703" s="215"/>
      <c r="G703" s="206"/>
      <c r="H703" s="374"/>
      <c r="I703" s="374"/>
      <c r="J703" s="374"/>
      <c r="K703" s="107"/>
      <c r="L703" s="374"/>
      <c r="M703" s="374"/>
      <c r="N703" s="374"/>
      <c r="O703" s="107"/>
      <c r="P703" s="374"/>
      <c r="Q703" s="374"/>
      <c r="R703" s="374"/>
      <c r="S703" s="383"/>
    </row>
    <row r="704" spans="1:19" ht="24.95" customHeight="1" x14ac:dyDescent="0.2">
      <c r="A704" s="207"/>
      <c r="B704" s="217"/>
      <c r="C704" s="216"/>
      <c r="D704" s="391"/>
      <c r="E704" s="398"/>
      <c r="F704" s="215"/>
      <c r="G704" s="206"/>
      <c r="H704" s="374"/>
      <c r="I704" s="374"/>
      <c r="J704" s="374"/>
      <c r="K704" s="107"/>
      <c r="L704" s="374"/>
      <c r="M704" s="374"/>
      <c r="N704" s="374"/>
      <c r="O704" s="107"/>
      <c r="P704" s="374"/>
      <c r="Q704" s="374"/>
      <c r="R704" s="374"/>
      <c r="S704" s="383"/>
    </row>
    <row r="705" spans="1:19" ht="24.95" customHeight="1" x14ac:dyDescent="0.2">
      <c r="A705" s="207"/>
      <c r="B705" s="217"/>
      <c r="C705" s="216"/>
      <c r="D705" s="391"/>
      <c r="E705" s="398"/>
      <c r="F705" s="215"/>
      <c r="G705" s="206"/>
      <c r="H705" s="374"/>
      <c r="I705" s="374"/>
      <c r="J705" s="374"/>
      <c r="K705" s="107"/>
      <c r="L705" s="374"/>
      <c r="M705" s="374"/>
      <c r="N705" s="374"/>
      <c r="O705" s="107"/>
      <c r="P705" s="374"/>
      <c r="Q705" s="374"/>
      <c r="R705" s="374"/>
      <c r="S705" s="383"/>
    </row>
    <row r="706" spans="1:19" ht="24.95" customHeight="1" x14ac:dyDescent="0.2">
      <c r="A706" s="207"/>
      <c r="B706" s="217"/>
      <c r="C706" s="216"/>
      <c r="D706" s="391"/>
      <c r="E706" s="398"/>
      <c r="F706" s="215"/>
      <c r="G706" s="206"/>
      <c r="H706" s="374"/>
      <c r="I706" s="374"/>
      <c r="J706" s="374"/>
      <c r="K706" s="107"/>
      <c r="L706" s="374"/>
      <c r="M706" s="374"/>
      <c r="N706" s="374"/>
      <c r="O706" s="107"/>
      <c r="P706" s="374"/>
      <c r="Q706" s="374"/>
      <c r="R706" s="374"/>
      <c r="S706" s="383"/>
    </row>
    <row r="707" spans="1:19" ht="24.95" customHeight="1" x14ac:dyDescent="0.2">
      <c r="A707" s="205"/>
      <c r="B707" s="214"/>
      <c r="C707" s="213"/>
      <c r="D707" s="392"/>
      <c r="E707" s="399"/>
      <c r="F707" s="212"/>
      <c r="G707" s="204"/>
      <c r="H707" s="375"/>
      <c r="I707" s="375"/>
      <c r="J707" s="375"/>
      <c r="K707" s="211"/>
      <c r="L707" s="375"/>
      <c r="M707" s="375"/>
      <c r="N707" s="375"/>
      <c r="O707" s="211"/>
      <c r="P707" s="375"/>
      <c r="Q707" s="375"/>
      <c r="R707" s="375"/>
      <c r="S707" s="384"/>
    </row>
  </sheetData>
  <autoFilter ref="A7:S403" xr:uid="{00000000-0009-0000-0000-000016000000}">
    <sortState xmlns:xlrd2="http://schemas.microsoft.com/office/spreadsheetml/2017/richdata2" ref="A8:S403">
      <sortCondition descending="1" ref="H7"/>
    </sortState>
  </autoFilter>
  <mergeCells count="6">
    <mergeCell ref="P6:S6"/>
    <mergeCell ref="O2:S3"/>
    <mergeCell ref="H2:H3"/>
    <mergeCell ref="H6:K6"/>
    <mergeCell ref="L6:O6"/>
    <mergeCell ref="A5:I5"/>
  </mergeCells>
  <conditionalFormatting sqref="O9:O91 O93:O406 K9:K91 K93:K406">
    <cfRule type="cellIs" dxfId="92" priority="21" operator="greaterThan">
      <formula>0</formula>
    </cfRule>
    <cfRule type="cellIs" dxfId="91" priority="22" operator="lessThan">
      <formula>0</formula>
    </cfRule>
  </conditionalFormatting>
  <conditionalFormatting sqref="K408:K706">
    <cfRule type="cellIs" dxfId="90" priority="17" operator="greaterThan">
      <formula>0</formula>
    </cfRule>
    <cfRule type="cellIs" dxfId="89" priority="18" operator="lessThan">
      <formula>0</formula>
    </cfRule>
  </conditionalFormatting>
  <conditionalFormatting sqref="O408:O706">
    <cfRule type="cellIs" dxfId="88" priority="15" operator="greaterThan">
      <formula>0</formula>
    </cfRule>
    <cfRule type="cellIs" dxfId="87" priority="16" operator="lessThan">
      <formula>0</formula>
    </cfRule>
  </conditionalFormatting>
  <conditionalFormatting sqref="K707">
    <cfRule type="cellIs" dxfId="86" priority="13" operator="greaterThan">
      <formula>0</formula>
    </cfRule>
    <cfRule type="cellIs" dxfId="85" priority="14" operator="lessThan">
      <formula>0</formula>
    </cfRule>
  </conditionalFormatting>
  <conditionalFormatting sqref="O707">
    <cfRule type="cellIs" dxfId="84" priority="11" operator="greaterThan">
      <formula>0</formula>
    </cfRule>
    <cfRule type="cellIs" dxfId="83" priority="12" operator="lessThan">
      <formula>0</formula>
    </cfRule>
  </conditionalFormatting>
  <conditionalFormatting sqref="K407">
    <cfRule type="cellIs" dxfId="82" priority="9" operator="greaterThan">
      <formula>0</formula>
    </cfRule>
    <cfRule type="cellIs" dxfId="81" priority="10" operator="lessThan">
      <formula>0</formula>
    </cfRule>
  </conditionalFormatting>
  <conditionalFormatting sqref="O407">
    <cfRule type="cellIs" dxfId="80" priority="7" operator="greaterThan">
      <formula>0</formula>
    </cfRule>
    <cfRule type="cellIs" dxfId="79" priority="8" operator="lessThan">
      <formula>0</formula>
    </cfRule>
  </conditionalFormatting>
  <conditionalFormatting sqref="K8">
    <cfRule type="cellIs" dxfId="78" priority="5" operator="greaterThan">
      <formula>0</formula>
    </cfRule>
    <cfRule type="cellIs" dxfId="77" priority="6" operator="lessThan">
      <formula>0</formula>
    </cfRule>
  </conditionalFormatting>
  <conditionalFormatting sqref="O8">
    <cfRule type="cellIs" dxfId="76" priority="3" operator="greaterThan">
      <formula>0</formula>
    </cfRule>
    <cfRule type="cellIs" dxfId="75" priority="4" operator="lessThan">
      <formula>0</formula>
    </cfRule>
  </conditionalFormatting>
  <conditionalFormatting sqref="K92 O92">
    <cfRule type="cellIs" dxfId="74" priority="1" operator="greaterThan">
      <formula>0</formula>
    </cfRule>
    <cfRule type="cellIs" dxfId="73" priority="2"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164C9-824C-4B3D-B93E-C3CB3147C6B3}">
  <sheetPr codeName="Feuil59">
    <tabColor rgb="FF008080"/>
  </sheetPr>
  <dimension ref="A1:H4176"/>
  <sheetViews>
    <sheetView workbookViewId="0"/>
  </sheetViews>
  <sheetFormatPr baseColWidth="10" defaultColWidth="11.25" defaultRowHeight="12.75" x14ac:dyDescent="0.2"/>
  <cols>
    <col min="1" max="8" width="18.75" style="188" customWidth="1"/>
    <col min="9" max="16384" width="11.25" style="188"/>
  </cols>
  <sheetData>
    <row r="1" spans="1:8" s="187" customFormat="1" ht="28.9" customHeight="1" x14ac:dyDescent="0.2">
      <c r="A1" s="306" t="s">
        <v>443</v>
      </c>
      <c r="B1" s="307" t="s">
        <v>444</v>
      </c>
      <c r="C1" s="307" t="s">
        <v>1142</v>
      </c>
      <c r="D1" s="307" t="s">
        <v>1143</v>
      </c>
      <c r="E1" s="307" t="s">
        <v>1144</v>
      </c>
      <c r="F1" s="307" t="s">
        <v>344</v>
      </c>
      <c r="G1" s="307" t="s">
        <v>1145</v>
      </c>
      <c r="H1" s="308" t="s">
        <v>1146</v>
      </c>
    </row>
    <row r="2" spans="1:8" s="187" customFormat="1" ht="22.9" customHeight="1" x14ac:dyDescent="0.2">
      <c r="A2" s="349" t="s">
        <v>670</v>
      </c>
      <c r="B2" s="350" t="s">
        <v>671</v>
      </c>
      <c r="C2" s="350" t="s">
        <v>15852</v>
      </c>
      <c r="D2" s="350" t="s">
        <v>672</v>
      </c>
      <c r="E2" s="350" t="s">
        <v>252</v>
      </c>
      <c r="F2" s="350" t="s">
        <v>349</v>
      </c>
      <c r="G2" s="350" t="s">
        <v>447</v>
      </c>
      <c r="H2" s="309"/>
    </row>
    <row r="3" spans="1:8" s="187" customFormat="1" ht="22.9" customHeight="1" x14ac:dyDescent="0.2">
      <c r="A3" s="552" t="s">
        <v>581</v>
      </c>
      <c r="B3" s="553" t="s">
        <v>582</v>
      </c>
      <c r="C3" s="350" t="s">
        <v>15853</v>
      </c>
      <c r="D3" s="350" t="s">
        <v>1147</v>
      </c>
      <c r="E3" s="350" t="s">
        <v>252</v>
      </c>
      <c r="F3" s="350" t="s">
        <v>349</v>
      </c>
      <c r="G3" s="350" t="s">
        <v>447</v>
      </c>
      <c r="H3" s="309"/>
    </row>
    <row r="4" spans="1:8" s="187" customFormat="1" ht="22.9" customHeight="1" x14ac:dyDescent="0.2">
      <c r="A4" s="552"/>
      <c r="B4" s="553"/>
      <c r="C4" s="350" t="s">
        <v>15854</v>
      </c>
      <c r="D4" s="350" t="s">
        <v>1148</v>
      </c>
      <c r="E4" s="350" t="s">
        <v>252</v>
      </c>
      <c r="F4" s="350" t="s">
        <v>349</v>
      </c>
      <c r="G4" s="350" t="s">
        <v>447</v>
      </c>
      <c r="H4" s="309"/>
    </row>
    <row r="5" spans="1:8" s="187" customFormat="1" ht="22.9" customHeight="1" x14ac:dyDescent="0.2">
      <c r="A5" s="552"/>
      <c r="B5" s="553"/>
      <c r="C5" s="350" t="s">
        <v>15855</v>
      </c>
      <c r="D5" s="350" t="s">
        <v>1149</v>
      </c>
      <c r="E5" s="350" t="s">
        <v>252</v>
      </c>
      <c r="F5" s="350" t="s">
        <v>349</v>
      </c>
      <c r="G5" s="350" t="s">
        <v>447</v>
      </c>
      <c r="H5" s="309"/>
    </row>
    <row r="6" spans="1:8" s="187" customFormat="1" ht="22.9" customHeight="1" x14ac:dyDescent="0.2">
      <c r="A6" s="552" t="s">
        <v>723</v>
      </c>
      <c r="B6" s="553" t="s">
        <v>724</v>
      </c>
      <c r="C6" s="350" t="s">
        <v>15856</v>
      </c>
      <c r="D6" s="350" t="s">
        <v>1150</v>
      </c>
      <c r="E6" s="350" t="s">
        <v>254</v>
      </c>
      <c r="F6" s="350" t="s">
        <v>1151</v>
      </c>
      <c r="G6" s="350" t="s">
        <v>447</v>
      </c>
      <c r="H6" s="309" t="s">
        <v>1152</v>
      </c>
    </row>
    <row r="7" spans="1:8" s="187" customFormat="1" ht="22.9" customHeight="1" x14ac:dyDescent="0.2">
      <c r="A7" s="552"/>
      <c r="B7" s="553"/>
      <c r="C7" s="350" t="s">
        <v>15857</v>
      </c>
      <c r="D7" s="350" t="s">
        <v>1150</v>
      </c>
      <c r="E7" s="350" t="s">
        <v>254</v>
      </c>
      <c r="F7" s="350" t="s">
        <v>1151</v>
      </c>
      <c r="G7" s="350" t="s">
        <v>447</v>
      </c>
      <c r="H7" s="309" t="s">
        <v>1152</v>
      </c>
    </row>
    <row r="8" spans="1:8" s="187" customFormat="1" ht="22.9" customHeight="1" x14ac:dyDescent="0.2">
      <c r="A8" s="552"/>
      <c r="B8" s="553"/>
      <c r="C8" s="350" t="s">
        <v>15858</v>
      </c>
      <c r="D8" s="350" t="s">
        <v>1153</v>
      </c>
      <c r="E8" s="350" t="s">
        <v>254</v>
      </c>
      <c r="F8" s="350" t="s">
        <v>1151</v>
      </c>
      <c r="G8" s="350" t="s">
        <v>447</v>
      </c>
      <c r="H8" s="309" t="s">
        <v>1152</v>
      </c>
    </row>
    <row r="9" spans="1:8" s="187" customFormat="1" ht="22.9" customHeight="1" x14ac:dyDescent="0.2">
      <c r="A9" s="552"/>
      <c r="B9" s="553"/>
      <c r="C9" s="350" t="s">
        <v>15859</v>
      </c>
      <c r="D9" s="350" t="s">
        <v>1154</v>
      </c>
      <c r="E9" s="350" t="s">
        <v>254</v>
      </c>
      <c r="F9" s="350" t="s">
        <v>1151</v>
      </c>
      <c r="G9" s="350" t="s">
        <v>447</v>
      </c>
      <c r="H9" s="309" t="s">
        <v>1152</v>
      </c>
    </row>
    <row r="10" spans="1:8" s="187" customFormat="1" ht="22.9" customHeight="1" x14ac:dyDescent="0.2">
      <c r="A10" s="552"/>
      <c r="B10" s="553"/>
      <c r="C10" s="350" t="s">
        <v>15860</v>
      </c>
      <c r="D10" s="350" t="s">
        <v>1150</v>
      </c>
      <c r="E10" s="350" t="s">
        <v>254</v>
      </c>
      <c r="F10" s="350" t="s">
        <v>1151</v>
      </c>
      <c r="G10" s="350" t="s">
        <v>447</v>
      </c>
      <c r="H10" s="309" t="s">
        <v>1152</v>
      </c>
    </row>
    <row r="11" spans="1:8" s="187" customFormat="1" ht="22.9" customHeight="1" x14ac:dyDescent="0.2">
      <c r="A11" s="552"/>
      <c r="B11" s="553"/>
      <c r="C11" s="350" t="s">
        <v>15861</v>
      </c>
      <c r="D11" s="350" t="s">
        <v>1155</v>
      </c>
      <c r="E11" s="350" t="s">
        <v>254</v>
      </c>
      <c r="F11" s="350" t="s">
        <v>1151</v>
      </c>
      <c r="G11" s="350" t="s">
        <v>447</v>
      </c>
      <c r="H11" s="309" t="s">
        <v>1152</v>
      </c>
    </row>
    <row r="12" spans="1:8" s="187" customFormat="1" ht="22.9" customHeight="1" x14ac:dyDescent="0.2">
      <c r="A12" s="552"/>
      <c r="B12" s="553"/>
      <c r="C12" s="350" t="s">
        <v>15862</v>
      </c>
      <c r="D12" s="350" t="s">
        <v>1156</v>
      </c>
      <c r="E12" s="350" t="s">
        <v>254</v>
      </c>
      <c r="F12" s="350" t="s">
        <v>1151</v>
      </c>
      <c r="G12" s="350" t="s">
        <v>447</v>
      </c>
      <c r="H12" s="309" t="s">
        <v>1152</v>
      </c>
    </row>
    <row r="13" spans="1:8" s="187" customFormat="1" ht="22.9" customHeight="1" x14ac:dyDescent="0.2">
      <c r="A13" s="552"/>
      <c r="B13" s="553"/>
      <c r="C13" s="350" t="s">
        <v>15863</v>
      </c>
      <c r="D13" s="350" t="s">
        <v>1157</v>
      </c>
      <c r="E13" s="350" t="s">
        <v>254</v>
      </c>
      <c r="F13" s="350" t="s">
        <v>1151</v>
      </c>
      <c r="G13" s="350" t="s">
        <v>447</v>
      </c>
      <c r="H13" s="309" t="s">
        <v>1152</v>
      </c>
    </row>
    <row r="14" spans="1:8" s="187" customFormat="1" ht="22.9" customHeight="1" x14ac:dyDescent="0.2">
      <c r="A14" s="552"/>
      <c r="B14" s="553"/>
      <c r="C14" s="350" t="s">
        <v>15864</v>
      </c>
      <c r="D14" s="350" t="s">
        <v>1158</v>
      </c>
      <c r="E14" s="350" t="s">
        <v>254</v>
      </c>
      <c r="F14" s="350" t="s">
        <v>1151</v>
      </c>
      <c r="G14" s="350" t="s">
        <v>447</v>
      </c>
      <c r="H14" s="309" t="s">
        <v>1152</v>
      </c>
    </row>
    <row r="15" spans="1:8" s="187" customFormat="1" ht="22.9" customHeight="1" x14ac:dyDescent="0.2">
      <c r="A15" s="552"/>
      <c r="B15" s="553"/>
      <c r="C15" s="350" t="s">
        <v>15865</v>
      </c>
      <c r="D15" s="350" t="s">
        <v>1159</v>
      </c>
      <c r="E15" s="350" t="s">
        <v>254</v>
      </c>
      <c r="F15" s="350" t="s">
        <v>1151</v>
      </c>
      <c r="G15" s="350" t="s">
        <v>447</v>
      </c>
      <c r="H15" s="309" t="s">
        <v>1152</v>
      </c>
    </row>
    <row r="16" spans="1:8" s="187" customFormat="1" ht="22.9" customHeight="1" x14ac:dyDescent="0.2">
      <c r="A16" s="552"/>
      <c r="B16" s="553"/>
      <c r="C16" s="350" t="s">
        <v>15866</v>
      </c>
      <c r="D16" s="350" t="s">
        <v>1150</v>
      </c>
      <c r="E16" s="350" t="s">
        <v>254</v>
      </c>
      <c r="F16" s="350" t="s">
        <v>1151</v>
      </c>
      <c r="G16" s="350" t="s">
        <v>447</v>
      </c>
      <c r="H16" s="309" t="s">
        <v>1152</v>
      </c>
    </row>
    <row r="17" spans="1:8" s="187" customFormat="1" ht="22.9" customHeight="1" x14ac:dyDescent="0.2">
      <c r="A17" s="552"/>
      <c r="B17" s="553"/>
      <c r="C17" s="350" t="s">
        <v>15867</v>
      </c>
      <c r="D17" s="350" t="s">
        <v>1150</v>
      </c>
      <c r="E17" s="350" t="s">
        <v>254</v>
      </c>
      <c r="F17" s="350" t="s">
        <v>1151</v>
      </c>
      <c r="G17" s="350" t="s">
        <v>447</v>
      </c>
      <c r="H17" s="309" t="s">
        <v>1152</v>
      </c>
    </row>
    <row r="18" spans="1:8" s="187" customFormat="1" ht="22.9" customHeight="1" x14ac:dyDescent="0.2">
      <c r="A18" s="552"/>
      <c r="B18" s="553"/>
      <c r="C18" s="350" t="s">
        <v>1160</v>
      </c>
      <c r="D18" s="350" t="s">
        <v>1161</v>
      </c>
      <c r="E18" s="350" t="s">
        <v>254</v>
      </c>
      <c r="F18" s="350" t="s">
        <v>199</v>
      </c>
      <c r="G18" s="350" t="s">
        <v>447</v>
      </c>
      <c r="H18" s="309" t="s">
        <v>1152</v>
      </c>
    </row>
    <row r="19" spans="1:8" s="187" customFormat="1" ht="22.9" customHeight="1" x14ac:dyDescent="0.2">
      <c r="A19" s="552" t="s">
        <v>836</v>
      </c>
      <c r="B19" s="553" t="s">
        <v>16237</v>
      </c>
      <c r="C19" s="350" t="s">
        <v>15868</v>
      </c>
      <c r="D19" s="350" t="s">
        <v>1162</v>
      </c>
      <c r="E19" s="350" t="s">
        <v>254</v>
      </c>
      <c r="F19" s="350" t="s">
        <v>1151</v>
      </c>
      <c r="G19" s="350" t="s">
        <v>447</v>
      </c>
      <c r="H19" s="309"/>
    </row>
    <row r="20" spans="1:8" s="187" customFormat="1" ht="22.9" customHeight="1" x14ac:dyDescent="0.2">
      <c r="A20" s="552"/>
      <c r="B20" s="553"/>
      <c r="C20" s="350" t="s">
        <v>15869</v>
      </c>
      <c r="D20" s="350" t="s">
        <v>16294</v>
      </c>
      <c r="E20" s="350" t="s">
        <v>254</v>
      </c>
      <c r="F20" s="350" t="s">
        <v>1151</v>
      </c>
      <c r="G20" s="350" t="s">
        <v>447</v>
      </c>
      <c r="H20" s="309"/>
    </row>
    <row r="21" spans="1:8" s="187" customFormat="1" ht="22.9" customHeight="1" x14ac:dyDescent="0.2">
      <c r="A21" s="552"/>
      <c r="B21" s="553"/>
      <c r="C21" s="350" t="s">
        <v>15870</v>
      </c>
      <c r="D21" s="350" t="s">
        <v>18315</v>
      </c>
      <c r="E21" s="350" t="s">
        <v>254</v>
      </c>
      <c r="F21" s="350" t="s">
        <v>1151</v>
      </c>
      <c r="G21" s="350" t="s">
        <v>462</v>
      </c>
      <c r="H21" s="309"/>
    </row>
    <row r="22" spans="1:8" s="187" customFormat="1" ht="22.9" customHeight="1" x14ac:dyDescent="0.2">
      <c r="A22" s="552"/>
      <c r="B22" s="553"/>
      <c r="C22" s="350" t="s">
        <v>15871</v>
      </c>
      <c r="D22" s="350" t="s">
        <v>1163</v>
      </c>
      <c r="E22" s="350" t="s">
        <v>254</v>
      </c>
      <c r="F22" s="350" t="s">
        <v>1151</v>
      </c>
      <c r="G22" s="350"/>
      <c r="H22" s="309"/>
    </row>
    <row r="23" spans="1:8" s="187" customFormat="1" ht="22.9" customHeight="1" x14ac:dyDescent="0.2">
      <c r="A23" s="552"/>
      <c r="B23" s="553"/>
      <c r="C23" s="350" t="s">
        <v>1164</v>
      </c>
      <c r="D23" s="350" t="s">
        <v>1165</v>
      </c>
      <c r="E23" s="350" t="s">
        <v>371</v>
      </c>
      <c r="F23" s="350" t="s">
        <v>1166</v>
      </c>
      <c r="G23" s="350" t="s">
        <v>462</v>
      </c>
      <c r="H23" s="309"/>
    </row>
    <row r="24" spans="1:8" s="187" customFormat="1" ht="22.9" customHeight="1" x14ac:dyDescent="0.2">
      <c r="A24" s="552"/>
      <c r="B24" s="553"/>
      <c r="C24" s="350" t="s">
        <v>1167</v>
      </c>
      <c r="D24" s="350" t="s">
        <v>1168</v>
      </c>
      <c r="E24" s="350" t="s">
        <v>254</v>
      </c>
      <c r="F24" s="350" t="s">
        <v>1169</v>
      </c>
      <c r="G24" s="350" t="s">
        <v>462</v>
      </c>
      <c r="H24" s="309"/>
    </row>
    <row r="25" spans="1:8" s="187" customFormat="1" ht="22.9" customHeight="1" x14ac:dyDescent="0.2">
      <c r="A25" s="552" t="s">
        <v>577</v>
      </c>
      <c r="B25" s="553" t="s">
        <v>8028</v>
      </c>
      <c r="C25" s="350" t="s">
        <v>15872</v>
      </c>
      <c r="D25" s="350" t="s">
        <v>8029</v>
      </c>
      <c r="E25" s="350" t="s">
        <v>254</v>
      </c>
      <c r="F25" s="350" t="s">
        <v>1151</v>
      </c>
      <c r="G25" s="350" t="s">
        <v>447</v>
      </c>
      <c r="H25" s="309" t="s">
        <v>1170</v>
      </c>
    </row>
    <row r="26" spans="1:8" s="187" customFormat="1" ht="22.9" customHeight="1" x14ac:dyDescent="0.2">
      <c r="A26" s="552"/>
      <c r="B26" s="553"/>
      <c r="C26" s="350" t="s">
        <v>15873</v>
      </c>
      <c r="D26" s="350" t="s">
        <v>8030</v>
      </c>
      <c r="E26" s="350" t="s">
        <v>254</v>
      </c>
      <c r="F26" s="350" t="s">
        <v>1151</v>
      </c>
      <c r="G26" s="350" t="s">
        <v>447</v>
      </c>
      <c r="H26" s="309" t="s">
        <v>1170</v>
      </c>
    </row>
    <row r="27" spans="1:8" s="187" customFormat="1" ht="22.9" customHeight="1" x14ac:dyDescent="0.2">
      <c r="A27" s="552"/>
      <c r="B27" s="553"/>
      <c r="C27" s="350" t="s">
        <v>1171</v>
      </c>
      <c r="D27" s="350" t="s">
        <v>8031</v>
      </c>
      <c r="E27" s="350" t="s">
        <v>254</v>
      </c>
      <c r="F27" s="350" t="s">
        <v>1169</v>
      </c>
      <c r="G27" s="350" t="s">
        <v>447</v>
      </c>
      <c r="H27" s="309" t="s">
        <v>1170</v>
      </c>
    </row>
    <row r="28" spans="1:8" s="187" customFormat="1" ht="22.9" customHeight="1" x14ac:dyDescent="0.2">
      <c r="A28" s="552"/>
      <c r="B28" s="553"/>
      <c r="C28" s="350" t="s">
        <v>1172</v>
      </c>
      <c r="D28" s="350" t="s">
        <v>8032</v>
      </c>
      <c r="E28" s="350" t="s">
        <v>254</v>
      </c>
      <c r="F28" s="350" t="s">
        <v>1169</v>
      </c>
      <c r="G28" s="350" t="s">
        <v>447</v>
      </c>
      <c r="H28" s="309" t="s">
        <v>1170</v>
      </c>
    </row>
    <row r="29" spans="1:8" s="187" customFormat="1" ht="22.9" customHeight="1" x14ac:dyDescent="0.2">
      <c r="A29" s="552"/>
      <c r="B29" s="553"/>
      <c r="C29" s="350" t="s">
        <v>1173</v>
      </c>
      <c r="D29" s="350" t="s">
        <v>1174</v>
      </c>
      <c r="E29" s="350" t="s">
        <v>254</v>
      </c>
      <c r="F29" s="350" t="s">
        <v>199</v>
      </c>
      <c r="G29" s="350" t="s">
        <v>447</v>
      </c>
      <c r="H29" s="309" t="s">
        <v>1170</v>
      </c>
    </row>
    <row r="30" spans="1:8" s="187" customFormat="1" ht="22.9" customHeight="1" x14ac:dyDescent="0.2">
      <c r="A30" s="552"/>
      <c r="B30" s="553"/>
      <c r="C30" s="350" t="s">
        <v>1175</v>
      </c>
      <c r="D30" s="350" t="s">
        <v>1176</v>
      </c>
      <c r="E30" s="350" t="s">
        <v>254</v>
      </c>
      <c r="F30" s="350" t="s">
        <v>199</v>
      </c>
      <c r="G30" s="350" t="s">
        <v>447</v>
      </c>
      <c r="H30" s="309" t="s">
        <v>1170</v>
      </c>
    </row>
    <row r="31" spans="1:8" s="187" customFormat="1" ht="22.9" customHeight="1" x14ac:dyDescent="0.2">
      <c r="A31" s="552" t="s">
        <v>636</v>
      </c>
      <c r="B31" s="553" t="s">
        <v>637</v>
      </c>
      <c r="C31" s="350" t="s">
        <v>15874</v>
      </c>
      <c r="D31" s="350" t="s">
        <v>16295</v>
      </c>
      <c r="E31" s="350" t="s">
        <v>254</v>
      </c>
      <c r="F31" s="350" t="s">
        <v>1151</v>
      </c>
      <c r="G31" s="350" t="s">
        <v>447</v>
      </c>
      <c r="H31" s="309" t="s">
        <v>1170</v>
      </c>
    </row>
    <row r="32" spans="1:8" s="187" customFormat="1" ht="22.9" customHeight="1" x14ac:dyDescent="0.2">
      <c r="A32" s="552"/>
      <c r="B32" s="553"/>
      <c r="C32" s="350" t="s">
        <v>1177</v>
      </c>
      <c r="D32" s="350" t="s">
        <v>1178</v>
      </c>
      <c r="E32" s="350" t="s">
        <v>371</v>
      </c>
      <c r="F32" s="350" t="s">
        <v>1179</v>
      </c>
      <c r="G32" s="350" t="s">
        <v>447</v>
      </c>
      <c r="H32" s="309" t="s">
        <v>1170</v>
      </c>
    </row>
    <row r="33" spans="1:8" s="187" customFormat="1" ht="22.9" customHeight="1" x14ac:dyDescent="0.2">
      <c r="A33" s="552"/>
      <c r="B33" s="553"/>
      <c r="C33" s="350" t="s">
        <v>1180</v>
      </c>
      <c r="D33" s="350" t="s">
        <v>1178</v>
      </c>
      <c r="E33" s="350" t="s">
        <v>371</v>
      </c>
      <c r="F33" s="350" t="s">
        <v>1179</v>
      </c>
      <c r="G33" s="350" t="s">
        <v>447</v>
      </c>
      <c r="H33" s="309" t="s">
        <v>1170</v>
      </c>
    </row>
    <row r="34" spans="1:8" s="187" customFormat="1" ht="22.9" customHeight="1" x14ac:dyDescent="0.2">
      <c r="A34" s="552"/>
      <c r="B34" s="553"/>
      <c r="C34" s="350" t="s">
        <v>1181</v>
      </c>
      <c r="D34" s="350" t="s">
        <v>1178</v>
      </c>
      <c r="E34" s="350" t="s">
        <v>371</v>
      </c>
      <c r="F34" s="350" t="s">
        <v>1179</v>
      </c>
      <c r="G34" s="350" t="s">
        <v>447</v>
      </c>
      <c r="H34" s="309" t="s">
        <v>1170</v>
      </c>
    </row>
    <row r="35" spans="1:8" s="187" customFormat="1" ht="22.9" customHeight="1" x14ac:dyDescent="0.2">
      <c r="A35" s="552"/>
      <c r="B35" s="553"/>
      <c r="C35" s="350" t="s">
        <v>1182</v>
      </c>
      <c r="D35" s="350" t="s">
        <v>1178</v>
      </c>
      <c r="E35" s="350" t="s">
        <v>371</v>
      </c>
      <c r="F35" s="350" t="s">
        <v>1179</v>
      </c>
      <c r="G35" s="350" t="s">
        <v>447</v>
      </c>
      <c r="H35" s="309" t="s">
        <v>1170</v>
      </c>
    </row>
    <row r="36" spans="1:8" s="187" customFormat="1" ht="22.9" customHeight="1" x14ac:dyDescent="0.2">
      <c r="A36" s="552"/>
      <c r="B36" s="553"/>
      <c r="C36" s="350" t="s">
        <v>1183</v>
      </c>
      <c r="D36" s="350" t="s">
        <v>1184</v>
      </c>
      <c r="E36" s="350" t="s">
        <v>371</v>
      </c>
      <c r="F36" s="350" t="s">
        <v>1166</v>
      </c>
      <c r="G36" s="350" t="s">
        <v>447</v>
      </c>
      <c r="H36" s="309" t="s">
        <v>1170</v>
      </c>
    </row>
    <row r="37" spans="1:8" s="187" customFormat="1" ht="22.9" customHeight="1" x14ac:dyDescent="0.2">
      <c r="A37" s="552"/>
      <c r="B37" s="553"/>
      <c r="C37" s="350" t="s">
        <v>1185</v>
      </c>
      <c r="D37" s="350" t="s">
        <v>1186</v>
      </c>
      <c r="E37" s="350" t="s">
        <v>371</v>
      </c>
      <c r="F37" s="350" t="s">
        <v>1166</v>
      </c>
      <c r="G37" s="350" t="s">
        <v>447</v>
      </c>
      <c r="H37" s="309" t="s">
        <v>1170</v>
      </c>
    </row>
    <row r="38" spans="1:8" s="187" customFormat="1" ht="22.9" customHeight="1" x14ac:dyDescent="0.2">
      <c r="A38" s="552"/>
      <c r="B38" s="553"/>
      <c r="C38" s="350" t="s">
        <v>1187</v>
      </c>
      <c r="D38" s="350" t="s">
        <v>1188</v>
      </c>
      <c r="E38" s="350" t="s">
        <v>371</v>
      </c>
      <c r="F38" s="350" t="s">
        <v>1166</v>
      </c>
      <c r="G38" s="350" t="s">
        <v>447</v>
      </c>
      <c r="H38" s="309" t="s">
        <v>1170</v>
      </c>
    </row>
    <row r="39" spans="1:8" s="187" customFormat="1" ht="22.9" customHeight="1" x14ac:dyDescent="0.2">
      <c r="A39" s="552"/>
      <c r="B39" s="553"/>
      <c r="C39" s="350" t="s">
        <v>1189</v>
      </c>
      <c r="D39" s="350" t="s">
        <v>1190</v>
      </c>
      <c r="E39" s="350" t="s">
        <v>371</v>
      </c>
      <c r="F39" s="350" t="s">
        <v>1166</v>
      </c>
      <c r="G39" s="350" t="s">
        <v>447</v>
      </c>
      <c r="H39" s="309" t="s">
        <v>1170</v>
      </c>
    </row>
    <row r="40" spans="1:8" s="187" customFormat="1" ht="22.9" customHeight="1" x14ac:dyDescent="0.2">
      <c r="A40" s="552"/>
      <c r="B40" s="553"/>
      <c r="C40" s="350" t="s">
        <v>1191</v>
      </c>
      <c r="D40" s="350" t="s">
        <v>1192</v>
      </c>
      <c r="E40" s="350" t="s">
        <v>371</v>
      </c>
      <c r="F40" s="350" t="s">
        <v>1166</v>
      </c>
      <c r="G40" s="350" t="s">
        <v>447</v>
      </c>
      <c r="H40" s="309" t="s">
        <v>1170</v>
      </c>
    </row>
    <row r="41" spans="1:8" s="187" customFormat="1" ht="22.9" customHeight="1" x14ac:dyDescent="0.2">
      <c r="A41" s="552"/>
      <c r="B41" s="553"/>
      <c r="C41" s="350" t="s">
        <v>1193</v>
      </c>
      <c r="D41" s="350" t="s">
        <v>16296</v>
      </c>
      <c r="E41" s="350" t="s">
        <v>371</v>
      </c>
      <c r="F41" s="350" t="s">
        <v>1166</v>
      </c>
      <c r="G41" s="350" t="s">
        <v>447</v>
      </c>
      <c r="H41" s="309" t="s">
        <v>1170</v>
      </c>
    </row>
    <row r="42" spans="1:8" s="187" customFormat="1" ht="22.9" customHeight="1" x14ac:dyDescent="0.2">
      <c r="A42" s="552" t="s">
        <v>722</v>
      </c>
      <c r="B42" s="553" t="s">
        <v>397</v>
      </c>
      <c r="C42" s="350" t="s">
        <v>15875</v>
      </c>
      <c r="D42" s="350" t="s">
        <v>1194</v>
      </c>
      <c r="E42" s="350" t="s">
        <v>252</v>
      </c>
      <c r="F42" s="350" t="s">
        <v>350</v>
      </c>
      <c r="G42" s="350" t="s">
        <v>447</v>
      </c>
      <c r="H42" s="309"/>
    </row>
    <row r="43" spans="1:8" s="187" customFormat="1" ht="22.9" customHeight="1" x14ac:dyDescent="0.2">
      <c r="A43" s="552"/>
      <c r="B43" s="553"/>
      <c r="C43" s="350" t="s">
        <v>15876</v>
      </c>
      <c r="D43" s="350" t="s">
        <v>1195</v>
      </c>
      <c r="E43" s="350" t="s">
        <v>252</v>
      </c>
      <c r="F43" s="350" t="s">
        <v>350</v>
      </c>
      <c r="G43" s="350" t="s">
        <v>447</v>
      </c>
      <c r="H43" s="309"/>
    </row>
    <row r="44" spans="1:8" s="187" customFormat="1" ht="22.9" customHeight="1" x14ac:dyDescent="0.2">
      <c r="A44" s="552"/>
      <c r="B44" s="553"/>
      <c r="C44" s="350" t="s">
        <v>15877</v>
      </c>
      <c r="D44" s="350" t="s">
        <v>8033</v>
      </c>
      <c r="E44" s="350" t="s">
        <v>252</v>
      </c>
      <c r="F44" s="350" t="s">
        <v>350</v>
      </c>
      <c r="G44" s="350" t="s">
        <v>447</v>
      </c>
      <c r="H44" s="309"/>
    </row>
    <row r="45" spans="1:8" s="187" customFormat="1" ht="22.9" customHeight="1" x14ac:dyDescent="0.2">
      <c r="A45" s="552"/>
      <c r="B45" s="553"/>
      <c r="C45" s="350" t="s">
        <v>15878</v>
      </c>
      <c r="D45" s="350" t="s">
        <v>1196</v>
      </c>
      <c r="E45" s="350" t="s">
        <v>252</v>
      </c>
      <c r="F45" s="350" t="s">
        <v>350</v>
      </c>
      <c r="G45" s="350" t="s">
        <v>447</v>
      </c>
      <c r="H45" s="309"/>
    </row>
    <row r="46" spans="1:8" s="187" customFormat="1" ht="22.9" customHeight="1" x14ac:dyDescent="0.2">
      <c r="A46" s="552"/>
      <c r="B46" s="553"/>
      <c r="C46" s="350" t="s">
        <v>15879</v>
      </c>
      <c r="D46" s="350" t="s">
        <v>8034</v>
      </c>
      <c r="E46" s="350" t="s">
        <v>252</v>
      </c>
      <c r="F46" s="350" t="s">
        <v>350</v>
      </c>
      <c r="G46" s="350" t="s">
        <v>447</v>
      </c>
      <c r="H46" s="309"/>
    </row>
    <row r="47" spans="1:8" s="187" customFormat="1" ht="22.9" customHeight="1" x14ac:dyDescent="0.2">
      <c r="A47" s="552"/>
      <c r="B47" s="553"/>
      <c r="C47" s="350" t="s">
        <v>15880</v>
      </c>
      <c r="D47" s="350" t="s">
        <v>1197</v>
      </c>
      <c r="E47" s="350" t="s">
        <v>252</v>
      </c>
      <c r="F47" s="350" t="s">
        <v>350</v>
      </c>
      <c r="G47" s="350" t="s">
        <v>447</v>
      </c>
      <c r="H47" s="309"/>
    </row>
    <row r="48" spans="1:8" s="187" customFormat="1" ht="22.9" customHeight="1" x14ac:dyDescent="0.2">
      <c r="A48" s="552"/>
      <c r="B48" s="553"/>
      <c r="C48" s="350" t="s">
        <v>15881</v>
      </c>
      <c r="D48" s="350" t="s">
        <v>1198</v>
      </c>
      <c r="E48" s="350" t="s">
        <v>252</v>
      </c>
      <c r="F48" s="350" t="s">
        <v>350</v>
      </c>
      <c r="G48" s="350" t="s">
        <v>447</v>
      </c>
      <c r="H48" s="309"/>
    </row>
    <row r="49" spans="1:8" s="187" customFormat="1" ht="22.9" customHeight="1" x14ac:dyDescent="0.2">
      <c r="A49" s="552"/>
      <c r="B49" s="553"/>
      <c r="C49" s="350" t="s">
        <v>15882</v>
      </c>
      <c r="D49" s="350" t="s">
        <v>1199</v>
      </c>
      <c r="E49" s="350" t="s">
        <v>252</v>
      </c>
      <c r="F49" s="350" t="s">
        <v>350</v>
      </c>
      <c r="G49" s="350" t="s">
        <v>447</v>
      </c>
      <c r="H49" s="309"/>
    </row>
    <row r="50" spans="1:8" s="187" customFormat="1" ht="22.9" customHeight="1" x14ac:dyDescent="0.2">
      <c r="A50" s="552"/>
      <c r="B50" s="553"/>
      <c r="C50" s="350" t="s">
        <v>1200</v>
      </c>
      <c r="D50" s="350" t="s">
        <v>1201</v>
      </c>
      <c r="E50" s="350" t="s">
        <v>255</v>
      </c>
      <c r="F50" s="350" t="s">
        <v>18316</v>
      </c>
      <c r="G50" s="350" t="s">
        <v>447</v>
      </c>
      <c r="H50" s="309"/>
    </row>
    <row r="51" spans="1:8" s="187" customFormat="1" ht="22.9" customHeight="1" x14ac:dyDescent="0.2">
      <c r="A51" s="552"/>
      <c r="B51" s="553"/>
      <c r="C51" s="350" t="s">
        <v>1202</v>
      </c>
      <c r="D51" s="350" t="s">
        <v>8035</v>
      </c>
      <c r="E51" s="350" t="s">
        <v>255</v>
      </c>
      <c r="F51" s="350" t="s">
        <v>18316</v>
      </c>
      <c r="G51" s="350" t="s">
        <v>447</v>
      </c>
      <c r="H51" s="309"/>
    </row>
    <row r="52" spans="1:8" s="187" customFormat="1" ht="22.9" customHeight="1" x14ac:dyDescent="0.2">
      <c r="A52" s="552"/>
      <c r="B52" s="553"/>
      <c r="C52" s="350" t="s">
        <v>1203</v>
      </c>
      <c r="D52" s="350" t="s">
        <v>16297</v>
      </c>
      <c r="E52" s="350" t="s">
        <v>252</v>
      </c>
      <c r="F52" s="350" t="s">
        <v>15464</v>
      </c>
      <c r="G52" s="350" t="s">
        <v>447</v>
      </c>
      <c r="H52" s="309"/>
    </row>
    <row r="53" spans="1:8" s="187" customFormat="1" ht="22.9" customHeight="1" x14ac:dyDescent="0.2">
      <c r="A53" s="552"/>
      <c r="B53" s="553"/>
      <c r="C53" s="350" t="s">
        <v>1204</v>
      </c>
      <c r="D53" s="350" t="s">
        <v>16298</v>
      </c>
      <c r="E53" s="350" t="s">
        <v>252</v>
      </c>
      <c r="F53" s="350" t="s">
        <v>15464</v>
      </c>
      <c r="G53" s="350" t="s">
        <v>447</v>
      </c>
      <c r="H53" s="309"/>
    </row>
    <row r="54" spans="1:8" s="187" customFormat="1" ht="22.9" customHeight="1" x14ac:dyDescent="0.2">
      <c r="A54" s="552"/>
      <c r="B54" s="553"/>
      <c r="C54" s="350" t="s">
        <v>1205</v>
      </c>
      <c r="D54" s="350" t="s">
        <v>1206</v>
      </c>
      <c r="E54" s="350" t="s">
        <v>255</v>
      </c>
      <c r="F54" s="350" t="s">
        <v>1207</v>
      </c>
      <c r="G54" s="350" t="s">
        <v>447</v>
      </c>
      <c r="H54" s="309"/>
    </row>
    <row r="55" spans="1:8" s="187" customFormat="1" ht="22.9" customHeight="1" x14ac:dyDescent="0.2">
      <c r="A55" s="552" t="s">
        <v>483</v>
      </c>
      <c r="B55" s="553" t="s">
        <v>484</v>
      </c>
      <c r="C55" s="350" t="s">
        <v>15883</v>
      </c>
      <c r="D55" s="350" t="s">
        <v>1208</v>
      </c>
      <c r="E55" s="350" t="s">
        <v>252</v>
      </c>
      <c r="F55" s="350" t="s">
        <v>350</v>
      </c>
      <c r="G55" s="350" t="s">
        <v>447</v>
      </c>
      <c r="H55" s="309" t="s">
        <v>1152</v>
      </c>
    </row>
    <row r="56" spans="1:8" s="187" customFormat="1" ht="22.9" customHeight="1" x14ac:dyDescent="0.2">
      <c r="A56" s="552"/>
      <c r="B56" s="553"/>
      <c r="C56" s="350" t="s">
        <v>15884</v>
      </c>
      <c r="D56" s="350" t="s">
        <v>1209</v>
      </c>
      <c r="E56" s="350" t="s">
        <v>252</v>
      </c>
      <c r="F56" s="350" t="s">
        <v>350</v>
      </c>
      <c r="G56" s="350" t="s">
        <v>447</v>
      </c>
      <c r="H56" s="309" t="s">
        <v>1152</v>
      </c>
    </row>
    <row r="57" spans="1:8" s="187" customFormat="1" ht="22.9" customHeight="1" x14ac:dyDescent="0.2">
      <c r="A57" s="552"/>
      <c r="B57" s="553"/>
      <c r="C57" s="350" t="s">
        <v>15885</v>
      </c>
      <c r="D57" s="350" t="s">
        <v>1210</v>
      </c>
      <c r="E57" s="350" t="s">
        <v>252</v>
      </c>
      <c r="F57" s="350" t="s">
        <v>350</v>
      </c>
      <c r="G57" s="350" t="s">
        <v>447</v>
      </c>
      <c r="H57" s="309" t="s">
        <v>1152</v>
      </c>
    </row>
    <row r="58" spans="1:8" s="187" customFormat="1" ht="22.9" customHeight="1" x14ac:dyDescent="0.2">
      <c r="A58" s="552"/>
      <c r="B58" s="553"/>
      <c r="C58" s="350" t="s">
        <v>15886</v>
      </c>
      <c r="D58" s="350" t="s">
        <v>1211</v>
      </c>
      <c r="E58" s="350" t="s">
        <v>252</v>
      </c>
      <c r="F58" s="350" t="s">
        <v>350</v>
      </c>
      <c r="G58" s="350" t="s">
        <v>447</v>
      </c>
      <c r="H58" s="309" t="s">
        <v>1152</v>
      </c>
    </row>
    <row r="59" spans="1:8" s="187" customFormat="1" ht="22.9" customHeight="1" x14ac:dyDescent="0.2">
      <c r="A59" s="552"/>
      <c r="B59" s="553"/>
      <c r="C59" s="350" t="s">
        <v>1212</v>
      </c>
      <c r="D59" s="350" t="s">
        <v>1213</v>
      </c>
      <c r="E59" s="350" t="s">
        <v>252</v>
      </c>
      <c r="F59" s="350" t="s">
        <v>15464</v>
      </c>
      <c r="G59" s="350" t="s">
        <v>447</v>
      </c>
      <c r="H59" s="309" t="s">
        <v>1152</v>
      </c>
    </row>
    <row r="60" spans="1:8" s="187" customFormat="1" ht="22.9" customHeight="1" x14ac:dyDescent="0.2">
      <c r="A60" s="552"/>
      <c r="B60" s="553"/>
      <c r="C60" s="350" t="s">
        <v>1214</v>
      </c>
      <c r="D60" s="350" t="s">
        <v>1215</v>
      </c>
      <c r="E60" s="350" t="s">
        <v>252</v>
      </c>
      <c r="F60" s="350" t="s">
        <v>15464</v>
      </c>
      <c r="G60" s="350" t="s">
        <v>447</v>
      </c>
      <c r="H60" s="309" t="s">
        <v>1152</v>
      </c>
    </row>
    <row r="61" spans="1:8" s="187" customFormat="1" ht="22.9" customHeight="1" x14ac:dyDescent="0.2">
      <c r="A61" s="552"/>
      <c r="B61" s="553"/>
      <c r="C61" s="350" t="s">
        <v>1216</v>
      </c>
      <c r="D61" s="350" t="s">
        <v>1217</v>
      </c>
      <c r="E61" s="350" t="s">
        <v>252</v>
      </c>
      <c r="F61" s="350" t="s">
        <v>15464</v>
      </c>
      <c r="G61" s="350" t="s">
        <v>447</v>
      </c>
      <c r="H61" s="309" t="s">
        <v>1152</v>
      </c>
    </row>
    <row r="62" spans="1:8" s="187" customFormat="1" ht="22.9" customHeight="1" x14ac:dyDescent="0.2">
      <c r="A62" s="552"/>
      <c r="B62" s="553"/>
      <c r="C62" s="350" t="s">
        <v>1218</v>
      </c>
      <c r="D62" s="350" t="s">
        <v>16299</v>
      </c>
      <c r="E62" s="350" t="s">
        <v>252</v>
      </c>
      <c r="F62" s="350" t="s">
        <v>15464</v>
      </c>
      <c r="G62" s="350" t="s">
        <v>447</v>
      </c>
      <c r="H62" s="309" t="s">
        <v>1152</v>
      </c>
    </row>
    <row r="63" spans="1:8" s="187" customFormat="1" ht="22.9" customHeight="1" x14ac:dyDescent="0.2">
      <c r="A63" s="552"/>
      <c r="B63" s="553"/>
      <c r="C63" s="350" t="s">
        <v>1219</v>
      </c>
      <c r="D63" s="350" t="s">
        <v>16300</v>
      </c>
      <c r="E63" s="350" t="s">
        <v>252</v>
      </c>
      <c r="F63" s="350" t="s">
        <v>15464</v>
      </c>
      <c r="G63" s="350" t="s">
        <v>447</v>
      </c>
      <c r="H63" s="309" t="s">
        <v>1152</v>
      </c>
    </row>
    <row r="64" spans="1:8" s="187" customFormat="1" ht="22.9" customHeight="1" x14ac:dyDescent="0.2">
      <c r="A64" s="552"/>
      <c r="B64" s="553"/>
      <c r="C64" s="350" t="s">
        <v>1220</v>
      </c>
      <c r="D64" s="350" t="s">
        <v>16301</v>
      </c>
      <c r="E64" s="350" t="s">
        <v>252</v>
      </c>
      <c r="F64" s="350" t="s">
        <v>15464</v>
      </c>
      <c r="G64" s="350" t="s">
        <v>447</v>
      </c>
      <c r="H64" s="309" t="s">
        <v>1152</v>
      </c>
    </row>
    <row r="65" spans="1:8" s="187" customFormat="1" ht="22.9" customHeight="1" x14ac:dyDescent="0.2">
      <c r="A65" s="552"/>
      <c r="B65" s="553"/>
      <c r="C65" s="350" t="s">
        <v>1221</v>
      </c>
      <c r="D65" s="350" t="s">
        <v>1222</v>
      </c>
      <c r="E65" s="350" t="s">
        <v>255</v>
      </c>
      <c r="F65" s="350" t="s">
        <v>1207</v>
      </c>
      <c r="G65" s="350" t="s">
        <v>447</v>
      </c>
      <c r="H65" s="309" t="s">
        <v>1152</v>
      </c>
    </row>
    <row r="66" spans="1:8" s="187" customFormat="1" ht="22.9" customHeight="1" x14ac:dyDescent="0.2">
      <c r="A66" s="552" t="s">
        <v>609</v>
      </c>
      <c r="B66" s="553" t="s">
        <v>610</v>
      </c>
      <c r="C66" s="350" t="s">
        <v>15887</v>
      </c>
      <c r="D66" s="350" t="s">
        <v>16302</v>
      </c>
      <c r="E66" s="350" t="s">
        <v>253</v>
      </c>
      <c r="F66" s="350" t="s">
        <v>1223</v>
      </c>
      <c r="G66" s="350" t="s">
        <v>447</v>
      </c>
      <c r="H66" s="309" t="s">
        <v>1225</v>
      </c>
    </row>
    <row r="67" spans="1:8" s="187" customFormat="1" ht="22.9" customHeight="1" x14ac:dyDescent="0.2">
      <c r="A67" s="552"/>
      <c r="B67" s="553"/>
      <c r="C67" s="350" t="s">
        <v>15888</v>
      </c>
      <c r="D67" s="350" t="s">
        <v>1224</v>
      </c>
      <c r="E67" s="350" t="s">
        <v>253</v>
      </c>
      <c r="F67" s="350" t="s">
        <v>1223</v>
      </c>
      <c r="G67" s="350" t="s">
        <v>447</v>
      </c>
      <c r="H67" s="309" t="s">
        <v>1225</v>
      </c>
    </row>
    <row r="68" spans="1:8" s="187" customFormat="1" ht="22.9" customHeight="1" x14ac:dyDescent="0.2">
      <c r="A68" s="552"/>
      <c r="B68" s="553"/>
      <c r="C68" s="350" t="s">
        <v>15889</v>
      </c>
      <c r="D68" s="350" t="s">
        <v>1226</v>
      </c>
      <c r="E68" s="350" t="s">
        <v>253</v>
      </c>
      <c r="F68" s="350" t="s">
        <v>1223</v>
      </c>
      <c r="G68" s="350" t="s">
        <v>447</v>
      </c>
      <c r="H68" s="309" t="s">
        <v>1225</v>
      </c>
    </row>
    <row r="69" spans="1:8" s="187" customFormat="1" ht="22.9" customHeight="1" x14ac:dyDescent="0.2">
      <c r="A69" s="552"/>
      <c r="B69" s="553"/>
      <c r="C69" s="350" t="s">
        <v>15890</v>
      </c>
      <c r="D69" s="350" t="s">
        <v>1227</v>
      </c>
      <c r="E69" s="350" t="s">
        <v>253</v>
      </c>
      <c r="F69" s="350" t="s">
        <v>1223</v>
      </c>
      <c r="G69" s="350" t="s">
        <v>447</v>
      </c>
      <c r="H69" s="309" t="s">
        <v>1225</v>
      </c>
    </row>
    <row r="70" spans="1:8" s="187" customFormat="1" ht="22.9" customHeight="1" x14ac:dyDescent="0.2">
      <c r="A70" s="552"/>
      <c r="B70" s="553"/>
      <c r="C70" s="350" t="s">
        <v>15891</v>
      </c>
      <c r="D70" s="350" t="s">
        <v>1228</v>
      </c>
      <c r="E70" s="350" t="s">
        <v>253</v>
      </c>
      <c r="F70" s="350" t="s">
        <v>1223</v>
      </c>
      <c r="G70" s="350" t="s">
        <v>447</v>
      </c>
      <c r="H70" s="309" t="s">
        <v>1225</v>
      </c>
    </row>
    <row r="71" spans="1:8" s="187" customFormat="1" ht="22.9" customHeight="1" x14ac:dyDescent="0.2">
      <c r="A71" s="552"/>
      <c r="B71" s="553"/>
      <c r="C71" s="350" t="s">
        <v>15892</v>
      </c>
      <c r="D71" s="350" t="s">
        <v>1229</v>
      </c>
      <c r="E71" s="350" t="s">
        <v>253</v>
      </c>
      <c r="F71" s="350" t="s">
        <v>1230</v>
      </c>
      <c r="G71" s="350" t="s">
        <v>447</v>
      </c>
      <c r="H71" s="309" t="s">
        <v>1225</v>
      </c>
    </row>
    <row r="72" spans="1:8" s="187" customFormat="1" ht="22.9" customHeight="1" x14ac:dyDescent="0.2">
      <c r="A72" s="552"/>
      <c r="B72" s="553"/>
      <c r="C72" s="350" t="s">
        <v>15893</v>
      </c>
      <c r="D72" s="350" t="s">
        <v>1229</v>
      </c>
      <c r="E72" s="350" t="s">
        <v>253</v>
      </c>
      <c r="F72" s="350" t="s">
        <v>1230</v>
      </c>
      <c r="G72" s="350" t="s">
        <v>447</v>
      </c>
      <c r="H72" s="309" t="s">
        <v>1225</v>
      </c>
    </row>
    <row r="73" spans="1:8" s="187" customFormat="1" ht="22.9" customHeight="1" x14ac:dyDescent="0.2">
      <c r="A73" s="552"/>
      <c r="B73" s="553"/>
      <c r="C73" s="350" t="s">
        <v>15894</v>
      </c>
      <c r="D73" s="350" t="s">
        <v>1229</v>
      </c>
      <c r="E73" s="350" t="s">
        <v>253</v>
      </c>
      <c r="F73" s="350" t="s">
        <v>1230</v>
      </c>
      <c r="G73" s="350" t="s">
        <v>447</v>
      </c>
      <c r="H73" s="309" t="s">
        <v>1225</v>
      </c>
    </row>
    <row r="74" spans="1:8" s="187" customFormat="1" ht="22.9" customHeight="1" x14ac:dyDescent="0.2">
      <c r="A74" s="552" t="s">
        <v>1106</v>
      </c>
      <c r="B74" s="553" t="s">
        <v>1107</v>
      </c>
      <c r="C74" s="350" t="s">
        <v>15895</v>
      </c>
      <c r="D74" s="350" t="s">
        <v>1231</v>
      </c>
      <c r="E74" s="350" t="s">
        <v>253</v>
      </c>
      <c r="F74" s="350" t="s">
        <v>1230</v>
      </c>
      <c r="G74" s="350"/>
      <c r="H74" s="309"/>
    </row>
    <row r="75" spans="1:8" s="187" customFormat="1" ht="22.9" customHeight="1" x14ac:dyDescent="0.2">
      <c r="A75" s="552"/>
      <c r="B75" s="553"/>
      <c r="C75" s="350" t="s">
        <v>15896</v>
      </c>
      <c r="D75" s="350" t="s">
        <v>1232</v>
      </c>
      <c r="E75" s="350" t="s">
        <v>253</v>
      </c>
      <c r="F75" s="350" t="s">
        <v>1230</v>
      </c>
      <c r="G75" s="350"/>
      <c r="H75" s="309"/>
    </row>
    <row r="76" spans="1:8" s="187" customFormat="1" ht="22.9" customHeight="1" x14ac:dyDescent="0.2">
      <c r="A76" s="349" t="s">
        <v>1108</v>
      </c>
      <c r="B76" s="350" t="s">
        <v>1109</v>
      </c>
      <c r="C76" s="350" t="s">
        <v>15897</v>
      </c>
      <c r="D76" s="350" t="s">
        <v>1109</v>
      </c>
      <c r="E76" s="350" t="s">
        <v>253</v>
      </c>
      <c r="F76" s="350" t="s">
        <v>1233</v>
      </c>
      <c r="G76" s="350"/>
      <c r="H76" s="309"/>
    </row>
    <row r="77" spans="1:8" s="187" customFormat="1" ht="22.9" customHeight="1" x14ac:dyDescent="0.2">
      <c r="A77" s="349" t="s">
        <v>1110</v>
      </c>
      <c r="B77" s="350" t="s">
        <v>1111</v>
      </c>
      <c r="C77" s="350" t="s">
        <v>15898</v>
      </c>
      <c r="D77" s="350" t="s">
        <v>1111</v>
      </c>
      <c r="E77" s="350" t="s">
        <v>253</v>
      </c>
      <c r="F77" s="350" t="s">
        <v>1233</v>
      </c>
      <c r="G77" s="350"/>
      <c r="H77" s="309"/>
    </row>
    <row r="78" spans="1:8" s="187" customFormat="1" ht="22.9" customHeight="1" x14ac:dyDescent="0.2">
      <c r="A78" s="552" t="s">
        <v>587</v>
      </c>
      <c r="B78" s="553" t="s">
        <v>588</v>
      </c>
      <c r="C78" s="350" t="s">
        <v>15899</v>
      </c>
      <c r="D78" s="350" t="s">
        <v>1234</v>
      </c>
      <c r="E78" s="350" t="s">
        <v>253</v>
      </c>
      <c r="F78" s="350" t="s">
        <v>1233</v>
      </c>
      <c r="G78" s="350" t="s">
        <v>447</v>
      </c>
      <c r="H78" s="309" t="s">
        <v>1152</v>
      </c>
    </row>
    <row r="79" spans="1:8" s="187" customFormat="1" ht="22.9" customHeight="1" x14ac:dyDescent="0.2">
      <c r="A79" s="552"/>
      <c r="B79" s="553"/>
      <c r="C79" s="350" t="s">
        <v>15900</v>
      </c>
      <c r="D79" s="350" t="s">
        <v>1235</v>
      </c>
      <c r="E79" s="350" t="s">
        <v>253</v>
      </c>
      <c r="F79" s="350" t="s">
        <v>1233</v>
      </c>
      <c r="G79" s="350" t="s">
        <v>447</v>
      </c>
      <c r="H79" s="309" t="s">
        <v>1152</v>
      </c>
    </row>
    <row r="80" spans="1:8" s="187" customFormat="1" ht="22.9" customHeight="1" x14ac:dyDescent="0.2">
      <c r="A80" s="552"/>
      <c r="B80" s="553"/>
      <c r="C80" s="350" t="s">
        <v>15901</v>
      </c>
      <c r="D80" s="350" t="s">
        <v>1236</v>
      </c>
      <c r="E80" s="350" t="s">
        <v>253</v>
      </c>
      <c r="F80" s="350" t="s">
        <v>1233</v>
      </c>
      <c r="G80" s="350" t="s">
        <v>447</v>
      </c>
      <c r="H80" s="309" t="s">
        <v>1152</v>
      </c>
    </row>
    <row r="81" spans="1:8" s="187" customFormat="1" ht="22.9" customHeight="1" x14ac:dyDescent="0.2">
      <c r="A81" s="552"/>
      <c r="B81" s="553"/>
      <c r="C81" s="350" t="s">
        <v>15902</v>
      </c>
      <c r="D81" s="350" t="s">
        <v>1237</v>
      </c>
      <c r="E81" s="350" t="s">
        <v>253</v>
      </c>
      <c r="F81" s="350" t="s">
        <v>1233</v>
      </c>
      <c r="G81" s="350" t="s">
        <v>447</v>
      </c>
      <c r="H81" s="309" t="s">
        <v>1152</v>
      </c>
    </row>
    <row r="82" spans="1:8" s="187" customFormat="1" ht="22.9" customHeight="1" x14ac:dyDescent="0.2">
      <c r="A82" s="552"/>
      <c r="B82" s="553"/>
      <c r="C82" s="350" t="s">
        <v>15903</v>
      </c>
      <c r="D82" s="350" t="s">
        <v>1238</v>
      </c>
      <c r="E82" s="350" t="s">
        <v>253</v>
      </c>
      <c r="F82" s="350" t="s">
        <v>1233</v>
      </c>
      <c r="G82" s="350" t="s">
        <v>447</v>
      </c>
      <c r="H82" s="309" t="s">
        <v>1152</v>
      </c>
    </row>
    <row r="83" spans="1:8" s="187" customFormat="1" ht="22.9" customHeight="1" x14ac:dyDescent="0.2">
      <c r="A83" s="552"/>
      <c r="B83" s="553"/>
      <c r="C83" s="350" t="s">
        <v>15904</v>
      </c>
      <c r="D83" s="350" t="s">
        <v>1239</v>
      </c>
      <c r="E83" s="350" t="s">
        <v>253</v>
      </c>
      <c r="F83" s="350" t="s">
        <v>1233</v>
      </c>
      <c r="G83" s="350" t="s">
        <v>447</v>
      </c>
      <c r="H83" s="309" t="s">
        <v>1152</v>
      </c>
    </row>
    <row r="84" spans="1:8" s="187" customFormat="1" ht="22.9" customHeight="1" x14ac:dyDescent="0.2">
      <c r="A84" s="552"/>
      <c r="B84" s="553"/>
      <c r="C84" s="350" t="s">
        <v>15905</v>
      </c>
      <c r="D84" s="350" t="s">
        <v>1240</v>
      </c>
      <c r="E84" s="350" t="s">
        <v>253</v>
      </c>
      <c r="F84" s="350" t="s">
        <v>1233</v>
      </c>
      <c r="G84" s="350" t="s">
        <v>447</v>
      </c>
      <c r="H84" s="309" t="s">
        <v>1152</v>
      </c>
    </row>
    <row r="85" spans="1:8" s="187" customFormat="1" ht="22.9" customHeight="1" x14ac:dyDescent="0.2">
      <c r="A85" s="552"/>
      <c r="B85" s="553"/>
      <c r="C85" s="350" t="s">
        <v>15906</v>
      </c>
      <c r="D85" s="350" t="s">
        <v>1241</v>
      </c>
      <c r="E85" s="350" t="s">
        <v>253</v>
      </c>
      <c r="F85" s="350" t="s">
        <v>1233</v>
      </c>
      <c r="G85" s="350" t="s">
        <v>447</v>
      </c>
      <c r="H85" s="309" t="s">
        <v>1152</v>
      </c>
    </row>
    <row r="86" spans="1:8" s="187" customFormat="1" ht="22.9" customHeight="1" x14ac:dyDescent="0.2">
      <c r="A86" s="552"/>
      <c r="B86" s="553"/>
      <c r="C86" s="350" t="s">
        <v>15907</v>
      </c>
      <c r="D86" s="350" t="s">
        <v>1242</v>
      </c>
      <c r="E86" s="350" t="s">
        <v>253</v>
      </c>
      <c r="F86" s="350" t="s">
        <v>1233</v>
      </c>
      <c r="G86" s="350" t="s">
        <v>447</v>
      </c>
      <c r="H86" s="309" t="s">
        <v>1152</v>
      </c>
    </row>
    <row r="87" spans="1:8" s="187" customFormat="1" ht="22.9" customHeight="1" x14ac:dyDescent="0.2">
      <c r="A87" s="552"/>
      <c r="B87" s="553"/>
      <c r="C87" s="350" t="s">
        <v>15908</v>
      </c>
      <c r="D87" s="350" t="s">
        <v>1243</v>
      </c>
      <c r="E87" s="350" t="s">
        <v>253</v>
      </c>
      <c r="F87" s="350" t="s">
        <v>1233</v>
      </c>
      <c r="G87" s="350" t="s">
        <v>447</v>
      </c>
      <c r="H87" s="309" t="s">
        <v>1152</v>
      </c>
    </row>
    <row r="88" spans="1:8" s="187" customFormat="1" ht="22.9" customHeight="1" x14ac:dyDescent="0.2">
      <c r="A88" s="552"/>
      <c r="B88" s="553"/>
      <c r="C88" s="350" t="s">
        <v>15909</v>
      </c>
      <c r="D88" s="350" t="s">
        <v>1244</v>
      </c>
      <c r="E88" s="350" t="s">
        <v>253</v>
      </c>
      <c r="F88" s="350" t="s">
        <v>1233</v>
      </c>
      <c r="G88" s="350" t="s">
        <v>447</v>
      </c>
      <c r="H88" s="309" t="s">
        <v>1152</v>
      </c>
    </row>
    <row r="89" spans="1:8" s="187" customFormat="1" ht="22.9" customHeight="1" x14ac:dyDescent="0.2">
      <c r="A89" s="552"/>
      <c r="B89" s="553"/>
      <c r="C89" s="350" t="s">
        <v>15910</v>
      </c>
      <c r="D89" s="350" t="s">
        <v>1245</v>
      </c>
      <c r="E89" s="350" t="s">
        <v>253</v>
      </c>
      <c r="F89" s="350" t="s">
        <v>1233</v>
      </c>
      <c r="G89" s="350" t="s">
        <v>447</v>
      </c>
      <c r="H89" s="309" t="s">
        <v>1152</v>
      </c>
    </row>
    <row r="90" spans="1:8" s="187" customFormat="1" ht="22.9" customHeight="1" x14ac:dyDescent="0.2">
      <c r="A90" s="552"/>
      <c r="B90" s="553"/>
      <c r="C90" s="350" t="s">
        <v>15911</v>
      </c>
      <c r="D90" s="350" t="s">
        <v>1246</v>
      </c>
      <c r="E90" s="350" t="s">
        <v>253</v>
      </c>
      <c r="F90" s="350" t="s">
        <v>1233</v>
      </c>
      <c r="G90" s="350" t="s">
        <v>447</v>
      </c>
      <c r="H90" s="309" t="s">
        <v>1152</v>
      </c>
    </row>
    <row r="91" spans="1:8" s="187" customFormat="1" ht="22.9" customHeight="1" x14ac:dyDescent="0.2">
      <c r="A91" s="552"/>
      <c r="B91" s="553"/>
      <c r="C91" s="350" t="s">
        <v>15912</v>
      </c>
      <c r="D91" s="350" t="s">
        <v>1247</v>
      </c>
      <c r="E91" s="350" t="s">
        <v>253</v>
      </c>
      <c r="F91" s="350" t="s">
        <v>1233</v>
      </c>
      <c r="G91" s="350" t="s">
        <v>447</v>
      </c>
      <c r="H91" s="309" t="s">
        <v>1152</v>
      </c>
    </row>
    <row r="92" spans="1:8" s="187" customFormat="1" ht="22.9" customHeight="1" x14ac:dyDescent="0.2">
      <c r="A92" s="552"/>
      <c r="B92" s="553"/>
      <c r="C92" s="350" t="s">
        <v>15913</v>
      </c>
      <c r="D92" s="350" t="s">
        <v>1248</v>
      </c>
      <c r="E92" s="350" t="s">
        <v>253</v>
      </c>
      <c r="F92" s="350" t="s">
        <v>1233</v>
      </c>
      <c r="G92" s="350" t="s">
        <v>447</v>
      </c>
      <c r="H92" s="309" t="s">
        <v>1152</v>
      </c>
    </row>
    <row r="93" spans="1:8" s="187" customFormat="1" ht="22.9" customHeight="1" x14ac:dyDescent="0.2">
      <c r="A93" s="552"/>
      <c r="B93" s="553"/>
      <c r="C93" s="350" t="s">
        <v>15914</v>
      </c>
      <c r="D93" s="350" t="s">
        <v>1249</v>
      </c>
      <c r="E93" s="350" t="s">
        <v>253</v>
      </c>
      <c r="F93" s="350" t="s">
        <v>1233</v>
      </c>
      <c r="G93" s="350" t="s">
        <v>447</v>
      </c>
      <c r="H93" s="309" t="s">
        <v>1152</v>
      </c>
    </row>
    <row r="94" spans="1:8" s="187" customFormat="1" ht="22.9" customHeight="1" x14ac:dyDescent="0.2">
      <c r="A94" s="552"/>
      <c r="B94" s="553"/>
      <c r="C94" s="350" t="s">
        <v>15915</v>
      </c>
      <c r="D94" s="350" t="s">
        <v>1250</v>
      </c>
      <c r="E94" s="350" t="s">
        <v>253</v>
      </c>
      <c r="F94" s="350" t="s">
        <v>1233</v>
      </c>
      <c r="G94" s="350" t="s">
        <v>447</v>
      </c>
      <c r="H94" s="309" t="s">
        <v>1152</v>
      </c>
    </row>
    <row r="95" spans="1:8" s="187" customFormat="1" ht="22.9" customHeight="1" x14ac:dyDescent="0.2">
      <c r="A95" s="552"/>
      <c r="B95" s="553"/>
      <c r="C95" s="350" t="s">
        <v>1251</v>
      </c>
      <c r="D95" s="350" t="s">
        <v>1252</v>
      </c>
      <c r="E95" s="350" t="s">
        <v>253</v>
      </c>
      <c r="F95" s="350" t="s">
        <v>1253</v>
      </c>
      <c r="G95" s="350" t="s">
        <v>447</v>
      </c>
      <c r="H95" s="309" t="s">
        <v>1152</v>
      </c>
    </row>
    <row r="96" spans="1:8" s="187" customFormat="1" ht="22.9" customHeight="1" x14ac:dyDescent="0.2">
      <c r="A96" s="552" t="s">
        <v>494</v>
      </c>
      <c r="B96" s="553" t="s">
        <v>495</v>
      </c>
      <c r="C96" s="350" t="s">
        <v>15916</v>
      </c>
      <c r="D96" s="350" t="s">
        <v>1254</v>
      </c>
      <c r="E96" s="350" t="s">
        <v>253</v>
      </c>
      <c r="F96" s="350" t="s">
        <v>1233</v>
      </c>
      <c r="G96" s="350" t="s">
        <v>447</v>
      </c>
      <c r="H96" s="309" t="s">
        <v>1255</v>
      </c>
    </row>
    <row r="97" spans="1:8" s="187" customFormat="1" ht="22.9" customHeight="1" x14ac:dyDescent="0.2">
      <c r="A97" s="552"/>
      <c r="B97" s="553"/>
      <c r="C97" s="350" t="s">
        <v>15917</v>
      </c>
      <c r="D97" s="350" t="s">
        <v>1256</v>
      </c>
      <c r="E97" s="350" t="s">
        <v>253</v>
      </c>
      <c r="F97" s="350" t="s">
        <v>1233</v>
      </c>
      <c r="G97" s="350" t="s">
        <v>447</v>
      </c>
      <c r="H97" s="309" t="s">
        <v>1255</v>
      </c>
    </row>
    <row r="98" spans="1:8" s="187" customFormat="1" ht="22.9" customHeight="1" x14ac:dyDescent="0.2">
      <c r="A98" s="552"/>
      <c r="B98" s="553"/>
      <c r="C98" s="350" t="s">
        <v>15918</v>
      </c>
      <c r="D98" s="350" t="s">
        <v>1257</v>
      </c>
      <c r="E98" s="350" t="s">
        <v>253</v>
      </c>
      <c r="F98" s="350" t="s">
        <v>1233</v>
      </c>
      <c r="G98" s="350" t="s">
        <v>447</v>
      </c>
      <c r="H98" s="309" t="s">
        <v>1255</v>
      </c>
    </row>
    <row r="99" spans="1:8" s="187" customFormat="1" ht="22.9" customHeight="1" x14ac:dyDescent="0.2">
      <c r="A99" s="552"/>
      <c r="B99" s="553"/>
      <c r="C99" s="350" t="s">
        <v>15919</v>
      </c>
      <c r="D99" s="350" t="s">
        <v>1258</v>
      </c>
      <c r="E99" s="350" t="s">
        <v>253</v>
      </c>
      <c r="F99" s="350" t="s">
        <v>1233</v>
      </c>
      <c r="G99" s="350" t="s">
        <v>447</v>
      </c>
      <c r="H99" s="309" t="s">
        <v>1255</v>
      </c>
    </row>
    <row r="100" spans="1:8" s="187" customFormat="1" ht="22.9" customHeight="1" x14ac:dyDescent="0.2">
      <c r="A100" s="552"/>
      <c r="B100" s="553"/>
      <c r="C100" s="350" t="s">
        <v>15920</v>
      </c>
      <c r="D100" s="350" t="s">
        <v>1259</v>
      </c>
      <c r="E100" s="350" t="s">
        <v>253</v>
      </c>
      <c r="F100" s="350" t="s">
        <v>1233</v>
      </c>
      <c r="G100" s="350" t="s">
        <v>447</v>
      </c>
      <c r="H100" s="309" t="s">
        <v>1255</v>
      </c>
    </row>
    <row r="101" spans="1:8" s="187" customFormat="1" ht="22.9" customHeight="1" x14ac:dyDescent="0.2">
      <c r="A101" s="552"/>
      <c r="B101" s="553"/>
      <c r="C101" s="350" t="s">
        <v>15921</v>
      </c>
      <c r="D101" s="350" t="s">
        <v>1260</v>
      </c>
      <c r="E101" s="350" t="s">
        <v>253</v>
      </c>
      <c r="F101" s="350" t="s">
        <v>1233</v>
      </c>
      <c r="G101" s="350" t="s">
        <v>447</v>
      </c>
      <c r="H101" s="309" t="s">
        <v>1255</v>
      </c>
    </row>
    <row r="102" spans="1:8" s="187" customFormat="1" ht="22.9" customHeight="1" x14ac:dyDescent="0.2">
      <c r="A102" s="552"/>
      <c r="B102" s="553"/>
      <c r="C102" s="350" t="s">
        <v>15922</v>
      </c>
      <c r="D102" s="350" t="s">
        <v>1261</v>
      </c>
      <c r="E102" s="350" t="s">
        <v>253</v>
      </c>
      <c r="F102" s="350" t="s">
        <v>1233</v>
      </c>
      <c r="G102" s="350" t="s">
        <v>447</v>
      </c>
      <c r="H102" s="309" t="s">
        <v>1255</v>
      </c>
    </row>
    <row r="103" spans="1:8" s="187" customFormat="1" ht="22.9" customHeight="1" x14ac:dyDescent="0.2">
      <c r="A103" s="552"/>
      <c r="B103" s="553"/>
      <c r="C103" s="350" t="s">
        <v>15923</v>
      </c>
      <c r="D103" s="350" t="s">
        <v>1262</v>
      </c>
      <c r="E103" s="350" t="s">
        <v>253</v>
      </c>
      <c r="F103" s="350" t="s">
        <v>1233</v>
      </c>
      <c r="G103" s="350" t="s">
        <v>447</v>
      </c>
      <c r="H103" s="309" t="s">
        <v>1255</v>
      </c>
    </row>
    <row r="104" spans="1:8" s="187" customFormat="1" ht="22.9" customHeight="1" x14ac:dyDescent="0.2">
      <c r="A104" s="552"/>
      <c r="B104" s="553"/>
      <c r="C104" s="350" t="s">
        <v>15924</v>
      </c>
      <c r="D104" s="350" t="s">
        <v>1263</v>
      </c>
      <c r="E104" s="350" t="s">
        <v>253</v>
      </c>
      <c r="F104" s="350" t="s">
        <v>1233</v>
      </c>
      <c r="G104" s="350" t="s">
        <v>447</v>
      </c>
      <c r="H104" s="309" t="s">
        <v>1255</v>
      </c>
    </row>
    <row r="105" spans="1:8" s="187" customFormat="1" ht="22.9" customHeight="1" x14ac:dyDescent="0.2">
      <c r="A105" s="552"/>
      <c r="B105" s="553"/>
      <c r="C105" s="350" t="s">
        <v>15925</v>
      </c>
      <c r="D105" s="350" t="s">
        <v>1264</v>
      </c>
      <c r="E105" s="350" t="s">
        <v>253</v>
      </c>
      <c r="F105" s="350" t="s">
        <v>1233</v>
      </c>
      <c r="G105" s="350" t="s">
        <v>447</v>
      </c>
      <c r="H105" s="309" t="s">
        <v>1255</v>
      </c>
    </row>
    <row r="106" spans="1:8" s="187" customFormat="1" ht="22.9" customHeight="1" x14ac:dyDescent="0.2">
      <c r="A106" s="552"/>
      <c r="B106" s="553"/>
      <c r="C106" s="350" t="s">
        <v>15926</v>
      </c>
      <c r="D106" s="350" t="s">
        <v>1257</v>
      </c>
      <c r="E106" s="350" t="s">
        <v>253</v>
      </c>
      <c r="F106" s="350" t="s">
        <v>1233</v>
      </c>
      <c r="G106" s="350" t="s">
        <v>447</v>
      </c>
      <c r="H106" s="309" t="s">
        <v>1255</v>
      </c>
    </row>
    <row r="107" spans="1:8" s="187" customFormat="1" ht="22.9" customHeight="1" x14ac:dyDescent="0.2">
      <c r="A107" s="552"/>
      <c r="B107" s="553"/>
      <c r="C107" s="350" t="s">
        <v>15927</v>
      </c>
      <c r="D107" s="350" t="s">
        <v>1265</v>
      </c>
      <c r="E107" s="350" t="s">
        <v>253</v>
      </c>
      <c r="F107" s="350" t="s">
        <v>1233</v>
      </c>
      <c r="G107" s="350" t="s">
        <v>447</v>
      </c>
      <c r="H107" s="309" t="s">
        <v>1255</v>
      </c>
    </row>
    <row r="108" spans="1:8" s="187" customFormat="1" ht="22.9" customHeight="1" x14ac:dyDescent="0.2">
      <c r="A108" s="552"/>
      <c r="B108" s="553"/>
      <c r="C108" s="350" t="s">
        <v>15928</v>
      </c>
      <c r="D108" s="350" t="s">
        <v>1266</v>
      </c>
      <c r="E108" s="350" t="s">
        <v>253</v>
      </c>
      <c r="F108" s="350" t="s">
        <v>1233</v>
      </c>
      <c r="G108" s="350" t="s">
        <v>447</v>
      </c>
      <c r="H108" s="309" t="s">
        <v>1255</v>
      </c>
    </row>
    <row r="109" spans="1:8" s="187" customFormat="1" ht="22.9" customHeight="1" x14ac:dyDescent="0.2">
      <c r="A109" s="552"/>
      <c r="B109" s="553"/>
      <c r="C109" s="350" t="s">
        <v>15929</v>
      </c>
      <c r="D109" s="350" t="s">
        <v>1267</v>
      </c>
      <c r="E109" s="350" t="s">
        <v>253</v>
      </c>
      <c r="F109" s="350" t="s">
        <v>1233</v>
      </c>
      <c r="G109" s="350" t="s">
        <v>447</v>
      </c>
      <c r="H109" s="309" t="s">
        <v>1255</v>
      </c>
    </row>
    <row r="110" spans="1:8" s="187" customFormat="1" ht="22.9" customHeight="1" x14ac:dyDescent="0.2">
      <c r="A110" s="552"/>
      <c r="B110" s="553"/>
      <c r="C110" s="350" t="s">
        <v>15930</v>
      </c>
      <c r="D110" s="350" t="s">
        <v>1268</v>
      </c>
      <c r="E110" s="350" t="s">
        <v>253</v>
      </c>
      <c r="F110" s="350" t="s">
        <v>1233</v>
      </c>
      <c r="G110" s="350" t="s">
        <v>447</v>
      </c>
      <c r="H110" s="309" t="s">
        <v>1255</v>
      </c>
    </row>
    <row r="111" spans="1:8" s="187" customFormat="1" ht="22.9" customHeight="1" x14ac:dyDescent="0.2">
      <c r="A111" s="552"/>
      <c r="B111" s="553"/>
      <c r="C111" s="350" t="s">
        <v>15931</v>
      </c>
      <c r="D111" s="350" t="s">
        <v>1269</v>
      </c>
      <c r="E111" s="350" t="s">
        <v>253</v>
      </c>
      <c r="F111" s="350" t="s">
        <v>1233</v>
      </c>
      <c r="G111" s="350" t="s">
        <v>447</v>
      </c>
      <c r="H111" s="309" t="s">
        <v>1255</v>
      </c>
    </row>
    <row r="112" spans="1:8" s="187" customFormat="1" ht="22.9" customHeight="1" x14ac:dyDescent="0.2">
      <c r="A112" s="552"/>
      <c r="B112" s="553"/>
      <c r="C112" s="350" t="s">
        <v>15932</v>
      </c>
      <c r="D112" s="350" t="s">
        <v>1270</v>
      </c>
      <c r="E112" s="350" t="s">
        <v>253</v>
      </c>
      <c r="F112" s="350" t="s">
        <v>1233</v>
      </c>
      <c r="G112" s="350" t="s">
        <v>447</v>
      </c>
      <c r="H112" s="309" t="s">
        <v>1255</v>
      </c>
    </row>
    <row r="113" spans="1:8" s="187" customFormat="1" ht="22.9" customHeight="1" x14ac:dyDescent="0.2">
      <c r="A113" s="552"/>
      <c r="B113" s="553"/>
      <c r="C113" s="350" t="s">
        <v>15933</v>
      </c>
      <c r="D113" s="350" t="s">
        <v>1271</v>
      </c>
      <c r="E113" s="350" t="s">
        <v>253</v>
      </c>
      <c r="F113" s="350" t="s">
        <v>1233</v>
      </c>
      <c r="G113" s="350" t="s">
        <v>447</v>
      </c>
      <c r="H113" s="309" t="s">
        <v>1255</v>
      </c>
    </row>
    <row r="114" spans="1:8" s="187" customFormat="1" ht="22.9" customHeight="1" x14ac:dyDescent="0.2">
      <c r="A114" s="552"/>
      <c r="B114" s="553"/>
      <c r="C114" s="350" t="s">
        <v>15934</v>
      </c>
      <c r="D114" s="350" t="s">
        <v>16303</v>
      </c>
      <c r="E114" s="350" t="s">
        <v>253</v>
      </c>
      <c r="F114" s="350" t="s">
        <v>1233</v>
      </c>
      <c r="G114" s="350" t="s">
        <v>447</v>
      </c>
      <c r="H114" s="309" t="s">
        <v>1255</v>
      </c>
    </row>
    <row r="115" spans="1:8" s="187" customFormat="1" ht="22.9" customHeight="1" x14ac:dyDescent="0.2">
      <c r="A115" s="552"/>
      <c r="B115" s="553"/>
      <c r="C115" s="350" t="s">
        <v>15935</v>
      </c>
      <c r="D115" s="350" t="s">
        <v>1272</v>
      </c>
      <c r="E115" s="350" t="s">
        <v>253</v>
      </c>
      <c r="F115" s="350" t="s">
        <v>1233</v>
      </c>
      <c r="G115" s="350" t="s">
        <v>447</v>
      </c>
      <c r="H115" s="309" t="s">
        <v>1255</v>
      </c>
    </row>
    <row r="116" spans="1:8" s="187" customFormat="1" ht="22.9" customHeight="1" x14ac:dyDescent="0.2">
      <c r="A116" s="552"/>
      <c r="B116" s="553"/>
      <c r="C116" s="350" t="s">
        <v>15936</v>
      </c>
      <c r="D116" s="350" t="s">
        <v>1273</v>
      </c>
      <c r="E116" s="350" t="s">
        <v>253</v>
      </c>
      <c r="F116" s="350" t="s">
        <v>1233</v>
      </c>
      <c r="G116" s="350" t="s">
        <v>447</v>
      </c>
      <c r="H116" s="309" t="s">
        <v>1255</v>
      </c>
    </row>
    <row r="117" spans="1:8" s="187" customFormat="1" ht="22.9" customHeight="1" x14ac:dyDescent="0.2">
      <c r="A117" s="552"/>
      <c r="B117" s="553"/>
      <c r="C117" s="350" t="s">
        <v>15937</v>
      </c>
      <c r="D117" s="350" t="s">
        <v>1274</v>
      </c>
      <c r="E117" s="350" t="s">
        <v>253</v>
      </c>
      <c r="F117" s="350" t="s">
        <v>1233</v>
      </c>
      <c r="G117" s="350" t="s">
        <v>447</v>
      </c>
      <c r="H117" s="309" t="s">
        <v>1255</v>
      </c>
    </row>
    <row r="118" spans="1:8" s="187" customFormat="1" ht="22.9" customHeight="1" x14ac:dyDescent="0.2">
      <c r="A118" s="552"/>
      <c r="B118" s="553"/>
      <c r="C118" s="350" t="s">
        <v>15938</v>
      </c>
      <c r="D118" s="350" t="s">
        <v>1275</v>
      </c>
      <c r="E118" s="350" t="s">
        <v>253</v>
      </c>
      <c r="F118" s="350" t="s">
        <v>1233</v>
      </c>
      <c r="G118" s="350" t="s">
        <v>447</v>
      </c>
      <c r="H118" s="309" t="s">
        <v>1255</v>
      </c>
    </row>
    <row r="119" spans="1:8" s="187" customFormat="1" ht="22.9" customHeight="1" x14ac:dyDescent="0.2">
      <c r="A119" s="552"/>
      <c r="B119" s="553"/>
      <c r="C119" s="350" t="s">
        <v>15939</v>
      </c>
      <c r="D119" s="350" t="s">
        <v>1276</v>
      </c>
      <c r="E119" s="350" t="s">
        <v>253</v>
      </c>
      <c r="F119" s="350" t="s">
        <v>1233</v>
      </c>
      <c r="G119" s="350" t="s">
        <v>447</v>
      </c>
      <c r="H119" s="309" t="s">
        <v>1255</v>
      </c>
    </row>
    <row r="120" spans="1:8" s="187" customFormat="1" ht="22.9" customHeight="1" x14ac:dyDescent="0.2">
      <c r="A120" s="552"/>
      <c r="B120" s="553"/>
      <c r="C120" s="350" t="s">
        <v>15940</v>
      </c>
      <c r="D120" s="350" t="s">
        <v>1277</v>
      </c>
      <c r="E120" s="350" t="s">
        <v>253</v>
      </c>
      <c r="F120" s="350" t="s">
        <v>1233</v>
      </c>
      <c r="G120" s="350" t="s">
        <v>447</v>
      </c>
      <c r="H120" s="309" t="s">
        <v>1255</v>
      </c>
    </row>
    <row r="121" spans="1:8" s="187" customFormat="1" ht="22.9" customHeight="1" x14ac:dyDescent="0.2">
      <c r="A121" s="552"/>
      <c r="B121" s="553"/>
      <c r="C121" s="350" t="s">
        <v>15941</v>
      </c>
      <c r="D121" s="350" t="s">
        <v>1278</v>
      </c>
      <c r="E121" s="350" t="s">
        <v>253</v>
      </c>
      <c r="F121" s="350" t="s">
        <v>1233</v>
      </c>
      <c r="G121" s="350" t="s">
        <v>447</v>
      </c>
      <c r="H121" s="309" t="s">
        <v>1255</v>
      </c>
    </row>
    <row r="122" spans="1:8" s="187" customFormat="1" ht="22.9" customHeight="1" x14ac:dyDescent="0.2">
      <c r="A122" s="552"/>
      <c r="B122" s="553"/>
      <c r="C122" s="350" t="s">
        <v>15942</v>
      </c>
      <c r="D122" s="350" t="s">
        <v>1263</v>
      </c>
      <c r="E122" s="350" t="s">
        <v>253</v>
      </c>
      <c r="F122" s="350" t="s">
        <v>1233</v>
      </c>
      <c r="G122" s="350" t="s">
        <v>447</v>
      </c>
      <c r="H122" s="309" t="s">
        <v>1255</v>
      </c>
    </row>
    <row r="123" spans="1:8" s="187" customFormat="1" ht="22.9" customHeight="1" x14ac:dyDescent="0.2">
      <c r="A123" s="552" t="s">
        <v>449</v>
      </c>
      <c r="B123" s="553" t="s">
        <v>450</v>
      </c>
      <c r="C123" s="350" t="s">
        <v>15943</v>
      </c>
      <c r="D123" s="350" t="s">
        <v>1279</v>
      </c>
      <c r="E123" s="350" t="s">
        <v>253</v>
      </c>
      <c r="F123" s="350" t="s">
        <v>1233</v>
      </c>
      <c r="G123" s="350" t="s">
        <v>447</v>
      </c>
      <c r="H123" s="309" t="s">
        <v>1280</v>
      </c>
    </row>
    <row r="124" spans="1:8" s="187" customFormat="1" ht="22.9" customHeight="1" x14ac:dyDescent="0.2">
      <c r="A124" s="552"/>
      <c r="B124" s="553"/>
      <c r="C124" s="350" t="s">
        <v>15944</v>
      </c>
      <c r="D124" s="350" t="s">
        <v>1281</v>
      </c>
      <c r="E124" s="350" t="s">
        <v>253</v>
      </c>
      <c r="F124" s="350" t="s">
        <v>1233</v>
      </c>
      <c r="G124" s="350" t="s">
        <v>447</v>
      </c>
      <c r="H124" s="309" t="s">
        <v>1280</v>
      </c>
    </row>
    <row r="125" spans="1:8" s="187" customFormat="1" ht="22.9" customHeight="1" x14ac:dyDescent="0.2">
      <c r="A125" s="552"/>
      <c r="B125" s="553"/>
      <c r="C125" s="350" t="s">
        <v>15945</v>
      </c>
      <c r="D125" s="350" t="s">
        <v>1282</v>
      </c>
      <c r="E125" s="350" t="s">
        <v>253</v>
      </c>
      <c r="F125" s="350" t="s">
        <v>1233</v>
      </c>
      <c r="G125" s="350" t="s">
        <v>447</v>
      </c>
      <c r="H125" s="309" t="s">
        <v>1280</v>
      </c>
    </row>
    <row r="126" spans="1:8" s="187" customFormat="1" ht="22.9" customHeight="1" x14ac:dyDescent="0.2">
      <c r="A126" s="552"/>
      <c r="B126" s="553"/>
      <c r="C126" s="350" t="s">
        <v>15946</v>
      </c>
      <c r="D126" s="350" t="s">
        <v>1283</v>
      </c>
      <c r="E126" s="350" t="s">
        <v>253</v>
      </c>
      <c r="F126" s="350" t="s">
        <v>1233</v>
      </c>
      <c r="G126" s="350" t="s">
        <v>447</v>
      </c>
      <c r="H126" s="309" t="s">
        <v>1280</v>
      </c>
    </row>
    <row r="127" spans="1:8" s="187" customFormat="1" ht="22.9" customHeight="1" x14ac:dyDescent="0.2">
      <c r="A127" s="552"/>
      <c r="B127" s="553"/>
      <c r="C127" s="350" t="s">
        <v>15947</v>
      </c>
      <c r="D127" s="350" t="s">
        <v>1284</v>
      </c>
      <c r="E127" s="350" t="s">
        <v>253</v>
      </c>
      <c r="F127" s="350" t="s">
        <v>1233</v>
      </c>
      <c r="G127" s="350" t="s">
        <v>447</v>
      </c>
      <c r="H127" s="309" t="s">
        <v>1280</v>
      </c>
    </row>
    <row r="128" spans="1:8" s="187" customFormat="1" ht="22.9" customHeight="1" x14ac:dyDescent="0.2">
      <c r="A128" s="552"/>
      <c r="B128" s="553"/>
      <c r="C128" s="350" t="s">
        <v>15948</v>
      </c>
      <c r="D128" s="350" t="s">
        <v>1285</v>
      </c>
      <c r="E128" s="350" t="s">
        <v>253</v>
      </c>
      <c r="F128" s="350" t="s">
        <v>1233</v>
      </c>
      <c r="G128" s="350" t="s">
        <v>447</v>
      </c>
      <c r="H128" s="309" t="s">
        <v>1280</v>
      </c>
    </row>
    <row r="129" spans="1:8" s="187" customFormat="1" ht="22.9" customHeight="1" x14ac:dyDescent="0.2">
      <c r="A129" s="552"/>
      <c r="B129" s="553"/>
      <c r="C129" s="350" t="s">
        <v>15949</v>
      </c>
      <c r="D129" s="350" t="s">
        <v>1286</v>
      </c>
      <c r="E129" s="350" t="s">
        <v>253</v>
      </c>
      <c r="F129" s="350" t="s">
        <v>1233</v>
      </c>
      <c r="G129" s="350" t="s">
        <v>447</v>
      </c>
      <c r="H129" s="309" t="s">
        <v>1280</v>
      </c>
    </row>
    <row r="130" spans="1:8" s="187" customFormat="1" ht="22.9" customHeight="1" x14ac:dyDescent="0.2">
      <c r="A130" s="552"/>
      <c r="B130" s="553"/>
      <c r="C130" s="350" t="s">
        <v>15950</v>
      </c>
      <c r="D130" s="350" t="s">
        <v>1287</v>
      </c>
      <c r="E130" s="350" t="s">
        <v>253</v>
      </c>
      <c r="F130" s="350" t="s">
        <v>1233</v>
      </c>
      <c r="G130" s="350" t="s">
        <v>447</v>
      </c>
      <c r="H130" s="309" t="s">
        <v>1280</v>
      </c>
    </row>
    <row r="131" spans="1:8" s="187" customFormat="1" ht="22.9" customHeight="1" x14ac:dyDescent="0.2">
      <c r="A131" s="552"/>
      <c r="B131" s="553"/>
      <c r="C131" s="350" t="s">
        <v>15951</v>
      </c>
      <c r="D131" s="350" t="s">
        <v>1288</v>
      </c>
      <c r="E131" s="350" t="s">
        <v>253</v>
      </c>
      <c r="F131" s="350" t="s">
        <v>1233</v>
      </c>
      <c r="G131" s="350" t="s">
        <v>447</v>
      </c>
      <c r="H131" s="309" t="s">
        <v>1280</v>
      </c>
    </row>
    <row r="132" spans="1:8" s="187" customFormat="1" ht="22.9" customHeight="1" x14ac:dyDescent="0.2">
      <c r="A132" s="552"/>
      <c r="B132" s="553"/>
      <c r="C132" s="350" t="s">
        <v>15952</v>
      </c>
      <c r="D132" s="350" t="s">
        <v>1289</v>
      </c>
      <c r="E132" s="350" t="s">
        <v>253</v>
      </c>
      <c r="F132" s="350" t="s">
        <v>1233</v>
      </c>
      <c r="G132" s="350" t="s">
        <v>447</v>
      </c>
      <c r="H132" s="309" t="s">
        <v>1280</v>
      </c>
    </row>
    <row r="133" spans="1:8" s="187" customFormat="1" ht="22.9" customHeight="1" x14ac:dyDescent="0.2">
      <c r="A133" s="552"/>
      <c r="B133" s="553"/>
      <c r="C133" s="350" t="s">
        <v>15953</v>
      </c>
      <c r="D133" s="350" t="s">
        <v>1290</v>
      </c>
      <c r="E133" s="350" t="s">
        <v>253</v>
      </c>
      <c r="F133" s="350" t="s">
        <v>1233</v>
      </c>
      <c r="G133" s="350" t="s">
        <v>447</v>
      </c>
      <c r="H133" s="309" t="s">
        <v>1280</v>
      </c>
    </row>
    <row r="134" spans="1:8" s="187" customFormat="1" ht="22.9" customHeight="1" x14ac:dyDescent="0.2">
      <c r="A134" s="552"/>
      <c r="B134" s="553"/>
      <c r="C134" s="350" t="s">
        <v>15954</v>
      </c>
      <c r="D134" s="350" t="s">
        <v>1291</v>
      </c>
      <c r="E134" s="350" t="s">
        <v>253</v>
      </c>
      <c r="F134" s="350" t="s">
        <v>1233</v>
      </c>
      <c r="G134" s="350" t="s">
        <v>447</v>
      </c>
      <c r="H134" s="309" t="s">
        <v>1280</v>
      </c>
    </row>
    <row r="135" spans="1:8" s="187" customFormat="1" ht="22.9" customHeight="1" x14ac:dyDescent="0.2">
      <c r="A135" s="552"/>
      <c r="B135" s="553"/>
      <c r="C135" s="350" t="s">
        <v>15955</v>
      </c>
      <c r="D135" s="350" t="s">
        <v>1292</v>
      </c>
      <c r="E135" s="350" t="s">
        <v>253</v>
      </c>
      <c r="F135" s="350" t="s">
        <v>1233</v>
      </c>
      <c r="G135" s="350" t="s">
        <v>447</v>
      </c>
      <c r="H135" s="309" t="s">
        <v>1280</v>
      </c>
    </row>
    <row r="136" spans="1:8" s="187" customFormat="1" ht="22.9" customHeight="1" x14ac:dyDescent="0.2">
      <c r="A136" s="552"/>
      <c r="B136" s="553"/>
      <c r="C136" s="350" t="s">
        <v>15956</v>
      </c>
      <c r="D136" s="350" t="s">
        <v>1293</v>
      </c>
      <c r="E136" s="350" t="s">
        <v>253</v>
      </c>
      <c r="F136" s="350" t="s">
        <v>1233</v>
      </c>
      <c r="G136" s="350" t="s">
        <v>447</v>
      </c>
      <c r="H136" s="309" t="s">
        <v>1280</v>
      </c>
    </row>
    <row r="137" spans="1:8" s="187" customFormat="1" ht="22.9" customHeight="1" x14ac:dyDescent="0.2">
      <c r="A137" s="552"/>
      <c r="B137" s="553"/>
      <c r="C137" s="350" t="s">
        <v>15957</v>
      </c>
      <c r="D137" s="350" t="s">
        <v>1294</v>
      </c>
      <c r="E137" s="350" t="s">
        <v>253</v>
      </c>
      <c r="F137" s="350" t="s">
        <v>1233</v>
      </c>
      <c r="G137" s="350" t="s">
        <v>447</v>
      </c>
      <c r="H137" s="309" t="s">
        <v>1280</v>
      </c>
    </row>
    <row r="138" spans="1:8" s="187" customFormat="1" ht="22.9" customHeight="1" x14ac:dyDescent="0.2">
      <c r="A138" s="552"/>
      <c r="B138" s="553"/>
      <c r="C138" s="350" t="s">
        <v>15958</v>
      </c>
      <c r="D138" s="350" t="s">
        <v>1295</v>
      </c>
      <c r="E138" s="350" t="s">
        <v>253</v>
      </c>
      <c r="F138" s="350" t="s">
        <v>1233</v>
      </c>
      <c r="G138" s="350" t="s">
        <v>447</v>
      </c>
      <c r="H138" s="309" t="s">
        <v>1280</v>
      </c>
    </row>
    <row r="139" spans="1:8" s="187" customFormat="1" ht="22.9" customHeight="1" x14ac:dyDescent="0.2">
      <c r="A139" s="552"/>
      <c r="B139" s="553"/>
      <c r="C139" s="350" t="s">
        <v>15959</v>
      </c>
      <c r="D139" s="350" t="s">
        <v>1296</v>
      </c>
      <c r="E139" s="350" t="s">
        <v>253</v>
      </c>
      <c r="F139" s="350" t="s">
        <v>1233</v>
      </c>
      <c r="G139" s="350" t="s">
        <v>447</v>
      </c>
      <c r="H139" s="309" t="s">
        <v>1280</v>
      </c>
    </row>
    <row r="140" spans="1:8" s="187" customFormat="1" ht="22.9" customHeight="1" x14ac:dyDescent="0.2">
      <c r="A140" s="552"/>
      <c r="B140" s="553"/>
      <c r="C140" s="350" t="s">
        <v>15960</v>
      </c>
      <c r="D140" s="350" t="s">
        <v>1297</v>
      </c>
      <c r="E140" s="350" t="s">
        <v>253</v>
      </c>
      <c r="F140" s="350" t="s">
        <v>1233</v>
      </c>
      <c r="G140" s="350" t="s">
        <v>447</v>
      </c>
      <c r="H140" s="309" t="s">
        <v>1280</v>
      </c>
    </row>
    <row r="141" spans="1:8" s="187" customFormat="1" ht="22.9" customHeight="1" x14ac:dyDescent="0.2">
      <c r="A141" s="552"/>
      <c r="B141" s="553"/>
      <c r="C141" s="350" t="s">
        <v>15961</v>
      </c>
      <c r="D141" s="350" t="s">
        <v>1298</v>
      </c>
      <c r="E141" s="350" t="s">
        <v>253</v>
      </c>
      <c r="F141" s="350" t="s">
        <v>1233</v>
      </c>
      <c r="G141" s="350" t="s">
        <v>447</v>
      </c>
      <c r="H141" s="309" t="s">
        <v>1280</v>
      </c>
    </row>
    <row r="142" spans="1:8" s="187" customFormat="1" ht="22.9" customHeight="1" x14ac:dyDescent="0.2">
      <c r="A142" s="552"/>
      <c r="B142" s="553"/>
      <c r="C142" s="350" t="s">
        <v>15962</v>
      </c>
      <c r="D142" s="350" t="s">
        <v>1299</v>
      </c>
      <c r="E142" s="350" t="s">
        <v>253</v>
      </c>
      <c r="F142" s="350" t="s">
        <v>1233</v>
      </c>
      <c r="G142" s="350" t="s">
        <v>447</v>
      </c>
      <c r="H142" s="309" t="s">
        <v>1280</v>
      </c>
    </row>
    <row r="143" spans="1:8" s="187" customFormat="1" ht="22.9" customHeight="1" x14ac:dyDescent="0.2">
      <c r="A143" s="552"/>
      <c r="B143" s="553"/>
      <c r="C143" s="350" t="s">
        <v>15963</v>
      </c>
      <c r="D143" s="350" t="s">
        <v>1300</v>
      </c>
      <c r="E143" s="350" t="s">
        <v>253</v>
      </c>
      <c r="F143" s="350" t="s">
        <v>1233</v>
      </c>
      <c r="G143" s="350" t="s">
        <v>447</v>
      </c>
      <c r="H143" s="309" t="s">
        <v>1280</v>
      </c>
    </row>
    <row r="144" spans="1:8" s="187" customFormat="1" ht="22.9" customHeight="1" x14ac:dyDescent="0.2">
      <c r="A144" s="552"/>
      <c r="B144" s="553"/>
      <c r="C144" s="350" t="s">
        <v>15964</v>
      </c>
      <c r="D144" s="350" t="s">
        <v>1301</v>
      </c>
      <c r="E144" s="350" t="s">
        <v>253</v>
      </c>
      <c r="F144" s="350" t="s">
        <v>1233</v>
      </c>
      <c r="G144" s="350" t="s">
        <v>447</v>
      </c>
      <c r="H144" s="309" t="s">
        <v>1280</v>
      </c>
    </row>
    <row r="145" spans="1:8" s="187" customFormat="1" ht="22.9" customHeight="1" x14ac:dyDescent="0.2">
      <c r="A145" s="552"/>
      <c r="B145" s="553"/>
      <c r="C145" s="350" t="s">
        <v>15965</v>
      </c>
      <c r="D145" s="350" t="s">
        <v>1302</v>
      </c>
      <c r="E145" s="350" t="s">
        <v>253</v>
      </c>
      <c r="F145" s="350" t="s">
        <v>1233</v>
      </c>
      <c r="G145" s="350" t="s">
        <v>447</v>
      </c>
      <c r="H145" s="309" t="s">
        <v>1280</v>
      </c>
    </row>
    <row r="146" spans="1:8" s="187" customFormat="1" ht="22.9" customHeight="1" x14ac:dyDescent="0.2">
      <c r="A146" s="552"/>
      <c r="B146" s="553"/>
      <c r="C146" s="350" t="s">
        <v>15966</v>
      </c>
      <c r="D146" s="350" t="s">
        <v>1303</v>
      </c>
      <c r="E146" s="350" t="s">
        <v>253</v>
      </c>
      <c r="F146" s="350" t="s">
        <v>1233</v>
      </c>
      <c r="G146" s="350" t="s">
        <v>447</v>
      </c>
      <c r="H146" s="309" t="s">
        <v>1280</v>
      </c>
    </row>
    <row r="147" spans="1:8" s="187" customFormat="1" ht="22.9" customHeight="1" x14ac:dyDescent="0.2">
      <c r="A147" s="552"/>
      <c r="B147" s="553"/>
      <c r="C147" s="350" t="s">
        <v>15967</v>
      </c>
      <c r="D147" s="350" t="s">
        <v>384</v>
      </c>
      <c r="E147" s="350" t="s">
        <v>253</v>
      </c>
      <c r="F147" s="350" t="s">
        <v>1233</v>
      </c>
      <c r="G147" s="350" t="s">
        <v>447</v>
      </c>
      <c r="H147" s="309" t="s">
        <v>1280</v>
      </c>
    </row>
    <row r="148" spans="1:8" s="187" customFormat="1" ht="22.9" customHeight="1" x14ac:dyDescent="0.2">
      <c r="A148" s="552"/>
      <c r="B148" s="553"/>
      <c r="C148" s="350" t="s">
        <v>15968</v>
      </c>
      <c r="D148" s="350" t="s">
        <v>1304</v>
      </c>
      <c r="E148" s="350" t="s">
        <v>253</v>
      </c>
      <c r="F148" s="350" t="s">
        <v>1233</v>
      </c>
      <c r="G148" s="350" t="s">
        <v>447</v>
      </c>
      <c r="H148" s="309" t="s">
        <v>1280</v>
      </c>
    </row>
    <row r="149" spans="1:8" s="187" customFormat="1" ht="22.9" customHeight="1" x14ac:dyDescent="0.2">
      <c r="A149" s="552"/>
      <c r="B149" s="553"/>
      <c r="C149" s="350" t="s">
        <v>15969</v>
      </c>
      <c r="D149" s="350" t="s">
        <v>1305</v>
      </c>
      <c r="E149" s="350" t="s">
        <v>253</v>
      </c>
      <c r="F149" s="350" t="s">
        <v>1233</v>
      </c>
      <c r="G149" s="350" t="s">
        <v>447</v>
      </c>
      <c r="H149" s="309" t="s">
        <v>1280</v>
      </c>
    </row>
    <row r="150" spans="1:8" s="187" customFormat="1" ht="22.9" customHeight="1" x14ac:dyDescent="0.2">
      <c r="A150" s="552"/>
      <c r="B150" s="553"/>
      <c r="C150" s="350" t="s">
        <v>15970</v>
      </c>
      <c r="D150" s="350" t="s">
        <v>1306</v>
      </c>
      <c r="E150" s="350" t="s">
        <v>253</v>
      </c>
      <c r="F150" s="350" t="s">
        <v>1233</v>
      </c>
      <c r="G150" s="350" t="s">
        <v>447</v>
      </c>
      <c r="H150" s="309" t="s">
        <v>1280</v>
      </c>
    </row>
    <row r="151" spans="1:8" s="187" customFormat="1" ht="22.9" customHeight="1" x14ac:dyDescent="0.2">
      <c r="A151" s="552"/>
      <c r="B151" s="553"/>
      <c r="C151" s="350" t="s">
        <v>15971</v>
      </c>
      <c r="D151" s="350" t="s">
        <v>1307</v>
      </c>
      <c r="E151" s="350" t="s">
        <v>253</v>
      </c>
      <c r="F151" s="350" t="s">
        <v>1233</v>
      </c>
      <c r="G151" s="350" t="s">
        <v>447</v>
      </c>
      <c r="H151" s="309" t="s">
        <v>1280</v>
      </c>
    </row>
    <row r="152" spans="1:8" s="187" customFormat="1" ht="22.9" customHeight="1" x14ac:dyDescent="0.2">
      <c r="A152" s="552"/>
      <c r="B152" s="553"/>
      <c r="C152" s="350" t="s">
        <v>15972</v>
      </c>
      <c r="D152" s="350" t="s">
        <v>1308</v>
      </c>
      <c r="E152" s="350" t="s">
        <v>253</v>
      </c>
      <c r="F152" s="350" t="s">
        <v>1233</v>
      </c>
      <c r="G152" s="350" t="s">
        <v>447</v>
      </c>
      <c r="H152" s="309" t="s">
        <v>1280</v>
      </c>
    </row>
    <row r="153" spans="1:8" s="187" customFormat="1" ht="22.9" customHeight="1" x14ac:dyDescent="0.2">
      <c r="A153" s="552"/>
      <c r="B153" s="553"/>
      <c r="C153" s="350" t="s">
        <v>15973</v>
      </c>
      <c r="D153" s="350" t="s">
        <v>1309</v>
      </c>
      <c r="E153" s="350" t="s">
        <v>253</v>
      </c>
      <c r="F153" s="350" t="s">
        <v>1233</v>
      </c>
      <c r="G153" s="350" t="s">
        <v>447</v>
      </c>
      <c r="H153" s="309" t="s">
        <v>1280</v>
      </c>
    </row>
    <row r="154" spans="1:8" s="187" customFormat="1" ht="22.9" customHeight="1" x14ac:dyDescent="0.2">
      <c r="A154" s="552"/>
      <c r="B154" s="553"/>
      <c r="C154" s="350" t="s">
        <v>15974</v>
      </c>
      <c r="D154" s="350" t="s">
        <v>1310</v>
      </c>
      <c r="E154" s="350" t="s">
        <v>253</v>
      </c>
      <c r="F154" s="350" t="s">
        <v>1233</v>
      </c>
      <c r="G154" s="350" t="s">
        <v>447</v>
      </c>
      <c r="H154" s="309" t="s">
        <v>1280</v>
      </c>
    </row>
    <row r="155" spans="1:8" s="187" customFormat="1" ht="22.9" customHeight="1" x14ac:dyDescent="0.2">
      <c r="A155" s="552"/>
      <c r="B155" s="553"/>
      <c r="C155" s="350" t="s">
        <v>15975</v>
      </c>
      <c r="D155" s="350" t="s">
        <v>1311</v>
      </c>
      <c r="E155" s="350" t="s">
        <v>253</v>
      </c>
      <c r="F155" s="350" t="s">
        <v>1233</v>
      </c>
      <c r="G155" s="350" t="s">
        <v>447</v>
      </c>
      <c r="H155" s="309" t="s">
        <v>1280</v>
      </c>
    </row>
    <row r="156" spans="1:8" s="187" customFormat="1" ht="22.9" customHeight="1" x14ac:dyDescent="0.2">
      <c r="A156" s="552"/>
      <c r="B156" s="553"/>
      <c r="C156" s="350" t="s">
        <v>15976</v>
      </c>
      <c r="D156" s="350" t="s">
        <v>1312</v>
      </c>
      <c r="E156" s="350" t="s">
        <v>253</v>
      </c>
      <c r="F156" s="350" t="s">
        <v>1233</v>
      </c>
      <c r="G156" s="350" t="s">
        <v>447</v>
      </c>
      <c r="H156" s="309" t="s">
        <v>1280</v>
      </c>
    </row>
    <row r="157" spans="1:8" s="187" customFormat="1" ht="22.9" customHeight="1" x14ac:dyDescent="0.2">
      <c r="A157" s="552"/>
      <c r="B157" s="553"/>
      <c r="C157" s="350" t="s">
        <v>15977</v>
      </c>
      <c r="D157" s="350" t="s">
        <v>1313</v>
      </c>
      <c r="E157" s="350" t="s">
        <v>253</v>
      </c>
      <c r="F157" s="350" t="s">
        <v>1233</v>
      </c>
      <c r="G157" s="350" t="s">
        <v>447</v>
      </c>
      <c r="H157" s="309" t="s">
        <v>1280</v>
      </c>
    </row>
    <row r="158" spans="1:8" s="187" customFormat="1" ht="22.9" customHeight="1" x14ac:dyDescent="0.2">
      <c r="A158" s="552"/>
      <c r="B158" s="553"/>
      <c r="C158" s="350" t="s">
        <v>15978</v>
      </c>
      <c r="D158" s="350" t="s">
        <v>1314</v>
      </c>
      <c r="E158" s="350" t="s">
        <v>253</v>
      </c>
      <c r="F158" s="350" t="s">
        <v>1233</v>
      </c>
      <c r="G158" s="350" t="s">
        <v>447</v>
      </c>
      <c r="H158" s="309" t="s">
        <v>1280</v>
      </c>
    </row>
    <row r="159" spans="1:8" s="187" customFormat="1" ht="22.9" customHeight="1" x14ac:dyDescent="0.2">
      <c r="A159" s="552"/>
      <c r="B159" s="553"/>
      <c r="C159" s="350" t="s">
        <v>15979</v>
      </c>
      <c r="D159" s="350" t="s">
        <v>1315</v>
      </c>
      <c r="E159" s="350" t="s">
        <v>253</v>
      </c>
      <c r="F159" s="350" t="s">
        <v>1233</v>
      </c>
      <c r="G159" s="350" t="s">
        <v>447</v>
      </c>
      <c r="H159" s="309" t="s">
        <v>1280</v>
      </c>
    </row>
    <row r="160" spans="1:8" s="187" customFormat="1" ht="22.9" customHeight="1" x14ac:dyDescent="0.2">
      <c r="A160" s="552"/>
      <c r="B160" s="553"/>
      <c r="C160" s="350" t="s">
        <v>15980</v>
      </c>
      <c r="D160" s="350" t="s">
        <v>1316</v>
      </c>
      <c r="E160" s="350" t="s">
        <v>253</v>
      </c>
      <c r="F160" s="350" t="s">
        <v>1233</v>
      </c>
      <c r="G160" s="350" t="s">
        <v>447</v>
      </c>
      <c r="H160" s="309" t="s">
        <v>1280</v>
      </c>
    </row>
    <row r="161" spans="1:8" s="187" customFormat="1" ht="22.9" customHeight="1" x14ac:dyDescent="0.2">
      <c r="A161" s="552"/>
      <c r="B161" s="553"/>
      <c r="C161" s="350" t="s">
        <v>15981</v>
      </c>
      <c r="D161" s="350" t="s">
        <v>1317</v>
      </c>
      <c r="E161" s="350" t="s">
        <v>253</v>
      </c>
      <c r="F161" s="350" t="s">
        <v>1233</v>
      </c>
      <c r="G161" s="350" t="s">
        <v>447</v>
      </c>
      <c r="H161" s="309" t="s">
        <v>1280</v>
      </c>
    </row>
    <row r="162" spans="1:8" s="187" customFormat="1" ht="22.9" customHeight="1" x14ac:dyDescent="0.2">
      <c r="A162" s="552"/>
      <c r="B162" s="553"/>
      <c r="C162" s="350" t="s">
        <v>15982</v>
      </c>
      <c r="D162" s="350" t="s">
        <v>1318</v>
      </c>
      <c r="E162" s="350" t="s">
        <v>253</v>
      </c>
      <c r="F162" s="350" t="s">
        <v>1233</v>
      </c>
      <c r="G162" s="350" t="s">
        <v>447</v>
      </c>
      <c r="H162" s="309" t="s">
        <v>1280</v>
      </c>
    </row>
    <row r="163" spans="1:8" s="187" customFormat="1" ht="22.9" customHeight="1" x14ac:dyDescent="0.2">
      <c r="A163" s="552"/>
      <c r="B163" s="553"/>
      <c r="C163" s="350" t="s">
        <v>15983</v>
      </c>
      <c r="D163" s="350" t="s">
        <v>1319</v>
      </c>
      <c r="E163" s="350" t="s">
        <v>253</v>
      </c>
      <c r="F163" s="350" t="s">
        <v>1233</v>
      </c>
      <c r="G163" s="350" t="s">
        <v>447</v>
      </c>
      <c r="H163" s="309" t="s">
        <v>1280</v>
      </c>
    </row>
    <row r="164" spans="1:8" s="187" customFormat="1" ht="22.9" customHeight="1" x14ac:dyDescent="0.2">
      <c r="A164" s="552"/>
      <c r="B164" s="553"/>
      <c r="C164" s="350" t="s">
        <v>15984</v>
      </c>
      <c r="D164" s="350" t="s">
        <v>1320</v>
      </c>
      <c r="E164" s="350" t="s">
        <v>253</v>
      </c>
      <c r="F164" s="350" t="s">
        <v>1233</v>
      </c>
      <c r="G164" s="350" t="s">
        <v>447</v>
      </c>
      <c r="H164" s="309" t="s">
        <v>1280</v>
      </c>
    </row>
    <row r="165" spans="1:8" s="187" customFormat="1" ht="22.9" customHeight="1" x14ac:dyDescent="0.2">
      <c r="A165" s="552"/>
      <c r="B165" s="553"/>
      <c r="C165" s="350" t="s">
        <v>15985</v>
      </c>
      <c r="D165" s="350" t="s">
        <v>1321</v>
      </c>
      <c r="E165" s="350" t="s">
        <v>253</v>
      </c>
      <c r="F165" s="350" t="s">
        <v>1233</v>
      </c>
      <c r="G165" s="350" t="s">
        <v>447</v>
      </c>
      <c r="H165" s="309" t="s">
        <v>1280</v>
      </c>
    </row>
    <row r="166" spans="1:8" s="187" customFormat="1" ht="22.9" customHeight="1" x14ac:dyDescent="0.2">
      <c r="A166" s="552"/>
      <c r="B166" s="553"/>
      <c r="C166" s="350" t="s">
        <v>15986</v>
      </c>
      <c r="D166" s="350" t="s">
        <v>1322</v>
      </c>
      <c r="E166" s="350" t="s">
        <v>253</v>
      </c>
      <c r="F166" s="350" t="s">
        <v>1233</v>
      </c>
      <c r="G166" s="350" t="s">
        <v>447</v>
      </c>
      <c r="H166" s="309" t="s">
        <v>1280</v>
      </c>
    </row>
    <row r="167" spans="1:8" s="187" customFormat="1" ht="22.9" customHeight="1" x14ac:dyDescent="0.2">
      <c r="A167" s="552"/>
      <c r="B167" s="553"/>
      <c r="C167" s="350" t="s">
        <v>15987</v>
      </c>
      <c r="D167" s="350" t="s">
        <v>1323</v>
      </c>
      <c r="E167" s="350" t="s">
        <v>253</v>
      </c>
      <c r="F167" s="350" t="s">
        <v>1233</v>
      </c>
      <c r="G167" s="350" t="s">
        <v>447</v>
      </c>
      <c r="H167" s="309" t="s">
        <v>1280</v>
      </c>
    </row>
    <row r="168" spans="1:8" s="187" customFormat="1" ht="22.9" customHeight="1" x14ac:dyDescent="0.2">
      <c r="A168" s="552"/>
      <c r="B168" s="553"/>
      <c r="C168" s="350" t="s">
        <v>15988</v>
      </c>
      <c r="D168" s="350" t="s">
        <v>1324</v>
      </c>
      <c r="E168" s="350" t="s">
        <v>253</v>
      </c>
      <c r="F168" s="350" t="s">
        <v>1233</v>
      </c>
      <c r="G168" s="350" t="s">
        <v>447</v>
      </c>
      <c r="H168" s="309" t="s">
        <v>1280</v>
      </c>
    </row>
    <row r="169" spans="1:8" s="187" customFormat="1" ht="22.9" customHeight="1" x14ac:dyDescent="0.2">
      <c r="A169" s="552"/>
      <c r="B169" s="553"/>
      <c r="C169" s="350" t="s">
        <v>15989</v>
      </c>
      <c r="D169" s="350" t="s">
        <v>1325</v>
      </c>
      <c r="E169" s="350" t="s">
        <v>253</v>
      </c>
      <c r="F169" s="350" t="s">
        <v>1233</v>
      </c>
      <c r="G169" s="350" t="s">
        <v>447</v>
      </c>
      <c r="H169" s="309" t="s">
        <v>1280</v>
      </c>
    </row>
    <row r="170" spans="1:8" s="187" customFormat="1" ht="22.9" customHeight="1" x14ac:dyDescent="0.2">
      <c r="A170" s="552"/>
      <c r="B170" s="553"/>
      <c r="C170" s="350" t="s">
        <v>15990</v>
      </c>
      <c r="D170" s="350" t="s">
        <v>1326</v>
      </c>
      <c r="E170" s="350" t="s">
        <v>253</v>
      </c>
      <c r="F170" s="350" t="s">
        <v>1233</v>
      </c>
      <c r="G170" s="350" t="s">
        <v>447</v>
      </c>
      <c r="H170" s="309" t="s">
        <v>1280</v>
      </c>
    </row>
    <row r="171" spans="1:8" s="187" customFormat="1" ht="22.9" customHeight="1" x14ac:dyDescent="0.2">
      <c r="A171" s="552"/>
      <c r="B171" s="553"/>
      <c r="C171" s="350" t="s">
        <v>15991</v>
      </c>
      <c r="D171" s="350" t="s">
        <v>1327</v>
      </c>
      <c r="E171" s="350" t="s">
        <v>253</v>
      </c>
      <c r="F171" s="350" t="s">
        <v>1233</v>
      </c>
      <c r="G171" s="350" t="s">
        <v>447</v>
      </c>
      <c r="H171" s="309" t="s">
        <v>1280</v>
      </c>
    </row>
    <row r="172" spans="1:8" s="187" customFormat="1" ht="22.9" customHeight="1" x14ac:dyDescent="0.2">
      <c r="A172" s="552"/>
      <c r="B172" s="553"/>
      <c r="C172" s="350" t="s">
        <v>15992</v>
      </c>
      <c r="D172" s="350" t="s">
        <v>1328</v>
      </c>
      <c r="E172" s="350" t="s">
        <v>253</v>
      </c>
      <c r="F172" s="350" t="s">
        <v>1233</v>
      </c>
      <c r="G172" s="350" t="s">
        <v>447</v>
      </c>
      <c r="H172" s="309" t="s">
        <v>1280</v>
      </c>
    </row>
    <row r="173" spans="1:8" s="187" customFormat="1" ht="22.9" customHeight="1" x14ac:dyDescent="0.2">
      <c r="A173" s="552"/>
      <c r="B173" s="553"/>
      <c r="C173" s="350" t="s">
        <v>15993</v>
      </c>
      <c r="D173" s="350" t="s">
        <v>1329</v>
      </c>
      <c r="E173" s="350" t="s">
        <v>253</v>
      </c>
      <c r="F173" s="350" t="s">
        <v>1233</v>
      </c>
      <c r="G173" s="350" t="s">
        <v>447</v>
      </c>
      <c r="H173" s="309" t="s">
        <v>1280</v>
      </c>
    </row>
    <row r="174" spans="1:8" s="187" customFormat="1" ht="22.9" customHeight="1" x14ac:dyDescent="0.2">
      <c r="A174" s="552"/>
      <c r="B174" s="553"/>
      <c r="C174" s="350" t="s">
        <v>15994</v>
      </c>
      <c r="D174" s="350" t="s">
        <v>1330</v>
      </c>
      <c r="E174" s="350" t="s">
        <v>253</v>
      </c>
      <c r="F174" s="350" t="s">
        <v>1233</v>
      </c>
      <c r="G174" s="350" t="s">
        <v>447</v>
      </c>
      <c r="H174" s="309" t="s">
        <v>1280</v>
      </c>
    </row>
    <row r="175" spans="1:8" s="187" customFormat="1" ht="22.9" customHeight="1" x14ac:dyDescent="0.2">
      <c r="A175" s="552"/>
      <c r="B175" s="553"/>
      <c r="C175" s="350" t="s">
        <v>15995</v>
      </c>
      <c r="D175" s="350" t="s">
        <v>1331</v>
      </c>
      <c r="E175" s="350" t="s">
        <v>253</v>
      </c>
      <c r="F175" s="350" t="s">
        <v>1233</v>
      </c>
      <c r="G175" s="350" t="s">
        <v>447</v>
      </c>
      <c r="H175" s="309" t="s">
        <v>1280</v>
      </c>
    </row>
    <row r="176" spans="1:8" s="187" customFormat="1" ht="22.9" customHeight="1" x14ac:dyDescent="0.2">
      <c r="A176" s="552"/>
      <c r="B176" s="553"/>
      <c r="C176" s="350" t="s">
        <v>15996</v>
      </c>
      <c r="D176" s="350" t="s">
        <v>1332</v>
      </c>
      <c r="E176" s="350" t="s">
        <v>253</v>
      </c>
      <c r="F176" s="350" t="s">
        <v>1233</v>
      </c>
      <c r="G176" s="350" t="s">
        <v>447</v>
      </c>
      <c r="H176" s="309" t="s">
        <v>1280</v>
      </c>
    </row>
    <row r="177" spans="1:8" s="187" customFormat="1" ht="22.9" customHeight="1" x14ac:dyDescent="0.2">
      <c r="A177" s="552"/>
      <c r="B177" s="553"/>
      <c r="C177" s="350" t="s">
        <v>15997</v>
      </c>
      <c r="D177" s="350" t="s">
        <v>1333</v>
      </c>
      <c r="E177" s="350" t="s">
        <v>253</v>
      </c>
      <c r="F177" s="350" t="s">
        <v>1233</v>
      </c>
      <c r="G177" s="350" t="s">
        <v>447</v>
      </c>
      <c r="H177" s="309" t="s">
        <v>1280</v>
      </c>
    </row>
    <row r="178" spans="1:8" s="187" customFormat="1" ht="22.9" customHeight="1" x14ac:dyDescent="0.2">
      <c r="A178" s="552"/>
      <c r="B178" s="553"/>
      <c r="C178" s="350" t="s">
        <v>15998</v>
      </c>
      <c r="D178" s="350" t="s">
        <v>1334</v>
      </c>
      <c r="E178" s="350" t="s">
        <v>253</v>
      </c>
      <c r="F178" s="350" t="s">
        <v>1233</v>
      </c>
      <c r="G178" s="350" t="s">
        <v>447</v>
      </c>
      <c r="H178" s="309" t="s">
        <v>1280</v>
      </c>
    </row>
    <row r="179" spans="1:8" s="187" customFormat="1" ht="22.9" customHeight="1" x14ac:dyDescent="0.2">
      <c r="A179" s="552"/>
      <c r="B179" s="553"/>
      <c r="C179" s="350" t="s">
        <v>16304</v>
      </c>
      <c r="D179" s="350" t="s">
        <v>16305</v>
      </c>
      <c r="E179" s="350" t="s">
        <v>253</v>
      </c>
      <c r="F179" s="350" t="s">
        <v>1233</v>
      </c>
      <c r="G179" s="350" t="s">
        <v>447</v>
      </c>
      <c r="H179" s="309" t="s">
        <v>1280</v>
      </c>
    </row>
    <row r="180" spans="1:8" s="187" customFormat="1" ht="22.9" customHeight="1" x14ac:dyDescent="0.2">
      <c r="A180" s="552"/>
      <c r="B180" s="553"/>
      <c r="C180" s="350" t="s">
        <v>1335</v>
      </c>
      <c r="D180" s="350" t="s">
        <v>1336</v>
      </c>
      <c r="E180" s="350" t="s">
        <v>253</v>
      </c>
      <c r="F180" s="350" t="s">
        <v>1253</v>
      </c>
      <c r="G180" s="350" t="s">
        <v>447</v>
      </c>
      <c r="H180" s="309" t="s">
        <v>1280</v>
      </c>
    </row>
    <row r="181" spans="1:8" s="187" customFormat="1" ht="22.9" customHeight="1" x14ac:dyDescent="0.2">
      <c r="A181" s="552"/>
      <c r="B181" s="553"/>
      <c r="C181" s="350" t="s">
        <v>1337</v>
      </c>
      <c r="D181" s="350" t="s">
        <v>1338</v>
      </c>
      <c r="E181" s="350" t="s">
        <v>253</v>
      </c>
      <c r="F181" s="350" t="s">
        <v>1253</v>
      </c>
      <c r="G181" s="350" t="s">
        <v>447</v>
      </c>
      <c r="H181" s="309" t="s">
        <v>1280</v>
      </c>
    </row>
    <row r="182" spans="1:8" s="187" customFormat="1" ht="22.9" customHeight="1" x14ac:dyDescent="0.2">
      <c r="A182" s="552"/>
      <c r="B182" s="553"/>
      <c r="C182" s="350" t="s">
        <v>1339</v>
      </c>
      <c r="D182" s="350" t="s">
        <v>1340</v>
      </c>
      <c r="E182" s="350" t="s">
        <v>253</v>
      </c>
      <c r="F182" s="350" t="s">
        <v>1253</v>
      </c>
      <c r="G182" s="350" t="s">
        <v>447</v>
      </c>
      <c r="H182" s="309" t="s">
        <v>1280</v>
      </c>
    </row>
    <row r="183" spans="1:8" s="187" customFormat="1" ht="22.9" customHeight="1" x14ac:dyDescent="0.2">
      <c r="A183" s="552"/>
      <c r="B183" s="553"/>
      <c r="C183" s="350" t="s">
        <v>1341</v>
      </c>
      <c r="D183" s="350" t="s">
        <v>1342</v>
      </c>
      <c r="E183" s="350" t="s">
        <v>253</v>
      </c>
      <c r="F183" s="350" t="s">
        <v>1253</v>
      </c>
      <c r="G183" s="350" t="s">
        <v>447</v>
      </c>
      <c r="H183" s="309" t="s">
        <v>1280</v>
      </c>
    </row>
    <row r="184" spans="1:8" s="187" customFormat="1" ht="22.9" customHeight="1" x14ac:dyDescent="0.2">
      <c r="A184" s="552"/>
      <c r="B184" s="553"/>
      <c r="C184" s="350" t="s">
        <v>1343</v>
      </c>
      <c r="D184" s="350" t="s">
        <v>1344</v>
      </c>
      <c r="E184" s="350" t="s">
        <v>253</v>
      </c>
      <c r="F184" s="350" t="s">
        <v>1253</v>
      </c>
      <c r="G184" s="350" t="s">
        <v>447</v>
      </c>
      <c r="H184" s="309" t="s">
        <v>1280</v>
      </c>
    </row>
    <row r="185" spans="1:8" s="187" customFormat="1" ht="22.9" customHeight="1" x14ac:dyDescent="0.2">
      <c r="A185" s="552"/>
      <c r="B185" s="553"/>
      <c r="C185" s="350" t="s">
        <v>1345</v>
      </c>
      <c r="D185" s="350" t="s">
        <v>1346</v>
      </c>
      <c r="E185" s="350" t="s">
        <v>253</v>
      </c>
      <c r="F185" s="350" t="s">
        <v>1253</v>
      </c>
      <c r="G185" s="350" t="s">
        <v>447</v>
      </c>
      <c r="H185" s="309" t="s">
        <v>1280</v>
      </c>
    </row>
    <row r="186" spans="1:8" s="187" customFormat="1" ht="22.9" customHeight="1" x14ac:dyDescent="0.2">
      <c r="A186" s="552"/>
      <c r="B186" s="553"/>
      <c r="C186" s="350" t="s">
        <v>1347</v>
      </c>
      <c r="D186" s="350" t="s">
        <v>1348</v>
      </c>
      <c r="E186" s="350" t="s">
        <v>253</v>
      </c>
      <c r="F186" s="350" t="s">
        <v>1253</v>
      </c>
      <c r="G186" s="350" t="s">
        <v>447</v>
      </c>
      <c r="H186" s="309" t="s">
        <v>1280</v>
      </c>
    </row>
    <row r="187" spans="1:8" s="187" customFormat="1" ht="22.9" customHeight="1" x14ac:dyDescent="0.2">
      <c r="A187" s="552"/>
      <c r="B187" s="553"/>
      <c r="C187" s="350" t="s">
        <v>1349</v>
      </c>
      <c r="D187" s="350" t="s">
        <v>1350</v>
      </c>
      <c r="E187" s="350" t="s">
        <v>253</v>
      </c>
      <c r="F187" s="350" t="s">
        <v>1253</v>
      </c>
      <c r="G187" s="350" t="s">
        <v>447</v>
      </c>
      <c r="H187" s="309" t="s">
        <v>1280</v>
      </c>
    </row>
    <row r="188" spans="1:8" s="187" customFormat="1" ht="22.9" customHeight="1" x14ac:dyDescent="0.2">
      <c r="A188" s="552"/>
      <c r="B188" s="553"/>
      <c r="C188" s="350" t="s">
        <v>1351</v>
      </c>
      <c r="D188" s="350" t="s">
        <v>1352</v>
      </c>
      <c r="E188" s="350" t="s">
        <v>253</v>
      </c>
      <c r="F188" s="350" t="s">
        <v>1253</v>
      </c>
      <c r="G188" s="350" t="s">
        <v>447</v>
      </c>
      <c r="H188" s="309" t="s">
        <v>1280</v>
      </c>
    </row>
    <row r="189" spans="1:8" s="187" customFormat="1" ht="22.9" customHeight="1" x14ac:dyDescent="0.2">
      <c r="A189" s="552"/>
      <c r="B189" s="553"/>
      <c r="C189" s="350" t="s">
        <v>6645</v>
      </c>
      <c r="D189" s="350" t="s">
        <v>16306</v>
      </c>
      <c r="E189" s="350" t="s">
        <v>253</v>
      </c>
      <c r="F189" s="350" t="s">
        <v>1253</v>
      </c>
      <c r="G189" s="350" t="s">
        <v>447</v>
      </c>
      <c r="H189" s="309" t="s">
        <v>1280</v>
      </c>
    </row>
    <row r="190" spans="1:8" s="187" customFormat="1" ht="22.9" customHeight="1" x14ac:dyDescent="0.2">
      <c r="A190" s="552"/>
      <c r="B190" s="553"/>
      <c r="C190" s="350" t="s">
        <v>6646</v>
      </c>
      <c r="D190" s="350" t="s">
        <v>16307</v>
      </c>
      <c r="E190" s="350" t="s">
        <v>253</v>
      </c>
      <c r="F190" s="350" t="s">
        <v>1253</v>
      </c>
      <c r="G190" s="350" t="s">
        <v>447</v>
      </c>
      <c r="H190" s="309" t="s">
        <v>1280</v>
      </c>
    </row>
    <row r="191" spans="1:8" s="187" customFormat="1" ht="22.9" customHeight="1" x14ac:dyDescent="0.2">
      <c r="A191" s="552"/>
      <c r="B191" s="553"/>
      <c r="C191" s="350" t="s">
        <v>6647</v>
      </c>
      <c r="D191" s="350" t="s">
        <v>16308</v>
      </c>
      <c r="E191" s="350" t="s">
        <v>253</v>
      </c>
      <c r="F191" s="350" t="s">
        <v>1253</v>
      </c>
      <c r="G191" s="350" t="s">
        <v>447</v>
      </c>
      <c r="H191" s="309" t="s">
        <v>1280</v>
      </c>
    </row>
    <row r="192" spans="1:8" s="187" customFormat="1" ht="22.9" customHeight="1" x14ac:dyDescent="0.2">
      <c r="A192" s="552"/>
      <c r="B192" s="553"/>
      <c r="C192" s="350" t="s">
        <v>6648</v>
      </c>
      <c r="D192" s="350" t="s">
        <v>16309</v>
      </c>
      <c r="E192" s="350" t="s">
        <v>253</v>
      </c>
      <c r="F192" s="350" t="s">
        <v>1253</v>
      </c>
      <c r="G192" s="350" t="s">
        <v>447</v>
      </c>
      <c r="H192" s="309" t="s">
        <v>1280</v>
      </c>
    </row>
    <row r="193" spans="1:8" s="187" customFormat="1" ht="22.9" customHeight="1" x14ac:dyDescent="0.2">
      <c r="A193" s="552"/>
      <c r="B193" s="553"/>
      <c r="C193" s="350" t="s">
        <v>6649</v>
      </c>
      <c r="D193" s="350" t="s">
        <v>16310</v>
      </c>
      <c r="E193" s="350" t="s">
        <v>253</v>
      </c>
      <c r="F193" s="350" t="s">
        <v>1253</v>
      </c>
      <c r="G193" s="350" t="s">
        <v>447</v>
      </c>
      <c r="H193" s="309" t="s">
        <v>1280</v>
      </c>
    </row>
    <row r="194" spans="1:8" s="187" customFormat="1" ht="22.9" customHeight="1" x14ac:dyDescent="0.2">
      <c r="A194" s="552"/>
      <c r="B194" s="553"/>
      <c r="C194" s="350" t="s">
        <v>6650</v>
      </c>
      <c r="D194" s="350" t="s">
        <v>16311</v>
      </c>
      <c r="E194" s="350" t="s">
        <v>253</v>
      </c>
      <c r="F194" s="350" t="s">
        <v>1253</v>
      </c>
      <c r="G194" s="350" t="s">
        <v>447</v>
      </c>
      <c r="H194" s="309" t="s">
        <v>1280</v>
      </c>
    </row>
    <row r="195" spans="1:8" s="187" customFormat="1" ht="22.9" customHeight="1" x14ac:dyDescent="0.2">
      <c r="A195" s="552"/>
      <c r="B195" s="553"/>
      <c r="C195" s="350" t="s">
        <v>6651</v>
      </c>
      <c r="D195" s="350" t="s">
        <v>16312</v>
      </c>
      <c r="E195" s="350" t="s">
        <v>253</v>
      </c>
      <c r="F195" s="350" t="s">
        <v>1253</v>
      </c>
      <c r="G195" s="350" t="s">
        <v>447</v>
      </c>
      <c r="H195" s="309" t="s">
        <v>1280</v>
      </c>
    </row>
    <row r="196" spans="1:8" s="187" customFormat="1" ht="22.9" customHeight="1" x14ac:dyDescent="0.2">
      <c r="A196" s="552"/>
      <c r="B196" s="553"/>
      <c r="C196" s="350" t="s">
        <v>1353</v>
      </c>
      <c r="D196" s="350" t="s">
        <v>1354</v>
      </c>
      <c r="E196" s="350" t="s">
        <v>253</v>
      </c>
      <c r="F196" s="350" t="s">
        <v>1253</v>
      </c>
      <c r="G196" s="350" t="s">
        <v>447</v>
      </c>
      <c r="H196" s="309" t="s">
        <v>1280</v>
      </c>
    </row>
    <row r="197" spans="1:8" s="187" customFormat="1" ht="22.9" customHeight="1" x14ac:dyDescent="0.2">
      <c r="A197" s="552"/>
      <c r="B197" s="553"/>
      <c r="C197" s="350" t="s">
        <v>1355</v>
      </c>
      <c r="D197" s="350" t="s">
        <v>1356</v>
      </c>
      <c r="E197" s="350" t="s">
        <v>253</v>
      </c>
      <c r="F197" s="350" t="s">
        <v>1253</v>
      </c>
      <c r="G197" s="350" t="s">
        <v>447</v>
      </c>
      <c r="H197" s="309" t="s">
        <v>1280</v>
      </c>
    </row>
    <row r="198" spans="1:8" s="187" customFormat="1" ht="22.9" customHeight="1" x14ac:dyDescent="0.2">
      <c r="A198" s="552"/>
      <c r="B198" s="553"/>
      <c r="C198" s="350" t="s">
        <v>1357</v>
      </c>
      <c r="D198" s="350" t="s">
        <v>1358</v>
      </c>
      <c r="E198" s="350" t="s">
        <v>253</v>
      </c>
      <c r="F198" s="350" t="s">
        <v>1253</v>
      </c>
      <c r="G198" s="350" t="s">
        <v>447</v>
      </c>
      <c r="H198" s="309" t="s">
        <v>1280</v>
      </c>
    </row>
    <row r="199" spans="1:8" s="187" customFormat="1" ht="22.9" customHeight="1" x14ac:dyDescent="0.2">
      <c r="A199" s="552"/>
      <c r="B199" s="553"/>
      <c r="C199" s="350" t="s">
        <v>1359</v>
      </c>
      <c r="D199" s="350" t="s">
        <v>1360</v>
      </c>
      <c r="E199" s="350" t="s">
        <v>253</v>
      </c>
      <c r="F199" s="350" t="s">
        <v>1253</v>
      </c>
      <c r="G199" s="350" t="s">
        <v>447</v>
      </c>
      <c r="H199" s="309" t="s">
        <v>1280</v>
      </c>
    </row>
    <row r="200" spans="1:8" s="187" customFormat="1" ht="22.9" customHeight="1" x14ac:dyDescent="0.2">
      <c r="A200" s="552"/>
      <c r="B200" s="553"/>
      <c r="C200" s="350" t="s">
        <v>1361</v>
      </c>
      <c r="D200" s="350" t="s">
        <v>1362</v>
      </c>
      <c r="E200" s="350" t="s">
        <v>253</v>
      </c>
      <c r="F200" s="350" t="s">
        <v>1253</v>
      </c>
      <c r="G200" s="350" t="s">
        <v>447</v>
      </c>
      <c r="H200" s="309" t="s">
        <v>1280</v>
      </c>
    </row>
    <row r="201" spans="1:8" s="187" customFormat="1" ht="22.9" customHeight="1" x14ac:dyDescent="0.2">
      <c r="A201" s="552"/>
      <c r="B201" s="553"/>
      <c r="C201" s="350" t="s">
        <v>1363</v>
      </c>
      <c r="D201" s="350" t="s">
        <v>1364</v>
      </c>
      <c r="E201" s="350" t="s">
        <v>253</v>
      </c>
      <c r="F201" s="350" t="s">
        <v>1253</v>
      </c>
      <c r="G201" s="350" t="s">
        <v>447</v>
      </c>
      <c r="H201" s="309" t="s">
        <v>1280</v>
      </c>
    </row>
    <row r="202" spans="1:8" s="187" customFormat="1" ht="22.9" customHeight="1" x14ac:dyDescent="0.2">
      <c r="A202" s="552"/>
      <c r="B202" s="553"/>
      <c r="C202" s="350" t="s">
        <v>1365</v>
      </c>
      <c r="D202" s="350" t="s">
        <v>1366</v>
      </c>
      <c r="E202" s="350" t="s">
        <v>253</v>
      </c>
      <c r="F202" s="350" t="s">
        <v>1253</v>
      </c>
      <c r="G202" s="350" t="s">
        <v>447</v>
      </c>
      <c r="H202" s="309" t="s">
        <v>1280</v>
      </c>
    </row>
    <row r="203" spans="1:8" s="187" customFormat="1" ht="22.9" customHeight="1" x14ac:dyDescent="0.2">
      <c r="A203" s="552"/>
      <c r="B203" s="553"/>
      <c r="C203" s="350" t="s">
        <v>1367</v>
      </c>
      <c r="D203" s="350" t="s">
        <v>1368</v>
      </c>
      <c r="E203" s="350" t="s">
        <v>253</v>
      </c>
      <c r="F203" s="350" t="s">
        <v>1253</v>
      </c>
      <c r="G203" s="350" t="s">
        <v>447</v>
      </c>
      <c r="H203" s="309" t="s">
        <v>1280</v>
      </c>
    </row>
    <row r="204" spans="1:8" s="187" customFormat="1" ht="22.9" customHeight="1" x14ac:dyDescent="0.2">
      <c r="A204" s="552"/>
      <c r="B204" s="553"/>
      <c r="C204" s="350" t="s">
        <v>1369</v>
      </c>
      <c r="D204" s="350" t="s">
        <v>1370</v>
      </c>
      <c r="E204" s="350" t="s">
        <v>253</v>
      </c>
      <c r="F204" s="350" t="s">
        <v>1253</v>
      </c>
      <c r="G204" s="350" t="s">
        <v>447</v>
      </c>
      <c r="H204" s="309" t="s">
        <v>1280</v>
      </c>
    </row>
    <row r="205" spans="1:8" s="187" customFormat="1" ht="22.9" customHeight="1" x14ac:dyDescent="0.2">
      <c r="A205" s="552"/>
      <c r="B205" s="553"/>
      <c r="C205" s="350" t="s">
        <v>1371</v>
      </c>
      <c r="D205" s="350" t="s">
        <v>16313</v>
      </c>
      <c r="E205" s="350" t="s">
        <v>253</v>
      </c>
      <c r="F205" s="350" t="s">
        <v>1253</v>
      </c>
      <c r="G205" s="350" t="s">
        <v>447</v>
      </c>
      <c r="H205" s="309" t="s">
        <v>1280</v>
      </c>
    </row>
    <row r="206" spans="1:8" s="187" customFormat="1" ht="22.9" customHeight="1" x14ac:dyDescent="0.2">
      <c r="A206" s="552"/>
      <c r="B206" s="553"/>
      <c r="C206" s="350" t="s">
        <v>1372</v>
      </c>
      <c r="D206" s="350" t="s">
        <v>1373</v>
      </c>
      <c r="E206" s="350" t="s">
        <v>253</v>
      </c>
      <c r="F206" s="350" t="s">
        <v>1253</v>
      </c>
      <c r="G206" s="350" t="s">
        <v>447</v>
      </c>
      <c r="H206" s="309" t="s">
        <v>1280</v>
      </c>
    </row>
    <row r="207" spans="1:8" s="187" customFormat="1" ht="22.9" customHeight="1" x14ac:dyDescent="0.2">
      <c r="A207" s="552"/>
      <c r="B207" s="553"/>
      <c r="C207" s="350" t="s">
        <v>1374</v>
      </c>
      <c r="D207" s="350" t="s">
        <v>1375</v>
      </c>
      <c r="E207" s="350" t="s">
        <v>253</v>
      </c>
      <c r="F207" s="350" t="s">
        <v>1253</v>
      </c>
      <c r="G207" s="350" t="s">
        <v>447</v>
      </c>
      <c r="H207" s="309" t="s">
        <v>1280</v>
      </c>
    </row>
    <row r="208" spans="1:8" s="187" customFormat="1" ht="22.9" customHeight="1" x14ac:dyDescent="0.2">
      <c r="A208" s="552"/>
      <c r="B208" s="553"/>
      <c r="C208" s="350" t="s">
        <v>1376</v>
      </c>
      <c r="D208" s="350" t="s">
        <v>1377</v>
      </c>
      <c r="E208" s="350" t="s">
        <v>253</v>
      </c>
      <c r="F208" s="350" t="s">
        <v>1253</v>
      </c>
      <c r="G208" s="350" t="s">
        <v>447</v>
      </c>
      <c r="H208" s="309" t="s">
        <v>1280</v>
      </c>
    </row>
    <row r="209" spans="1:8" s="187" customFormat="1" ht="22.9" customHeight="1" x14ac:dyDescent="0.2">
      <c r="A209" s="552"/>
      <c r="B209" s="553"/>
      <c r="C209" s="350" t="s">
        <v>1378</v>
      </c>
      <c r="D209" s="350" t="s">
        <v>1379</v>
      </c>
      <c r="E209" s="350" t="s">
        <v>253</v>
      </c>
      <c r="F209" s="350" t="s">
        <v>1253</v>
      </c>
      <c r="G209" s="350" t="s">
        <v>447</v>
      </c>
      <c r="H209" s="309" t="s">
        <v>1280</v>
      </c>
    </row>
    <row r="210" spans="1:8" s="187" customFormat="1" ht="22.9" customHeight="1" x14ac:dyDescent="0.2">
      <c r="A210" s="552"/>
      <c r="B210" s="553"/>
      <c r="C210" s="350" t="s">
        <v>1380</v>
      </c>
      <c r="D210" s="350" t="s">
        <v>1381</v>
      </c>
      <c r="E210" s="350" t="s">
        <v>253</v>
      </c>
      <c r="F210" s="350" t="s">
        <v>1253</v>
      </c>
      <c r="G210" s="350" t="s">
        <v>447</v>
      </c>
      <c r="H210" s="309" t="s">
        <v>1280</v>
      </c>
    </row>
    <row r="211" spans="1:8" s="187" customFormat="1" ht="22.9" customHeight="1" x14ac:dyDescent="0.2">
      <c r="A211" s="552"/>
      <c r="B211" s="553"/>
      <c r="C211" s="350" t="s">
        <v>1382</v>
      </c>
      <c r="D211" s="350" t="s">
        <v>1383</v>
      </c>
      <c r="E211" s="350" t="s">
        <v>253</v>
      </c>
      <c r="F211" s="350" t="s">
        <v>1253</v>
      </c>
      <c r="G211" s="350" t="s">
        <v>447</v>
      </c>
      <c r="H211" s="309" t="s">
        <v>1280</v>
      </c>
    </row>
    <row r="212" spans="1:8" s="187" customFormat="1" ht="22.9" customHeight="1" x14ac:dyDescent="0.2">
      <c r="A212" s="552"/>
      <c r="B212" s="553"/>
      <c r="C212" s="350" t="s">
        <v>1384</v>
      </c>
      <c r="D212" s="350" t="s">
        <v>1385</v>
      </c>
      <c r="E212" s="350" t="s">
        <v>253</v>
      </c>
      <c r="F212" s="350" t="s">
        <v>1253</v>
      </c>
      <c r="G212" s="350" t="s">
        <v>447</v>
      </c>
      <c r="H212" s="309" t="s">
        <v>1280</v>
      </c>
    </row>
    <row r="213" spans="1:8" s="187" customFormat="1" ht="22.9" customHeight="1" x14ac:dyDescent="0.2">
      <c r="A213" s="552"/>
      <c r="B213" s="553"/>
      <c r="C213" s="350" t="s">
        <v>1386</v>
      </c>
      <c r="D213" s="350" t="s">
        <v>1387</v>
      </c>
      <c r="E213" s="350" t="s">
        <v>253</v>
      </c>
      <c r="F213" s="350" t="s">
        <v>1253</v>
      </c>
      <c r="G213" s="350" t="s">
        <v>447</v>
      </c>
      <c r="H213" s="309" t="s">
        <v>1280</v>
      </c>
    </row>
    <row r="214" spans="1:8" s="187" customFormat="1" ht="22.9" customHeight="1" x14ac:dyDescent="0.2">
      <c r="A214" s="349" t="s">
        <v>16233</v>
      </c>
      <c r="B214" s="350" t="s">
        <v>16234</v>
      </c>
      <c r="C214" s="350" t="s">
        <v>16314</v>
      </c>
      <c r="D214" s="350" t="s">
        <v>16235</v>
      </c>
      <c r="E214" s="350" t="s">
        <v>253</v>
      </c>
      <c r="F214" s="350" t="s">
        <v>1233</v>
      </c>
      <c r="G214" s="350" t="s">
        <v>447</v>
      </c>
      <c r="H214" s="309"/>
    </row>
    <row r="215" spans="1:8" s="187" customFormat="1" ht="22.9" customHeight="1" x14ac:dyDescent="0.2">
      <c r="A215" s="552" t="s">
        <v>557</v>
      </c>
      <c r="B215" s="553" t="s">
        <v>558</v>
      </c>
      <c r="C215" s="350" t="s">
        <v>15999</v>
      </c>
      <c r="D215" s="350" t="s">
        <v>1390</v>
      </c>
      <c r="E215" s="350" t="s">
        <v>371</v>
      </c>
      <c r="F215" s="350" t="s">
        <v>1391</v>
      </c>
      <c r="G215" s="350" t="s">
        <v>447</v>
      </c>
      <c r="H215" s="309"/>
    </row>
    <row r="216" spans="1:8" s="187" customFormat="1" ht="22.9" customHeight="1" x14ac:dyDescent="0.2">
      <c r="A216" s="552"/>
      <c r="B216" s="553"/>
      <c r="C216" s="350" t="s">
        <v>16000</v>
      </c>
      <c r="D216" s="350" t="s">
        <v>1390</v>
      </c>
      <c r="E216" s="350" t="s">
        <v>371</v>
      </c>
      <c r="F216" s="350" t="s">
        <v>1391</v>
      </c>
      <c r="G216" s="350" t="s">
        <v>447</v>
      </c>
      <c r="H216" s="309"/>
    </row>
    <row r="217" spans="1:8" s="187" customFormat="1" ht="22.9" customHeight="1" x14ac:dyDescent="0.2">
      <c r="A217" s="552"/>
      <c r="B217" s="553"/>
      <c r="C217" s="350" t="s">
        <v>16001</v>
      </c>
      <c r="D217" s="350" t="s">
        <v>1390</v>
      </c>
      <c r="E217" s="350" t="s">
        <v>371</v>
      </c>
      <c r="F217" s="350" t="s">
        <v>1391</v>
      </c>
      <c r="G217" s="350" t="s">
        <v>447</v>
      </c>
      <c r="H217" s="309"/>
    </row>
    <row r="218" spans="1:8" s="187" customFormat="1" ht="22.9" customHeight="1" x14ac:dyDescent="0.2">
      <c r="A218" s="552"/>
      <c r="B218" s="553"/>
      <c r="C218" s="350" t="s">
        <v>16002</v>
      </c>
      <c r="D218" s="350" t="s">
        <v>1392</v>
      </c>
      <c r="E218" s="350" t="s">
        <v>371</v>
      </c>
      <c r="F218" s="350" t="s">
        <v>1391</v>
      </c>
      <c r="G218" s="350" t="s">
        <v>447</v>
      </c>
      <c r="H218" s="309"/>
    </row>
    <row r="219" spans="1:8" s="187" customFormat="1" ht="22.9" customHeight="1" x14ac:dyDescent="0.2">
      <c r="A219" s="552"/>
      <c r="B219" s="553"/>
      <c r="C219" s="350" t="s">
        <v>16003</v>
      </c>
      <c r="D219" s="350" t="s">
        <v>1393</v>
      </c>
      <c r="E219" s="350" t="s">
        <v>371</v>
      </c>
      <c r="F219" s="350" t="s">
        <v>1391</v>
      </c>
      <c r="G219" s="350" t="s">
        <v>447</v>
      </c>
      <c r="H219" s="309"/>
    </row>
    <row r="220" spans="1:8" s="187" customFormat="1" ht="22.9" customHeight="1" x14ac:dyDescent="0.2">
      <c r="A220" s="552"/>
      <c r="B220" s="553"/>
      <c r="C220" s="350" t="s">
        <v>16004</v>
      </c>
      <c r="D220" s="350" t="s">
        <v>1394</v>
      </c>
      <c r="E220" s="350" t="s">
        <v>371</v>
      </c>
      <c r="F220" s="350" t="s">
        <v>1391</v>
      </c>
      <c r="G220" s="350" t="s">
        <v>447</v>
      </c>
      <c r="H220" s="309"/>
    </row>
    <row r="221" spans="1:8" s="187" customFormat="1" ht="22.9" customHeight="1" x14ac:dyDescent="0.2">
      <c r="A221" s="552"/>
      <c r="B221" s="553"/>
      <c r="C221" s="350" t="s">
        <v>16005</v>
      </c>
      <c r="D221" s="350" t="s">
        <v>1395</v>
      </c>
      <c r="E221" s="350" t="s">
        <v>371</v>
      </c>
      <c r="F221" s="350" t="s">
        <v>1391</v>
      </c>
      <c r="G221" s="350" t="s">
        <v>447</v>
      </c>
      <c r="H221" s="309"/>
    </row>
    <row r="222" spans="1:8" s="187" customFormat="1" ht="22.9" customHeight="1" x14ac:dyDescent="0.2">
      <c r="A222" s="552"/>
      <c r="B222" s="553"/>
      <c r="C222" s="350" t="s">
        <v>16006</v>
      </c>
      <c r="D222" s="350" t="s">
        <v>1396</v>
      </c>
      <c r="E222" s="350" t="s">
        <v>371</v>
      </c>
      <c r="F222" s="350" t="s">
        <v>1391</v>
      </c>
      <c r="G222" s="350" t="s">
        <v>447</v>
      </c>
      <c r="H222" s="309"/>
    </row>
    <row r="223" spans="1:8" s="187" customFormat="1" ht="22.9" customHeight="1" x14ac:dyDescent="0.2">
      <c r="A223" s="552"/>
      <c r="B223" s="553"/>
      <c r="C223" s="350" t="s">
        <v>1388</v>
      </c>
      <c r="D223" s="350" t="s">
        <v>1389</v>
      </c>
      <c r="E223" s="350" t="s">
        <v>371</v>
      </c>
      <c r="F223" s="350" t="s">
        <v>1166</v>
      </c>
      <c r="G223" s="350" t="s">
        <v>447</v>
      </c>
      <c r="H223" s="309"/>
    </row>
    <row r="224" spans="1:8" s="187" customFormat="1" ht="22.9" customHeight="1" x14ac:dyDescent="0.2">
      <c r="A224" s="552" t="s">
        <v>662</v>
      </c>
      <c r="B224" s="553" t="s">
        <v>663</v>
      </c>
      <c r="C224" s="350" t="s">
        <v>16007</v>
      </c>
      <c r="D224" s="350" t="s">
        <v>1397</v>
      </c>
      <c r="E224" s="350" t="s">
        <v>249</v>
      </c>
      <c r="F224" s="350" t="s">
        <v>18317</v>
      </c>
      <c r="G224" s="350" t="s">
        <v>447</v>
      </c>
      <c r="H224" s="309"/>
    </row>
    <row r="225" spans="1:8" s="187" customFormat="1" ht="22.9" customHeight="1" x14ac:dyDescent="0.2">
      <c r="A225" s="552"/>
      <c r="B225" s="553"/>
      <c r="C225" s="350" t="s">
        <v>16008</v>
      </c>
      <c r="D225" s="350" t="s">
        <v>1398</v>
      </c>
      <c r="E225" s="350" t="s">
        <v>249</v>
      </c>
      <c r="F225" s="350" t="s">
        <v>18317</v>
      </c>
      <c r="G225" s="350" t="s">
        <v>447</v>
      </c>
      <c r="H225" s="309"/>
    </row>
    <row r="226" spans="1:8" s="187" customFormat="1" ht="22.9" customHeight="1" x14ac:dyDescent="0.2">
      <c r="A226" s="552" t="s">
        <v>815</v>
      </c>
      <c r="B226" s="553" t="s">
        <v>816</v>
      </c>
      <c r="C226" s="350" t="s">
        <v>1399</v>
      </c>
      <c r="D226" s="350" t="s">
        <v>1400</v>
      </c>
      <c r="E226" s="350" t="s">
        <v>371</v>
      </c>
      <c r="F226" s="350" t="s">
        <v>1179</v>
      </c>
      <c r="G226" s="350" t="s">
        <v>447</v>
      </c>
      <c r="H226" s="309"/>
    </row>
    <row r="227" spans="1:8" s="187" customFormat="1" ht="22.9" customHeight="1" x14ac:dyDescent="0.2">
      <c r="A227" s="552"/>
      <c r="B227" s="553"/>
      <c r="C227" s="350" t="s">
        <v>1401</v>
      </c>
      <c r="D227" s="350" t="s">
        <v>1402</v>
      </c>
      <c r="E227" s="350" t="s">
        <v>371</v>
      </c>
      <c r="F227" s="350" t="s">
        <v>1179</v>
      </c>
      <c r="G227" s="350" t="s">
        <v>447</v>
      </c>
      <c r="H227" s="309"/>
    </row>
    <row r="228" spans="1:8" s="187" customFormat="1" ht="22.9" customHeight="1" x14ac:dyDescent="0.2">
      <c r="A228" s="552"/>
      <c r="B228" s="553"/>
      <c r="C228" s="350" t="s">
        <v>1403</v>
      </c>
      <c r="D228" s="350" t="s">
        <v>1402</v>
      </c>
      <c r="E228" s="350" t="s">
        <v>371</v>
      </c>
      <c r="F228" s="350" t="s">
        <v>1179</v>
      </c>
      <c r="G228" s="350" t="s">
        <v>447</v>
      </c>
      <c r="H228" s="309"/>
    </row>
    <row r="229" spans="1:8" s="187" customFormat="1" ht="22.9" customHeight="1" x14ac:dyDescent="0.2">
      <c r="A229" s="552"/>
      <c r="B229" s="553"/>
      <c r="C229" s="350" t="s">
        <v>1404</v>
      </c>
      <c r="D229" s="350" t="s">
        <v>1402</v>
      </c>
      <c r="E229" s="350" t="s">
        <v>371</v>
      </c>
      <c r="F229" s="350" t="s">
        <v>1179</v>
      </c>
      <c r="G229" s="350" t="s">
        <v>447</v>
      </c>
      <c r="H229" s="309"/>
    </row>
    <row r="230" spans="1:8" s="187" customFormat="1" ht="22.9" customHeight="1" x14ac:dyDescent="0.2">
      <c r="A230" s="552"/>
      <c r="B230" s="553"/>
      <c r="C230" s="350" t="s">
        <v>1405</v>
      </c>
      <c r="D230" s="350" t="s">
        <v>1402</v>
      </c>
      <c r="E230" s="350" t="s">
        <v>371</v>
      </c>
      <c r="F230" s="350" t="s">
        <v>1179</v>
      </c>
      <c r="G230" s="350" t="s">
        <v>447</v>
      </c>
      <c r="H230" s="309"/>
    </row>
    <row r="231" spans="1:8" s="187" customFormat="1" ht="22.9" customHeight="1" x14ac:dyDescent="0.2">
      <c r="A231" s="552"/>
      <c r="B231" s="553"/>
      <c r="C231" s="350" t="s">
        <v>1406</v>
      </c>
      <c r="D231" s="350" t="s">
        <v>1402</v>
      </c>
      <c r="E231" s="350" t="s">
        <v>371</v>
      </c>
      <c r="F231" s="350" t="s">
        <v>1179</v>
      </c>
      <c r="G231" s="350" t="s">
        <v>447</v>
      </c>
      <c r="H231" s="309"/>
    </row>
    <row r="232" spans="1:8" s="187" customFormat="1" ht="22.9" customHeight="1" x14ac:dyDescent="0.2">
      <c r="A232" s="552"/>
      <c r="B232" s="553"/>
      <c r="C232" s="350" t="s">
        <v>1407</v>
      </c>
      <c r="D232" s="350" t="s">
        <v>1402</v>
      </c>
      <c r="E232" s="350" t="s">
        <v>371</v>
      </c>
      <c r="F232" s="350" t="s">
        <v>1179</v>
      </c>
      <c r="G232" s="350" t="s">
        <v>447</v>
      </c>
      <c r="H232" s="309"/>
    </row>
    <row r="233" spans="1:8" s="187" customFormat="1" ht="22.9" customHeight="1" x14ac:dyDescent="0.2">
      <c r="A233" s="552"/>
      <c r="B233" s="553"/>
      <c r="C233" s="350" t="s">
        <v>1408</v>
      </c>
      <c r="D233" s="350" t="s">
        <v>1402</v>
      </c>
      <c r="E233" s="350" t="s">
        <v>371</v>
      </c>
      <c r="F233" s="350" t="s">
        <v>1179</v>
      </c>
      <c r="G233" s="350" t="s">
        <v>447</v>
      </c>
      <c r="H233" s="309"/>
    </row>
    <row r="234" spans="1:8" s="187" customFormat="1" ht="22.9" customHeight="1" x14ac:dyDescent="0.2">
      <c r="A234" s="552"/>
      <c r="B234" s="553"/>
      <c r="C234" s="350" t="s">
        <v>1409</v>
      </c>
      <c r="D234" s="350" t="s">
        <v>1402</v>
      </c>
      <c r="E234" s="350" t="s">
        <v>14925</v>
      </c>
      <c r="F234" s="350" t="s">
        <v>1410</v>
      </c>
      <c r="G234" s="350" t="s">
        <v>447</v>
      </c>
      <c r="H234" s="309"/>
    </row>
    <row r="235" spans="1:8" s="187" customFormat="1" ht="22.9" customHeight="1" x14ac:dyDescent="0.2">
      <c r="A235" s="552" t="s">
        <v>517</v>
      </c>
      <c r="B235" s="553" t="s">
        <v>518</v>
      </c>
      <c r="C235" s="350" t="s">
        <v>16009</v>
      </c>
      <c r="D235" s="350" t="s">
        <v>1422</v>
      </c>
      <c r="E235" s="350" t="s">
        <v>249</v>
      </c>
      <c r="F235" s="350" t="s">
        <v>18317</v>
      </c>
      <c r="G235" s="350" t="s">
        <v>447</v>
      </c>
      <c r="H235" s="309" t="s">
        <v>1225</v>
      </c>
    </row>
    <row r="236" spans="1:8" s="187" customFormat="1" ht="22.9" customHeight="1" x14ac:dyDescent="0.2">
      <c r="A236" s="552"/>
      <c r="B236" s="553"/>
      <c r="C236" s="350" t="s">
        <v>16010</v>
      </c>
      <c r="D236" s="350" t="s">
        <v>1423</v>
      </c>
      <c r="E236" s="350" t="s">
        <v>249</v>
      </c>
      <c r="F236" s="350" t="s">
        <v>18317</v>
      </c>
      <c r="G236" s="350" t="s">
        <v>447</v>
      </c>
      <c r="H236" s="309" t="s">
        <v>1225</v>
      </c>
    </row>
    <row r="237" spans="1:8" s="187" customFormat="1" ht="22.9" customHeight="1" x14ac:dyDescent="0.2">
      <c r="A237" s="552"/>
      <c r="B237" s="553"/>
      <c r="C237" s="350" t="s">
        <v>1414</v>
      </c>
      <c r="D237" s="350" t="s">
        <v>1415</v>
      </c>
      <c r="E237" s="350" t="s">
        <v>249</v>
      </c>
      <c r="F237" s="350" t="s">
        <v>1412</v>
      </c>
      <c r="G237" s="350" t="s">
        <v>447</v>
      </c>
      <c r="H237" s="309" t="s">
        <v>1225</v>
      </c>
    </row>
    <row r="238" spans="1:8" s="187" customFormat="1" ht="22.9" customHeight="1" x14ac:dyDescent="0.2">
      <c r="A238" s="552"/>
      <c r="B238" s="553"/>
      <c r="C238" s="350" t="s">
        <v>1416</v>
      </c>
      <c r="D238" s="350" t="s">
        <v>1417</v>
      </c>
      <c r="E238" s="350" t="s">
        <v>249</v>
      </c>
      <c r="F238" s="350" t="s">
        <v>1412</v>
      </c>
      <c r="G238" s="350" t="s">
        <v>447</v>
      </c>
      <c r="H238" s="309" t="s">
        <v>1225</v>
      </c>
    </row>
    <row r="239" spans="1:8" s="187" customFormat="1" ht="22.9" customHeight="1" x14ac:dyDescent="0.2">
      <c r="A239" s="552"/>
      <c r="B239" s="553"/>
      <c r="C239" s="350" t="s">
        <v>1418</v>
      </c>
      <c r="D239" s="350" t="s">
        <v>16315</v>
      </c>
      <c r="E239" s="350" t="s">
        <v>249</v>
      </c>
      <c r="F239" s="350" t="s">
        <v>1412</v>
      </c>
      <c r="G239" s="350" t="s">
        <v>447</v>
      </c>
      <c r="H239" s="309" t="s">
        <v>1225</v>
      </c>
    </row>
    <row r="240" spans="1:8" s="187" customFormat="1" ht="22.9" customHeight="1" x14ac:dyDescent="0.2">
      <c r="A240" s="552"/>
      <c r="B240" s="553"/>
      <c r="C240" s="350" t="s">
        <v>1419</v>
      </c>
      <c r="D240" s="350" t="s">
        <v>1420</v>
      </c>
      <c r="E240" s="350" t="s">
        <v>249</v>
      </c>
      <c r="F240" s="350" t="s">
        <v>1421</v>
      </c>
      <c r="G240" s="350" t="s">
        <v>447</v>
      </c>
      <c r="H240" s="309" t="s">
        <v>1225</v>
      </c>
    </row>
    <row r="241" spans="1:8" s="187" customFormat="1" ht="22.9" customHeight="1" x14ac:dyDescent="0.2">
      <c r="A241" s="552" t="s">
        <v>552</v>
      </c>
      <c r="B241" s="553" t="s">
        <v>553</v>
      </c>
      <c r="C241" s="350" t="s">
        <v>16011</v>
      </c>
      <c r="D241" s="350" t="s">
        <v>1436</v>
      </c>
      <c r="E241" s="350" t="s">
        <v>249</v>
      </c>
      <c r="F241" s="350" t="s">
        <v>18317</v>
      </c>
      <c r="G241" s="350" t="s">
        <v>447</v>
      </c>
      <c r="H241" s="309"/>
    </row>
    <row r="242" spans="1:8" s="187" customFormat="1" ht="22.9" customHeight="1" x14ac:dyDescent="0.2">
      <c r="A242" s="552"/>
      <c r="B242" s="553"/>
      <c r="C242" s="350" t="s">
        <v>16012</v>
      </c>
      <c r="D242" s="350" t="s">
        <v>1437</v>
      </c>
      <c r="E242" s="350" t="s">
        <v>249</v>
      </c>
      <c r="F242" s="350" t="s">
        <v>18317</v>
      </c>
      <c r="G242" s="350" t="s">
        <v>447</v>
      </c>
      <c r="H242" s="309"/>
    </row>
    <row r="243" spans="1:8" s="187" customFormat="1" ht="22.9" customHeight="1" x14ac:dyDescent="0.2">
      <c r="A243" s="552"/>
      <c r="B243" s="553"/>
      <c r="C243" s="350" t="s">
        <v>1424</v>
      </c>
      <c r="D243" s="350" t="s">
        <v>1425</v>
      </c>
      <c r="E243" s="350" t="s">
        <v>249</v>
      </c>
      <c r="F243" s="350" t="s">
        <v>1412</v>
      </c>
      <c r="G243" s="350" t="s">
        <v>447</v>
      </c>
      <c r="H243" s="309"/>
    </row>
    <row r="244" spans="1:8" s="187" customFormat="1" ht="22.9" customHeight="1" x14ac:dyDescent="0.2">
      <c r="A244" s="552"/>
      <c r="B244" s="553"/>
      <c r="C244" s="350" t="s">
        <v>1426</v>
      </c>
      <c r="D244" s="350" t="s">
        <v>1427</v>
      </c>
      <c r="E244" s="350" t="s">
        <v>249</v>
      </c>
      <c r="F244" s="350" t="s">
        <v>1412</v>
      </c>
      <c r="G244" s="350" t="s">
        <v>447</v>
      </c>
      <c r="H244" s="309"/>
    </row>
    <row r="245" spans="1:8" s="187" customFormat="1" ht="22.9" customHeight="1" x14ac:dyDescent="0.2">
      <c r="A245" s="552"/>
      <c r="B245" s="553"/>
      <c r="C245" s="350" t="s">
        <v>1428</v>
      </c>
      <c r="D245" s="350" t="s">
        <v>1429</v>
      </c>
      <c r="E245" s="350" t="s">
        <v>249</v>
      </c>
      <c r="F245" s="350" t="s">
        <v>1412</v>
      </c>
      <c r="G245" s="350" t="s">
        <v>447</v>
      </c>
      <c r="H245" s="309"/>
    </row>
    <row r="246" spans="1:8" s="187" customFormat="1" ht="22.9" customHeight="1" x14ac:dyDescent="0.2">
      <c r="A246" s="552"/>
      <c r="B246" s="553"/>
      <c r="C246" s="350" t="s">
        <v>1430</v>
      </c>
      <c r="D246" s="350" t="s">
        <v>1431</v>
      </c>
      <c r="E246" s="350" t="s">
        <v>249</v>
      </c>
      <c r="F246" s="350" t="s">
        <v>1412</v>
      </c>
      <c r="G246" s="350" t="s">
        <v>447</v>
      </c>
      <c r="H246" s="309"/>
    </row>
    <row r="247" spans="1:8" s="187" customFormat="1" ht="22.9" customHeight="1" x14ac:dyDescent="0.2">
      <c r="A247" s="552"/>
      <c r="B247" s="553"/>
      <c r="C247" s="350" t="s">
        <v>16316</v>
      </c>
      <c r="D247" s="350" t="s">
        <v>16317</v>
      </c>
      <c r="E247" s="350" t="s">
        <v>249</v>
      </c>
      <c r="F247" s="350" t="s">
        <v>1412</v>
      </c>
      <c r="G247" s="350" t="s">
        <v>447</v>
      </c>
      <c r="H247" s="309"/>
    </row>
    <row r="248" spans="1:8" s="187" customFormat="1" ht="22.9" customHeight="1" x14ac:dyDescent="0.2">
      <c r="A248" s="552"/>
      <c r="B248" s="553"/>
      <c r="C248" s="350" t="s">
        <v>1432</v>
      </c>
      <c r="D248" s="350" t="s">
        <v>1433</v>
      </c>
      <c r="E248" s="350" t="s">
        <v>249</v>
      </c>
      <c r="F248" s="350" t="s">
        <v>1412</v>
      </c>
      <c r="G248" s="350" t="s">
        <v>447</v>
      </c>
      <c r="H248" s="309"/>
    </row>
    <row r="249" spans="1:8" s="187" customFormat="1" ht="22.9" customHeight="1" x14ac:dyDescent="0.2">
      <c r="A249" s="552"/>
      <c r="B249" s="553"/>
      <c r="C249" s="350" t="s">
        <v>1434</v>
      </c>
      <c r="D249" s="350" t="s">
        <v>1435</v>
      </c>
      <c r="E249" s="350" t="s">
        <v>249</v>
      </c>
      <c r="F249" s="350" t="s">
        <v>1421</v>
      </c>
      <c r="G249" s="350" t="s">
        <v>447</v>
      </c>
      <c r="H249" s="309"/>
    </row>
    <row r="250" spans="1:8" s="187" customFormat="1" ht="22.9" customHeight="1" x14ac:dyDescent="0.2">
      <c r="A250" s="552" t="s">
        <v>583</v>
      </c>
      <c r="B250" s="553" t="s">
        <v>584</v>
      </c>
      <c r="C250" s="350" t="s">
        <v>1438</v>
      </c>
      <c r="D250" s="350" t="s">
        <v>1439</v>
      </c>
      <c r="E250" s="350" t="s">
        <v>249</v>
      </c>
      <c r="F250" s="350" t="s">
        <v>1412</v>
      </c>
      <c r="G250" s="350" t="s">
        <v>447</v>
      </c>
      <c r="H250" s="309"/>
    </row>
    <row r="251" spans="1:8" s="187" customFormat="1" ht="22.9" customHeight="1" x14ac:dyDescent="0.2">
      <c r="A251" s="552"/>
      <c r="B251" s="553"/>
      <c r="C251" s="350" t="s">
        <v>1440</v>
      </c>
      <c r="D251" s="350" t="s">
        <v>1441</v>
      </c>
      <c r="E251" s="350" t="s">
        <v>249</v>
      </c>
      <c r="F251" s="350" t="s">
        <v>1412</v>
      </c>
      <c r="G251" s="350" t="s">
        <v>447</v>
      </c>
      <c r="H251" s="309"/>
    </row>
    <row r="252" spans="1:8" s="187" customFormat="1" ht="22.9" customHeight="1" x14ac:dyDescent="0.2">
      <c r="A252" s="552"/>
      <c r="B252" s="553"/>
      <c r="C252" s="350" t="s">
        <v>1442</v>
      </c>
      <c r="D252" s="350" t="s">
        <v>1443</v>
      </c>
      <c r="E252" s="350" t="s">
        <v>249</v>
      </c>
      <c r="F252" s="350" t="s">
        <v>1412</v>
      </c>
      <c r="G252" s="350" t="s">
        <v>447</v>
      </c>
      <c r="H252" s="309"/>
    </row>
    <row r="253" spans="1:8" s="187" customFormat="1" ht="22.9" customHeight="1" x14ac:dyDescent="0.2">
      <c r="A253" s="552"/>
      <c r="B253" s="553"/>
      <c r="C253" s="350" t="s">
        <v>1444</v>
      </c>
      <c r="D253" s="350" t="s">
        <v>1445</v>
      </c>
      <c r="E253" s="350" t="s">
        <v>249</v>
      </c>
      <c r="F253" s="350" t="s">
        <v>1446</v>
      </c>
      <c r="G253" s="350" t="s">
        <v>447</v>
      </c>
      <c r="H253" s="309"/>
    </row>
    <row r="254" spans="1:8" s="187" customFormat="1" ht="22.9" customHeight="1" x14ac:dyDescent="0.2">
      <c r="A254" s="552"/>
      <c r="B254" s="553"/>
      <c r="C254" s="350" t="s">
        <v>1447</v>
      </c>
      <c r="D254" s="350" t="s">
        <v>1448</v>
      </c>
      <c r="E254" s="350" t="s">
        <v>249</v>
      </c>
      <c r="F254" s="350" t="s">
        <v>1446</v>
      </c>
      <c r="G254" s="350" t="s">
        <v>447</v>
      </c>
      <c r="H254" s="309"/>
    </row>
    <row r="255" spans="1:8" s="187" customFormat="1" ht="22.9" customHeight="1" x14ac:dyDescent="0.2">
      <c r="A255" s="552"/>
      <c r="B255" s="553"/>
      <c r="C255" s="350" t="s">
        <v>1449</v>
      </c>
      <c r="D255" s="350" t="s">
        <v>16318</v>
      </c>
      <c r="E255" s="350" t="s">
        <v>249</v>
      </c>
      <c r="F255" s="350" t="s">
        <v>1446</v>
      </c>
      <c r="G255" s="350" t="s">
        <v>447</v>
      </c>
      <c r="H255" s="309"/>
    </row>
    <row r="256" spans="1:8" s="187" customFormat="1" ht="22.9" customHeight="1" x14ac:dyDescent="0.2">
      <c r="A256" s="552" t="s">
        <v>498</v>
      </c>
      <c r="B256" s="553" t="s">
        <v>499</v>
      </c>
      <c r="C256" s="350" t="s">
        <v>1450</v>
      </c>
      <c r="D256" s="350" t="s">
        <v>1451</v>
      </c>
      <c r="E256" s="350" t="s">
        <v>249</v>
      </c>
      <c r="F256" s="350" t="s">
        <v>1452</v>
      </c>
      <c r="G256" s="350" t="s">
        <v>447</v>
      </c>
      <c r="H256" s="309"/>
    </row>
    <row r="257" spans="1:8" s="187" customFormat="1" ht="22.9" customHeight="1" x14ac:dyDescent="0.2">
      <c r="A257" s="552"/>
      <c r="B257" s="553"/>
      <c r="C257" s="350" t="s">
        <v>1453</v>
      </c>
      <c r="D257" s="350" t="s">
        <v>16319</v>
      </c>
      <c r="E257" s="350" t="s">
        <v>249</v>
      </c>
      <c r="F257" s="350" t="s">
        <v>1452</v>
      </c>
      <c r="G257" s="350" t="s">
        <v>447</v>
      </c>
      <c r="H257" s="309"/>
    </row>
    <row r="258" spans="1:8" s="187" customFormat="1" ht="22.9" customHeight="1" x14ac:dyDescent="0.2">
      <c r="A258" s="552"/>
      <c r="B258" s="553"/>
      <c r="C258" s="350" t="s">
        <v>1454</v>
      </c>
      <c r="D258" s="350" t="s">
        <v>1455</v>
      </c>
      <c r="E258" s="350" t="s">
        <v>249</v>
      </c>
      <c r="F258" s="350" t="s">
        <v>1452</v>
      </c>
      <c r="G258" s="350" t="s">
        <v>447</v>
      </c>
      <c r="H258" s="309"/>
    </row>
    <row r="259" spans="1:8" s="187" customFormat="1" ht="22.9" customHeight="1" x14ac:dyDescent="0.2">
      <c r="A259" s="552"/>
      <c r="B259" s="553"/>
      <c r="C259" s="350" t="s">
        <v>1456</v>
      </c>
      <c r="D259" s="350" t="s">
        <v>1457</v>
      </c>
      <c r="E259" s="350" t="s">
        <v>249</v>
      </c>
      <c r="F259" s="350" t="s">
        <v>1452</v>
      </c>
      <c r="G259" s="350" t="s">
        <v>447</v>
      </c>
      <c r="H259" s="309"/>
    </row>
    <row r="260" spans="1:8" s="187" customFormat="1" ht="22.9" customHeight="1" x14ac:dyDescent="0.2">
      <c r="A260" s="552"/>
      <c r="B260" s="553"/>
      <c r="C260" s="350" t="s">
        <v>1458</v>
      </c>
      <c r="D260" s="350" t="s">
        <v>1459</v>
      </c>
      <c r="E260" s="350" t="s">
        <v>249</v>
      </c>
      <c r="F260" s="350" t="s">
        <v>1452</v>
      </c>
      <c r="G260" s="350" t="s">
        <v>447</v>
      </c>
      <c r="H260" s="309"/>
    </row>
    <row r="261" spans="1:8" s="187" customFormat="1" ht="22.9" customHeight="1" x14ac:dyDescent="0.2">
      <c r="A261" s="552"/>
      <c r="B261" s="553"/>
      <c r="C261" s="350" t="s">
        <v>1460</v>
      </c>
      <c r="D261" s="350" t="s">
        <v>16320</v>
      </c>
      <c r="E261" s="350" t="s">
        <v>249</v>
      </c>
      <c r="F261" s="350" t="s">
        <v>1452</v>
      </c>
      <c r="G261" s="350" t="s">
        <v>447</v>
      </c>
      <c r="H261" s="309"/>
    </row>
    <row r="262" spans="1:8" s="187" customFormat="1" ht="22.9" customHeight="1" x14ac:dyDescent="0.2">
      <c r="A262" s="552"/>
      <c r="B262" s="553"/>
      <c r="C262" s="350" t="s">
        <v>1461</v>
      </c>
      <c r="D262" s="350" t="s">
        <v>16321</v>
      </c>
      <c r="E262" s="350" t="s">
        <v>249</v>
      </c>
      <c r="F262" s="350" t="s">
        <v>1452</v>
      </c>
      <c r="G262" s="350" t="s">
        <v>447</v>
      </c>
      <c r="H262" s="309"/>
    </row>
    <row r="263" spans="1:8" s="187" customFormat="1" ht="22.9" customHeight="1" x14ac:dyDescent="0.2">
      <c r="A263" s="552"/>
      <c r="B263" s="553"/>
      <c r="C263" s="350" t="s">
        <v>1462</v>
      </c>
      <c r="D263" s="350" t="s">
        <v>1463</v>
      </c>
      <c r="E263" s="350" t="s">
        <v>249</v>
      </c>
      <c r="F263" s="350" t="s">
        <v>1452</v>
      </c>
      <c r="G263" s="350" t="s">
        <v>447</v>
      </c>
      <c r="H263" s="309"/>
    </row>
    <row r="264" spans="1:8" s="187" customFormat="1" ht="22.9" customHeight="1" x14ac:dyDescent="0.2">
      <c r="A264" s="552"/>
      <c r="B264" s="553"/>
      <c r="C264" s="350" t="s">
        <v>1464</v>
      </c>
      <c r="D264" s="350" t="s">
        <v>1465</v>
      </c>
      <c r="E264" s="350" t="s">
        <v>249</v>
      </c>
      <c r="F264" s="350" t="s">
        <v>1452</v>
      </c>
      <c r="G264" s="350" t="s">
        <v>447</v>
      </c>
      <c r="H264" s="309"/>
    </row>
    <row r="265" spans="1:8" s="187" customFormat="1" ht="22.9" customHeight="1" x14ac:dyDescent="0.2">
      <c r="A265" s="552"/>
      <c r="B265" s="553"/>
      <c r="C265" s="350" t="s">
        <v>1466</v>
      </c>
      <c r="D265" s="350" t="s">
        <v>1467</v>
      </c>
      <c r="E265" s="350" t="s">
        <v>249</v>
      </c>
      <c r="F265" s="350" t="s">
        <v>1452</v>
      </c>
      <c r="G265" s="350" t="s">
        <v>447</v>
      </c>
      <c r="H265" s="309"/>
    </row>
    <row r="266" spans="1:8" s="187" customFormat="1" ht="22.9" customHeight="1" x14ac:dyDescent="0.2">
      <c r="A266" s="552"/>
      <c r="B266" s="553"/>
      <c r="C266" s="350" t="s">
        <v>1468</v>
      </c>
      <c r="D266" s="350" t="s">
        <v>16322</v>
      </c>
      <c r="E266" s="350" t="s">
        <v>249</v>
      </c>
      <c r="F266" s="350" t="s">
        <v>1452</v>
      </c>
      <c r="G266" s="350" t="s">
        <v>447</v>
      </c>
      <c r="H266" s="309"/>
    </row>
    <row r="267" spans="1:8" s="187" customFormat="1" ht="22.9" customHeight="1" x14ac:dyDescent="0.2">
      <c r="A267" s="552"/>
      <c r="B267" s="553"/>
      <c r="C267" s="350" t="s">
        <v>1469</v>
      </c>
      <c r="D267" s="350" t="s">
        <v>1470</v>
      </c>
      <c r="E267" s="350" t="s">
        <v>249</v>
      </c>
      <c r="F267" s="350" t="s">
        <v>1452</v>
      </c>
      <c r="G267" s="350" t="s">
        <v>447</v>
      </c>
      <c r="H267" s="309"/>
    </row>
    <row r="268" spans="1:8" s="187" customFormat="1" ht="22.9" customHeight="1" x14ac:dyDescent="0.2">
      <c r="A268" s="349" t="s">
        <v>1112</v>
      </c>
      <c r="B268" s="350" t="s">
        <v>1113</v>
      </c>
      <c r="C268" s="350" t="s">
        <v>1473</v>
      </c>
      <c r="D268" s="350" t="s">
        <v>1114</v>
      </c>
      <c r="E268" s="350" t="s">
        <v>253</v>
      </c>
      <c r="F268" s="350" t="s">
        <v>1472</v>
      </c>
      <c r="G268" s="350"/>
      <c r="H268" s="309"/>
    </row>
    <row r="269" spans="1:8" s="187" customFormat="1" ht="22.9" customHeight="1" x14ac:dyDescent="0.2">
      <c r="A269" s="349" t="s">
        <v>1115</v>
      </c>
      <c r="B269" s="350" t="s">
        <v>1116</v>
      </c>
      <c r="C269" s="350" t="s">
        <v>1474</v>
      </c>
      <c r="D269" s="350" t="s">
        <v>1117</v>
      </c>
      <c r="E269" s="350" t="s">
        <v>253</v>
      </c>
      <c r="F269" s="350" t="s">
        <v>1472</v>
      </c>
      <c r="G269" s="350" t="s">
        <v>447</v>
      </c>
      <c r="H269" s="309"/>
    </row>
    <row r="270" spans="1:8" s="187" customFormat="1" ht="22.9" customHeight="1" x14ac:dyDescent="0.2">
      <c r="A270" s="349" t="s">
        <v>1118</v>
      </c>
      <c r="B270" s="350" t="s">
        <v>1119</v>
      </c>
      <c r="C270" s="350" t="s">
        <v>1475</v>
      </c>
      <c r="D270" s="350" t="s">
        <v>1119</v>
      </c>
      <c r="E270" s="350" t="s">
        <v>253</v>
      </c>
      <c r="F270" s="350" t="s">
        <v>1472</v>
      </c>
      <c r="G270" s="350"/>
      <c r="H270" s="309"/>
    </row>
    <row r="271" spans="1:8" s="187" customFormat="1" ht="22.9" customHeight="1" x14ac:dyDescent="0.2">
      <c r="A271" s="349" t="s">
        <v>684</v>
      </c>
      <c r="B271" s="350" t="s">
        <v>685</v>
      </c>
      <c r="C271" s="350" t="s">
        <v>1476</v>
      </c>
      <c r="D271" s="350" t="s">
        <v>686</v>
      </c>
      <c r="E271" s="350" t="s">
        <v>253</v>
      </c>
      <c r="F271" s="350" t="s">
        <v>1472</v>
      </c>
      <c r="G271" s="350" t="s">
        <v>447</v>
      </c>
      <c r="H271" s="309"/>
    </row>
    <row r="272" spans="1:8" s="187" customFormat="1" ht="22.9" customHeight="1" x14ac:dyDescent="0.2">
      <c r="A272" s="349" t="s">
        <v>1120</v>
      </c>
      <c r="B272" s="350" t="s">
        <v>1121</v>
      </c>
      <c r="C272" s="350" t="s">
        <v>1477</v>
      </c>
      <c r="D272" s="350" t="s">
        <v>1122</v>
      </c>
      <c r="E272" s="350" t="s">
        <v>253</v>
      </c>
      <c r="F272" s="350" t="s">
        <v>1472</v>
      </c>
      <c r="G272" s="350"/>
      <c r="H272" s="309"/>
    </row>
    <row r="273" spans="1:8" s="187" customFormat="1" ht="22.9" customHeight="1" x14ac:dyDescent="0.2">
      <c r="A273" s="349" t="s">
        <v>1123</v>
      </c>
      <c r="B273" s="350" t="s">
        <v>1124</v>
      </c>
      <c r="C273" s="350" t="s">
        <v>1478</v>
      </c>
      <c r="D273" s="350" t="s">
        <v>1125</v>
      </c>
      <c r="E273" s="350" t="s">
        <v>253</v>
      </c>
      <c r="F273" s="350" t="s">
        <v>1472</v>
      </c>
      <c r="G273" s="350" t="s">
        <v>447</v>
      </c>
      <c r="H273" s="309"/>
    </row>
    <row r="274" spans="1:8" s="187" customFormat="1" ht="22.9" customHeight="1" x14ac:dyDescent="0.2">
      <c r="A274" s="349" t="s">
        <v>1126</v>
      </c>
      <c r="B274" s="350" t="s">
        <v>1127</v>
      </c>
      <c r="C274" s="350" t="s">
        <v>1479</v>
      </c>
      <c r="D274" s="350" t="s">
        <v>1127</v>
      </c>
      <c r="E274" s="350" t="s">
        <v>253</v>
      </c>
      <c r="F274" s="350" t="s">
        <v>1472</v>
      </c>
      <c r="G274" s="350"/>
      <c r="H274" s="309"/>
    </row>
    <row r="275" spans="1:8" s="187" customFormat="1" ht="22.9" customHeight="1" x14ac:dyDescent="0.2">
      <c r="A275" s="552" t="s">
        <v>539</v>
      </c>
      <c r="B275" s="553" t="s">
        <v>16199</v>
      </c>
      <c r="C275" s="350" t="s">
        <v>1480</v>
      </c>
      <c r="D275" s="350" t="s">
        <v>1481</v>
      </c>
      <c r="E275" s="350" t="s">
        <v>253</v>
      </c>
      <c r="F275" s="350" t="s">
        <v>1472</v>
      </c>
      <c r="G275" s="350" t="s">
        <v>447</v>
      </c>
      <c r="H275" s="309" t="s">
        <v>1280</v>
      </c>
    </row>
    <row r="276" spans="1:8" s="187" customFormat="1" ht="22.9" customHeight="1" x14ac:dyDescent="0.2">
      <c r="A276" s="552"/>
      <c r="B276" s="553"/>
      <c r="C276" s="350" t="s">
        <v>1482</v>
      </c>
      <c r="D276" s="350" t="s">
        <v>1481</v>
      </c>
      <c r="E276" s="350" t="s">
        <v>253</v>
      </c>
      <c r="F276" s="350" t="s">
        <v>1472</v>
      </c>
      <c r="G276" s="350" t="s">
        <v>447</v>
      </c>
      <c r="H276" s="309" t="s">
        <v>1280</v>
      </c>
    </row>
    <row r="277" spans="1:8" s="187" customFormat="1" ht="22.9" customHeight="1" x14ac:dyDescent="0.2">
      <c r="A277" s="552"/>
      <c r="B277" s="553"/>
      <c r="C277" s="350" t="s">
        <v>1483</v>
      </c>
      <c r="D277" s="350" t="s">
        <v>1484</v>
      </c>
      <c r="E277" s="350" t="s">
        <v>253</v>
      </c>
      <c r="F277" s="350" t="s">
        <v>1472</v>
      </c>
      <c r="G277" s="350" t="s">
        <v>447</v>
      </c>
      <c r="H277" s="309" t="s">
        <v>1280</v>
      </c>
    </row>
    <row r="278" spans="1:8" s="187" customFormat="1" ht="22.9" customHeight="1" x14ac:dyDescent="0.2">
      <c r="A278" s="552"/>
      <c r="B278" s="553"/>
      <c r="C278" s="350" t="s">
        <v>1485</v>
      </c>
      <c r="D278" s="350" t="s">
        <v>1486</v>
      </c>
      <c r="E278" s="350" t="s">
        <v>253</v>
      </c>
      <c r="F278" s="350" t="s">
        <v>1472</v>
      </c>
      <c r="G278" s="350" t="s">
        <v>447</v>
      </c>
      <c r="H278" s="309" t="s">
        <v>1280</v>
      </c>
    </row>
    <row r="279" spans="1:8" s="187" customFormat="1" ht="22.9" customHeight="1" x14ac:dyDescent="0.2">
      <c r="A279" s="552"/>
      <c r="B279" s="553"/>
      <c r="C279" s="350" t="s">
        <v>1487</v>
      </c>
      <c r="D279" s="350" t="s">
        <v>1484</v>
      </c>
      <c r="E279" s="350" t="s">
        <v>253</v>
      </c>
      <c r="F279" s="350" t="s">
        <v>1472</v>
      </c>
      <c r="G279" s="350" t="s">
        <v>447</v>
      </c>
      <c r="H279" s="309" t="s">
        <v>1280</v>
      </c>
    </row>
    <row r="280" spans="1:8" s="187" customFormat="1" ht="22.9" customHeight="1" x14ac:dyDescent="0.2">
      <c r="A280" s="552"/>
      <c r="B280" s="553"/>
      <c r="C280" s="350" t="s">
        <v>1488</v>
      </c>
      <c r="D280" s="350" t="s">
        <v>1489</v>
      </c>
      <c r="E280" s="350" t="s">
        <v>253</v>
      </c>
      <c r="F280" s="350" t="s">
        <v>1472</v>
      </c>
      <c r="G280" s="350" t="s">
        <v>447</v>
      </c>
      <c r="H280" s="309" t="s">
        <v>1280</v>
      </c>
    </row>
    <row r="281" spans="1:8" s="187" customFormat="1" ht="22.9" customHeight="1" x14ac:dyDescent="0.2">
      <c r="A281" s="552"/>
      <c r="B281" s="553"/>
      <c r="C281" s="350" t="s">
        <v>1490</v>
      </c>
      <c r="D281" s="350" t="s">
        <v>1491</v>
      </c>
      <c r="E281" s="350" t="s">
        <v>253</v>
      </c>
      <c r="F281" s="350" t="s">
        <v>1472</v>
      </c>
      <c r="G281" s="350" t="s">
        <v>447</v>
      </c>
      <c r="H281" s="309" t="s">
        <v>1280</v>
      </c>
    </row>
    <row r="282" spans="1:8" s="187" customFormat="1" ht="22.9" customHeight="1" x14ac:dyDescent="0.2">
      <c r="A282" s="552"/>
      <c r="B282" s="553"/>
      <c r="C282" s="350" t="s">
        <v>16323</v>
      </c>
      <c r="D282" s="350" t="s">
        <v>16324</v>
      </c>
      <c r="E282" s="350" t="s">
        <v>253</v>
      </c>
      <c r="F282" s="350" t="s">
        <v>1472</v>
      </c>
      <c r="G282" s="350" t="s">
        <v>447</v>
      </c>
      <c r="H282" s="309" t="s">
        <v>1280</v>
      </c>
    </row>
    <row r="283" spans="1:8" s="187" customFormat="1" ht="22.9" customHeight="1" x14ac:dyDescent="0.2">
      <c r="A283" s="552" t="s">
        <v>519</v>
      </c>
      <c r="B283" s="553" t="s">
        <v>520</v>
      </c>
      <c r="C283" s="350" t="s">
        <v>1492</v>
      </c>
      <c r="D283" s="350" t="s">
        <v>1493</v>
      </c>
      <c r="E283" s="350" t="s">
        <v>253</v>
      </c>
      <c r="F283" s="350" t="s">
        <v>1472</v>
      </c>
      <c r="G283" s="350" t="s">
        <v>447</v>
      </c>
      <c r="H283" s="309"/>
    </row>
    <row r="284" spans="1:8" s="187" customFormat="1" ht="22.9" customHeight="1" x14ac:dyDescent="0.2">
      <c r="A284" s="552"/>
      <c r="B284" s="553"/>
      <c r="C284" s="350" t="s">
        <v>1494</v>
      </c>
      <c r="D284" s="350" t="s">
        <v>1493</v>
      </c>
      <c r="E284" s="350" t="s">
        <v>253</v>
      </c>
      <c r="F284" s="350" t="s">
        <v>1472</v>
      </c>
      <c r="G284" s="350" t="s">
        <v>447</v>
      </c>
      <c r="H284" s="309"/>
    </row>
    <row r="285" spans="1:8" s="187" customFormat="1" ht="22.9" customHeight="1" x14ac:dyDescent="0.2">
      <c r="A285" s="552"/>
      <c r="B285" s="553"/>
      <c r="C285" s="350" t="s">
        <v>1495</v>
      </c>
      <c r="D285" s="350" t="s">
        <v>1493</v>
      </c>
      <c r="E285" s="350" t="s">
        <v>253</v>
      </c>
      <c r="F285" s="350" t="s">
        <v>1472</v>
      </c>
      <c r="G285" s="350" t="s">
        <v>447</v>
      </c>
      <c r="H285" s="309"/>
    </row>
    <row r="286" spans="1:8" s="187" customFormat="1" ht="22.9" customHeight="1" x14ac:dyDescent="0.2">
      <c r="A286" s="552"/>
      <c r="B286" s="553"/>
      <c r="C286" s="350" t="s">
        <v>1496</v>
      </c>
      <c r="D286" s="350" t="s">
        <v>1493</v>
      </c>
      <c r="E286" s="350" t="s">
        <v>253</v>
      </c>
      <c r="F286" s="350" t="s">
        <v>1472</v>
      </c>
      <c r="G286" s="350" t="s">
        <v>447</v>
      </c>
      <c r="H286" s="309"/>
    </row>
    <row r="287" spans="1:8" s="187" customFormat="1" ht="22.9" customHeight="1" x14ac:dyDescent="0.2">
      <c r="A287" s="552"/>
      <c r="B287" s="553"/>
      <c r="C287" s="350" t="s">
        <v>1497</v>
      </c>
      <c r="D287" s="350" t="s">
        <v>1498</v>
      </c>
      <c r="E287" s="350" t="s">
        <v>253</v>
      </c>
      <c r="F287" s="350" t="s">
        <v>1472</v>
      </c>
      <c r="G287" s="350" t="s">
        <v>447</v>
      </c>
      <c r="H287" s="309"/>
    </row>
    <row r="288" spans="1:8" s="187" customFormat="1" ht="22.9" customHeight="1" x14ac:dyDescent="0.2">
      <c r="A288" s="552"/>
      <c r="B288" s="553"/>
      <c r="C288" s="350" t="s">
        <v>1499</v>
      </c>
      <c r="D288" s="350" t="s">
        <v>1500</v>
      </c>
      <c r="E288" s="350" t="s">
        <v>253</v>
      </c>
      <c r="F288" s="350" t="s">
        <v>1472</v>
      </c>
      <c r="G288" s="350" t="s">
        <v>447</v>
      </c>
      <c r="H288" s="309"/>
    </row>
    <row r="289" spans="1:8" s="187" customFormat="1" ht="22.9" customHeight="1" x14ac:dyDescent="0.2">
      <c r="A289" s="552"/>
      <c r="B289" s="553"/>
      <c r="C289" s="350" t="s">
        <v>1501</v>
      </c>
      <c r="D289" s="350" t="s">
        <v>1502</v>
      </c>
      <c r="E289" s="350" t="s">
        <v>253</v>
      </c>
      <c r="F289" s="350" t="s">
        <v>1472</v>
      </c>
      <c r="G289" s="350" t="s">
        <v>447</v>
      </c>
      <c r="H289" s="309"/>
    </row>
    <row r="290" spans="1:8" s="187" customFormat="1" ht="22.9" customHeight="1" x14ac:dyDescent="0.2">
      <c r="A290" s="552" t="s">
        <v>466</v>
      </c>
      <c r="B290" s="553" t="s">
        <v>467</v>
      </c>
      <c r="C290" s="350" t="s">
        <v>1503</v>
      </c>
      <c r="D290" s="350" t="s">
        <v>1504</v>
      </c>
      <c r="E290" s="350" t="s">
        <v>253</v>
      </c>
      <c r="F290" s="350" t="s">
        <v>1472</v>
      </c>
      <c r="G290" s="350" t="s">
        <v>447</v>
      </c>
      <c r="H290" s="309" t="s">
        <v>1413</v>
      </c>
    </row>
    <row r="291" spans="1:8" s="187" customFormat="1" ht="22.9" customHeight="1" x14ac:dyDescent="0.2">
      <c r="A291" s="552"/>
      <c r="B291" s="553"/>
      <c r="C291" s="350" t="s">
        <v>1505</v>
      </c>
      <c r="D291" s="350" t="s">
        <v>1506</v>
      </c>
      <c r="E291" s="350" t="s">
        <v>253</v>
      </c>
      <c r="F291" s="350" t="s">
        <v>1472</v>
      </c>
      <c r="G291" s="350" t="s">
        <v>447</v>
      </c>
      <c r="H291" s="309" t="s">
        <v>1413</v>
      </c>
    </row>
    <row r="292" spans="1:8" s="187" customFormat="1" ht="22.9" customHeight="1" x14ac:dyDescent="0.2">
      <c r="A292" s="552"/>
      <c r="B292" s="553"/>
      <c r="C292" s="350" t="s">
        <v>1507</v>
      </c>
      <c r="D292" s="350" t="s">
        <v>1508</v>
      </c>
      <c r="E292" s="350" t="s">
        <v>253</v>
      </c>
      <c r="F292" s="350" t="s">
        <v>1472</v>
      </c>
      <c r="G292" s="350" t="s">
        <v>447</v>
      </c>
      <c r="H292" s="309" t="s">
        <v>1413</v>
      </c>
    </row>
    <row r="293" spans="1:8" s="187" customFormat="1" ht="22.9" customHeight="1" x14ac:dyDescent="0.2">
      <c r="A293" s="552"/>
      <c r="B293" s="553"/>
      <c r="C293" s="350" t="s">
        <v>1509</v>
      </c>
      <c r="D293" s="350" t="s">
        <v>1504</v>
      </c>
      <c r="E293" s="350" t="s">
        <v>253</v>
      </c>
      <c r="F293" s="350" t="s">
        <v>1472</v>
      </c>
      <c r="G293" s="350" t="s">
        <v>447</v>
      </c>
      <c r="H293" s="309" t="s">
        <v>1413</v>
      </c>
    </row>
    <row r="294" spans="1:8" s="187" customFormat="1" ht="22.9" customHeight="1" x14ac:dyDescent="0.2">
      <c r="A294" s="552"/>
      <c r="B294" s="553"/>
      <c r="C294" s="350" t="s">
        <v>1510</v>
      </c>
      <c r="D294" s="350" t="s">
        <v>1511</v>
      </c>
      <c r="E294" s="350" t="s">
        <v>253</v>
      </c>
      <c r="F294" s="350" t="s">
        <v>1472</v>
      </c>
      <c r="G294" s="350" t="s">
        <v>447</v>
      </c>
      <c r="H294" s="309" t="s">
        <v>1413</v>
      </c>
    </row>
    <row r="295" spans="1:8" s="187" customFormat="1" ht="22.9" customHeight="1" x14ac:dyDescent="0.2">
      <c r="A295" s="552"/>
      <c r="B295" s="553"/>
      <c r="C295" s="350" t="s">
        <v>1512</v>
      </c>
      <c r="D295" s="350" t="s">
        <v>1504</v>
      </c>
      <c r="E295" s="350" t="s">
        <v>253</v>
      </c>
      <c r="F295" s="350" t="s">
        <v>1472</v>
      </c>
      <c r="G295" s="350" t="s">
        <v>447</v>
      </c>
      <c r="H295" s="309" t="s">
        <v>1413</v>
      </c>
    </row>
    <row r="296" spans="1:8" s="187" customFormat="1" ht="22.9" customHeight="1" x14ac:dyDescent="0.2">
      <c r="A296" s="552"/>
      <c r="B296" s="553"/>
      <c r="C296" s="350" t="s">
        <v>1513</v>
      </c>
      <c r="D296" s="350" t="s">
        <v>1514</v>
      </c>
      <c r="E296" s="350" t="s">
        <v>253</v>
      </c>
      <c r="F296" s="350" t="s">
        <v>1472</v>
      </c>
      <c r="G296" s="350" t="s">
        <v>447</v>
      </c>
      <c r="H296" s="309" t="s">
        <v>1413</v>
      </c>
    </row>
    <row r="297" spans="1:8" s="187" customFormat="1" ht="22.9" customHeight="1" x14ac:dyDescent="0.2">
      <c r="A297" s="552"/>
      <c r="B297" s="553"/>
      <c r="C297" s="350" t="s">
        <v>1515</v>
      </c>
      <c r="D297" s="350" t="s">
        <v>1504</v>
      </c>
      <c r="E297" s="350" t="s">
        <v>253</v>
      </c>
      <c r="F297" s="350" t="s">
        <v>1472</v>
      </c>
      <c r="G297" s="350" t="s">
        <v>447</v>
      </c>
      <c r="H297" s="309" t="s">
        <v>1413</v>
      </c>
    </row>
    <row r="298" spans="1:8" s="187" customFormat="1" ht="22.9" customHeight="1" x14ac:dyDescent="0.2">
      <c r="A298" s="552"/>
      <c r="B298" s="553"/>
      <c r="C298" s="350" t="s">
        <v>1516</v>
      </c>
      <c r="D298" s="350" t="s">
        <v>1504</v>
      </c>
      <c r="E298" s="350" t="s">
        <v>253</v>
      </c>
      <c r="F298" s="350" t="s">
        <v>1472</v>
      </c>
      <c r="G298" s="350" t="s">
        <v>447</v>
      </c>
      <c r="H298" s="309" t="s">
        <v>1413</v>
      </c>
    </row>
    <row r="299" spans="1:8" s="187" customFormat="1" ht="22.9" customHeight="1" x14ac:dyDescent="0.2">
      <c r="A299" s="552"/>
      <c r="B299" s="553"/>
      <c r="C299" s="350" t="s">
        <v>1517</v>
      </c>
      <c r="D299" s="350" t="s">
        <v>1504</v>
      </c>
      <c r="E299" s="350" t="s">
        <v>253</v>
      </c>
      <c r="F299" s="350" t="s">
        <v>1472</v>
      </c>
      <c r="G299" s="350" t="s">
        <v>447</v>
      </c>
      <c r="H299" s="309" t="s">
        <v>1413</v>
      </c>
    </row>
    <row r="300" spans="1:8" s="187" customFormat="1" ht="22.9" customHeight="1" x14ac:dyDescent="0.2">
      <c r="A300" s="552"/>
      <c r="B300" s="553"/>
      <c r="C300" s="350" t="s">
        <v>1518</v>
      </c>
      <c r="D300" s="350" t="s">
        <v>1504</v>
      </c>
      <c r="E300" s="350" t="s">
        <v>253</v>
      </c>
      <c r="F300" s="350" t="s">
        <v>1472</v>
      </c>
      <c r="G300" s="350" t="s">
        <v>447</v>
      </c>
      <c r="H300" s="309" t="s">
        <v>1413</v>
      </c>
    </row>
    <row r="301" spans="1:8" s="187" customFormat="1" ht="22.9" customHeight="1" x14ac:dyDescent="0.2">
      <c r="A301" s="552"/>
      <c r="B301" s="553"/>
      <c r="C301" s="350" t="s">
        <v>1519</v>
      </c>
      <c r="D301" s="350" t="s">
        <v>1504</v>
      </c>
      <c r="E301" s="350" t="s">
        <v>253</v>
      </c>
      <c r="F301" s="350" t="s">
        <v>1472</v>
      </c>
      <c r="G301" s="350" t="s">
        <v>447</v>
      </c>
      <c r="H301" s="309" t="s">
        <v>1413</v>
      </c>
    </row>
    <row r="302" spans="1:8" s="187" customFormat="1" ht="22.9" customHeight="1" x14ac:dyDescent="0.2">
      <c r="A302" s="552"/>
      <c r="B302" s="553"/>
      <c r="C302" s="350" t="s">
        <v>1520</v>
      </c>
      <c r="D302" s="350" t="s">
        <v>1504</v>
      </c>
      <c r="E302" s="350" t="s">
        <v>253</v>
      </c>
      <c r="F302" s="350" t="s">
        <v>1472</v>
      </c>
      <c r="G302" s="350" t="s">
        <v>447</v>
      </c>
      <c r="H302" s="309" t="s">
        <v>1413</v>
      </c>
    </row>
    <row r="303" spans="1:8" s="187" customFormat="1" ht="22.9" customHeight="1" x14ac:dyDescent="0.2">
      <c r="A303" s="552"/>
      <c r="B303" s="553"/>
      <c r="C303" s="350" t="s">
        <v>1521</v>
      </c>
      <c r="D303" s="350" t="s">
        <v>1522</v>
      </c>
      <c r="E303" s="350" t="s">
        <v>253</v>
      </c>
      <c r="F303" s="350" t="s">
        <v>1472</v>
      </c>
      <c r="G303" s="350" t="s">
        <v>447</v>
      </c>
      <c r="H303" s="309" t="s">
        <v>1413</v>
      </c>
    </row>
    <row r="304" spans="1:8" s="187" customFormat="1" ht="22.9" customHeight="1" x14ac:dyDescent="0.2">
      <c r="A304" s="552"/>
      <c r="B304" s="553"/>
      <c r="C304" s="350" t="s">
        <v>1523</v>
      </c>
      <c r="D304" s="350" t="s">
        <v>1524</v>
      </c>
      <c r="E304" s="350" t="s">
        <v>253</v>
      </c>
      <c r="F304" s="350" t="s">
        <v>1472</v>
      </c>
      <c r="G304" s="350" t="s">
        <v>447</v>
      </c>
      <c r="H304" s="309" t="s">
        <v>1413</v>
      </c>
    </row>
    <row r="305" spans="1:8" s="187" customFormat="1" ht="22.9" customHeight="1" x14ac:dyDescent="0.2">
      <c r="A305" s="552"/>
      <c r="B305" s="553"/>
      <c r="C305" s="350" t="s">
        <v>1525</v>
      </c>
      <c r="D305" s="350" t="s">
        <v>1526</v>
      </c>
      <c r="E305" s="350" t="s">
        <v>253</v>
      </c>
      <c r="F305" s="350" t="s">
        <v>1472</v>
      </c>
      <c r="G305" s="350" t="s">
        <v>447</v>
      </c>
      <c r="H305" s="309" t="s">
        <v>1413</v>
      </c>
    </row>
    <row r="306" spans="1:8" s="187" customFormat="1" ht="22.9" customHeight="1" x14ac:dyDescent="0.2">
      <c r="A306" s="552"/>
      <c r="B306" s="553"/>
      <c r="C306" s="350" t="s">
        <v>1527</v>
      </c>
      <c r="D306" s="350" t="s">
        <v>1526</v>
      </c>
      <c r="E306" s="350" t="s">
        <v>253</v>
      </c>
      <c r="F306" s="350" t="s">
        <v>1472</v>
      </c>
      <c r="G306" s="350" t="s">
        <v>447</v>
      </c>
      <c r="H306" s="309" t="s">
        <v>1413</v>
      </c>
    </row>
    <row r="307" spans="1:8" s="187" customFormat="1" ht="22.9" customHeight="1" x14ac:dyDescent="0.2">
      <c r="A307" s="552"/>
      <c r="B307" s="553"/>
      <c r="C307" s="350" t="s">
        <v>1528</v>
      </c>
      <c r="D307" s="350" t="s">
        <v>1504</v>
      </c>
      <c r="E307" s="350" t="s">
        <v>253</v>
      </c>
      <c r="F307" s="350" t="s">
        <v>1472</v>
      </c>
      <c r="G307" s="350" t="s">
        <v>447</v>
      </c>
      <c r="H307" s="309" t="s">
        <v>1413</v>
      </c>
    </row>
    <row r="308" spans="1:8" s="187" customFormat="1" ht="22.9" customHeight="1" x14ac:dyDescent="0.2">
      <c r="A308" s="552"/>
      <c r="B308" s="553"/>
      <c r="C308" s="350" t="s">
        <v>1529</v>
      </c>
      <c r="D308" s="350" t="s">
        <v>1504</v>
      </c>
      <c r="E308" s="350" t="s">
        <v>253</v>
      </c>
      <c r="F308" s="350" t="s">
        <v>1472</v>
      </c>
      <c r="G308" s="350" t="s">
        <v>447</v>
      </c>
      <c r="H308" s="309" t="s">
        <v>1413</v>
      </c>
    </row>
    <row r="309" spans="1:8" s="187" customFormat="1" ht="22.9" customHeight="1" x14ac:dyDescent="0.2">
      <c r="A309" s="552"/>
      <c r="B309" s="553"/>
      <c r="C309" s="350" t="s">
        <v>1530</v>
      </c>
      <c r="D309" s="350" t="s">
        <v>1504</v>
      </c>
      <c r="E309" s="350" t="s">
        <v>253</v>
      </c>
      <c r="F309" s="350" t="s">
        <v>1472</v>
      </c>
      <c r="G309" s="350" t="s">
        <v>447</v>
      </c>
      <c r="H309" s="309" t="s">
        <v>1413</v>
      </c>
    </row>
    <row r="310" spans="1:8" s="187" customFormat="1" ht="22.9" customHeight="1" x14ac:dyDescent="0.2">
      <c r="A310" s="552"/>
      <c r="B310" s="553"/>
      <c r="C310" s="350" t="s">
        <v>1531</v>
      </c>
      <c r="D310" s="350" t="s">
        <v>1504</v>
      </c>
      <c r="E310" s="350" t="s">
        <v>253</v>
      </c>
      <c r="F310" s="350" t="s">
        <v>1472</v>
      </c>
      <c r="G310" s="350" t="s">
        <v>447</v>
      </c>
      <c r="H310" s="309" t="s">
        <v>1413</v>
      </c>
    </row>
    <row r="311" spans="1:8" s="187" customFormat="1" ht="22.9" customHeight="1" x14ac:dyDescent="0.2">
      <c r="A311" s="552"/>
      <c r="B311" s="553"/>
      <c r="C311" s="350" t="s">
        <v>1532</v>
      </c>
      <c r="D311" s="350" t="s">
        <v>1533</v>
      </c>
      <c r="E311" s="350" t="s">
        <v>253</v>
      </c>
      <c r="F311" s="350" t="s">
        <v>1472</v>
      </c>
      <c r="G311" s="350" t="s">
        <v>447</v>
      </c>
      <c r="H311" s="309" t="s">
        <v>1413</v>
      </c>
    </row>
    <row r="312" spans="1:8" s="187" customFormat="1" ht="22.9" customHeight="1" x14ac:dyDescent="0.2">
      <c r="A312" s="552"/>
      <c r="B312" s="553"/>
      <c r="C312" s="350" t="s">
        <v>1534</v>
      </c>
      <c r="D312" s="350" t="s">
        <v>1533</v>
      </c>
      <c r="E312" s="350" t="s">
        <v>253</v>
      </c>
      <c r="F312" s="350" t="s">
        <v>1472</v>
      </c>
      <c r="G312" s="350" t="s">
        <v>447</v>
      </c>
      <c r="H312" s="309" t="s">
        <v>1413</v>
      </c>
    </row>
    <row r="313" spans="1:8" s="187" customFormat="1" ht="22.9" customHeight="1" x14ac:dyDescent="0.2">
      <c r="A313" s="552"/>
      <c r="B313" s="553"/>
      <c r="C313" s="350" t="s">
        <v>1535</v>
      </c>
      <c r="D313" s="350" t="s">
        <v>1536</v>
      </c>
      <c r="E313" s="350" t="s">
        <v>253</v>
      </c>
      <c r="F313" s="350" t="s">
        <v>1472</v>
      </c>
      <c r="G313" s="350" t="s">
        <v>447</v>
      </c>
      <c r="H313" s="309" t="s">
        <v>1413</v>
      </c>
    </row>
    <row r="314" spans="1:8" s="187" customFormat="1" ht="22.9" customHeight="1" x14ac:dyDescent="0.2">
      <c r="A314" s="552"/>
      <c r="B314" s="553"/>
      <c r="C314" s="350" t="s">
        <v>1537</v>
      </c>
      <c r="D314" s="350" t="s">
        <v>1538</v>
      </c>
      <c r="E314" s="350" t="s">
        <v>253</v>
      </c>
      <c r="F314" s="350" t="s">
        <v>1472</v>
      </c>
      <c r="G314" s="350" t="s">
        <v>447</v>
      </c>
      <c r="H314" s="309" t="s">
        <v>1413</v>
      </c>
    </row>
    <row r="315" spans="1:8" s="187" customFormat="1" ht="22.9" customHeight="1" x14ac:dyDescent="0.2">
      <c r="A315" s="552"/>
      <c r="B315" s="553"/>
      <c r="C315" s="350" t="s">
        <v>1539</v>
      </c>
      <c r="D315" s="350" t="s">
        <v>1504</v>
      </c>
      <c r="E315" s="350" t="s">
        <v>253</v>
      </c>
      <c r="F315" s="350" t="s">
        <v>1472</v>
      </c>
      <c r="G315" s="350" t="s">
        <v>447</v>
      </c>
      <c r="H315" s="309" t="s">
        <v>1413</v>
      </c>
    </row>
    <row r="316" spans="1:8" s="187" customFormat="1" ht="22.9" customHeight="1" x14ac:dyDescent="0.2">
      <c r="A316" s="552"/>
      <c r="B316" s="553"/>
      <c r="C316" s="350" t="s">
        <v>1540</v>
      </c>
      <c r="D316" s="350" t="s">
        <v>1504</v>
      </c>
      <c r="E316" s="350" t="s">
        <v>253</v>
      </c>
      <c r="F316" s="350" t="s">
        <v>1472</v>
      </c>
      <c r="G316" s="350" t="s">
        <v>447</v>
      </c>
      <c r="H316" s="309" t="s">
        <v>1413</v>
      </c>
    </row>
    <row r="317" spans="1:8" s="187" customFormat="1" ht="22.9" customHeight="1" x14ac:dyDescent="0.2">
      <c r="A317" s="552"/>
      <c r="B317" s="553"/>
      <c r="C317" s="350" t="s">
        <v>1541</v>
      </c>
      <c r="D317" s="350" t="s">
        <v>1504</v>
      </c>
      <c r="E317" s="350" t="s">
        <v>253</v>
      </c>
      <c r="F317" s="350" t="s">
        <v>1472</v>
      </c>
      <c r="G317" s="350" t="s">
        <v>447</v>
      </c>
      <c r="H317" s="309" t="s">
        <v>1413</v>
      </c>
    </row>
    <row r="318" spans="1:8" s="187" customFormat="1" ht="22.9" customHeight="1" x14ac:dyDescent="0.2">
      <c r="A318" s="552"/>
      <c r="B318" s="553"/>
      <c r="C318" s="350" t="s">
        <v>1542</v>
      </c>
      <c r="D318" s="350" t="s">
        <v>1543</v>
      </c>
      <c r="E318" s="350" t="s">
        <v>253</v>
      </c>
      <c r="F318" s="350" t="s">
        <v>1472</v>
      </c>
      <c r="G318" s="350" t="s">
        <v>447</v>
      </c>
      <c r="H318" s="309" t="s">
        <v>1413</v>
      </c>
    </row>
    <row r="319" spans="1:8" s="187" customFormat="1" ht="22.9" customHeight="1" x14ac:dyDescent="0.2">
      <c r="A319" s="552"/>
      <c r="B319" s="553"/>
      <c r="C319" s="350" t="s">
        <v>1544</v>
      </c>
      <c r="D319" s="350" t="s">
        <v>1504</v>
      </c>
      <c r="E319" s="350" t="s">
        <v>253</v>
      </c>
      <c r="F319" s="350" t="s">
        <v>1472</v>
      </c>
      <c r="G319" s="350" t="s">
        <v>447</v>
      </c>
      <c r="H319" s="309" t="s">
        <v>1413</v>
      </c>
    </row>
    <row r="320" spans="1:8" s="187" customFormat="1" ht="22.9" customHeight="1" x14ac:dyDescent="0.2">
      <c r="A320" s="552"/>
      <c r="B320" s="553"/>
      <c r="C320" s="350" t="s">
        <v>1545</v>
      </c>
      <c r="D320" s="350" t="s">
        <v>1504</v>
      </c>
      <c r="E320" s="350" t="s">
        <v>253</v>
      </c>
      <c r="F320" s="350" t="s">
        <v>1472</v>
      </c>
      <c r="G320" s="350" t="s">
        <v>447</v>
      </c>
      <c r="H320" s="309" t="s">
        <v>1413</v>
      </c>
    </row>
    <row r="321" spans="1:8" s="187" customFormat="1" ht="22.9" customHeight="1" x14ac:dyDescent="0.2">
      <c r="A321" s="552"/>
      <c r="B321" s="553"/>
      <c r="C321" s="350" t="s">
        <v>1546</v>
      </c>
      <c r="D321" s="350" t="s">
        <v>1504</v>
      </c>
      <c r="E321" s="350" t="s">
        <v>253</v>
      </c>
      <c r="F321" s="350" t="s">
        <v>1472</v>
      </c>
      <c r="G321" s="350" t="s">
        <v>447</v>
      </c>
      <c r="H321" s="309" t="s">
        <v>1413</v>
      </c>
    </row>
    <row r="322" spans="1:8" s="187" customFormat="1" ht="22.9" customHeight="1" x14ac:dyDescent="0.2">
      <c r="A322" s="552"/>
      <c r="B322" s="553"/>
      <c r="C322" s="350" t="s">
        <v>1547</v>
      </c>
      <c r="D322" s="350" t="s">
        <v>1504</v>
      </c>
      <c r="E322" s="350" t="s">
        <v>253</v>
      </c>
      <c r="F322" s="350" t="s">
        <v>1472</v>
      </c>
      <c r="G322" s="350" t="s">
        <v>447</v>
      </c>
      <c r="H322" s="309" t="s">
        <v>1413</v>
      </c>
    </row>
    <row r="323" spans="1:8" s="187" customFormat="1" ht="22.9" customHeight="1" x14ac:dyDescent="0.2">
      <c r="A323" s="552"/>
      <c r="B323" s="553"/>
      <c r="C323" s="350" t="s">
        <v>1548</v>
      </c>
      <c r="D323" s="350" t="s">
        <v>1504</v>
      </c>
      <c r="E323" s="350" t="s">
        <v>253</v>
      </c>
      <c r="F323" s="350" t="s">
        <v>1472</v>
      </c>
      <c r="G323" s="350" t="s">
        <v>447</v>
      </c>
      <c r="H323" s="309" t="s">
        <v>1413</v>
      </c>
    </row>
    <row r="324" spans="1:8" s="187" customFormat="1" ht="22.9" customHeight="1" x14ac:dyDescent="0.2">
      <c r="A324" s="552"/>
      <c r="B324" s="553"/>
      <c r="C324" s="350" t="s">
        <v>1549</v>
      </c>
      <c r="D324" s="350" t="s">
        <v>1504</v>
      </c>
      <c r="E324" s="350" t="s">
        <v>253</v>
      </c>
      <c r="F324" s="350" t="s">
        <v>1472</v>
      </c>
      <c r="G324" s="350" t="s">
        <v>447</v>
      </c>
      <c r="H324" s="309" t="s">
        <v>1413</v>
      </c>
    </row>
    <row r="325" spans="1:8" s="187" customFormat="1" ht="22.9" customHeight="1" x14ac:dyDescent="0.2">
      <c r="A325" s="552"/>
      <c r="B325" s="553"/>
      <c r="C325" s="350" t="s">
        <v>1550</v>
      </c>
      <c r="D325" s="350" t="s">
        <v>1504</v>
      </c>
      <c r="E325" s="350" t="s">
        <v>253</v>
      </c>
      <c r="F325" s="350" t="s">
        <v>1472</v>
      </c>
      <c r="G325" s="350" t="s">
        <v>447</v>
      </c>
      <c r="H325" s="309" t="s">
        <v>1413</v>
      </c>
    </row>
    <row r="326" spans="1:8" s="187" customFormat="1" ht="22.9" customHeight="1" x14ac:dyDescent="0.2">
      <c r="A326" s="552"/>
      <c r="B326" s="553"/>
      <c r="C326" s="350" t="s">
        <v>1551</v>
      </c>
      <c r="D326" s="350" t="s">
        <v>1504</v>
      </c>
      <c r="E326" s="350" t="s">
        <v>253</v>
      </c>
      <c r="F326" s="350" t="s">
        <v>1472</v>
      </c>
      <c r="G326" s="350" t="s">
        <v>447</v>
      </c>
      <c r="H326" s="309" t="s">
        <v>1413</v>
      </c>
    </row>
    <row r="327" spans="1:8" s="187" customFormat="1" ht="22.9" customHeight="1" x14ac:dyDescent="0.2">
      <c r="A327" s="552"/>
      <c r="B327" s="553"/>
      <c r="C327" s="350" t="s">
        <v>1552</v>
      </c>
      <c r="D327" s="350" t="s">
        <v>1504</v>
      </c>
      <c r="E327" s="350" t="s">
        <v>253</v>
      </c>
      <c r="F327" s="350" t="s">
        <v>1472</v>
      </c>
      <c r="G327" s="350" t="s">
        <v>447</v>
      </c>
      <c r="H327" s="309" t="s">
        <v>1413</v>
      </c>
    </row>
    <row r="328" spans="1:8" s="187" customFormat="1" ht="22.9" customHeight="1" x14ac:dyDescent="0.2">
      <c r="A328" s="552"/>
      <c r="B328" s="553"/>
      <c r="C328" s="350" t="s">
        <v>1553</v>
      </c>
      <c r="D328" s="350" t="s">
        <v>1504</v>
      </c>
      <c r="E328" s="350" t="s">
        <v>253</v>
      </c>
      <c r="F328" s="350" t="s">
        <v>1472</v>
      </c>
      <c r="G328" s="350" t="s">
        <v>447</v>
      </c>
      <c r="H328" s="309" t="s">
        <v>1413</v>
      </c>
    </row>
    <row r="329" spans="1:8" s="187" customFormat="1" ht="22.9" customHeight="1" x14ac:dyDescent="0.2">
      <c r="A329" s="552"/>
      <c r="B329" s="553"/>
      <c r="C329" s="350" t="s">
        <v>1554</v>
      </c>
      <c r="D329" s="350" t="s">
        <v>1504</v>
      </c>
      <c r="E329" s="350" t="s">
        <v>253</v>
      </c>
      <c r="F329" s="350" t="s">
        <v>1472</v>
      </c>
      <c r="G329" s="350" t="s">
        <v>447</v>
      </c>
      <c r="H329" s="309" t="s">
        <v>1413</v>
      </c>
    </row>
    <row r="330" spans="1:8" s="187" customFormat="1" ht="22.9" customHeight="1" x14ac:dyDescent="0.2">
      <c r="A330" s="552"/>
      <c r="B330" s="553"/>
      <c r="C330" s="350" t="s">
        <v>1555</v>
      </c>
      <c r="D330" s="350" t="s">
        <v>1511</v>
      </c>
      <c r="E330" s="350" t="s">
        <v>253</v>
      </c>
      <c r="F330" s="350" t="s">
        <v>1472</v>
      </c>
      <c r="G330" s="350" t="s">
        <v>447</v>
      </c>
      <c r="H330" s="309" t="s">
        <v>1413</v>
      </c>
    </row>
    <row r="331" spans="1:8" s="187" customFormat="1" ht="22.9" customHeight="1" x14ac:dyDescent="0.2">
      <c r="A331" s="552"/>
      <c r="B331" s="553"/>
      <c r="C331" s="350" t="s">
        <v>1556</v>
      </c>
      <c r="D331" s="350" t="s">
        <v>1557</v>
      </c>
      <c r="E331" s="350" t="s">
        <v>253</v>
      </c>
      <c r="F331" s="350" t="s">
        <v>1472</v>
      </c>
      <c r="G331" s="350" t="s">
        <v>447</v>
      </c>
      <c r="H331" s="309" t="s">
        <v>1413</v>
      </c>
    </row>
    <row r="332" spans="1:8" s="187" customFormat="1" ht="22.9" customHeight="1" x14ac:dyDescent="0.2">
      <c r="A332" s="552"/>
      <c r="B332" s="553"/>
      <c r="C332" s="350" t="s">
        <v>1558</v>
      </c>
      <c r="D332" s="350" t="s">
        <v>1504</v>
      </c>
      <c r="E332" s="350" t="s">
        <v>253</v>
      </c>
      <c r="F332" s="350" t="s">
        <v>1472</v>
      </c>
      <c r="G332" s="350" t="s">
        <v>447</v>
      </c>
      <c r="H332" s="309" t="s">
        <v>1413</v>
      </c>
    </row>
    <row r="333" spans="1:8" s="187" customFormat="1" ht="22.9" customHeight="1" x14ac:dyDescent="0.2">
      <c r="A333" s="552"/>
      <c r="B333" s="553"/>
      <c r="C333" s="350" t="s">
        <v>1559</v>
      </c>
      <c r="D333" s="350" t="s">
        <v>1560</v>
      </c>
      <c r="E333" s="350" t="s">
        <v>253</v>
      </c>
      <c r="F333" s="350" t="s">
        <v>1472</v>
      </c>
      <c r="G333" s="350" t="s">
        <v>447</v>
      </c>
      <c r="H333" s="309" t="s">
        <v>1413</v>
      </c>
    </row>
    <row r="334" spans="1:8" s="187" customFormat="1" ht="22.9" customHeight="1" x14ac:dyDescent="0.2">
      <c r="A334" s="552"/>
      <c r="B334" s="553"/>
      <c r="C334" s="350" t="s">
        <v>1561</v>
      </c>
      <c r="D334" s="350" t="s">
        <v>1504</v>
      </c>
      <c r="E334" s="350" t="s">
        <v>253</v>
      </c>
      <c r="F334" s="350" t="s">
        <v>1472</v>
      </c>
      <c r="G334" s="350" t="s">
        <v>447</v>
      </c>
      <c r="H334" s="309" t="s">
        <v>1413</v>
      </c>
    </row>
    <row r="335" spans="1:8" s="187" customFormat="1" ht="22.9" customHeight="1" x14ac:dyDescent="0.2">
      <c r="A335" s="552"/>
      <c r="B335" s="553"/>
      <c r="C335" s="350" t="s">
        <v>1562</v>
      </c>
      <c r="D335" s="350" t="s">
        <v>1504</v>
      </c>
      <c r="E335" s="350" t="s">
        <v>253</v>
      </c>
      <c r="F335" s="350" t="s">
        <v>1472</v>
      </c>
      <c r="G335" s="350" t="s">
        <v>447</v>
      </c>
      <c r="H335" s="309" t="s">
        <v>1413</v>
      </c>
    </row>
    <row r="336" spans="1:8" s="187" customFormat="1" ht="22.9" customHeight="1" x14ac:dyDescent="0.2">
      <c r="A336" s="552"/>
      <c r="B336" s="553"/>
      <c r="C336" s="350" t="s">
        <v>1563</v>
      </c>
      <c r="D336" s="350" t="s">
        <v>1504</v>
      </c>
      <c r="E336" s="350" t="s">
        <v>253</v>
      </c>
      <c r="F336" s="350" t="s">
        <v>1472</v>
      </c>
      <c r="G336" s="350" t="s">
        <v>447</v>
      </c>
      <c r="H336" s="309" t="s">
        <v>1413</v>
      </c>
    </row>
    <row r="337" spans="1:8" s="187" customFormat="1" ht="22.9" customHeight="1" x14ac:dyDescent="0.2">
      <c r="A337" s="552"/>
      <c r="B337" s="553"/>
      <c r="C337" s="350" t="s">
        <v>1564</v>
      </c>
      <c r="D337" s="350" t="s">
        <v>1508</v>
      </c>
      <c r="E337" s="350" t="s">
        <v>253</v>
      </c>
      <c r="F337" s="350" t="s">
        <v>1472</v>
      </c>
      <c r="G337" s="350" t="s">
        <v>447</v>
      </c>
      <c r="H337" s="309" t="s">
        <v>1413</v>
      </c>
    </row>
    <row r="338" spans="1:8" s="187" customFormat="1" ht="22.9" customHeight="1" x14ac:dyDescent="0.2">
      <c r="A338" s="552"/>
      <c r="B338" s="553"/>
      <c r="C338" s="350" t="s">
        <v>1565</v>
      </c>
      <c r="D338" s="350" t="s">
        <v>1536</v>
      </c>
      <c r="E338" s="350" t="s">
        <v>253</v>
      </c>
      <c r="F338" s="350" t="s">
        <v>1472</v>
      </c>
      <c r="G338" s="350" t="s">
        <v>447</v>
      </c>
      <c r="H338" s="309" t="s">
        <v>1413</v>
      </c>
    </row>
    <row r="339" spans="1:8" s="187" customFormat="1" ht="22.9" customHeight="1" x14ac:dyDescent="0.2">
      <c r="A339" s="552"/>
      <c r="B339" s="553"/>
      <c r="C339" s="350" t="s">
        <v>1566</v>
      </c>
      <c r="D339" s="350" t="s">
        <v>1567</v>
      </c>
      <c r="E339" s="350" t="s">
        <v>253</v>
      </c>
      <c r="F339" s="350" t="s">
        <v>1472</v>
      </c>
      <c r="G339" s="350" t="s">
        <v>447</v>
      </c>
      <c r="H339" s="309" t="s">
        <v>1413</v>
      </c>
    </row>
    <row r="340" spans="1:8" s="187" customFormat="1" ht="22.9" customHeight="1" x14ac:dyDescent="0.2">
      <c r="A340" s="552"/>
      <c r="B340" s="553"/>
      <c r="C340" s="350" t="s">
        <v>1568</v>
      </c>
      <c r="D340" s="350" t="s">
        <v>1567</v>
      </c>
      <c r="E340" s="350" t="s">
        <v>253</v>
      </c>
      <c r="F340" s="350" t="s">
        <v>1472</v>
      </c>
      <c r="G340" s="350" t="s">
        <v>447</v>
      </c>
      <c r="H340" s="309" t="s">
        <v>1413</v>
      </c>
    </row>
    <row r="341" spans="1:8" s="187" customFormat="1" ht="22.9" customHeight="1" x14ac:dyDescent="0.2">
      <c r="A341" s="552"/>
      <c r="B341" s="553"/>
      <c r="C341" s="350" t="s">
        <v>1569</v>
      </c>
      <c r="D341" s="350" t="s">
        <v>1543</v>
      </c>
      <c r="E341" s="350" t="s">
        <v>253</v>
      </c>
      <c r="F341" s="350" t="s">
        <v>1472</v>
      </c>
      <c r="G341" s="350" t="s">
        <v>447</v>
      </c>
      <c r="H341" s="309" t="s">
        <v>1413</v>
      </c>
    </row>
    <row r="342" spans="1:8" s="187" customFormat="1" ht="22.9" customHeight="1" x14ac:dyDescent="0.2">
      <c r="A342" s="552"/>
      <c r="B342" s="553"/>
      <c r="C342" s="350" t="s">
        <v>1570</v>
      </c>
      <c r="D342" s="350" t="s">
        <v>1557</v>
      </c>
      <c r="E342" s="350" t="s">
        <v>253</v>
      </c>
      <c r="F342" s="350" t="s">
        <v>1472</v>
      </c>
      <c r="G342" s="350" t="s">
        <v>447</v>
      </c>
      <c r="H342" s="309" t="s">
        <v>1413</v>
      </c>
    </row>
    <row r="343" spans="1:8" s="187" customFormat="1" ht="22.9" customHeight="1" x14ac:dyDescent="0.2">
      <c r="A343" s="552"/>
      <c r="B343" s="553"/>
      <c r="C343" s="350" t="s">
        <v>6678</v>
      </c>
      <c r="D343" s="350" t="s">
        <v>1504</v>
      </c>
      <c r="E343" s="350" t="s">
        <v>253</v>
      </c>
      <c r="F343" s="350" t="s">
        <v>1472</v>
      </c>
      <c r="G343" s="350" t="s">
        <v>447</v>
      </c>
      <c r="H343" s="309" t="s">
        <v>1413</v>
      </c>
    </row>
    <row r="344" spans="1:8" s="187" customFormat="1" ht="22.9" customHeight="1" x14ac:dyDescent="0.2">
      <c r="A344" s="552"/>
      <c r="B344" s="553"/>
      <c r="C344" s="350" t="s">
        <v>1571</v>
      </c>
      <c r="D344" s="350" t="s">
        <v>1504</v>
      </c>
      <c r="E344" s="350" t="s">
        <v>253</v>
      </c>
      <c r="F344" s="350" t="s">
        <v>1472</v>
      </c>
      <c r="G344" s="350" t="s">
        <v>447</v>
      </c>
      <c r="H344" s="309" t="s">
        <v>1413</v>
      </c>
    </row>
    <row r="345" spans="1:8" s="187" customFormat="1" ht="22.9" customHeight="1" x14ac:dyDescent="0.2">
      <c r="A345" s="552"/>
      <c r="B345" s="553"/>
      <c r="C345" s="350" t="s">
        <v>1572</v>
      </c>
      <c r="D345" s="350" t="s">
        <v>1526</v>
      </c>
      <c r="E345" s="350" t="s">
        <v>253</v>
      </c>
      <c r="F345" s="350" t="s">
        <v>1472</v>
      </c>
      <c r="G345" s="350" t="s">
        <v>447</v>
      </c>
      <c r="H345" s="309" t="s">
        <v>1413</v>
      </c>
    </row>
    <row r="346" spans="1:8" s="187" customFormat="1" ht="22.9" customHeight="1" x14ac:dyDescent="0.2">
      <c r="A346" s="552"/>
      <c r="B346" s="553"/>
      <c r="C346" s="350" t="s">
        <v>1573</v>
      </c>
      <c r="D346" s="350" t="s">
        <v>1574</v>
      </c>
      <c r="E346" s="350" t="s">
        <v>253</v>
      </c>
      <c r="F346" s="350" t="s">
        <v>1472</v>
      </c>
      <c r="G346" s="350" t="s">
        <v>447</v>
      </c>
      <c r="H346" s="309" t="s">
        <v>1413</v>
      </c>
    </row>
    <row r="347" spans="1:8" s="187" customFormat="1" ht="22.9" customHeight="1" x14ac:dyDescent="0.2">
      <c r="A347" s="552"/>
      <c r="B347" s="553"/>
      <c r="C347" s="350" t="s">
        <v>1575</v>
      </c>
      <c r="D347" s="350" t="s">
        <v>1504</v>
      </c>
      <c r="E347" s="350" t="s">
        <v>253</v>
      </c>
      <c r="F347" s="350" t="s">
        <v>1472</v>
      </c>
      <c r="G347" s="350" t="s">
        <v>447</v>
      </c>
      <c r="H347" s="309" t="s">
        <v>1413</v>
      </c>
    </row>
    <row r="348" spans="1:8" s="187" customFormat="1" ht="22.9" customHeight="1" x14ac:dyDescent="0.2">
      <c r="A348" s="552"/>
      <c r="B348" s="553"/>
      <c r="C348" s="350" t="s">
        <v>1576</v>
      </c>
      <c r="D348" s="350" t="s">
        <v>1504</v>
      </c>
      <c r="E348" s="350" t="s">
        <v>253</v>
      </c>
      <c r="F348" s="350" t="s">
        <v>1472</v>
      </c>
      <c r="G348" s="350" t="s">
        <v>447</v>
      </c>
      <c r="H348" s="309" t="s">
        <v>1413</v>
      </c>
    </row>
    <row r="349" spans="1:8" s="187" customFormat="1" ht="22.9" customHeight="1" x14ac:dyDescent="0.2">
      <c r="A349" s="552"/>
      <c r="B349" s="553"/>
      <c r="C349" s="350" t="s">
        <v>6679</v>
      </c>
      <c r="D349" s="350" t="s">
        <v>16325</v>
      </c>
      <c r="E349" s="350" t="s">
        <v>253</v>
      </c>
      <c r="F349" s="350" t="s">
        <v>1253</v>
      </c>
      <c r="G349" s="350" t="s">
        <v>447</v>
      </c>
      <c r="H349" s="309" t="s">
        <v>1413</v>
      </c>
    </row>
    <row r="350" spans="1:8" s="187" customFormat="1" ht="22.9" customHeight="1" x14ac:dyDescent="0.2">
      <c r="A350" s="552"/>
      <c r="B350" s="553"/>
      <c r="C350" s="350" t="s">
        <v>6680</v>
      </c>
      <c r="D350" s="350" t="s">
        <v>16325</v>
      </c>
      <c r="E350" s="350" t="s">
        <v>253</v>
      </c>
      <c r="F350" s="350" t="s">
        <v>1253</v>
      </c>
      <c r="G350" s="350" t="s">
        <v>447</v>
      </c>
      <c r="H350" s="309" t="s">
        <v>1413</v>
      </c>
    </row>
    <row r="351" spans="1:8" s="187" customFormat="1" ht="22.9" customHeight="1" x14ac:dyDescent="0.2">
      <c r="A351" s="552"/>
      <c r="B351" s="553"/>
      <c r="C351" s="350" t="s">
        <v>6681</v>
      </c>
      <c r="D351" s="350" t="s">
        <v>16326</v>
      </c>
      <c r="E351" s="350" t="s">
        <v>253</v>
      </c>
      <c r="F351" s="350" t="s">
        <v>1253</v>
      </c>
      <c r="G351" s="350" t="s">
        <v>447</v>
      </c>
      <c r="H351" s="309" t="s">
        <v>1413</v>
      </c>
    </row>
    <row r="352" spans="1:8" s="187" customFormat="1" ht="22.9" customHeight="1" x14ac:dyDescent="0.2">
      <c r="A352" s="552"/>
      <c r="B352" s="553"/>
      <c r="C352" s="350" t="s">
        <v>6682</v>
      </c>
      <c r="D352" s="350" t="s">
        <v>16327</v>
      </c>
      <c r="E352" s="350" t="s">
        <v>253</v>
      </c>
      <c r="F352" s="350" t="s">
        <v>1253</v>
      </c>
      <c r="G352" s="350" t="s">
        <v>447</v>
      </c>
      <c r="H352" s="309" t="s">
        <v>1413</v>
      </c>
    </row>
    <row r="353" spans="1:8" s="187" customFormat="1" ht="22.9" customHeight="1" x14ac:dyDescent="0.2">
      <c r="A353" s="552"/>
      <c r="B353" s="553"/>
      <c r="C353" s="350" t="s">
        <v>6683</v>
      </c>
      <c r="D353" s="350" t="s">
        <v>1533</v>
      </c>
      <c r="E353" s="350" t="s">
        <v>253</v>
      </c>
      <c r="F353" s="350" t="s">
        <v>1253</v>
      </c>
      <c r="G353" s="350" t="s">
        <v>447</v>
      </c>
      <c r="H353" s="309" t="s">
        <v>1413</v>
      </c>
    </row>
    <row r="354" spans="1:8" s="187" customFormat="1" ht="22.9" customHeight="1" x14ac:dyDescent="0.2">
      <c r="A354" s="552"/>
      <c r="B354" s="553"/>
      <c r="C354" s="350" t="s">
        <v>6684</v>
      </c>
      <c r="D354" s="350" t="s">
        <v>16328</v>
      </c>
      <c r="E354" s="350" t="s">
        <v>253</v>
      </c>
      <c r="F354" s="350" t="s">
        <v>1253</v>
      </c>
      <c r="G354" s="350" t="s">
        <v>447</v>
      </c>
      <c r="H354" s="309" t="s">
        <v>1413</v>
      </c>
    </row>
    <row r="355" spans="1:8" s="187" customFormat="1" ht="22.9" customHeight="1" x14ac:dyDescent="0.2">
      <c r="A355" s="552"/>
      <c r="B355" s="553"/>
      <c r="C355" s="350" t="s">
        <v>6685</v>
      </c>
      <c r="D355" s="350" t="s">
        <v>1543</v>
      </c>
      <c r="E355" s="350" t="s">
        <v>253</v>
      </c>
      <c r="F355" s="350" t="s">
        <v>1253</v>
      </c>
      <c r="G355" s="350" t="s">
        <v>447</v>
      </c>
      <c r="H355" s="309" t="s">
        <v>1413</v>
      </c>
    </row>
    <row r="356" spans="1:8" s="187" customFormat="1" ht="22.9" customHeight="1" x14ac:dyDescent="0.2">
      <c r="A356" s="552"/>
      <c r="B356" s="553"/>
      <c r="C356" s="350" t="s">
        <v>6686</v>
      </c>
      <c r="D356" s="350" t="s">
        <v>1533</v>
      </c>
      <c r="E356" s="350" t="s">
        <v>253</v>
      </c>
      <c r="F356" s="350" t="s">
        <v>1253</v>
      </c>
      <c r="G356" s="350" t="s">
        <v>447</v>
      </c>
      <c r="H356" s="309" t="s">
        <v>1413</v>
      </c>
    </row>
    <row r="357" spans="1:8" s="187" customFormat="1" ht="22.9" customHeight="1" x14ac:dyDescent="0.2">
      <c r="A357" s="552"/>
      <c r="B357" s="553"/>
      <c r="C357" s="350" t="s">
        <v>6687</v>
      </c>
      <c r="D357" s="350" t="s">
        <v>16329</v>
      </c>
      <c r="E357" s="350" t="s">
        <v>253</v>
      </c>
      <c r="F357" s="350" t="s">
        <v>1253</v>
      </c>
      <c r="G357" s="350" t="s">
        <v>447</v>
      </c>
      <c r="H357" s="309" t="s">
        <v>1413</v>
      </c>
    </row>
    <row r="358" spans="1:8" s="187" customFormat="1" ht="22.9" customHeight="1" x14ac:dyDescent="0.2">
      <c r="A358" s="552"/>
      <c r="B358" s="553"/>
      <c r="C358" s="350" t="s">
        <v>6688</v>
      </c>
      <c r="D358" s="350" t="s">
        <v>16328</v>
      </c>
      <c r="E358" s="350" t="s">
        <v>253</v>
      </c>
      <c r="F358" s="350" t="s">
        <v>1253</v>
      </c>
      <c r="G358" s="350" t="s">
        <v>447</v>
      </c>
      <c r="H358" s="309" t="s">
        <v>1413</v>
      </c>
    </row>
    <row r="359" spans="1:8" s="187" customFormat="1" ht="22.9" customHeight="1" x14ac:dyDescent="0.2">
      <c r="A359" s="552" t="s">
        <v>525</v>
      </c>
      <c r="B359" s="553" t="s">
        <v>526</v>
      </c>
      <c r="C359" s="350" t="s">
        <v>16013</v>
      </c>
      <c r="D359" s="350" t="s">
        <v>1680</v>
      </c>
      <c r="E359" s="350" t="s">
        <v>253</v>
      </c>
      <c r="F359" s="350" t="s">
        <v>1223</v>
      </c>
      <c r="G359" s="350" t="s">
        <v>447</v>
      </c>
      <c r="H359" s="309" t="s">
        <v>1152</v>
      </c>
    </row>
    <row r="360" spans="1:8" s="187" customFormat="1" ht="22.9" customHeight="1" x14ac:dyDescent="0.2">
      <c r="A360" s="552"/>
      <c r="B360" s="553"/>
      <c r="C360" s="350" t="s">
        <v>16014</v>
      </c>
      <c r="D360" s="350" t="s">
        <v>16330</v>
      </c>
      <c r="E360" s="350" t="s">
        <v>253</v>
      </c>
      <c r="F360" s="350" t="s">
        <v>1223</v>
      </c>
      <c r="G360" s="350" t="s">
        <v>447</v>
      </c>
      <c r="H360" s="309" t="s">
        <v>1152</v>
      </c>
    </row>
    <row r="361" spans="1:8" s="187" customFormat="1" ht="22.9" customHeight="1" x14ac:dyDescent="0.2">
      <c r="A361" s="552"/>
      <c r="B361" s="553"/>
      <c r="C361" s="350" t="s">
        <v>16015</v>
      </c>
      <c r="D361" s="350" t="s">
        <v>1681</v>
      </c>
      <c r="E361" s="350" t="s">
        <v>253</v>
      </c>
      <c r="F361" s="350" t="s">
        <v>1223</v>
      </c>
      <c r="G361" s="350" t="s">
        <v>447</v>
      </c>
      <c r="H361" s="309" t="s">
        <v>1152</v>
      </c>
    </row>
    <row r="362" spans="1:8" s="187" customFormat="1" ht="22.9" customHeight="1" x14ac:dyDescent="0.2">
      <c r="A362" s="552"/>
      <c r="B362" s="553"/>
      <c r="C362" s="350" t="s">
        <v>16016</v>
      </c>
      <c r="D362" s="350" t="s">
        <v>1682</v>
      </c>
      <c r="E362" s="350" t="s">
        <v>253</v>
      </c>
      <c r="F362" s="350" t="s">
        <v>1223</v>
      </c>
      <c r="G362" s="350" t="s">
        <v>447</v>
      </c>
      <c r="H362" s="309" t="s">
        <v>1152</v>
      </c>
    </row>
    <row r="363" spans="1:8" s="187" customFormat="1" ht="22.9" customHeight="1" x14ac:dyDescent="0.2">
      <c r="A363" s="552"/>
      <c r="B363" s="553"/>
      <c r="C363" s="350" t="s">
        <v>1577</v>
      </c>
      <c r="D363" s="350" t="s">
        <v>1578</v>
      </c>
      <c r="E363" s="350" t="s">
        <v>253</v>
      </c>
      <c r="F363" s="350" t="s">
        <v>1472</v>
      </c>
      <c r="G363" s="350" t="s">
        <v>447</v>
      </c>
      <c r="H363" s="309" t="s">
        <v>1152</v>
      </c>
    </row>
    <row r="364" spans="1:8" s="187" customFormat="1" ht="22.9" customHeight="1" x14ac:dyDescent="0.2">
      <c r="A364" s="552"/>
      <c r="B364" s="553"/>
      <c r="C364" s="350" t="s">
        <v>1579</v>
      </c>
      <c r="D364" s="350" t="s">
        <v>1580</v>
      </c>
      <c r="E364" s="350" t="s">
        <v>253</v>
      </c>
      <c r="F364" s="350" t="s">
        <v>1472</v>
      </c>
      <c r="G364" s="350" t="s">
        <v>447</v>
      </c>
      <c r="H364" s="309" t="s">
        <v>1152</v>
      </c>
    </row>
    <row r="365" spans="1:8" s="187" customFormat="1" ht="22.9" customHeight="1" x14ac:dyDescent="0.2">
      <c r="A365" s="552"/>
      <c r="B365" s="553"/>
      <c r="C365" s="350" t="s">
        <v>1581</v>
      </c>
      <c r="D365" s="350" t="s">
        <v>1582</v>
      </c>
      <c r="E365" s="350" t="s">
        <v>253</v>
      </c>
      <c r="F365" s="350" t="s">
        <v>1472</v>
      </c>
      <c r="G365" s="350" t="s">
        <v>447</v>
      </c>
      <c r="H365" s="309" t="s">
        <v>1152</v>
      </c>
    </row>
    <row r="366" spans="1:8" s="187" customFormat="1" ht="22.9" customHeight="1" x14ac:dyDescent="0.2">
      <c r="A366" s="552"/>
      <c r="B366" s="553"/>
      <c r="C366" s="350" t="s">
        <v>1583</v>
      </c>
      <c r="D366" s="350" t="s">
        <v>1584</v>
      </c>
      <c r="E366" s="350" t="s">
        <v>253</v>
      </c>
      <c r="F366" s="350" t="s">
        <v>1472</v>
      </c>
      <c r="G366" s="350" t="s">
        <v>447</v>
      </c>
      <c r="H366" s="309" t="s">
        <v>1152</v>
      </c>
    </row>
    <row r="367" spans="1:8" s="187" customFormat="1" ht="22.9" customHeight="1" x14ac:dyDescent="0.2">
      <c r="A367" s="552"/>
      <c r="B367" s="553"/>
      <c r="C367" s="350" t="s">
        <v>1585</v>
      </c>
      <c r="D367" s="350" t="s">
        <v>1586</v>
      </c>
      <c r="E367" s="350" t="s">
        <v>253</v>
      </c>
      <c r="F367" s="350" t="s">
        <v>1472</v>
      </c>
      <c r="G367" s="350" t="s">
        <v>447</v>
      </c>
      <c r="H367" s="309" t="s">
        <v>1152</v>
      </c>
    </row>
    <row r="368" spans="1:8" s="187" customFormat="1" ht="22.9" customHeight="1" x14ac:dyDescent="0.2">
      <c r="A368" s="552"/>
      <c r="B368" s="553"/>
      <c r="C368" s="350" t="s">
        <v>1587</v>
      </c>
      <c r="D368" s="350" t="s">
        <v>1588</v>
      </c>
      <c r="E368" s="350" t="s">
        <v>253</v>
      </c>
      <c r="F368" s="350" t="s">
        <v>1472</v>
      </c>
      <c r="G368" s="350" t="s">
        <v>447</v>
      </c>
      <c r="H368" s="309" t="s">
        <v>1152</v>
      </c>
    </row>
    <row r="369" spans="1:8" s="187" customFormat="1" ht="22.9" customHeight="1" x14ac:dyDescent="0.2">
      <c r="A369" s="552"/>
      <c r="B369" s="553"/>
      <c r="C369" s="350" t="s">
        <v>1589</v>
      </c>
      <c r="D369" s="350" t="s">
        <v>1590</v>
      </c>
      <c r="E369" s="350" t="s">
        <v>253</v>
      </c>
      <c r="F369" s="350" t="s">
        <v>1472</v>
      </c>
      <c r="G369" s="350" t="s">
        <v>447</v>
      </c>
      <c r="H369" s="309" t="s">
        <v>1152</v>
      </c>
    </row>
    <row r="370" spans="1:8" s="187" customFormat="1" ht="22.9" customHeight="1" x14ac:dyDescent="0.2">
      <c r="A370" s="552"/>
      <c r="B370" s="553"/>
      <c r="C370" s="350" t="s">
        <v>1591</v>
      </c>
      <c r="D370" s="350" t="s">
        <v>1592</v>
      </c>
      <c r="E370" s="350" t="s">
        <v>253</v>
      </c>
      <c r="F370" s="350" t="s">
        <v>1472</v>
      </c>
      <c r="G370" s="350" t="s">
        <v>447</v>
      </c>
      <c r="H370" s="309" t="s">
        <v>1152</v>
      </c>
    </row>
    <row r="371" spans="1:8" s="187" customFormat="1" ht="22.9" customHeight="1" x14ac:dyDescent="0.2">
      <c r="A371" s="552"/>
      <c r="B371" s="553"/>
      <c r="C371" s="350" t="s">
        <v>1593</v>
      </c>
      <c r="D371" s="350" t="s">
        <v>1594</v>
      </c>
      <c r="E371" s="350" t="s">
        <v>253</v>
      </c>
      <c r="F371" s="350" t="s">
        <v>1472</v>
      </c>
      <c r="G371" s="350" t="s">
        <v>447</v>
      </c>
      <c r="H371" s="309" t="s">
        <v>1152</v>
      </c>
    </row>
    <row r="372" spans="1:8" s="187" customFormat="1" ht="22.9" customHeight="1" x14ac:dyDescent="0.2">
      <c r="A372" s="552"/>
      <c r="B372" s="553"/>
      <c r="C372" s="350" t="s">
        <v>1595</v>
      </c>
      <c r="D372" s="350" t="s">
        <v>1596</v>
      </c>
      <c r="E372" s="350" t="s">
        <v>253</v>
      </c>
      <c r="F372" s="350" t="s">
        <v>1472</v>
      </c>
      <c r="G372" s="350" t="s">
        <v>447</v>
      </c>
      <c r="H372" s="309" t="s">
        <v>1152</v>
      </c>
    </row>
    <row r="373" spans="1:8" s="187" customFormat="1" ht="22.9" customHeight="1" x14ac:dyDescent="0.2">
      <c r="A373" s="552"/>
      <c r="B373" s="553"/>
      <c r="C373" s="350" t="s">
        <v>1597</v>
      </c>
      <c r="D373" s="350" t="s">
        <v>1598</v>
      </c>
      <c r="E373" s="350" t="s">
        <v>253</v>
      </c>
      <c r="F373" s="350" t="s">
        <v>1472</v>
      </c>
      <c r="G373" s="350" t="s">
        <v>447</v>
      </c>
      <c r="H373" s="309" t="s">
        <v>1152</v>
      </c>
    </row>
    <row r="374" spans="1:8" s="187" customFormat="1" ht="22.9" customHeight="1" x14ac:dyDescent="0.2">
      <c r="A374" s="552"/>
      <c r="B374" s="553"/>
      <c r="C374" s="350" t="s">
        <v>1599</v>
      </c>
      <c r="D374" s="350" t="s">
        <v>1600</v>
      </c>
      <c r="E374" s="350" t="s">
        <v>253</v>
      </c>
      <c r="F374" s="350" t="s">
        <v>1472</v>
      </c>
      <c r="G374" s="350" t="s">
        <v>447</v>
      </c>
      <c r="H374" s="309" t="s">
        <v>1152</v>
      </c>
    </row>
    <row r="375" spans="1:8" s="187" customFormat="1" ht="22.9" customHeight="1" x14ac:dyDescent="0.2">
      <c r="A375" s="552"/>
      <c r="B375" s="553"/>
      <c r="C375" s="350" t="s">
        <v>1601</v>
      </c>
      <c r="D375" s="350" t="s">
        <v>1602</v>
      </c>
      <c r="E375" s="350" t="s">
        <v>253</v>
      </c>
      <c r="F375" s="350" t="s">
        <v>1472</v>
      </c>
      <c r="G375" s="350" t="s">
        <v>447</v>
      </c>
      <c r="H375" s="309" t="s">
        <v>1152</v>
      </c>
    </row>
    <row r="376" spans="1:8" s="187" customFormat="1" ht="22.9" customHeight="1" x14ac:dyDescent="0.2">
      <c r="A376" s="552"/>
      <c r="B376" s="553"/>
      <c r="C376" s="350" t="s">
        <v>1603</v>
      </c>
      <c r="D376" s="350" t="s">
        <v>1604</v>
      </c>
      <c r="E376" s="350" t="s">
        <v>253</v>
      </c>
      <c r="F376" s="350" t="s">
        <v>1472</v>
      </c>
      <c r="G376" s="350" t="s">
        <v>447</v>
      </c>
      <c r="H376" s="309" t="s">
        <v>1152</v>
      </c>
    </row>
    <row r="377" spans="1:8" s="187" customFormat="1" ht="22.9" customHeight="1" x14ac:dyDescent="0.2">
      <c r="A377" s="552"/>
      <c r="B377" s="553"/>
      <c r="C377" s="350" t="s">
        <v>1605</v>
      </c>
      <c r="D377" s="350" t="s">
        <v>1606</v>
      </c>
      <c r="E377" s="350" t="s">
        <v>253</v>
      </c>
      <c r="F377" s="350" t="s">
        <v>1472</v>
      </c>
      <c r="G377" s="350" t="s">
        <v>447</v>
      </c>
      <c r="H377" s="309" t="s">
        <v>1152</v>
      </c>
    </row>
    <row r="378" spans="1:8" s="187" customFormat="1" ht="22.9" customHeight="1" x14ac:dyDescent="0.2">
      <c r="A378" s="552"/>
      <c r="B378" s="553"/>
      <c r="C378" s="350" t="s">
        <v>1607</v>
      </c>
      <c r="D378" s="350" t="s">
        <v>1608</v>
      </c>
      <c r="E378" s="350" t="s">
        <v>253</v>
      </c>
      <c r="F378" s="350" t="s">
        <v>1472</v>
      </c>
      <c r="G378" s="350" t="s">
        <v>447</v>
      </c>
      <c r="H378" s="309" t="s">
        <v>1152</v>
      </c>
    </row>
    <row r="379" spans="1:8" s="187" customFormat="1" ht="22.9" customHeight="1" x14ac:dyDescent="0.2">
      <c r="A379" s="552"/>
      <c r="B379" s="553"/>
      <c r="C379" s="350" t="s">
        <v>1609</v>
      </c>
      <c r="D379" s="350" t="s">
        <v>1610</v>
      </c>
      <c r="E379" s="350" t="s">
        <v>253</v>
      </c>
      <c r="F379" s="350" t="s">
        <v>1472</v>
      </c>
      <c r="G379" s="350" t="s">
        <v>447</v>
      </c>
      <c r="H379" s="309" t="s">
        <v>1152</v>
      </c>
    </row>
    <row r="380" spans="1:8" s="187" customFormat="1" ht="22.9" customHeight="1" x14ac:dyDescent="0.2">
      <c r="A380" s="552"/>
      <c r="B380" s="553"/>
      <c r="C380" s="350" t="s">
        <v>1611</v>
      </c>
      <c r="D380" s="350" t="s">
        <v>1612</v>
      </c>
      <c r="E380" s="350" t="s">
        <v>253</v>
      </c>
      <c r="F380" s="350" t="s">
        <v>1472</v>
      </c>
      <c r="G380" s="350" t="s">
        <v>447</v>
      </c>
      <c r="H380" s="309" t="s">
        <v>1152</v>
      </c>
    </row>
    <row r="381" spans="1:8" s="187" customFormat="1" ht="22.9" customHeight="1" x14ac:dyDescent="0.2">
      <c r="A381" s="552"/>
      <c r="B381" s="553"/>
      <c r="C381" s="350" t="s">
        <v>1613</v>
      </c>
      <c r="D381" s="350" t="s">
        <v>16331</v>
      </c>
      <c r="E381" s="350" t="s">
        <v>253</v>
      </c>
      <c r="F381" s="350" t="s">
        <v>1472</v>
      </c>
      <c r="G381" s="350" t="s">
        <v>447</v>
      </c>
      <c r="H381" s="309" t="s">
        <v>1152</v>
      </c>
    </row>
    <row r="382" spans="1:8" s="187" customFormat="1" ht="22.9" customHeight="1" x14ac:dyDescent="0.2">
      <c r="A382" s="552"/>
      <c r="B382" s="553"/>
      <c r="C382" s="350" t="s">
        <v>1614</v>
      </c>
      <c r="D382" s="350" t="s">
        <v>1615</v>
      </c>
      <c r="E382" s="350" t="s">
        <v>253</v>
      </c>
      <c r="F382" s="350" t="s">
        <v>1472</v>
      </c>
      <c r="G382" s="350" t="s">
        <v>447</v>
      </c>
      <c r="H382" s="309" t="s">
        <v>1152</v>
      </c>
    </row>
    <row r="383" spans="1:8" s="187" customFormat="1" ht="22.9" customHeight="1" x14ac:dyDescent="0.2">
      <c r="A383" s="552"/>
      <c r="B383" s="553"/>
      <c r="C383" s="350" t="s">
        <v>1616</v>
      </c>
      <c r="D383" s="350" t="s">
        <v>1602</v>
      </c>
      <c r="E383" s="350" t="s">
        <v>253</v>
      </c>
      <c r="F383" s="350" t="s">
        <v>1472</v>
      </c>
      <c r="G383" s="350" t="s">
        <v>447</v>
      </c>
      <c r="H383" s="309" t="s">
        <v>1152</v>
      </c>
    </row>
    <row r="384" spans="1:8" s="187" customFormat="1" ht="22.9" customHeight="1" x14ac:dyDescent="0.2">
      <c r="A384" s="552"/>
      <c r="B384" s="553"/>
      <c r="C384" s="350" t="s">
        <v>1617</v>
      </c>
      <c r="D384" s="350" t="s">
        <v>1618</v>
      </c>
      <c r="E384" s="350" t="s">
        <v>253</v>
      </c>
      <c r="F384" s="350" t="s">
        <v>1472</v>
      </c>
      <c r="G384" s="350" t="s">
        <v>447</v>
      </c>
      <c r="H384" s="309" t="s">
        <v>1152</v>
      </c>
    </row>
    <row r="385" spans="1:8" s="187" customFormat="1" ht="22.9" customHeight="1" x14ac:dyDescent="0.2">
      <c r="A385" s="552"/>
      <c r="B385" s="553"/>
      <c r="C385" s="350" t="s">
        <v>1619</v>
      </c>
      <c r="D385" s="350" t="s">
        <v>1620</v>
      </c>
      <c r="E385" s="350" t="s">
        <v>253</v>
      </c>
      <c r="F385" s="350" t="s">
        <v>1472</v>
      </c>
      <c r="G385" s="350" t="s">
        <v>447</v>
      </c>
      <c r="H385" s="309" t="s">
        <v>1152</v>
      </c>
    </row>
    <row r="386" spans="1:8" s="187" customFormat="1" ht="22.9" customHeight="1" x14ac:dyDescent="0.2">
      <c r="A386" s="552"/>
      <c r="B386" s="553"/>
      <c r="C386" s="350" t="s">
        <v>1621</v>
      </c>
      <c r="D386" s="350" t="s">
        <v>1622</v>
      </c>
      <c r="E386" s="350" t="s">
        <v>253</v>
      </c>
      <c r="F386" s="350" t="s">
        <v>1472</v>
      </c>
      <c r="G386" s="350" t="s">
        <v>447</v>
      </c>
      <c r="H386" s="309" t="s">
        <v>1152</v>
      </c>
    </row>
    <row r="387" spans="1:8" s="187" customFormat="1" ht="22.9" customHeight="1" x14ac:dyDescent="0.2">
      <c r="A387" s="552"/>
      <c r="B387" s="553"/>
      <c r="C387" s="350" t="s">
        <v>1623</v>
      </c>
      <c r="D387" s="350" t="s">
        <v>1624</v>
      </c>
      <c r="E387" s="350" t="s">
        <v>253</v>
      </c>
      <c r="F387" s="350" t="s">
        <v>1472</v>
      </c>
      <c r="G387" s="350" t="s">
        <v>447</v>
      </c>
      <c r="H387" s="309" t="s">
        <v>1152</v>
      </c>
    </row>
    <row r="388" spans="1:8" s="187" customFormat="1" ht="22.9" customHeight="1" x14ac:dyDescent="0.2">
      <c r="A388" s="552"/>
      <c r="B388" s="553"/>
      <c r="C388" s="350" t="s">
        <v>1625</v>
      </c>
      <c r="D388" s="350" t="s">
        <v>1626</v>
      </c>
      <c r="E388" s="350" t="s">
        <v>253</v>
      </c>
      <c r="F388" s="350" t="s">
        <v>1472</v>
      </c>
      <c r="G388" s="350" t="s">
        <v>447</v>
      </c>
      <c r="H388" s="309" t="s">
        <v>1152</v>
      </c>
    </row>
    <row r="389" spans="1:8" s="187" customFormat="1" ht="22.9" customHeight="1" x14ac:dyDescent="0.2">
      <c r="A389" s="552"/>
      <c r="B389" s="553"/>
      <c r="C389" s="350" t="s">
        <v>1627</v>
      </c>
      <c r="D389" s="350" t="s">
        <v>1628</v>
      </c>
      <c r="E389" s="350" t="s">
        <v>253</v>
      </c>
      <c r="F389" s="350" t="s">
        <v>1472</v>
      </c>
      <c r="G389" s="350" t="s">
        <v>447</v>
      </c>
      <c r="H389" s="309" t="s">
        <v>1152</v>
      </c>
    </row>
    <row r="390" spans="1:8" s="187" customFormat="1" ht="22.9" customHeight="1" x14ac:dyDescent="0.2">
      <c r="A390" s="552"/>
      <c r="B390" s="553"/>
      <c r="C390" s="350" t="s">
        <v>1629</v>
      </c>
      <c r="D390" s="350" t="s">
        <v>1630</v>
      </c>
      <c r="E390" s="350" t="s">
        <v>253</v>
      </c>
      <c r="F390" s="350" t="s">
        <v>1472</v>
      </c>
      <c r="G390" s="350" t="s">
        <v>447</v>
      </c>
      <c r="H390" s="309" t="s">
        <v>1152</v>
      </c>
    </row>
    <row r="391" spans="1:8" s="187" customFormat="1" ht="22.9" customHeight="1" x14ac:dyDescent="0.2">
      <c r="A391" s="552"/>
      <c r="B391" s="553"/>
      <c r="C391" s="350" t="s">
        <v>1631</v>
      </c>
      <c r="D391" s="350" t="s">
        <v>1632</v>
      </c>
      <c r="E391" s="350" t="s">
        <v>253</v>
      </c>
      <c r="F391" s="350" t="s">
        <v>1472</v>
      </c>
      <c r="G391" s="350" t="s">
        <v>447</v>
      </c>
      <c r="H391" s="309" t="s">
        <v>1152</v>
      </c>
    </row>
    <row r="392" spans="1:8" s="187" customFormat="1" ht="22.9" customHeight="1" x14ac:dyDescent="0.2">
      <c r="A392" s="552"/>
      <c r="B392" s="553"/>
      <c r="C392" s="350" t="s">
        <v>1633</v>
      </c>
      <c r="D392" s="350" t="s">
        <v>1634</v>
      </c>
      <c r="E392" s="350" t="s">
        <v>253</v>
      </c>
      <c r="F392" s="350" t="s">
        <v>1472</v>
      </c>
      <c r="G392" s="350" t="s">
        <v>447</v>
      </c>
      <c r="H392" s="309" t="s">
        <v>1152</v>
      </c>
    </row>
    <row r="393" spans="1:8" s="187" customFormat="1" ht="22.9" customHeight="1" x14ac:dyDescent="0.2">
      <c r="A393" s="552"/>
      <c r="B393" s="553"/>
      <c r="C393" s="350" t="s">
        <v>1635</v>
      </c>
      <c r="D393" s="350" t="s">
        <v>1636</v>
      </c>
      <c r="E393" s="350" t="s">
        <v>253</v>
      </c>
      <c r="F393" s="350" t="s">
        <v>1472</v>
      </c>
      <c r="G393" s="350" t="s">
        <v>447</v>
      </c>
      <c r="H393" s="309" t="s">
        <v>1152</v>
      </c>
    </row>
    <row r="394" spans="1:8" s="187" customFormat="1" ht="22.9" customHeight="1" x14ac:dyDescent="0.2">
      <c r="A394" s="552"/>
      <c r="B394" s="553"/>
      <c r="C394" s="350" t="s">
        <v>1637</v>
      </c>
      <c r="D394" s="350" t="s">
        <v>1638</v>
      </c>
      <c r="E394" s="350" t="s">
        <v>253</v>
      </c>
      <c r="F394" s="350" t="s">
        <v>1472</v>
      </c>
      <c r="G394" s="350" t="s">
        <v>447</v>
      </c>
      <c r="H394" s="309" t="s">
        <v>1152</v>
      </c>
    </row>
    <row r="395" spans="1:8" s="187" customFormat="1" ht="22.9" customHeight="1" x14ac:dyDescent="0.2">
      <c r="A395" s="552"/>
      <c r="B395" s="553"/>
      <c r="C395" s="350" t="s">
        <v>1639</v>
      </c>
      <c r="D395" s="350" t="s">
        <v>1640</v>
      </c>
      <c r="E395" s="350" t="s">
        <v>253</v>
      </c>
      <c r="F395" s="350" t="s">
        <v>1472</v>
      </c>
      <c r="G395" s="350" t="s">
        <v>447</v>
      </c>
      <c r="H395" s="309" t="s">
        <v>1152</v>
      </c>
    </row>
    <row r="396" spans="1:8" s="187" customFormat="1" ht="22.9" customHeight="1" x14ac:dyDescent="0.2">
      <c r="A396" s="552"/>
      <c r="B396" s="553"/>
      <c r="C396" s="350" t="s">
        <v>1641</v>
      </c>
      <c r="D396" s="350" t="s">
        <v>1642</v>
      </c>
      <c r="E396" s="350" t="s">
        <v>253</v>
      </c>
      <c r="F396" s="350" t="s">
        <v>1472</v>
      </c>
      <c r="G396" s="350" t="s">
        <v>447</v>
      </c>
      <c r="H396" s="309" t="s">
        <v>1152</v>
      </c>
    </row>
    <row r="397" spans="1:8" s="187" customFormat="1" ht="22.9" customHeight="1" x14ac:dyDescent="0.2">
      <c r="A397" s="552"/>
      <c r="B397" s="553"/>
      <c r="C397" s="350" t="s">
        <v>1643</v>
      </c>
      <c r="D397" s="350" t="s">
        <v>1644</v>
      </c>
      <c r="E397" s="350" t="s">
        <v>253</v>
      </c>
      <c r="F397" s="350" t="s">
        <v>1472</v>
      </c>
      <c r="G397" s="350" t="s">
        <v>447</v>
      </c>
      <c r="H397" s="309" t="s">
        <v>1152</v>
      </c>
    </row>
    <row r="398" spans="1:8" s="187" customFormat="1" ht="22.9" customHeight="1" x14ac:dyDescent="0.2">
      <c r="A398" s="552"/>
      <c r="B398" s="553"/>
      <c r="C398" s="350" t="s">
        <v>1645</v>
      </c>
      <c r="D398" s="350" t="s">
        <v>1608</v>
      </c>
      <c r="E398" s="350" t="s">
        <v>253</v>
      </c>
      <c r="F398" s="350" t="s">
        <v>1472</v>
      </c>
      <c r="G398" s="350" t="s">
        <v>447</v>
      </c>
      <c r="H398" s="309" t="s">
        <v>1152</v>
      </c>
    </row>
    <row r="399" spans="1:8" s="187" customFormat="1" ht="22.9" customHeight="1" x14ac:dyDescent="0.2">
      <c r="A399" s="552"/>
      <c r="B399" s="553"/>
      <c r="C399" s="350" t="s">
        <v>1646</v>
      </c>
      <c r="D399" s="350" t="s">
        <v>1647</v>
      </c>
      <c r="E399" s="350" t="s">
        <v>253</v>
      </c>
      <c r="F399" s="350" t="s">
        <v>1472</v>
      </c>
      <c r="G399" s="350" t="s">
        <v>447</v>
      </c>
      <c r="H399" s="309" t="s">
        <v>1152</v>
      </c>
    </row>
    <row r="400" spans="1:8" s="187" customFormat="1" ht="22.9" customHeight="1" x14ac:dyDescent="0.2">
      <c r="A400" s="552"/>
      <c r="B400" s="553"/>
      <c r="C400" s="350" t="s">
        <v>1648</v>
      </c>
      <c r="D400" s="350" t="s">
        <v>1649</v>
      </c>
      <c r="E400" s="350" t="s">
        <v>253</v>
      </c>
      <c r="F400" s="350" t="s">
        <v>1472</v>
      </c>
      <c r="G400" s="350" t="s">
        <v>447</v>
      </c>
      <c r="H400" s="309" t="s">
        <v>1152</v>
      </c>
    </row>
    <row r="401" spans="1:8" s="187" customFormat="1" ht="22.9" customHeight="1" x14ac:dyDescent="0.2">
      <c r="A401" s="552"/>
      <c r="B401" s="553"/>
      <c r="C401" s="350" t="s">
        <v>1650</v>
      </c>
      <c r="D401" s="350" t="s">
        <v>1651</v>
      </c>
      <c r="E401" s="350" t="s">
        <v>253</v>
      </c>
      <c r="F401" s="350" t="s">
        <v>1472</v>
      </c>
      <c r="G401" s="350" t="s">
        <v>447</v>
      </c>
      <c r="H401" s="309" t="s">
        <v>1152</v>
      </c>
    </row>
    <row r="402" spans="1:8" s="187" customFormat="1" ht="22.9" customHeight="1" x14ac:dyDescent="0.2">
      <c r="A402" s="552"/>
      <c r="B402" s="553"/>
      <c r="C402" s="350" t="s">
        <v>1652</v>
      </c>
      <c r="D402" s="350" t="s">
        <v>1608</v>
      </c>
      <c r="E402" s="350" t="s">
        <v>253</v>
      </c>
      <c r="F402" s="350" t="s">
        <v>1472</v>
      </c>
      <c r="G402" s="350" t="s">
        <v>447</v>
      </c>
      <c r="H402" s="309" t="s">
        <v>1152</v>
      </c>
    </row>
    <row r="403" spans="1:8" s="187" customFormat="1" ht="22.9" customHeight="1" x14ac:dyDescent="0.2">
      <c r="A403" s="552"/>
      <c r="B403" s="553"/>
      <c r="C403" s="350" t="s">
        <v>1653</v>
      </c>
      <c r="D403" s="350" t="s">
        <v>1654</v>
      </c>
      <c r="E403" s="350" t="s">
        <v>253</v>
      </c>
      <c r="F403" s="350" t="s">
        <v>1472</v>
      </c>
      <c r="G403" s="350" t="s">
        <v>447</v>
      </c>
      <c r="H403" s="309" t="s">
        <v>1152</v>
      </c>
    </row>
    <row r="404" spans="1:8" s="187" customFormat="1" ht="22.9" customHeight="1" x14ac:dyDescent="0.2">
      <c r="A404" s="552"/>
      <c r="B404" s="553"/>
      <c r="C404" s="350" t="s">
        <v>1655</v>
      </c>
      <c r="D404" s="350" t="s">
        <v>1656</v>
      </c>
      <c r="E404" s="350" t="s">
        <v>253</v>
      </c>
      <c r="F404" s="350" t="s">
        <v>1472</v>
      </c>
      <c r="G404" s="350" t="s">
        <v>447</v>
      </c>
      <c r="H404" s="309" t="s">
        <v>1152</v>
      </c>
    </row>
    <row r="405" spans="1:8" s="187" customFormat="1" ht="22.9" customHeight="1" x14ac:dyDescent="0.2">
      <c r="A405" s="552"/>
      <c r="B405" s="553"/>
      <c r="C405" s="350" t="s">
        <v>1657</v>
      </c>
      <c r="D405" s="350" t="s">
        <v>1608</v>
      </c>
      <c r="E405" s="350" t="s">
        <v>253</v>
      </c>
      <c r="F405" s="350" t="s">
        <v>1472</v>
      </c>
      <c r="G405" s="350" t="s">
        <v>447</v>
      </c>
      <c r="H405" s="309" t="s">
        <v>1152</v>
      </c>
    </row>
    <row r="406" spans="1:8" s="187" customFormat="1" ht="22.9" customHeight="1" x14ac:dyDescent="0.2">
      <c r="A406" s="552"/>
      <c r="B406" s="553"/>
      <c r="C406" s="350" t="s">
        <v>1658</v>
      </c>
      <c r="D406" s="350" t="s">
        <v>1659</v>
      </c>
      <c r="E406" s="350" t="s">
        <v>253</v>
      </c>
      <c r="F406" s="350" t="s">
        <v>1472</v>
      </c>
      <c r="G406" s="350" t="s">
        <v>447</v>
      </c>
      <c r="H406" s="309" t="s">
        <v>1152</v>
      </c>
    </row>
    <row r="407" spans="1:8" s="187" customFormat="1" ht="22.9" customHeight="1" x14ac:dyDescent="0.2">
      <c r="A407" s="552"/>
      <c r="B407" s="553"/>
      <c r="C407" s="350" t="s">
        <v>1660</v>
      </c>
      <c r="D407" s="350" t="s">
        <v>1661</v>
      </c>
      <c r="E407" s="350" t="s">
        <v>253</v>
      </c>
      <c r="F407" s="350" t="s">
        <v>1472</v>
      </c>
      <c r="G407" s="350" t="s">
        <v>447</v>
      </c>
      <c r="H407" s="309" t="s">
        <v>1152</v>
      </c>
    </row>
    <row r="408" spans="1:8" s="187" customFormat="1" ht="22.9" customHeight="1" x14ac:dyDescent="0.2">
      <c r="A408" s="552"/>
      <c r="B408" s="553"/>
      <c r="C408" s="350" t="s">
        <v>1662</v>
      </c>
      <c r="D408" s="350" t="s">
        <v>1663</v>
      </c>
      <c r="E408" s="350" t="s">
        <v>253</v>
      </c>
      <c r="F408" s="350" t="s">
        <v>1472</v>
      </c>
      <c r="G408" s="350" t="s">
        <v>447</v>
      </c>
      <c r="H408" s="309" t="s">
        <v>1152</v>
      </c>
    </row>
    <row r="409" spans="1:8" s="187" customFormat="1" ht="22.9" customHeight="1" x14ac:dyDescent="0.2">
      <c r="A409" s="552"/>
      <c r="B409" s="553"/>
      <c r="C409" s="350" t="s">
        <v>1664</v>
      </c>
      <c r="D409" s="350" t="s">
        <v>1665</v>
      </c>
      <c r="E409" s="350" t="s">
        <v>253</v>
      </c>
      <c r="F409" s="350" t="s">
        <v>1472</v>
      </c>
      <c r="G409" s="350" t="s">
        <v>447</v>
      </c>
      <c r="H409" s="309" t="s">
        <v>1152</v>
      </c>
    </row>
    <row r="410" spans="1:8" s="187" customFormat="1" ht="22.9" customHeight="1" x14ac:dyDescent="0.2">
      <c r="A410" s="552"/>
      <c r="B410" s="553"/>
      <c r="C410" s="350" t="s">
        <v>1666</v>
      </c>
      <c r="D410" s="350" t="s">
        <v>1608</v>
      </c>
      <c r="E410" s="350" t="s">
        <v>253</v>
      </c>
      <c r="F410" s="350" t="s">
        <v>1472</v>
      </c>
      <c r="G410" s="350" t="s">
        <v>447</v>
      </c>
      <c r="H410" s="309" t="s">
        <v>1152</v>
      </c>
    </row>
    <row r="411" spans="1:8" s="187" customFormat="1" ht="22.9" customHeight="1" x14ac:dyDescent="0.2">
      <c r="A411" s="552"/>
      <c r="B411" s="553"/>
      <c r="C411" s="350" t="s">
        <v>1667</v>
      </c>
      <c r="D411" s="350" t="s">
        <v>1668</v>
      </c>
      <c r="E411" s="350" t="s">
        <v>253</v>
      </c>
      <c r="F411" s="350" t="s">
        <v>1472</v>
      </c>
      <c r="G411" s="350" t="s">
        <v>447</v>
      </c>
      <c r="H411" s="309" t="s">
        <v>1152</v>
      </c>
    </row>
    <row r="412" spans="1:8" s="187" customFormat="1" ht="22.9" customHeight="1" x14ac:dyDescent="0.2">
      <c r="A412" s="552"/>
      <c r="B412" s="553"/>
      <c r="C412" s="350" t="s">
        <v>1669</v>
      </c>
      <c r="D412" s="350" t="s">
        <v>1670</v>
      </c>
      <c r="E412" s="350" t="s">
        <v>253</v>
      </c>
      <c r="F412" s="350" t="s">
        <v>1472</v>
      </c>
      <c r="G412" s="350" t="s">
        <v>447</v>
      </c>
      <c r="H412" s="309" t="s">
        <v>1152</v>
      </c>
    </row>
    <row r="413" spans="1:8" s="187" customFormat="1" ht="22.9" customHeight="1" x14ac:dyDescent="0.2">
      <c r="A413" s="552"/>
      <c r="B413" s="553"/>
      <c r="C413" s="350" t="s">
        <v>1671</v>
      </c>
      <c r="D413" s="350" t="s">
        <v>1602</v>
      </c>
      <c r="E413" s="350" t="s">
        <v>253</v>
      </c>
      <c r="F413" s="350" t="s">
        <v>1472</v>
      </c>
      <c r="G413" s="350" t="s">
        <v>447</v>
      </c>
      <c r="H413" s="309" t="s">
        <v>1152</v>
      </c>
    </row>
    <row r="414" spans="1:8" s="187" customFormat="1" ht="22.9" customHeight="1" x14ac:dyDescent="0.2">
      <c r="A414" s="552"/>
      <c r="B414" s="553"/>
      <c r="C414" s="350" t="s">
        <v>1672</v>
      </c>
      <c r="D414" s="350" t="s">
        <v>1594</v>
      </c>
      <c r="E414" s="350" t="s">
        <v>253</v>
      </c>
      <c r="F414" s="350" t="s">
        <v>1472</v>
      </c>
      <c r="G414" s="350" t="s">
        <v>447</v>
      </c>
      <c r="H414" s="309" t="s">
        <v>1152</v>
      </c>
    </row>
    <row r="415" spans="1:8" s="187" customFormat="1" ht="22.9" customHeight="1" x14ac:dyDescent="0.2">
      <c r="A415" s="552"/>
      <c r="B415" s="553"/>
      <c r="C415" s="350" t="s">
        <v>1673</v>
      </c>
      <c r="D415" s="350" t="s">
        <v>1608</v>
      </c>
      <c r="E415" s="350" t="s">
        <v>253</v>
      </c>
      <c r="F415" s="350" t="s">
        <v>1472</v>
      </c>
      <c r="G415" s="350" t="s">
        <v>447</v>
      </c>
      <c r="H415" s="309" t="s">
        <v>1152</v>
      </c>
    </row>
    <row r="416" spans="1:8" s="187" customFormat="1" ht="22.9" customHeight="1" x14ac:dyDescent="0.2">
      <c r="A416" s="552"/>
      <c r="B416" s="553"/>
      <c r="C416" s="350" t="s">
        <v>1674</v>
      </c>
      <c r="D416" s="350" t="s">
        <v>1675</v>
      </c>
      <c r="E416" s="350" t="s">
        <v>253</v>
      </c>
      <c r="F416" s="350" t="s">
        <v>1472</v>
      </c>
      <c r="G416" s="350" t="s">
        <v>447</v>
      </c>
      <c r="H416" s="309" t="s">
        <v>1152</v>
      </c>
    </row>
    <row r="417" spans="1:8" s="187" customFormat="1" ht="22.9" customHeight="1" x14ac:dyDescent="0.2">
      <c r="A417" s="552"/>
      <c r="B417" s="553"/>
      <c r="C417" s="350" t="s">
        <v>1676</v>
      </c>
      <c r="D417" s="350" t="s">
        <v>1677</v>
      </c>
      <c r="E417" s="350" t="s">
        <v>253</v>
      </c>
      <c r="F417" s="350" t="s">
        <v>1472</v>
      </c>
      <c r="G417" s="350" t="s">
        <v>447</v>
      </c>
      <c r="H417" s="309" t="s">
        <v>1152</v>
      </c>
    </row>
    <row r="418" spans="1:8" s="187" customFormat="1" ht="22.9" customHeight="1" x14ac:dyDescent="0.2">
      <c r="A418" s="552"/>
      <c r="B418" s="553"/>
      <c r="C418" s="350" t="s">
        <v>1678</v>
      </c>
      <c r="D418" s="350" t="s">
        <v>1679</v>
      </c>
      <c r="E418" s="350" t="s">
        <v>253</v>
      </c>
      <c r="F418" s="350" t="s">
        <v>1472</v>
      </c>
      <c r="G418" s="350" t="s">
        <v>447</v>
      </c>
      <c r="H418" s="309" t="s">
        <v>1152</v>
      </c>
    </row>
    <row r="419" spans="1:8" s="187" customFormat="1" ht="22.9" customHeight="1" x14ac:dyDescent="0.2">
      <c r="A419" s="552"/>
      <c r="B419" s="553"/>
      <c r="C419" s="350" t="s">
        <v>1683</v>
      </c>
      <c r="D419" s="350" t="s">
        <v>1684</v>
      </c>
      <c r="E419" s="350" t="s">
        <v>253</v>
      </c>
      <c r="F419" s="350" t="s">
        <v>1685</v>
      </c>
      <c r="G419" s="350" t="s">
        <v>447</v>
      </c>
      <c r="H419" s="309" t="s">
        <v>1152</v>
      </c>
    </row>
    <row r="420" spans="1:8" s="187" customFormat="1" ht="22.9" customHeight="1" x14ac:dyDescent="0.2">
      <c r="A420" s="552"/>
      <c r="B420" s="553"/>
      <c r="C420" s="350" t="s">
        <v>1686</v>
      </c>
      <c r="D420" s="350" t="s">
        <v>1687</v>
      </c>
      <c r="E420" s="350" t="s">
        <v>253</v>
      </c>
      <c r="F420" s="350" t="s">
        <v>1685</v>
      </c>
      <c r="G420" s="350" t="s">
        <v>447</v>
      </c>
      <c r="H420" s="309" t="s">
        <v>1152</v>
      </c>
    </row>
    <row r="421" spans="1:8" s="187" customFormat="1" ht="22.9" customHeight="1" x14ac:dyDescent="0.2">
      <c r="A421" s="552"/>
      <c r="B421" s="553"/>
      <c r="C421" s="350" t="s">
        <v>1688</v>
      </c>
      <c r="D421" s="350" t="s">
        <v>1689</v>
      </c>
      <c r="E421" s="350" t="s">
        <v>253</v>
      </c>
      <c r="F421" s="350" t="s">
        <v>1685</v>
      </c>
      <c r="G421" s="350" t="s">
        <v>447</v>
      </c>
      <c r="H421" s="309" t="s">
        <v>1152</v>
      </c>
    </row>
    <row r="422" spans="1:8" s="187" customFormat="1" ht="22.9" customHeight="1" x14ac:dyDescent="0.2">
      <c r="A422" s="552"/>
      <c r="B422" s="553"/>
      <c r="C422" s="350" t="s">
        <v>1690</v>
      </c>
      <c r="D422" s="350" t="s">
        <v>1691</v>
      </c>
      <c r="E422" s="350" t="s">
        <v>253</v>
      </c>
      <c r="F422" s="350" t="s">
        <v>1685</v>
      </c>
      <c r="G422" s="350" t="s">
        <v>447</v>
      </c>
      <c r="H422" s="309" t="s">
        <v>1152</v>
      </c>
    </row>
    <row r="423" spans="1:8" s="187" customFormat="1" ht="22.9" customHeight="1" x14ac:dyDescent="0.2">
      <c r="A423" s="552"/>
      <c r="B423" s="553"/>
      <c r="C423" s="350" t="s">
        <v>1692</v>
      </c>
      <c r="D423" s="350" t="s">
        <v>1693</v>
      </c>
      <c r="E423" s="350" t="s">
        <v>253</v>
      </c>
      <c r="F423" s="350" t="s">
        <v>1685</v>
      </c>
      <c r="G423" s="350" t="s">
        <v>447</v>
      </c>
      <c r="H423" s="309" t="s">
        <v>1152</v>
      </c>
    </row>
    <row r="424" spans="1:8" s="187" customFormat="1" ht="22.9" customHeight="1" x14ac:dyDescent="0.2">
      <c r="A424" s="552"/>
      <c r="B424" s="553"/>
      <c r="C424" s="350" t="s">
        <v>1694</v>
      </c>
      <c r="D424" s="350" t="s">
        <v>1695</v>
      </c>
      <c r="E424" s="350" t="s">
        <v>253</v>
      </c>
      <c r="F424" s="350" t="s">
        <v>1685</v>
      </c>
      <c r="G424" s="350" t="s">
        <v>447</v>
      </c>
      <c r="H424" s="309" t="s">
        <v>1152</v>
      </c>
    </row>
    <row r="425" spans="1:8" s="187" customFormat="1" ht="22.9" customHeight="1" x14ac:dyDescent="0.2">
      <c r="A425" s="552"/>
      <c r="B425" s="553"/>
      <c r="C425" s="350" t="s">
        <v>1696</v>
      </c>
      <c r="D425" s="350" t="s">
        <v>1697</v>
      </c>
      <c r="E425" s="350" t="s">
        <v>253</v>
      </c>
      <c r="F425" s="350" t="s">
        <v>1685</v>
      </c>
      <c r="G425" s="350" t="s">
        <v>447</v>
      </c>
      <c r="H425" s="309" t="s">
        <v>1152</v>
      </c>
    </row>
    <row r="426" spans="1:8" s="187" customFormat="1" ht="22.9" customHeight="1" x14ac:dyDescent="0.2">
      <c r="A426" s="552"/>
      <c r="B426" s="553"/>
      <c r="C426" s="350" t="s">
        <v>1698</v>
      </c>
      <c r="D426" s="350" t="s">
        <v>1699</v>
      </c>
      <c r="E426" s="350" t="s">
        <v>253</v>
      </c>
      <c r="F426" s="350" t="s">
        <v>1685</v>
      </c>
      <c r="G426" s="350" t="s">
        <v>447</v>
      </c>
      <c r="H426" s="309" t="s">
        <v>1152</v>
      </c>
    </row>
    <row r="427" spans="1:8" s="187" customFormat="1" ht="22.9" customHeight="1" x14ac:dyDescent="0.2">
      <c r="A427" s="552" t="s">
        <v>1128</v>
      </c>
      <c r="B427" s="553" t="s">
        <v>1129</v>
      </c>
      <c r="C427" s="350" t="s">
        <v>1700</v>
      </c>
      <c r="D427" s="350" t="s">
        <v>1701</v>
      </c>
      <c r="E427" s="350" t="s">
        <v>253</v>
      </c>
      <c r="F427" s="350" t="s">
        <v>1472</v>
      </c>
      <c r="G427" s="350" t="s">
        <v>447</v>
      </c>
      <c r="H427" s="309" t="s">
        <v>1225</v>
      </c>
    </row>
    <row r="428" spans="1:8" s="187" customFormat="1" ht="22.9" customHeight="1" x14ac:dyDescent="0.2">
      <c r="A428" s="552"/>
      <c r="B428" s="553"/>
      <c r="C428" s="350" t="s">
        <v>1702</v>
      </c>
      <c r="D428" s="350" t="s">
        <v>1703</v>
      </c>
      <c r="E428" s="350" t="s">
        <v>253</v>
      </c>
      <c r="F428" s="350" t="s">
        <v>1472</v>
      </c>
      <c r="G428" s="350" t="s">
        <v>447</v>
      </c>
      <c r="H428" s="309" t="s">
        <v>1225</v>
      </c>
    </row>
    <row r="429" spans="1:8" s="187" customFormat="1" ht="22.9" customHeight="1" x14ac:dyDescent="0.2">
      <c r="A429" s="552"/>
      <c r="B429" s="553"/>
      <c r="C429" s="350" t="s">
        <v>1704</v>
      </c>
      <c r="D429" s="350" t="s">
        <v>1705</v>
      </c>
      <c r="E429" s="350" t="s">
        <v>253</v>
      </c>
      <c r="F429" s="350" t="s">
        <v>1472</v>
      </c>
      <c r="G429" s="350" t="s">
        <v>447</v>
      </c>
      <c r="H429" s="309" t="s">
        <v>1225</v>
      </c>
    </row>
    <row r="430" spans="1:8" s="187" customFormat="1" ht="22.9" customHeight="1" x14ac:dyDescent="0.2">
      <c r="A430" s="552"/>
      <c r="B430" s="553"/>
      <c r="C430" s="350" t="s">
        <v>1706</v>
      </c>
      <c r="D430" s="350" t="s">
        <v>1707</v>
      </c>
      <c r="E430" s="350" t="s">
        <v>253</v>
      </c>
      <c r="F430" s="350" t="s">
        <v>1472</v>
      </c>
      <c r="G430" s="350" t="s">
        <v>447</v>
      </c>
      <c r="H430" s="309" t="s">
        <v>1225</v>
      </c>
    </row>
    <row r="431" spans="1:8" s="187" customFormat="1" ht="22.9" customHeight="1" x14ac:dyDescent="0.2">
      <c r="A431" s="552"/>
      <c r="B431" s="553"/>
      <c r="C431" s="350" t="s">
        <v>1708</v>
      </c>
      <c r="D431" s="350" t="s">
        <v>1709</v>
      </c>
      <c r="E431" s="350" t="s">
        <v>253</v>
      </c>
      <c r="F431" s="350" t="s">
        <v>1472</v>
      </c>
      <c r="G431" s="350" t="s">
        <v>447</v>
      </c>
      <c r="H431" s="309" t="s">
        <v>1225</v>
      </c>
    </row>
    <row r="432" spans="1:8" s="187" customFormat="1" ht="22.9" customHeight="1" x14ac:dyDescent="0.2">
      <c r="A432" s="552"/>
      <c r="B432" s="553"/>
      <c r="C432" s="350" t="s">
        <v>1710</v>
      </c>
      <c r="D432" s="350" t="s">
        <v>1711</v>
      </c>
      <c r="E432" s="350" t="s">
        <v>253</v>
      </c>
      <c r="F432" s="350" t="s">
        <v>1472</v>
      </c>
      <c r="G432" s="350" t="s">
        <v>447</v>
      </c>
      <c r="H432" s="309" t="s">
        <v>1225</v>
      </c>
    </row>
    <row r="433" spans="1:8" s="187" customFormat="1" ht="22.9" customHeight="1" x14ac:dyDescent="0.2">
      <c r="A433" s="552"/>
      <c r="B433" s="553"/>
      <c r="C433" s="350" t="s">
        <v>1712</v>
      </c>
      <c r="D433" s="350" t="s">
        <v>1713</v>
      </c>
      <c r="E433" s="350" t="s">
        <v>253</v>
      </c>
      <c r="F433" s="350" t="s">
        <v>1472</v>
      </c>
      <c r="G433" s="350" t="s">
        <v>447</v>
      </c>
      <c r="H433" s="309" t="s">
        <v>1225</v>
      </c>
    </row>
    <row r="434" spans="1:8" s="187" customFormat="1" ht="22.9" customHeight="1" x14ac:dyDescent="0.2">
      <c r="A434" s="552"/>
      <c r="B434" s="553"/>
      <c r="C434" s="350" t="s">
        <v>1714</v>
      </c>
      <c r="D434" s="350" t="s">
        <v>1715</v>
      </c>
      <c r="E434" s="350" t="s">
        <v>253</v>
      </c>
      <c r="F434" s="350" t="s">
        <v>1472</v>
      </c>
      <c r="G434" s="350" t="s">
        <v>447</v>
      </c>
      <c r="H434" s="309" t="s">
        <v>1225</v>
      </c>
    </row>
    <row r="435" spans="1:8" s="187" customFormat="1" ht="22.9" customHeight="1" x14ac:dyDescent="0.2">
      <c r="A435" s="552"/>
      <c r="B435" s="553"/>
      <c r="C435" s="350" t="s">
        <v>1716</v>
      </c>
      <c r="D435" s="350" t="s">
        <v>1717</v>
      </c>
      <c r="E435" s="350" t="s">
        <v>253</v>
      </c>
      <c r="F435" s="350" t="s">
        <v>1472</v>
      </c>
      <c r="G435" s="350" t="s">
        <v>447</v>
      </c>
      <c r="H435" s="309" t="s">
        <v>1225</v>
      </c>
    </row>
    <row r="436" spans="1:8" s="187" customFormat="1" ht="22.9" customHeight="1" x14ac:dyDescent="0.2">
      <c r="A436" s="552"/>
      <c r="B436" s="553"/>
      <c r="C436" s="350" t="s">
        <v>1718</v>
      </c>
      <c r="D436" s="350" t="s">
        <v>1719</v>
      </c>
      <c r="E436" s="350" t="s">
        <v>253</v>
      </c>
      <c r="F436" s="350" t="s">
        <v>1472</v>
      </c>
      <c r="G436" s="350" t="s">
        <v>447</v>
      </c>
      <c r="H436" s="309" t="s">
        <v>1225</v>
      </c>
    </row>
    <row r="437" spans="1:8" s="187" customFormat="1" ht="22.9" customHeight="1" x14ac:dyDescent="0.2">
      <c r="A437" s="552"/>
      <c r="B437" s="553"/>
      <c r="C437" s="350" t="s">
        <v>1720</v>
      </c>
      <c r="D437" s="350" t="s">
        <v>1721</v>
      </c>
      <c r="E437" s="350" t="s">
        <v>253</v>
      </c>
      <c r="F437" s="350" t="s">
        <v>1472</v>
      </c>
      <c r="G437" s="350" t="s">
        <v>447</v>
      </c>
      <c r="H437" s="309" t="s">
        <v>1225</v>
      </c>
    </row>
    <row r="438" spans="1:8" s="187" customFormat="1" ht="22.9" customHeight="1" x14ac:dyDescent="0.2">
      <c r="A438" s="552"/>
      <c r="B438" s="553"/>
      <c r="C438" s="350" t="s">
        <v>1722</v>
      </c>
      <c r="D438" s="350" t="s">
        <v>1723</v>
      </c>
      <c r="E438" s="350" t="s">
        <v>253</v>
      </c>
      <c r="F438" s="350" t="s">
        <v>1472</v>
      </c>
      <c r="G438" s="350" t="s">
        <v>447</v>
      </c>
      <c r="H438" s="309" t="s">
        <v>1225</v>
      </c>
    </row>
    <row r="439" spans="1:8" s="187" customFormat="1" ht="22.9" customHeight="1" x14ac:dyDescent="0.2">
      <c r="A439" s="552"/>
      <c r="B439" s="553"/>
      <c r="C439" s="350" t="s">
        <v>1724</v>
      </c>
      <c r="D439" s="350" t="s">
        <v>1725</v>
      </c>
      <c r="E439" s="350" t="s">
        <v>253</v>
      </c>
      <c r="F439" s="350" t="s">
        <v>1472</v>
      </c>
      <c r="G439" s="350" t="s">
        <v>447</v>
      </c>
      <c r="H439" s="309" t="s">
        <v>1225</v>
      </c>
    </row>
    <row r="440" spans="1:8" s="187" customFormat="1" ht="22.9" customHeight="1" x14ac:dyDescent="0.2">
      <c r="A440" s="552"/>
      <c r="B440" s="553"/>
      <c r="C440" s="350" t="s">
        <v>1726</v>
      </c>
      <c r="D440" s="350" t="s">
        <v>1727</v>
      </c>
      <c r="E440" s="350" t="s">
        <v>253</v>
      </c>
      <c r="F440" s="350" t="s">
        <v>1472</v>
      </c>
      <c r="G440" s="350" t="s">
        <v>447</v>
      </c>
      <c r="H440" s="309" t="s">
        <v>1225</v>
      </c>
    </row>
    <row r="441" spans="1:8" s="187" customFormat="1" ht="22.9" customHeight="1" x14ac:dyDescent="0.2">
      <c r="A441" s="552"/>
      <c r="B441" s="553"/>
      <c r="C441" s="350" t="s">
        <v>1728</v>
      </c>
      <c r="D441" s="350" t="s">
        <v>1729</v>
      </c>
      <c r="E441" s="350" t="s">
        <v>253</v>
      </c>
      <c r="F441" s="350" t="s">
        <v>1472</v>
      </c>
      <c r="G441" s="350" t="s">
        <v>447</v>
      </c>
      <c r="H441" s="309" t="s">
        <v>1225</v>
      </c>
    </row>
    <row r="442" spans="1:8" s="187" customFormat="1" ht="22.9" customHeight="1" x14ac:dyDescent="0.2">
      <c r="A442" s="552"/>
      <c r="B442" s="553"/>
      <c r="C442" s="350" t="s">
        <v>1730</v>
      </c>
      <c r="D442" s="350" t="s">
        <v>1731</v>
      </c>
      <c r="E442" s="350" t="s">
        <v>253</v>
      </c>
      <c r="F442" s="350" t="s">
        <v>1472</v>
      </c>
      <c r="G442" s="350" t="s">
        <v>447</v>
      </c>
      <c r="H442" s="309" t="s">
        <v>1225</v>
      </c>
    </row>
    <row r="443" spans="1:8" s="187" customFormat="1" ht="22.9" customHeight="1" x14ac:dyDescent="0.2">
      <c r="A443" s="552"/>
      <c r="B443" s="553"/>
      <c r="C443" s="350" t="s">
        <v>1732</v>
      </c>
      <c r="D443" s="350" t="s">
        <v>1733</v>
      </c>
      <c r="E443" s="350" t="s">
        <v>253</v>
      </c>
      <c r="F443" s="350" t="s">
        <v>1472</v>
      </c>
      <c r="G443" s="350" t="s">
        <v>447</v>
      </c>
      <c r="H443" s="309" t="s">
        <v>1225</v>
      </c>
    </row>
    <row r="444" spans="1:8" s="187" customFormat="1" ht="22.9" customHeight="1" x14ac:dyDescent="0.2">
      <c r="A444" s="552"/>
      <c r="B444" s="553"/>
      <c r="C444" s="350" t="s">
        <v>1734</v>
      </c>
      <c r="D444" s="350" t="s">
        <v>1735</v>
      </c>
      <c r="E444" s="350" t="s">
        <v>253</v>
      </c>
      <c r="F444" s="350" t="s">
        <v>1472</v>
      </c>
      <c r="G444" s="350" t="s">
        <v>447</v>
      </c>
      <c r="H444" s="309" t="s">
        <v>1225</v>
      </c>
    </row>
    <row r="445" spans="1:8" s="187" customFormat="1" ht="22.9" customHeight="1" x14ac:dyDescent="0.2">
      <c r="A445" s="552"/>
      <c r="B445" s="553"/>
      <c r="C445" s="350" t="s">
        <v>1736</v>
      </c>
      <c r="D445" s="350" t="s">
        <v>1737</v>
      </c>
      <c r="E445" s="350" t="s">
        <v>253</v>
      </c>
      <c r="F445" s="350" t="s">
        <v>1472</v>
      </c>
      <c r="G445" s="350" t="s">
        <v>447</v>
      </c>
      <c r="H445" s="309" t="s">
        <v>1225</v>
      </c>
    </row>
    <row r="446" spans="1:8" s="187" customFormat="1" ht="22.9" customHeight="1" x14ac:dyDescent="0.2">
      <c r="A446" s="552"/>
      <c r="B446" s="553"/>
      <c r="C446" s="350" t="s">
        <v>1738</v>
      </c>
      <c r="D446" s="350" t="s">
        <v>1739</v>
      </c>
      <c r="E446" s="350" t="s">
        <v>253</v>
      </c>
      <c r="F446" s="350" t="s">
        <v>1472</v>
      </c>
      <c r="G446" s="350" t="s">
        <v>447</v>
      </c>
      <c r="H446" s="309" t="s">
        <v>1225</v>
      </c>
    </row>
    <row r="447" spans="1:8" s="187" customFormat="1" ht="22.9" customHeight="1" x14ac:dyDescent="0.2">
      <c r="A447" s="552"/>
      <c r="B447" s="553"/>
      <c r="C447" s="350" t="s">
        <v>1740</v>
      </c>
      <c r="D447" s="350" t="s">
        <v>1741</v>
      </c>
      <c r="E447" s="350" t="s">
        <v>253</v>
      </c>
      <c r="F447" s="350" t="s">
        <v>1472</v>
      </c>
      <c r="G447" s="350" t="s">
        <v>447</v>
      </c>
      <c r="H447" s="309" t="s">
        <v>1225</v>
      </c>
    </row>
    <row r="448" spans="1:8" s="187" customFormat="1" ht="22.9" customHeight="1" x14ac:dyDescent="0.2">
      <c r="A448" s="552"/>
      <c r="B448" s="553"/>
      <c r="C448" s="350" t="s">
        <v>1742</v>
      </c>
      <c r="D448" s="350" t="s">
        <v>1743</v>
      </c>
      <c r="E448" s="350" t="s">
        <v>253</v>
      </c>
      <c r="F448" s="350" t="s">
        <v>1472</v>
      </c>
      <c r="G448" s="350" t="s">
        <v>447</v>
      </c>
      <c r="H448" s="309" t="s">
        <v>1225</v>
      </c>
    </row>
    <row r="449" spans="1:8" s="187" customFormat="1" ht="22.9" customHeight="1" x14ac:dyDescent="0.2">
      <c r="A449" s="552"/>
      <c r="B449" s="553"/>
      <c r="C449" s="350" t="s">
        <v>1744</v>
      </c>
      <c r="D449" s="350" t="s">
        <v>1731</v>
      </c>
      <c r="E449" s="350" t="s">
        <v>253</v>
      </c>
      <c r="F449" s="350" t="s">
        <v>1472</v>
      </c>
      <c r="G449" s="350" t="s">
        <v>447</v>
      </c>
      <c r="H449" s="309" t="s">
        <v>1225</v>
      </c>
    </row>
    <row r="450" spans="1:8" s="187" customFormat="1" ht="22.9" customHeight="1" x14ac:dyDescent="0.2">
      <c r="A450" s="552"/>
      <c r="B450" s="553"/>
      <c r="C450" s="350" t="s">
        <v>1745</v>
      </c>
      <c r="D450" s="350" t="s">
        <v>1746</v>
      </c>
      <c r="E450" s="350" t="s">
        <v>253</v>
      </c>
      <c r="F450" s="350" t="s">
        <v>1472</v>
      </c>
      <c r="G450" s="350" t="s">
        <v>447</v>
      </c>
      <c r="H450" s="309" t="s">
        <v>1225</v>
      </c>
    </row>
    <row r="451" spans="1:8" s="187" customFormat="1" ht="22.9" customHeight="1" x14ac:dyDescent="0.2">
      <c r="A451" s="552"/>
      <c r="B451" s="553"/>
      <c r="C451" s="350" t="s">
        <v>1747</v>
      </c>
      <c r="D451" s="350" t="s">
        <v>1748</v>
      </c>
      <c r="E451" s="350" t="s">
        <v>253</v>
      </c>
      <c r="F451" s="350" t="s">
        <v>1472</v>
      </c>
      <c r="G451" s="350" t="s">
        <v>447</v>
      </c>
      <c r="H451" s="309" t="s">
        <v>1225</v>
      </c>
    </row>
    <row r="452" spans="1:8" s="187" customFormat="1" ht="22.9" customHeight="1" x14ac:dyDescent="0.2">
      <c r="A452" s="552"/>
      <c r="B452" s="553"/>
      <c r="C452" s="350" t="s">
        <v>1749</v>
      </c>
      <c r="D452" s="350" t="s">
        <v>1750</v>
      </c>
      <c r="E452" s="350" t="s">
        <v>253</v>
      </c>
      <c r="F452" s="350" t="s">
        <v>1472</v>
      </c>
      <c r="G452" s="350" t="s">
        <v>447</v>
      </c>
      <c r="H452" s="309" t="s">
        <v>1225</v>
      </c>
    </row>
    <row r="453" spans="1:8" s="187" customFormat="1" ht="22.9" customHeight="1" x14ac:dyDescent="0.2">
      <c r="A453" s="552"/>
      <c r="B453" s="553"/>
      <c r="C453" s="350" t="s">
        <v>1751</v>
      </c>
      <c r="D453" s="350" t="s">
        <v>1752</v>
      </c>
      <c r="E453" s="350" t="s">
        <v>253</v>
      </c>
      <c r="F453" s="350" t="s">
        <v>1472</v>
      </c>
      <c r="G453" s="350" t="s">
        <v>447</v>
      </c>
      <c r="H453" s="309" t="s">
        <v>1225</v>
      </c>
    </row>
    <row r="454" spans="1:8" s="187" customFormat="1" ht="22.9" customHeight="1" x14ac:dyDescent="0.2">
      <c r="A454" s="552"/>
      <c r="B454" s="553"/>
      <c r="C454" s="350" t="s">
        <v>1753</v>
      </c>
      <c r="D454" s="350" t="s">
        <v>1754</v>
      </c>
      <c r="E454" s="350" t="s">
        <v>253</v>
      </c>
      <c r="F454" s="350" t="s">
        <v>1472</v>
      </c>
      <c r="G454" s="350" t="s">
        <v>447</v>
      </c>
      <c r="H454" s="309" t="s">
        <v>1225</v>
      </c>
    </row>
    <row r="455" spans="1:8" s="187" customFormat="1" ht="22.9" customHeight="1" x14ac:dyDescent="0.2">
      <c r="A455" s="552"/>
      <c r="B455" s="553"/>
      <c r="C455" s="350" t="s">
        <v>1755</v>
      </c>
      <c r="D455" s="350" t="s">
        <v>1756</v>
      </c>
      <c r="E455" s="350" t="s">
        <v>253</v>
      </c>
      <c r="F455" s="350" t="s">
        <v>1472</v>
      </c>
      <c r="G455" s="350" t="s">
        <v>447</v>
      </c>
      <c r="H455" s="309" t="s">
        <v>1225</v>
      </c>
    </row>
    <row r="456" spans="1:8" s="187" customFormat="1" ht="22.9" customHeight="1" x14ac:dyDescent="0.2">
      <c r="A456" s="552"/>
      <c r="B456" s="553"/>
      <c r="C456" s="350" t="s">
        <v>1757</v>
      </c>
      <c r="D456" s="350" t="s">
        <v>1758</v>
      </c>
      <c r="E456" s="350" t="s">
        <v>253</v>
      </c>
      <c r="F456" s="350" t="s">
        <v>1472</v>
      </c>
      <c r="G456" s="350" t="s">
        <v>447</v>
      </c>
      <c r="H456" s="309" t="s">
        <v>1225</v>
      </c>
    </row>
    <row r="457" spans="1:8" s="187" customFormat="1" ht="22.9" customHeight="1" x14ac:dyDescent="0.2">
      <c r="A457" s="552"/>
      <c r="B457" s="553"/>
      <c r="C457" s="350" t="s">
        <v>1759</v>
      </c>
      <c r="D457" s="350" t="s">
        <v>1760</v>
      </c>
      <c r="E457" s="350" t="s">
        <v>253</v>
      </c>
      <c r="F457" s="350" t="s">
        <v>1472</v>
      </c>
      <c r="G457" s="350" t="s">
        <v>447</v>
      </c>
      <c r="H457" s="309" t="s">
        <v>1225</v>
      </c>
    </row>
    <row r="458" spans="1:8" s="187" customFormat="1" ht="22.9" customHeight="1" x14ac:dyDescent="0.2">
      <c r="A458" s="552"/>
      <c r="B458" s="553"/>
      <c r="C458" s="350" t="s">
        <v>1761</v>
      </c>
      <c r="D458" s="350" t="s">
        <v>1762</v>
      </c>
      <c r="E458" s="350" t="s">
        <v>253</v>
      </c>
      <c r="F458" s="350" t="s">
        <v>1472</v>
      </c>
      <c r="G458" s="350" t="s">
        <v>447</v>
      </c>
      <c r="H458" s="309" t="s">
        <v>1225</v>
      </c>
    </row>
    <row r="459" spans="1:8" s="187" customFormat="1" ht="22.9" customHeight="1" x14ac:dyDescent="0.2">
      <c r="A459" s="552"/>
      <c r="B459" s="553"/>
      <c r="C459" s="350" t="s">
        <v>1763</v>
      </c>
      <c r="D459" s="350" t="s">
        <v>1764</v>
      </c>
      <c r="E459" s="350" t="s">
        <v>253</v>
      </c>
      <c r="F459" s="350" t="s">
        <v>1472</v>
      </c>
      <c r="G459" s="350" t="s">
        <v>447</v>
      </c>
      <c r="H459" s="309" t="s">
        <v>1225</v>
      </c>
    </row>
    <row r="460" spans="1:8" s="187" customFormat="1" ht="22.9" customHeight="1" x14ac:dyDescent="0.2">
      <c r="A460" s="552"/>
      <c r="B460" s="553"/>
      <c r="C460" s="350" t="s">
        <v>1765</v>
      </c>
      <c r="D460" s="350" t="s">
        <v>1766</v>
      </c>
      <c r="E460" s="350" t="s">
        <v>253</v>
      </c>
      <c r="F460" s="350" t="s">
        <v>1472</v>
      </c>
      <c r="G460" s="350" t="s">
        <v>447</v>
      </c>
      <c r="H460" s="309" t="s">
        <v>1225</v>
      </c>
    </row>
    <row r="461" spans="1:8" s="187" customFormat="1" ht="22.9" customHeight="1" x14ac:dyDescent="0.2">
      <c r="A461" s="552"/>
      <c r="B461" s="553"/>
      <c r="C461" s="350" t="s">
        <v>1767</v>
      </c>
      <c r="D461" s="350" t="s">
        <v>1750</v>
      </c>
      <c r="E461" s="350" t="s">
        <v>253</v>
      </c>
      <c r="F461" s="350" t="s">
        <v>1472</v>
      </c>
      <c r="G461" s="350" t="s">
        <v>447</v>
      </c>
      <c r="H461" s="309" t="s">
        <v>1225</v>
      </c>
    </row>
    <row r="462" spans="1:8" s="187" customFormat="1" ht="22.9" customHeight="1" x14ac:dyDescent="0.2">
      <c r="A462" s="552"/>
      <c r="B462" s="553"/>
      <c r="C462" s="350" t="s">
        <v>1768</v>
      </c>
      <c r="D462" s="350" t="s">
        <v>1769</v>
      </c>
      <c r="E462" s="350" t="s">
        <v>253</v>
      </c>
      <c r="F462" s="350" t="s">
        <v>1472</v>
      </c>
      <c r="G462" s="350" t="s">
        <v>447</v>
      </c>
      <c r="H462" s="309" t="s">
        <v>1225</v>
      </c>
    </row>
    <row r="463" spans="1:8" s="187" customFormat="1" ht="22.9" customHeight="1" x14ac:dyDescent="0.2">
      <c r="A463" s="552"/>
      <c r="B463" s="553"/>
      <c r="C463" s="350" t="s">
        <v>1770</v>
      </c>
      <c r="D463" s="350" t="s">
        <v>1771</v>
      </c>
      <c r="E463" s="350" t="s">
        <v>253</v>
      </c>
      <c r="F463" s="350" t="s">
        <v>1472</v>
      </c>
      <c r="G463" s="350" t="s">
        <v>447</v>
      </c>
      <c r="H463" s="309" t="s">
        <v>1225</v>
      </c>
    </row>
    <row r="464" spans="1:8" s="187" customFormat="1" ht="22.9" customHeight="1" x14ac:dyDescent="0.2">
      <c r="A464" s="552"/>
      <c r="B464" s="553"/>
      <c r="C464" s="350" t="s">
        <v>1772</v>
      </c>
      <c r="D464" s="350" t="s">
        <v>1773</v>
      </c>
      <c r="E464" s="350" t="s">
        <v>253</v>
      </c>
      <c r="F464" s="350" t="s">
        <v>1472</v>
      </c>
      <c r="G464" s="350" t="s">
        <v>447</v>
      </c>
      <c r="H464" s="309" t="s">
        <v>1225</v>
      </c>
    </row>
    <row r="465" spans="1:8" s="187" customFormat="1" ht="22.9" customHeight="1" x14ac:dyDescent="0.2">
      <c r="A465" s="552"/>
      <c r="B465" s="553"/>
      <c r="C465" s="350" t="s">
        <v>1774</v>
      </c>
      <c r="D465" s="350" t="s">
        <v>1775</v>
      </c>
      <c r="E465" s="350" t="s">
        <v>253</v>
      </c>
      <c r="F465" s="350" t="s">
        <v>1472</v>
      </c>
      <c r="G465" s="350" t="s">
        <v>447</v>
      </c>
      <c r="H465" s="309" t="s">
        <v>1225</v>
      </c>
    </row>
    <row r="466" spans="1:8" s="187" customFormat="1" ht="22.9" customHeight="1" x14ac:dyDescent="0.2">
      <c r="A466" s="552"/>
      <c r="B466" s="553"/>
      <c r="C466" s="350" t="s">
        <v>1776</v>
      </c>
      <c r="D466" s="350" t="s">
        <v>1777</v>
      </c>
      <c r="E466" s="350" t="s">
        <v>253</v>
      </c>
      <c r="F466" s="350" t="s">
        <v>1472</v>
      </c>
      <c r="G466" s="350" t="s">
        <v>447</v>
      </c>
      <c r="H466" s="309" t="s">
        <v>1225</v>
      </c>
    </row>
    <row r="467" spans="1:8" s="187" customFormat="1" ht="22.9" customHeight="1" x14ac:dyDescent="0.2">
      <c r="A467" s="552"/>
      <c r="B467" s="553"/>
      <c r="C467" s="350" t="s">
        <v>1778</v>
      </c>
      <c r="D467" s="350" t="s">
        <v>1779</v>
      </c>
      <c r="E467" s="350" t="s">
        <v>253</v>
      </c>
      <c r="F467" s="350" t="s">
        <v>1472</v>
      </c>
      <c r="G467" s="350" t="s">
        <v>447</v>
      </c>
      <c r="H467" s="309" t="s">
        <v>1225</v>
      </c>
    </row>
    <row r="468" spans="1:8" s="187" customFormat="1" ht="22.9" customHeight="1" x14ac:dyDescent="0.2">
      <c r="A468" s="552"/>
      <c r="B468" s="553"/>
      <c r="C468" s="350" t="s">
        <v>1780</v>
      </c>
      <c r="D468" s="350" t="s">
        <v>1781</v>
      </c>
      <c r="E468" s="350" t="s">
        <v>253</v>
      </c>
      <c r="F468" s="350" t="s">
        <v>1472</v>
      </c>
      <c r="G468" s="350" t="s">
        <v>447</v>
      </c>
      <c r="H468" s="309" t="s">
        <v>1225</v>
      </c>
    </row>
    <row r="469" spans="1:8" s="187" customFormat="1" ht="22.9" customHeight="1" x14ac:dyDescent="0.2">
      <c r="A469" s="552"/>
      <c r="B469" s="553"/>
      <c r="C469" s="350" t="s">
        <v>1782</v>
      </c>
      <c r="D469" s="350" t="s">
        <v>1783</v>
      </c>
      <c r="E469" s="350" t="s">
        <v>253</v>
      </c>
      <c r="F469" s="350" t="s">
        <v>1472</v>
      </c>
      <c r="G469" s="350" t="s">
        <v>447</v>
      </c>
      <c r="H469" s="309" t="s">
        <v>1225</v>
      </c>
    </row>
    <row r="470" spans="1:8" s="187" customFormat="1" ht="22.9" customHeight="1" x14ac:dyDescent="0.2">
      <c r="A470" s="552"/>
      <c r="B470" s="553"/>
      <c r="C470" s="350" t="s">
        <v>1784</v>
      </c>
      <c r="D470" s="350" t="s">
        <v>1785</v>
      </c>
      <c r="E470" s="350" t="s">
        <v>253</v>
      </c>
      <c r="F470" s="350" t="s">
        <v>1472</v>
      </c>
      <c r="G470" s="350" t="s">
        <v>447</v>
      </c>
      <c r="H470" s="309" t="s">
        <v>1225</v>
      </c>
    </row>
    <row r="471" spans="1:8" s="187" customFormat="1" ht="22.9" customHeight="1" x14ac:dyDescent="0.2">
      <c r="A471" s="552"/>
      <c r="B471" s="553"/>
      <c r="C471" s="350" t="s">
        <v>1786</v>
      </c>
      <c r="D471" s="350" t="s">
        <v>1787</v>
      </c>
      <c r="E471" s="350" t="s">
        <v>253</v>
      </c>
      <c r="F471" s="350" t="s">
        <v>1472</v>
      </c>
      <c r="G471" s="350" t="s">
        <v>447</v>
      </c>
      <c r="H471" s="309" t="s">
        <v>1225</v>
      </c>
    </row>
    <row r="472" spans="1:8" s="187" customFormat="1" ht="22.9" customHeight="1" x14ac:dyDescent="0.2">
      <c r="A472" s="552"/>
      <c r="B472" s="553"/>
      <c r="C472" s="350" t="s">
        <v>1788</v>
      </c>
      <c r="D472" s="350" t="s">
        <v>1789</v>
      </c>
      <c r="E472" s="350" t="s">
        <v>253</v>
      </c>
      <c r="F472" s="350" t="s">
        <v>1472</v>
      </c>
      <c r="G472" s="350" t="s">
        <v>447</v>
      </c>
      <c r="H472" s="309" t="s">
        <v>1225</v>
      </c>
    </row>
    <row r="473" spans="1:8" s="187" customFormat="1" ht="22.9" customHeight="1" x14ac:dyDescent="0.2">
      <c r="A473" s="552"/>
      <c r="B473" s="553"/>
      <c r="C473" s="350" t="s">
        <v>1790</v>
      </c>
      <c r="D473" s="350" t="s">
        <v>1791</v>
      </c>
      <c r="E473" s="350" t="s">
        <v>253</v>
      </c>
      <c r="F473" s="350" t="s">
        <v>1472</v>
      </c>
      <c r="G473" s="350" t="s">
        <v>447</v>
      </c>
      <c r="H473" s="309" t="s">
        <v>1225</v>
      </c>
    </row>
    <row r="474" spans="1:8" s="187" customFormat="1" ht="22.9" customHeight="1" x14ac:dyDescent="0.2">
      <c r="A474" s="552"/>
      <c r="B474" s="553"/>
      <c r="C474" s="350" t="s">
        <v>1792</v>
      </c>
      <c r="D474" s="350" t="s">
        <v>1793</v>
      </c>
      <c r="E474" s="350" t="s">
        <v>253</v>
      </c>
      <c r="F474" s="350" t="s">
        <v>1472</v>
      </c>
      <c r="G474" s="350" t="s">
        <v>447</v>
      </c>
      <c r="H474" s="309" t="s">
        <v>1225</v>
      </c>
    </row>
    <row r="475" spans="1:8" s="187" customFormat="1" ht="22.9" customHeight="1" x14ac:dyDescent="0.2">
      <c r="A475" s="552"/>
      <c r="B475" s="553"/>
      <c r="C475" s="350" t="s">
        <v>1794</v>
      </c>
      <c r="D475" s="350" t="s">
        <v>1795</v>
      </c>
      <c r="E475" s="350" t="s">
        <v>253</v>
      </c>
      <c r="F475" s="350" t="s">
        <v>1472</v>
      </c>
      <c r="G475" s="350" t="s">
        <v>447</v>
      </c>
      <c r="H475" s="309" t="s">
        <v>1225</v>
      </c>
    </row>
    <row r="476" spans="1:8" s="187" customFormat="1" ht="22.9" customHeight="1" x14ac:dyDescent="0.2">
      <c r="A476" s="552"/>
      <c r="B476" s="553"/>
      <c r="C476" s="350" t="s">
        <v>1796</v>
      </c>
      <c r="D476" s="350" t="s">
        <v>1797</v>
      </c>
      <c r="E476" s="350" t="s">
        <v>253</v>
      </c>
      <c r="F476" s="350" t="s">
        <v>1472</v>
      </c>
      <c r="G476" s="350" t="s">
        <v>447</v>
      </c>
      <c r="H476" s="309" t="s">
        <v>1225</v>
      </c>
    </row>
    <row r="477" spans="1:8" s="187" customFormat="1" ht="22.9" customHeight="1" x14ac:dyDescent="0.2">
      <c r="A477" s="552"/>
      <c r="B477" s="553"/>
      <c r="C477" s="350" t="s">
        <v>1798</v>
      </c>
      <c r="D477" s="350" t="s">
        <v>1799</v>
      </c>
      <c r="E477" s="350" t="s">
        <v>253</v>
      </c>
      <c r="F477" s="350" t="s">
        <v>1472</v>
      </c>
      <c r="G477" s="350" t="s">
        <v>447</v>
      </c>
      <c r="H477" s="309" t="s">
        <v>1225</v>
      </c>
    </row>
    <row r="478" spans="1:8" s="187" customFormat="1" ht="22.9" customHeight="1" x14ac:dyDescent="0.2">
      <c r="A478" s="552"/>
      <c r="B478" s="553"/>
      <c r="C478" s="350" t="s">
        <v>1800</v>
      </c>
      <c r="D478" s="350" t="s">
        <v>1801</v>
      </c>
      <c r="E478" s="350" t="s">
        <v>253</v>
      </c>
      <c r="F478" s="350" t="s">
        <v>1472</v>
      </c>
      <c r="G478" s="350" t="s">
        <v>447</v>
      </c>
      <c r="H478" s="309" t="s">
        <v>1225</v>
      </c>
    </row>
    <row r="479" spans="1:8" s="187" customFormat="1" ht="22.9" customHeight="1" x14ac:dyDescent="0.2">
      <c r="A479" s="552"/>
      <c r="B479" s="553"/>
      <c r="C479" s="350" t="s">
        <v>1802</v>
      </c>
      <c r="D479" s="350" t="s">
        <v>1803</v>
      </c>
      <c r="E479" s="350" t="s">
        <v>253</v>
      </c>
      <c r="F479" s="350" t="s">
        <v>1472</v>
      </c>
      <c r="G479" s="350" t="s">
        <v>447</v>
      </c>
      <c r="H479" s="309" t="s">
        <v>1225</v>
      </c>
    </row>
    <row r="480" spans="1:8" s="187" customFormat="1" ht="22.9" customHeight="1" x14ac:dyDescent="0.2">
      <c r="A480" s="552"/>
      <c r="B480" s="553"/>
      <c r="C480" s="350" t="s">
        <v>1804</v>
      </c>
      <c r="D480" s="350" t="s">
        <v>1805</v>
      </c>
      <c r="E480" s="350" t="s">
        <v>253</v>
      </c>
      <c r="F480" s="350" t="s">
        <v>1472</v>
      </c>
      <c r="G480" s="350" t="s">
        <v>447</v>
      </c>
      <c r="H480" s="309" t="s">
        <v>1225</v>
      </c>
    </row>
    <row r="481" spans="1:8" s="187" customFormat="1" ht="22.9" customHeight="1" x14ac:dyDescent="0.2">
      <c r="A481" s="552"/>
      <c r="B481" s="553"/>
      <c r="C481" s="350" t="s">
        <v>1806</v>
      </c>
      <c r="D481" s="350" t="s">
        <v>1807</v>
      </c>
      <c r="E481" s="350" t="s">
        <v>253</v>
      </c>
      <c r="F481" s="350" t="s">
        <v>1472</v>
      </c>
      <c r="G481" s="350" t="s">
        <v>447</v>
      </c>
      <c r="H481" s="309" t="s">
        <v>1225</v>
      </c>
    </row>
    <row r="482" spans="1:8" s="187" customFormat="1" ht="22.9" customHeight="1" x14ac:dyDescent="0.2">
      <c r="A482" s="552"/>
      <c r="B482" s="553"/>
      <c r="C482" s="350" t="s">
        <v>1808</v>
      </c>
      <c r="D482" s="350" t="s">
        <v>1809</v>
      </c>
      <c r="E482" s="350" t="s">
        <v>253</v>
      </c>
      <c r="F482" s="350" t="s">
        <v>1685</v>
      </c>
      <c r="G482" s="350" t="s">
        <v>447</v>
      </c>
      <c r="H482" s="309" t="s">
        <v>1225</v>
      </c>
    </row>
    <row r="483" spans="1:8" s="187" customFormat="1" ht="22.9" customHeight="1" x14ac:dyDescent="0.2">
      <c r="A483" s="552"/>
      <c r="B483" s="553"/>
      <c r="C483" s="350" t="s">
        <v>1810</v>
      </c>
      <c r="D483" s="350" t="s">
        <v>1811</v>
      </c>
      <c r="E483" s="350" t="s">
        <v>253</v>
      </c>
      <c r="F483" s="350" t="s">
        <v>1685</v>
      </c>
      <c r="G483" s="350" t="s">
        <v>447</v>
      </c>
      <c r="H483" s="309" t="s">
        <v>1225</v>
      </c>
    </row>
    <row r="484" spans="1:8" s="187" customFormat="1" ht="22.9" customHeight="1" x14ac:dyDescent="0.2">
      <c r="A484" s="552" t="s">
        <v>595</v>
      </c>
      <c r="B484" s="553" t="s">
        <v>596</v>
      </c>
      <c r="C484" s="350" t="s">
        <v>1812</v>
      </c>
      <c r="D484" s="350" t="s">
        <v>1813</v>
      </c>
      <c r="E484" s="350" t="s">
        <v>253</v>
      </c>
      <c r="F484" s="350" t="s">
        <v>1472</v>
      </c>
      <c r="G484" s="350" t="s">
        <v>447</v>
      </c>
      <c r="H484" s="309"/>
    </row>
    <row r="485" spans="1:8" s="187" customFormat="1" ht="22.9" customHeight="1" x14ac:dyDescent="0.2">
      <c r="A485" s="552"/>
      <c r="B485" s="553"/>
      <c r="C485" s="350" t="s">
        <v>1814</v>
      </c>
      <c r="D485" s="350" t="s">
        <v>1815</v>
      </c>
      <c r="E485" s="350" t="s">
        <v>253</v>
      </c>
      <c r="F485" s="350" t="s">
        <v>1472</v>
      </c>
      <c r="G485" s="350" t="s">
        <v>447</v>
      </c>
      <c r="H485" s="309"/>
    </row>
    <row r="486" spans="1:8" s="187" customFormat="1" ht="22.9" customHeight="1" x14ac:dyDescent="0.2">
      <c r="A486" s="552"/>
      <c r="B486" s="553"/>
      <c r="C486" s="350" t="s">
        <v>1816</v>
      </c>
      <c r="D486" s="350" t="s">
        <v>1817</v>
      </c>
      <c r="E486" s="350" t="s">
        <v>253</v>
      </c>
      <c r="F486" s="350" t="s">
        <v>1472</v>
      </c>
      <c r="G486" s="350" t="s">
        <v>447</v>
      </c>
      <c r="H486" s="309"/>
    </row>
    <row r="487" spans="1:8" s="187" customFormat="1" ht="22.9" customHeight="1" x14ac:dyDescent="0.2">
      <c r="A487" s="552"/>
      <c r="B487" s="553"/>
      <c r="C487" s="350" t="s">
        <v>1818</v>
      </c>
      <c r="D487" s="350" t="s">
        <v>16332</v>
      </c>
      <c r="E487" s="350" t="s">
        <v>253</v>
      </c>
      <c r="F487" s="350" t="s">
        <v>1472</v>
      </c>
      <c r="G487" s="350" t="s">
        <v>447</v>
      </c>
      <c r="H487" s="309"/>
    </row>
    <row r="488" spans="1:8" s="187" customFormat="1" ht="22.9" customHeight="1" x14ac:dyDescent="0.2">
      <c r="A488" s="552"/>
      <c r="B488" s="553"/>
      <c r="C488" s="350" t="s">
        <v>1819</v>
      </c>
      <c r="D488" s="350" t="s">
        <v>1820</v>
      </c>
      <c r="E488" s="350" t="s">
        <v>253</v>
      </c>
      <c r="F488" s="350" t="s">
        <v>1472</v>
      </c>
      <c r="G488" s="350" t="s">
        <v>447</v>
      </c>
      <c r="H488" s="309"/>
    </row>
    <row r="489" spans="1:8" s="187" customFormat="1" ht="22.9" customHeight="1" x14ac:dyDescent="0.2">
      <c r="A489" s="552"/>
      <c r="B489" s="553"/>
      <c r="C489" s="350" t="s">
        <v>1821</v>
      </c>
      <c r="D489" s="350" t="s">
        <v>1822</v>
      </c>
      <c r="E489" s="350" t="s">
        <v>253</v>
      </c>
      <c r="F489" s="350" t="s">
        <v>1472</v>
      </c>
      <c r="G489" s="350" t="s">
        <v>447</v>
      </c>
      <c r="H489" s="309"/>
    </row>
    <row r="490" spans="1:8" s="187" customFormat="1" ht="22.9" customHeight="1" x14ac:dyDescent="0.2">
      <c r="A490" s="552"/>
      <c r="B490" s="553"/>
      <c r="C490" s="350" t="s">
        <v>1823</v>
      </c>
      <c r="D490" s="350" t="s">
        <v>1824</v>
      </c>
      <c r="E490" s="350" t="s">
        <v>253</v>
      </c>
      <c r="F490" s="350" t="s">
        <v>1472</v>
      </c>
      <c r="G490" s="350" t="s">
        <v>447</v>
      </c>
      <c r="H490" s="309"/>
    </row>
    <row r="491" spans="1:8" s="187" customFormat="1" ht="22.9" customHeight="1" x14ac:dyDescent="0.2">
      <c r="A491" s="552" t="s">
        <v>1130</v>
      </c>
      <c r="B491" s="553" t="s">
        <v>1131</v>
      </c>
      <c r="C491" s="350" t="s">
        <v>1825</v>
      </c>
      <c r="D491" s="350" t="s">
        <v>1826</v>
      </c>
      <c r="E491" s="350" t="s">
        <v>253</v>
      </c>
      <c r="F491" s="350" t="s">
        <v>1472</v>
      </c>
      <c r="G491" s="350" t="s">
        <v>447</v>
      </c>
      <c r="H491" s="309"/>
    </row>
    <row r="492" spans="1:8" s="187" customFormat="1" ht="22.9" customHeight="1" x14ac:dyDescent="0.2">
      <c r="A492" s="552"/>
      <c r="B492" s="553"/>
      <c r="C492" s="350" t="s">
        <v>1827</v>
      </c>
      <c r="D492" s="350" t="s">
        <v>1828</v>
      </c>
      <c r="E492" s="350" t="s">
        <v>253</v>
      </c>
      <c r="F492" s="350" t="s">
        <v>1472</v>
      </c>
      <c r="G492" s="350" t="s">
        <v>447</v>
      </c>
      <c r="H492" s="309"/>
    </row>
    <row r="493" spans="1:8" s="187" customFormat="1" ht="22.9" customHeight="1" x14ac:dyDescent="0.2">
      <c r="A493" s="552"/>
      <c r="B493" s="553"/>
      <c r="C493" s="350" t="s">
        <v>1829</v>
      </c>
      <c r="D493" s="350" t="s">
        <v>1830</v>
      </c>
      <c r="E493" s="350" t="s">
        <v>253</v>
      </c>
      <c r="F493" s="350" t="s">
        <v>1472</v>
      </c>
      <c r="G493" s="350" t="s">
        <v>447</v>
      </c>
      <c r="H493" s="309"/>
    </row>
    <row r="494" spans="1:8" s="187" customFormat="1" ht="22.9" customHeight="1" x14ac:dyDescent="0.2">
      <c r="A494" s="552"/>
      <c r="B494" s="553"/>
      <c r="C494" s="350" t="s">
        <v>1831</v>
      </c>
      <c r="D494" s="350" t="s">
        <v>1832</v>
      </c>
      <c r="E494" s="350" t="s">
        <v>253</v>
      </c>
      <c r="F494" s="350" t="s">
        <v>1472</v>
      </c>
      <c r="G494" s="350" t="s">
        <v>447</v>
      </c>
      <c r="H494" s="309"/>
    </row>
    <row r="495" spans="1:8" s="187" customFormat="1" ht="22.9" customHeight="1" x14ac:dyDescent="0.2">
      <c r="A495" s="552"/>
      <c r="B495" s="553"/>
      <c r="C495" s="350" t="s">
        <v>1833</v>
      </c>
      <c r="D495" s="350" t="s">
        <v>1834</v>
      </c>
      <c r="E495" s="350" t="s">
        <v>253</v>
      </c>
      <c r="F495" s="350" t="s">
        <v>1472</v>
      </c>
      <c r="G495" s="350" t="s">
        <v>447</v>
      </c>
      <c r="H495" s="309"/>
    </row>
    <row r="496" spans="1:8" s="187" customFormat="1" ht="22.9" customHeight="1" x14ac:dyDescent="0.2">
      <c r="A496" s="552"/>
      <c r="B496" s="553"/>
      <c r="C496" s="350" t="s">
        <v>1835</v>
      </c>
      <c r="D496" s="350" t="s">
        <v>1836</v>
      </c>
      <c r="E496" s="350" t="s">
        <v>253</v>
      </c>
      <c r="F496" s="350" t="s">
        <v>1472</v>
      </c>
      <c r="G496" s="350" t="s">
        <v>447</v>
      </c>
      <c r="H496" s="309"/>
    </row>
    <row r="497" spans="1:8" s="187" customFormat="1" ht="22.9" customHeight="1" x14ac:dyDescent="0.2">
      <c r="A497" s="552"/>
      <c r="B497" s="553"/>
      <c r="C497" s="350" t="s">
        <v>1837</v>
      </c>
      <c r="D497" s="350" t="s">
        <v>1838</v>
      </c>
      <c r="E497" s="350" t="s">
        <v>253</v>
      </c>
      <c r="F497" s="350" t="s">
        <v>1472</v>
      </c>
      <c r="G497" s="350" t="s">
        <v>447</v>
      </c>
      <c r="H497" s="309"/>
    </row>
    <row r="498" spans="1:8" s="187" customFormat="1" ht="22.9" customHeight="1" x14ac:dyDescent="0.2">
      <c r="A498" s="552"/>
      <c r="B498" s="553"/>
      <c r="C498" s="350" t="s">
        <v>1839</v>
      </c>
      <c r="D498" s="350" t="s">
        <v>1840</v>
      </c>
      <c r="E498" s="350" t="s">
        <v>253</v>
      </c>
      <c r="F498" s="350" t="s">
        <v>1472</v>
      </c>
      <c r="G498" s="350" t="s">
        <v>447</v>
      </c>
      <c r="H498" s="309"/>
    </row>
    <row r="499" spans="1:8" s="187" customFormat="1" ht="22.9" customHeight="1" x14ac:dyDescent="0.2">
      <c r="A499" s="552"/>
      <c r="B499" s="553"/>
      <c r="C499" s="350" t="s">
        <v>1841</v>
      </c>
      <c r="D499" s="350" t="s">
        <v>1842</v>
      </c>
      <c r="E499" s="350" t="s">
        <v>253</v>
      </c>
      <c r="F499" s="350" t="s">
        <v>1472</v>
      </c>
      <c r="G499" s="350" t="s">
        <v>447</v>
      </c>
      <c r="H499" s="309"/>
    </row>
    <row r="500" spans="1:8" s="187" customFormat="1" ht="22.9" customHeight="1" x14ac:dyDescent="0.2">
      <c r="A500" s="552"/>
      <c r="B500" s="553"/>
      <c r="C500" s="350" t="s">
        <v>1843</v>
      </c>
      <c r="D500" s="350" t="s">
        <v>1844</v>
      </c>
      <c r="E500" s="350" t="s">
        <v>253</v>
      </c>
      <c r="F500" s="350" t="s">
        <v>1472</v>
      </c>
      <c r="G500" s="350" t="s">
        <v>447</v>
      </c>
      <c r="H500" s="309"/>
    </row>
    <row r="501" spans="1:8" s="187" customFormat="1" ht="22.9" customHeight="1" x14ac:dyDescent="0.2">
      <c r="A501" s="552"/>
      <c r="B501" s="553"/>
      <c r="C501" s="350" t="s">
        <v>1845</v>
      </c>
      <c r="D501" s="350" t="s">
        <v>1846</v>
      </c>
      <c r="E501" s="350" t="s">
        <v>253</v>
      </c>
      <c r="F501" s="350" t="s">
        <v>1472</v>
      </c>
      <c r="G501" s="350" t="s">
        <v>447</v>
      </c>
      <c r="H501" s="309"/>
    </row>
    <row r="502" spans="1:8" s="187" customFormat="1" ht="22.9" customHeight="1" x14ac:dyDescent="0.2">
      <c r="A502" s="552"/>
      <c r="B502" s="553"/>
      <c r="C502" s="350" t="s">
        <v>1847</v>
      </c>
      <c r="D502" s="350" t="s">
        <v>1848</v>
      </c>
      <c r="E502" s="350" t="s">
        <v>253</v>
      </c>
      <c r="F502" s="350" t="s">
        <v>1472</v>
      </c>
      <c r="G502" s="350" t="s">
        <v>447</v>
      </c>
      <c r="H502" s="309"/>
    </row>
    <row r="503" spans="1:8" s="187" customFormat="1" ht="22.9" customHeight="1" x14ac:dyDescent="0.2">
      <c r="A503" s="552"/>
      <c r="B503" s="553"/>
      <c r="C503" s="350" t="s">
        <v>1849</v>
      </c>
      <c r="D503" s="350" t="s">
        <v>1850</v>
      </c>
      <c r="E503" s="350" t="s">
        <v>253</v>
      </c>
      <c r="F503" s="350" t="s">
        <v>1472</v>
      </c>
      <c r="G503" s="350" t="s">
        <v>447</v>
      </c>
      <c r="H503" s="309"/>
    </row>
    <row r="504" spans="1:8" s="187" customFormat="1" ht="22.9" customHeight="1" x14ac:dyDescent="0.2">
      <c r="A504" s="552"/>
      <c r="B504" s="553"/>
      <c r="C504" s="350" t="s">
        <v>1851</v>
      </c>
      <c r="D504" s="350" t="s">
        <v>1852</v>
      </c>
      <c r="E504" s="350" t="s">
        <v>253</v>
      </c>
      <c r="F504" s="350" t="s">
        <v>1472</v>
      </c>
      <c r="G504" s="350" t="s">
        <v>447</v>
      </c>
      <c r="H504" s="309"/>
    </row>
    <row r="505" spans="1:8" s="187" customFormat="1" ht="22.9" customHeight="1" x14ac:dyDescent="0.2">
      <c r="A505" s="552"/>
      <c r="B505" s="553"/>
      <c r="C505" s="350" t="s">
        <v>1853</v>
      </c>
      <c r="D505" s="350" t="s">
        <v>1854</v>
      </c>
      <c r="E505" s="350" t="s">
        <v>253</v>
      </c>
      <c r="F505" s="350" t="s">
        <v>1472</v>
      </c>
      <c r="G505" s="350" t="s">
        <v>447</v>
      </c>
      <c r="H505" s="309"/>
    </row>
    <row r="506" spans="1:8" s="187" customFormat="1" ht="22.9" customHeight="1" x14ac:dyDescent="0.2">
      <c r="A506" s="552"/>
      <c r="B506" s="553"/>
      <c r="C506" s="350" t="s">
        <v>1855</v>
      </c>
      <c r="D506" s="350" t="s">
        <v>1856</v>
      </c>
      <c r="E506" s="350" t="s">
        <v>253</v>
      </c>
      <c r="F506" s="350" t="s">
        <v>1472</v>
      </c>
      <c r="G506" s="350" t="s">
        <v>447</v>
      </c>
      <c r="H506" s="309"/>
    </row>
    <row r="507" spans="1:8" s="187" customFormat="1" ht="22.9" customHeight="1" x14ac:dyDescent="0.2">
      <c r="A507" s="552"/>
      <c r="B507" s="553"/>
      <c r="C507" s="350" t="s">
        <v>1857</v>
      </c>
      <c r="D507" s="350" t="s">
        <v>1858</v>
      </c>
      <c r="E507" s="350" t="s">
        <v>253</v>
      </c>
      <c r="F507" s="350" t="s">
        <v>1472</v>
      </c>
      <c r="G507" s="350" t="s">
        <v>447</v>
      </c>
      <c r="H507" s="309"/>
    </row>
    <row r="508" spans="1:8" s="187" customFormat="1" ht="22.9" customHeight="1" x14ac:dyDescent="0.2">
      <c r="A508" s="552"/>
      <c r="B508" s="553"/>
      <c r="C508" s="350" t="s">
        <v>1859</v>
      </c>
      <c r="D508" s="350" t="s">
        <v>1860</v>
      </c>
      <c r="E508" s="350" t="s">
        <v>253</v>
      </c>
      <c r="F508" s="350" t="s">
        <v>1472</v>
      </c>
      <c r="G508" s="350" t="s">
        <v>447</v>
      </c>
      <c r="H508" s="309"/>
    </row>
    <row r="509" spans="1:8" s="187" customFormat="1" ht="22.9" customHeight="1" x14ac:dyDescent="0.2">
      <c r="A509" s="552"/>
      <c r="B509" s="553"/>
      <c r="C509" s="350" t="s">
        <v>1861</v>
      </c>
      <c r="D509" s="350" t="s">
        <v>1862</v>
      </c>
      <c r="E509" s="350" t="s">
        <v>253</v>
      </c>
      <c r="F509" s="350" t="s">
        <v>1472</v>
      </c>
      <c r="G509" s="350" t="s">
        <v>447</v>
      </c>
      <c r="H509" s="309"/>
    </row>
    <row r="510" spans="1:8" s="187" customFormat="1" ht="22.9" customHeight="1" x14ac:dyDescent="0.2">
      <c r="A510" s="552"/>
      <c r="B510" s="553"/>
      <c r="C510" s="350" t="s">
        <v>1863</v>
      </c>
      <c r="D510" s="350" t="s">
        <v>1864</v>
      </c>
      <c r="E510" s="350" t="s">
        <v>253</v>
      </c>
      <c r="F510" s="350" t="s">
        <v>1472</v>
      </c>
      <c r="G510" s="350" t="s">
        <v>447</v>
      </c>
      <c r="H510" s="309"/>
    </row>
    <row r="511" spans="1:8" s="187" customFormat="1" ht="22.9" customHeight="1" x14ac:dyDescent="0.2">
      <c r="A511" s="552"/>
      <c r="B511" s="553"/>
      <c r="C511" s="350" t="s">
        <v>1865</v>
      </c>
      <c r="D511" s="350" t="s">
        <v>1866</v>
      </c>
      <c r="E511" s="350" t="s">
        <v>253</v>
      </c>
      <c r="F511" s="350" t="s">
        <v>1472</v>
      </c>
      <c r="G511" s="350" t="s">
        <v>447</v>
      </c>
      <c r="H511" s="309"/>
    </row>
    <row r="512" spans="1:8" s="187" customFormat="1" ht="22.9" customHeight="1" x14ac:dyDescent="0.2">
      <c r="A512" s="552"/>
      <c r="B512" s="553"/>
      <c r="C512" s="350" t="s">
        <v>1867</v>
      </c>
      <c r="D512" s="350" t="s">
        <v>1868</v>
      </c>
      <c r="E512" s="350" t="s">
        <v>253</v>
      </c>
      <c r="F512" s="350" t="s">
        <v>1472</v>
      </c>
      <c r="G512" s="350" t="s">
        <v>447</v>
      </c>
      <c r="H512" s="309"/>
    </row>
    <row r="513" spans="1:8" s="187" customFormat="1" ht="22.9" customHeight="1" x14ac:dyDescent="0.2">
      <c r="A513" s="552"/>
      <c r="B513" s="553"/>
      <c r="C513" s="350" t="s">
        <v>1869</v>
      </c>
      <c r="D513" s="350" t="s">
        <v>1870</v>
      </c>
      <c r="E513" s="350" t="s">
        <v>253</v>
      </c>
      <c r="F513" s="350" t="s">
        <v>1472</v>
      </c>
      <c r="G513" s="350" t="s">
        <v>447</v>
      </c>
      <c r="H513" s="309"/>
    </row>
    <row r="514" spans="1:8" s="187" customFormat="1" ht="22.9" customHeight="1" x14ac:dyDescent="0.2">
      <c r="A514" s="552"/>
      <c r="B514" s="553"/>
      <c r="C514" s="350" t="s">
        <v>1871</v>
      </c>
      <c r="D514" s="350" t="s">
        <v>1872</v>
      </c>
      <c r="E514" s="350" t="s">
        <v>253</v>
      </c>
      <c r="F514" s="350" t="s">
        <v>1472</v>
      </c>
      <c r="G514" s="350" t="s">
        <v>447</v>
      </c>
      <c r="H514" s="309"/>
    </row>
    <row r="515" spans="1:8" s="187" customFormat="1" ht="22.9" customHeight="1" x14ac:dyDescent="0.2">
      <c r="A515" s="552"/>
      <c r="B515" s="553"/>
      <c r="C515" s="350" t="s">
        <v>1873</v>
      </c>
      <c r="D515" s="350" t="s">
        <v>1874</v>
      </c>
      <c r="E515" s="350" t="s">
        <v>253</v>
      </c>
      <c r="F515" s="350" t="s">
        <v>1472</v>
      </c>
      <c r="G515" s="350" t="s">
        <v>447</v>
      </c>
      <c r="H515" s="309"/>
    </row>
    <row r="516" spans="1:8" s="187" customFormat="1" ht="22.9" customHeight="1" x14ac:dyDescent="0.2">
      <c r="A516" s="552"/>
      <c r="B516" s="553"/>
      <c r="C516" s="350" t="s">
        <v>1875</v>
      </c>
      <c r="D516" s="350" t="s">
        <v>1876</v>
      </c>
      <c r="E516" s="350" t="s">
        <v>253</v>
      </c>
      <c r="F516" s="350" t="s">
        <v>1253</v>
      </c>
      <c r="G516" s="350" t="s">
        <v>447</v>
      </c>
      <c r="H516" s="309"/>
    </row>
    <row r="517" spans="1:8" s="187" customFormat="1" ht="22.9" customHeight="1" x14ac:dyDescent="0.2">
      <c r="A517" s="552" t="s">
        <v>623</v>
      </c>
      <c r="B517" s="553" t="s">
        <v>624</v>
      </c>
      <c r="C517" s="350" t="s">
        <v>1877</v>
      </c>
      <c r="D517" s="350" t="s">
        <v>1878</v>
      </c>
      <c r="E517" s="350" t="s">
        <v>253</v>
      </c>
      <c r="F517" s="350" t="s">
        <v>1472</v>
      </c>
      <c r="G517" s="350" t="s">
        <v>447</v>
      </c>
      <c r="H517" s="309"/>
    </row>
    <row r="518" spans="1:8" s="187" customFormat="1" ht="22.9" customHeight="1" x14ac:dyDescent="0.2">
      <c r="A518" s="552"/>
      <c r="B518" s="553"/>
      <c r="C518" s="350" t="s">
        <v>1879</v>
      </c>
      <c r="D518" s="350" t="s">
        <v>1880</v>
      </c>
      <c r="E518" s="350" t="s">
        <v>253</v>
      </c>
      <c r="F518" s="350" t="s">
        <v>1472</v>
      </c>
      <c r="G518" s="350" t="s">
        <v>447</v>
      </c>
      <c r="H518" s="309"/>
    </row>
    <row r="519" spans="1:8" s="187" customFormat="1" ht="22.9" customHeight="1" x14ac:dyDescent="0.2">
      <c r="A519" s="552"/>
      <c r="B519" s="553"/>
      <c r="C519" s="350" t="s">
        <v>1881</v>
      </c>
      <c r="D519" s="350" t="s">
        <v>1882</v>
      </c>
      <c r="E519" s="350" t="s">
        <v>253</v>
      </c>
      <c r="F519" s="350" t="s">
        <v>1472</v>
      </c>
      <c r="G519" s="350" t="s">
        <v>447</v>
      </c>
      <c r="H519" s="309"/>
    </row>
    <row r="520" spans="1:8" s="187" customFormat="1" ht="22.9" customHeight="1" x14ac:dyDescent="0.2">
      <c r="A520" s="552"/>
      <c r="B520" s="553"/>
      <c r="C520" s="350" t="s">
        <v>1883</v>
      </c>
      <c r="D520" s="350" t="s">
        <v>1884</v>
      </c>
      <c r="E520" s="350" t="s">
        <v>253</v>
      </c>
      <c r="F520" s="350" t="s">
        <v>1472</v>
      </c>
      <c r="G520" s="350" t="s">
        <v>447</v>
      </c>
      <c r="H520" s="309"/>
    </row>
    <row r="521" spans="1:8" s="187" customFormat="1" ht="22.9" customHeight="1" x14ac:dyDescent="0.2">
      <c r="A521" s="552"/>
      <c r="B521" s="553"/>
      <c r="C521" s="350" t="s">
        <v>1885</v>
      </c>
      <c r="D521" s="350" t="s">
        <v>1886</v>
      </c>
      <c r="E521" s="350" t="s">
        <v>253</v>
      </c>
      <c r="F521" s="350" t="s">
        <v>1472</v>
      </c>
      <c r="G521" s="350" t="s">
        <v>447</v>
      </c>
      <c r="H521" s="309"/>
    </row>
    <row r="522" spans="1:8" s="187" customFormat="1" ht="22.9" customHeight="1" x14ac:dyDescent="0.2">
      <c r="A522" s="552"/>
      <c r="B522" s="553"/>
      <c r="C522" s="350" t="s">
        <v>1887</v>
      </c>
      <c r="D522" s="350" t="s">
        <v>1888</v>
      </c>
      <c r="E522" s="350" t="s">
        <v>253</v>
      </c>
      <c r="F522" s="350" t="s">
        <v>1472</v>
      </c>
      <c r="G522" s="350" t="s">
        <v>447</v>
      </c>
      <c r="H522" s="309"/>
    </row>
    <row r="523" spans="1:8" s="187" customFormat="1" ht="22.9" customHeight="1" x14ac:dyDescent="0.2">
      <c r="A523" s="552"/>
      <c r="B523" s="553"/>
      <c r="C523" s="350" t="s">
        <v>1889</v>
      </c>
      <c r="D523" s="350" t="s">
        <v>1890</v>
      </c>
      <c r="E523" s="350" t="s">
        <v>253</v>
      </c>
      <c r="F523" s="350" t="s">
        <v>1472</v>
      </c>
      <c r="G523" s="350" t="s">
        <v>447</v>
      </c>
      <c r="H523" s="309"/>
    </row>
    <row r="524" spans="1:8" s="187" customFormat="1" ht="22.9" customHeight="1" x14ac:dyDescent="0.2">
      <c r="A524" s="552"/>
      <c r="B524" s="553"/>
      <c r="C524" s="350" t="s">
        <v>1891</v>
      </c>
      <c r="D524" s="350" t="s">
        <v>1892</v>
      </c>
      <c r="E524" s="350" t="s">
        <v>253</v>
      </c>
      <c r="F524" s="350" t="s">
        <v>1472</v>
      </c>
      <c r="G524" s="350" t="s">
        <v>447</v>
      </c>
      <c r="H524" s="309"/>
    </row>
    <row r="525" spans="1:8" s="187" customFormat="1" ht="22.9" customHeight="1" x14ac:dyDescent="0.2">
      <c r="A525" s="552"/>
      <c r="B525" s="553"/>
      <c r="C525" s="350" t="s">
        <v>1893</v>
      </c>
      <c r="D525" s="350" t="s">
        <v>1894</v>
      </c>
      <c r="E525" s="350" t="s">
        <v>253</v>
      </c>
      <c r="F525" s="350" t="s">
        <v>1472</v>
      </c>
      <c r="G525" s="350" t="s">
        <v>447</v>
      </c>
      <c r="H525" s="309"/>
    </row>
    <row r="526" spans="1:8" s="187" customFormat="1" ht="22.9" customHeight="1" x14ac:dyDescent="0.2">
      <c r="A526" s="552"/>
      <c r="B526" s="553"/>
      <c r="C526" s="350" t="s">
        <v>1895</v>
      </c>
      <c r="D526" s="350" t="s">
        <v>1896</v>
      </c>
      <c r="E526" s="350" t="s">
        <v>253</v>
      </c>
      <c r="F526" s="350" t="s">
        <v>1472</v>
      </c>
      <c r="G526" s="350" t="s">
        <v>447</v>
      </c>
      <c r="H526" s="309"/>
    </row>
    <row r="527" spans="1:8" s="187" customFormat="1" ht="22.9" customHeight="1" x14ac:dyDescent="0.2">
      <c r="A527" s="552"/>
      <c r="B527" s="553"/>
      <c r="C527" s="350" t="s">
        <v>1897</v>
      </c>
      <c r="D527" s="350" t="s">
        <v>1898</v>
      </c>
      <c r="E527" s="350" t="s">
        <v>253</v>
      </c>
      <c r="F527" s="350" t="s">
        <v>1472</v>
      </c>
      <c r="G527" s="350" t="s">
        <v>447</v>
      </c>
      <c r="H527" s="309"/>
    </row>
    <row r="528" spans="1:8" s="187" customFormat="1" ht="22.9" customHeight="1" x14ac:dyDescent="0.2">
      <c r="A528" s="552"/>
      <c r="B528" s="553"/>
      <c r="C528" s="350" t="s">
        <v>1899</v>
      </c>
      <c r="D528" s="350" t="s">
        <v>1900</v>
      </c>
      <c r="E528" s="350" t="s">
        <v>253</v>
      </c>
      <c r="F528" s="350" t="s">
        <v>1472</v>
      </c>
      <c r="G528" s="350" t="s">
        <v>447</v>
      </c>
      <c r="H528" s="309"/>
    </row>
    <row r="529" spans="1:8" s="187" customFormat="1" ht="22.9" customHeight="1" x14ac:dyDescent="0.2">
      <c r="A529" s="552"/>
      <c r="B529" s="553"/>
      <c r="C529" s="350" t="s">
        <v>1901</v>
      </c>
      <c r="D529" s="350" t="s">
        <v>1902</v>
      </c>
      <c r="E529" s="350" t="s">
        <v>253</v>
      </c>
      <c r="F529" s="350" t="s">
        <v>1472</v>
      </c>
      <c r="G529" s="350" t="s">
        <v>447</v>
      </c>
      <c r="H529" s="309"/>
    </row>
    <row r="530" spans="1:8" s="187" customFormat="1" ht="22.9" customHeight="1" x14ac:dyDescent="0.2">
      <c r="A530" s="552" t="s">
        <v>542</v>
      </c>
      <c r="B530" s="553" t="s">
        <v>543</v>
      </c>
      <c r="C530" s="350" t="s">
        <v>1471</v>
      </c>
      <c r="D530" s="350" t="s">
        <v>1942</v>
      </c>
      <c r="E530" s="350" t="s">
        <v>253</v>
      </c>
      <c r="F530" s="350" t="s">
        <v>1472</v>
      </c>
      <c r="G530" s="350" t="s">
        <v>447</v>
      </c>
      <c r="H530" s="309" t="s">
        <v>1255</v>
      </c>
    </row>
    <row r="531" spans="1:8" s="187" customFormat="1" ht="22.9" customHeight="1" x14ac:dyDescent="0.2">
      <c r="A531" s="552"/>
      <c r="B531" s="553"/>
      <c r="C531" s="350" t="s">
        <v>1903</v>
      </c>
      <c r="D531" s="350" t="s">
        <v>1904</v>
      </c>
      <c r="E531" s="350" t="s">
        <v>253</v>
      </c>
      <c r="F531" s="350" t="s">
        <v>1472</v>
      </c>
      <c r="G531" s="350" t="s">
        <v>447</v>
      </c>
      <c r="H531" s="309" t="s">
        <v>1255</v>
      </c>
    </row>
    <row r="532" spans="1:8" s="187" customFormat="1" ht="22.9" customHeight="1" x14ac:dyDescent="0.2">
      <c r="A532" s="552"/>
      <c r="B532" s="553"/>
      <c r="C532" s="350" t="s">
        <v>1905</v>
      </c>
      <c r="D532" s="350" t="s">
        <v>1906</v>
      </c>
      <c r="E532" s="350" t="s">
        <v>253</v>
      </c>
      <c r="F532" s="350" t="s">
        <v>1472</v>
      </c>
      <c r="G532" s="350" t="s">
        <v>447</v>
      </c>
      <c r="H532" s="309" t="s">
        <v>1255</v>
      </c>
    </row>
    <row r="533" spans="1:8" s="187" customFormat="1" ht="22.9" customHeight="1" x14ac:dyDescent="0.2">
      <c r="A533" s="552"/>
      <c r="B533" s="553"/>
      <c r="C533" s="350" t="s">
        <v>1907</v>
      </c>
      <c r="D533" s="350" t="s">
        <v>1908</v>
      </c>
      <c r="E533" s="350" t="s">
        <v>253</v>
      </c>
      <c r="F533" s="350" t="s">
        <v>1472</v>
      </c>
      <c r="G533" s="350" t="s">
        <v>447</v>
      </c>
      <c r="H533" s="309" t="s">
        <v>1255</v>
      </c>
    </row>
    <row r="534" spans="1:8" s="187" customFormat="1" ht="22.9" customHeight="1" x14ac:dyDescent="0.2">
      <c r="A534" s="552"/>
      <c r="B534" s="553"/>
      <c r="C534" s="350" t="s">
        <v>1909</v>
      </c>
      <c r="D534" s="350" t="s">
        <v>1910</v>
      </c>
      <c r="E534" s="350" t="s">
        <v>253</v>
      </c>
      <c r="F534" s="350" t="s">
        <v>1472</v>
      </c>
      <c r="G534" s="350" t="s">
        <v>447</v>
      </c>
      <c r="H534" s="309" t="s">
        <v>1255</v>
      </c>
    </row>
    <row r="535" spans="1:8" s="187" customFormat="1" ht="22.9" customHeight="1" x14ac:dyDescent="0.2">
      <c r="A535" s="552"/>
      <c r="B535" s="553"/>
      <c r="C535" s="350" t="s">
        <v>1911</v>
      </c>
      <c r="D535" s="350" t="s">
        <v>1912</v>
      </c>
      <c r="E535" s="350" t="s">
        <v>253</v>
      </c>
      <c r="F535" s="350" t="s">
        <v>1472</v>
      </c>
      <c r="G535" s="350" t="s">
        <v>447</v>
      </c>
      <c r="H535" s="309" t="s">
        <v>1255</v>
      </c>
    </row>
    <row r="536" spans="1:8" s="187" customFormat="1" ht="22.9" customHeight="1" x14ac:dyDescent="0.2">
      <c r="A536" s="552"/>
      <c r="B536" s="553"/>
      <c r="C536" s="350" t="s">
        <v>1913</v>
      </c>
      <c r="D536" s="350" t="s">
        <v>1914</v>
      </c>
      <c r="E536" s="350" t="s">
        <v>253</v>
      </c>
      <c r="F536" s="350" t="s">
        <v>1472</v>
      </c>
      <c r="G536" s="350" t="s">
        <v>447</v>
      </c>
      <c r="H536" s="309" t="s">
        <v>1255</v>
      </c>
    </row>
    <row r="537" spans="1:8" s="187" customFormat="1" ht="22.9" customHeight="1" x14ac:dyDescent="0.2">
      <c r="A537" s="552"/>
      <c r="B537" s="553"/>
      <c r="C537" s="350" t="s">
        <v>1915</v>
      </c>
      <c r="D537" s="350" t="s">
        <v>1916</v>
      </c>
      <c r="E537" s="350" t="s">
        <v>253</v>
      </c>
      <c r="F537" s="350" t="s">
        <v>1472</v>
      </c>
      <c r="G537" s="350" t="s">
        <v>447</v>
      </c>
      <c r="H537" s="309" t="s">
        <v>1255</v>
      </c>
    </row>
    <row r="538" spans="1:8" s="187" customFormat="1" ht="22.9" customHeight="1" x14ac:dyDescent="0.2">
      <c r="A538" s="552"/>
      <c r="B538" s="553"/>
      <c r="C538" s="350" t="s">
        <v>1917</v>
      </c>
      <c r="D538" s="350" t="s">
        <v>1918</v>
      </c>
      <c r="E538" s="350" t="s">
        <v>253</v>
      </c>
      <c r="F538" s="350" t="s">
        <v>1472</v>
      </c>
      <c r="G538" s="350" t="s">
        <v>447</v>
      </c>
      <c r="H538" s="309" t="s">
        <v>1255</v>
      </c>
    </row>
    <row r="539" spans="1:8" s="187" customFormat="1" ht="22.9" customHeight="1" x14ac:dyDescent="0.2">
      <c r="A539" s="552"/>
      <c r="B539" s="553"/>
      <c r="C539" s="350" t="s">
        <v>1919</v>
      </c>
      <c r="D539" s="350" t="s">
        <v>1920</v>
      </c>
      <c r="E539" s="350" t="s">
        <v>253</v>
      </c>
      <c r="F539" s="350" t="s">
        <v>1472</v>
      </c>
      <c r="G539" s="350" t="s">
        <v>447</v>
      </c>
      <c r="H539" s="309" t="s">
        <v>1255</v>
      </c>
    </row>
    <row r="540" spans="1:8" s="187" customFormat="1" ht="22.9" customHeight="1" x14ac:dyDescent="0.2">
      <c r="A540" s="552"/>
      <c r="B540" s="553"/>
      <c r="C540" s="350" t="s">
        <v>1921</v>
      </c>
      <c r="D540" s="350" t="s">
        <v>1916</v>
      </c>
      <c r="E540" s="350" t="s">
        <v>253</v>
      </c>
      <c r="F540" s="350" t="s">
        <v>1472</v>
      </c>
      <c r="G540" s="350" t="s">
        <v>447</v>
      </c>
      <c r="H540" s="309" t="s">
        <v>1255</v>
      </c>
    </row>
    <row r="541" spans="1:8" s="187" customFormat="1" ht="22.9" customHeight="1" x14ac:dyDescent="0.2">
      <c r="A541" s="552"/>
      <c r="B541" s="553"/>
      <c r="C541" s="350" t="s">
        <v>1922</v>
      </c>
      <c r="D541" s="350" t="s">
        <v>1923</v>
      </c>
      <c r="E541" s="350" t="s">
        <v>253</v>
      </c>
      <c r="F541" s="350" t="s">
        <v>1472</v>
      </c>
      <c r="G541" s="350" t="s">
        <v>447</v>
      </c>
      <c r="H541" s="309" t="s">
        <v>1255</v>
      </c>
    </row>
    <row r="542" spans="1:8" s="187" customFormat="1" ht="22.9" customHeight="1" x14ac:dyDescent="0.2">
      <c r="A542" s="552"/>
      <c r="B542" s="553"/>
      <c r="C542" s="350" t="s">
        <v>1924</v>
      </c>
      <c r="D542" s="350" t="s">
        <v>1925</v>
      </c>
      <c r="E542" s="350" t="s">
        <v>253</v>
      </c>
      <c r="F542" s="350" t="s">
        <v>1472</v>
      </c>
      <c r="G542" s="350" t="s">
        <v>447</v>
      </c>
      <c r="H542" s="309" t="s">
        <v>1255</v>
      </c>
    </row>
    <row r="543" spans="1:8" s="187" customFormat="1" ht="22.9" customHeight="1" x14ac:dyDescent="0.2">
      <c r="A543" s="552"/>
      <c r="B543" s="553"/>
      <c r="C543" s="350" t="s">
        <v>1926</v>
      </c>
      <c r="D543" s="350" t="s">
        <v>1927</v>
      </c>
      <c r="E543" s="350" t="s">
        <v>253</v>
      </c>
      <c r="F543" s="350" t="s">
        <v>1472</v>
      </c>
      <c r="G543" s="350" t="s">
        <v>447</v>
      </c>
      <c r="H543" s="309" t="s">
        <v>1255</v>
      </c>
    </row>
    <row r="544" spans="1:8" s="187" customFormat="1" ht="22.9" customHeight="1" x14ac:dyDescent="0.2">
      <c r="A544" s="552"/>
      <c r="B544" s="553"/>
      <c r="C544" s="350" t="s">
        <v>1928</v>
      </c>
      <c r="D544" s="350" t="s">
        <v>1929</v>
      </c>
      <c r="E544" s="350" t="s">
        <v>253</v>
      </c>
      <c r="F544" s="350" t="s">
        <v>1472</v>
      </c>
      <c r="G544" s="350" t="s">
        <v>447</v>
      </c>
      <c r="H544" s="309" t="s">
        <v>1255</v>
      </c>
    </row>
    <row r="545" spans="1:8" s="187" customFormat="1" ht="22.9" customHeight="1" x14ac:dyDescent="0.2">
      <c r="A545" s="552"/>
      <c r="B545" s="553"/>
      <c r="C545" s="350" t="s">
        <v>1930</v>
      </c>
      <c r="D545" s="350" t="s">
        <v>1906</v>
      </c>
      <c r="E545" s="350" t="s">
        <v>253</v>
      </c>
      <c r="F545" s="350" t="s">
        <v>1472</v>
      </c>
      <c r="G545" s="350" t="s">
        <v>447</v>
      </c>
      <c r="H545" s="309" t="s">
        <v>1255</v>
      </c>
    </row>
    <row r="546" spans="1:8" s="187" customFormat="1" ht="22.9" customHeight="1" x14ac:dyDescent="0.2">
      <c r="A546" s="552"/>
      <c r="B546" s="553"/>
      <c r="C546" s="350" t="s">
        <v>1931</v>
      </c>
      <c r="D546" s="350" t="s">
        <v>1932</v>
      </c>
      <c r="E546" s="350" t="s">
        <v>253</v>
      </c>
      <c r="F546" s="350" t="s">
        <v>1472</v>
      </c>
      <c r="G546" s="350" t="s">
        <v>447</v>
      </c>
      <c r="H546" s="309" t="s">
        <v>1255</v>
      </c>
    </row>
    <row r="547" spans="1:8" s="187" customFormat="1" ht="22.9" customHeight="1" x14ac:dyDescent="0.2">
      <c r="A547" s="552"/>
      <c r="B547" s="553"/>
      <c r="C547" s="350" t="s">
        <v>1933</v>
      </c>
      <c r="D547" s="350" t="s">
        <v>1934</v>
      </c>
      <c r="E547" s="350" t="s">
        <v>253</v>
      </c>
      <c r="F547" s="350" t="s">
        <v>1472</v>
      </c>
      <c r="G547" s="350" t="s">
        <v>447</v>
      </c>
      <c r="H547" s="309" t="s">
        <v>1255</v>
      </c>
    </row>
    <row r="548" spans="1:8" s="187" customFormat="1" ht="22.9" customHeight="1" x14ac:dyDescent="0.2">
      <c r="A548" s="552"/>
      <c r="B548" s="553"/>
      <c r="C548" s="350" t="s">
        <v>1935</v>
      </c>
      <c r="D548" s="350" t="s">
        <v>1936</v>
      </c>
      <c r="E548" s="350" t="s">
        <v>253</v>
      </c>
      <c r="F548" s="350" t="s">
        <v>1472</v>
      </c>
      <c r="G548" s="350" t="s">
        <v>447</v>
      </c>
      <c r="H548" s="309" t="s">
        <v>1255</v>
      </c>
    </row>
    <row r="549" spans="1:8" s="187" customFormat="1" ht="22.9" customHeight="1" x14ac:dyDescent="0.2">
      <c r="A549" s="552"/>
      <c r="B549" s="553"/>
      <c r="C549" s="350" t="s">
        <v>1937</v>
      </c>
      <c r="D549" s="350" t="s">
        <v>1938</v>
      </c>
      <c r="E549" s="350" t="s">
        <v>253</v>
      </c>
      <c r="F549" s="350" t="s">
        <v>1472</v>
      </c>
      <c r="G549" s="350" t="s">
        <v>447</v>
      </c>
      <c r="H549" s="309" t="s">
        <v>1255</v>
      </c>
    </row>
    <row r="550" spans="1:8" s="187" customFormat="1" ht="22.9" customHeight="1" x14ac:dyDescent="0.2">
      <c r="A550" s="552"/>
      <c r="B550" s="553"/>
      <c r="C550" s="350" t="s">
        <v>1939</v>
      </c>
      <c r="D550" s="350" t="s">
        <v>1940</v>
      </c>
      <c r="E550" s="350" t="s">
        <v>253</v>
      </c>
      <c r="F550" s="350" t="s">
        <v>1685</v>
      </c>
      <c r="G550" s="350" t="s">
        <v>447</v>
      </c>
      <c r="H550" s="309" t="s">
        <v>1255</v>
      </c>
    </row>
    <row r="551" spans="1:8" s="187" customFormat="1" ht="22.9" customHeight="1" x14ac:dyDescent="0.2">
      <c r="A551" s="552"/>
      <c r="B551" s="553"/>
      <c r="C551" s="350" t="s">
        <v>1941</v>
      </c>
      <c r="D551" s="350" t="s">
        <v>1942</v>
      </c>
      <c r="E551" s="350" t="s">
        <v>253</v>
      </c>
      <c r="F551" s="350" t="s">
        <v>1685</v>
      </c>
      <c r="G551" s="350" t="s">
        <v>447</v>
      </c>
      <c r="H551" s="309" t="s">
        <v>1255</v>
      </c>
    </row>
    <row r="552" spans="1:8" s="187" customFormat="1" ht="22.9" customHeight="1" x14ac:dyDescent="0.2">
      <c r="A552" s="552" t="s">
        <v>1132</v>
      </c>
      <c r="B552" s="553" t="s">
        <v>1133</v>
      </c>
      <c r="C552" s="350" t="s">
        <v>1943</v>
      </c>
      <c r="D552" s="350" t="s">
        <v>1944</v>
      </c>
      <c r="E552" s="350" t="s">
        <v>253</v>
      </c>
      <c r="F552" s="350" t="s">
        <v>1472</v>
      </c>
      <c r="G552" s="350" t="s">
        <v>462</v>
      </c>
      <c r="H552" s="309"/>
    </row>
    <row r="553" spans="1:8" s="187" customFormat="1" ht="22.9" customHeight="1" x14ac:dyDescent="0.2">
      <c r="A553" s="552"/>
      <c r="B553" s="553"/>
      <c r="C553" s="350" t="s">
        <v>1945</v>
      </c>
      <c r="D553" s="350" t="s">
        <v>1946</v>
      </c>
      <c r="E553" s="350" t="s">
        <v>253</v>
      </c>
      <c r="F553" s="350" t="s">
        <v>1472</v>
      </c>
      <c r="G553" s="350" t="s">
        <v>447</v>
      </c>
      <c r="H553" s="309"/>
    </row>
    <row r="554" spans="1:8" s="187" customFormat="1" ht="22.9" customHeight="1" x14ac:dyDescent="0.2">
      <c r="A554" s="552" t="s">
        <v>607</v>
      </c>
      <c r="B554" s="553" t="s">
        <v>414</v>
      </c>
      <c r="C554" s="350" t="s">
        <v>1947</v>
      </c>
      <c r="D554" s="350" t="s">
        <v>1948</v>
      </c>
      <c r="E554" s="350" t="s">
        <v>257</v>
      </c>
      <c r="F554" s="350" t="s">
        <v>1949</v>
      </c>
      <c r="G554" s="350" t="s">
        <v>447</v>
      </c>
      <c r="H554" s="309"/>
    </row>
    <row r="555" spans="1:8" s="187" customFormat="1" ht="22.9" customHeight="1" x14ac:dyDescent="0.2">
      <c r="A555" s="552"/>
      <c r="B555" s="553"/>
      <c r="C555" s="350" t="s">
        <v>1950</v>
      </c>
      <c r="D555" s="350" t="s">
        <v>1951</v>
      </c>
      <c r="E555" s="350" t="s">
        <v>257</v>
      </c>
      <c r="F555" s="350" t="s">
        <v>1949</v>
      </c>
      <c r="G555" s="350" t="s">
        <v>447</v>
      </c>
      <c r="H555" s="309"/>
    </row>
    <row r="556" spans="1:8" s="187" customFormat="1" ht="22.9" customHeight="1" x14ac:dyDescent="0.2">
      <c r="A556" s="552"/>
      <c r="B556" s="553"/>
      <c r="C556" s="350" t="s">
        <v>1952</v>
      </c>
      <c r="D556" s="350" t="s">
        <v>16333</v>
      </c>
      <c r="E556" s="350" t="s">
        <v>257</v>
      </c>
      <c r="F556" s="350" t="s">
        <v>1949</v>
      </c>
      <c r="G556" s="350" t="s">
        <v>447</v>
      </c>
      <c r="H556" s="309"/>
    </row>
    <row r="557" spans="1:8" s="187" customFormat="1" ht="22.9" customHeight="1" x14ac:dyDescent="0.2">
      <c r="A557" s="552"/>
      <c r="B557" s="553"/>
      <c r="C557" s="350" t="s">
        <v>1953</v>
      </c>
      <c r="D557" s="350" t="s">
        <v>1954</v>
      </c>
      <c r="E557" s="350" t="s">
        <v>257</v>
      </c>
      <c r="F557" s="350" t="s">
        <v>1949</v>
      </c>
      <c r="G557" s="350" t="s">
        <v>447</v>
      </c>
      <c r="H557" s="309"/>
    </row>
    <row r="558" spans="1:8" s="187" customFormat="1" ht="22.9" customHeight="1" x14ac:dyDescent="0.2">
      <c r="A558" s="552"/>
      <c r="B558" s="553"/>
      <c r="C558" s="350" t="s">
        <v>1955</v>
      </c>
      <c r="D558" s="350" t="s">
        <v>1956</v>
      </c>
      <c r="E558" s="350" t="s">
        <v>257</v>
      </c>
      <c r="F558" s="350" t="s">
        <v>1949</v>
      </c>
      <c r="G558" s="350" t="s">
        <v>447</v>
      </c>
      <c r="H558" s="309"/>
    </row>
    <row r="559" spans="1:8" s="187" customFormat="1" ht="22.9" customHeight="1" x14ac:dyDescent="0.2">
      <c r="A559" s="552"/>
      <c r="B559" s="553"/>
      <c r="C559" s="350" t="s">
        <v>1957</v>
      </c>
      <c r="D559" s="350" t="s">
        <v>1958</v>
      </c>
      <c r="E559" s="350" t="s">
        <v>257</v>
      </c>
      <c r="F559" s="350" t="s">
        <v>1949</v>
      </c>
      <c r="G559" s="350" t="s">
        <v>447</v>
      </c>
      <c r="H559" s="309"/>
    </row>
    <row r="560" spans="1:8" s="187" customFormat="1" ht="22.9" customHeight="1" x14ac:dyDescent="0.2">
      <c r="A560" s="552"/>
      <c r="B560" s="553"/>
      <c r="C560" s="350" t="s">
        <v>1959</v>
      </c>
      <c r="D560" s="350" t="s">
        <v>1960</v>
      </c>
      <c r="E560" s="350" t="s">
        <v>257</v>
      </c>
      <c r="F560" s="350" t="s">
        <v>1949</v>
      </c>
      <c r="G560" s="350" t="s">
        <v>447</v>
      </c>
      <c r="H560" s="309"/>
    </row>
    <row r="561" spans="1:8" s="187" customFormat="1" ht="22.9" customHeight="1" x14ac:dyDescent="0.2">
      <c r="A561" s="552"/>
      <c r="B561" s="553"/>
      <c r="C561" s="350" t="s">
        <v>1961</v>
      </c>
      <c r="D561" s="350" t="s">
        <v>1962</v>
      </c>
      <c r="E561" s="350" t="s">
        <v>257</v>
      </c>
      <c r="F561" s="350" t="s">
        <v>1949</v>
      </c>
      <c r="G561" s="350" t="s">
        <v>447</v>
      </c>
      <c r="H561" s="309"/>
    </row>
    <row r="562" spans="1:8" s="187" customFormat="1" ht="22.9" customHeight="1" x14ac:dyDescent="0.2">
      <c r="A562" s="552"/>
      <c r="B562" s="553"/>
      <c r="C562" s="350" t="s">
        <v>1963</v>
      </c>
      <c r="D562" s="350" t="s">
        <v>1964</v>
      </c>
      <c r="E562" s="350" t="s">
        <v>257</v>
      </c>
      <c r="F562" s="350" t="s">
        <v>1949</v>
      </c>
      <c r="G562" s="350" t="s">
        <v>447</v>
      </c>
      <c r="H562" s="309"/>
    </row>
    <row r="563" spans="1:8" s="187" customFormat="1" ht="22.9" customHeight="1" x14ac:dyDescent="0.2">
      <c r="A563" s="552"/>
      <c r="B563" s="553"/>
      <c r="C563" s="350" t="s">
        <v>1965</v>
      </c>
      <c r="D563" s="350" t="s">
        <v>1966</v>
      </c>
      <c r="E563" s="350" t="s">
        <v>257</v>
      </c>
      <c r="F563" s="350" t="s">
        <v>1949</v>
      </c>
      <c r="G563" s="350" t="s">
        <v>447</v>
      </c>
      <c r="H563" s="309"/>
    </row>
    <row r="564" spans="1:8" s="187" customFormat="1" ht="22.9" customHeight="1" x14ac:dyDescent="0.2">
      <c r="A564" s="552"/>
      <c r="B564" s="553"/>
      <c r="C564" s="350" t="s">
        <v>1967</v>
      </c>
      <c r="D564" s="350" t="s">
        <v>1968</v>
      </c>
      <c r="E564" s="350" t="s">
        <v>257</v>
      </c>
      <c r="F564" s="350" t="s">
        <v>1949</v>
      </c>
      <c r="G564" s="350" t="s">
        <v>447</v>
      </c>
      <c r="H564" s="309"/>
    </row>
    <row r="565" spans="1:8" s="187" customFormat="1" ht="22.9" customHeight="1" x14ac:dyDescent="0.2">
      <c r="A565" s="552"/>
      <c r="B565" s="553"/>
      <c r="C565" s="350" t="s">
        <v>1969</v>
      </c>
      <c r="D565" s="350" t="s">
        <v>1970</v>
      </c>
      <c r="E565" s="350" t="s">
        <v>257</v>
      </c>
      <c r="F565" s="350" t="s">
        <v>1949</v>
      </c>
      <c r="G565" s="350" t="s">
        <v>447</v>
      </c>
      <c r="H565" s="309"/>
    </row>
    <row r="566" spans="1:8" s="187" customFormat="1" ht="22.9" customHeight="1" x14ac:dyDescent="0.2">
      <c r="A566" s="552" t="s">
        <v>994</v>
      </c>
      <c r="B566" s="553" t="s">
        <v>995</v>
      </c>
      <c r="C566" s="350" t="s">
        <v>1971</v>
      </c>
      <c r="D566" s="350" t="s">
        <v>1972</v>
      </c>
      <c r="E566" s="350" t="s">
        <v>257</v>
      </c>
      <c r="F566" s="350" t="s">
        <v>1949</v>
      </c>
      <c r="G566" s="350" t="s">
        <v>447</v>
      </c>
      <c r="H566" s="309"/>
    </row>
    <row r="567" spans="1:8" s="187" customFormat="1" ht="22.9" customHeight="1" x14ac:dyDescent="0.2">
      <c r="A567" s="552"/>
      <c r="B567" s="553"/>
      <c r="C567" s="350" t="s">
        <v>1973</v>
      </c>
      <c r="D567" s="350" t="s">
        <v>1974</v>
      </c>
      <c r="E567" s="350" t="s">
        <v>257</v>
      </c>
      <c r="F567" s="350" t="s">
        <v>1949</v>
      </c>
      <c r="G567" s="350" t="s">
        <v>447</v>
      </c>
      <c r="H567" s="309"/>
    </row>
    <row r="568" spans="1:8" s="187" customFormat="1" ht="22.9" customHeight="1" x14ac:dyDescent="0.2">
      <c r="A568" s="552"/>
      <c r="B568" s="553"/>
      <c r="C568" s="350" t="s">
        <v>1975</v>
      </c>
      <c r="D568" s="350" t="s">
        <v>1976</v>
      </c>
      <c r="E568" s="350" t="s">
        <v>257</v>
      </c>
      <c r="F568" s="350" t="s">
        <v>1949</v>
      </c>
      <c r="G568" s="350" t="s">
        <v>447</v>
      </c>
      <c r="H568" s="309"/>
    </row>
    <row r="569" spans="1:8" s="187" customFormat="1" ht="22.9" customHeight="1" x14ac:dyDescent="0.2">
      <c r="A569" s="552"/>
      <c r="B569" s="553"/>
      <c r="C569" s="350" t="s">
        <v>1977</v>
      </c>
      <c r="D569" s="350" t="s">
        <v>1978</v>
      </c>
      <c r="E569" s="350" t="s">
        <v>257</v>
      </c>
      <c r="F569" s="350" t="s">
        <v>1949</v>
      </c>
      <c r="G569" s="350" t="s">
        <v>447</v>
      </c>
      <c r="H569" s="309"/>
    </row>
    <row r="570" spans="1:8" s="187" customFormat="1" ht="22.9" customHeight="1" x14ac:dyDescent="0.2">
      <c r="A570" s="552" t="s">
        <v>509</v>
      </c>
      <c r="B570" s="553" t="s">
        <v>510</v>
      </c>
      <c r="C570" s="350" t="s">
        <v>1979</v>
      </c>
      <c r="D570" s="350" t="s">
        <v>1980</v>
      </c>
      <c r="E570" s="350" t="s">
        <v>252</v>
      </c>
      <c r="F570" s="350" t="s">
        <v>352</v>
      </c>
      <c r="G570" s="350" t="s">
        <v>447</v>
      </c>
      <c r="H570" s="309" t="s">
        <v>1152</v>
      </c>
    </row>
    <row r="571" spans="1:8" s="187" customFormat="1" ht="22.9" customHeight="1" x14ac:dyDescent="0.2">
      <c r="A571" s="552"/>
      <c r="B571" s="553"/>
      <c r="C571" s="350" t="s">
        <v>1981</v>
      </c>
      <c r="D571" s="350" t="s">
        <v>8036</v>
      </c>
      <c r="E571" s="350" t="s">
        <v>252</v>
      </c>
      <c r="F571" s="350" t="s">
        <v>352</v>
      </c>
      <c r="G571" s="350" t="s">
        <v>447</v>
      </c>
      <c r="H571" s="309" t="s">
        <v>1152</v>
      </c>
    </row>
    <row r="572" spans="1:8" s="187" customFormat="1" ht="22.9" customHeight="1" x14ac:dyDescent="0.2">
      <c r="A572" s="552"/>
      <c r="B572" s="553"/>
      <c r="C572" s="350" t="s">
        <v>1982</v>
      </c>
      <c r="D572" s="350" t="s">
        <v>1983</v>
      </c>
      <c r="E572" s="350" t="s">
        <v>252</v>
      </c>
      <c r="F572" s="350" t="s">
        <v>352</v>
      </c>
      <c r="G572" s="350" t="s">
        <v>447</v>
      </c>
      <c r="H572" s="309" t="s">
        <v>1152</v>
      </c>
    </row>
    <row r="573" spans="1:8" s="187" customFormat="1" ht="22.9" customHeight="1" x14ac:dyDescent="0.2">
      <c r="A573" s="552"/>
      <c r="B573" s="553"/>
      <c r="C573" s="350" t="s">
        <v>1984</v>
      </c>
      <c r="D573" s="350" t="s">
        <v>1985</v>
      </c>
      <c r="E573" s="350" t="s">
        <v>251</v>
      </c>
      <c r="F573" s="350" t="s">
        <v>18318</v>
      </c>
      <c r="G573" s="350" t="s">
        <v>447</v>
      </c>
      <c r="H573" s="309" t="s">
        <v>1152</v>
      </c>
    </row>
    <row r="574" spans="1:8" s="187" customFormat="1" ht="22.9" customHeight="1" x14ac:dyDescent="0.2">
      <c r="A574" s="552"/>
      <c r="B574" s="553"/>
      <c r="C574" s="350" t="s">
        <v>1986</v>
      </c>
      <c r="D574" s="350" t="s">
        <v>8037</v>
      </c>
      <c r="E574" s="350" t="s">
        <v>249</v>
      </c>
      <c r="F574" s="350" t="s">
        <v>1987</v>
      </c>
      <c r="G574" s="350" t="s">
        <v>447</v>
      </c>
      <c r="H574" s="309" t="s">
        <v>1152</v>
      </c>
    </row>
    <row r="575" spans="1:8" s="187" customFormat="1" ht="22.9" customHeight="1" x14ac:dyDescent="0.2">
      <c r="A575" s="552"/>
      <c r="B575" s="553"/>
      <c r="C575" s="350" t="s">
        <v>1988</v>
      </c>
      <c r="D575" s="350" t="s">
        <v>1989</v>
      </c>
      <c r="E575" s="350" t="s">
        <v>249</v>
      </c>
      <c r="F575" s="350" t="s">
        <v>1987</v>
      </c>
      <c r="G575" s="350" t="s">
        <v>447</v>
      </c>
      <c r="H575" s="309" t="s">
        <v>1152</v>
      </c>
    </row>
    <row r="576" spans="1:8" s="187" customFormat="1" ht="22.9" customHeight="1" x14ac:dyDescent="0.2">
      <c r="A576" s="552"/>
      <c r="B576" s="553"/>
      <c r="C576" s="350" t="s">
        <v>1990</v>
      </c>
      <c r="D576" s="350" t="s">
        <v>16334</v>
      </c>
      <c r="E576" s="350" t="s">
        <v>249</v>
      </c>
      <c r="F576" s="350" t="s">
        <v>1987</v>
      </c>
      <c r="G576" s="350" t="s">
        <v>447</v>
      </c>
      <c r="H576" s="309" t="s">
        <v>1152</v>
      </c>
    </row>
    <row r="577" spans="1:8" s="187" customFormat="1" ht="22.9" customHeight="1" x14ac:dyDescent="0.2">
      <c r="A577" s="349" t="s">
        <v>1019</v>
      </c>
      <c r="B577" s="350" t="s">
        <v>1020</v>
      </c>
      <c r="C577" s="350" t="s">
        <v>1991</v>
      </c>
      <c r="D577" s="350" t="s">
        <v>1021</v>
      </c>
      <c r="E577" s="350" t="s">
        <v>251</v>
      </c>
      <c r="F577" s="350" t="s">
        <v>1992</v>
      </c>
      <c r="G577" s="350"/>
      <c r="H577" s="309"/>
    </row>
    <row r="578" spans="1:8" s="187" customFormat="1" ht="22.9" customHeight="1" x14ac:dyDescent="0.2">
      <c r="A578" s="552" t="s">
        <v>1022</v>
      </c>
      <c r="B578" s="553" t="s">
        <v>1023</v>
      </c>
      <c r="C578" s="350" t="s">
        <v>1993</v>
      </c>
      <c r="D578" s="350" t="s">
        <v>1024</v>
      </c>
      <c r="E578" s="350" t="s">
        <v>251</v>
      </c>
      <c r="F578" s="350" t="s">
        <v>1992</v>
      </c>
      <c r="G578" s="350" t="s">
        <v>447</v>
      </c>
      <c r="H578" s="309"/>
    </row>
    <row r="579" spans="1:8" s="187" customFormat="1" ht="22.9" customHeight="1" x14ac:dyDescent="0.2">
      <c r="A579" s="552"/>
      <c r="B579" s="553"/>
      <c r="C579" s="350" t="s">
        <v>1994</v>
      </c>
      <c r="D579" s="350" t="s">
        <v>1024</v>
      </c>
      <c r="E579" s="350" t="s">
        <v>251</v>
      </c>
      <c r="F579" s="350" t="s">
        <v>1992</v>
      </c>
      <c r="G579" s="350" t="s">
        <v>447</v>
      </c>
      <c r="H579" s="309"/>
    </row>
    <row r="580" spans="1:8" s="187" customFormat="1" ht="22.9" customHeight="1" x14ac:dyDescent="0.2">
      <c r="A580" s="552"/>
      <c r="B580" s="553"/>
      <c r="C580" s="350" t="s">
        <v>1995</v>
      </c>
      <c r="D580" s="350" t="s">
        <v>1024</v>
      </c>
      <c r="E580" s="350" t="s">
        <v>251</v>
      </c>
      <c r="F580" s="350" t="s">
        <v>1992</v>
      </c>
      <c r="G580" s="350" t="s">
        <v>447</v>
      </c>
      <c r="H580" s="309"/>
    </row>
    <row r="581" spans="1:8" s="187" customFormat="1" ht="22.9" customHeight="1" x14ac:dyDescent="0.2">
      <c r="A581" s="552"/>
      <c r="B581" s="553"/>
      <c r="C581" s="350" t="s">
        <v>1996</v>
      </c>
      <c r="D581" s="350" t="s">
        <v>1024</v>
      </c>
      <c r="E581" s="350" t="s">
        <v>251</v>
      </c>
      <c r="F581" s="350" t="s">
        <v>1992</v>
      </c>
      <c r="G581" s="350" t="s">
        <v>447</v>
      </c>
      <c r="H581" s="309"/>
    </row>
    <row r="582" spans="1:8" s="187" customFormat="1" ht="22.9" customHeight="1" x14ac:dyDescent="0.2">
      <c r="A582" s="552"/>
      <c r="B582" s="553"/>
      <c r="C582" s="350" t="s">
        <v>1997</v>
      </c>
      <c r="D582" s="350" t="s">
        <v>1024</v>
      </c>
      <c r="E582" s="350" t="s">
        <v>251</v>
      </c>
      <c r="F582" s="350" t="s">
        <v>1992</v>
      </c>
      <c r="G582" s="350" t="s">
        <v>447</v>
      </c>
      <c r="H582" s="309"/>
    </row>
    <row r="583" spans="1:8" s="187" customFormat="1" ht="22.9" customHeight="1" x14ac:dyDescent="0.2">
      <c r="A583" s="552"/>
      <c r="B583" s="553"/>
      <c r="C583" s="350" t="s">
        <v>1998</v>
      </c>
      <c r="D583" s="350" t="s">
        <v>1024</v>
      </c>
      <c r="E583" s="350" t="s">
        <v>251</v>
      </c>
      <c r="F583" s="350" t="s">
        <v>1992</v>
      </c>
      <c r="G583" s="350" t="s">
        <v>447</v>
      </c>
      <c r="H583" s="309"/>
    </row>
    <row r="584" spans="1:8" s="187" customFormat="1" ht="22.9" customHeight="1" x14ac:dyDescent="0.2">
      <c r="A584" s="552"/>
      <c r="B584" s="553"/>
      <c r="C584" s="350" t="s">
        <v>1999</v>
      </c>
      <c r="D584" s="350" t="s">
        <v>1024</v>
      </c>
      <c r="E584" s="350" t="s">
        <v>251</v>
      </c>
      <c r="F584" s="350" t="s">
        <v>1992</v>
      </c>
      <c r="G584" s="350" t="s">
        <v>447</v>
      </c>
      <c r="H584" s="309"/>
    </row>
    <row r="585" spans="1:8" s="187" customFormat="1" ht="22.9" customHeight="1" x14ac:dyDescent="0.2">
      <c r="A585" s="552" t="s">
        <v>1025</v>
      </c>
      <c r="B585" s="553" t="s">
        <v>1026</v>
      </c>
      <c r="C585" s="350" t="s">
        <v>2000</v>
      </c>
      <c r="D585" s="350" t="s">
        <v>2001</v>
      </c>
      <c r="E585" s="350" t="s">
        <v>251</v>
      </c>
      <c r="F585" s="350" t="s">
        <v>1992</v>
      </c>
      <c r="G585" s="350" t="s">
        <v>462</v>
      </c>
      <c r="H585" s="309" t="s">
        <v>1225</v>
      </c>
    </row>
    <row r="586" spans="1:8" s="187" customFormat="1" ht="22.9" customHeight="1" x14ac:dyDescent="0.2">
      <c r="A586" s="552"/>
      <c r="B586" s="553"/>
      <c r="C586" s="350" t="s">
        <v>2002</v>
      </c>
      <c r="D586" s="350" t="s">
        <v>2003</v>
      </c>
      <c r="E586" s="350" t="s">
        <v>251</v>
      </c>
      <c r="F586" s="350" t="s">
        <v>1992</v>
      </c>
      <c r="G586" s="350"/>
      <c r="H586" s="309" t="s">
        <v>1225</v>
      </c>
    </row>
    <row r="587" spans="1:8" s="187" customFormat="1" ht="22.9" customHeight="1" x14ac:dyDescent="0.2">
      <c r="A587" s="552"/>
      <c r="B587" s="553"/>
      <c r="C587" s="350" t="s">
        <v>2004</v>
      </c>
      <c r="D587" s="350" t="s">
        <v>2005</v>
      </c>
      <c r="E587" s="350" t="s">
        <v>251</v>
      </c>
      <c r="F587" s="350" t="s">
        <v>1992</v>
      </c>
      <c r="G587" s="350" t="s">
        <v>447</v>
      </c>
      <c r="H587" s="309" t="s">
        <v>1225</v>
      </c>
    </row>
    <row r="588" spans="1:8" s="187" customFormat="1" ht="22.9" customHeight="1" x14ac:dyDescent="0.2">
      <c r="A588" s="552"/>
      <c r="B588" s="553"/>
      <c r="C588" s="350" t="s">
        <v>2006</v>
      </c>
      <c r="D588" s="350" t="s">
        <v>2003</v>
      </c>
      <c r="E588" s="350" t="s">
        <v>251</v>
      </c>
      <c r="F588" s="350" t="s">
        <v>2007</v>
      </c>
      <c r="G588" s="350" t="s">
        <v>447</v>
      </c>
      <c r="H588" s="309" t="s">
        <v>1225</v>
      </c>
    </row>
    <row r="589" spans="1:8" s="187" customFormat="1" ht="22.9" customHeight="1" x14ac:dyDescent="0.2">
      <c r="A589" s="552"/>
      <c r="B589" s="553"/>
      <c r="C589" s="350" t="s">
        <v>2008</v>
      </c>
      <c r="D589" s="350" t="s">
        <v>2009</v>
      </c>
      <c r="E589" s="350" t="s">
        <v>251</v>
      </c>
      <c r="F589" s="350" t="s">
        <v>2007</v>
      </c>
      <c r="G589" s="350"/>
      <c r="H589" s="309" t="s">
        <v>1225</v>
      </c>
    </row>
    <row r="590" spans="1:8" s="187" customFormat="1" ht="22.9" customHeight="1" x14ac:dyDescent="0.2">
      <c r="A590" s="552"/>
      <c r="B590" s="553"/>
      <c r="C590" s="350" t="s">
        <v>2010</v>
      </c>
      <c r="D590" s="350" t="s">
        <v>2011</v>
      </c>
      <c r="E590" s="350" t="s">
        <v>251</v>
      </c>
      <c r="F590" s="350" t="s">
        <v>2007</v>
      </c>
      <c r="G590" s="350"/>
      <c r="H590" s="309" t="s">
        <v>1225</v>
      </c>
    </row>
    <row r="591" spans="1:8" s="187" customFormat="1" ht="22.9" customHeight="1" x14ac:dyDescent="0.2">
      <c r="A591" s="552"/>
      <c r="B591" s="553"/>
      <c r="C591" s="350" t="s">
        <v>2012</v>
      </c>
      <c r="D591" s="350" t="s">
        <v>2013</v>
      </c>
      <c r="E591" s="350" t="s">
        <v>251</v>
      </c>
      <c r="F591" s="350" t="s">
        <v>2007</v>
      </c>
      <c r="G591" s="350"/>
      <c r="H591" s="309" t="s">
        <v>1225</v>
      </c>
    </row>
    <row r="592" spans="1:8" s="187" customFormat="1" ht="22.9" customHeight="1" x14ac:dyDescent="0.2">
      <c r="A592" s="552"/>
      <c r="B592" s="553"/>
      <c r="C592" s="350" t="s">
        <v>2014</v>
      </c>
      <c r="D592" s="350" t="s">
        <v>2015</v>
      </c>
      <c r="E592" s="350" t="s">
        <v>251</v>
      </c>
      <c r="F592" s="350" t="s">
        <v>2007</v>
      </c>
      <c r="G592" s="350"/>
      <c r="H592" s="309" t="s">
        <v>1225</v>
      </c>
    </row>
    <row r="593" spans="1:8" s="187" customFormat="1" ht="22.9" customHeight="1" x14ac:dyDescent="0.2">
      <c r="A593" s="552"/>
      <c r="B593" s="553"/>
      <c r="C593" s="350" t="s">
        <v>2016</v>
      </c>
      <c r="D593" s="350" t="s">
        <v>2017</v>
      </c>
      <c r="E593" s="350" t="s">
        <v>251</v>
      </c>
      <c r="F593" s="350" t="s">
        <v>2007</v>
      </c>
      <c r="G593" s="350"/>
      <c r="H593" s="309" t="s">
        <v>1225</v>
      </c>
    </row>
    <row r="594" spans="1:8" s="187" customFormat="1" ht="22.9" customHeight="1" x14ac:dyDescent="0.2">
      <c r="A594" s="552"/>
      <c r="B594" s="553"/>
      <c r="C594" s="350" t="s">
        <v>2018</v>
      </c>
      <c r="D594" s="350" t="s">
        <v>2019</v>
      </c>
      <c r="E594" s="350" t="s">
        <v>251</v>
      </c>
      <c r="F594" s="350" t="s">
        <v>2007</v>
      </c>
      <c r="G594" s="350"/>
      <c r="H594" s="309" t="s">
        <v>1225</v>
      </c>
    </row>
    <row r="595" spans="1:8" s="187" customFormat="1" ht="22.9" customHeight="1" x14ac:dyDescent="0.2">
      <c r="A595" s="552"/>
      <c r="B595" s="553"/>
      <c r="C595" s="350" t="s">
        <v>2020</v>
      </c>
      <c r="D595" s="350" t="s">
        <v>2021</v>
      </c>
      <c r="E595" s="350" t="s">
        <v>251</v>
      </c>
      <c r="F595" s="350" t="s">
        <v>2007</v>
      </c>
      <c r="G595" s="350"/>
      <c r="H595" s="309" t="s">
        <v>1225</v>
      </c>
    </row>
    <row r="596" spans="1:8" s="187" customFormat="1" ht="22.9" customHeight="1" x14ac:dyDescent="0.2">
      <c r="A596" s="552"/>
      <c r="B596" s="553"/>
      <c r="C596" s="350" t="s">
        <v>2022</v>
      </c>
      <c r="D596" s="350" t="s">
        <v>2023</v>
      </c>
      <c r="E596" s="350" t="s">
        <v>251</v>
      </c>
      <c r="F596" s="350" t="s">
        <v>2007</v>
      </c>
      <c r="G596" s="350"/>
      <c r="H596" s="309" t="s">
        <v>1225</v>
      </c>
    </row>
    <row r="597" spans="1:8" s="187" customFormat="1" ht="22.9" customHeight="1" x14ac:dyDescent="0.2">
      <c r="A597" s="552"/>
      <c r="B597" s="553"/>
      <c r="C597" s="350" t="s">
        <v>2024</v>
      </c>
      <c r="D597" s="350" t="s">
        <v>16335</v>
      </c>
      <c r="E597" s="350" t="s">
        <v>251</v>
      </c>
      <c r="F597" s="350" t="s">
        <v>2007</v>
      </c>
      <c r="G597" s="350"/>
      <c r="H597" s="309" t="s">
        <v>1225</v>
      </c>
    </row>
    <row r="598" spans="1:8" s="187" customFormat="1" ht="22.9" customHeight="1" x14ac:dyDescent="0.2">
      <c r="A598" s="552"/>
      <c r="B598" s="553"/>
      <c r="C598" s="350" t="s">
        <v>2025</v>
      </c>
      <c r="D598" s="350" t="s">
        <v>16336</v>
      </c>
      <c r="E598" s="350" t="s">
        <v>251</v>
      </c>
      <c r="F598" s="350" t="s">
        <v>2007</v>
      </c>
      <c r="G598" s="350" t="s">
        <v>462</v>
      </c>
      <c r="H598" s="309" t="s">
        <v>1225</v>
      </c>
    </row>
    <row r="599" spans="1:8" s="187" customFormat="1" ht="22.9" customHeight="1" x14ac:dyDescent="0.2">
      <c r="A599" s="552"/>
      <c r="B599" s="553"/>
      <c r="C599" s="350" t="s">
        <v>2026</v>
      </c>
      <c r="D599" s="350" t="s">
        <v>16337</v>
      </c>
      <c r="E599" s="350" t="s">
        <v>251</v>
      </c>
      <c r="F599" s="350" t="s">
        <v>2007</v>
      </c>
      <c r="G599" s="350"/>
      <c r="H599" s="309" t="s">
        <v>1225</v>
      </c>
    </row>
    <row r="600" spans="1:8" s="187" customFormat="1" ht="22.9" customHeight="1" x14ac:dyDescent="0.2">
      <c r="A600" s="552"/>
      <c r="B600" s="553"/>
      <c r="C600" s="350" t="s">
        <v>16338</v>
      </c>
      <c r="D600" s="350" t="s">
        <v>16339</v>
      </c>
      <c r="E600" s="350" t="s">
        <v>251</v>
      </c>
      <c r="F600" s="350" t="s">
        <v>2007</v>
      </c>
      <c r="G600" s="350"/>
      <c r="H600" s="309" t="s">
        <v>1225</v>
      </c>
    </row>
    <row r="601" spans="1:8" s="187" customFormat="1" ht="22.9" customHeight="1" x14ac:dyDescent="0.2">
      <c r="A601" s="552"/>
      <c r="B601" s="553"/>
      <c r="C601" s="350" t="s">
        <v>16340</v>
      </c>
      <c r="D601" s="350" t="s">
        <v>16341</v>
      </c>
      <c r="E601" s="350" t="s">
        <v>251</v>
      </c>
      <c r="F601" s="350" t="s">
        <v>2007</v>
      </c>
      <c r="G601" s="350"/>
      <c r="H601" s="309" t="s">
        <v>1225</v>
      </c>
    </row>
    <row r="602" spans="1:8" s="187" customFormat="1" ht="22.9" customHeight="1" x14ac:dyDescent="0.2">
      <c r="A602" s="552"/>
      <c r="B602" s="553"/>
      <c r="C602" s="350" t="s">
        <v>16342</v>
      </c>
      <c r="D602" s="350" t="s">
        <v>1026</v>
      </c>
      <c r="E602" s="350" t="s">
        <v>251</v>
      </c>
      <c r="F602" s="350" t="s">
        <v>2007</v>
      </c>
      <c r="G602" s="350"/>
      <c r="H602" s="309" t="s">
        <v>1225</v>
      </c>
    </row>
    <row r="603" spans="1:8" s="187" customFormat="1" ht="22.9" customHeight="1" x14ac:dyDescent="0.2">
      <c r="A603" s="552"/>
      <c r="B603" s="553"/>
      <c r="C603" s="350" t="s">
        <v>16343</v>
      </c>
      <c r="D603" s="350" t="s">
        <v>16344</v>
      </c>
      <c r="E603" s="350" t="s">
        <v>251</v>
      </c>
      <c r="F603" s="350" t="s">
        <v>2007</v>
      </c>
      <c r="G603" s="350" t="s">
        <v>447</v>
      </c>
      <c r="H603" s="309" t="s">
        <v>1225</v>
      </c>
    </row>
    <row r="604" spans="1:8" s="187" customFormat="1" ht="22.9" customHeight="1" x14ac:dyDescent="0.2">
      <c r="A604" s="552" t="s">
        <v>641</v>
      </c>
      <c r="B604" s="553" t="s">
        <v>642</v>
      </c>
      <c r="C604" s="350" t="s">
        <v>2027</v>
      </c>
      <c r="D604" s="350" t="s">
        <v>2028</v>
      </c>
      <c r="E604" s="350" t="s">
        <v>251</v>
      </c>
      <c r="F604" s="350" t="s">
        <v>1992</v>
      </c>
      <c r="G604" s="350" t="s">
        <v>447</v>
      </c>
      <c r="H604" s="309" t="s">
        <v>1152</v>
      </c>
    </row>
    <row r="605" spans="1:8" s="187" customFormat="1" ht="22.9" customHeight="1" x14ac:dyDescent="0.2">
      <c r="A605" s="552"/>
      <c r="B605" s="553"/>
      <c r="C605" s="350" t="s">
        <v>2029</v>
      </c>
      <c r="D605" s="350" t="s">
        <v>2030</v>
      </c>
      <c r="E605" s="350" t="s">
        <v>251</v>
      </c>
      <c r="F605" s="350" t="s">
        <v>1992</v>
      </c>
      <c r="G605" s="350" t="s">
        <v>447</v>
      </c>
      <c r="H605" s="309" t="s">
        <v>1152</v>
      </c>
    </row>
    <row r="606" spans="1:8" s="187" customFormat="1" ht="22.9" customHeight="1" x14ac:dyDescent="0.2">
      <c r="A606" s="552"/>
      <c r="B606" s="553"/>
      <c r="C606" s="350" t="s">
        <v>2031</v>
      </c>
      <c r="D606" s="350" t="s">
        <v>2032</v>
      </c>
      <c r="E606" s="350" t="s">
        <v>251</v>
      </c>
      <c r="F606" s="350" t="s">
        <v>1992</v>
      </c>
      <c r="G606" s="350" t="s">
        <v>447</v>
      </c>
      <c r="H606" s="309" t="s">
        <v>1152</v>
      </c>
    </row>
    <row r="607" spans="1:8" s="187" customFormat="1" ht="22.9" customHeight="1" x14ac:dyDescent="0.2">
      <c r="A607" s="552"/>
      <c r="B607" s="553"/>
      <c r="C607" s="350" t="s">
        <v>2033</v>
      </c>
      <c r="D607" s="350" t="s">
        <v>2034</v>
      </c>
      <c r="E607" s="350" t="s">
        <v>251</v>
      </c>
      <c r="F607" s="350" t="s">
        <v>1992</v>
      </c>
      <c r="G607" s="350" t="s">
        <v>447</v>
      </c>
      <c r="H607" s="309" t="s">
        <v>1152</v>
      </c>
    </row>
    <row r="608" spans="1:8" s="187" customFormat="1" ht="22.9" customHeight="1" x14ac:dyDescent="0.2">
      <c r="A608" s="552"/>
      <c r="B608" s="553"/>
      <c r="C608" s="350" t="s">
        <v>2035</v>
      </c>
      <c r="D608" s="350" t="s">
        <v>2036</v>
      </c>
      <c r="E608" s="350" t="s">
        <v>251</v>
      </c>
      <c r="F608" s="350" t="s">
        <v>2007</v>
      </c>
      <c r="G608" s="350" t="s">
        <v>447</v>
      </c>
      <c r="H608" s="309" t="s">
        <v>1152</v>
      </c>
    </row>
    <row r="609" spans="1:8" s="187" customFormat="1" ht="22.9" customHeight="1" x14ac:dyDescent="0.2">
      <c r="A609" s="552"/>
      <c r="B609" s="553"/>
      <c r="C609" s="350" t="s">
        <v>2037</v>
      </c>
      <c r="D609" s="350" t="s">
        <v>2038</v>
      </c>
      <c r="E609" s="350" t="s">
        <v>251</v>
      </c>
      <c r="F609" s="350" t="s">
        <v>2007</v>
      </c>
      <c r="G609" s="350" t="s">
        <v>447</v>
      </c>
      <c r="H609" s="309" t="s">
        <v>1152</v>
      </c>
    </row>
    <row r="610" spans="1:8" s="187" customFormat="1" ht="22.9" customHeight="1" x14ac:dyDescent="0.2">
      <c r="A610" s="552"/>
      <c r="B610" s="553"/>
      <c r="C610" s="350" t="s">
        <v>2039</v>
      </c>
      <c r="D610" s="350" t="s">
        <v>2040</v>
      </c>
      <c r="E610" s="350" t="s">
        <v>251</v>
      </c>
      <c r="F610" s="350" t="s">
        <v>2007</v>
      </c>
      <c r="G610" s="350" t="s">
        <v>447</v>
      </c>
      <c r="H610" s="309" t="s">
        <v>1152</v>
      </c>
    </row>
    <row r="611" spans="1:8" s="187" customFormat="1" ht="22.9" customHeight="1" x14ac:dyDescent="0.2">
      <c r="A611" s="552"/>
      <c r="B611" s="553"/>
      <c r="C611" s="350" t="s">
        <v>2041</v>
      </c>
      <c r="D611" s="350" t="s">
        <v>2042</v>
      </c>
      <c r="E611" s="350" t="s">
        <v>251</v>
      </c>
      <c r="F611" s="350" t="s">
        <v>2007</v>
      </c>
      <c r="G611" s="350" t="s">
        <v>447</v>
      </c>
      <c r="H611" s="309" t="s">
        <v>1152</v>
      </c>
    </row>
    <row r="612" spans="1:8" s="187" customFormat="1" ht="22.9" customHeight="1" x14ac:dyDescent="0.2">
      <c r="A612" s="552"/>
      <c r="B612" s="553"/>
      <c r="C612" s="350" t="s">
        <v>2043</v>
      </c>
      <c r="D612" s="350" t="s">
        <v>2044</v>
      </c>
      <c r="E612" s="350" t="s">
        <v>251</v>
      </c>
      <c r="F612" s="350" t="s">
        <v>2007</v>
      </c>
      <c r="G612" s="350" t="s">
        <v>447</v>
      </c>
      <c r="H612" s="309" t="s">
        <v>1152</v>
      </c>
    </row>
    <row r="613" spans="1:8" s="187" customFormat="1" ht="22.9" customHeight="1" x14ac:dyDescent="0.2">
      <c r="A613" s="552"/>
      <c r="B613" s="553"/>
      <c r="C613" s="350" t="s">
        <v>2045</v>
      </c>
      <c r="D613" s="350" t="s">
        <v>2046</v>
      </c>
      <c r="E613" s="350" t="s">
        <v>251</v>
      </c>
      <c r="F613" s="350" t="s">
        <v>2007</v>
      </c>
      <c r="G613" s="350" t="s">
        <v>447</v>
      </c>
      <c r="H613" s="309" t="s">
        <v>1152</v>
      </c>
    </row>
    <row r="614" spans="1:8" s="187" customFormat="1" ht="22.9" customHeight="1" x14ac:dyDescent="0.2">
      <c r="A614" s="552" t="s">
        <v>1027</v>
      </c>
      <c r="B614" s="553" t="s">
        <v>1028</v>
      </c>
      <c r="C614" s="350" t="s">
        <v>2047</v>
      </c>
      <c r="D614" s="350" t="s">
        <v>1028</v>
      </c>
      <c r="E614" s="350" t="s">
        <v>251</v>
      </c>
      <c r="F614" s="350" t="s">
        <v>2007</v>
      </c>
      <c r="G614" s="350" t="s">
        <v>447</v>
      </c>
      <c r="H614" s="309"/>
    </row>
    <row r="615" spans="1:8" s="187" customFormat="1" ht="22.9" customHeight="1" x14ac:dyDescent="0.2">
      <c r="A615" s="552"/>
      <c r="B615" s="553"/>
      <c r="C615" s="350" t="s">
        <v>2048</v>
      </c>
      <c r="D615" s="350" t="s">
        <v>1028</v>
      </c>
      <c r="E615" s="350" t="s">
        <v>251</v>
      </c>
      <c r="F615" s="350" t="s">
        <v>2007</v>
      </c>
      <c r="G615" s="350" t="s">
        <v>447</v>
      </c>
      <c r="H615" s="309"/>
    </row>
    <row r="616" spans="1:8" s="187" customFormat="1" ht="22.9" customHeight="1" x14ac:dyDescent="0.2">
      <c r="A616" s="552"/>
      <c r="B616" s="553"/>
      <c r="C616" s="350" t="s">
        <v>2049</v>
      </c>
      <c r="D616" s="350" t="s">
        <v>1028</v>
      </c>
      <c r="E616" s="350" t="s">
        <v>251</v>
      </c>
      <c r="F616" s="350" t="s">
        <v>2007</v>
      </c>
      <c r="G616" s="350" t="s">
        <v>447</v>
      </c>
      <c r="H616" s="309"/>
    </row>
    <row r="617" spans="1:8" s="187" customFormat="1" ht="22.9" customHeight="1" x14ac:dyDescent="0.2">
      <c r="A617" s="552"/>
      <c r="B617" s="553"/>
      <c r="C617" s="350" t="s">
        <v>2050</v>
      </c>
      <c r="D617" s="350" t="s">
        <v>1028</v>
      </c>
      <c r="E617" s="350" t="s">
        <v>251</v>
      </c>
      <c r="F617" s="350" t="s">
        <v>2007</v>
      </c>
      <c r="G617" s="350" t="s">
        <v>447</v>
      </c>
      <c r="H617" s="309"/>
    </row>
    <row r="618" spans="1:8" s="187" customFormat="1" ht="22.9" customHeight="1" x14ac:dyDescent="0.2">
      <c r="A618" s="552"/>
      <c r="B618" s="553"/>
      <c r="C618" s="350" t="s">
        <v>2051</v>
      </c>
      <c r="D618" s="350" t="s">
        <v>1028</v>
      </c>
      <c r="E618" s="350" t="s">
        <v>251</v>
      </c>
      <c r="F618" s="350" t="s">
        <v>2007</v>
      </c>
      <c r="G618" s="350" t="s">
        <v>447</v>
      </c>
      <c r="H618" s="309"/>
    </row>
    <row r="619" spans="1:8" s="187" customFormat="1" ht="22.9" customHeight="1" x14ac:dyDescent="0.2">
      <c r="A619" s="552"/>
      <c r="B619" s="553"/>
      <c r="C619" s="350" t="s">
        <v>2052</v>
      </c>
      <c r="D619" s="350" t="s">
        <v>1028</v>
      </c>
      <c r="E619" s="350" t="s">
        <v>251</v>
      </c>
      <c r="F619" s="350" t="s">
        <v>2007</v>
      </c>
      <c r="G619" s="350" t="s">
        <v>447</v>
      </c>
      <c r="H619" s="309"/>
    </row>
    <row r="620" spans="1:8" s="187" customFormat="1" ht="22.9" customHeight="1" x14ac:dyDescent="0.2">
      <c r="A620" s="552"/>
      <c r="B620" s="553"/>
      <c r="C620" s="350" t="s">
        <v>2053</v>
      </c>
      <c r="D620" s="350" t="s">
        <v>1028</v>
      </c>
      <c r="E620" s="350" t="s">
        <v>251</v>
      </c>
      <c r="F620" s="350" t="s">
        <v>2007</v>
      </c>
      <c r="G620" s="350" t="s">
        <v>447</v>
      </c>
      <c r="H620" s="309"/>
    </row>
    <row r="621" spans="1:8" s="187" customFormat="1" ht="22.9" customHeight="1" x14ac:dyDescent="0.2">
      <c r="A621" s="552"/>
      <c r="B621" s="553"/>
      <c r="C621" s="350" t="s">
        <v>2054</v>
      </c>
      <c r="D621" s="350" t="s">
        <v>1028</v>
      </c>
      <c r="E621" s="350" t="s">
        <v>251</v>
      </c>
      <c r="F621" s="350" t="s">
        <v>2007</v>
      </c>
      <c r="G621" s="350" t="s">
        <v>447</v>
      </c>
      <c r="H621" s="309"/>
    </row>
    <row r="622" spans="1:8" s="187" customFormat="1" ht="22.9" customHeight="1" x14ac:dyDescent="0.2">
      <c r="A622" s="552"/>
      <c r="B622" s="553"/>
      <c r="C622" s="350" t="s">
        <v>2055</v>
      </c>
      <c r="D622" s="350" t="s">
        <v>1028</v>
      </c>
      <c r="E622" s="350" t="s">
        <v>251</v>
      </c>
      <c r="F622" s="350" t="s">
        <v>2007</v>
      </c>
      <c r="G622" s="350" t="s">
        <v>447</v>
      </c>
      <c r="H622" s="309"/>
    </row>
    <row r="623" spans="1:8" s="187" customFormat="1" ht="22.9" customHeight="1" x14ac:dyDescent="0.2">
      <c r="A623" s="552"/>
      <c r="B623" s="553"/>
      <c r="C623" s="350" t="s">
        <v>2056</v>
      </c>
      <c r="D623" s="350" t="s">
        <v>1028</v>
      </c>
      <c r="E623" s="350" t="s">
        <v>251</v>
      </c>
      <c r="F623" s="350" t="s">
        <v>2007</v>
      </c>
      <c r="G623" s="350" t="s">
        <v>447</v>
      </c>
      <c r="H623" s="309"/>
    </row>
    <row r="624" spans="1:8" s="187" customFormat="1" ht="22.9" customHeight="1" x14ac:dyDescent="0.2">
      <c r="A624" s="552"/>
      <c r="B624" s="553"/>
      <c r="C624" s="350" t="s">
        <v>2057</v>
      </c>
      <c r="D624" s="350" t="s">
        <v>1028</v>
      </c>
      <c r="E624" s="350" t="s">
        <v>251</v>
      </c>
      <c r="F624" s="350" t="s">
        <v>2007</v>
      </c>
      <c r="G624" s="350" t="s">
        <v>447</v>
      </c>
      <c r="H624" s="309"/>
    </row>
    <row r="625" spans="1:8" s="187" customFormat="1" ht="22.9" customHeight="1" x14ac:dyDescent="0.2">
      <c r="A625" s="552"/>
      <c r="B625" s="553"/>
      <c r="C625" s="350" t="s">
        <v>2058</v>
      </c>
      <c r="D625" s="350" t="s">
        <v>1028</v>
      </c>
      <c r="E625" s="350" t="s">
        <v>251</v>
      </c>
      <c r="F625" s="350" t="s">
        <v>2007</v>
      </c>
      <c r="G625" s="350" t="s">
        <v>447</v>
      </c>
      <c r="H625" s="309"/>
    </row>
    <row r="626" spans="1:8" s="187" customFormat="1" ht="22.9" customHeight="1" x14ac:dyDescent="0.2">
      <c r="A626" s="552"/>
      <c r="B626" s="553"/>
      <c r="C626" s="350" t="s">
        <v>2059</v>
      </c>
      <c r="D626" s="350" t="s">
        <v>1028</v>
      </c>
      <c r="E626" s="350" t="s">
        <v>251</v>
      </c>
      <c r="F626" s="350" t="s">
        <v>2007</v>
      </c>
      <c r="G626" s="350" t="s">
        <v>447</v>
      </c>
      <c r="H626" s="309"/>
    </row>
    <row r="627" spans="1:8" s="187" customFormat="1" ht="22.9" customHeight="1" x14ac:dyDescent="0.2">
      <c r="A627" s="552" t="s">
        <v>597</v>
      </c>
      <c r="B627" s="553" t="s">
        <v>598</v>
      </c>
      <c r="C627" s="350" t="s">
        <v>2060</v>
      </c>
      <c r="D627" s="350" t="s">
        <v>2061</v>
      </c>
      <c r="E627" s="350" t="s">
        <v>372</v>
      </c>
      <c r="F627" s="350" t="s">
        <v>2062</v>
      </c>
      <c r="G627" s="350" t="s">
        <v>447</v>
      </c>
      <c r="H627" s="309"/>
    </row>
    <row r="628" spans="1:8" s="187" customFormat="1" ht="22.9" customHeight="1" x14ac:dyDescent="0.2">
      <c r="A628" s="552"/>
      <c r="B628" s="553"/>
      <c r="C628" s="350" t="s">
        <v>2063</v>
      </c>
      <c r="D628" s="350" t="s">
        <v>2064</v>
      </c>
      <c r="E628" s="350" t="s">
        <v>372</v>
      </c>
      <c r="F628" s="350" t="s">
        <v>2062</v>
      </c>
      <c r="G628" s="350" t="s">
        <v>447</v>
      </c>
      <c r="H628" s="309"/>
    </row>
    <row r="629" spans="1:8" s="187" customFormat="1" ht="22.9" customHeight="1" x14ac:dyDescent="0.2">
      <c r="A629" s="552"/>
      <c r="B629" s="553"/>
      <c r="C629" s="350" t="s">
        <v>2065</v>
      </c>
      <c r="D629" s="350" t="s">
        <v>2066</v>
      </c>
      <c r="E629" s="350" t="s">
        <v>372</v>
      </c>
      <c r="F629" s="350" t="s">
        <v>2062</v>
      </c>
      <c r="G629" s="350" t="s">
        <v>447</v>
      </c>
      <c r="H629" s="309"/>
    </row>
    <row r="630" spans="1:8" s="187" customFormat="1" ht="22.9" customHeight="1" x14ac:dyDescent="0.2">
      <c r="A630" s="552"/>
      <c r="B630" s="553"/>
      <c r="C630" s="350" t="s">
        <v>2067</v>
      </c>
      <c r="D630" s="350" t="s">
        <v>2068</v>
      </c>
      <c r="E630" s="350" t="s">
        <v>372</v>
      </c>
      <c r="F630" s="350" t="s">
        <v>2062</v>
      </c>
      <c r="G630" s="350" t="s">
        <v>447</v>
      </c>
      <c r="H630" s="309"/>
    </row>
    <row r="631" spans="1:8" s="187" customFormat="1" ht="22.9" customHeight="1" x14ac:dyDescent="0.2">
      <c r="A631" s="552"/>
      <c r="B631" s="553"/>
      <c r="C631" s="350" t="s">
        <v>2069</v>
      </c>
      <c r="D631" s="350" t="s">
        <v>2070</v>
      </c>
      <c r="E631" s="350" t="s">
        <v>372</v>
      </c>
      <c r="F631" s="350" t="s">
        <v>2062</v>
      </c>
      <c r="G631" s="350" t="s">
        <v>447</v>
      </c>
      <c r="H631" s="309"/>
    </row>
    <row r="632" spans="1:8" s="187" customFormat="1" ht="22.9" customHeight="1" x14ac:dyDescent="0.2">
      <c r="A632" s="552"/>
      <c r="B632" s="553"/>
      <c r="C632" s="350" t="s">
        <v>2071</v>
      </c>
      <c r="D632" s="350" t="s">
        <v>2072</v>
      </c>
      <c r="E632" s="350" t="s">
        <v>372</v>
      </c>
      <c r="F632" s="350" t="s">
        <v>2062</v>
      </c>
      <c r="G632" s="350" t="s">
        <v>447</v>
      </c>
      <c r="H632" s="309"/>
    </row>
    <row r="633" spans="1:8" s="187" customFormat="1" ht="22.9" customHeight="1" x14ac:dyDescent="0.2">
      <c r="A633" s="349" t="s">
        <v>1029</v>
      </c>
      <c r="B633" s="350" t="s">
        <v>1030</v>
      </c>
      <c r="C633" s="350" t="s">
        <v>2073</v>
      </c>
      <c r="D633" s="350" t="s">
        <v>1031</v>
      </c>
      <c r="E633" s="350" t="s">
        <v>251</v>
      </c>
      <c r="F633" s="350" t="s">
        <v>18318</v>
      </c>
      <c r="G633" s="350" t="s">
        <v>447</v>
      </c>
      <c r="H633" s="309"/>
    </row>
    <row r="634" spans="1:8" s="187" customFormat="1" ht="22.9" customHeight="1" x14ac:dyDescent="0.2">
      <c r="A634" s="349" t="s">
        <v>1032</v>
      </c>
      <c r="B634" s="350" t="s">
        <v>8038</v>
      </c>
      <c r="C634" s="350" t="s">
        <v>2074</v>
      </c>
      <c r="D634" s="350" t="s">
        <v>16240</v>
      </c>
      <c r="E634" s="350" t="s">
        <v>251</v>
      </c>
      <c r="F634" s="350" t="s">
        <v>18318</v>
      </c>
      <c r="G634" s="350"/>
      <c r="H634" s="309" t="s">
        <v>1152</v>
      </c>
    </row>
    <row r="635" spans="1:8" s="187" customFormat="1" ht="22.9" customHeight="1" x14ac:dyDescent="0.2">
      <c r="A635" s="552" t="s">
        <v>531</v>
      </c>
      <c r="B635" s="553" t="s">
        <v>424</v>
      </c>
      <c r="C635" s="350" t="s">
        <v>2075</v>
      </c>
      <c r="D635" s="350" t="s">
        <v>16345</v>
      </c>
      <c r="E635" s="350" t="s">
        <v>255</v>
      </c>
      <c r="F635" s="350" t="s">
        <v>2076</v>
      </c>
      <c r="G635" s="350" t="s">
        <v>447</v>
      </c>
      <c r="H635" s="309" t="s">
        <v>1280</v>
      </c>
    </row>
    <row r="636" spans="1:8" s="187" customFormat="1" ht="22.9" customHeight="1" x14ac:dyDescent="0.2">
      <c r="A636" s="552"/>
      <c r="B636" s="553"/>
      <c r="C636" s="350" t="s">
        <v>2077</v>
      </c>
      <c r="D636" s="350" t="s">
        <v>2078</v>
      </c>
      <c r="E636" s="350" t="s">
        <v>255</v>
      </c>
      <c r="F636" s="350" t="s">
        <v>2076</v>
      </c>
      <c r="G636" s="350" t="s">
        <v>447</v>
      </c>
      <c r="H636" s="309" t="s">
        <v>1280</v>
      </c>
    </row>
    <row r="637" spans="1:8" s="187" customFormat="1" ht="22.9" customHeight="1" x14ac:dyDescent="0.2">
      <c r="A637" s="552"/>
      <c r="B637" s="553"/>
      <c r="C637" s="350" t="s">
        <v>2079</v>
      </c>
      <c r="D637" s="350" t="s">
        <v>16346</v>
      </c>
      <c r="E637" s="350" t="s">
        <v>255</v>
      </c>
      <c r="F637" s="350" t="s">
        <v>2076</v>
      </c>
      <c r="G637" s="350" t="s">
        <v>447</v>
      </c>
      <c r="H637" s="309" t="s">
        <v>1280</v>
      </c>
    </row>
    <row r="638" spans="1:8" s="187" customFormat="1" ht="22.9" customHeight="1" x14ac:dyDescent="0.2">
      <c r="A638" s="552"/>
      <c r="B638" s="553"/>
      <c r="C638" s="350" t="s">
        <v>2080</v>
      </c>
      <c r="D638" s="350" t="s">
        <v>2081</v>
      </c>
      <c r="E638" s="350" t="s">
        <v>255</v>
      </c>
      <c r="F638" s="350" t="s">
        <v>2076</v>
      </c>
      <c r="G638" s="350" t="s">
        <v>447</v>
      </c>
      <c r="H638" s="309" t="s">
        <v>1280</v>
      </c>
    </row>
    <row r="639" spans="1:8" s="187" customFormat="1" ht="22.9" customHeight="1" x14ac:dyDescent="0.2">
      <c r="A639" s="552"/>
      <c r="B639" s="553"/>
      <c r="C639" s="350" t="s">
        <v>2082</v>
      </c>
      <c r="D639" s="350" t="s">
        <v>16347</v>
      </c>
      <c r="E639" s="350" t="s">
        <v>255</v>
      </c>
      <c r="F639" s="350" t="s">
        <v>2076</v>
      </c>
      <c r="G639" s="350" t="s">
        <v>447</v>
      </c>
      <c r="H639" s="309" t="s">
        <v>1280</v>
      </c>
    </row>
    <row r="640" spans="1:8" s="187" customFormat="1" ht="22.9" customHeight="1" x14ac:dyDescent="0.2">
      <c r="A640" s="552"/>
      <c r="B640" s="553"/>
      <c r="C640" s="350" t="s">
        <v>2083</v>
      </c>
      <c r="D640" s="350" t="s">
        <v>16348</v>
      </c>
      <c r="E640" s="350" t="s">
        <v>255</v>
      </c>
      <c r="F640" s="350" t="s">
        <v>2076</v>
      </c>
      <c r="G640" s="350" t="s">
        <v>447</v>
      </c>
      <c r="H640" s="309" t="s">
        <v>1280</v>
      </c>
    </row>
    <row r="641" spans="1:8" s="187" customFormat="1" ht="22.9" customHeight="1" x14ac:dyDescent="0.2">
      <c r="A641" s="552"/>
      <c r="B641" s="553"/>
      <c r="C641" s="350" t="s">
        <v>2084</v>
      </c>
      <c r="D641" s="350" t="s">
        <v>2085</v>
      </c>
      <c r="E641" s="350" t="s">
        <v>255</v>
      </c>
      <c r="F641" s="350" t="s">
        <v>2076</v>
      </c>
      <c r="G641" s="350" t="s">
        <v>447</v>
      </c>
      <c r="H641" s="309" t="s">
        <v>1280</v>
      </c>
    </row>
    <row r="642" spans="1:8" s="187" customFormat="1" ht="22.9" customHeight="1" x14ac:dyDescent="0.2">
      <c r="A642" s="552"/>
      <c r="B642" s="553"/>
      <c r="C642" s="350" t="s">
        <v>2086</v>
      </c>
      <c r="D642" s="350" t="s">
        <v>2087</v>
      </c>
      <c r="E642" s="350" t="s">
        <v>255</v>
      </c>
      <c r="F642" s="350" t="s">
        <v>2076</v>
      </c>
      <c r="G642" s="350" t="s">
        <v>447</v>
      </c>
      <c r="H642" s="309" t="s">
        <v>1280</v>
      </c>
    </row>
    <row r="643" spans="1:8" s="187" customFormat="1" ht="22.9" customHeight="1" x14ac:dyDescent="0.2">
      <c r="A643" s="552"/>
      <c r="B643" s="553"/>
      <c r="C643" s="350" t="s">
        <v>2088</v>
      </c>
      <c r="D643" s="350" t="s">
        <v>2089</v>
      </c>
      <c r="E643" s="350" t="s">
        <v>255</v>
      </c>
      <c r="F643" s="350" t="s">
        <v>2076</v>
      </c>
      <c r="G643" s="350" t="s">
        <v>447</v>
      </c>
      <c r="H643" s="309" t="s">
        <v>1280</v>
      </c>
    </row>
    <row r="644" spans="1:8" s="187" customFormat="1" ht="22.9" customHeight="1" x14ac:dyDescent="0.2">
      <c r="A644" s="552"/>
      <c r="B644" s="553"/>
      <c r="C644" s="350" t="s">
        <v>2090</v>
      </c>
      <c r="D644" s="350" t="s">
        <v>16349</v>
      </c>
      <c r="E644" s="350" t="s">
        <v>255</v>
      </c>
      <c r="F644" s="350" t="s">
        <v>2076</v>
      </c>
      <c r="G644" s="350" t="s">
        <v>447</v>
      </c>
      <c r="H644" s="309" t="s">
        <v>1280</v>
      </c>
    </row>
    <row r="645" spans="1:8" s="187" customFormat="1" ht="22.9" customHeight="1" x14ac:dyDescent="0.2">
      <c r="A645" s="552"/>
      <c r="B645" s="553"/>
      <c r="C645" s="350" t="s">
        <v>2091</v>
      </c>
      <c r="D645" s="350" t="s">
        <v>16350</v>
      </c>
      <c r="E645" s="350" t="s">
        <v>255</v>
      </c>
      <c r="F645" s="350" t="s">
        <v>2076</v>
      </c>
      <c r="G645" s="350" t="s">
        <v>447</v>
      </c>
      <c r="H645" s="309" t="s">
        <v>1280</v>
      </c>
    </row>
    <row r="646" spans="1:8" s="187" customFormat="1" ht="22.9" customHeight="1" x14ac:dyDescent="0.2">
      <c r="A646" s="552"/>
      <c r="B646" s="553"/>
      <c r="C646" s="350" t="s">
        <v>2092</v>
      </c>
      <c r="D646" s="350" t="s">
        <v>8039</v>
      </c>
      <c r="E646" s="350" t="s">
        <v>255</v>
      </c>
      <c r="F646" s="350" t="s">
        <v>2076</v>
      </c>
      <c r="G646" s="350" t="s">
        <v>447</v>
      </c>
      <c r="H646" s="309" t="s">
        <v>1280</v>
      </c>
    </row>
    <row r="647" spans="1:8" s="187" customFormat="1" ht="22.9" customHeight="1" x14ac:dyDescent="0.2">
      <c r="A647" s="552"/>
      <c r="B647" s="553"/>
      <c r="C647" s="350" t="s">
        <v>2093</v>
      </c>
      <c r="D647" s="350" t="s">
        <v>2094</v>
      </c>
      <c r="E647" s="350" t="s">
        <v>255</v>
      </c>
      <c r="F647" s="350" t="s">
        <v>2076</v>
      </c>
      <c r="G647" s="350" t="s">
        <v>447</v>
      </c>
      <c r="H647" s="309" t="s">
        <v>1280</v>
      </c>
    </row>
    <row r="648" spans="1:8" s="187" customFormat="1" ht="22.9" customHeight="1" x14ac:dyDescent="0.2">
      <c r="A648" s="552"/>
      <c r="B648" s="553"/>
      <c r="C648" s="350" t="s">
        <v>2095</v>
      </c>
      <c r="D648" s="350" t="s">
        <v>2096</v>
      </c>
      <c r="E648" s="350" t="s">
        <v>255</v>
      </c>
      <c r="F648" s="350" t="s">
        <v>2076</v>
      </c>
      <c r="G648" s="350" t="s">
        <v>447</v>
      </c>
      <c r="H648" s="309" t="s">
        <v>1280</v>
      </c>
    </row>
    <row r="649" spans="1:8" s="187" customFormat="1" ht="22.9" customHeight="1" x14ac:dyDescent="0.2">
      <c r="A649" s="552"/>
      <c r="B649" s="553"/>
      <c r="C649" s="350" t="s">
        <v>2097</v>
      </c>
      <c r="D649" s="350" t="s">
        <v>2098</v>
      </c>
      <c r="E649" s="350" t="s">
        <v>255</v>
      </c>
      <c r="F649" s="350" t="s">
        <v>2076</v>
      </c>
      <c r="G649" s="350" t="s">
        <v>447</v>
      </c>
      <c r="H649" s="309" t="s">
        <v>1280</v>
      </c>
    </row>
    <row r="650" spans="1:8" s="187" customFormat="1" ht="22.9" customHeight="1" x14ac:dyDescent="0.2">
      <c r="A650" s="552"/>
      <c r="B650" s="553"/>
      <c r="C650" s="350" t="s">
        <v>2099</v>
      </c>
      <c r="D650" s="350" t="s">
        <v>18319</v>
      </c>
      <c r="E650" s="350" t="s">
        <v>255</v>
      </c>
      <c r="F650" s="350" t="s">
        <v>2076</v>
      </c>
      <c r="G650" s="350" t="s">
        <v>447</v>
      </c>
      <c r="H650" s="309" t="s">
        <v>1280</v>
      </c>
    </row>
    <row r="651" spans="1:8" s="187" customFormat="1" ht="22.9" customHeight="1" x14ac:dyDescent="0.2">
      <c r="A651" s="552"/>
      <c r="B651" s="553"/>
      <c r="C651" s="350" t="s">
        <v>2100</v>
      </c>
      <c r="D651" s="350" t="s">
        <v>2101</v>
      </c>
      <c r="E651" s="350" t="s">
        <v>371</v>
      </c>
      <c r="F651" s="350" t="s">
        <v>2102</v>
      </c>
      <c r="G651" s="350" t="s">
        <v>447</v>
      </c>
      <c r="H651" s="309" t="s">
        <v>1280</v>
      </c>
    </row>
    <row r="652" spans="1:8" s="187" customFormat="1" ht="22.9" customHeight="1" x14ac:dyDescent="0.2">
      <c r="A652" s="552"/>
      <c r="B652" s="553"/>
      <c r="C652" s="350" t="s">
        <v>2103</v>
      </c>
      <c r="D652" s="350" t="s">
        <v>2104</v>
      </c>
      <c r="E652" s="350" t="s">
        <v>371</v>
      </c>
      <c r="F652" s="350" t="s">
        <v>2102</v>
      </c>
      <c r="G652" s="350" t="s">
        <v>447</v>
      </c>
      <c r="H652" s="309" t="s">
        <v>1280</v>
      </c>
    </row>
    <row r="653" spans="1:8" s="187" customFormat="1" ht="22.9" customHeight="1" x14ac:dyDescent="0.2">
      <c r="A653" s="552"/>
      <c r="B653" s="553"/>
      <c r="C653" s="350" t="s">
        <v>2105</v>
      </c>
      <c r="D653" s="350" t="s">
        <v>2106</v>
      </c>
      <c r="E653" s="350" t="s">
        <v>371</v>
      </c>
      <c r="F653" s="350" t="s">
        <v>2102</v>
      </c>
      <c r="G653" s="350" t="s">
        <v>447</v>
      </c>
      <c r="H653" s="309" t="s">
        <v>1280</v>
      </c>
    </row>
    <row r="654" spans="1:8" s="187" customFormat="1" ht="22.9" customHeight="1" x14ac:dyDescent="0.2">
      <c r="A654" s="552" t="s">
        <v>751</v>
      </c>
      <c r="B654" s="553" t="s">
        <v>752</v>
      </c>
      <c r="C654" s="350" t="s">
        <v>2107</v>
      </c>
      <c r="D654" s="350" t="s">
        <v>2108</v>
      </c>
      <c r="E654" s="350" t="s">
        <v>255</v>
      </c>
      <c r="F654" s="350" t="s">
        <v>2076</v>
      </c>
      <c r="G654" s="350" t="s">
        <v>447</v>
      </c>
      <c r="H654" s="309"/>
    </row>
    <row r="655" spans="1:8" s="187" customFormat="1" ht="22.9" customHeight="1" x14ac:dyDescent="0.2">
      <c r="A655" s="552"/>
      <c r="B655" s="553"/>
      <c r="C655" s="350" t="s">
        <v>2109</v>
      </c>
      <c r="D655" s="350" t="s">
        <v>2110</v>
      </c>
      <c r="E655" s="350" t="s">
        <v>255</v>
      </c>
      <c r="F655" s="350" t="s">
        <v>2076</v>
      </c>
      <c r="G655" s="350" t="s">
        <v>447</v>
      </c>
      <c r="H655" s="309"/>
    </row>
    <row r="656" spans="1:8" s="187" customFormat="1" ht="22.9" customHeight="1" x14ac:dyDescent="0.2">
      <c r="A656" s="552"/>
      <c r="B656" s="553"/>
      <c r="C656" s="350" t="s">
        <v>2111</v>
      </c>
      <c r="D656" s="350" t="s">
        <v>2112</v>
      </c>
      <c r="E656" s="350" t="s">
        <v>255</v>
      </c>
      <c r="F656" s="350" t="s">
        <v>2076</v>
      </c>
      <c r="G656" s="350" t="s">
        <v>447</v>
      </c>
      <c r="H656" s="309"/>
    </row>
    <row r="657" spans="1:8" s="187" customFormat="1" ht="22.9" customHeight="1" x14ac:dyDescent="0.2">
      <c r="A657" s="552"/>
      <c r="B657" s="553"/>
      <c r="C657" s="350" t="s">
        <v>2113</v>
      </c>
      <c r="D657" s="350" t="s">
        <v>2114</v>
      </c>
      <c r="E657" s="350" t="s">
        <v>255</v>
      </c>
      <c r="F657" s="350" t="s">
        <v>2076</v>
      </c>
      <c r="G657" s="350" t="s">
        <v>447</v>
      </c>
      <c r="H657" s="309"/>
    </row>
    <row r="658" spans="1:8" s="187" customFormat="1" ht="22.9" customHeight="1" x14ac:dyDescent="0.2">
      <c r="A658" s="552"/>
      <c r="B658" s="553"/>
      <c r="C658" s="350" t="s">
        <v>2115</v>
      </c>
      <c r="D658" s="350" t="s">
        <v>16351</v>
      </c>
      <c r="E658" s="350" t="s">
        <v>255</v>
      </c>
      <c r="F658" s="350" t="s">
        <v>2076</v>
      </c>
      <c r="G658" s="350" t="s">
        <v>447</v>
      </c>
      <c r="H658" s="309"/>
    </row>
    <row r="659" spans="1:8" s="187" customFormat="1" ht="22.9" customHeight="1" x14ac:dyDescent="0.2">
      <c r="A659" s="552"/>
      <c r="B659" s="553"/>
      <c r="C659" s="350" t="s">
        <v>2116</v>
      </c>
      <c r="D659" s="350" t="s">
        <v>2117</v>
      </c>
      <c r="E659" s="350" t="s">
        <v>255</v>
      </c>
      <c r="F659" s="350" t="s">
        <v>2076</v>
      </c>
      <c r="G659" s="350" t="s">
        <v>447</v>
      </c>
      <c r="H659" s="309"/>
    </row>
    <row r="660" spans="1:8" s="187" customFormat="1" ht="22.9" customHeight="1" x14ac:dyDescent="0.2">
      <c r="A660" s="552"/>
      <c r="B660" s="553"/>
      <c r="C660" s="350" t="s">
        <v>2118</v>
      </c>
      <c r="D660" s="350" t="s">
        <v>2119</v>
      </c>
      <c r="E660" s="350" t="s">
        <v>255</v>
      </c>
      <c r="F660" s="350" t="s">
        <v>2076</v>
      </c>
      <c r="G660" s="350" t="s">
        <v>447</v>
      </c>
      <c r="H660" s="309"/>
    </row>
    <row r="661" spans="1:8" s="187" customFormat="1" ht="22.9" customHeight="1" x14ac:dyDescent="0.2">
      <c r="A661" s="552"/>
      <c r="B661" s="553"/>
      <c r="C661" s="350" t="s">
        <v>2120</v>
      </c>
      <c r="D661" s="350" t="s">
        <v>2121</v>
      </c>
      <c r="E661" s="350" t="s">
        <v>255</v>
      </c>
      <c r="F661" s="350" t="s">
        <v>2076</v>
      </c>
      <c r="G661" s="350" t="s">
        <v>447</v>
      </c>
      <c r="H661" s="309"/>
    </row>
    <row r="662" spans="1:8" s="187" customFormat="1" ht="22.9" customHeight="1" x14ac:dyDescent="0.2">
      <c r="A662" s="552"/>
      <c r="B662" s="553"/>
      <c r="C662" s="350" t="s">
        <v>2122</v>
      </c>
      <c r="D662" s="350" t="s">
        <v>2123</v>
      </c>
      <c r="E662" s="350" t="s">
        <v>255</v>
      </c>
      <c r="F662" s="350" t="s">
        <v>2076</v>
      </c>
      <c r="G662" s="350" t="s">
        <v>447</v>
      </c>
      <c r="H662" s="309"/>
    </row>
    <row r="663" spans="1:8" s="187" customFormat="1" ht="22.9" customHeight="1" x14ac:dyDescent="0.2">
      <c r="A663" s="552"/>
      <c r="B663" s="553"/>
      <c r="C663" s="350" t="s">
        <v>2124</v>
      </c>
      <c r="D663" s="350" t="s">
        <v>2125</v>
      </c>
      <c r="E663" s="350" t="s">
        <v>255</v>
      </c>
      <c r="F663" s="350" t="s">
        <v>2076</v>
      </c>
      <c r="G663" s="350" t="s">
        <v>447</v>
      </c>
      <c r="H663" s="309"/>
    </row>
    <row r="664" spans="1:8" s="187" customFormat="1" ht="22.9" customHeight="1" x14ac:dyDescent="0.2">
      <c r="A664" s="552"/>
      <c r="B664" s="553"/>
      <c r="C664" s="350" t="s">
        <v>2126</v>
      </c>
      <c r="D664" s="350" t="s">
        <v>16352</v>
      </c>
      <c r="E664" s="350" t="s">
        <v>255</v>
      </c>
      <c r="F664" s="350" t="s">
        <v>2076</v>
      </c>
      <c r="G664" s="350" t="s">
        <v>447</v>
      </c>
      <c r="H664" s="309"/>
    </row>
    <row r="665" spans="1:8" s="187" customFormat="1" ht="22.9" customHeight="1" x14ac:dyDescent="0.2">
      <c r="A665" s="552"/>
      <c r="B665" s="553"/>
      <c r="C665" s="350" t="s">
        <v>2127</v>
      </c>
      <c r="D665" s="350" t="s">
        <v>2128</v>
      </c>
      <c r="E665" s="350" t="s">
        <v>255</v>
      </c>
      <c r="F665" s="350" t="s">
        <v>2076</v>
      </c>
      <c r="G665" s="350" t="s">
        <v>447</v>
      </c>
      <c r="H665" s="309"/>
    </row>
    <row r="666" spans="1:8" s="187" customFormat="1" ht="22.9" customHeight="1" x14ac:dyDescent="0.2">
      <c r="A666" s="552"/>
      <c r="B666" s="553"/>
      <c r="C666" s="350" t="s">
        <v>2129</v>
      </c>
      <c r="D666" s="350" t="s">
        <v>2130</v>
      </c>
      <c r="E666" s="350" t="s">
        <v>255</v>
      </c>
      <c r="F666" s="350" t="s">
        <v>2076</v>
      </c>
      <c r="G666" s="350" t="s">
        <v>447</v>
      </c>
      <c r="H666" s="309"/>
    </row>
    <row r="667" spans="1:8" s="187" customFormat="1" ht="22.9" customHeight="1" x14ac:dyDescent="0.2">
      <c r="A667" s="349" t="s">
        <v>773</v>
      </c>
      <c r="B667" s="350" t="s">
        <v>774</v>
      </c>
      <c r="C667" s="350" t="s">
        <v>2131</v>
      </c>
      <c r="D667" s="350" t="s">
        <v>774</v>
      </c>
      <c r="E667" s="350" t="s">
        <v>258</v>
      </c>
      <c r="F667" s="350" t="s">
        <v>2132</v>
      </c>
      <c r="G667" s="350"/>
      <c r="H667" s="309"/>
    </row>
    <row r="668" spans="1:8" s="187" customFormat="1" ht="22.9" customHeight="1" x14ac:dyDescent="0.2">
      <c r="A668" s="552" t="s">
        <v>775</v>
      </c>
      <c r="B668" s="553" t="s">
        <v>776</v>
      </c>
      <c r="C668" s="350" t="s">
        <v>2133</v>
      </c>
      <c r="D668" s="350" t="s">
        <v>16353</v>
      </c>
      <c r="E668" s="350" t="s">
        <v>258</v>
      </c>
      <c r="F668" s="350" t="s">
        <v>2132</v>
      </c>
      <c r="G668" s="350" t="s">
        <v>447</v>
      </c>
      <c r="H668" s="309" t="s">
        <v>1225</v>
      </c>
    </row>
    <row r="669" spans="1:8" s="187" customFormat="1" ht="22.9" customHeight="1" x14ac:dyDescent="0.2">
      <c r="A669" s="552"/>
      <c r="B669" s="553"/>
      <c r="C669" s="350" t="s">
        <v>2134</v>
      </c>
      <c r="D669" s="350" t="s">
        <v>16354</v>
      </c>
      <c r="E669" s="350" t="s">
        <v>258</v>
      </c>
      <c r="F669" s="350" t="s">
        <v>2132</v>
      </c>
      <c r="G669" s="350" t="s">
        <v>447</v>
      </c>
      <c r="H669" s="309" t="s">
        <v>1225</v>
      </c>
    </row>
    <row r="670" spans="1:8" s="187" customFormat="1" ht="22.9" customHeight="1" x14ac:dyDescent="0.2">
      <c r="A670" s="552"/>
      <c r="B670" s="553"/>
      <c r="C670" s="350" t="s">
        <v>2135</v>
      </c>
      <c r="D670" s="350" t="s">
        <v>16355</v>
      </c>
      <c r="E670" s="350" t="s">
        <v>258</v>
      </c>
      <c r="F670" s="350" t="s">
        <v>2132</v>
      </c>
      <c r="G670" s="350" t="s">
        <v>447</v>
      </c>
      <c r="H670" s="309" t="s">
        <v>1225</v>
      </c>
    </row>
    <row r="671" spans="1:8" s="187" customFormat="1" ht="22.9" customHeight="1" x14ac:dyDescent="0.2">
      <c r="A671" s="552"/>
      <c r="B671" s="553"/>
      <c r="C671" s="350" t="s">
        <v>2136</v>
      </c>
      <c r="D671" s="350" t="s">
        <v>16356</v>
      </c>
      <c r="E671" s="350" t="s">
        <v>258</v>
      </c>
      <c r="F671" s="350" t="s">
        <v>2132</v>
      </c>
      <c r="G671" s="350" t="s">
        <v>447</v>
      </c>
      <c r="H671" s="309" t="s">
        <v>1225</v>
      </c>
    </row>
    <row r="672" spans="1:8" s="187" customFormat="1" ht="22.9" customHeight="1" x14ac:dyDescent="0.2">
      <c r="A672" s="552"/>
      <c r="B672" s="553"/>
      <c r="C672" s="350" t="s">
        <v>2137</v>
      </c>
      <c r="D672" s="350" t="s">
        <v>16357</v>
      </c>
      <c r="E672" s="350" t="s">
        <v>258</v>
      </c>
      <c r="F672" s="350" t="s">
        <v>2132</v>
      </c>
      <c r="G672" s="350" t="s">
        <v>447</v>
      </c>
      <c r="H672" s="309" t="s">
        <v>1225</v>
      </c>
    </row>
    <row r="673" spans="1:8" s="187" customFormat="1" ht="22.9" customHeight="1" x14ac:dyDescent="0.2">
      <c r="A673" s="552"/>
      <c r="B673" s="553"/>
      <c r="C673" s="350" t="s">
        <v>2138</v>
      </c>
      <c r="D673" s="350" t="s">
        <v>16358</v>
      </c>
      <c r="E673" s="350" t="s">
        <v>258</v>
      </c>
      <c r="F673" s="350" t="s">
        <v>2132</v>
      </c>
      <c r="G673" s="350" t="s">
        <v>447</v>
      </c>
      <c r="H673" s="309" t="s">
        <v>1225</v>
      </c>
    </row>
    <row r="674" spans="1:8" s="187" customFormat="1" ht="22.9" customHeight="1" x14ac:dyDescent="0.2">
      <c r="A674" s="552"/>
      <c r="B674" s="553"/>
      <c r="C674" s="350" t="s">
        <v>2139</v>
      </c>
      <c r="D674" s="350" t="s">
        <v>16359</v>
      </c>
      <c r="E674" s="350" t="s">
        <v>258</v>
      </c>
      <c r="F674" s="350" t="s">
        <v>2140</v>
      </c>
      <c r="G674" s="350" t="s">
        <v>447</v>
      </c>
      <c r="H674" s="309" t="s">
        <v>1225</v>
      </c>
    </row>
    <row r="675" spans="1:8" s="187" customFormat="1" ht="22.9" customHeight="1" x14ac:dyDescent="0.2">
      <c r="A675" s="552" t="s">
        <v>690</v>
      </c>
      <c r="B675" s="553" t="s">
        <v>389</v>
      </c>
      <c r="C675" s="350" t="s">
        <v>2141</v>
      </c>
      <c r="D675" s="350" t="s">
        <v>16360</v>
      </c>
      <c r="E675" s="350" t="s">
        <v>258</v>
      </c>
      <c r="F675" s="350" t="s">
        <v>2132</v>
      </c>
      <c r="G675" s="350" t="s">
        <v>447</v>
      </c>
      <c r="H675" s="309" t="s">
        <v>2147</v>
      </c>
    </row>
    <row r="676" spans="1:8" s="187" customFormat="1" ht="22.9" customHeight="1" x14ac:dyDescent="0.2">
      <c r="A676" s="552"/>
      <c r="B676" s="553"/>
      <c r="C676" s="350" t="s">
        <v>2142</v>
      </c>
      <c r="D676" s="350" t="s">
        <v>16361</v>
      </c>
      <c r="E676" s="350" t="s">
        <v>258</v>
      </c>
      <c r="F676" s="350" t="s">
        <v>2132</v>
      </c>
      <c r="G676" s="350" t="s">
        <v>447</v>
      </c>
      <c r="H676" s="309" t="s">
        <v>2147</v>
      </c>
    </row>
    <row r="677" spans="1:8" s="187" customFormat="1" ht="22.9" customHeight="1" x14ac:dyDescent="0.2">
      <c r="A677" s="552"/>
      <c r="B677" s="553"/>
      <c r="C677" s="350" t="s">
        <v>2143</v>
      </c>
      <c r="D677" s="350" t="s">
        <v>16362</v>
      </c>
      <c r="E677" s="350" t="s">
        <v>258</v>
      </c>
      <c r="F677" s="350" t="s">
        <v>2132</v>
      </c>
      <c r="G677" s="350" t="s">
        <v>447</v>
      </c>
      <c r="H677" s="309" t="s">
        <v>2147</v>
      </c>
    </row>
    <row r="678" spans="1:8" s="187" customFormat="1" ht="22.9" customHeight="1" x14ac:dyDescent="0.2">
      <c r="A678" s="552"/>
      <c r="B678" s="553"/>
      <c r="C678" s="350" t="s">
        <v>2145</v>
      </c>
      <c r="D678" s="350" t="s">
        <v>2146</v>
      </c>
      <c r="E678" s="350" t="s">
        <v>258</v>
      </c>
      <c r="F678" s="350" t="s">
        <v>2132</v>
      </c>
      <c r="G678" s="350" t="s">
        <v>447</v>
      </c>
      <c r="H678" s="309" t="s">
        <v>2147</v>
      </c>
    </row>
    <row r="679" spans="1:8" s="187" customFormat="1" ht="22.9" customHeight="1" x14ac:dyDescent="0.2">
      <c r="A679" s="552"/>
      <c r="B679" s="553"/>
      <c r="C679" s="350" t="s">
        <v>2148</v>
      </c>
      <c r="D679" s="350" t="s">
        <v>2149</v>
      </c>
      <c r="E679" s="350" t="s">
        <v>258</v>
      </c>
      <c r="F679" s="350" t="s">
        <v>2132</v>
      </c>
      <c r="G679" s="350" t="s">
        <v>447</v>
      </c>
      <c r="H679" s="309" t="s">
        <v>2147</v>
      </c>
    </row>
    <row r="680" spans="1:8" s="187" customFormat="1" ht="22.9" customHeight="1" x14ac:dyDescent="0.2">
      <c r="A680" s="552"/>
      <c r="B680" s="553"/>
      <c r="C680" s="350" t="s">
        <v>2144</v>
      </c>
      <c r="D680" s="350" t="s">
        <v>16363</v>
      </c>
      <c r="E680" s="350" t="s">
        <v>258</v>
      </c>
      <c r="F680" s="350" t="s">
        <v>2132</v>
      </c>
      <c r="G680" s="350" t="s">
        <v>447</v>
      </c>
      <c r="H680" s="309" t="s">
        <v>2147</v>
      </c>
    </row>
    <row r="681" spans="1:8" s="187" customFormat="1" ht="22.9" customHeight="1" x14ac:dyDescent="0.2">
      <c r="A681" s="552"/>
      <c r="B681" s="553"/>
      <c r="C681" s="350" t="s">
        <v>2150</v>
      </c>
      <c r="D681" s="350" t="s">
        <v>2151</v>
      </c>
      <c r="E681" s="350" t="s">
        <v>258</v>
      </c>
      <c r="F681" s="350" t="s">
        <v>2140</v>
      </c>
      <c r="G681" s="350" t="s">
        <v>447</v>
      </c>
      <c r="H681" s="309" t="s">
        <v>2147</v>
      </c>
    </row>
    <row r="682" spans="1:8" s="187" customFormat="1" ht="22.9" customHeight="1" x14ac:dyDescent="0.2">
      <c r="A682" s="552"/>
      <c r="B682" s="553"/>
      <c r="C682" s="350" t="s">
        <v>2152</v>
      </c>
      <c r="D682" s="350" t="s">
        <v>2153</v>
      </c>
      <c r="E682" s="350" t="s">
        <v>258</v>
      </c>
      <c r="F682" s="350" t="s">
        <v>2140</v>
      </c>
      <c r="G682" s="350" t="s">
        <v>447</v>
      </c>
      <c r="H682" s="309" t="s">
        <v>2147</v>
      </c>
    </row>
    <row r="683" spans="1:8" s="187" customFormat="1" ht="22.9" customHeight="1" x14ac:dyDescent="0.2">
      <c r="A683" s="552"/>
      <c r="B683" s="553"/>
      <c r="C683" s="350" t="s">
        <v>2154</v>
      </c>
      <c r="D683" s="350" t="s">
        <v>16364</v>
      </c>
      <c r="E683" s="350" t="s">
        <v>258</v>
      </c>
      <c r="F683" s="350" t="s">
        <v>2140</v>
      </c>
      <c r="G683" s="350" t="s">
        <v>447</v>
      </c>
      <c r="H683" s="309" t="s">
        <v>2147</v>
      </c>
    </row>
    <row r="684" spans="1:8" s="187" customFormat="1" ht="22.9" customHeight="1" x14ac:dyDescent="0.2">
      <c r="A684" s="552" t="s">
        <v>1033</v>
      </c>
      <c r="B684" s="553" t="s">
        <v>1034</v>
      </c>
      <c r="C684" s="350" t="s">
        <v>2155</v>
      </c>
      <c r="D684" s="350" t="s">
        <v>2156</v>
      </c>
      <c r="E684" s="350" t="s">
        <v>251</v>
      </c>
      <c r="F684" s="350" t="s">
        <v>18318</v>
      </c>
      <c r="G684" s="350" t="s">
        <v>447</v>
      </c>
      <c r="H684" s="309"/>
    </row>
    <row r="685" spans="1:8" s="187" customFormat="1" ht="22.9" customHeight="1" x14ac:dyDescent="0.2">
      <c r="A685" s="552"/>
      <c r="B685" s="553"/>
      <c r="C685" s="350" t="s">
        <v>2157</v>
      </c>
      <c r="D685" s="350" t="s">
        <v>2158</v>
      </c>
      <c r="E685" s="350" t="s">
        <v>251</v>
      </c>
      <c r="F685" s="350" t="s">
        <v>18318</v>
      </c>
      <c r="G685" s="350" t="s">
        <v>447</v>
      </c>
      <c r="H685" s="309"/>
    </row>
    <row r="686" spans="1:8" s="187" customFormat="1" ht="22.9" customHeight="1" x14ac:dyDescent="0.2">
      <c r="A686" s="552"/>
      <c r="B686" s="553"/>
      <c r="C686" s="350" t="s">
        <v>2159</v>
      </c>
      <c r="D686" s="350" t="s">
        <v>2160</v>
      </c>
      <c r="E686" s="350" t="s">
        <v>251</v>
      </c>
      <c r="F686" s="350" t="s">
        <v>18318</v>
      </c>
      <c r="G686" s="350" t="s">
        <v>447</v>
      </c>
      <c r="H686" s="309"/>
    </row>
    <row r="687" spans="1:8" s="187" customFormat="1" ht="22.9" customHeight="1" x14ac:dyDescent="0.2">
      <c r="A687" s="552"/>
      <c r="B687" s="553"/>
      <c r="C687" s="350" t="s">
        <v>2161</v>
      </c>
      <c r="D687" s="350" t="s">
        <v>2162</v>
      </c>
      <c r="E687" s="350" t="s">
        <v>251</v>
      </c>
      <c r="F687" s="350" t="s">
        <v>2163</v>
      </c>
      <c r="G687" s="350" t="s">
        <v>447</v>
      </c>
      <c r="H687" s="309"/>
    </row>
    <row r="688" spans="1:8" s="187" customFormat="1" ht="22.9" customHeight="1" x14ac:dyDescent="0.2">
      <c r="A688" s="552"/>
      <c r="B688" s="553"/>
      <c r="C688" s="350" t="s">
        <v>2164</v>
      </c>
      <c r="D688" s="350" t="s">
        <v>2165</v>
      </c>
      <c r="E688" s="350" t="s">
        <v>251</v>
      </c>
      <c r="F688" s="350" t="s">
        <v>2163</v>
      </c>
      <c r="G688" s="350" t="s">
        <v>447</v>
      </c>
      <c r="H688" s="309"/>
    </row>
    <row r="689" spans="1:8" s="187" customFormat="1" ht="22.9" customHeight="1" x14ac:dyDescent="0.2">
      <c r="A689" s="552"/>
      <c r="B689" s="553"/>
      <c r="C689" s="350" t="s">
        <v>2166</v>
      </c>
      <c r="D689" s="350" t="s">
        <v>2167</v>
      </c>
      <c r="E689" s="350" t="s">
        <v>251</v>
      </c>
      <c r="F689" s="350" t="s">
        <v>2163</v>
      </c>
      <c r="G689" s="350" t="s">
        <v>447</v>
      </c>
      <c r="H689" s="309"/>
    </row>
    <row r="690" spans="1:8" s="187" customFormat="1" ht="22.9" customHeight="1" x14ac:dyDescent="0.2">
      <c r="A690" s="552"/>
      <c r="B690" s="553"/>
      <c r="C690" s="350" t="s">
        <v>2168</v>
      </c>
      <c r="D690" s="350" t="s">
        <v>2169</v>
      </c>
      <c r="E690" s="350" t="s">
        <v>251</v>
      </c>
      <c r="F690" s="350" t="s">
        <v>2163</v>
      </c>
      <c r="G690" s="350" t="s">
        <v>447</v>
      </c>
      <c r="H690" s="309"/>
    </row>
    <row r="691" spans="1:8" s="187" customFormat="1" ht="22.9" customHeight="1" x14ac:dyDescent="0.2">
      <c r="A691" s="552"/>
      <c r="B691" s="553"/>
      <c r="C691" s="350" t="s">
        <v>2170</v>
      </c>
      <c r="D691" s="350" t="s">
        <v>2169</v>
      </c>
      <c r="E691" s="350" t="s">
        <v>251</v>
      </c>
      <c r="F691" s="350" t="s">
        <v>2163</v>
      </c>
      <c r="G691" s="350" t="s">
        <v>447</v>
      </c>
      <c r="H691" s="309"/>
    </row>
    <row r="692" spans="1:8" s="187" customFormat="1" ht="22.9" customHeight="1" x14ac:dyDescent="0.2">
      <c r="A692" s="552"/>
      <c r="B692" s="553"/>
      <c r="C692" s="350" t="s">
        <v>2171</v>
      </c>
      <c r="D692" s="350" t="s">
        <v>2172</v>
      </c>
      <c r="E692" s="350" t="s">
        <v>251</v>
      </c>
      <c r="F692" s="350" t="s">
        <v>2163</v>
      </c>
      <c r="G692" s="350" t="s">
        <v>447</v>
      </c>
      <c r="H692" s="309"/>
    </row>
    <row r="693" spans="1:8" s="187" customFormat="1" ht="22.9" customHeight="1" x14ac:dyDescent="0.2">
      <c r="A693" s="552"/>
      <c r="B693" s="553"/>
      <c r="C693" s="350" t="s">
        <v>2173</v>
      </c>
      <c r="D693" s="350" t="s">
        <v>2169</v>
      </c>
      <c r="E693" s="350" t="s">
        <v>251</v>
      </c>
      <c r="F693" s="350" t="s">
        <v>2163</v>
      </c>
      <c r="G693" s="350" t="s">
        <v>447</v>
      </c>
      <c r="H693" s="309"/>
    </row>
    <row r="694" spans="1:8" s="187" customFormat="1" ht="22.9" customHeight="1" x14ac:dyDescent="0.2">
      <c r="A694" s="552"/>
      <c r="B694" s="553"/>
      <c r="C694" s="350" t="s">
        <v>2174</v>
      </c>
      <c r="D694" s="350" t="s">
        <v>2169</v>
      </c>
      <c r="E694" s="350" t="s">
        <v>251</v>
      </c>
      <c r="F694" s="350" t="s">
        <v>2163</v>
      </c>
      <c r="G694" s="350" t="s">
        <v>447</v>
      </c>
      <c r="H694" s="309"/>
    </row>
    <row r="695" spans="1:8" s="187" customFormat="1" ht="22.9" customHeight="1" x14ac:dyDescent="0.2">
      <c r="A695" s="552"/>
      <c r="B695" s="553"/>
      <c r="C695" s="350" t="s">
        <v>2175</v>
      </c>
      <c r="D695" s="350" t="s">
        <v>2169</v>
      </c>
      <c r="E695" s="350" t="s">
        <v>251</v>
      </c>
      <c r="F695" s="350" t="s">
        <v>2163</v>
      </c>
      <c r="G695" s="350" t="s">
        <v>447</v>
      </c>
      <c r="H695" s="309"/>
    </row>
    <row r="696" spans="1:8" s="187" customFormat="1" ht="22.9" customHeight="1" x14ac:dyDescent="0.2">
      <c r="A696" s="552"/>
      <c r="B696" s="553"/>
      <c r="C696" s="350" t="s">
        <v>2176</v>
      </c>
      <c r="D696" s="350" t="s">
        <v>2169</v>
      </c>
      <c r="E696" s="350" t="s">
        <v>251</v>
      </c>
      <c r="F696" s="350" t="s">
        <v>2163</v>
      </c>
      <c r="G696" s="350" t="s">
        <v>447</v>
      </c>
      <c r="H696" s="309"/>
    </row>
    <row r="697" spans="1:8" s="187" customFormat="1" ht="22.9" customHeight="1" x14ac:dyDescent="0.2">
      <c r="A697" s="552"/>
      <c r="B697" s="553"/>
      <c r="C697" s="350" t="s">
        <v>2177</v>
      </c>
      <c r="D697" s="350" t="s">
        <v>2169</v>
      </c>
      <c r="E697" s="350" t="s">
        <v>251</v>
      </c>
      <c r="F697" s="350" t="s">
        <v>2163</v>
      </c>
      <c r="G697" s="350" t="s">
        <v>447</v>
      </c>
      <c r="H697" s="309"/>
    </row>
    <row r="698" spans="1:8" s="187" customFormat="1" ht="22.9" customHeight="1" x14ac:dyDescent="0.2">
      <c r="A698" s="552"/>
      <c r="B698" s="553"/>
      <c r="C698" s="350" t="s">
        <v>2178</v>
      </c>
      <c r="D698" s="350" t="s">
        <v>2179</v>
      </c>
      <c r="E698" s="350" t="s">
        <v>251</v>
      </c>
      <c r="F698" s="350" t="s">
        <v>2163</v>
      </c>
      <c r="G698" s="350" t="s">
        <v>447</v>
      </c>
      <c r="H698" s="309"/>
    </row>
    <row r="699" spans="1:8" s="187" customFormat="1" ht="22.9" customHeight="1" x14ac:dyDescent="0.2">
      <c r="A699" s="552"/>
      <c r="B699" s="553"/>
      <c r="C699" s="350" t="s">
        <v>2180</v>
      </c>
      <c r="D699" s="350" t="s">
        <v>2181</v>
      </c>
      <c r="E699" s="350" t="s">
        <v>251</v>
      </c>
      <c r="F699" s="350" t="s">
        <v>2163</v>
      </c>
      <c r="G699" s="350" t="s">
        <v>447</v>
      </c>
      <c r="H699" s="309"/>
    </row>
    <row r="700" spans="1:8" s="187" customFormat="1" ht="22.9" customHeight="1" x14ac:dyDescent="0.2">
      <c r="A700" s="552"/>
      <c r="B700" s="553"/>
      <c r="C700" s="350" t="s">
        <v>2182</v>
      </c>
      <c r="D700" s="350" t="s">
        <v>2183</v>
      </c>
      <c r="E700" s="350" t="s">
        <v>251</v>
      </c>
      <c r="F700" s="350" t="s">
        <v>2163</v>
      </c>
      <c r="G700" s="350" t="s">
        <v>447</v>
      </c>
      <c r="H700" s="309"/>
    </row>
    <row r="701" spans="1:8" s="187" customFormat="1" ht="22.9" customHeight="1" x14ac:dyDescent="0.2">
      <c r="A701" s="552"/>
      <c r="B701" s="553"/>
      <c r="C701" s="350" t="s">
        <v>2184</v>
      </c>
      <c r="D701" s="350" t="s">
        <v>2169</v>
      </c>
      <c r="E701" s="350" t="s">
        <v>251</v>
      </c>
      <c r="F701" s="350" t="s">
        <v>2163</v>
      </c>
      <c r="G701" s="350" t="s">
        <v>447</v>
      </c>
      <c r="H701" s="309"/>
    </row>
    <row r="702" spans="1:8" s="187" customFormat="1" ht="22.9" customHeight="1" x14ac:dyDescent="0.2">
      <c r="A702" s="552"/>
      <c r="B702" s="553"/>
      <c r="C702" s="350" t="s">
        <v>2185</v>
      </c>
      <c r="D702" s="350" t="s">
        <v>2169</v>
      </c>
      <c r="E702" s="350" t="s">
        <v>251</v>
      </c>
      <c r="F702" s="350" t="s">
        <v>2163</v>
      </c>
      <c r="G702" s="350" t="s">
        <v>447</v>
      </c>
      <c r="H702" s="309"/>
    </row>
    <row r="703" spans="1:8" s="187" customFormat="1" ht="22.9" customHeight="1" x14ac:dyDescent="0.2">
      <c r="A703" s="552"/>
      <c r="B703" s="553"/>
      <c r="C703" s="350" t="s">
        <v>2186</v>
      </c>
      <c r="D703" s="350" t="s">
        <v>2169</v>
      </c>
      <c r="E703" s="350" t="s">
        <v>251</v>
      </c>
      <c r="F703" s="350" t="s">
        <v>2163</v>
      </c>
      <c r="G703" s="350" t="s">
        <v>447</v>
      </c>
      <c r="H703" s="309"/>
    </row>
    <row r="704" spans="1:8" s="187" customFormat="1" ht="22.9" customHeight="1" x14ac:dyDescent="0.2">
      <c r="A704" s="552"/>
      <c r="B704" s="553"/>
      <c r="C704" s="350" t="s">
        <v>2187</v>
      </c>
      <c r="D704" s="350" t="s">
        <v>2169</v>
      </c>
      <c r="E704" s="350" t="s">
        <v>251</v>
      </c>
      <c r="F704" s="350" t="s">
        <v>2163</v>
      </c>
      <c r="G704" s="350" t="s">
        <v>447</v>
      </c>
      <c r="H704" s="309"/>
    </row>
    <row r="705" spans="1:8" s="187" customFormat="1" ht="22.9" customHeight="1" x14ac:dyDescent="0.2">
      <c r="A705" s="552"/>
      <c r="B705" s="553"/>
      <c r="C705" s="350" t="s">
        <v>2188</v>
      </c>
      <c r="D705" s="350" t="s">
        <v>2169</v>
      </c>
      <c r="E705" s="350" t="s">
        <v>251</v>
      </c>
      <c r="F705" s="350" t="s">
        <v>2189</v>
      </c>
      <c r="G705" s="350" t="s">
        <v>447</v>
      </c>
      <c r="H705" s="309"/>
    </row>
    <row r="706" spans="1:8" s="187" customFormat="1" ht="22.9" customHeight="1" x14ac:dyDescent="0.2">
      <c r="A706" s="552"/>
      <c r="B706" s="553"/>
      <c r="C706" s="350" t="s">
        <v>2190</v>
      </c>
      <c r="D706" s="350" t="s">
        <v>2191</v>
      </c>
      <c r="E706" s="350" t="s">
        <v>251</v>
      </c>
      <c r="F706" s="350" t="s">
        <v>2192</v>
      </c>
      <c r="G706" s="350" t="s">
        <v>447</v>
      </c>
      <c r="H706" s="309"/>
    </row>
    <row r="707" spans="1:8" s="187" customFormat="1" ht="22.9" customHeight="1" x14ac:dyDescent="0.2">
      <c r="A707" s="552"/>
      <c r="B707" s="553"/>
      <c r="C707" s="350" t="s">
        <v>2193</v>
      </c>
      <c r="D707" s="350" t="s">
        <v>2169</v>
      </c>
      <c r="E707" s="350" t="s">
        <v>251</v>
      </c>
      <c r="F707" s="350" t="s">
        <v>2192</v>
      </c>
      <c r="G707" s="350" t="s">
        <v>447</v>
      </c>
      <c r="H707" s="309"/>
    </row>
    <row r="708" spans="1:8" s="187" customFormat="1" ht="22.9" customHeight="1" x14ac:dyDescent="0.2">
      <c r="A708" s="552" t="s">
        <v>753</v>
      </c>
      <c r="B708" s="553" t="s">
        <v>754</v>
      </c>
      <c r="C708" s="350" t="s">
        <v>2194</v>
      </c>
      <c r="D708" s="350" t="s">
        <v>2195</v>
      </c>
      <c r="E708" s="350" t="s">
        <v>255</v>
      </c>
      <c r="F708" s="350" t="s">
        <v>2196</v>
      </c>
      <c r="G708" s="350" t="s">
        <v>447</v>
      </c>
      <c r="H708" s="309"/>
    </row>
    <row r="709" spans="1:8" s="187" customFormat="1" ht="22.9" customHeight="1" x14ac:dyDescent="0.2">
      <c r="A709" s="552"/>
      <c r="B709" s="553"/>
      <c r="C709" s="350" t="s">
        <v>2197</v>
      </c>
      <c r="D709" s="350" t="s">
        <v>2198</v>
      </c>
      <c r="E709" s="350" t="s">
        <v>255</v>
      </c>
      <c r="F709" s="350" t="s">
        <v>2196</v>
      </c>
      <c r="G709" s="350"/>
      <c r="H709" s="309"/>
    </row>
    <row r="710" spans="1:8" s="187" customFormat="1" ht="22.9" customHeight="1" x14ac:dyDescent="0.2">
      <c r="A710" s="552"/>
      <c r="B710" s="553"/>
      <c r="C710" s="350" t="s">
        <v>2199</v>
      </c>
      <c r="D710" s="350" t="s">
        <v>2200</v>
      </c>
      <c r="E710" s="350" t="s">
        <v>255</v>
      </c>
      <c r="F710" s="350" t="s">
        <v>2196</v>
      </c>
      <c r="G710" s="350"/>
      <c r="H710" s="309"/>
    </row>
    <row r="711" spans="1:8" s="187" customFormat="1" ht="22.9" customHeight="1" x14ac:dyDescent="0.2">
      <c r="A711" s="552"/>
      <c r="B711" s="553"/>
      <c r="C711" s="350" t="s">
        <v>2201</v>
      </c>
      <c r="D711" s="350" t="s">
        <v>2202</v>
      </c>
      <c r="E711" s="350" t="s">
        <v>255</v>
      </c>
      <c r="F711" s="350" t="s">
        <v>2196</v>
      </c>
      <c r="G711" s="350"/>
      <c r="H711" s="309"/>
    </row>
    <row r="712" spans="1:8" s="187" customFormat="1" ht="22.9" customHeight="1" x14ac:dyDescent="0.2">
      <c r="A712" s="552"/>
      <c r="B712" s="553"/>
      <c r="C712" s="350" t="s">
        <v>2203</v>
      </c>
      <c r="D712" s="350" t="s">
        <v>2204</v>
      </c>
      <c r="E712" s="350" t="s">
        <v>255</v>
      </c>
      <c r="F712" s="350" t="s">
        <v>2196</v>
      </c>
      <c r="G712" s="350"/>
      <c r="H712" s="309"/>
    </row>
    <row r="713" spans="1:8" s="187" customFormat="1" ht="22.9" customHeight="1" x14ac:dyDescent="0.2">
      <c r="A713" s="552"/>
      <c r="B713" s="553"/>
      <c r="C713" s="350" t="s">
        <v>2205</v>
      </c>
      <c r="D713" s="350" t="s">
        <v>2206</v>
      </c>
      <c r="E713" s="350" t="s">
        <v>255</v>
      </c>
      <c r="F713" s="350" t="s">
        <v>2196</v>
      </c>
      <c r="G713" s="350"/>
      <c r="H713" s="309"/>
    </row>
    <row r="714" spans="1:8" s="187" customFormat="1" ht="22.9" customHeight="1" x14ac:dyDescent="0.2">
      <c r="A714" s="552"/>
      <c r="B714" s="553"/>
      <c r="C714" s="350" t="s">
        <v>2207</v>
      </c>
      <c r="D714" s="350" t="s">
        <v>2208</v>
      </c>
      <c r="E714" s="350" t="s">
        <v>255</v>
      </c>
      <c r="F714" s="350" t="s">
        <v>2196</v>
      </c>
      <c r="G714" s="350"/>
      <c r="H714" s="309"/>
    </row>
    <row r="715" spans="1:8" s="187" customFormat="1" ht="22.9" customHeight="1" x14ac:dyDescent="0.2">
      <c r="A715" s="552"/>
      <c r="B715" s="553"/>
      <c r="C715" s="350" t="s">
        <v>2209</v>
      </c>
      <c r="D715" s="350" t="s">
        <v>2210</v>
      </c>
      <c r="E715" s="350" t="s">
        <v>255</v>
      </c>
      <c r="F715" s="350" t="s">
        <v>2211</v>
      </c>
      <c r="G715" s="350"/>
      <c r="H715" s="309"/>
    </row>
    <row r="716" spans="1:8" s="187" customFormat="1" ht="22.9" customHeight="1" x14ac:dyDescent="0.2">
      <c r="A716" s="552"/>
      <c r="B716" s="553"/>
      <c r="C716" s="350" t="s">
        <v>2212</v>
      </c>
      <c r="D716" s="350" t="s">
        <v>2213</v>
      </c>
      <c r="E716" s="350" t="s">
        <v>255</v>
      </c>
      <c r="F716" s="350" t="s">
        <v>2211</v>
      </c>
      <c r="G716" s="350"/>
      <c r="H716" s="309"/>
    </row>
    <row r="717" spans="1:8" s="187" customFormat="1" ht="22.9" customHeight="1" x14ac:dyDescent="0.2">
      <c r="A717" s="552"/>
      <c r="B717" s="553"/>
      <c r="C717" s="350" t="s">
        <v>2214</v>
      </c>
      <c r="D717" s="350" t="s">
        <v>2215</v>
      </c>
      <c r="E717" s="350" t="s">
        <v>255</v>
      </c>
      <c r="F717" s="350" t="s">
        <v>2211</v>
      </c>
      <c r="G717" s="350"/>
      <c r="H717" s="309"/>
    </row>
    <row r="718" spans="1:8" s="187" customFormat="1" ht="22.9" customHeight="1" x14ac:dyDescent="0.2">
      <c r="A718" s="552"/>
      <c r="B718" s="553"/>
      <c r="C718" s="350" t="s">
        <v>2216</v>
      </c>
      <c r="D718" s="350" t="s">
        <v>2217</v>
      </c>
      <c r="E718" s="350" t="s">
        <v>255</v>
      </c>
      <c r="F718" s="350" t="s">
        <v>2211</v>
      </c>
      <c r="G718" s="350"/>
      <c r="H718" s="309"/>
    </row>
    <row r="719" spans="1:8" s="187" customFormat="1" ht="22.9" customHeight="1" x14ac:dyDescent="0.2">
      <c r="A719" s="552"/>
      <c r="B719" s="553"/>
      <c r="C719" s="350" t="s">
        <v>2218</v>
      </c>
      <c r="D719" s="350" t="s">
        <v>2219</v>
      </c>
      <c r="E719" s="350" t="s">
        <v>255</v>
      </c>
      <c r="F719" s="350" t="s">
        <v>2211</v>
      </c>
      <c r="G719" s="350"/>
      <c r="H719" s="309"/>
    </row>
    <row r="720" spans="1:8" s="187" customFormat="1" ht="22.9" customHeight="1" x14ac:dyDescent="0.2">
      <c r="A720" s="552"/>
      <c r="B720" s="553"/>
      <c r="C720" s="350" t="s">
        <v>2220</v>
      </c>
      <c r="D720" s="350" t="s">
        <v>2221</v>
      </c>
      <c r="E720" s="350" t="s">
        <v>255</v>
      </c>
      <c r="F720" s="350" t="s">
        <v>2211</v>
      </c>
      <c r="G720" s="350"/>
      <c r="H720" s="309"/>
    </row>
    <row r="721" spans="1:8" s="187" customFormat="1" ht="22.9" customHeight="1" x14ac:dyDescent="0.2">
      <c r="A721" s="552" t="s">
        <v>755</v>
      </c>
      <c r="B721" s="553" t="s">
        <v>756</v>
      </c>
      <c r="C721" s="350" t="s">
        <v>2222</v>
      </c>
      <c r="D721" s="350" t="s">
        <v>2223</v>
      </c>
      <c r="E721" s="350" t="s">
        <v>255</v>
      </c>
      <c r="F721" s="350" t="s">
        <v>2196</v>
      </c>
      <c r="G721" s="350" t="s">
        <v>447</v>
      </c>
      <c r="H721" s="309"/>
    </row>
    <row r="722" spans="1:8" s="187" customFormat="1" ht="22.9" customHeight="1" x14ac:dyDescent="0.2">
      <c r="A722" s="552"/>
      <c r="B722" s="553"/>
      <c r="C722" s="350" t="s">
        <v>2224</v>
      </c>
      <c r="D722" s="350" t="s">
        <v>2225</v>
      </c>
      <c r="E722" s="350" t="s">
        <v>255</v>
      </c>
      <c r="F722" s="350" t="s">
        <v>2196</v>
      </c>
      <c r="G722" s="350" t="s">
        <v>462</v>
      </c>
      <c r="H722" s="309"/>
    </row>
    <row r="723" spans="1:8" s="187" customFormat="1" ht="22.9" customHeight="1" x14ac:dyDescent="0.2">
      <c r="A723" s="552"/>
      <c r="B723" s="553"/>
      <c r="C723" s="350" t="s">
        <v>2226</v>
      </c>
      <c r="D723" s="350" t="s">
        <v>2227</v>
      </c>
      <c r="E723" s="350" t="s">
        <v>255</v>
      </c>
      <c r="F723" s="350" t="s">
        <v>2196</v>
      </c>
      <c r="G723" s="350" t="s">
        <v>462</v>
      </c>
      <c r="H723" s="309"/>
    </row>
    <row r="724" spans="1:8" s="187" customFormat="1" ht="22.9" customHeight="1" x14ac:dyDescent="0.2">
      <c r="A724" s="552"/>
      <c r="B724" s="553"/>
      <c r="C724" s="350" t="s">
        <v>2228</v>
      </c>
      <c r="D724" s="350" t="s">
        <v>2229</v>
      </c>
      <c r="E724" s="350" t="s">
        <v>255</v>
      </c>
      <c r="F724" s="350" t="s">
        <v>2196</v>
      </c>
      <c r="G724" s="350" t="s">
        <v>462</v>
      </c>
      <c r="H724" s="309"/>
    </row>
    <row r="725" spans="1:8" s="187" customFormat="1" ht="22.9" customHeight="1" x14ac:dyDescent="0.2">
      <c r="A725" s="552"/>
      <c r="B725" s="553"/>
      <c r="C725" s="350" t="s">
        <v>2230</v>
      </c>
      <c r="D725" s="350" t="s">
        <v>2231</v>
      </c>
      <c r="E725" s="350" t="s">
        <v>255</v>
      </c>
      <c r="F725" s="350" t="s">
        <v>2196</v>
      </c>
      <c r="G725" s="350" t="s">
        <v>462</v>
      </c>
      <c r="H725" s="309"/>
    </row>
    <row r="726" spans="1:8" s="187" customFormat="1" ht="22.9" customHeight="1" x14ac:dyDescent="0.2">
      <c r="A726" s="552"/>
      <c r="B726" s="553"/>
      <c r="C726" s="350" t="s">
        <v>2232</v>
      </c>
      <c r="D726" s="350" t="s">
        <v>16365</v>
      </c>
      <c r="E726" s="350" t="s">
        <v>255</v>
      </c>
      <c r="F726" s="350" t="s">
        <v>2196</v>
      </c>
      <c r="G726" s="350" t="s">
        <v>462</v>
      </c>
      <c r="H726" s="309"/>
    </row>
    <row r="727" spans="1:8" s="187" customFormat="1" ht="22.9" customHeight="1" x14ac:dyDescent="0.2">
      <c r="A727" s="552"/>
      <c r="B727" s="553"/>
      <c r="C727" s="350" t="s">
        <v>2233</v>
      </c>
      <c r="D727" s="350" t="s">
        <v>2234</v>
      </c>
      <c r="E727" s="350" t="s">
        <v>255</v>
      </c>
      <c r="F727" s="350" t="s">
        <v>2196</v>
      </c>
      <c r="G727" s="350" t="s">
        <v>462</v>
      </c>
      <c r="H727" s="309"/>
    </row>
    <row r="728" spans="1:8" s="187" customFormat="1" ht="22.9" customHeight="1" x14ac:dyDescent="0.2">
      <c r="A728" s="552"/>
      <c r="B728" s="553"/>
      <c r="C728" s="350" t="s">
        <v>2235</v>
      </c>
      <c r="D728" s="350" t="s">
        <v>2236</v>
      </c>
      <c r="E728" s="350" t="s">
        <v>255</v>
      </c>
      <c r="F728" s="350" t="s">
        <v>2196</v>
      </c>
      <c r="G728" s="350" t="s">
        <v>462</v>
      </c>
      <c r="H728" s="309"/>
    </row>
    <row r="729" spans="1:8" s="187" customFormat="1" ht="22.9" customHeight="1" x14ac:dyDescent="0.2">
      <c r="A729" s="552"/>
      <c r="B729" s="553"/>
      <c r="C729" s="350" t="s">
        <v>2237</v>
      </c>
      <c r="D729" s="350" t="s">
        <v>2238</v>
      </c>
      <c r="E729" s="350" t="s">
        <v>255</v>
      </c>
      <c r="F729" s="350" t="s">
        <v>2196</v>
      </c>
      <c r="G729" s="350" t="s">
        <v>462</v>
      </c>
      <c r="H729" s="309"/>
    </row>
    <row r="730" spans="1:8" s="187" customFormat="1" ht="22.9" customHeight="1" x14ac:dyDescent="0.2">
      <c r="A730" s="552"/>
      <c r="B730" s="553"/>
      <c r="C730" s="350" t="s">
        <v>2239</v>
      </c>
      <c r="D730" s="350" t="s">
        <v>2240</v>
      </c>
      <c r="E730" s="350" t="s">
        <v>255</v>
      </c>
      <c r="F730" s="350" t="s">
        <v>2196</v>
      </c>
      <c r="G730" s="350" t="s">
        <v>447</v>
      </c>
      <c r="H730" s="309"/>
    </row>
    <row r="731" spans="1:8" s="187" customFormat="1" ht="22.9" customHeight="1" x14ac:dyDescent="0.2">
      <c r="A731" s="552"/>
      <c r="B731" s="553"/>
      <c r="C731" s="350" t="s">
        <v>2241</v>
      </c>
      <c r="D731" s="350" t="s">
        <v>2242</v>
      </c>
      <c r="E731" s="350" t="s">
        <v>255</v>
      </c>
      <c r="F731" s="350" t="s">
        <v>2243</v>
      </c>
      <c r="G731" s="350" t="s">
        <v>447</v>
      </c>
      <c r="H731" s="309"/>
    </row>
    <row r="732" spans="1:8" s="187" customFormat="1" ht="22.9" customHeight="1" x14ac:dyDescent="0.2">
      <c r="A732" s="552" t="s">
        <v>615</v>
      </c>
      <c r="B732" s="553" t="s">
        <v>420</v>
      </c>
      <c r="C732" s="350" t="s">
        <v>16017</v>
      </c>
      <c r="D732" s="350" t="s">
        <v>2293</v>
      </c>
      <c r="E732" s="350" t="s">
        <v>252</v>
      </c>
      <c r="F732" s="350" t="s">
        <v>18320</v>
      </c>
      <c r="G732" s="350" t="s">
        <v>447</v>
      </c>
      <c r="H732" s="309" t="s">
        <v>2246</v>
      </c>
    </row>
    <row r="733" spans="1:8" s="187" customFormat="1" ht="22.9" customHeight="1" x14ac:dyDescent="0.2">
      <c r="A733" s="552"/>
      <c r="B733" s="553"/>
      <c r="C733" s="350" t="s">
        <v>16018</v>
      </c>
      <c r="D733" s="350" t="s">
        <v>2294</v>
      </c>
      <c r="E733" s="350" t="s">
        <v>252</v>
      </c>
      <c r="F733" s="350" t="s">
        <v>18320</v>
      </c>
      <c r="G733" s="350" t="s">
        <v>447</v>
      </c>
      <c r="H733" s="309" t="s">
        <v>2246</v>
      </c>
    </row>
    <row r="734" spans="1:8" s="187" customFormat="1" ht="22.9" customHeight="1" x14ac:dyDescent="0.2">
      <c r="A734" s="552"/>
      <c r="B734" s="553"/>
      <c r="C734" s="350" t="s">
        <v>16019</v>
      </c>
      <c r="D734" s="350" t="s">
        <v>16366</v>
      </c>
      <c r="E734" s="350" t="s">
        <v>252</v>
      </c>
      <c r="F734" s="350" t="s">
        <v>18320</v>
      </c>
      <c r="G734" s="350" t="s">
        <v>447</v>
      </c>
      <c r="H734" s="309" t="s">
        <v>2246</v>
      </c>
    </row>
    <row r="735" spans="1:8" s="187" customFormat="1" ht="22.9" customHeight="1" x14ac:dyDescent="0.2">
      <c r="A735" s="552"/>
      <c r="B735" s="553"/>
      <c r="C735" s="350" t="s">
        <v>2244</v>
      </c>
      <c r="D735" s="350" t="s">
        <v>2245</v>
      </c>
      <c r="E735" s="350" t="s">
        <v>252</v>
      </c>
      <c r="F735" s="350" t="s">
        <v>353</v>
      </c>
      <c r="G735" s="350" t="s">
        <v>447</v>
      </c>
      <c r="H735" s="309" t="s">
        <v>2246</v>
      </c>
    </row>
    <row r="736" spans="1:8" s="187" customFormat="1" ht="22.9" customHeight="1" x14ac:dyDescent="0.2">
      <c r="A736" s="552"/>
      <c r="B736" s="553"/>
      <c r="C736" s="350" t="s">
        <v>2247</v>
      </c>
      <c r="D736" s="350" t="s">
        <v>8040</v>
      </c>
      <c r="E736" s="350" t="s">
        <v>252</v>
      </c>
      <c r="F736" s="350" t="s">
        <v>353</v>
      </c>
      <c r="G736" s="350" t="s">
        <v>447</v>
      </c>
      <c r="H736" s="309" t="s">
        <v>2246</v>
      </c>
    </row>
    <row r="737" spans="1:8" s="187" customFormat="1" ht="22.9" customHeight="1" x14ac:dyDescent="0.2">
      <c r="A737" s="552"/>
      <c r="B737" s="553"/>
      <c r="C737" s="350" t="s">
        <v>2248</v>
      </c>
      <c r="D737" s="350" t="s">
        <v>2249</v>
      </c>
      <c r="E737" s="350" t="s">
        <v>252</v>
      </c>
      <c r="F737" s="350" t="s">
        <v>353</v>
      </c>
      <c r="G737" s="350" t="s">
        <v>447</v>
      </c>
      <c r="H737" s="309" t="s">
        <v>2246</v>
      </c>
    </row>
    <row r="738" spans="1:8" s="187" customFormat="1" ht="22.9" customHeight="1" x14ac:dyDescent="0.2">
      <c r="A738" s="552"/>
      <c r="B738" s="553"/>
      <c r="C738" s="350" t="s">
        <v>2250</v>
      </c>
      <c r="D738" s="350" t="s">
        <v>2251</v>
      </c>
      <c r="E738" s="350" t="s">
        <v>252</v>
      </c>
      <c r="F738" s="350" t="s">
        <v>353</v>
      </c>
      <c r="G738" s="350" t="s">
        <v>447</v>
      </c>
      <c r="H738" s="309" t="s">
        <v>2246</v>
      </c>
    </row>
    <row r="739" spans="1:8" s="187" customFormat="1" ht="22.9" customHeight="1" x14ac:dyDescent="0.2">
      <c r="A739" s="552"/>
      <c r="B739" s="553"/>
      <c r="C739" s="350" t="s">
        <v>2252</v>
      </c>
      <c r="D739" s="350" t="s">
        <v>2253</v>
      </c>
      <c r="E739" s="350" t="s">
        <v>252</v>
      </c>
      <c r="F739" s="350" t="s">
        <v>353</v>
      </c>
      <c r="G739" s="350" t="s">
        <v>447</v>
      </c>
      <c r="H739" s="309" t="s">
        <v>2246</v>
      </c>
    </row>
    <row r="740" spans="1:8" s="187" customFormat="1" ht="22.9" customHeight="1" x14ac:dyDescent="0.2">
      <c r="A740" s="552"/>
      <c r="B740" s="553"/>
      <c r="C740" s="350" t="s">
        <v>2254</v>
      </c>
      <c r="D740" s="350" t="s">
        <v>16367</v>
      </c>
      <c r="E740" s="350" t="s">
        <v>252</v>
      </c>
      <c r="F740" s="350" t="s">
        <v>353</v>
      </c>
      <c r="G740" s="350" t="s">
        <v>447</v>
      </c>
      <c r="H740" s="309" t="s">
        <v>2246</v>
      </c>
    </row>
    <row r="741" spans="1:8" s="187" customFormat="1" ht="22.9" customHeight="1" x14ac:dyDescent="0.2">
      <c r="A741" s="552"/>
      <c r="B741" s="553"/>
      <c r="C741" s="350" t="s">
        <v>2255</v>
      </c>
      <c r="D741" s="350" t="s">
        <v>2256</v>
      </c>
      <c r="E741" s="350" t="s">
        <v>252</v>
      </c>
      <c r="F741" s="350" t="s">
        <v>353</v>
      </c>
      <c r="G741" s="350" t="s">
        <v>447</v>
      </c>
      <c r="H741" s="309" t="s">
        <v>2246</v>
      </c>
    </row>
    <row r="742" spans="1:8" s="187" customFormat="1" ht="22.9" customHeight="1" x14ac:dyDescent="0.2">
      <c r="A742" s="552"/>
      <c r="B742" s="553"/>
      <c r="C742" s="350" t="s">
        <v>2257</v>
      </c>
      <c r="D742" s="350" t="s">
        <v>2258</v>
      </c>
      <c r="E742" s="350" t="s">
        <v>252</v>
      </c>
      <c r="F742" s="350" t="s">
        <v>353</v>
      </c>
      <c r="G742" s="350" t="s">
        <v>447</v>
      </c>
      <c r="H742" s="309" t="s">
        <v>2246</v>
      </c>
    </row>
    <row r="743" spans="1:8" s="187" customFormat="1" ht="22.9" customHeight="1" x14ac:dyDescent="0.2">
      <c r="A743" s="552"/>
      <c r="B743" s="553"/>
      <c r="C743" s="350" t="s">
        <v>2259</v>
      </c>
      <c r="D743" s="350" t="s">
        <v>2260</v>
      </c>
      <c r="E743" s="350" t="s">
        <v>252</v>
      </c>
      <c r="F743" s="350" t="s">
        <v>353</v>
      </c>
      <c r="G743" s="350" t="s">
        <v>447</v>
      </c>
      <c r="H743" s="309" t="s">
        <v>2246</v>
      </c>
    </row>
    <row r="744" spans="1:8" s="187" customFormat="1" ht="22.9" customHeight="1" x14ac:dyDescent="0.2">
      <c r="A744" s="552"/>
      <c r="B744" s="553"/>
      <c r="C744" s="350" t="s">
        <v>2261</v>
      </c>
      <c r="D744" s="350" t="s">
        <v>2262</v>
      </c>
      <c r="E744" s="350" t="s">
        <v>252</v>
      </c>
      <c r="F744" s="350" t="s">
        <v>353</v>
      </c>
      <c r="G744" s="350" t="s">
        <v>447</v>
      </c>
      <c r="H744" s="309" t="s">
        <v>2246</v>
      </c>
    </row>
    <row r="745" spans="1:8" s="187" customFormat="1" ht="22.9" customHeight="1" x14ac:dyDescent="0.2">
      <c r="A745" s="552"/>
      <c r="B745" s="553"/>
      <c r="C745" s="350" t="s">
        <v>2263</v>
      </c>
      <c r="D745" s="350" t="s">
        <v>16368</v>
      </c>
      <c r="E745" s="350" t="s">
        <v>252</v>
      </c>
      <c r="F745" s="350" t="s">
        <v>353</v>
      </c>
      <c r="G745" s="350" t="s">
        <v>447</v>
      </c>
      <c r="H745" s="309" t="s">
        <v>2246</v>
      </c>
    </row>
    <row r="746" spans="1:8" s="187" customFormat="1" ht="22.9" customHeight="1" x14ac:dyDescent="0.2">
      <c r="A746" s="552"/>
      <c r="B746" s="553"/>
      <c r="C746" s="350" t="s">
        <v>2264</v>
      </c>
      <c r="D746" s="350" t="s">
        <v>2265</v>
      </c>
      <c r="E746" s="350" t="s">
        <v>252</v>
      </c>
      <c r="F746" s="350" t="s">
        <v>353</v>
      </c>
      <c r="G746" s="350" t="s">
        <v>447</v>
      </c>
      <c r="H746" s="309" t="s">
        <v>2246</v>
      </c>
    </row>
    <row r="747" spans="1:8" s="187" customFormat="1" ht="22.9" customHeight="1" x14ac:dyDescent="0.2">
      <c r="A747" s="552"/>
      <c r="B747" s="553"/>
      <c r="C747" s="350" t="s">
        <v>2266</v>
      </c>
      <c r="D747" s="350" t="s">
        <v>2267</v>
      </c>
      <c r="E747" s="350" t="s">
        <v>252</v>
      </c>
      <c r="F747" s="350" t="s">
        <v>353</v>
      </c>
      <c r="G747" s="350" t="s">
        <v>447</v>
      </c>
      <c r="H747" s="309" t="s">
        <v>2246</v>
      </c>
    </row>
    <row r="748" spans="1:8" s="187" customFormat="1" ht="22.9" customHeight="1" x14ac:dyDescent="0.2">
      <c r="A748" s="552"/>
      <c r="B748" s="553"/>
      <c r="C748" s="350" t="s">
        <v>2268</v>
      </c>
      <c r="D748" s="350" t="s">
        <v>2269</v>
      </c>
      <c r="E748" s="350" t="s">
        <v>252</v>
      </c>
      <c r="F748" s="350" t="s">
        <v>18321</v>
      </c>
      <c r="G748" s="350" t="s">
        <v>447</v>
      </c>
      <c r="H748" s="309" t="s">
        <v>2246</v>
      </c>
    </row>
    <row r="749" spans="1:8" s="187" customFormat="1" ht="22.9" customHeight="1" x14ac:dyDescent="0.2">
      <c r="A749" s="552"/>
      <c r="B749" s="553"/>
      <c r="C749" s="350" t="s">
        <v>2270</v>
      </c>
      <c r="D749" s="350" t="s">
        <v>16369</v>
      </c>
      <c r="E749" s="350" t="s">
        <v>252</v>
      </c>
      <c r="F749" s="350" t="s">
        <v>18321</v>
      </c>
      <c r="G749" s="350" t="s">
        <v>447</v>
      </c>
      <c r="H749" s="309" t="s">
        <v>2246</v>
      </c>
    </row>
    <row r="750" spans="1:8" s="187" customFormat="1" ht="22.9" customHeight="1" x14ac:dyDescent="0.2">
      <c r="A750" s="552"/>
      <c r="B750" s="553"/>
      <c r="C750" s="350" t="s">
        <v>2271</v>
      </c>
      <c r="D750" s="350" t="s">
        <v>2272</v>
      </c>
      <c r="E750" s="350" t="s">
        <v>252</v>
      </c>
      <c r="F750" s="350" t="s">
        <v>357</v>
      </c>
      <c r="G750" s="350" t="s">
        <v>447</v>
      </c>
      <c r="H750" s="309" t="s">
        <v>2246</v>
      </c>
    </row>
    <row r="751" spans="1:8" s="187" customFormat="1" ht="22.9" customHeight="1" x14ac:dyDescent="0.2">
      <c r="A751" s="552"/>
      <c r="B751" s="553"/>
      <c r="C751" s="350" t="s">
        <v>2273</v>
      </c>
      <c r="D751" s="350" t="s">
        <v>2274</v>
      </c>
      <c r="E751" s="350" t="s">
        <v>252</v>
      </c>
      <c r="F751" s="350" t="s">
        <v>357</v>
      </c>
      <c r="G751" s="350" t="s">
        <v>447</v>
      </c>
      <c r="H751" s="309" t="s">
        <v>2246</v>
      </c>
    </row>
    <row r="752" spans="1:8" s="187" customFormat="1" ht="22.9" customHeight="1" x14ac:dyDescent="0.2">
      <c r="A752" s="552"/>
      <c r="B752" s="553"/>
      <c r="C752" s="350" t="s">
        <v>2275</v>
      </c>
      <c r="D752" s="350" t="s">
        <v>2276</v>
      </c>
      <c r="E752" s="350" t="s">
        <v>252</v>
      </c>
      <c r="F752" s="350" t="s">
        <v>358</v>
      </c>
      <c r="G752" s="350" t="s">
        <v>447</v>
      </c>
      <c r="H752" s="309" t="s">
        <v>2246</v>
      </c>
    </row>
    <row r="753" spans="1:8" s="187" customFormat="1" ht="22.9" customHeight="1" x14ac:dyDescent="0.2">
      <c r="A753" s="552"/>
      <c r="B753" s="553"/>
      <c r="C753" s="350" t="s">
        <v>2277</v>
      </c>
      <c r="D753" s="350" t="s">
        <v>2278</v>
      </c>
      <c r="E753" s="350" t="s">
        <v>252</v>
      </c>
      <c r="F753" s="350" t="s">
        <v>358</v>
      </c>
      <c r="G753" s="350" t="s">
        <v>447</v>
      </c>
      <c r="H753" s="309" t="s">
        <v>2246</v>
      </c>
    </row>
    <row r="754" spans="1:8" s="187" customFormat="1" ht="22.9" customHeight="1" x14ac:dyDescent="0.2">
      <c r="A754" s="552"/>
      <c r="B754" s="553"/>
      <c r="C754" s="350" t="s">
        <v>2279</v>
      </c>
      <c r="D754" s="350" t="s">
        <v>2280</v>
      </c>
      <c r="E754" s="350" t="s">
        <v>252</v>
      </c>
      <c r="F754" s="350" t="s">
        <v>358</v>
      </c>
      <c r="G754" s="350" t="s">
        <v>447</v>
      </c>
      <c r="H754" s="309" t="s">
        <v>2246</v>
      </c>
    </row>
    <row r="755" spans="1:8" s="187" customFormat="1" ht="22.9" customHeight="1" x14ac:dyDescent="0.2">
      <c r="A755" s="552"/>
      <c r="B755" s="553"/>
      <c r="C755" s="350" t="s">
        <v>2281</v>
      </c>
      <c r="D755" s="350" t="s">
        <v>2282</v>
      </c>
      <c r="E755" s="350" t="s">
        <v>252</v>
      </c>
      <c r="F755" s="350" t="s">
        <v>358</v>
      </c>
      <c r="G755" s="350" t="s">
        <v>447</v>
      </c>
      <c r="H755" s="309" t="s">
        <v>2246</v>
      </c>
    </row>
    <row r="756" spans="1:8" s="187" customFormat="1" ht="22.9" customHeight="1" x14ac:dyDescent="0.2">
      <c r="A756" s="552"/>
      <c r="B756" s="553"/>
      <c r="C756" s="350" t="s">
        <v>2283</v>
      </c>
      <c r="D756" s="350" t="s">
        <v>8041</v>
      </c>
      <c r="E756" s="350" t="s">
        <v>252</v>
      </c>
      <c r="F756" s="350" t="s">
        <v>358</v>
      </c>
      <c r="G756" s="350" t="s">
        <v>447</v>
      </c>
      <c r="H756" s="309" t="s">
        <v>2246</v>
      </c>
    </row>
    <row r="757" spans="1:8" s="187" customFormat="1" ht="22.9" customHeight="1" x14ac:dyDescent="0.2">
      <c r="A757" s="552"/>
      <c r="B757" s="553"/>
      <c r="C757" s="350" t="s">
        <v>2284</v>
      </c>
      <c r="D757" s="350" t="s">
        <v>8042</v>
      </c>
      <c r="E757" s="350" t="s">
        <v>252</v>
      </c>
      <c r="F757" s="350" t="s">
        <v>358</v>
      </c>
      <c r="G757" s="350" t="s">
        <v>447</v>
      </c>
      <c r="H757" s="309" t="s">
        <v>2246</v>
      </c>
    </row>
    <row r="758" spans="1:8" s="187" customFormat="1" ht="22.9" customHeight="1" x14ac:dyDescent="0.2">
      <c r="A758" s="552"/>
      <c r="B758" s="553"/>
      <c r="C758" s="350" t="s">
        <v>2285</v>
      </c>
      <c r="D758" s="350" t="s">
        <v>2286</v>
      </c>
      <c r="E758" s="350" t="s">
        <v>252</v>
      </c>
      <c r="F758" s="350" t="s">
        <v>358</v>
      </c>
      <c r="G758" s="350" t="s">
        <v>447</v>
      </c>
      <c r="H758" s="309" t="s">
        <v>2246</v>
      </c>
    </row>
    <row r="759" spans="1:8" s="187" customFormat="1" ht="22.9" customHeight="1" x14ac:dyDescent="0.2">
      <c r="A759" s="552"/>
      <c r="B759" s="553"/>
      <c r="C759" s="350" t="s">
        <v>2287</v>
      </c>
      <c r="D759" s="350" t="s">
        <v>2288</v>
      </c>
      <c r="E759" s="350" t="s">
        <v>252</v>
      </c>
      <c r="F759" s="350" t="s">
        <v>358</v>
      </c>
      <c r="G759" s="350" t="s">
        <v>447</v>
      </c>
      <c r="H759" s="309" t="s">
        <v>2246</v>
      </c>
    </row>
    <row r="760" spans="1:8" s="187" customFormat="1" ht="22.9" customHeight="1" x14ac:dyDescent="0.2">
      <c r="A760" s="552"/>
      <c r="B760" s="553"/>
      <c r="C760" s="350" t="s">
        <v>2289</v>
      </c>
      <c r="D760" s="350" t="s">
        <v>2290</v>
      </c>
      <c r="E760" s="350" t="s">
        <v>252</v>
      </c>
      <c r="F760" s="350" t="s">
        <v>358</v>
      </c>
      <c r="G760" s="350" t="s">
        <v>447</v>
      </c>
      <c r="H760" s="309" t="s">
        <v>2246</v>
      </c>
    </row>
    <row r="761" spans="1:8" s="187" customFormat="1" ht="22.9" customHeight="1" x14ac:dyDescent="0.2">
      <c r="A761" s="552"/>
      <c r="B761" s="553"/>
      <c r="C761" s="350" t="s">
        <v>2291</v>
      </c>
      <c r="D761" s="350" t="s">
        <v>2292</v>
      </c>
      <c r="E761" s="350" t="s">
        <v>252</v>
      </c>
      <c r="F761" s="350" t="s">
        <v>358</v>
      </c>
      <c r="G761" s="350" t="s">
        <v>447</v>
      </c>
      <c r="H761" s="309" t="s">
        <v>2246</v>
      </c>
    </row>
    <row r="762" spans="1:8" s="187" customFormat="1" ht="22.9" customHeight="1" x14ac:dyDescent="0.2">
      <c r="A762" s="552" t="s">
        <v>651</v>
      </c>
      <c r="B762" s="553" t="s">
        <v>652</v>
      </c>
      <c r="C762" s="350" t="s">
        <v>16020</v>
      </c>
      <c r="D762" s="350" t="s">
        <v>2302</v>
      </c>
      <c r="E762" s="350" t="s">
        <v>252</v>
      </c>
      <c r="F762" s="350" t="s">
        <v>18320</v>
      </c>
      <c r="G762" s="350" t="s">
        <v>447</v>
      </c>
      <c r="H762" s="309" t="s">
        <v>1225</v>
      </c>
    </row>
    <row r="763" spans="1:8" s="187" customFormat="1" ht="22.9" customHeight="1" x14ac:dyDescent="0.2">
      <c r="A763" s="552"/>
      <c r="B763" s="553"/>
      <c r="C763" s="350" t="s">
        <v>16021</v>
      </c>
      <c r="D763" s="350" t="s">
        <v>2303</v>
      </c>
      <c r="E763" s="350" t="s">
        <v>252</v>
      </c>
      <c r="F763" s="350" t="s">
        <v>18320</v>
      </c>
      <c r="G763" s="350" t="s">
        <v>447</v>
      </c>
      <c r="H763" s="309" t="s">
        <v>1225</v>
      </c>
    </row>
    <row r="764" spans="1:8" s="187" customFormat="1" ht="22.9" customHeight="1" x14ac:dyDescent="0.2">
      <c r="A764" s="552"/>
      <c r="B764" s="553"/>
      <c r="C764" s="350" t="s">
        <v>16022</v>
      </c>
      <c r="D764" s="350" t="s">
        <v>2303</v>
      </c>
      <c r="E764" s="350" t="s">
        <v>252</v>
      </c>
      <c r="F764" s="350" t="s">
        <v>18320</v>
      </c>
      <c r="G764" s="350" t="s">
        <v>447</v>
      </c>
      <c r="H764" s="309" t="s">
        <v>1225</v>
      </c>
    </row>
    <row r="765" spans="1:8" s="187" customFormat="1" ht="22.9" customHeight="1" x14ac:dyDescent="0.2">
      <c r="A765" s="552"/>
      <c r="B765" s="553"/>
      <c r="C765" s="350" t="s">
        <v>16023</v>
      </c>
      <c r="D765" s="350" t="s">
        <v>2304</v>
      </c>
      <c r="E765" s="350" t="s">
        <v>252</v>
      </c>
      <c r="F765" s="350" t="s">
        <v>18320</v>
      </c>
      <c r="G765" s="350" t="s">
        <v>447</v>
      </c>
      <c r="H765" s="309" t="s">
        <v>1225</v>
      </c>
    </row>
    <row r="766" spans="1:8" s="187" customFormat="1" ht="22.9" customHeight="1" x14ac:dyDescent="0.2">
      <c r="A766" s="552"/>
      <c r="B766" s="553"/>
      <c r="C766" s="350" t="s">
        <v>2295</v>
      </c>
      <c r="D766" s="350" t="s">
        <v>2296</v>
      </c>
      <c r="E766" s="350" t="s">
        <v>252</v>
      </c>
      <c r="F766" s="350" t="s">
        <v>353</v>
      </c>
      <c r="G766" s="350" t="s">
        <v>447</v>
      </c>
      <c r="H766" s="309" t="s">
        <v>1225</v>
      </c>
    </row>
    <row r="767" spans="1:8" s="187" customFormat="1" ht="22.9" customHeight="1" x14ac:dyDescent="0.2">
      <c r="A767" s="552"/>
      <c r="B767" s="553"/>
      <c r="C767" s="350" t="s">
        <v>2297</v>
      </c>
      <c r="D767" s="350" t="s">
        <v>2298</v>
      </c>
      <c r="E767" s="350" t="s">
        <v>252</v>
      </c>
      <c r="F767" s="350" t="s">
        <v>353</v>
      </c>
      <c r="G767" s="350" t="s">
        <v>447</v>
      </c>
      <c r="H767" s="309" t="s">
        <v>1225</v>
      </c>
    </row>
    <row r="768" spans="1:8" s="187" customFormat="1" ht="22.9" customHeight="1" x14ac:dyDescent="0.2">
      <c r="A768" s="552"/>
      <c r="B768" s="553"/>
      <c r="C768" s="350" t="s">
        <v>2299</v>
      </c>
      <c r="D768" s="350" t="s">
        <v>2298</v>
      </c>
      <c r="E768" s="350" t="s">
        <v>252</v>
      </c>
      <c r="F768" s="350" t="s">
        <v>353</v>
      </c>
      <c r="G768" s="350" t="s">
        <v>447</v>
      </c>
      <c r="H768" s="309" t="s">
        <v>1225</v>
      </c>
    </row>
    <row r="769" spans="1:8" s="187" customFormat="1" ht="22.9" customHeight="1" x14ac:dyDescent="0.2">
      <c r="A769" s="552"/>
      <c r="B769" s="553"/>
      <c r="C769" s="350" t="s">
        <v>2300</v>
      </c>
      <c r="D769" s="350" t="s">
        <v>2301</v>
      </c>
      <c r="E769" s="350" t="s">
        <v>252</v>
      </c>
      <c r="F769" s="350" t="s">
        <v>353</v>
      </c>
      <c r="G769" s="350" t="s">
        <v>447</v>
      </c>
      <c r="H769" s="309" t="s">
        <v>1225</v>
      </c>
    </row>
    <row r="770" spans="1:8" s="187" customFormat="1" ht="22.9" customHeight="1" x14ac:dyDescent="0.2">
      <c r="A770" s="349" t="s">
        <v>676</v>
      </c>
      <c r="B770" s="350" t="s">
        <v>677</v>
      </c>
      <c r="C770" s="350" t="s">
        <v>2305</v>
      </c>
      <c r="D770" s="350" t="s">
        <v>678</v>
      </c>
      <c r="E770" s="350" t="s">
        <v>257</v>
      </c>
      <c r="F770" s="350" t="s">
        <v>2306</v>
      </c>
      <c r="G770" s="350" t="s">
        <v>447</v>
      </c>
      <c r="H770" s="309" t="s">
        <v>1170</v>
      </c>
    </row>
    <row r="771" spans="1:8" s="187" customFormat="1" ht="22.9" customHeight="1" x14ac:dyDescent="0.2">
      <c r="A771" s="552" t="s">
        <v>996</v>
      </c>
      <c r="B771" s="553" t="s">
        <v>406</v>
      </c>
      <c r="C771" s="350" t="s">
        <v>2307</v>
      </c>
      <c r="D771" s="350" t="s">
        <v>16370</v>
      </c>
      <c r="E771" s="350" t="s">
        <v>257</v>
      </c>
      <c r="F771" s="350" t="s">
        <v>2306</v>
      </c>
      <c r="G771" s="350" t="s">
        <v>447</v>
      </c>
      <c r="H771" s="309"/>
    </row>
    <row r="772" spans="1:8" s="187" customFormat="1" ht="22.9" customHeight="1" x14ac:dyDescent="0.2">
      <c r="A772" s="552"/>
      <c r="B772" s="553"/>
      <c r="C772" s="350" t="s">
        <v>2308</v>
      </c>
      <c r="D772" s="350" t="s">
        <v>16371</v>
      </c>
      <c r="E772" s="350" t="s">
        <v>257</v>
      </c>
      <c r="F772" s="350" t="s">
        <v>2306</v>
      </c>
      <c r="G772" s="350" t="s">
        <v>447</v>
      </c>
      <c r="H772" s="309"/>
    </row>
    <row r="773" spans="1:8" s="187" customFormat="1" ht="22.9" customHeight="1" x14ac:dyDescent="0.2">
      <c r="A773" s="552"/>
      <c r="B773" s="553"/>
      <c r="C773" s="350" t="s">
        <v>2309</v>
      </c>
      <c r="D773" s="350" t="s">
        <v>16372</v>
      </c>
      <c r="E773" s="350" t="s">
        <v>257</v>
      </c>
      <c r="F773" s="350" t="s">
        <v>2306</v>
      </c>
      <c r="G773" s="350" t="s">
        <v>447</v>
      </c>
      <c r="H773" s="309"/>
    </row>
    <row r="774" spans="1:8" s="187" customFormat="1" ht="22.9" customHeight="1" x14ac:dyDescent="0.2">
      <c r="A774" s="552"/>
      <c r="B774" s="553"/>
      <c r="C774" s="350" t="s">
        <v>2310</v>
      </c>
      <c r="D774" s="350" t="s">
        <v>2311</v>
      </c>
      <c r="E774" s="350" t="s">
        <v>257</v>
      </c>
      <c r="F774" s="350" t="s">
        <v>2306</v>
      </c>
      <c r="G774" s="350" t="s">
        <v>447</v>
      </c>
      <c r="H774" s="309"/>
    </row>
    <row r="775" spans="1:8" s="187" customFormat="1" ht="22.9" customHeight="1" x14ac:dyDescent="0.2">
      <c r="A775" s="552"/>
      <c r="B775" s="553"/>
      <c r="C775" s="350" t="s">
        <v>16373</v>
      </c>
      <c r="D775" s="350" t="s">
        <v>16374</v>
      </c>
      <c r="E775" s="350" t="s">
        <v>257</v>
      </c>
      <c r="F775" s="350" t="s">
        <v>2306</v>
      </c>
      <c r="G775" s="350" t="s">
        <v>447</v>
      </c>
      <c r="H775" s="309"/>
    </row>
    <row r="776" spans="1:8" s="187" customFormat="1" ht="22.9" customHeight="1" x14ac:dyDescent="0.2">
      <c r="A776" s="552" t="s">
        <v>997</v>
      </c>
      <c r="B776" s="553" t="s">
        <v>998</v>
      </c>
      <c r="C776" s="350" t="s">
        <v>2312</v>
      </c>
      <c r="D776" s="350" t="s">
        <v>2313</v>
      </c>
      <c r="E776" s="350" t="s">
        <v>257</v>
      </c>
      <c r="F776" s="350" t="s">
        <v>2306</v>
      </c>
      <c r="G776" s="350"/>
      <c r="H776" s="309" t="s">
        <v>1225</v>
      </c>
    </row>
    <row r="777" spans="1:8" s="187" customFormat="1" ht="22.9" customHeight="1" x14ac:dyDescent="0.2">
      <c r="A777" s="552"/>
      <c r="B777" s="553"/>
      <c r="C777" s="350" t="s">
        <v>2314</v>
      </c>
      <c r="D777" s="350" t="s">
        <v>2315</v>
      </c>
      <c r="E777" s="350" t="s">
        <v>257</v>
      </c>
      <c r="F777" s="350" t="s">
        <v>2306</v>
      </c>
      <c r="G777" s="350"/>
      <c r="H777" s="309" t="s">
        <v>1225</v>
      </c>
    </row>
    <row r="778" spans="1:8" s="187" customFormat="1" ht="22.9" customHeight="1" x14ac:dyDescent="0.2">
      <c r="A778" s="552"/>
      <c r="B778" s="553"/>
      <c r="C778" s="350" t="s">
        <v>2316</v>
      </c>
      <c r="D778" s="350" t="s">
        <v>2317</v>
      </c>
      <c r="E778" s="350" t="s">
        <v>257</v>
      </c>
      <c r="F778" s="350" t="s">
        <v>2306</v>
      </c>
      <c r="G778" s="350"/>
      <c r="H778" s="309" t="s">
        <v>1225</v>
      </c>
    </row>
    <row r="779" spans="1:8" s="187" customFormat="1" ht="22.9" customHeight="1" x14ac:dyDescent="0.2">
      <c r="A779" s="552"/>
      <c r="B779" s="553"/>
      <c r="C779" s="350" t="s">
        <v>2318</v>
      </c>
      <c r="D779" s="350" t="s">
        <v>8043</v>
      </c>
      <c r="E779" s="350" t="s">
        <v>257</v>
      </c>
      <c r="F779" s="350" t="s">
        <v>2306</v>
      </c>
      <c r="G779" s="350"/>
      <c r="H779" s="309" t="s">
        <v>1225</v>
      </c>
    </row>
    <row r="780" spans="1:8" s="187" customFormat="1" ht="22.9" customHeight="1" x14ac:dyDescent="0.2">
      <c r="A780" s="552"/>
      <c r="B780" s="553"/>
      <c r="C780" s="350" t="s">
        <v>2319</v>
      </c>
      <c r="D780" s="350" t="s">
        <v>2320</v>
      </c>
      <c r="E780" s="350" t="s">
        <v>257</v>
      </c>
      <c r="F780" s="350" t="s">
        <v>2306</v>
      </c>
      <c r="G780" s="350" t="s">
        <v>447</v>
      </c>
      <c r="H780" s="309" t="s">
        <v>1225</v>
      </c>
    </row>
    <row r="781" spans="1:8" s="187" customFormat="1" ht="22.9" customHeight="1" x14ac:dyDescent="0.2">
      <c r="A781" s="552" t="s">
        <v>999</v>
      </c>
      <c r="B781" s="553" t="s">
        <v>417</v>
      </c>
      <c r="C781" s="350" t="s">
        <v>2321</v>
      </c>
      <c r="D781" s="350" t="s">
        <v>16375</v>
      </c>
      <c r="E781" s="350" t="s">
        <v>257</v>
      </c>
      <c r="F781" s="350" t="s">
        <v>2306</v>
      </c>
      <c r="G781" s="350" t="s">
        <v>447</v>
      </c>
      <c r="H781" s="309"/>
    </row>
    <row r="782" spans="1:8" s="187" customFormat="1" ht="22.9" customHeight="1" x14ac:dyDescent="0.2">
      <c r="A782" s="552"/>
      <c r="B782" s="553"/>
      <c r="C782" s="350" t="s">
        <v>2322</v>
      </c>
      <c r="D782" s="350" t="s">
        <v>2323</v>
      </c>
      <c r="E782" s="350" t="s">
        <v>257</v>
      </c>
      <c r="F782" s="350" t="s">
        <v>2306</v>
      </c>
      <c r="G782" s="350" t="s">
        <v>447</v>
      </c>
      <c r="H782" s="309"/>
    </row>
    <row r="783" spans="1:8" s="187" customFormat="1" ht="22.9" customHeight="1" x14ac:dyDescent="0.2">
      <c r="A783" s="552"/>
      <c r="B783" s="553"/>
      <c r="C783" s="350" t="s">
        <v>2324</v>
      </c>
      <c r="D783" s="350" t="s">
        <v>18322</v>
      </c>
      <c r="E783" s="350" t="s">
        <v>372</v>
      </c>
      <c r="F783" s="350" t="s">
        <v>2325</v>
      </c>
      <c r="G783" s="350" t="s">
        <v>447</v>
      </c>
      <c r="H783" s="309"/>
    </row>
    <row r="784" spans="1:8" s="187" customFormat="1" ht="22.9" customHeight="1" x14ac:dyDescent="0.2">
      <c r="A784" s="552"/>
      <c r="B784" s="553"/>
      <c r="C784" s="350" t="s">
        <v>2326</v>
      </c>
      <c r="D784" s="350" t="s">
        <v>2327</v>
      </c>
      <c r="E784" s="350" t="s">
        <v>257</v>
      </c>
      <c r="F784" s="350" t="s">
        <v>2328</v>
      </c>
      <c r="G784" s="350" t="s">
        <v>447</v>
      </c>
      <c r="H784" s="309"/>
    </row>
    <row r="785" spans="1:8" s="187" customFormat="1" ht="22.9" customHeight="1" x14ac:dyDescent="0.2">
      <c r="A785" s="552"/>
      <c r="B785" s="553"/>
      <c r="C785" s="350" t="s">
        <v>2329</v>
      </c>
      <c r="D785" s="350" t="s">
        <v>2330</v>
      </c>
      <c r="E785" s="350" t="s">
        <v>257</v>
      </c>
      <c r="F785" s="350" t="s">
        <v>2328</v>
      </c>
      <c r="G785" s="350" t="s">
        <v>447</v>
      </c>
      <c r="H785" s="309"/>
    </row>
    <row r="786" spans="1:8" s="187" customFormat="1" ht="22.9" customHeight="1" x14ac:dyDescent="0.2">
      <c r="A786" s="552" t="s">
        <v>1000</v>
      </c>
      <c r="B786" s="553" t="s">
        <v>1001</v>
      </c>
      <c r="C786" s="350" t="s">
        <v>2331</v>
      </c>
      <c r="D786" s="350" t="s">
        <v>16376</v>
      </c>
      <c r="E786" s="350" t="s">
        <v>257</v>
      </c>
      <c r="F786" s="350" t="s">
        <v>2306</v>
      </c>
      <c r="G786" s="350" t="s">
        <v>447</v>
      </c>
      <c r="H786" s="309"/>
    </row>
    <row r="787" spans="1:8" s="187" customFormat="1" ht="22.9" customHeight="1" x14ac:dyDescent="0.2">
      <c r="A787" s="552"/>
      <c r="B787" s="553"/>
      <c r="C787" s="350" t="s">
        <v>2332</v>
      </c>
      <c r="D787" s="350" t="s">
        <v>16377</v>
      </c>
      <c r="E787" s="350" t="s">
        <v>257</v>
      </c>
      <c r="F787" s="350" t="s">
        <v>2306</v>
      </c>
      <c r="G787" s="350" t="s">
        <v>447</v>
      </c>
      <c r="H787" s="309"/>
    </row>
    <row r="788" spans="1:8" s="187" customFormat="1" ht="22.9" customHeight="1" x14ac:dyDescent="0.2">
      <c r="A788" s="552"/>
      <c r="B788" s="553"/>
      <c r="C788" s="350" t="s">
        <v>2333</v>
      </c>
      <c r="D788" s="350" t="s">
        <v>16378</v>
      </c>
      <c r="E788" s="350" t="s">
        <v>14925</v>
      </c>
      <c r="F788" s="350" t="s">
        <v>2334</v>
      </c>
      <c r="G788" s="350" t="s">
        <v>447</v>
      </c>
      <c r="H788" s="309"/>
    </row>
    <row r="789" spans="1:8" s="187" customFormat="1" ht="22.9" customHeight="1" x14ac:dyDescent="0.2">
      <c r="A789" s="552"/>
      <c r="B789" s="553"/>
      <c r="C789" s="350" t="s">
        <v>2335</v>
      </c>
      <c r="D789" s="350" t="s">
        <v>16379</v>
      </c>
      <c r="E789" s="350" t="s">
        <v>14925</v>
      </c>
      <c r="F789" s="350" t="s">
        <v>2334</v>
      </c>
      <c r="G789" s="350" t="s">
        <v>447</v>
      </c>
      <c r="H789" s="309"/>
    </row>
    <row r="790" spans="1:8" s="187" customFormat="1" ht="22.9" customHeight="1" x14ac:dyDescent="0.2">
      <c r="A790" s="552" t="s">
        <v>1073</v>
      </c>
      <c r="B790" s="553" t="s">
        <v>1074</v>
      </c>
      <c r="C790" s="350" t="s">
        <v>2336</v>
      </c>
      <c r="D790" s="350" t="s">
        <v>2337</v>
      </c>
      <c r="E790" s="350" t="s">
        <v>372</v>
      </c>
      <c r="F790" s="350" t="s">
        <v>2325</v>
      </c>
      <c r="G790" s="350" t="s">
        <v>447</v>
      </c>
      <c r="H790" s="309"/>
    </row>
    <row r="791" spans="1:8" s="187" customFormat="1" ht="22.9" customHeight="1" x14ac:dyDescent="0.2">
      <c r="A791" s="552"/>
      <c r="B791" s="553"/>
      <c r="C791" s="350" t="s">
        <v>2338</v>
      </c>
      <c r="D791" s="350" t="s">
        <v>2339</v>
      </c>
      <c r="E791" s="350" t="s">
        <v>372</v>
      </c>
      <c r="F791" s="350" t="s">
        <v>2325</v>
      </c>
      <c r="G791" s="350" t="s">
        <v>447</v>
      </c>
      <c r="H791" s="309"/>
    </row>
    <row r="792" spans="1:8" s="187" customFormat="1" ht="22.9" customHeight="1" x14ac:dyDescent="0.2">
      <c r="A792" s="552"/>
      <c r="B792" s="553"/>
      <c r="C792" s="350" t="s">
        <v>2340</v>
      </c>
      <c r="D792" s="350" t="s">
        <v>2341</v>
      </c>
      <c r="E792" s="350" t="s">
        <v>257</v>
      </c>
      <c r="F792" s="350" t="s">
        <v>2328</v>
      </c>
      <c r="G792" s="350" t="s">
        <v>447</v>
      </c>
      <c r="H792" s="309"/>
    </row>
    <row r="793" spans="1:8" s="187" customFormat="1" ht="22.9" customHeight="1" x14ac:dyDescent="0.2">
      <c r="A793" s="552"/>
      <c r="B793" s="553"/>
      <c r="C793" s="350" t="s">
        <v>2342</v>
      </c>
      <c r="D793" s="350" t="s">
        <v>2343</v>
      </c>
      <c r="E793" s="350" t="s">
        <v>250</v>
      </c>
      <c r="F793" s="350" t="s">
        <v>2344</v>
      </c>
      <c r="G793" s="350" t="s">
        <v>447</v>
      </c>
      <c r="H793" s="309"/>
    </row>
    <row r="794" spans="1:8" s="187" customFormat="1" ht="22.9" customHeight="1" x14ac:dyDescent="0.2">
      <c r="A794" s="552"/>
      <c r="B794" s="553"/>
      <c r="C794" s="350" t="s">
        <v>2345</v>
      </c>
      <c r="D794" s="350" t="s">
        <v>2346</v>
      </c>
      <c r="E794" s="350" t="s">
        <v>250</v>
      </c>
      <c r="F794" s="350" t="s">
        <v>2344</v>
      </c>
      <c r="G794" s="350" t="s">
        <v>447</v>
      </c>
      <c r="H794" s="309"/>
    </row>
    <row r="795" spans="1:8" s="187" customFormat="1" ht="22.9" customHeight="1" x14ac:dyDescent="0.2">
      <c r="A795" s="552" t="s">
        <v>798</v>
      </c>
      <c r="B795" s="553" t="s">
        <v>799</v>
      </c>
      <c r="C795" s="350" t="s">
        <v>2347</v>
      </c>
      <c r="D795" s="350" t="s">
        <v>2348</v>
      </c>
      <c r="E795" s="350" t="s">
        <v>372</v>
      </c>
      <c r="F795" s="350" t="s">
        <v>2325</v>
      </c>
      <c r="G795" s="350" t="s">
        <v>447</v>
      </c>
      <c r="H795" s="309"/>
    </row>
    <row r="796" spans="1:8" s="187" customFormat="1" ht="22.9" customHeight="1" x14ac:dyDescent="0.2">
      <c r="A796" s="552"/>
      <c r="B796" s="553"/>
      <c r="C796" s="350" t="s">
        <v>2349</v>
      </c>
      <c r="D796" s="350" t="s">
        <v>2350</v>
      </c>
      <c r="E796" s="350" t="s">
        <v>372</v>
      </c>
      <c r="F796" s="350" t="s">
        <v>2325</v>
      </c>
      <c r="G796" s="350"/>
      <c r="H796" s="309"/>
    </row>
    <row r="797" spans="1:8" s="187" customFormat="1" ht="22.9" customHeight="1" x14ac:dyDescent="0.2">
      <c r="A797" s="552"/>
      <c r="B797" s="553"/>
      <c r="C797" s="350" t="s">
        <v>2351</v>
      </c>
      <c r="D797" s="350" t="s">
        <v>2352</v>
      </c>
      <c r="E797" s="350" t="s">
        <v>372</v>
      </c>
      <c r="F797" s="350" t="s">
        <v>2325</v>
      </c>
      <c r="G797" s="350"/>
      <c r="H797" s="309"/>
    </row>
    <row r="798" spans="1:8" s="187" customFormat="1" ht="22.9" customHeight="1" x14ac:dyDescent="0.2">
      <c r="A798" s="552"/>
      <c r="B798" s="553"/>
      <c r="C798" s="350" t="s">
        <v>2353</v>
      </c>
      <c r="D798" s="350" t="s">
        <v>2354</v>
      </c>
      <c r="E798" s="350" t="s">
        <v>372</v>
      </c>
      <c r="F798" s="350" t="s">
        <v>2325</v>
      </c>
      <c r="G798" s="350"/>
      <c r="H798" s="309"/>
    </row>
    <row r="799" spans="1:8" s="187" customFormat="1" ht="22.9" customHeight="1" x14ac:dyDescent="0.2">
      <c r="A799" s="552"/>
      <c r="B799" s="553"/>
      <c r="C799" s="350" t="s">
        <v>2355</v>
      </c>
      <c r="D799" s="350" t="s">
        <v>2356</v>
      </c>
      <c r="E799" s="350" t="s">
        <v>372</v>
      </c>
      <c r="F799" s="350" t="s">
        <v>2325</v>
      </c>
      <c r="G799" s="350"/>
      <c r="H799" s="309"/>
    </row>
    <row r="800" spans="1:8" s="187" customFormat="1" ht="22.9" customHeight="1" x14ac:dyDescent="0.2">
      <c r="A800" s="552"/>
      <c r="B800" s="553"/>
      <c r="C800" s="350" t="s">
        <v>2357</v>
      </c>
      <c r="D800" s="350" t="s">
        <v>2358</v>
      </c>
      <c r="E800" s="350" t="s">
        <v>372</v>
      </c>
      <c r="F800" s="350" t="s">
        <v>2325</v>
      </c>
      <c r="G800" s="350"/>
      <c r="H800" s="309"/>
    </row>
    <row r="801" spans="1:8" s="187" customFormat="1" ht="22.9" customHeight="1" x14ac:dyDescent="0.2">
      <c r="A801" s="552"/>
      <c r="B801" s="553"/>
      <c r="C801" s="350" t="s">
        <v>2359</v>
      </c>
      <c r="D801" s="350" t="s">
        <v>2360</v>
      </c>
      <c r="E801" s="350" t="s">
        <v>372</v>
      </c>
      <c r="F801" s="350" t="s">
        <v>2325</v>
      </c>
      <c r="G801" s="350"/>
      <c r="H801" s="309"/>
    </row>
    <row r="802" spans="1:8" s="187" customFormat="1" ht="22.9" customHeight="1" x14ac:dyDescent="0.2">
      <c r="A802" s="552" t="s">
        <v>777</v>
      </c>
      <c r="B802" s="553" t="s">
        <v>778</v>
      </c>
      <c r="C802" s="350" t="s">
        <v>2368</v>
      </c>
      <c r="D802" s="350" t="s">
        <v>2369</v>
      </c>
      <c r="E802" s="350" t="s">
        <v>258</v>
      </c>
      <c r="F802" s="350" t="s">
        <v>18323</v>
      </c>
      <c r="G802" s="350"/>
      <c r="H802" s="309" t="s">
        <v>1225</v>
      </c>
    </row>
    <row r="803" spans="1:8" s="187" customFormat="1" ht="22.9" customHeight="1" x14ac:dyDescent="0.2">
      <c r="A803" s="552"/>
      <c r="B803" s="553"/>
      <c r="C803" s="350" t="s">
        <v>2370</v>
      </c>
      <c r="D803" s="350" t="s">
        <v>2371</v>
      </c>
      <c r="E803" s="350" t="s">
        <v>258</v>
      </c>
      <c r="F803" s="350" t="s">
        <v>18323</v>
      </c>
      <c r="G803" s="350"/>
      <c r="H803" s="309" t="s">
        <v>1225</v>
      </c>
    </row>
    <row r="804" spans="1:8" s="187" customFormat="1" ht="22.9" customHeight="1" x14ac:dyDescent="0.2">
      <c r="A804" s="552"/>
      <c r="B804" s="553"/>
      <c r="C804" s="350" t="s">
        <v>2372</v>
      </c>
      <c r="D804" s="350" t="s">
        <v>2373</v>
      </c>
      <c r="E804" s="350" t="s">
        <v>258</v>
      </c>
      <c r="F804" s="350" t="s">
        <v>18323</v>
      </c>
      <c r="G804" s="350"/>
      <c r="H804" s="309" t="s">
        <v>1225</v>
      </c>
    </row>
    <row r="805" spans="1:8" s="187" customFormat="1" ht="22.9" customHeight="1" x14ac:dyDescent="0.2">
      <c r="A805" s="552"/>
      <c r="B805" s="553"/>
      <c r="C805" s="350" t="s">
        <v>2374</v>
      </c>
      <c r="D805" s="350" t="s">
        <v>2375</v>
      </c>
      <c r="E805" s="350" t="s">
        <v>258</v>
      </c>
      <c r="F805" s="350" t="s">
        <v>18323</v>
      </c>
      <c r="G805" s="350" t="s">
        <v>447</v>
      </c>
      <c r="H805" s="309" t="s">
        <v>1225</v>
      </c>
    </row>
    <row r="806" spans="1:8" s="187" customFormat="1" ht="22.9" customHeight="1" x14ac:dyDescent="0.2">
      <c r="A806" s="552"/>
      <c r="B806" s="553"/>
      <c r="C806" s="350" t="s">
        <v>2376</v>
      </c>
      <c r="D806" s="350" t="s">
        <v>2377</v>
      </c>
      <c r="E806" s="350" t="s">
        <v>258</v>
      </c>
      <c r="F806" s="350" t="s">
        <v>18323</v>
      </c>
      <c r="G806" s="350"/>
      <c r="H806" s="309" t="s">
        <v>1225</v>
      </c>
    </row>
    <row r="807" spans="1:8" s="187" customFormat="1" ht="22.9" customHeight="1" x14ac:dyDescent="0.2">
      <c r="A807" s="552"/>
      <c r="B807" s="553"/>
      <c r="C807" s="350" t="s">
        <v>2378</v>
      </c>
      <c r="D807" s="350" t="s">
        <v>2379</v>
      </c>
      <c r="E807" s="350" t="s">
        <v>258</v>
      </c>
      <c r="F807" s="350" t="s">
        <v>18323</v>
      </c>
      <c r="G807" s="350" t="s">
        <v>462</v>
      </c>
      <c r="H807" s="309" t="s">
        <v>1225</v>
      </c>
    </row>
    <row r="808" spans="1:8" s="187" customFormat="1" ht="22.9" customHeight="1" x14ac:dyDescent="0.2">
      <c r="A808" s="552"/>
      <c r="B808" s="553"/>
      <c r="C808" s="350" t="s">
        <v>2380</v>
      </c>
      <c r="D808" s="350" t="s">
        <v>2381</v>
      </c>
      <c r="E808" s="350" t="s">
        <v>258</v>
      </c>
      <c r="F808" s="350" t="s">
        <v>18323</v>
      </c>
      <c r="G808" s="350"/>
      <c r="H808" s="309" t="s">
        <v>1225</v>
      </c>
    </row>
    <row r="809" spans="1:8" s="187" customFormat="1" ht="22.9" customHeight="1" x14ac:dyDescent="0.2">
      <c r="A809" s="552"/>
      <c r="B809" s="553"/>
      <c r="C809" s="350" t="s">
        <v>2382</v>
      </c>
      <c r="D809" s="350" t="s">
        <v>2383</v>
      </c>
      <c r="E809" s="350" t="s">
        <v>258</v>
      </c>
      <c r="F809" s="350" t="s">
        <v>18323</v>
      </c>
      <c r="G809" s="350"/>
      <c r="H809" s="309" t="s">
        <v>1225</v>
      </c>
    </row>
    <row r="810" spans="1:8" s="187" customFormat="1" ht="22.9" customHeight="1" x14ac:dyDescent="0.2">
      <c r="A810" s="552"/>
      <c r="B810" s="553"/>
      <c r="C810" s="350" t="s">
        <v>2384</v>
      </c>
      <c r="D810" s="350" t="s">
        <v>2385</v>
      </c>
      <c r="E810" s="350" t="s">
        <v>258</v>
      </c>
      <c r="F810" s="350" t="s">
        <v>18323</v>
      </c>
      <c r="G810" s="350"/>
      <c r="H810" s="309" t="s">
        <v>1225</v>
      </c>
    </row>
    <row r="811" spans="1:8" s="187" customFormat="1" ht="22.9" customHeight="1" x14ac:dyDescent="0.2">
      <c r="A811" s="552"/>
      <c r="B811" s="553"/>
      <c r="C811" s="350" t="s">
        <v>16380</v>
      </c>
      <c r="D811" s="350" t="s">
        <v>16381</v>
      </c>
      <c r="E811" s="350" t="s">
        <v>258</v>
      </c>
      <c r="F811" s="350" t="s">
        <v>18323</v>
      </c>
      <c r="G811" s="350"/>
      <c r="H811" s="309" t="s">
        <v>1225</v>
      </c>
    </row>
    <row r="812" spans="1:8" s="187" customFormat="1" ht="22.9" customHeight="1" x14ac:dyDescent="0.2">
      <c r="A812" s="552"/>
      <c r="B812" s="553"/>
      <c r="C812" s="350" t="s">
        <v>16382</v>
      </c>
      <c r="D812" s="350" t="s">
        <v>16383</v>
      </c>
      <c r="E812" s="350" t="s">
        <v>258</v>
      </c>
      <c r="F812" s="350" t="s">
        <v>18323</v>
      </c>
      <c r="G812" s="350"/>
      <c r="H812" s="309" t="s">
        <v>1225</v>
      </c>
    </row>
    <row r="813" spans="1:8" s="187" customFormat="1" ht="22.9" customHeight="1" x14ac:dyDescent="0.2">
      <c r="A813" s="552"/>
      <c r="B813" s="553"/>
      <c r="C813" s="350" t="s">
        <v>16384</v>
      </c>
      <c r="D813" s="350" t="s">
        <v>16385</v>
      </c>
      <c r="E813" s="350" t="s">
        <v>258</v>
      </c>
      <c r="F813" s="350" t="s">
        <v>18323</v>
      </c>
      <c r="G813" s="350" t="s">
        <v>462</v>
      </c>
      <c r="H813" s="309" t="s">
        <v>1225</v>
      </c>
    </row>
    <row r="814" spans="1:8" s="187" customFormat="1" ht="22.9" customHeight="1" x14ac:dyDescent="0.2">
      <c r="A814" s="552"/>
      <c r="B814" s="553"/>
      <c r="C814" s="350" t="s">
        <v>16386</v>
      </c>
      <c r="D814" s="350" t="s">
        <v>16387</v>
      </c>
      <c r="E814" s="350" t="s">
        <v>258</v>
      </c>
      <c r="F814" s="350" t="s">
        <v>18323</v>
      </c>
      <c r="G814" s="350"/>
      <c r="H814" s="309" t="s">
        <v>1225</v>
      </c>
    </row>
    <row r="815" spans="1:8" s="187" customFormat="1" ht="22.9" customHeight="1" x14ac:dyDescent="0.2">
      <c r="A815" s="552"/>
      <c r="B815" s="553"/>
      <c r="C815" s="350" t="s">
        <v>16388</v>
      </c>
      <c r="D815" s="350" t="s">
        <v>16389</v>
      </c>
      <c r="E815" s="350" t="s">
        <v>258</v>
      </c>
      <c r="F815" s="350" t="s">
        <v>18323</v>
      </c>
      <c r="G815" s="350"/>
      <c r="H815" s="309" t="s">
        <v>1225</v>
      </c>
    </row>
    <row r="816" spans="1:8" s="187" customFormat="1" ht="22.9" customHeight="1" x14ac:dyDescent="0.2">
      <c r="A816" s="552" t="s">
        <v>779</v>
      </c>
      <c r="B816" s="553" t="s">
        <v>780</v>
      </c>
      <c r="C816" s="350" t="s">
        <v>2386</v>
      </c>
      <c r="D816" s="350" t="s">
        <v>2387</v>
      </c>
      <c r="E816" s="350" t="s">
        <v>258</v>
      </c>
      <c r="F816" s="350" t="s">
        <v>18323</v>
      </c>
      <c r="G816" s="350" t="s">
        <v>462</v>
      </c>
      <c r="H816" s="309"/>
    </row>
    <row r="817" spans="1:8" s="187" customFormat="1" ht="22.9" customHeight="1" x14ac:dyDescent="0.2">
      <c r="A817" s="552"/>
      <c r="B817" s="553"/>
      <c r="C817" s="350" t="s">
        <v>2388</v>
      </c>
      <c r="D817" s="350" t="s">
        <v>2389</v>
      </c>
      <c r="E817" s="350" t="s">
        <v>258</v>
      </c>
      <c r="F817" s="350" t="s">
        <v>18323</v>
      </c>
      <c r="G817" s="350" t="s">
        <v>462</v>
      </c>
      <c r="H817" s="309"/>
    </row>
    <row r="818" spans="1:8" s="187" customFormat="1" ht="22.9" customHeight="1" x14ac:dyDescent="0.2">
      <c r="A818" s="552"/>
      <c r="B818" s="553"/>
      <c r="C818" s="350" t="s">
        <v>2390</v>
      </c>
      <c r="D818" s="350" t="s">
        <v>2391</v>
      </c>
      <c r="E818" s="350" t="s">
        <v>258</v>
      </c>
      <c r="F818" s="350" t="s">
        <v>18323</v>
      </c>
      <c r="G818" s="350" t="s">
        <v>462</v>
      </c>
      <c r="H818" s="309"/>
    </row>
    <row r="819" spans="1:8" s="187" customFormat="1" ht="22.9" customHeight="1" x14ac:dyDescent="0.2">
      <c r="A819" s="552"/>
      <c r="B819" s="553"/>
      <c r="C819" s="350" t="s">
        <v>2392</v>
      </c>
      <c r="D819" s="350" t="s">
        <v>2393</v>
      </c>
      <c r="E819" s="350" t="s">
        <v>258</v>
      </c>
      <c r="F819" s="350" t="s">
        <v>18323</v>
      </c>
      <c r="G819" s="350" t="s">
        <v>462</v>
      </c>
      <c r="H819" s="309"/>
    </row>
    <row r="820" spans="1:8" s="187" customFormat="1" ht="22.9" customHeight="1" x14ac:dyDescent="0.2">
      <c r="A820" s="552"/>
      <c r="B820" s="553"/>
      <c r="C820" s="350" t="s">
        <v>2394</v>
      </c>
      <c r="D820" s="350" t="s">
        <v>2395</v>
      </c>
      <c r="E820" s="350" t="s">
        <v>258</v>
      </c>
      <c r="F820" s="350" t="s">
        <v>18323</v>
      </c>
      <c r="G820" s="350" t="s">
        <v>462</v>
      </c>
      <c r="H820" s="309"/>
    </row>
    <row r="821" spans="1:8" s="187" customFormat="1" ht="22.9" customHeight="1" x14ac:dyDescent="0.2">
      <c r="A821" s="552"/>
      <c r="B821" s="553"/>
      <c r="C821" s="350" t="s">
        <v>2396</v>
      </c>
      <c r="D821" s="350" t="s">
        <v>2397</v>
      </c>
      <c r="E821" s="350" t="s">
        <v>258</v>
      </c>
      <c r="F821" s="350" t="s">
        <v>18323</v>
      </c>
      <c r="G821" s="350" t="s">
        <v>462</v>
      </c>
      <c r="H821" s="309"/>
    </row>
    <row r="822" spans="1:8" s="187" customFormat="1" ht="22.9" customHeight="1" x14ac:dyDescent="0.2">
      <c r="A822" s="552"/>
      <c r="B822" s="553"/>
      <c r="C822" s="350" t="s">
        <v>2398</v>
      </c>
      <c r="D822" s="350" t="s">
        <v>2399</v>
      </c>
      <c r="E822" s="350" t="s">
        <v>258</v>
      </c>
      <c r="F822" s="350" t="s">
        <v>18323</v>
      </c>
      <c r="G822" s="350" t="s">
        <v>462</v>
      </c>
      <c r="H822" s="309"/>
    </row>
    <row r="823" spans="1:8" s="187" customFormat="1" ht="22.9" customHeight="1" x14ac:dyDescent="0.2">
      <c r="A823" s="552" t="s">
        <v>546</v>
      </c>
      <c r="B823" s="553" t="s">
        <v>547</v>
      </c>
      <c r="C823" s="350" t="s">
        <v>2400</v>
      </c>
      <c r="D823" s="350" t="s">
        <v>2401</v>
      </c>
      <c r="E823" s="350" t="s">
        <v>258</v>
      </c>
      <c r="F823" s="350" t="s">
        <v>2132</v>
      </c>
      <c r="G823" s="350" t="s">
        <v>447</v>
      </c>
      <c r="H823" s="309" t="s">
        <v>1255</v>
      </c>
    </row>
    <row r="824" spans="1:8" s="187" customFormat="1" ht="22.9" customHeight="1" x14ac:dyDescent="0.2">
      <c r="A824" s="552"/>
      <c r="B824" s="553"/>
      <c r="C824" s="350" t="s">
        <v>2402</v>
      </c>
      <c r="D824" s="350" t="s">
        <v>2403</v>
      </c>
      <c r="E824" s="350" t="s">
        <v>258</v>
      </c>
      <c r="F824" s="350" t="s">
        <v>2132</v>
      </c>
      <c r="G824" s="350" t="s">
        <v>447</v>
      </c>
      <c r="H824" s="309" t="s">
        <v>1255</v>
      </c>
    </row>
    <row r="825" spans="1:8" s="187" customFormat="1" ht="22.9" customHeight="1" x14ac:dyDescent="0.2">
      <c r="A825" s="552"/>
      <c r="B825" s="553"/>
      <c r="C825" s="350" t="s">
        <v>2404</v>
      </c>
      <c r="D825" s="350" t="s">
        <v>2405</v>
      </c>
      <c r="E825" s="350" t="s">
        <v>258</v>
      </c>
      <c r="F825" s="350" t="s">
        <v>2132</v>
      </c>
      <c r="G825" s="350" t="s">
        <v>447</v>
      </c>
      <c r="H825" s="309" t="s">
        <v>1255</v>
      </c>
    </row>
    <row r="826" spans="1:8" s="187" customFormat="1" ht="22.9" customHeight="1" x14ac:dyDescent="0.2">
      <c r="A826" s="552"/>
      <c r="B826" s="553"/>
      <c r="C826" s="350" t="s">
        <v>2406</v>
      </c>
      <c r="D826" s="350" t="s">
        <v>2407</v>
      </c>
      <c r="E826" s="350" t="s">
        <v>258</v>
      </c>
      <c r="F826" s="350" t="s">
        <v>2132</v>
      </c>
      <c r="G826" s="350" t="s">
        <v>447</v>
      </c>
      <c r="H826" s="309" t="s">
        <v>1255</v>
      </c>
    </row>
    <row r="827" spans="1:8" s="187" customFormat="1" ht="22.9" customHeight="1" x14ac:dyDescent="0.2">
      <c r="A827" s="552"/>
      <c r="B827" s="553"/>
      <c r="C827" s="350" t="s">
        <v>2408</v>
      </c>
      <c r="D827" s="350" t="s">
        <v>2409</v>
      </c>
      <c r="E827" s="350" t="s">
        <v>258</v>
      </c>
      <c r="F827" s="350" t="s">
        <v>2132</v>
      </c>
      <c r="G827" s="350" t="s">
        <v>447</v>
      </c>
      <c r="H827" s="309" t="s">
        <v>1255</v>
      </c>
    </row>
    <row r="828" spans="1:8" s="187" customFormat="1" ht="22.9" customHeight="1" x14ac:dyDescent="0.2">
      <c r="A828" s="552"/>
      <c r="B828" s="553"/>
      <c r="C828" s="350" t="s">
        <v>2410</v>
      </c>
      <c r="D828" s="350" t="s">
        <v>2411</v>
      </c>
      <c r="E828" s="350" t="s">
        <v>258</v>
      </c>
      <c r="F828" s="350" t="s">
        <v>2132</v>
      </c>
      <c r="G828" s="350" t="s">
        <v>447</v>
      </c>
      <c r="H828" s="309" t="s">
        <v>1255</v>
      </c>
    </row>
    <row r="829" spans="1:8" s="187" customFormat="1" ht="22.9" customHeight="1" x14ac:dyDescent="0.2">
      <c r="A829" s="552"/>
      <c r="B829" s="553"/>
      <c r="C829" s="350" t="s">
        <v>2412</v>
      </c>
      <c r="D829" s="350" t="s">
        <v>2413</v>
      </c>
      <c r="E829" s="350" t="s">
        <v>258</v>
      </c>
      <c r="F829" s="350" t="s">
        <v>2132</v>
      </c>
      <c r="G829" s="350" t="s">
        <v>447</v>
      </c>
      <c r="H829" s="309" t="s">
        <v>1255</v>
      </c>
    </row>
    <row r="830" spans="1:8" s="187" customFormat="1" ht="22.9" customHeight="1" x14ac:dyDescent="0.2">
      <c r="A830" s="552"/>
      <c r="B830" s="553"/>
      <c r="C830" s="350" t="s">
        <v>2414</v>
      </c>
      <c r="D830" s="350" t="s">
        <v>2415</v>
      </c>
      <c r="E830" s="350" t="s">
        <v>258</v>
      </c>
      <c r="F830" s="350" t="s">
        <v>2132</v>
      </c>
      <c r="G830" s="350" t="s">
        <v>447</v>
      </c>
      <c r="H830" s="309" t="s">
        <v>1255</v>
      </c>
    </row>
    <row r="831" spans="1:8" s="187" customFormat="1" ht="22.9" customHeight="1" x14ac:dyDescent="0.2">
      <c r="A831" s="552"/>
      <c r="B831" s="553"/>
      <c r="C831" s="350" t="s">
        <v>2416</v>
      </c>
      <c r="D831" s="350" t="s">
        <v>2417</v>
      </c>
      <c r="E831" s="350" t="s">
        <v>258</v>
      </c>
      <c r="F831" s="350" t="s">
        <v>18323</v>
      </c>
      <c r="G831" s="350" t="s">
        <v>447</v>
      </c>
      <c r="H831" s="309" t="s">
        <v>1255</v>
      </c>
    </row>
    <row r="832" spans="1:8" s="187" customFormat="1" ht="22.9" customHeight="1" x14ac:dyDescent="0.2">
      <c r="A832" s="552"/>
      <c r="B832" s="553"/>
      <c r="C832" s="350" t="s">
        <v>2418</v>
      </c>
      <c r="D832" s="350" t="s">
        <v>2419</v>
      </c>
      <c r="E832" s="350" t="s">
        <v>258</v>
      </c>
      <c r="F832" s="350" t="s">
        <v>18323</v>
      </c>
      <c r="G832" s="350" t="s">
        <v>447</v>
      </c>
      <c r="H832" s="309" t="s">
        <v>1255</v>
      </c>
    </row>
    <row r="833" spans="1:8" s="187" customFormat="1" ht="22.9" customHeight="1" x14ac:dyDescent="0.2">
      <c r="A833" s="552"/>
      <c r="B833" s="553"/>
      <c r="C833" s="350" t="s">
        <v>2420</v>
      </c>
      <c r="D833" s="350" t="s">
        <v>2421</v>
      </c>
      <c r="E833" s="350" t="s">
        <v>258</v>
      </c>
      <c r="F833" s="350" t="s">
        <v>18323</v>
      </c>
      <c r="G833" s="350" t="s">
        <v>447</v>
      </c>
      <c r="H833" s="309" t="s">
        <v>1255</v>
      </c>
    </row>
    <row r="834" spans="1:8" s="187" customFormat="1" ht="22.9" customHeight="1" x14ac:dyDescent="0.2">
      <c r="A834" s="552"/>
      <c r="B834" s="553"/>
      <c r="C834" s="350" t="s">
        <v>2422</v>
      </c>
      <c r="D834" s="350" t="s">
        <v>2423</v>
      </c>
      <c r="E834" s="350" t="s">
        <v>258</v>
      </c>
      <c r="F834" s="350" t="s">
        <v>18323</v>
      </c>
      <c r="G834" s="350" t="s">
        <v>447</v>
      </c>
      <c r="H834" s="309" t="s">
        <v>1255</v>
      </c>
    </row>
    <row r="835" spans="1:8" s="187" customFormat="1" ht="22.9" customHeight="1" x14ac:dyDescent="0.2">
      <c r="A835" s="552"/>
      <c r="B835" s="553"/>
      <c r="C835" s="350" t="s">
        <v>2424</v>
      </c>
      <c r="D835" s="350" t="s">
        <v>2425</v>
      </c>
      <c r="E835" s="350" t="s">
        <v>258</v>
      </c>
      <c r="F835" s="350" t="s">
        <v>18323</v>
      </c>
      <c r="G835" s="350" t="s">
        <v>447</v>
      </c>
      <c r="H835" s="309" t="s">
        <v>1255</v>
      </c>
    </row>
    <row r="836" spans="1:8" s="187" customFormat="1" ht="22.9" customHeight="1" x14ac:dyDescent="0.2">
      <c r="A836" s="552"/>
      <c r="B836" s="553"/>
      <c r="C836" s="350" t="s">
        <v>2426</v>
      </c>
      <c r="D836" s="350" t="s">
        <v>2427</v>
      </c>
      <c r="E836" s="350" t="s">
        <v>258</v>
      </c>
      <c r="F836" s="350" t="s">
        <v>18323</v>
      </c>
      <c r="G836" s="350" t="s">
        <v>447</v>
      </c>
      <c r="H836" s="309" t="s">
        <v>1255</v>
      </c>
    </row>
    <row r="837" spans="1:8" s="187" customFormat="1" ht="22.9" customHeight="1" x14ac:dyDescent="0.2">
      <c r="A837" s="552"/>
      <c r="B837" s="553"/>
      <c r="C837" s="350" t="s">
        <v>2428</v>
      </c>
      <c r="D837" s="350" t="s">
        <v>2429</v>
      </c>
      <c r="E837" s="350" t="s">
        <v>258</v>
      </c>
      <c r="F837" s="350" t="s">
        <v>18323</v>
      </c>
      <c r="G837" s="350" t="s">
        <v>447</v>
      </c>
      <c r="H837" s="309" t="s">
        <v>1255</v>
      </c>
    </row>
    <row r="838" spans="1:8" s="187" customFormat="1" ht="22.9" customHeight="1" x14ac:dyDescent="0.2">
      <c r="A838" s="552"/>
      <c r="B838" s="553"/>
      <c r="C838" s="350" t="s">
        <v>2430</v>
      </c>
      <c r="D838" s="350" t="s">
        <v>2431</v>
      </c>
      <c r="E838" s="350" t="s">
        <v>258</v>
      </c>
      <c r="F838" s="350" t="s">
        <v>18323</v>
      </c>
      <c r="G838" s="350" t="s">
        <v>447</v>
      </c>
      <c r="H838" s="309" t="s">
        <v>1255</v>
      </c>
    </row>
    <row r="839" spans="1:8" s="187" customFormat="1" ht="22.9" customHeight="1" x14ac:dyDescent="0.2">
      <c r="A839" s="552"/>
      <c r="B839" s="553"/>
      <c r="C839" s="350" t="s">
        <v>2432</v>
      </c>
      <c r="D839" s="350" t="s">
        <v>2433</v>
      </c>
      <c r="E839" s="350" t="s">
        <v>258</v>
      </c>
      <c r="F839" s="350" t="s">
        <v>18323</v>
      </c>
      <c r="G839" s="350" t="s">
        <v>447</v>
      </c>
      <c r="H839" s="309" t="s">
        <v>1255</v>
      </c>
    </row>
    <row r="840" spans="1:8" s="187" customFormat="1" ht="22.9" customHeight="1" x14ac:dyDescent="0.2">
      <c r="A840" s="552"/>
      <c r="B840" s="553"/>
      <c r="C840" s="350" t="s">
        <v>2434</v>
      </c>
      <c r="D840" s="350" t="s">
        <v>2435</v>
      </c>
      <c r="E840" s="350" t="s">
        <v>258</v>
      </c>
      <c r="F840" s="350" t="s">
        <v>18323</v>
      </c>
      <c r="G840" s="350" t="s">
        <v>447</v>
      </c>
      <c r="H840" s="309" t="s">
        <v>1255</v>
      </c>
    </row>
    <row r="841" spans="1:8" s="187" customFormat="1" ht="22.9" customHeight="1" x14ac:dyDescent="0.2">
      <c r="A841" s="552"/>
      <c r="B841" s="553"/>
      <c r="C841" s="350" t="s">
        <v>2436</v>
      </c>
      <c r="D841" s="350" t="s">
        <v>2437</v>
      </c>
      <c r="E841" s="350" t="s">
        <v>258</v>
      </c>
      <c r="F841" s="350" t="s">
        <v>18323</v>
      </c>
      <c r="G841" s="350" t="s">
        <v>447</v>
      </c>
      <c r="H841" s="309" t="s">
        <v>1255</v>
      </c>
    </row>
    <row r="842" spans="1:8" s="187" customFormat="1" ht="22.9" customHeight="1" x14ac:dyDescent="0.2">
      <c r="A842" s="552"/>
      <c r="B842" s="553"/>
      <c r="C842" s="350" t="s">
        <v>2438</v>
      </c>
      <c r="D842" s="350" t="s">
        <v>2439</v>
      </c>
      <c r="E842" s="350" t="s">
        <v>258</v>
      </c>
      <c r="F842" s="350" t="s">
        <v>18323</v>
      </c>
      <c r="G842" s="350" t="s">
        <v>447</v>
      </c>
      <c r="H842" s="309" t="s">
        <v>1255</v>
      </c>
    </row>
    <row r="843" spans="1:8" s="187" customFormat="1" ht="22.9" customHeight="1" x14ac:dyDescent="0.2">
      <c r="A843" s="552"/>
      <c r="B843" s="553"/>
      <c r="C843" s="350" t="s">
        <v>2440</v>
      </c>
      <c r="D843" s="350" t="s">
        <v>2441</v>
      </c>
      <c r="E843" s="350" t="s">
        <v>258</v>
      </c>
      <c r="F843" s="350" t="s">
        <v>18323</v>
      </c>
      <c r="G843" s="350" t="s">
        <v>447</v>
      </c>
      <c r="H843" s="309" t="s">
        <v>1255</v>
      </c>
    </row>
    <row r="844" spans="1:8" s="187" customFormat="1" ht="22.9" customHeight="1" x14ac:dyDescent="0.2">
      <c r="A844" s="552"/>
      <c r="B844" s="553"/>
      <c r="C844" s="350" t="s">
        <v>2442</v>
      </c>
      <c r="D844" s="350" t="s">
        <v>2443</v>
      </c>
      <c r="E844" s="350" t="s">
        <v>258</v>
      </c>
      <c r="F844" s="350" t="s">
        <v>18323</v>
      </c>
      <c r="G844" s="350" t="s">
        <v>447</v>
      </c>
      <c r="H844" s="309" t="s">
        <v>1255</v>
      </c>
    </row>
    <row r="845" spans="1:8" s="187" customFormat="1" ht="22.9" customHeight="1" x14ac:dyDescent="0.2">
      <c r="A845" s="552"/>
      <c r="B845" s="553"/>
      <c r="C845" s="350" t="s">
        <v>2444</v>
      </c>
      <c r="D845" s="350" t="s">
        <v>2445</v>
      </c>
      <c r="E845" s="350" t="s">
        <v>258</v>
      </c>
      <c r="F845" s="350" t="s">
        <v>18323</v>
      </c>
      <c r="G845" s="350" t="s">
        <v>447</v>
      </c>
      <c r="H845" s="309" t="s">
        <v>1255</v>
      </c>
    </row>
    <row r="846" spans="1:8" s="187" customFormat="1" ht="22.9" customHeight="1" x14ac:dyDescent="0.2">
      <c r="A846" s="552"/>
      <c r="B846" s="553"/>
      <c r="C846" s="350" t="s">
        <v>2446</v>
      </c>
      <c r="D846" s="350" t="s">
        <v>2447</v>
      </c>
      <c r="E846" s="350" t="s">
        <v>258</v>
      </c>
      <c r="F846" s="350" t="s">
        <v>18323</v>
      </c>
      <c r="G846" s="350" t="s">
        <v>447</v>
      </c>
      <c r="H846" s="309" t="s">
        <v>1255</v>
      </c>
    </row>
    <row r="847" spans="1:8" s="187" customFormat="1" ht="22.9" customHeight="1" x14ac:dyDescent="0.2">
      <c r="A847" s="552"/>
      <c r="B847" s="553"/>
      <c r="C847" s="350" t="s">
        <v>2448</v>
      </c>
      <c r="D847" s="350" t="s">
        <v>2449</v>
      </c>
      <c r="E847" s="350" t="s">
        <v>258</v>
      </c>
      <c r="F847" s="350" t="s">
        <v>18323</v>
      </c>
      <c r="G847" s="350" t="s">
        <v>447</v>
      </c>
      <c r="H847" s="309" t="s">
        <v>1255</v>
      </c>
    </row>
    <row r="848" spans="1:8" s="187" customFormat="1" ht="22.9" customHeight="1" x14ac:dyDescent="0.2">
      <c r="A848" s="552"/>
      <c r="B848" s="553"/>
      <c r="C848" s="350" t="s">
        <v>2450</v>
      </c>
      <c r="D848" s="350" t="s">
        <v>2451</v>
      </c>
      <c r="E848" s="350" t="s">
        <v>258</v>
      </c>
      <c r="F848" s="350" t="s">
        <v>18323</v>
      </c>
      <c r="G848" s="350" t="s">
        <v>447</v>
      </c>
      <c r="H848" s="309" t="s">
        <v>1255</v>
      </c>
    </row>
    <row r="849" spans="1:8" s="187" customFormat="1" ht="22.9" customHeight="1" x14ac:dyDescent="0.2">
      <c r="A849" s="552"/>
      <c r="B849" s="553"/>
      <c r="C849" s="350" t="s">
        <v>2452</v>
      </c>
      <c r="D849" s="350" t="s">
        <v>2425</v>
      </c>
      <c r="E849" s="350" t="s">
        <v>258</v>
      </c>
      <c r="F849" s="350" t="s">
        <v>18323</v>
      </c>
      <c r="G849" s="350" t="s">
        <v>447</v>
      </c>
      <c r="H849" s="309" t="s">
        <v>1255</v>
      </c>
    </row>
    <row r="850" spans="1:8" s="187" customFormat="1" ht="22.9" customHeight="1" x14ac:dyDescent="0.2">
      <c r="A850" s="552"/>
      <c r="B850" s="553"/>
      <c r="C850" s="350" t="s">
        <v>2453</v>
      </c>
      <c r="D850" s="350" t="s">
        <v>2454</v>
      </c>
      <c r="E850" s="350" t="s">
        <v>258</v>
      </c>
      <c r="F850" s="350" t="s">
        <v>18323</v>
      </c>
      <c r="G850" s="350" t="s">
        <v>447</v>
      </c>
      <c r="H850" s="309" t="s">
        <v>1255</v>
      </c>
    </row>
    <row r="851" spans="1:8" s="187" customFormat="1" ht="22.9" customHeight="1" x14ac:dyDescent="0.2">
      <c r="A851" s="552"/>
      <c r="B851" s="553"/>
      <c r="C851" s="350" t="s">
        <v>2455</v>
      </c>
      <c r="D851" s="350" t="s">
        <v>2456</v>
      </c>
      <c r="E851" s="350" t="s">
        <v>258</v>
      </c>
      <c r="F851" s="350" t="s">
        <v>18323</v>
      </c>
      <c r="G851" s="350" t="s">
        <v>447</v>
      </c>
      <c r="H851" s="309" t="s">
        <v>1255</v>
      </c>
    </row>
    <row r="852" spans="1:8" s="187" customFormat="1" ht="22.9" customHeight="1" x14ac:dyDescent="0.2">
      <c r="A852" s="552"/>
      <c r="B852" s="553"/>
      <c r="C852" s="350" t="s">
        <v>2457</v>
      </c>
      <c r="D852" s="350" t="s">
        <v>2458</v>
      </c>
      <c r="E852" s="350" t="s">
        <v>258</v>
      </c>
      <c r="F852" s="350" t="s">
        <v>18323</v>
      </c>
      <c r="G852" s="350" t="s">
        <v>447</v>
      </c>
      <c r="H852" s="309" t="s">
        <v>1255</v>
      </c>
    </row>
    <row r="853" spans="1:8" s="187" customFormat="1" ht="22.9" customHeight="1" x14ac:dyDescent="0.2">
      <c r="A853" s="552"/>
      <c r="B853" s="553"/>
      <c r="C853" s="350" t="s">
        <v>2459</v>
      </c>
      <c r="D853" s="350" t="s">
        <v>2460</v>
      </c>
      <c r="E853" s="350" t="s">
        <v>258</v>
      </c>
      <c r="F853" s="350" t="s">
        <v>18323</v>
      </c>
      <c r="G853" s="350" t="s">
        <v>447</v>
      </c>
      <c r="H853" s="309" t="s">
        <v>1255</v>
      </c>
    </row>
    <row r="854" spans="1:8" s="187" customFormat="1" ht="22.9" customHeight="1" x14ac:dyDescent="0.2">
      <c r="A854" s="552"/>
      <c r="B854" s="553"/>
      <c r="C854" s="350" t="s">
        <v>2461</v>
      </c>
      <c r="D854" s="350" t="s">
        <v>2462</v>
      </c>
      <c r="E854" s="350" t="s">
        <v>258</v>
      </c>
      <c r="F854" s="350" t="s">
        <v>18323</v>
      </c>
      <c r="G854" s="350" t="s">
        <v>447</v>
      </c>
      <c r="H854" s="309" t="s">
        <v>1255</v>
      </c>
    </row>
    <row r="855" spans="1:8" s="187" customFormat="1" ht="22.9" customHeight="1" x14ac:dyDescent="0.2">
      <c r="A855" s="552"/>
      <c r="B855" s="553"/>
      <c r="C855" s="350" t="s">
        <v>2463</v>
      </c>
      <c r="D855" s="350" t="s">
        <v>2464</v>
      </c>
      <c r="E855" s="350" t="s">
        <v>258</v>
      </c>
      <c r="F855" s="350" t="s">
        <v>2465</v>
      </c>
      <c r="G855" s="350" t="s">
        <v>447</v>
      </c>
      <c r="H855" s="309" t="s">
        <v>1255</v>
      </c>
    </row>
    <row r="856" spans="1:8" s="187" customFormat="1" ht="22.9" customHeight="1" x14ac:dyDescent="0.2">
      <c r="A856" s="552"/>
      <c r="B856" s="553"/>
      <c r="C856" s="350" t="s">
        <v>16390</v>
      </c>
      <c r="D856" s="350" t="s">
        <v>16391</v>
      </c>
      <c r="E856" s="350" t="s">
        <v>258</v>
      </c>
      <c r="F856" s="350" t="s">
        <v>2465</v>
      </c>
      <c r="G856" s="350" t="s">
        <v>447</v>
      </c>
      <c r="H856" s="309" t="s">
        <v>1255</v>
      </c>
    </row>
    <row r="857" spans="1:8" s="187" customFormat="1" ht="22.9" customHeight="1" x14ac:dyDescent="0.2">
      <c r="A857" s="552"/>
      <c r="B857" s="553"/>
      <c r="C857" s="350" t="s">
        <v>16392</v>
      </c>
      <c r="D857" s="350" t="s">
        <v>16393</v>
      </c>
      <c r="E857" s="350" t="s">
        <v>258</v>
      </c>
      <c r="F857" s="350" t="s">
        <v>2465</v>
      </c>
      <c r="G857" s="350" t="s">
        <v>447</v>
      </c>
      <c r="H857" s="309" t="s">
        <v>1255</v>
      </c>
    </row>
    <row r="858" spans="1:8" s="187" customFormat="1" ht="22.9" customHeight="1" x14ac:dyDescent="0.2">
      <c r="A858" s="552" t="s">
        <v>463</v>
      </c>
      <c r="B858" s="553" t="s">
        <v>464</v>
      </c>
      <c r="C858" s="350" t="s">
        <v>2466</v>
      </c>
      <c r="D858" s="350" t="s">
        <v>2467</v>
      </c>
      <c r="E858" s="350" t="s">
        <v>263</v>
      </c>
      <c r="F858" s="350" t="s">
        <v>2468</v>
      </c>
      <c r="G858" s="350" t="s">
        <v>447</v>
      </c>
      <c r="H858" s="309"/>
    </row>
    <row r="859" spans="1:8" s="187" customFormat="1" ht="22.9" customHeight="1" x14ac:dyDescent="0.2">
      <c r="A859" s="552"/>
      <c r="B859" s="553"/>
      <c r="C859" s="350" t="s">
        <v>2469</v>
      </c>
      <c r="D859" s="350" t="s">
        <v>2470</v>
      </c>
      <c r="E859" s="350" t="s">
        <v>263</v>
      </c>
      <c r="F859" s="350" t="s">
        <v>2468</v>
      </c>
      <c r="G859" s="350" t="s">
        <v>447</v>
      </c>
      <c r="H859" s="309"/>
    </row>
    <row r="860" spans="1:8" s="187" customFormat="1" ht="22.9" customHeight="1" x14ac:dyDescent="0.2">
      <c r="A860" s="552"/>
      <c r="B860" s="553"/>
      <c r="C860" s="350" t="s">
        <v>2471</v>
      </c>
      <c r="D860" s="350" t="s">
        <v>2472</v>
      </c>
      <c r="E860" s="350" t="s">
        <v>263</v>
      </c>
      <c r="F860" s="350" t="s">
        <v>2468</v>
      </c>
      <c r="G860" s="350" t="s">
        <v>447</v>
      </c>
      <c r="H860" s="309"/>
    </row>
    <row r="861" spans="1:8" s="187" customFormat="1" ht="22.9" customHeight="1" x14ac:dyDescent="0.2">
      <c r="A861" s="552"/>
      <c r="B861" s="553"/>
      <c r="C861" s="350" t="s">
        <v>2473</v>
      </c>
      <c r="D861" s="350" t="s">
        <v>2474</v>
      </c>
      <c r="E861" s="350" t="s">
        <v>263</v>
      </c>
      <c r="F861" s="350" t="s">
        <v>2468</v>
      </c>
      <c r="G861" s="350" t="s">
        <v>447</v>
      </c>
      <c r="H861" s="309"/>
    </row>
    <row r="862" spans="1:8" s="187" customFormat="1" ht="22.9" customHeight="1" x14ac:dyDescent="0.2">
      <c r="A862" s="552"/>
      <c r="B862" s="553"/>
      <c r="C862" s="350" t="s">
        <v>2475</v>
      </c>
      <c r="D862" s="350" t="s">
        <v>2476</v>
      </c>
      <c r="E862" s="350" t="s">
        <v>263</v>
      </c>
      <c r="F862" s="350" t="s">
        <v>2468</v>
      </c>
      <c r="G862" s="350" t="s">
        <v>447</v>
      </c>
      <c r="H862" s="309"/>
    </row>
    <row r="863" spans="1:8" s="187" customFormat="1" ht="22.9" customHeight="1" x14ac:dyDescent="0.2">
      <c r="A863" s="552"/>
      <c r="B863" s="553"/>
      <c r="C863" s="350" t="s">
        <v>2477</v>
      </c>
      <c r="D863" s="350" t="s">
        <v>2478</v>
      </c>
      <c r="E863" s="350" t="s">
        <v>263</v>
      </c>
      <c r="F863" s="350" t="s">
        <v>2479</v>
      </c>
      <c r="G863" s="350" t="s">
        <v>447</v>
      </c>
      <c r="H863" s="309"/>
    </row>
    <row r="864" spans="1:8" s="187" customFormat="1" ht="22.9" customHeight="1" x14ac:dyDescent="0.2">
      <c r="A864" s="552"/>
      <c r="B864" s="553"/>
      <c r="C864" s="350" t="s">
        <v>2480</v>
      </c>
      <c r="D864" s="350" t="s">
        <v>2481</v>
      </c>
      <c r="E864" s="350" t="s">
        <v>263</v>
      </c>
      <c r="F864" s="350" t="s">
        <v>2479</v>
      </c>
      <c r="G864" s="350" t="s">
        <v>447</v>
      </c>
      <c r="H864" s="309"/>
    </row>
    <row r="865" spans="1:8" s="187" customFormat="1" ht="22.9" customHeight="1" x14ac:dyDescent="0.2">
      <c r="A865" s="552"/>
      <c r="B865" s="553"/>
      <c r="C865" s="350" t="s">
        <v>2482</v>
      </c>
      <c r="D865" s="350" t="s">
        <v>2483</v>
      </c>
      <c r="E865" s="350" t="s">
        <v>263</v>
      </c>
      <c r="F865" s="350" t="s">
        <v>2479</v>
      </c>
      <c r="G865" s="350" t="s">
        <v>447</v>
      </c>
      <c r="H865" s="309"/>
    </row>
    <row r="866" spans="1:8" s="187" customFormat="1" ht="22.9" customHeight="1" x14ac:dyDescent="0.2">
      <c r="A866" s="552"/>
      <c r="B866" s="553"/>
      <c r="C866" s="350" t="s">
        <v>2484</v>
      </c>
      <c r="D866" s="350" t="s">
        <v>2485</v>
      </c>
      <c r="E866" s="350" t="s">
        <v>263</v>
      </c>
      <c r="F866" s="350" t="s">
        <v>2479</v>
      </c>
      <c r="G866" s="350" t="s">
        <v>447</v>
      </c>
      <c r="H866" s="309"/>
    </row>
    <row r="867" spans="1:8" s="187" customFormat="1" ht="22.9" customHeight="1" x14ac:dyDescent="0.2">
      <c r="A867" s="552" t="s">
        <v>674</v>
      </c>
      <c r="B867" s="553" t="s">
        <v>675</v>
      </c>
      <c r="C867" s="350" t="s">
        <v>2486</v>
      </c>
      <c r="D867" s="350" t="s">
        <v>2487</v>
      </c>
      <c r="E867" s="350" t="s">
        <v>263</v>
      </c>
      <c r="F867" s="350" t="s">
        <v>2468</v>
      </c>
      <c r="G867" s="350" t="s">
        <v>447</v>
      </c>
      <c r="H867" s="309" t="s">
        <v>1280</v>
      </c>
    </row>
    <row r="868" spans="1:8" s="187" customFormat="1" ht="22.9" customHeight="1" x14ac:dyDescent="0.2">
      <c r="A868" s="552"/>
      <c r="B868" s="553"/>
      <c r="C868" s="350" t="s">
        <v>2488</v>
      </c>
      <c r="D868" s="350" t="s">
        <v>2489</v>
      </c>
      <c r="E868" s="350" t="s">
        <v>263</v>
      </c>
      <c r="F868" s="350" t="s">
        <v>2468</v>
      </c>
      <c r="G868" s="350" t="s">
        <v>447</v>
      </c>
      <c r="H868" s="309" t="s">
        <v>1280</v>
      </c>
    </row>
    <row r="869" spans="1:8" s="187" customFormat="1" ht="22.9" customHeight="1" x14ac:dyDescent="0.2">
      <c r="A869" s="552"/>
      <c r="B869" s="553"/>
      <c r="C869" s="350" t="s">
        <v>2490</v>
      </c>
      <c r="D869" s="350" t="s">
        <v>2491</v>
      </c>
      <c r="E869" s="350" t="s">
        <v>263</v>
      </c>
      <c r="F869" s="350" t="s">
        <v>2468</v>
      </c>
      <c r="G869" s="350" t="s">
        <v>447</v>
      </c>
      <c r="H869" s="309" t="s">
        <v>1280</v>
      </c>
    </row>
    <row r="870" spans="1:8" s="187" customFormat="1" ht="22.9" customHeight="1" x14ac:dyDescent="0.2">
      <c r="A870" s="552"/>
      <c r="B870" s="553"/>
      <c r="C870" s="350" t="s">
        <v>2492</v>
      </c>
      <c r="D870" s="350" t="s">
        <v>2493</v>
      </c>
      <c r="E870" s="350" t="s">
        <v>263</v>
      </c>
      <c r="F870" s="350" t="s">
        <v>2479</v>
      </c>
      <c r="G870" s="350" t="s">
        <v>447</v>
      </c>
      <c r="H870" s="309" t="s">
        <v>1280</v>
      </c>
    </row>
    <row r="871" spans="1:8" s="187" customFormat="1" ht="22.9" customHeight="1" x14ac:dyDescent="0.2">
      <c r="A871" s="552"/>
      <c r="B871" s="553"/>
      <c r="C871" s="350" t="s">
        <v>2494</v>
      </c>
      <c r="D871" s="350" t="s">
        <v>2495</v>
      </c>
      <c r="E871" s="350" t="s">
        <v>263</v>
      </c>
      <c r="F871" s="350" t="s">
        <v>2479</v>
      </c>
      <c r="G871" s="350" t="s">
        <v>447</v>
      </c>
      <c r="H871" s="309" t="s">
        <v>1280</v>
      </c>
    </row>
    <row r="872" spans="1:8" s="187" customFormat="1" ht="22.9" customHeight="1" x14ac:dyDescent="0.2">
      <c r="A872" s="552"/>
      <c r="B872" s="553"/>
      <c r="C872" s="350" t="s">
        <v>2496</v>
      </c>
      <c r="D872" s="350" t="s">
        <v>2497</v>
      </c>
      <c r="E872" s="350" t="s">
        <v>263</v>
      </c>
      <c r="F872" s="350" t="s">
        <v>2479</v>
      </c>
      <c r="G872" s="350" t="s">
        <v>447</v>
      </c>
      <c r="H872" s="309" t="s">
        <v>1280</v>
      </c>
    </row>
    <row r="873" spans="1:8" s="187" customFormat="1" ht="22.9" customHeight="1" x14ac:dyDescent="0.2">
      <c r="A873" s="552"/>
      <c r="B873" s="553"/>
      <c r="C873" s="350" t="s">
        <v>2498</v>
      </c>
      <c r="D873" s="350" t="s">
        <v>2499</v>
      </c>
      <c r="E873" s="350" t="s">
        <v>263</v>
      </c>
      <c r="F873" s="350" t="s">
        <v>2479</v>
      </c>
      <c r="G873" s="350" t="s">
        <v>447</v>
      </c>
      <c r="H873" s="309" t="s">
        <v>1280</v>
      </c>
    </row>
    <row r="874" spans="1:8" s="187" customFormat="1" ht="22.9" customHeight="1" x14ac:dyDescent="0.2">
      <c r="A874" s="552" t="s">
        <v>468</v>
      </c>
      <c r="B874" s="553" t="s">
        <v>469</v>
      </c>
      <c r="C874" s="350" t="s">
        <v>2500</v>
      </c>
      <c r="D874" s="350" t="s">
        <v>2501</v>
      </c>
      <c r="E874" s="350" t="s">
        <v>263</v>
      </c>
      <c r="F874" s="350" t="s">
        <v>2479</v>
      </c>
      <c r="G874" s="350" t="s">
        <v>447</v>
      </c>
      <c r="H874" s="309"/>
    </row>
    <row r="875" spans="1:8" s="187" customFormat="1" ht="22.9" customHeight="1" x14ac:dyDescent="0.2">
      <c r="A875" s="552"/>
      <c r="B875" s="553"/>
      <c r="C875" s="350" t="s">
        <v>2502</v>
      </c>
      <c r="D875" s="350" t="s">
        <v>2503</v>
      </c>
      <c r="E875" s="350" t="s">
        <v>263</v>
      </c>
      <c r="F875" s="350" t="s">
        <v>2479</v>
      </c>
      <c r="G875" s="350" t="s">
        <v>447</v>
      </c>
      <c r="H875" s="309"/>
    </row>
    <row r="876" spans="1:8" s="187" customFormat="1" ht="22.9" customHeight="1" x14ac:dyDescent="0.2">
      <c r="A876" s="552"/>
      <c r="B876" s="553"/>
      <c r="C876" s="350" t="s">
        <v>2504</v>
      </c>
      <c r="D876" s="350" t="s">
        <v>2505</v>
      </c>
      <c r="E876" s="350" t="s">
        <v>263</v>
      </c>
      <c r="F876" s="350" t="s">
        <v>2479</v>
      </c>
      <c r="G876" s="350" t="s">
        <v>447</v>
      </c>
      <c r="H876" s="309"/>
    </row>
    <row r="877" spans="1:8" s="187" customFormat="1" ht="22.9" customHeight="1" x14ac:dyDescent="0.2">
      <c r="A877" s="552"/>
      <c r="B877" s="553"/>
      <c r="C877" s="350" t="s">
        <v>2506</v>
      </c>
      <c r="D877" s="350" t="s">
        <v>2507</v>
      </c>
      <c r="E877" s="350" t="s">
        <v>263</v>
      </c>
      <c r="F877" s="350" t="s">
        <v>2479</v>
      </c>
      <c r="G877" s="350" t="s">
        <v>447</v>
      </c>
      <c r="H877" s="309"/>
    </row>
    <row r="878" spans="1:8" s="187" customFormat="1" ht="22.9" customHeight="1" x14ac:dyDescent="0.2">
      <c r="A878" s="552"/>
      <c r="B878" s="553"/>
      <c r="C878" s="350" t="s">
        <v>2508</v>
      </c>
      <c r="D878" s="350" t="s">
        <v>2509</v>
      </c>
      <c r="E878" s="350" t="s">
        <v>263</v>
      </c>
      <c r="F878" s="350" t="s">
        <v>2479</v>
      </c>
      <c r="G878" s="350" t="s">
        <v>447</v>
      </c>
      <c r="H878" s="309"/>
    </row>
    <row r="879" spans="1:8" s="187" customFormat="1" ht="22.9" customHeight="1" x14ac:dyDescent="0.2">
      <c r="A879" s="552"/>
      <c r="B879" s="553"/>
      <c r="C879" s="350" t="s">
        <v>2510</v>
      </c>
      <c r="D879" s="350" t="s">
        <v>2511</v>
      </c>
      <c r="E879" s="350" t="s">
        <v>263</v>
      </c>
      <c r="F879" s="350" t="s">
        <v>2479</v>
      </c>
      <c r="G879" s="350" t="s">
        <v>447</v>
      </c>
      <c r="H879" s="309"/>
    </row>
    <row r="880" spans="1:8" s="187" customFormat="1" ht="22.9" customHeight="1" x14ac:dyDescent="0.2">
      <c r="A880" s="552"/>
      <c r="B880" s="553"/>
      <c r="C880" s="350" t="s">
        <v>2512</v>
      </c>
      <c r="D880" s="350" t="s">
        <v>2513</v>
      </c>
      <c r="E880" s="350" t="s">
        <v>263</v>
      </c>
      <c r="F880" s="350" t="s">
        <v>2479</v>
      </c>
      <c r="G880" s="350" t="s">
        <v>447</v>
      </c>
      <c r="H880" s="309"/>
    </row>
    <row r="881" spans="1:8" s="187" customFormat="1" ht="22.9" customHeight="1" x14ac:dyDescent="0.2">
      <c r="A881" s="552"/>
      <c r="B881" s="553"/>
      <c r="C881" s="350" t="s">
        <v>2514</v>
      </c>
      <c r="D881" s="350" t="s">
        <v>2515</v>
      </c>
      <c r="E881" s="350" t="s">
        <v>263</v>
      </c>
      <c r="F881" s="350" t="s">
        <v>2479</v>
      </c>
      <c r="G881" s="350" t="s">
        <v>447</v>
      </c>
      <c r="H881" s="309"/>
    </row>
    <row r="882" spans="1:8" s="187" customFormat="1" ht="22.9" customHeight="1" x14ac:dyDescent="0.2">
      <c r="A882" s="552"/>
      <c r="B882" s="553"/>
      <c r="C882" s="350" t="s">
        <v>2516</v>
      </c>
      <c r="D882" s="350" t="s">
        <v>2517</v>
      </c>
      <c r="E882" s="350" t="s">
        <v>263</v>
      </c>
      <c r="F882" s="350" t="s">
        <v>2479</v>
      </c>
      <c r="G882" s="350" t="s">
        <v>447</v>
      </c>
      <c r="H882" s="309"/>
    </row>
    <row r="883" spans="1:8" s="187" customFormat="1" ht="22.9" customHeight="1" x14ac:dyDescent="0.2">
      <c r="A883" s="552" t="s">
        <v>496</v>
      </c>
      <c r="B883" s="553" t="s">
        <v>426</v>
      </c>
      <c r="C883" s="350" t="s">
        <v>2519</v>
      </c>
      <c r="D883" s="350" t="s">
        <v>2520</v>
      </c>
      <c r="E883" s="350" t="s">
        <v>253</v>
      </c>
      <c r="F883" s="350" t="s">
        <v>1472</v>
      </c>
      <c r="G883" s="350" t="s">
        <v>447</v>
      </c>
      <c r="H883" s="309" t="s">
        <v>1413</v>
      </c>
    </row>
    <row r="884" spans="1:8" s="187" customFormat="1" ht="22.9" customHeight="1" x14ac:dyDescent="0.2">
      <c r="A884" s="552"/>
      <c r="B884" s="553"/>
      <c r="C884" s="350" t="s">
        <v>2521</v>
      </c>
      <c r="D884" s="350" t="s">
        <v>2522</v>
      </c>
      <c r="E884" s="350" t="s">
        <v>253</v>
      </c>
      <c r="F884" s="350" t="s">
        <v>1472</v>
      </c>
      <c r="G884" s="350" t="s">
        <v>447</v>
      </c>
      <c r="H884" s="309" t="s">
        <v>1413</v>
      </c>
    </row>
    <row r="885" spans="1:8" s="187" customFormat="1" ht="22.9" customHeight="1" x14ac:dyDescent="0.2">
      <c r="A885" s="552"/>
      <c r="B885" s="553"/>
      <c r="C885" s="350" t="s">
        <v>2523</v>
      </c>
      <c r="D885" s="350" t="s">
        <v>2524</v>
      </c>
      <c r="E885" s="350" t="s">
        <v>253</v>
      </c>
      <c r="F885" s="350" t="s">
        <v>1472</v>
      </c>
      <c r="G885" s="350" t="s">
        <v>447</v>
      </c>
      <c r="H885" s="309" t="s">
        <v>1413</v>
      </c>
    </row>
    <row r="886" spans="1:8" s="187" customFormat="1" ht="22.9" customHeight="1" x14ac:dyDescent="0.2">
      <c r="A886" s="552"/>
      <c r="B886" s="553"/>
      <c r="C886" s="350" t="s">
        <v>2525</v>
      </c>
      <c r="D886" s="350" t="s">
        <v>2526</v>
      </c>
      <c r="E886" s="350" t="s">
        <v>249</v>
      </c>
      <c r="F886" s="350" t="s">
        <v>2518</v>
      </c>
      <c r="G886" s="350" t="s">
        <v>447</v>
      </c>
      <c r="H886" s="309" t="s">
        <v>1413</v>
      </c>
    </row>
    <row r="887" spans="1:8" s="187" customFormat="1" ht="22.9" customHeight="1" x14ac:dyDescent="0.2">
      <c r="A887" s="552"/>
      <c r="B887" s="553"/>
      <c r="C887" s="350" t="s">
        <v>2527</v>
      </c>
      <c r="D887" s="350" t="s">
        <v>2528</v>
      </c>
      <c r="E887" s="350" t="s">
        <v>249</v>
      </c>
      <c r="F887" s="350" t="s">
        <v>2518</v>
      </c>
      <c r="G887" s="350" t="s">
        <v>447</v>
      </c>
      <c r="H887" s="309" t="s">
        <v>1413</v>
      </c>
    </row>
    <row r="888" spans="1:8" s="187" customFormat="1" ht="22.9" customHeight="1" x14ac:dyDescent="0.2">
      <c r="A888" s="552"/>
      <c r="B888" s="553"/>
      <c r="C888" s="350" t="s">
        <v>2529</v>
      </c>
      <c r="D888" s="350" t="s">
        <v>2530</v>
      </c>
      <c r="E888" s="350" t="s">
        <v>249</v>
      </c>
      <c r="F888" s="350" t="s">
        <v>2518</v>
      </c>
      <c r="G888" s="350" t="s">
        <v>447</v>
      </c>
      <c r="H888" s="309" t="s">
        <v>1413</v>
      </c>
    </row>
    <row r="889" spans="1:8" s="187" customFormat="1" ht="22.9" customHeight="1" x14ac:dyDescent="0.2">
      <c r="A889" s="552"/>
      <c r="B889" s="553"/>
      <c r="C889" s="350" t="s">
        <v>2531</v>
      </c>
      <c r="D889" s="350" t="s">
        <v>2532</v>
      </c>
      <c r="E889" s="350" t="s">
        <v>249</v>
      </c>
      <c r="F889" s="350" t="s">
        <v>2518</v>
      </c>
      <c r="G889" s="350" t="s">
        <v>447</v>
      </c>
      <c r="H889" s="309" t="s">
        <v>1413</v>
      </c>
    </row>
    <row r="890" spans="1:8" s="187" customFormat="1" ht="22.9" customHeight="1" x14ac:dyDescent="0.2">
      <c r="A890" s="552"/>
      <c r="B890" s="553"/>
      <c r="C890" s="350" t="s">
        <v>2533</v>
      </c>
      <c r="D890" s="350" t="s">
        <v>2534</v>
      </c>
      <c r="E890" s="350" t="s">
        <v>249</v>
      </c>
      <c r="F890" s="350" t="s">
        <v>2518</v>
      </c>
      <c r="G890" s="350" t="s">
        <v>447</v>
      </c>
      <c r="H890" s="309" t="s">
        <v>1413</v>
      </c>
    </row>
    <row r="891" spans="1:8" s="187" customFormat="1" ht="22.9" customHeight="1" x14ac:dyDescent="0.2">
      <c r="A891" s="552"/>
      <c r="B891" s="553"/>
      <c r="C891" s="350" t="s">
        <v>2535</v>
      </c>
      <c r="D891" s="350" t="s">
        <v>2536</v>
      </c>
      <c r="E891" s="350" t="s">
        <v>249</v>
      </c>
      <c r="F891" s="350" t="s">
        <v>2518</v>
      </c>
      <c r="G891" s="350" t="s">
        <v>447</v>
      </c>
      <c r="H891" s="309" t="s">
        <v>1413</v>
      </c>
    </row>
    <row r="892" spans="1:8" s="187" customFormat="1" ht="22.9" customHeight="1" x14ac:dyDescent="0.2">
      <c r="A892" s="552"/>
      <c r="B892" s="553"/>
      <c r="C892" s="350" t="s">
        <v>2537</v>
      </c>
      <c r="D892" s="350" t="s">
        <v>2538</v>
      </c>
      <c r="E892" s="350" t="s">
        <v>249</v>
      </c>
      <c r="F892" s="350" t="s">
        <v>2518</v>
      </c>
      <c r="G892" s="350" t="s">
        <v>447</v>
      </c>
      <c r="H892" s="309" t="s">
        <v>1413</v>
      </c>
    </row>
    <row r="893" spans="1:8" s="187" customFormat="1" ht="22.9" customHeight="1" x14ac:dyDescent="0.2">
      <c r="A893" s="552"/>
      <c r="B893" s="553"/>
      <c r="C893" s="350" t="s">
        <v>2539</v>
      </c>
      <c r="D893" s="350" t="s">
        <v>2540</v>
      </c>
      <c r="E893" s="350" t="s">
        <v>249</v>
      </c>
      <c r="F893" s="350" t="s">
        <v>2518</v>
      </c>
      <c r="G893" s="350" t="s">
        <v>447</v>
      </c>
      <c r="H893" s="309" t="s">
        <v>1413</v>
      </c>
    </row>
    <row r="894" spans="1:8" s="187" customFormat="1" ht="22.9" customHeight="1" x14ac:dyDescent="0.2">
      <c r="A894" s="552"/>
      <c r="B894" s="553"/>
      <c r="C894" s="350" t="s">
        <v>2541</v>
      </c>
      <c r="D894" s="350" t="s">
        <v>2542</v>
      </c>
      <c r="E894" s="350" t="s">
        <v>249</v>
      </c>
      <c r="F894" s="350" t="s">
        <v>2518</v>
      </c>
      <c r="G894" s="350" t="s">
        <v>447</v>
      </c>
      <c r="H894" s="309" t="s">
        <v>1413</v>
      </c>
    </row>
    <row r="895" spans="1:8" s="187" customFormat="1" ht="22.9" customHeight="1" x14ac:dyDescent="0.2">
      <c r="A895" s="552"/>
      <c r="B895" s="553"/>
      <c r="C895" s="350" t="s">
        <v>2543</v>
      </c>
      <c r="D895" s="350" t="s">
        <v>2544</v>
      </c>
      <c r="E895" s="350" t="s">
        <v>249</v>
      </c>
      <c r="F895" s="350" t="s">
        <v>2518</v>
      </c>
      <c r="G895" s="350" t="s">
        <v>447</v>
      </c>
      <c r="H895" s="309" t="s">
        <v>1413</v>
      </c>
    </row>
    <row r="896" spans="1:8" s="187" customFormat="1" ht="22.9" customHeight="1" x14ac:dyDescent="0.2">
      <c r="A896" s="552"/>
      <c r="B896" s="553"/>
      <c r="C896" s="350" t="s">
        <v>2545</v>
      </c>
      <c r="D896" s="350" t="s">
        <v>2546</v>
      </c>
      <c r="E896" s="350" t="s">
        <v>249</v>
      </c>
      <c r="F896" s="350" t="s">
        <v>2518</v>
      </c>
      <c r="G896" s="350" t="s">
        <v>447</v>
      </c>
      <c r="H896" s="309" t="s">
        <v>1413</v>
      </c>
    </row>
    <row r="897" spans="1:8" s="187" customFormat="1" ht="22.9" customHeight="1" x14ac:dyDescent="0.2">
      <c r="A897" s="552"/>
      <c r="B897" s="553"/>
      <c r="C897" s="350" t="s">
        <v>2547</v>
      </c>
      <c r="D897" s="350" t="s">
        <v>2548</v>
      </c>
      <c r="E897" s="350" t="s">
        <v>249</v>
      </c>
      <c r="F897" s="350" t="s">
        <v>2518</v>
      </c>
      <c r="G897" s="350" t="s">
        <v>447</v>
      </c>
      <c r="H897" s="309" t="s">
        <v>1413</v>
      </c>
    </row>
    <row r="898" spans="1:8" s="187" customFormat="1" ht="22.9" customHeight="1" x14ac:dyDescent="0.2">
      <c r="A898" s="552"/>
      <c r="B898" s="553"/>
      <c r="C898" s="350" t="s">
        <v>2549</v>
      </c>
      <c r="D898" s="350" t="s">
        <v>2550</v>
      </c>
      <c r="E898" s="350" t="s">
        <v>249</v>
      </c>
      <c r="F898" s="350" t="s">
        <v>2518</v>
      </c>
      <c r="G898" s="350" t="s">
        <v>447</v>
      </c>
      <c r="H898" s="309" t="s">
        <v>1413</v>
      </c>
    </row>
    <row r="899" spans="1:8" s="187" customFormat="1" ht="22.9" customHeight="1" x14ac:dyDescent="0.2">
      <c r="A899" s="552"/>
      <c r="B899" s="553"/>
      <c r="C899" s="350" t="s">
        <v>2551</v>
      </c>
      <c r="D899" s="350" t="s">
        <v>2552</v>
      </c>
      <c r="E899" s="350" t="s">
        <v>249</v>
      </c>
      <c r="F899" s="350" t="s">
        <v>2518</v>
      </c>
      <c r="G899" s="350" t="s">
        <v>447</v>
      </c>
      <c r="H899" s="309" t="s">
        <v>1413</v>
      </c>
    </row>
    <row r="900" spans="1:8" s="187" customFormat="1" ht="22.9" customHeight="1" x14ac:dyDescent="0.2">
      <c r="A900" s="552"/>
      <c r="B900" s="553"/>
      <c r="C900" s="350" t="s">
        <v>2553</v>
      </c>
      <c r="D900" s="350" t="s">
        <v>16394</v>
      </c>
      <c r="E900" s="350" t="s">
        <v>249</v>
      </c>
      <c r="F900" s="350" t="s">
        <v>2518</v>
      </c>
      <c r="G900" s="350" t="s">
        <v>447</v>
      </c>
      <c r="H900" s="309" t="s">
        <v>1413</v>
      </c>
    </row>
    <row r="901" spans="1:8" s="187" customFormat="1" ht="22.9" customHeight="1" x14ac:dyDescent="0.2">
      <c r="A901" s="552"/>
      <c r="B901" s="553"/>
      <c r="C901" s="350" t="s">
        <v>2554</v>
      </c>
      <c r="D901" s="350" t="s">
        <v>2555</v>
      </c>
      <c r="E901" s="350" t="s">
        <v>249</v>
      </c>
      <c r="F901" s="350" t="s">
        <v>2518</v>
      </c>
      <c r="G901" s="350" t="s">
        <v>447</v>
      </c>
      <c r="H901" s="309" t="s">
        <v>1413</v>
      </c>
    </row>
    <row r="902" spans="1:8" s="187" customFormat="1" ht="22.9" customHeight="1" x14ac:dyDescent="0.2">
      <c r="A902" s="552"/>
      <c r="B902" s="553"/>
      <c r="C902" s="350" t="s">
        <v>2556</v>
      </c>
      <c r="D902" s="350" t="s">
        <v>2557</v>
      </c>
      <c r="E902" s="350" t="s">
        <v>249</v>
      </c>
      <c r="F902" s="350" t="s">
        <v>2518</v>
      </c>
      <c r="G902" s="350" t="s">
        <v>447</v>
      </c>
      <c r="H902" s="309" t="s">
        <v>1413</v>
      </c>
    </row>
    <row r="903" spans="1:8" s="187" customFormat="1" ht="22.9" customHeight="1" x14ac:dyDescent="0.2">
      <c r="A903" s="552"/>
      <c r="B903" s="553"/>
      <c r="C903" s="350" t="s">
        <v>2558</v>
      </c>
      <c r="D903" s="350" t="s">
        <v>2559</v>
      </c>
      <c r="E903" s="350" t="s">
        <v>249</v>
      </c>
      <c r="F903" s="350" t="s">
        <v>2518</v>
      </c>
      <c r="G903" s="350" t="s">
        <v>447</v>
      </c>
      <c r="H903" s="309" t="s">
        <v>1413</v>
      </c>
    </row>
    <row r="904" spans="1:8" s="187" customFormat="1" ht="22.9" customHeight="1" x14ac:dyDescent="0.2">
      <c r="A904" s="552"/>
      <c r="B904" s="553"/>
      <c r="C904" s="350" t="s">
        <v>2560</v>
      </c>
      <c r="D904" s="350" t="s">
        <v>2561</v>
      </c>
      <c r="E904" s="350" t="s">
        <v>249</v>
      </c>
      <c r="F904" s="350" t="s">
        <v>2518</v>
      </c>
      <c r="G904" s="350" t="s">
        <v>447</v>
      </c>
      <c r="H904" s="309" t="s">
        <v>1413</v>
      </c>
    </row>
    <row r="905" spans="1:8" s="187" customFormat="1" ht="22.9" customHeight="1" x14ac:dyDescent="0.2">
      <c r="A905" s="552"/>
      <c r="B905" s="553"/>
      <c r="C905" s="350" t="s">
        <v>2562</v>
      </c>
      <c r="D905" s="350" t="s">
        <v>2563</v>
      </c>
      <c r="E905" s="350" t="s">
        <v>253</v>
      </c>
      <c r="F905" s="350" t="s">
        <v>1685</v>
      </c>
      <c r="G905" s="350" t="s">
        <v>447</v>
      </c>
      <c r="H905" s="309" t="s">
        <v>1413</v>
      </c>
    </row>
    <row r="906" spans="1:8" s="187" customFormat="1" ht="22.9" customHeight="1" x14ac:dyDescent="0.2">
      <c r="A906" s="552"/>
      <c r="B906" s="553"/>
      <c r="C906" s="350" t="s">
        <v>2564</v>
      </c>
      <c r="D906" s="350" t="s">
        <v>2565</v>
      </c>
      <c r="E906" s="350" t="s">
        <v>253</v>
      </c>
      <c r="F906" s="350" t="s">
        <v>1685</v>
      </c>
      <c r="G906" s="350" t="s">
        <v>447</v>
      </c>
      <c r="H906" s="309" t="s">
        <v>1413</v>
      </c>
    </row>
    <row r="907" spans="1:8" s="187" customFormat="1" ht="22.9" customHeight="1" x14ac:dyDescent="0.2">
      <c r="A907" s="552"/>
      <c r="B907" s="553"/>
      <c r="C907" s="350" t="s">
        <v>2566</v>
      </c>
      <c r="D907" s="350" t="s">
        <v>2567</v>
      </c>
      <c r="E907" s="350" t="s">
        <v>253</v>
      </c>
      <c r="F907" s="350" t="s">
        <v>1685</v>
      </c>
      <c r="G907" s="350" t="s">
        <v>447</v>
      </c>
      <c r="H907" s="309" t="s">
        <v>1413</v>
      </c>
    </row>
    <row r="908" spans="1:8" s="187" customFormat="1" ht="22.9" customHeight="1" x14ac:dyDescent="0.2">
      <c r="A908" s="552"/>
      <c r="B908" s="553"/>
      <c r="C908" s="350" t="s">
        <v>2568</v>
      </c>
      <c r="D908" s="350" t="s">
        <v>2569</v>
      </c>
      <c r="E908" s="350" t="s">
        <v>253</v>
      </c>
      <c r="F908" s="350" t="s">
        <v>1685</v>
      </c>
      <c r="G908" s="350" t="s">
        <v>447</v>
      </c>
      <c r="H908" s="309" t="s">
        <v>1413</v>
      </c>
    </row>
    <row r="909" spans="1:8" s="187" customFormat="1" ht="22.9" customHeight="1" x14ac:dyDescent="0.2">
      <c r="A909" s="552"/>
      <c r="B909" s="553"/>
      <c r="C909" s="350" t="s">
        <v>2570</v>
      </c>
      <c r="D909" s="350" t="s">
        <v>2571</v>
      </c>
      <c r="E909" s="350" t="s">
        <v>253</v>
      </c>
      <c r="F909" s="350" t="s">
        <v>1685</v>
      </c>
      <c r="G909" s="350" t="s">
        <v>447</v>
      </c>
      <c r="H909" s="309" t="s">
        <v>1413</v>
      </c>
    </row>
    <row r="910" spans="1:8" s="187" customFormat="1" ht="22.9" customHeight="1" x14ac:dyDescent="0.2">
      <c r="A910" s="552"/>
      <c r="B910" s="553"/>
      <c r="C910" s="350" t="s">
        <v>2572</v>
      </c>
      <c r="D910" s="350" t="s">
        <v>2573</v>
      </c>
      <c r="E910" s="350" t="s">
        <v>253</v>
      </c>
      <c r="F910" s="350" t="s">
        <v>1685</v>
      </c>
      <c r="G910" s="350" t="s">
        <v>447</v>
      </c>
      <c r="H910" s="309" t="s">
        <v>1413</v>
      </c>
    </row>
    <row r="911" spans="1:8" s="187" customFormat="1" ht="22.9" customHeight="1" x14ac:dyDescent="0.2">
      <c r="A911" s="552"/>
      <c r="B911" s="553"/>
      <c r="C911" s="350" t="s">
        <v>2574</v>
      </c>
      <c r="D911" s="350" t="s">
        <v>2575</v>
      </c>
      <c r="E911" s="350" t="s">
        <v>253</v>
      </c>
      <c r="F911" s="350" t="s">
        <v>1685</v>
      </c>
      <c r="G911" s="350" t="s">
        <v>447</v>
      </c>
      <c r="H911" s="309" t="s">
        <v>1413</v>
      </c>
    </row>
    <row r="912" spans="1:8" s="187" customFormat="1" ht="22.9" customHeight="1" x14ac:dyDescent="0.2">
      <c r="A912" s="552"/>
      <c r="B912" s="553"/>
      <c r="C912" s="350" t="s">
        <v>2576</v>
      </c>
      <c r="D912" s="350" t="s">
        <v>2577</v>
      </c>
      <c r="E912" s="350" t="s">
        <v>253</v>
      </c>
      <c r="F912" s="350" t="s">
        <v>1685</v>
      </c>
      <c r="G912" s="350" t="s">
        <v>447</v>
      </c>
      <c r="H912" s="309" t="s">
        <v>1413</v>
      </c>
    </row>
    <row r="913" spans="1:8" s="187" customFormat="1" ht="22.9" customHeight="1" x14ac:dyDescent="0.2">
      <c r="A913" s="552"/>
      <c r="B913" s="553"/>
      <c r="C913" s="350" t="s">
        <v>2578</v>
      </c>
      <c r="D913" s="350" t="s">
        <v>2579</v>
      </c>
      <c r="E913" s="350" t="s">
        <v>253</v>
      </c>
      <c r="F913" s="350" t="s">
        <v>1685</v>
      </c>
      <c r="G913" s="350" t="s">
        <v>447</v>
      </c>
      <c r="H913" s="309" t="s">
        <v>1413</v>
      </c>
    </row>
    <row r="914" spans="1:8" s="187" customFormat="1" ht="22.9" customHeight="1" x14ac:dyDescent="0.2">
      <c r="A914" s="552"/>
      <c r="B914" s="553"/>
      <c r="C914" s="350" t="s">
        <v>2580</v>
      </c>
      <c r="D914" s="350" t="s">
        <v>2581</v>
      </c>
      <c r="E914" s="350" t="s">
        <v>253</v>
      </c>
      <c r="F914" s="350" t="s">
        <v>1685</v>
      </c>
      <c r="G914" s="350" t="s">
        <v>447</v>
      </c>
      <c r="H914" s="309" t="s">
        <v>1413</v>
      </c>
    </row>
    <row r="915" spans="1:8" s="187" customFormat="1" ht="22.9" customHeight="1" x14ac:dyDescent="0.2">
      <c r="A915" s="552"/>
      <c r="B915" s="553"/>
      <c r="C915" s="350" t="s">
        <v>2582</v>
      </c>
      <c r="D915" s="350" t="s">
        <v>2583</v>
      </c>
      <c r="E915" s="350" t="s">
        <v>253</v>
      </c>
      <c r="F915" s="350" t="s">
        <v>1685</v>
      </c>
      <c r="G915" s="350" t="s">
        <v>447</v>
      </c>
      <c r="H915" s="309" t="s">
        <v>1413</v>
      </c>
    </row>
    <row r="916" spans="1:8" s="187" customFormat="1" ht="22.9" customHeight="1" x14ac:dyDescent="0.2">
      <c r="A916" s="552"/>
      <c r="B916" s="553"/>
      <c r="C916" s="350" t="s">
        <v>2584</v>
      </c>
      <c r="D916" s="350" t="s">
        <v>2585</v>
      </c>
      <c r="E916" s="350" t="s">
        <v>253</v>
      </c>
      <c r="F916" s="350" t="s">
        <v>1685</v>
      </c>
      <c r="G916" s="350" t="s">
        <v>447</v>
      </c>
      <c r="H916" s="309" t="s">
        <v>1413</v>
      </c>
    </row>
    <row r="917" spans="1:8" s="187" customFormat="1" ht="22.9" customHeight="1" x14ac:dyDescent="0.2">
      <c r="A917" s="552"/>
      <c r="B917" s="553"/>
      <c r="C917" s="350" t="s">
        <v>2586</v>
      </c>
      <c r="D917" s="350" t="s">
        <v>2587</v>
      </c>
      <c r="E917" s="350" t="s">
        <v>253</v>
      </c>
      <c r="F917" s="350" t="s">
        <v>1685</v>
      </c>
      <c r="G917" s="350" t="s">
        <v>447</v>
      </c>
      <c r="H917" s="309" t="s">
        <v>1413</v>
      </c>
    </row>
    <row r="918" spans="1:8" s="187" customFormat="1" ht="22.9" customHeight="1" x14ac:dyDescent="0.2">
      <c r="A918" s="552"/>
      <c r="B918" s="553"/>
      <c r="C918" s="350" t="s">
        <v>2588</v>
      </c>
      <c r="D918" s="350" t="s">
        <v>2589</v>
      </c>
      <c r="E918" s="350" t="s">
        <v>253</v>
      </c>
      <c r="F918" s="350" t="s">
        <v>1685</v>
      </c>
      <c r="G918" s="350" t="s">
        <v>447</v>
      </c>
      <c r="H918" s="309" t="s">
        <v>1413</v>
      </c>
    </row>
    <row r="919" spans="1:8" s="187" customFormat="1" ht="22.9" customHeight="1" x14ac:dyDescent="0.2">
      <c r="A919" s="552"/>
      <c r="B919" s="553"/>
      <c r="C919" s="350" t="s">
        <v>2590</v>
      </c>
      <c r="D919" s="350" t="s">
        <v>2591</v>
      </c>
      <c r="E919" s="350" t="s">
        <v>253</v>
      </c>
      <c r="F919" s="350" t="s">
        <v>1685</v>
      </c>
      <c r="G919" s="350" t="s">
        <v>447</v>
      </c>
      <c r="H919" s="309" t="s">
        <v>1413</v>
      </c>
    </row>
    <row r="920" spans="1:8" s="187" customFormat="1" ht="22.9" customHeight="1" x14ac:dyDescent="0.2">
      <c r="A920" s="552"/>
      <c r="B920" s="553"/>
      <c r="C920" s="350" t="s">
        <v>2592</v>
      </c>
      <c r="D920" s="350" t="s">
        <v>2593</v>
      </c>
      <c r="E920" s="350" t="s">
        <v>253</v>
      </c>
      <c r="F920" s="350" t="s">
        <v>1685</v>
      </c>
      <c r="G920" s="350" t="s">
        <v>447</v>
      </c>
      <c r="H920" s="309" t="s">
        <v>1413</v>
      </c>
    </row>
    <row r="921" spans="1:8" s="187" customFormat="1" ht="22.9" customHeight="1" x14ac:dyDescent="0.2">
      <c r="A921" s="552"/>
      <c r="B921" s="553"/>
      <c r="C921" s="350" t="s">
        <v>2594</v>
      </c>
      <c r="D921" s="350" t="s">
        <v>2595</v>
      </c>
      <c r="E921" s="350" t="s">
        <v>253</v>
      </c>
      <c r="F921" s="350" t="s">
        <v>1685</v>
      </c>
      <c r="G921" s="350" t="s">
        <v>447</v>
      </c>
      <c r="H921" s="309" t="s">
        <v>1413</v>
      </c>
    </row>
    <row r="922" spans="1:8" s="187" customFormat="1" ht="22.9" customHeight="1" x14ac:dyDescent="0.2">
      <c r="A922" s="552" t="s">
        <v>1052</v>
      </c>
      <c r="B922" s="553" t="s">
        <v>1053</v>
      </c>
      <c r="C922" s="350" t="s">
        <v>17643</v>
      </c>
      <c r="D922" s="350" t="s">
        <v>17644</v>
      </c>
      <c r="E922" s="350" t="s">
        <v>249</v>
      </c>
      <c r="F922" s="350" t="s">
        <v>2518</v>
      </c>
      <c r="G922" s="350"/>
      <c r="H922" s="309" t="s">
        <v>1413</v>
      </c>
    </row>
    <row r="923" spans="1:8" s="187" customFormat="1" ht="22.9" customHeight="1" x14ac:dyDescent="0.2">
      <c r="A923" s="552"/>
      <c r="B923" s="553"/>
      <c r="C923" s="350" t="s">
        <v>17645</v>
      </c>
      <c r="D923" s="350" t="s">
        <v>17646</v>
      </c>
      <c r="E923" s="350" t="s">
        <v>249</v>
      </c>
      <c r="F923" s="350" t="s">
        <v>2518</v>
      </c>
      <c r="G923" s="350"/>
      <c r="H923" s="309" t="s">
        <v>1413</v>
      </c>
    </row>
    <row r="924" spans="1:8" s="187" customFormat="1" ht="22.9" customHeight="1" x14ac:dyDescent="0.2">
      <c r="A924" s="552" t="s">
        <v>1054</v>
      </c>
      <c r="B924" s="553" t="s">
        <v>1055</v>
      </c>
      <c r="C924" s="350" t="s">
        <v>2596</v>
      </c>
      <c r="D924" s="350" t="s">
        <v>18324</v>
      </c>
      <c r="E924" s="350" t="s">
        <v>249</v>
      </c>
      <c r="F924" s="350" t="s">
        <v>2518</v>
      </c>
      <c r="G924" s="350" t="s">
        <v>447</v>
      </c>
      <c r="H924" s="309" t="s">
        <v>1152</v>
      </c>
    </row>
    <row r="925" spans="1:8" s="187" customFormat="1" ht="22.9" customHeight="1" x14ac:dyDescent="0.2">
      <c r="A925" s="552"/>
      <c r="B925" s="553"/>
      <c r="C925" s="350" t="s">
        <v>2597</v>
      </c>
      <c r="D925" s="350" t="s">
        <v>2598</v>
      </c>
      <c r="E925" s="350" t="s">
        <v>249</v>
      </c>
      <c r="F925" s="350" t="s">
        <v>2518</v>
      </c>
      <c r="G925" s="350" t="s">
        <v>447</v>
      </c>
      <c r="H925" s="309" t="s">
        <v>1152</v>
      </c>
    </row>
    <row r="926" spans="1:8" s="187" customFormat="1" ht="22.9" customHeight="1" x14ac:dyDescent="0.2">
      <c r="A926" s="552"/>
      <c r="B926" s="553"/>
      <c r="C926" s="350" t="s">
        <v>2599</v>
      </c>
      <c r="D926" s="350" t="s">
        <v>2600</v>
      </c>
      <c r="E926" s="350" t="s">
        <v>249</v>
      </c>
      <c r="F926" s="350" t="s">
        <v>1446</v>
      </c>
      <c r="G926" s="350" t="s">
        <v>447</v>
      </c>
      <c r="H926" s="309" t="s">
        <v>1152</v>
      </c>
    </row>
    <row r="927" spans="1:8" s="187" customFormat="1" ht="22.9" customHeight="1" x14ac:dyDescent="0.2">
      <c r="A927" s="552"/>
      <c r="B927" s="553"/>
      <c r="C927" s="350" t="s">
        <v>2601</v>
      </c>
      <c r="D927" s="350" t="s">
        <v>2602</v>
      </c>
      <c r="E927" s="350" t="s">
        <v>249</v>
      </c>
      <c r="F927" s="350" t="s">
        <v>1446</v>
      </c>
      <c r="G927" s="350" t="s">
        <v>447</v>
      </c>
      <c r="H927" s="309" t="s">
        <v>1152</v>
      </c>
    </row>
    <row r="928" spans="1:8" s="187" customFormat="1" ht="22.9" customHeight="1" x14ac:dyDescent="0.2">
      <c r="A928" s="552"/>
      <c r="B928" s="553"/>
      <c r="C928" s="350" t="s">
        <v>2603</v>
      </c>
      <c r="D928" s="350" t="s">
        <v>2604</v>
      </c>
      <c r="E928" s="350" t="s">
        <v>249</v>
      </c>
      <c r="F928" s="350" t="s">
        <v>1446</v>
      </c>
      <c r="G928" s="350" t="s">
        <v>447</v>
      </c>
      <c r="H928" s="309" t="s">
        <v>1152</v>
      </c>
    </row>
    <row r="929" spans="1:8" s="187" customFormat="1" ht="22.9" customHeight="1" x14ac:dyDescent="0.2">
      <c r="A929" s="552"/>
      <c r="B929" s="553"/>
      <c r="C929" s="350" t="s">
        <v>2605</v>
      </c>
      <c r="D929" s="350" t="s">
        <v>2606</v>
      </c>
      <c r="E929" s="350" t="s">
        <v>249</v>
      </c>
      <c r="F929" s="350" t="s">
        <v>1446</v>
      </c>
      <c r="G929" s="350" t="s">
        <v>447</v>
      </c>
      <c r="H929" s="309" t="s">
        <v>1152</v>
      </c>
    </row>
    <row r="930" spans="1:8" s="187" customFormat="1" ht="22.9" customHeight="1" x14ac:dyDescent="0.2">
      <c r="A930" s="552"/>
      <c r="B930" s="553"/>
      <c r="C930" s="350" t="s">
        <v>2607</v>
      </c>
      <c r="D930" s="350" t="s">
        <v>2608</v>
      </c>
      <c r="E930" s="350" t="s">
        <v>249</v>
      </c>
      <c r="F930" s="350" t="s">
        <v>1446</v>
      </c>
      <c r="G930" s="350" t="s">
        <v>447</v>
      </c>
      <c r="H930" s="309" t="s">
        <v>1152</v>
      </c>
    </row>
    <row r="931" spans="1:8" s="187" customFormat="1" ht="22.9" customHeight="1" x14ac:dyDescent="0.2">
      <c r="A931" s="552"/>
      <c r="B931" s="553"/>
      <c r="C931" s="350" t="s">
        <v>2609</v>
      </c>
      <c r="D931" s="350" t="s">
        <v>2610</v>
      </c>
      <c r="E931" s="350" t="s">
        <v>249</v>
      </c>
      <c r="F931" s="350" t="s">
        <v>1446</v>
      </c>
      <c r="G931" s="350" t="s">
        <v>447</v>
      </c>
      <c r="H931" s="309" t="s">
        <v>1152</v>
      </c>
    </row>
    <row r="932" spans="1:8" s="187" customFormat="1" ht="22.9" customHeight="1" x14ac:dyDescent="0.2">
      <c r="A932" s="552"/>
      <c r="B932" s="553"/>
      <c r="C932" s="350" t="s">
        <v>2611</v>
      </c>
      <c r="D932" s="350" t="s">
        <v>2612</v>
      </c>
      <c r="E932" s="350" t="s">
        <v>249</v>
      </c>
      <c r="F932" s="350" t="s">
        <v>1446</v>
      </c>
      <c r="G932" s="350" t="s">
        <v>447</v>
      </c>
      <c r="H932" s="309" t="s">
        <v>1152</v>
      </c>
    </row>
    <row r="933" spans="1:8" s="187" customFormat="1" ht="22.9" customHeight="1" x14ac:dyDescent="0.2">
      <c r="A933" s="552" t="s">
        <v>563</v>
      </c>
      <c r="B933" s="553" t="s">
        <v>564</v>
      </c>
      <c r="C933" s="350" t="s">
        <v>2613</v>
      </c>
      <c r="D933" s="350" t="s">
        <v>2614</v>
      </c>
      <c r="E933" s="350" t="s">
        <v>249</v>
      </c>
      <c r="F933" s="350" t="s">
        <v>1421</v>
      </c>
      <c r="G933" s="350" t="s">
        <v>447</v>
      </c>
      <c r="H933" s="309" t="s">
        <v>1170</v>
      </c>
    </row>
    <row r="934" spans="1:8" s="187" customFormat="1" ht="22.9" customHeight="1" x14ac:dyDescent="0.2">
      <c r="A934" s="552"/>
      <c r="B934" s="553"/>
      <c r="C934" s="350" t="s">
        <v>2615</v>
      </c>
      <c r="D934" s="350" t="s">
        <v>2616</v>
      </c>
      <c r="E934" s="350" t="s">
        <v>249</v>
      </c>
      <c r="F934" s="350" t="s">
        <v>1421</v>
      </c>
      <c r="G934" s="350" t="s">
        <v>447</v>
      </c>
      <c r="H934" s="309" t="s">
        <v>1170</v>
      </c>
    </row>
    <row r="935" spans="1:8" s="187" customFormat="1" ht="22.9" customHeight="1" x14ac:dyDescent="0.2">
      <c r="A935" s="552"/>
      <c r="B935" s="553"/>
      <c r="C935" s="350" t="s">
        <v>2617</v>
      </c>
      <c r="D935" s="350" t="s">
        <v>2618</v>
      </c>
      <c r="E935" s="350" t="s">
        <v>249</v>
      </c>
      <c r="F935" s="350" t="s">
        <v>1421</v>
      </c>
      <c r="G935" s="350" t="s">
        <v>447</v>
      </c>
      <c r="H935" s="309" t="s">
        <v>1170</v>
      </c>
    </row>
    <row r="936" spans="1:8" s="187" customFormat="1" ht="22.9" customHeight="1" x14ac:dyDescent="0.2">
      <c r="A936" s="552"/>
      <c r="B936" s="553"/>
      <c r="C936" s="350" t="s">
        <v>2619</v>
      </c>
      <c r="D936" s="350" t="s">
        <v>2620</v>
      </c>
      <c r="E936" s="350" t="s">
        <v>249</v>
      </c>
      <c r="F936" s="350" t="s">
        <v>1421</v>
      </c>
      <c r="G936" s="350" t="s">
        <v>447</v>
      </c>
      <c r="H936" s="309" t="s">
        <v>1170</v>
      </c>
    </row>
    <row r="937" spans="1:8" s="187" customFormat="1" ht="22.9" customHeight="1" x14ac:dyDescent="0.2">
      <c r="A937" s="552"/>
      <c r="B937" s="553"/>
      <c r="C937" s="350" t="s">
        <v>2621</v>
      </c>
      <c r="D937" s="350" t="s">
        <v>2622</v>
      </c>
      <c r="E937" s="350" t="s">
        <v>249</v>
      </c>
      <c r="F937" s="350" t="s">
        <v>1421</v>
      </c>
      <c r="G937" s="350" t="s">
        <v>447</v>
      </c>
      <c r="H937" s="309" t="s">
        <v>1170</v>
      </c>
    </row>
    <row r="938" spans="1:8" s="187" customFormat="1" ht="22.9" customHeight="1" x14ac:dyDescent="0.2">
      <c r="A938" s="552"/>
      <c r="B938" s="553"/>
      <c r="C938" s="350" t="s">
        <v>2623</v>
      </c>
      <c r="D938" s="350" t="s">
        <v>2624</v>
      </c>
      <c r="E938" s="350" t="s">
        <v>249</v>
      </c>
      <c r="F938" s="350" t="s">
        <v>1421</v>
      </c>
      <c r="G938" s="350" t="s">
        <v>447</v>
      </c>
      <c r="H938" s="309" t="s">
        <v>1170</v>
      </c>
    </row>
    <row r="939" spans="1:8" s="187" customFormat="1" ht="22.9" customHeight="1" x14ac:dyDescent="0.2">
      <c r="A939" s="552"/>
      <c r="B939" s="553"/>
      <c r="C939" s="350" t="s">
        <v>2625</v>
      </c>
      <c r="D939" s="350" t="s">
        <v>16395</v>
      </c>
      <c r="E939" s="350" t="s">
        <v>249</v>
      </c>
      <c r="F939" s="350" t="s">
        <v>1421</v>
      </c>
      <c r="G939" s="350" t="s">
        <v>447</v>
      </c>
      <c r="H939" s="309" t="s">
        <v>1170</v>
      </c>
    </row>
    <row r="940" spans="1:8" s="187" customFormat="1" ht="22.9" customHeight="1" x14ac:dyDescent="0.2">
      <c r="A940" s="552"/>
      <c r="B940" s="553"/>
      <c r="C940" s="350" t="s">
        <v>2626</v>
      </c>
      <c r="D940" s="350" t="s">
        <v>2627</v>
      </c>
      <c r="E940" s="350" t="s">
        <v>249</v>
      </c>
      <c r="F940" s="350" t="s">
        <v>1421</v>
      </c>
      <c r="G940" s="350" t="s">
        <v>447</v>
      </c>
      <c r="H940" s="309" t="s">
        <v>1170</v>
      </c>
    </row>
    <row r="941" spans="1:8" s="187" customFormat="1" ht="22.9" customHeight="1" x14ac:dyDescent="0.2">
      <c r="A941" s="552"/>
      <c r="B941" s="553"/>
      <c r="C941" s="350" t="s">
        <v>2628</v>
      </c>
      <c r="D941" s="350" t="s">
        <v>2629</v>
      </c>
      <c r="E941" s="350" t="s">
        <v>249</v>
      </c>
      <c r="F941" s="350" t="s">
        <v>1421</v>
      </c>
      <c r="G941" s="350" t="s">
        <v>447</v>
      </c>
      <c r="H941" s="309" t="s">
        <v>1170</v>
      </c>
    </row>
    <row r="942" spans="1:8" s="187" customFormat="1" ht="22.9" customHeight="1" x14ac:dyDescent="0.2">
      <c r="A942" s="552"/>
      <c r="B942" s="553"/>
      <c r="C942" s="350" t="s">
        <v>2630</v>
      </c>
      <c r="D942" s="350" t="s">
        <v>2631</v>
      </c>
      <c r="E942" s="350" t="s">
        <v>249</v>
      </c>
      <c r="F942" s="350" t="s">
        <v>1421</v>
      </c>
      <c r="G942" s="350" t="s">
        <v>447</v>
      </c>
      <c r="H942" s="309" t="s">
        <v>1170</v>
      </c>
    </row>
    <row r="943" spans="1:8" s="187" customFormat="1" ht="22.9" customHeight="1" x14ac:dyDescent="0.2">
      <c r="A943" s="552" t="s">
        <v>1056</v>
      </c>
      <c r="B943" s="553" t="s">
        <v>1057</v>
      </c>
      <c r="C943" s="350" t="s">
        <v>2632</v>
      </c>
      <c r="D943" s="350" t="s">
        <v>2633</v>
      </c>
      <c r="E943" s="350" t="s">
        <v>249</v>
      </c>
      <c r="F943" s="350" t="s">
        <v>1421</v>
      </c>
      <c r="G943" s="350"/>
      <c r="H943" s="309"/>
    </row>
    <row r="944" spans="1:8" s="187" customFormat="1" ht="22.9" customHeight="1" x14ac:dyDescent="0.2">
      <c r="A944" s="552"/>
      <c r="B944" s="553"/>
      <c r="C944" s="350" t="s">
        <v>2634</v>
      </c>
      <c r="D944" s="350" t="s">
        <v>2635</v>
      </c>
      <c r="E944" s="350" t="s">
        <v>249</v>
      </c>
      <c r="F944" s="350" t="s">
        <v>1421</v>
      </c>
      <c r="G944" s="350"/>
      <c r="H944" s="309"/>
    </row>
    <row r="945" spans="1:8" s="187" customFormat="1" ht="22.9" customHeight="1" x14ac:dyDescent="0.2">
      <c r="A945" s="552"/>
      <c r="B945" s="553"/>
      <c r="C945" s="350" t="s">
        <v>2636</v>
      </c>
      <c r="D945" s="350" t="s">
        <v>2637</v>
      </c>
      <c r="E945" s="350" t="s">
        <v>249</v>
      </c>
      <c r="F945" s="350" t="s">
        <v>2638</v>
      </c>
      <c r="G945" s="350" t="s">
        <v>447</v>
      </c>
      <c r="H945" s="309"/>
    </row>
    <row r="946" spans="1:8" s="187" customFormat="1" ht="22.9" customHeight="1" x14ac:dyDescent="0.2">
      <c r="A946" s="552" t="s">
        <v>1058</v>
      </c>
      <c r="B946" s="553" t="s">
        <v>430</v>
      </c>
      <c r="C946" s="350" t="s">
        <v>2639</v>
      </c>
      <c r="D946" s="350" t="s">
        <v>2640</v>
      </c>
      <c r="E946" s="350" t="s">
        <v>249</v>
      </c>
      <c r="F946" s="350" t="s">
        <v>1421</v>
      </c>
      <c r="G946" s="350" t="s">
        <v>447</v>
      </c>
      <c r="H946" s="309" t="s">
        <v>1413</v>
      </c>
    </row>
    <row r="947" spans="1:8" s="187" customFormat="1" ht="22.9" customHeight="1" x14ac:dyDescent="0.2">
      <c r="A947" s="552"/>
      <c r="B947" s="553"/>
      <c r="C947" s="350" t="s">
        <v>2641</v>
      </c>
      <c r="D947" s="350" t="s">
        <v>2642</v>
      </c>
      <c r="E947" s="350" t="s">
        <v>249</v>
      </c>
      <c r="F947" s="350" t="s">
        <v>1421</v>
      </c>
      <c r="G947" s="350" t="s">
        <v>447</v>
      </c>
      <c r="H947" s="309" t="s">
        <v>1413</v>
      </c>
    </row>
    <row r="948" spans="1:8" s="187" customFormat="1" ht="22.9" customHeight="1" x14ac:dyDescent="0.2">
      <c r="A948" s="552"/>
      <c r="B948" s="553"/>
      <c r="C948" s="350" t="s">
        <v>2643</v>
      </c>
      <c r="D948" s="350" t="s">
        <v>2644</v>
      </c>
      <c r="E948" s="350" t="s">
        <v>249</v>
      </c>
      <c r="F948" s="350" t="s">
        <v>1421</v>
      </c>
      <c r="G948" s="350" t="s">
        <v>447</v>
      </c>
      <c r="H948" s="309" t="s">
        <v>1413</v>
      </c>
    </row>
    <row r="949" spans="1:8" s="187" customFormat="1" ht="22.9" customHeight="1" x14ac:dyDescent="0.2">
      <c r="A949" s="552"/>
      <c r="B949" s="553"/>
      <c r="C949" s="350" t="s">
        <v>2645</v>
      </c>
      <c r="D949" s="350" t="s">
        <v>2646</v>
      </c>
      <c r="E949" s="350" t="s">
        <v>249</v>
      </c>
      <c r="F949" s="350" t="s">
        <v>1421</v>
      </c>
      <c r="G949" s="350" t="s">
        <v>447</v>
      </c>
      <c r="H949" s="309" t="s">
        <v>1413</v>
      </c>
    </row>
    <row r="950" spans="1:8" s="187" customFormat="1" ht="22.9" customHeight="1" x14ac:dyDescent="0.2">
      <c r="A950" s="552"/>
      <c r="B950" s="553"/>
      <c r="C950" s="350" t="s">
        <v>2647</v>
      </c>
      <c r="D950" s="350" t="s">
        <v>2648</v>
      </c>
      <c r="E950" s="350" t="s">
        <v>249</v>
      </c>
      <c r="F950" s="350" t="s">
        <v>1421</v>
      </c>
      <c r="G950" s="350" t="s">
        <v>447</v>
      </c>
      <c r="H950" s="309" t="s">
        <v>1413</v>
      </c>
    </row>
    <row r="951" spans="1:8" s="187" customFormat="1" ht="22.9" customHeight="1" x14ac:dyDescent="0.2">
      <c r="A951" s="552"/>
      <c r="B951" s="553"/>
      <c r="C951" s="350" t="s">
        <v>2649</v>
      </c>
      <c r="D951" s="350" t="s">
        <v>2650</v>
      </c>
      <c r="E951" s="350" t="s">
        <v>249</v>
      </c>
      <c r="F951" s="350" t="s">
        <v>1421</v>
      </c>
      <c r="G951" s="350" t="s">
        <v>447</v>
      </c>
      <c r="H951" s="309" t="s">
        <v>1413</v>
      </c>
    </row>
    <row r="952" spans="1:8" s="187" customFormat="1" ht="22.9" customHeight="1" x14ac:dyDescent="0.2">
      <c r="A952" s="552"/>
      <c r="B952" s="553"/>
      <c r="C952" s="350" t="s">
        <v>2651</v>
      </c>
      <c r="D952" s="350" t="s">
        <v>2652</v>
      </c>
      <c r="E952" s="350" t="s">
        <v>249</v>
      </c>
      <c r="F952" s="350" t="s">
        <v>1421</v>
      </c>
      <c r="G952" s="350" t="s">
        <v>447</v>
      </c>
      <c r="H952" s="309" t="s">
        <v>1413</v>
      </c>
    </row>
    <row r="953" spans="1:8" s="187" customFormat="1" ht="22.9" customHeight="1" x14ac:dyDescent="0.2">
      <c r="A953" s="552"/>
      <c r="B953" s="553"/>
      <c r="C953" s="350" t="s">
        <v>2653</v>
      </c>
      <c r="D953" s="350" t="s">
        <v>2654</v>
      </c>
      <c r="E953" s="350" t="s">
        <v>249</v>
      </c>
      <c r="F953" s="350" t="s">
        <v>1421</v>
      </c>
      <c r="G953" s="350" t="s">
        <v>447</v>
      </c>
      <c r="H953" s="309" t="s">
        <v>1413</v>
      </c>
    </row>
    <row r="954" spans="1:8" s="187" customFormat="1" ht="22.9" customHeight="1" x14ac:dyDescent="0.2">
      <c r="A954" s="552"/>
      <c r="B954" s="553"/>
      <c r="C954" s="350" t="s">
        <v>2655</v>
      </c>
      <c r="D954" s="350" t="s">
        <v>2656</v>
      </c>
      <c r="E954" s="350" t="s">
        <v>249</v>
      </c>
      <c r="F954" s="350" t="s">
        <v>1421</v>
      </c>
      <c r="G954" s="350" t="s">
        <v>447</v>
      </c>
      <c r="H954" s="309" t="s">
        <v>1413</v>
      </c>
    </row>
    <row r="955" spans="1:8" s="187" customFormat="1" ht="22.9" customHeight="1" x14ac:dyDescent="0.2">
      <c r="A955" s="552"/>
      <c r="B955" s="553"/>
      <c r="C955" s="350" t="s">
        <v>2657</v>
      </c>
      <c r="D955" s="350" t="s">
        <v>2658</v>
      </c>
      <c r="E955" s="350" t="s">
        <v>249</v>
      </c>
      <c r="F955" s="350" t="s">
        <v>1421</v>
      </c>
      <c r="G955" s="350" t="s">
        <v>447</v>
      </c>
      <c r="H955" s="309" t="s">
        <v>1413</v>
      </c>
    </row>
    <row r="956" spans="1:8" s="187" customFormat="1" ht="22.9" customHeight="1" x14ac:dyDescent="0.2">
      <c r="A956" s="552"/>
      <c r="B956" s="553"/>
      <c r="C956" s="350" t="s">
        <v>2659</v>
      </c>
      <c r="D956" s="350" t="s">
        <v>2660</v>
      </c>
      <c r="E956" s="350" t="s">
        <v>249</v>
      </c>
      <c r="F956" s="350" t="s">
        <v>1987</v>
      </c>
      <c r="G956" s="350" t="s">
        <v>447</v>
      </c>
      <c r="H956" s="309" t="s">
        <v>1413</v>
      </c>
    </row>
    <row r="957" spans="1:8" s="187" customFormat="1" ht="22.9" customHeight="1" x14ac:dyDescent="0.2">
      <c r="A957" s="552"/>
      <c r="B957" s="553"/>
      <c r="C957" s="350" t="s">
        <v>3879</v>
      </c>
      <c r="D957" s="350" t="s">
        <v>2660</v>
      </c>
      <c r="E957" s="350" t="s">
        <v>249</v>
      </c>
      <c r="F957" s="350" t="s">
        <v>1987</v>
      </c>
      <c r="G957" s="350" t="s">
        <v>447</v>
      </c>
      <c r="H957" s="309" t="s">
        <v>1413</v>
      </c>
    </row>
    <row r="958" spans="1:8" s="187" customFormat="1" ht="22.9" customHeight="1" x14ac:dyDescent="0.2">
      <c r="A958" s="552"/>
      <c r="B958" s="553"/>
      <c r="C958" s="350" t="s">
        <v>3880</v>
      </c>
      <c r="D958" s="350" t="s">
        <v>16396</v>
      </c>
      <c r="E958" s="350" t="s">
        <v>249</v>
      </c>
      <c r="F958" s="350" t="s">
        <v>1987</v>
      </c>
      <c r="G958" s="350" t="s">
        <v>447</v>
      </c>
      <c r="H958" s="309" t="s">
        <v>1413</v>
      </c>
    </row>
    <row r="959" spans="1:8" s="187" customFormat="1" ht="22.9" customHeight="1" x14ac:dyDescent="0.2">
      <c r="A959" s="552"/>
      <c r="B959" s="553"/>
      <c r="C959" s="350" t="s">
        <v>3881</v>
      </c>
      <c r="D959" s="350" t="s">
        <v>16397</v>
      </c>
      <c r="E959" s="350" t="s">
        <v>249</v>
      </c>
      <c r="F959" s="350" t="s">
        <v>1987</v>
      </c>
      <c r="G959" s="350" t="s">
        <v>447</v>
      </c>
      <c r="H959" s="309" t="s">
        <v>1413</v>
      </c>
    </row>
    <row r="960" spans="1:8" s="187" customFormat="1" ht="22.9" customHeight="1" x14ac:dyDescent="0.2">
      <c r="A960" s="552"/>
      <c r="B960" s="553"/>
      <c r="C960" s="350" t="s">
        <v>2661</v>
      </c>
      <c r="D960" s="350" t="s">
        <v>2662</v>
      </c>
      <c r="E960" s="350" t="s">
        <v>249</v>
      </c>
      <c r="F960" s="350" t="s">
        <v>2663</v>
      </c>
      <c r="G960" s="350" t="s">
        <v>447</v>
      </c>
      <c r="H960" s="309" t="s">
        <v>1413</v>
      </c>
    </row>
    <row r="961" spans="1:8" s="187" customFormat="1" ht="22.9" customHeight="1" x14ac:dyDescent="0.2">
      <c r="A961" s="552"/>
      <c r="B961" s="553"/>
      <c r="C961" s="350" t="s">
        <v>2664</v>
      </c>
      <c r="D961" s="350" t="s">
        <v>2665</v>
      </c>
      <c r="E961" s="350" t="s">
        <v>249</v>
      </c>
      <c r="F961" s="350" t="s">
        <v>2663</v>
      </c>
      <c r="G961" s="350" t="s">
        <v>447</v>
      </c>
      <c r="H961" s="309" t="s">
        <v>1413</v>
      </c>
    </row>
    <row r="962" spans="1:8" s="187" customFormat="1" ht="22.9" customHeight="1" x14ac:dyDescent="0.2">
      <c r="A962" s="552"/>
      <c r="B962" s="553"/>
      <c r="C962" s="350" t="s">
        <v>2666</v>
      </c>
      <c r="D962" s="350" t="s">
        <v>2667</v>
      </c>
      <c r="E962" s="350" t="s">
        <v>249</v>
      </c>
      <c r="F962" s="350" t="s">
        <v>2663</v>
      </c>
      <c r="G962" s="350" t="s">
        <v>447</v>
      </c>
      <c r="H962" s="309" t="s">
        <v>1413</v>
      </c>
    </row>
    <row r="963" spans="1:8" s="187" customFormat="1" ht="22.9" customHeight="1" x14ac:dyDescent="0.2">
      <c r="A963" s="552"/>
      <c r="B963" s="553"/>
      <c r="C963" s="350" t="s">
        <v>2668</v>
      </c>
      <c r="D963" s="350" t="s">
        <v>2669</v>
      </c>
      <c r="E963" s="350" t="s">
        <v>249</v>
      </c>
      <c r="F963" s="350" t="s">
        <v>2663</v>
      </c>
      <c r="G963" s="350" t="s">
        <v>447</v>
      </c>
      <c r="H963" s="309" t="s">
        <v>1413</v>
      </c>
    </row>
    <row r="964" spans="1:8" s="187" customFormat="1" ht="22.9" customHeight="1" x14ac:dyDescent="0.2">
      <c r="A964" s="552"/>
      <c r="B964" s="553"/>
      <c r="C964" s="350" t="s">
        <v>2670</v>
      </c>
      <c r="D964" s="350" t="s">
        <v>8044</v>
      </c>
      <c r="E964" s="350" t="s">
        <v>249</v>
      </c>
      <c r="F964" s="350" t="s">
        <v>2663</v>
      </c>
      <c r="G964" s="350" t="s">
        <v>447</v>
      </c>
      <c r="H964" s="309" t="s">
        <v>1413</v>
      </c>
    </row>
    <row r="965" spans="1:8" s="187" customFormat="1" ht="22.9" customHeight="1" x14ac:dyDescent="0.2">
      <c r="A965" s="552"/>
      <c r="B965" s="553"/>
      <c r="C965" s="350" t="s">
        <v>2671</v>
      </c>
      <c r="D965" s="350" t="s">
        <v>2672</v>
      </c>
      <c r="E965" s="350" t="s">
        <v>249</v>
      </c>
      <c r="F965" s="350" t="s">
        <v>2663</v>
      </c>
      <c r="G965" s="350" t="s">
        <v>447</v>
      </c>
      <c r="H965" s="309" t="s">
        <v>1413</v>
      </c>
    </row>
    <row r="966" spans="1:8" s="187" customFormat="1" ht="22.9" customHeight="1" x14ac:dyDescent="0.2">
      <c r="A966" s="552"/>
      <c r="B966" s="553"/>
      <c r="C966" s="350" t="s">
        <v>2673</v>
      </c>
      <c r="D966" s="350" t="s">
        <v>2674</v>
      </c>
      <c r="E966" s="350" t="s">
        <v>249</v>
      </c>
      <c r="F966" s="350" t="s">
        <v>2663</v>
      </c>
      <c r="G966" s="350" t="s">
        <v>447</v>
      </c>
      <c r="H966" s="309" t="s">
        <v>1413</v>
      </c>
    </row>
    <row r="967" spans="1:8" s="187" customFormat="1" ht="22.9" customHeight="1" x14ac:dyDescent="0.2">
      <c r="A967" s="552"/>
      <c r="B967" s="553"/>
      <c r="C967" s="350" t="s">
        <v>2675</v>
      </c>
      <c r="D967" s="350" t="s">
        <v>2676</v>
      </c>
      <c r="E967" s="350" t="s">
        <v>249</v>
      </c>
      <c r="F967" s="350" t="s">
        <v>2663</v>
      </c>
      <c r="G967" s="350" t="s">
        <v>447</v>
      </c>
      <c r="H967" s="309" t="s">
        <v>1413</v>
      </c>
    </row>
    <row r="968" spans="1:8" s="187" customFormat="1" ht="22.9" customHeight="1" x14ac:dyDescent="0.2">
      <c r="A968" s="552"/>
      <c r="B968" s="553"/>
      <c r="C968" s="350" t="s">
        <v>2677</v>
      </c>
      <c r="D968" s="350" t="s">
        <v>2678</v>
      </c>
      <c r="E968" s="350" t="s">
        <v>249</v>
      </c>
      <c r="F968" s="350" t="s">
        <v>2663</v>
      </c>
      <c r="G968" s="350" t="s">
        <v>447</v>
      </c>
      <c r="H968" s="309" t="s">
        <v>1413</v>
      </c>
    </row>
    <row r="969" spans="1:8" s="187" customFormat="1" ht="22.9" customHeight="1" x14ac:dyDescent="0.2">
      <c r="A969" s="552" t="s">
        <v>457</v>
      </c>
      <c r="B969" s="553" t="s">
        <v>458</v>
      </c>
      <c r="C969" s="350" t="s">
        <v>2679</v>
      </c>
      <c r="D969" s="350" t="s">
        <v>2680</v>
      </c>
      <c r="E969" s="350" t="s">
        <v>249</v>
      </c>
      <c r="F969" s="350" t="s">
        <v>1421</v>
      </c>
      <c r="G969" s="350" t="s">
        <v>447</v>
      </c>
      <c r="H969" s="309" t="s">
        <v>1225</v>
      </c>
    </row>
    <row r="970" spans="1:8" s="187" customFormat="1" ht="22.9" customHeight="1" x14ac:dyDescent="0.2">
      <c r="A970" s="552"/>
      <c r="B970" s="553"/>
      <c r="C970" s="350" t="s">
        <v>2681</v>
      </c>
      <c r="D970" s="350" t="s">
        <v>2682</v>
      </c>
      <c r="E970" s="350" t="s">
        <v>249</v>
      </c>
      <c r="F970" s="350" t="s">
        <v>1421</v>
      </c>
      <c r="G970" s="350" t="s">
        <v>447</v>
      </c>
      <c r="H970" s="309" t="s">
        <v>1225</v>
      </c>
    </row>
    <row r="971" spans="1:8" s="187" customFormat="1" ht="22.9" customHeight="1" x14ac:dyDescent="0.2">
      <c r="A971" s="552"/>
      <c r="B971" s="553"/>
      <c r="C971" s="350" t="s">
        <v>2683</v>
      </c>
      <c r="D971" s="350" t="s">
        <v>2684</v>
      </c>
      <c r="E971" s="350" t="s">
        <v>249</v>
      </c>
      <c r="F971" s="350" t="s">
        <v>1421</v>
      </c>
      <c r="G971" s="350" t="s">
        <v>447</v>
      </c>
      <c r="H971" s="309" t="s">
        <v>1225</v>
      </c>
    </row>
    <row r="972" spans="1:8" s="187" customFormat="1" ht="22.9" customHeight="1" x14ac:dyDescent="0.2">
      <c r="A972" s="552"/>
      <c r="B972" s="553"/>
      <c r="C972" s="350" t="s">
        <v>2685</v>
      </c>
      <c r="D972" s="350" t="s">
        <v>2686</v>
      </c>
      <c r="E972" s="350" t="s">
        <v>249</v>
      </c>
      <c r="F972" s="350" t="s">
        <v>1421</v>
      </c>
      <c r="G972" s="350" t="s">
        <v>447</v>
      </c>
      <c r="H972" s="309" t="s">
        <v>1225</v>
      </c>
    </row>
    <row r="973" spans="1:8" s="187" customFormat="1" ht="22.9" customHeight="1" x14ac:dyDescent="0.2">
      <c r="A973" s="552"/>
      <c r="B973" s="553"/>
      <c r="C973" s="350" t="s">
        <v>2687</v>
      </c>
      <c r="D973" s="350" t="s">
        <v>2688</v>
      </c>
      <c r="E973" s="350" t="s">
        <v>249</v>
      </c>
      <c r="F973" s="350" t="s">
        <v>1421</v>
      </c>
      <c r="G973" s="350" t="s">
        <v>447</v>
      </c>
      <c r="H973" s="309" t="s">
        <v>1225</v>
      </c>
    </row>
    <row r="974" spans="1:8" s="187" customFormat="1" ht="22.9" customHeight="1" x14ac:dyDescent="0.2">
      <c r="A974" s="552"/>
      <c r="B974" s="553"/>
      <c r="C974" s="350" t="s">
        <v>2689</v>
      </c>
      <c r="D974" s="350" t="s">
        <v>2690</v>
      </c>
      <c r="E974" s="350" t="s">
        <v>249</v>
      </c>
      <c r="F974" s="350" t="s">
        <v>1421</v>
      </c>
      <c r="G974" s="350" t="s">
        <v>447</v>
      </c>
      <c r="H974" s="309" t="s">
        <v>1225</v>
      </c>
    </row>
    <row r="975" spans="1:8" s="187" customFormat="1" ht="22.9" customHeight="1" x14ac:dyDescent="0.2">
      <c r="A975" s="552"/>
      <c r="B975" s="553"/>
      <c r="C975" s="350" t="s">
        <v>2691</v>
      </c>
      <c r="D975" s="350" t="s">
        <v>2692</v>
      </c>
      <c r="E975" s="350" t="s">
        <v>249</v>
      </c>
      <c r="F975" s="350" t="s">
        <v>1421</v>
      </c>
      <c r="G975" s="350" t="s">
        <v>447</v>
      </c>
      <c r="H975" s="309" t="s">
        <v>1225</v>
      </c>
    </row>
    <row r="976" spans="1:8" s="187" customFormat="1" ht="22.9" customHeight="1" x14ac:dyDescent="0.2">
      <c r="A976" s="552"/>
      <c r="B976" s="553"/>
      <c r="C976" s="350" t="s">
        <v>2693</v>
      </c>
      <c r="D976" s="350" t="s">
        <v>2694</v>
      </c>
      <c r="E976" s="350" t="s">
        <v>249</v>
      </c>
      <c r="F976" s="350" t="s">
        <v>1421</v>
      </c>
      <c r="G976" s="350" t="s">
        <v>447</v>
      </c>
      <c r="H976" s="309" t="s">
        <v>1225</v>
      </c>
    </row>
    <row r="977" spans="1:8" s="187" customFormat="1" ht="22.9" customHeight="1" x14ac:dyDescent="0.2">
      <c r="A977" s="552"/>
      <c r="B977" s="553"/>
      <c r="C977" s="350" t="s">
        <v>2695</v>
      </c>
      <c r="D977" s="350" t="s">
        <v>2696</v>
      </c>
      <c r="E977" s="350" t="s">
        <v>249</v>
      </c>
      <c r="F977" s="350" t="s">
        <v>1421</v>
      </c>
      <c r="G977" s="350" t="s">
        <v>447</v>
      </c>
      <c r="H977" s="309" t="s">
        <v>1225</v>
      </c>
    </row>
    <row r="978" spans="1:8" s="187" customFormat="1" ht="22.9" customHeight="1" x14ac:dyDescent="0.2">
      <c r="A978" s="552"/>
      <c r="B978" s="553"/>
      <c r="C978" s="350" t="s">
        <v>2697</v>
      </c>
      <c r="D978" s="350" t="s">
        <v>2698</v>
      </c>
      <c r="E978" s="350" t="s">
        <v>249</v>
      </c>
      <c r="F978" s="350" t="s">
        <v>1421</v>
      </c>
      <c r="G978" s="350" t="s">
        <v>447</v>
      </c>
      <c r="H978" s="309" t="s">
        <v>1225</v>
      </c>
    </row>
    <row r="979" spans="1:8" s="187" customFormat="1" ht="22.9" customHeight="1" x14ac:dyDescent="0.2">
      <c r="A979" s="552"/>
      <c r="B979" s="553"/>
      <c r="C979" s="350" t="s">
        <v>2699</v>
      </c>
      <c r="D979" s="350" t="s">
        <v>2700</v>
      </c>
      <c r="E979" s="350" t="s">
        <v>249</v>
      </c>
      <c r="F979" s="350" t="s">
        <v>1421</v>
      </c>
      <c r="G979" s="350" t="s">
        <v>447</v>
      </c>
      <c r="H979" s="309" t="s">
        <v>1225</v>
      </c>
    </row>
    <row r="980" spans="1:8" s="187" customFormat="1" ht="22.9" customHeight="1" x14ac:dyDescent="0.2">
      <c r="A980" s="552"/>
      <c r="B980" s="553"/>
      <c r="C980" s="350" t="s">
        <v>2701</v>
      </c>
      <c r="D980" s="350" t="s">
        <v>2702</v>
      </c>
      <c r="E980" s="350" t="s">
        <v>249</v>
      </c>
      <c r="F980" s="350" t="s">
        <v>1421</v>
      </c>
      <c r="G980" s="350" t="s">
        <v>447</v>
      </c>
      <c r="H980" s="309" t="s">
        <v>1225</v>
      </c>
    </row>
    <row r="981" spans="1:8" s="187" customFormat="1" ht="22.9" customHeight="1" x14ac:dyDescent="0.2">
      <c r="A981" s="552"/>
      <c r="B981" s="553"/>
      <c r="C981" s="350" t="s">
        <v>2703</v>
      </c>
      <c r="D981" s="350" t="s">
        <v>2704</v>
      </c>
      <c r="E981" s="350" t="s">
        <v>249</v>
      </c>
      <c r="F981" s="350" t="s">
        <v>1421</v>
      </c>
      <c r="G981" s="350" t="s">
        <v>447</v>
      </c>
      <c r="H981" s="309" t="s">
        <v>1225</v>
      </c>
    </row>
    <row r="982" spans="1:8" s="187" customFormat="1" ht="22.9" customHeight="1" x14ac:dyDescent="0.2">
      <c r="A982" s="552"/>
      <c r="B982" s="553"/>
      <c r="C982" s="350" t="s">
        <v>2705</v>
      </c>
      <c r="D982" s="350" t="s">
        <v>2706</v>
      </c>
      <c r="E982" s="350" t="s">
        <v>249</v>
      </c>
      <c r="F982" s="350" t="s">
        <v>1421</v>
      </c>
      <c r="G982" s="350" t="s">
        <v>447</v>
      </c>
      <c r="H982" s="309" t="s">
        <v>1225</v>
      </c>
    </row>
    <row r="983" spans="1:8" s="187" customFormat="1" ht="22.9" customHeight="1" x14ac:dyDescent="0.2">
      <c r="A983" s="552"/>
      <c r="B983" s="553"/>
      <c r="C983" s="350" t="s">
        <v>2707</v>
      </c>
      <c r="D983" s="350" t="s">
        <v>2708</v>
      </c>
      <c r="E983" s="350" t="s">
        <v>249</v>
      </c>
      <c r="F983" s="350" t="s">
        <v>1421</v>
      </c>
      <c r="G983" s="350" t="s">
        <v>447</v>
      </c>
      <c r="H983" s="309" t="s">
        <v>1225</v>
      </c>
    </row>
    <row r="984" spans="1:8" s="187" customFormat="1" ht="22.9" customHeight="1" x14ac:dyDescent="0.2">
      <c r="A984" s="552"/>
      <c r="B984" s="553"/>
      <c r="C984" s="350" t="s">
        <v>2709</v>
      </c>
      <c r="D984" s="350" t="s">
        <v>2710</v>
      </c>
      <c r="E984" s="350" t="s">
        <v>249</v>
      </c>
      <c r="F984" s="350" t="s">
        <v>1421</v>
      </c>
      <c r="G984" s="350" t="s">
        <v>447</v>
      </c>
      <c r="H984" s="309" t="s">
        <v>1225</v>
      </c>
    </row>
    <row r="985" spans="1:8" s="187" customFormat="1" ht="22.9" customHeight="1" x14ac:dyDescent="0.2">
      <c r="A985" s="552"/>
      <c r="B985" s="553"/>
      <c r="C985" s="350" t="s">
        <v>2711</v>
      </c>
      <c r="D985" s="350" t="s">
        <v>2712</v>
      </c>
      <c r="E985" s="350" t="s">
        <v>249</v>
      </c>
      <c r="F985" s="350" t="s">
        <v>2713</v>
      </c>
      <c r="G985" s="350" t="s">
        <v>447</v>
      </c>
      <c r="H985" s="309" t="s">
        <v>1225</v>
      </c>
    </row>
    <row r="986" spans="1:8" s="187" customFormat="1" ht="22.9" customHeight="1" x14ac:dyDescent="0.2">
      <c r="A986" s="552"/>
      <c r="B986" s="553"/>
      <c r="C986" s="350" t="s">
        <v>2714</v>
      </c>
      <c r="D986" s="350" t="s">
        <v>2715</v>
      </c>
      <c r="E986" s="350" t="s">
        <v>249</v>
      </c>
      <c r="F986" s="350" t="s">
        <v>2713</v>
      </c>
      <c r="G986" s="350" t="s">
        <v>447</v>
      </c>
      <c r="H986" s="309" t="s">
        <v>1225</v>
      </c>
    </row>
    <row r="987" spans="1:8" s="187" customFormat="1" ht="22.9" customHeight="1" x14ac:dyDescent="0.2">
      <c r="A987" s="552"/>
      <c r="B987" s="553"/>
      <c r="C987" s="350" t="s">
        <v>2716</v>
      </c>
      <c r="D987" s="350" t="s">
        <v>2717</v>
      </c>
      <c r="E987" s="350" t="s">
        <v>249</v>
      </c>
      <c r="F987" s="350" t="s">
        <v>2713</v>
      </c>
      <c r="G987" s="350" t="s">
        <v>447</v>
      </c>
      <c r="H987" s="309" t="s">
        <v>1225</v>
      </c>
    </row>
    <row r="988" spans="1:8" s="187" customFormat="1" ht="22.9" customHeight="1" x14ac:dyDescent="0.2">
      <c r="A988" s="552"/>
      <c r="B988" s="553"/>
      <c r="C988" s="350" t="s">
        <v>2718</v>
      </c>
      <c r="D988" s="350" t="s">
        <v>2719</v>
      </c>
      <c r="E988" s="350" t="s">
        <v>249</v>
      </c>
      <c r="F988" s="350" t="s">
        <v>2713</v>
      </c>
      <c r="G988" s="350" t="s">
        <v>447</v>
      </c>
      <c r="H988" s="309" t="s">
        <v>1225</v>
      </c>
    </row>
    <row r="989" spans="1:8" s="187" customFormat="1" ht="22.9" customHeight="1" x14ac:dyDescent="0.2">
      <c r="A989" s="552"/>
      <c r="B989" s="553"/>
      <c r="C989" s="350" t="s">
        <v>2720</v>
      </c>
      <c r="D989" s="350" t="s">
        <v>2721</v>
      </c>
      <c r="E989" s="350" t="s">
        <v>249</v>
      </c>
      <c r="F989" s="350" t="s">
        <v>2713</v>
      </c>
      <c r="G989" s="350" t="s">
        <v>447</v>
      </c>
      <c r="H989" s="309" t="s">
        <v>1225</v>
      </c>
    </row>
    <row r="990" spans="1:8" s="187" customFormat="1" ht="22.9" customHeight="1" x14ac:dyDescent="0.2">
      <c r="A990" s="552"/>
      <c r="B990" s="553"/>
      <c r="C990" s="350" t="s">
        <v>2722</v>
      </c>
      <c r="D990" s="350" t="s">
        <v>2723</v>
      </c>
      <c r="E990" s="350" t="s">
        <v>249</v>
      </c>
      <c r="F990" s="350" t="s">
        <v>2713</v>
      </c>
      <c r="G990" s="350" t="s">
        <v>447</v>
      </c>
      <c r="H990" s="309" t="s">
        <v>1225</v>
      </c>
    </row>
    <row r="991" spans="1:8" s="187" customFormat="1" ht="22.9" customHeight="1" x14ac:dyDescent="0.2">
      <c r="A991" s="552"/>
      <c r="B991" s="553"/>
      <c r="C991" s="350" t="s">
        <v>2724</v>
      </c>
      <c r="D991" s="350" t="s">
        <v>2725</v>
      </c>
      <c r="E991" s="350" t="s">
        <v>249</v>
      </c>
      <c r="F991" s="350" t="s">
        <v>2663</v>
      </c>
      <c r="G991" s="350" t="s">
        <v>447</v>
      </c>
      <c r="H991" s="309" t="s">
        <v>1225</v>
      </c>
    </row>
    <row r="992" spans="1:8" s="187" customFormat="1" ht="22.9" customHeight="1" x14ac:dyDescent="0.2">
      <c r="A992" s="552" t="s">
        <v>728</v>
      </c>
      <c r="B992" s="553" t="s">
        <v>729</v>
      </c>
      <c r="C992" s="350" t="s">
        <v>2728</v>
      </c>
      <c r="D992" s="350" t="s">
        <v>16398</v>
      </c>
      <c r="E992" s="350" t="s">
        <v>249</v>
      </c>
      <c r="F992" s="350" t="s">
        <v>1421</v>
      </c>
      <c r="G992" s="350" t="s">
        <v>447</v>
      </c>
      <c r="H992" s="309" t="s">
        <v>1413</v>
      </c>
    </row>
    <row r="993" spans="1:8" s="187" customFormat="1" ht="22.9" customHeight="1" x14ac:dyDescent="0.2">
      <c r="A993" s="552"/>
      <c r="B993" s="553"/>
      <c r="C993" s="350" t="s">
        <v>2729</v>
      </c>
      <c r="D993" s="350" t="s">
        <v>2730</v>
      </c>
      <c r="E993" s="350" t="s">
        <v>249</v>
      </c>
      <c r="F993" s="350" t="s">
        <v>1421</v>
      </c>
      <c r="G993" s="350" t="s">
        <v>447</v>
      </c>
      <c r="H993" s="309" t="s">
        <v>1413</v>
      </c>
    </row>
    <row r="994" spans="1:8" s="187" customFormat="1" ht="22.9" customHeight="1" x14ac:dyDescent="0.2">
      <c r="A994" s="552"/>
      <c r="B994" s="553"/>
      <c r="C994" s="350" t="s">
        <v>2731</v>
      </c>
      <c r="D994" s="350" t="s">
        <v>8045</v>
      </c>
      <c r="E994" s="350" t="s">
        <v>249</v>
      </c>
      <c r="F994" s="350" t="s">
        <v>1421</v>
      </c>
      <c r="G994" s="350" t="s">
        <v>447</v>
      </c>
      <c r="H994" s="309" t="s">
        <v>1413</v>
      </c>
    </row>
    <row r="995" spans="1:8" s="187" customFormat="1" ht="22.9" customHeight="1" x14ac:dyDescent="0.2">
      <c r="A995" s="552"/>
      <c r="B995" s="553"/>
      <c r="C995" s="350" t="s">
        <v>2732</v>
      </c>
      <c r="D995" s="350" t="s">
        <v>2733</v>
      </c>
      <c r="E995" s="350" t="s">
        <v>249</v>
      </c>
      <c r="F995" s="350" t="s">
        <v>1421</v>
      </c>
      <c r="G995" s="350" t="s">
        <v>447</v>
      </c>
      <c r="H995" s="309" t="s">
        <v>1413</v>
      </c>
    </row>
    <row r="996" spans="1:8" s="187" customFormat="1" ht="22.9" customHeight="1" x14ac:dyDescent="0.2">
      <c r="A996" s="552"/>
      <c r="B996" s="553"/>
      <c r="C996" s="350" t="s">
        <v>2734</v>
      </c>
      <c r="D996" s="350" t="s">
        <v>16399</v>
      </c>
      <c r="E996" s="350" t="s">
        <v>249</v>
      </c>
      <c r="F996" s="350" t="s">
        <v>1421</v>
      </c>
      <c r="G996" s="350" t="s">
        <v>447</v>
      </c>
      <c r="H996" s="309" t="s">
        <v>1413</v>
      </c>
    </row>
    <row r="997" spans="1:8" s="187" customFormat="1" ht="22.9" customHeight="1" x14ac:dyDescent="0.2">
      <c r="A997" s="552"/>
      <c r="B997" s="553"/>
      <c r="C997" s="350" t="s">
        <v>2735</v>
      </c>
      <c r="D997" s="350" t="s">
        <v>2736</v>
      </c>
      <c r="E997" s="350" t="s">
        <v>249</v>
      </c>
      <c r="F997" s="350" t="s">
        <v>1421</v>
      </c>
      <c r="G997" s="350" t="s">
        <v>447</v>
      </c>
      <c r="H997" s="309" t="s">
        <v>1413</v>
      </c>
    </row>
    <row r="998" spans="1:8" s="187" customFormat="1" ht="22.9" customHeight="1" x14ac:dyDescent="0.2">
      <c r="A998" s="552"/>
      <c r="B998" s="553"/>
      <c r="C998" s="350" t="s">
        <v>2737</v>
      </c>
      <c r="D998" s="350" t="s">
        <v>16400</v>
      </c>
      <c r="E998" s="350" t="s">
        <v>249</v>
      </c>
      <c r="F998" s="350" t="s">
        <v>1421</v>
      </c>
      <c r="G998" s="350" t="s">
        <v>447</v>
      </c>
      <c r="H998" s="309" t="s">
        <v>1413</v>
      </c>
    </row>
    <row r="999" spans="1:8" s="187" customFormat="1" ht="22.9" customHeight="1" x14ac:dyDescent="0.2">
      <c r="A999" s="552"/>
      <c r="B999" s="553"/>
      <c r="C999" s="350" t="s">
        <v>2738</v>
      </c>
      <c r="D999" s="350" t="s">
        <v>16401</v>
      </c>
      <c r="E999" s="350" t="s">
        <v>249</v>
      </c>
      <c r="F999" s="350" t="s">
        <v>1421</v>
      </c>
      <c r="G999" s="350" t="s">
        <v>447</v>
      </c>
      <c r="H999" s="309" t="s">
        <v>1413</v>
      </c>
    </row>
    <row r="1000" spans="1:8" s="187" customFormat="1" ht="22.9" customHeight="1" x14ac:dyDescent="0.2">
      <c r="A1000" s="552"/>
      <c r="B1000" s="553"/>
      <c r="C1000" s="350" t="s">
        <v>2739</v>
      </c>
      <c r="D1000" s="350" t="s">
        <v>2740</v>
      </c>
      <c r="E1000" s="350" t="s">
        <v>249</v>
      </c>
      <c r="F1000" s="350" t="s">
        <v>1421</v>
      </c>
      <c r="G1000" s="350" t="s">
        <v>447</v>
      </c>
      <c r="H1000" s="309" t="s">
        <v>1413</v>
      </c>
    </row>
    <row r="1001" spans="1:8" s="187" customFormat="1" ht="22.9" customHeight="1" x14ac:dyDescent="0.2">
      <c r="A1001" s="552"/>
      <c r="B1001" s="553"/>
      <c r="C1001" s="350" t="s">
        <v>2741</v>
      </c>
      <c r="D1001" s="350" t="s">
        <v>16402</v>
      </c>
      <c r="E1001" s="350" t="s">
        <v>249</v>
      </c>
      <c r="F1001" s="350" t="s">
        <v>1421</v>
      </c>
      <c r="G1001" s="350" t="s">
        <v>447</v>
      </c>
      <c r="H1001" s="309" t="s">
        <v>1413</v>
      </c>
    </row>
    <row r="1002" spans="1:8" s="187" customFormat="1" ht="22.9" customHeight="1" x14ac:dyDescent="0.2">
      <c r="A1002" s="552"/>
      <c r="B1002" s="553"/>
      <c r="C1002" s="350" t="s">
        <v>2742</v>
      </c>
      <c r="D1002" s="350" t="s">
        <v>2743</v>
      </c>
      <c r="E1002" s="350" t="s">
        <v>249</v>
      </c>
      <c r="F1002" s="350" t="s">
        <v>1421</v>
      </c>
      <c r="G1002" s="350" t="s">
        <v>447</v>
      </c>
      <c r="H1002" s="309" t="s">
        <v>1413</v>
      </c>
    </row>
    <row r="1003" spans="1:8" s="187" customFormat="1" ht="22.9" customHeight="1" x14ac:dyDescent="0.2">
      <c r="A1003" s="552"/>
      <c r="B1003" s="553"/>
      <c r="C1003" s="350" t="s">
        <v>2744</v>
      </c>
      <c r="D1003" s="350" t="s">
        <v>2745</v>
      </c>
      <c r="E1003" s="350" t="s">
        <v>249</v>
      </c>
      <c r="F1003" s="350" t="s">
        <v>1421</v>
      </c>
      <c r="G1003" s="350" t="s">
        <v>447</v>
      </c>
      <c r="H1003" s="309" t="s">
        <v>1413</v>
      </c>
    </row>
    <row r="1004" spans="1:8" s="187" customFormat="1" ht="22.9" customHeight="1" x14ac:dyDescent="0.2">
      <c r="A1004" s="552"/>
      <c r="B1004" s="553"/>
      <c r="C1004" s="350" t="s">
        <v>2746</v>
      </c>
      <c r="D1004" s="350" t="s">
        <v>2747</v>
      </c>
      <c r="E1004" s="350" t="s">
        <v>249</v>
      </c>
      <c r="F1004" s="350" t="s">
        <v>1421</v>
      </c>
      <c r="G1004" s="350" t="s">
        <v>447</v>
      </c>
      <c r="H1004" s="309" t="s">
        <v>1413</v>
      </c>
    </row>
    <row r="1005" spans="1:8" s="187" customFormat="1" ht="22.9" customHeight="1" x14ac:dyDescent="0.2">
      <c r="A1005" s="552"/>
      <c r="B1005" s="553"/>
      <c r="C1005" s="350" t="s">
        <v>2748</v>
      </c>
      <c r="D1005" s="350" t="s">
        <v>2749</v>
      </c>
      <c r="E1005" s="350" t="s">
        <v>249</v>
      </c>
      <c r="F1005" s="350" t="s">
        <v>1421</v>
      </c>
      <c r="G1005" s="350" t="s">
        <v>447</v>
      </c>
      <c r="H1005" s="309" t="s">
        <v>1413</v>
      </c>
    </row>
    <row r="1006" spans="1:8" s="187" customFormat="1" ht="22.9" customHeight="1" x14ac:dyDescent="0.2">
      <c r="A1006" s="552"/>
      <c r="B1006" s="553"/>
      <c r="C1006" s="350" t="s">
        <v>2750</v>
      </c>
      <c r="D1006" s="350" t="s">
        <v>2751</v>
      </c>
      <c r="E1006" s="350" t="s">
        <v>249</v>
      </c>
      <c r="F1006" s="350" t="s">
        <v>1421</v>
      </c>
      <c r="G1006" s="350" t="s">
        <v>447</v>
      </c>
      <c r="H1006" s="309" t="s">
        <v>1413</v>
      </c>
    </row>
    <row r="1007" spans="1:8" s="187" customFormat="1" ht="22.9" customHeight="1" x14ac:dyDescent="0.2">
      <c r="A1007" s="552"/>
      <c r="B1007" s="553"/>
      <c r="C1007" s="350" t="s">
        <v>2752</v>
      </c>
      <c r="D1007" s="350" t="s">
        <v>2753</v>
      </c>
      <c r="E1007" s="350" t="s">
        <v>249</v>
      </c>
      <c r="F1007" s="350" t="s">
        <v>1421</v>
      </c>
      <c r="G1007" s="350" t="s">
        <v>447</v>
      </c>
      <c r="H1007" s="309" t="s">
        <v>1413</v>
      </c>
    </row>
    <row r="1008" spans="1:8" s="187" customFormat="1" ht="22.9" customHeight="1" x14ac:dyDescent="0.2">
      <c r="A1008" s="552"/>
      <c r="B1008" s="553"/>
      <c r="C1008" s="350" t="s">
        <v>2754</v>
      </c>
      <c r="D1008" s="350" t="s">
        <v>2755</v>
      </c>
      <c r="E1008" s="350" t="s">
        <v>249</v>
      </c>
      <c r="F1008" s="350" t="s">
        <v>1421</v>
      </c>
      <c r="G1008" s="350" t="s">
        <v>447</v>
      </c>
      <c r="H1008" s="309" t="s">
        <v>1413</v>
      </c>
    </row>
    <row r="1009" spans="1:8" s="187" customFormat="1" ht="22.9" customHeight="1" x14ac:dyDescent="0.2">
      <c r="A1009" s="552"/>
      <c r="B1009" s="553"/>
      <c r="C1009" s="350" t="s">
        <v>2756</v>
      </c>
      <c r="D1009" s="350" t="s">
        <v>16403</v>
      </c>
      <c r="E1009" s="350" t="s">
        <v>249</v>
      </c>
      <c r="F1009" s="350" t="s">
        <v>1421</v>
      </c>
      <c r="G1009" s="350" t="s">
        <v>447</v>
      </c>
      <c r="H1009" s="309" t="s">
        <v>1413</v>
      </c>
    </row>
    <row r="1010" spans="1:8" s="187" customFormat="1" ht="22.9" customHeight="1" x14ac:dyDescent="0.2">
      <c r="A1010" s="552"/>
      <c r="B1010" s="553"/>
      <c r="C1010" s="350" t="s">
        <v>2757</v>
      </c>
      <c r="D1010" s="350" t="s">
        <v>2733</v>
      </c>
      <c r="E1010" s="350" t="s">
        <v>249</v>
      </c>
      <c r="F1010" s="350" t="s">
        <v>1421</v>
      </c>
      <c r="G1010" s="350" t="s">
        <v>447</v>
      </c>
      <c r="H1010" s="309" t="s">
        <v>1413</v>
      </c>
    </row>
    <row r="1011" spans="1:8" s="187" customFormat="1" ht="22.9" customHeight="1" x14ac:dyDescent="0.2">
      <c r="A1011" s="552"/>
      <c r="B1011" s="553"/>
      <c r="C1011" s="350" t="s">
        <v>2758</v>
      </c>
      <c r="D1011" s="350" t="s">
        <v>2759</v>
      </c>
      <c r="E1011" s="350" t="s">
        <v>249</v>
      </c>
      <c r="F1011" s="350" t="s">
        <v>1421</v>
      </c>
      <c r="G1011" s="350" t="s">
        <v>447</v>
      </c>
      <c r="H1011" s="309" t="s">
        <v>1413</v>
      </c>
    </row>
    <row r="1012" spans="1:8" s="187" customFormat="1" ht="22.9" customHeight="1" x14ac:dyDescent="0.2">
      <c r="A1012" s="552"/>
      <c r="B1012" s="553"/>
      <c r="C1012" s="350" t="s">
        <v>2760</v>
      </c>
      <c r="D1012" s="350" t="s">
        <v>2761</v>
      </c>
      <c r="E1012" s="350" t="s">
        <v>249</v>
      </c>
      <c r="F1012" s="350" t="s">
        <v>1421</v>
      </c>
      <c r="G1012" s="350" t="s">
        <v>447</v>
      </c>
      <c r="H1012" s="309" t="s">
        <v>1413</v>
      </c>
    </row>
    <row r="1013" spans="1:8" s="187" customFormat="1" ht="22.9" customHeight="1" x14ac:dyDescent="0.2">
      <c r="A1013" s="552"/>
      <c r="B1013" s="553"/>
      <c r="C1013" s="350" t="s">
        <v>2762</v>
      </c>
      <c r="D1013" s="350" t="s">
        <v>2763</v>
      </c>
      <c r="E1013" s="350" t="s">
        <v>249</v>
      </c>
      <c r="F1013" s="350" t="s">
        <v>1421</v>
      </c>
      <c r="G1013" s="350" t="s">
        <v>447</v>
      </c>
      <c r="H1013" s="309" t="s">
        <v>1413</v>
      </c>
    </row>
    <row r="1014" spans="1:8" s="187" customFormat="1" ht="22.9" customHeight="1" x14ac:dyDescent="0.2">
      <c r="A1014" s="552"/>
      <c r="B1014" s="553"/>
      <c r="C1014" s="350" t="s">
        <v>2764</v>
      </c>
      <c r="D1014" s="350" t="s">
        <v>2765</v>
      </c>
      <c r="E1014" s="350" t="s">
        <v>249</v>
      </c>
      <c r="F1014" s="350" t="s">
        <v>1421</v>
      </c>
      <c r="G1014" s="350" t="s">
        <v>447</v>
      </c>
      <c r="H1014" s="309" t="s">
        <v>1413</v>
      </c>
    </row>
    <row r="1015" spans="1:8" s="187" customFormat="1" ht="22.9" customHeight="1" x14ac:dyDescent="0.2">
      <c r="A1015" s="552"/>
      <c r="B1015" s="553"/>
      <c r="C1015" s="350" t="s">
        <v>2766</v>
      </c>
      <c r="D1015" s="350" t="s">
        <v>2767</v>
      </c>
      <c r="E1015" s="350" t="s">
        <v>249</v>
      </c>
      <c r="F1015" s="350" t="s">
        <v>1421</v>
      </c>
      <c r="G1015" s="350" t="s">
        <v>447</v>
      </c>
      <c r="H1015" s="309" t="s">
        <v>1413</v>
      </c>
    </row>
    <row r="1016" spans="1:8" s="187" customFormat="1" ht="22.9" customHeight="1" x14ac:dyDescent="0.2">
      <c r="A1016" s="552"/>
      <c r="B1016" s="553"/>
      <c r="C1016" s="350" t="s">
        <v>2768</v>
      </c>
      <c r="D1016" s="350" t="s">
        <v>2769</v>
      </c>
      <c r="E1016" s="350" t="s">
        <v>249</v>
      </c>
      <c r="F1016" s="350" t="s">
        <v>1421</v>
      </c>
      <c r="G1016" s="350" t="s">
        <v>447</v>
      </c>
      <c r="H1016" s="309" t="s">
        <v>1413</v>
      </c>
    </row>
    <row r="1017" spans="1:8" s="187" customFormat="1" ht="22.9" customHeight="1" x14ac:dyDescent="0.2">
      <c r="A1017" s="552"/>
      <c r="B1017" s="553"/>
      <c r="C1017" s="350" t="s">
        <v>2770</v>
      </c>
      <c r="D1017" s="350" t="s">
        <v>2771</v>
      </c>
      <c r="E1017" s="350" t="s">
        <v>249</v>
      </c>
      <c r="F1017" s="350" t="s">
        <v>1421</v>
      </c>
      <c r="G1017" s="350" t="s">
        <v>447</v>
      </c>
      <c r="H1017" s="309" t="s">
        <v>1413</v>
      </c>
    </row>
    <row r="1018" spans="1:8" s="187" customFormat="1" ht="22.9" customHeight="1" x14ac:dyDescent="0.2">
      <c r="A1018" s="552"/>
      <c r="B1018" s="553"/>
      <c r="C1018" s="350" t="s">
        <v>2772</v>
      </c>
      <c r="D1018" s="350" t="s">
        <v>2773</v>
      </c>
      <c r="E1018" s="350" t="s">
        <v>249</v>
      </c>
      <c r="F1018" s="350" t="s">
        <v>1421</v>
      </c>
      <c r="G1018" s="350" t="s">
        <v>447</v>
      </c>
      <c r="H1018" s="309" t="s">
        <v>1413</v>
      </c>
    </row>
    <row r="1019" spans="1:8" s="187" customFormat="1" ht="22.9" customHeight="1" x14ac:dyDescent="0.2">
      <c r="A1019" s="552"/>
      <c r="B1019" s="553"/>
      <c r="C1019" s="350" t="s">
        <v>2774</v>
      </c>
      <c r="D1019" s="350" t="s">
        <v>2775</v>
      </c>
      <c r="E1019" s="350" t="s">
        <v>249</v>
      </c>
      <c r="F1019" s="350" t="s">
        <v>1421</v>
      </c>
      <c r="G1019" s="350" t="s">
        <v>447</v>
      </c>
      <c r="H1019" s="309" t="s">
        <v>1413</v>
      </c>
    </row>
    <row r="1020" spans="1:8" s="187" customFormat="1" ht="22.9" customHeight="1" x14ac:dyDescent="0.2">
      <c r="A1020" s="552"/>
      <c r="B1020" s="553"/>
      <c r="C1020" s="350" t="s">
        <v>2776</v>
      </c>
      <c r="D1020" s="350" t="s">
        <v>2777</v>
      </c>
      <c r="E1020" s="350" t="s">
        <v>249</v>
      </c>
      <c r="F1020" s="350" t="s">
        <v>1421</v>
      </c>
      <c r="G1020" s="350" t="s">
        <v>447</v>
      </c>
      <c r="H1020" s="309" t="s">
        <v>1413</v>
      </c>
    </row>
    <row r="1021" spans="1:8" s="187" customFormat="1" ht="22.9" customHeight="1" x14ac:dyDescent="0.2">
      <c r="A1021" s="552"/>
      <c r="B1021" s="553"/>
      <c r="C1021" s="350" t="s">
        <v>2778</v>
      </c>
      <c r="D1021" s="350" t="s">
        <v>2779</v>
      </c>
      <c r="E1021" s="350" t="s">
        <v>249</v>
      </c>
      <c r="F1021" s="350" t="s">
        <v>1421</v>
      </c>
      <c r="G1021" s="350" t="s">
        <v>447</v>
      </c>
      <c r="H1021" s="309" t="s">
        <v>1413</v>
      </c>
    </row>
    <row r="1022" spans="1:8" s="187" customFormat="1" ht="22.9" customHeight="1" x14ac:dyDescent="0.2">
      <c r="A1022" s="552"/>
      <c r="B1022" s="553"/>
      <c r="C1022" s="350" t="s">
        <v>2780</v>
      </c>
      <c r="D1022" s="350" t="s">
        <v>8046</v>
      </c>
      <c r="E1022" s="350" t="s">
        <v>249</v>
      </c>
      <c r="F1022" s="350" t="s">
        <v>1421</v>
      </c>
      <c r="G1022" s="350" t="s">
        <v>447</v>
      </c>
      <c r="H1022" s="309" t="s">
        <v>1413</v>
      </c>
    </row>
    <row r="1023" spans="1:8" s="187" customFormat="1" ht="22.9" customHeight="1" x14ac:dyDescent="0.2">
      <c r="A1023" s="552"/>
      <c r="B1023" s="553"/>
      <c r="C1023" s="350" t="s">
        <v>2781</v>
      </c>
      <c r="D1023" s="350" t="s">
        <v>8047</v>
      </c>
      <c r="E1023" s="350" t="s">
        <v>249</v>
      </c>
      <c r="F1023" s="350" t="s">
        <v>1421</v>
      </c>
      <c r="G1023" s="350" t="s">
        <v>447</v>
      </c>
      <c r="H1023" s="309" t="s">
        <v>1413</v>
      </c>
    </row>
    <row r="1024" spans="1:8" s="187" customFormat="1" ht="22.9" customHeight="1" x14ac:dyDescent="0.2">
      <c r="A1024" s="552"/>
      <c r="B1024" s="553"/>
      <c r="C1024" s="350" t="s">
        <v>2782</v>
      </c>
      <c r="D1024" s="350" t="s">
        <v>16404</v>
      </c>
      <c r="E1024" s="350" t="s">
        <v>249</v>
      </c>
      <c r="F1024" s="350" t="s">
        <v>1421</v>
      </c>
      <c r="G1024" s="350" t="s">
        <v>447</v>
      </c>
      <c r="H1024" s="309" t="s">
        <v>1413</v>
      </c>
    </row>
    <row r="1025" spans="1:8" s="187" customFormat="1" ht="22.9" customHeight="1" x14ac:dyDescent="0.2">
      <c r="A1025" s="552"/>
      <c r="B1025" s="553"/>
      <c r="C1025" s="350" t="s">
        <v>2783</v>
      </c>
      <c r="D1025" s="350" t="s">
        <v>2784</v>
      </c>
      <c r="E1025" s="350" t="s">
        <v>249</v>
      </c>
      <c r="F1025" s="350" t="s">
        <v>1421</v>
      </c>
      <c r="G1025" s="350" t="s">
        <v>447</v>
      </c>
      <c r="H1025" s="309" t="s">
        <v>1413</v>
      </c>
    </row>
    <row r="1026" spans="1:8" s="187" customFormat="1" ht="22.9" customHeight="1" x14ac:dyDescent="0.2">
      <c r="A1026" s="552"/>
      <c r="B1026" s="553"/>
      <c r="C1026" s="350" t="s">
        <v>2785</v>
      </c>
      <c r="D1026" s="350" t="s">
        <v>2786</v>
      </c>
      <c r="E1026" s="350" t="s">
        <v>249</v>
      </c>
      <c r="F1026" s="350" t="s">
        <v>1421</v>
      </c>
      <c r="G1026" s="350" t="s">
        <v>447</v>
      </c>
      <c r="H1026" s="309" t="s">
        <v>1413</v>
      </c>
    </row>
    <row r="1027" spans="1:8" s="187" customFormat="1" ht="22.9" customHeight="1" x14ac:dyDescent="0.2">
      <c r="A1027" s="552"/>
      <c r="B1027" s="553"/>
      <c r="C1027" s="350" t="s">
        <v>2726</v>
      </c>
      <c r="D1027" s="350" t="s">
        <v>2727</v>
      </c>
      <c r="E1027" s="350" t="s">
        <v>249</v>
      </c>
      <c r="F1027" s="350" t="s">
        <v>1421</v>
      </c>
      <c r="G1027" s="350" t="s">
        <v>447</v>
      </c>
      <c r="H1027" s="309" t="s">
        <v>1413</v>
      </c>
    </row>
    <row r="1028" spans="1:8" s="187" customFormat="1" ht="22.9" customHeight="1" x14ac:dyDescent="0.2">
      <c r="A1028" s="552"/>
      <c r="B1028" s="553"/>
      <c r="C1028" s="350" t="s">
        <v>2787</v>
      </c>
      <c r="D1028" s="350" t="s">
        <v>2788</v>
      </c>
      <c r="E1028" s="350" t="s">
        <v>249</v>
      </c>
      <c r="F1028" s="350" t="s">
        <v>1421</v>
      </c>
      <c r="G1028" s="350" t="s">
        <v>447</v>
      </c>
      <c r="H1028" s="309" t="s">
        <v>1413</v>
      </c>
    </row>
    <row r="1029" spans="1:8" s="187" customFormat="1" ht="22.9" customHeight="1" x14ac:dyDescent="0.2">
      <c r="A1029" s="552"/>
      <c r="B1029" s="553"/>
      <c r="C1029" s="350" t="s">
        <v>2789</v>
      </c>
      <c r="D1029" s="350" t="s">
        <v>2790</v>
      </c>
      <c r="E1029" s="350" t="s">
        <v>249</v>
      </c>
      <c r="F1029" s="350" t="s">
        <v>1421</v>
      </c>
      <c r="G1029" s="350" t="s">
        <v>447</v>
      </c>
      <c r="H1029" s="309" t="s">
        <v>1413</v>
      </c>
    </row>
    <row r="1030" spans="1:8" s="187" customFormat="1" ht="22.9" customHeight="1" x14ac:dyDescent="0.2">
      <c r="A1030" s="552"/>
      <c r="B1030" s="553"/>
      <c r="C1030" s="350" t="s">
        <v>2791</v>
      </c>
      <c r="D1030" s="350" t="s">
        <v>2792</v>
      </c>
      <c r="E1030" s="350" t="s">
        <v>249</v>
      </c>
      <c r="F1030" s="350" t="s">
        <v>2713</v>
      </c>
      <c r="G1030" s="350" t="s">
        <v>447</v>
      </c>
      <c r="H1030" s="309" t="s">
        <v>1413</v>
      </c>
    </row>
    <row r="1031" spans="1:8" s="187" customFormat="1" ht="22.9" customHeight="1" x14ac:dyDescent="0.2">
      <c r="A1031" s="552"/>
      <c r="B1031" s="553"/>
      <c r="C1031" s="350" t="s">
        <v>2793</v>
      </c>
      <c r="D1031" s="350" t="s">
        <v>2794</v>
      </c>
      <c r="E1031" s="350" t="s">
        <v>249</v>
      </c>
      <c r="F1031" s="350" t="s">
        <v>2713</v>
      </c>
      <c r="G1031" s="350" t="s">
        <v>447</v>
      </c>
      <c r="H1031" s="309" t="s">
        <v>1413</v>
      </c>
    </row>
    <row r="1032" spans="1:8" s="187" customFormat="1" ht="22.9" customHeight="1" x14ac:dyDescent="0.2">
      <c r="A1032" s="552" t="s">
        <v>1059</v>
      </c>
      <c r="B1032" s="553" t="s">
        <v>1060</v>
      </c>
      <c r="C1032" s="350" t="s">
        <v>2795</v>
      </c>
      <c r="D1032" s="350" t="s">
        <v>2796</v>
      </c>
      <c r="E1032" s="350" t="s">
        <v>249</v>
      </c>
      <c r="F1032" s="350" t="s">
        <v>1421</v>
      </c>
      <c r="G1032" s="350" t="s">
        <v>447</v>
      </c>
      <c r="H1032" s="309"/>
    </row>
    <row r="1033" spans="1:8" s="187" customFormat="1" ht="22.9" customHeight="1" x14ac:dyDescent="0.2">
      <c r="A1033" s="552"/>
      <c r="B1033" s="553"/>
      <c r="C1033" s="350" t="s">
        <v>2797</v>
      </c>
      <c r="D1033" s="350" t="s">
        <v>2798</v>
      </c>
      <c r="E1033" s="350" t="s">
        <v>249</v>
      </c>
      <c r="F1033" s="350" t="s">
        <v>1421</v>
      </c>
      <c r="G1033" s="350"/>
      <c r="H1033" s="309"/>
    </row>
    <row r="1034" spans="1:8" s="187" customFormat="1" ht="22.9" customHeight="1" x14ac:dyDescent="0.2">
      <c r="A1034" s="552"/>
      <c r="B1034" s="553"/>
      <c r="C1034" s="350" t="s">
        <v>2799</v>
      </c>
      <c r="D1034" s="350" t="s">
        <v>2800</v>
      </c>
      <c r="E1034" s="350" t="s">
        <v>249</v>
      </c>
      <c r="F1034" s="350" t="s">
        <v>1421</v>
      </c>
      <c r="G1034" s="350"/>
      <c r="H1034" s="309"/>
    </row>
    <row r="1035" spans="1:8" s="187" customFormat="1" ht="22.9" customHeight="1" x14ac:dyDescent="0.2">
      <c r="A1035" s="552"/>
      <c r="B1035" s="553"/>
      <c r="C1035" s="350" t="s">
        <v>2801</v>
      </c>
      <c r="D1035" s="350" t="s">
        <v>2802</v>
      </c>
      <c r="E1035" s="350" t="s">
        <v>249</v>
      </c>
      <c r="F1035" s="350" t="s">
        <v>1421</v>
      </c>
      <c r="G1035" s="350"/>
      <c r="H1035" s="309"/>
    </row>
    <row r="1036" spans="1:8" s="187" customFormat="1" ht="22.9" customHeight="1" x14ac:dyDescent="0.2">
      <c r="A1036" s="552"/>
      <c r="B1036" s="553"/>
      <c r="C1036" s="350" t="s">
        <v>2803</v>
      </c>
      <c r="D1036" s="350" t="s">
        <v>2804</v>
      </c>
      <c r="E1036" s="350" t="s">
        <v>249</v>
      </c>
      <c r="F1036" s="350" t="s">
        <v>1421</v>
      </c>
      <c r="G1036" s="350"/>
      <c r="H1036" s="309"/>
    </row>
    <row r="1037" spans="1:8" s="187" customFormat="1" ht="22.9" customHeight="1" x14ac:dyDescent="0.2">
      <c r="A1037" s="552" t="s">
        <v>1061</v>
      </c>
      <c r="B1037" s="553" t="s">
        <v>1062</v>
      </c>
      <c r="C1037" s="350" t="s">
        <v>2805</v>
      </c>
      <c r="D1037" s="350" t="s">
        <v>2806</v>
      </c>
      <c r="E1037" s="350" t="s">
        <v>249</v>
      </c>
      <c r="F1037" s="350" t="s">
        <v>1421</v>
      </c>
      <c r="G1037" s="350" t="s">
        <v>447</v>
      </c>
      <c r="H1037" s="309" t="s">
        <v>1413</v>
      </c>
    </row>
    <row r="1038" spans="1:8" s="187" customFormat="1" ht="22.9" customHeight="1" x14ac:dyDescent="0.2">
      <c r="A1038" s="552"/>
      <c r="B1038" s="553"/>
      <c r="C1038" s="350" t="s">
        <v>2807</v>
      </c>
      <c r="D1038" s="350" t="s">
        <v>2808</v>
      </c>
      <c r="E1038" s="350" t="s">
        <v>249</v>
      </c>
      <c r="F1038" s="350" t="s">
        <v>1421</v>
      </c>
      <c r="G1038" s="350" t="s">
        <v>447</v>
      </c>
      <c r="H1038" s="309" t="s">
        <v>1413</v>
      </c>
    </row>
    <row r="1039" spans="1:8" s="187" customFormat="1" ht="22.9" customHeight="1" x14ac:dyDescent="0.2">
      <c r="A1039" s="552"/>
      <c r="B1039" s="553"/>
      <c r="C1039" s="350" t="s">
        <v>2809</v>
      </c>
      <c r="D1039" s="350" t="s">
        <v>2810</v>
      </c>
      <c r="E1039" s="350" t="s">
        <v>249</v>
      </c>
      <c r="F1039" s="350" t="s">
        <v>1421</v>
      </c>
      <c r="G1039" s="350" t="s">
        <v>462</v>
      </c>
      <c r="H1039" s="309" t="s">
        <v>1413</v>
      </c>
    </row>
    <row r="1040" spans="1:8" s="187" customFormat="1" ht="22.9" customHeight="1" x14ac:dyDescent="0.2">
      <c r="A1040" s="552"/>
      <c r="B1040" s="553"/>
      <c r="C1040" s="350" t="s">
        <v>2811</v>
      </c>
      <c r="D1040" s="350" t="s">
        <v>2812</v>
      </c>
      <c r="E1040" s="350" t="s">
        <v>249</v>
      </c>
      <c r="F1040" s="350" t="s">
        <v>1421</v>
      </c>
      <c r="G1040" s="350" t="s">
        <v>447</v>
      </c>
      <c r="H1040" s="309" t="s">
        <v>1413</v>
      </c>
    </row>
    <row r="1041" spans="1:8" s="187" customFormat="1" ht="22.9" customHeight="1" x14ac:dyDescent="0.2">
      <c r="A1041" s="552"/>
      <c r="B1041" s="553"/>
      <c r="C1041" s="350" t="s">
        <v>2813</v>
      </c>
      <c r="D1041" s="350" t="s">
        <v>2806</v>
      </c>
      <c r="E1041" s="350" t="s">
        <v>249</v>
      </c>
      <c r="F1041" s="350" t="s">
        <v>1421</v>
      </c>
      <c r="G1041" s="350" t="s">
        <v>462</v>
      </c>
      <c r="H1041" s="309" t="s">
        <v>1413</v>
      </c>
    </row>
    <row r="1042" spans="1:8" s="187" customFormat="1" ht="22.9" customHeight="1" x14ac:dyDescent="0.2">
      <c r="A1042" s="552"/>
      <c r="B1042" s="553"/>
      <c r="C1042" s="350" t="s">
        <v>2814</v>
      </c>
      <c r="D1042" s="350" t="s">
        <v>2815</v>
      </c>
      <c r="E1042" s="350" t="s">
        <v>249</v>
      </c>
      <c r="F1042" s="350" t="s">
        <v>1421</v>
      </c>
      <c r="G1042" s="350" t="s">
        <v>462</v>
      </c>
      <c r="H1042" s="309" t="s">
        <v>1413</v>
      </c>
    </row>
    <row r="1043" spans="1:8" s="187" customFormat="1" ht="22.9" customHeight="1" x14ac:dyDescent="0.2">
      <c r="A1043" s="552"/>
      <c r="B1043" s="553"/>
      <c r="C1043" s="350" t="s">
        <v>2816</v>
      </c>
      <c r="D1043" s="350" t="s">
        <v>2817</v>
      </c>
      <c r="E1043" s="350" t="s">
        <v>249</v>
      </c>
      <c r="F1043" s="350" t="s">
        <v>2638</v>
      </c>
      <c r="G1043" s="350" t="s">
        <v>462</v>
      </c>
      <c r="H1043" s="309" t="s">
        <v>1413</v>
      </c>
    </row>
    <row r="1044" spans="1:8" s="187" customFormat="1" ht="22.9" customHeight="1" x14ac:dyDescent="0.2">
      <c r="A1044" s="552" t="s">
        <v>1063</v>
      </c>
      <c r="B1044" s="553" t="s">
        <v>1064</v>
      </c>
      <c r="C1044" s="350" t="s">
        <v>2818</v>
      </c>
      <c r="D1044" s="350" t="s">
        <v>2819</v>
      </c>
      <c r="E1044" s="350" t="s">
        <v>249</v>
      </c>
      <c r="F1044" s="350" t="s">
        <v>1421</v>
      </c>
      <c r="G1044" s="350" t="s">
        <v>447</v>
      </c>
      <c r="H1044" s="309"/>
    </row>
    <row r="1045" spans="1:8" s="187" customFormat="1" ht="22.9" customHeight="1" x14ac:dyDescent="0.2">
      <c r="A1045" s="552"/>
      <c r="B1045" s="553"/>
      <c r="C1045" s="350" t="s">
        <v>2820</v>
      </c>
      <c r="D1045" s="350" t="s">
        <v>2821</v>
      </c>
      <c r="E1045" s="350" t="s">
        <v>249</v>
      </c>
      <c r="F1045" s="350" t="s">
        <v>1421</v>
      </c>
      <c r="G1045" s="350" t="s">
        <v>447</v>
      </c>
      <c r="H1045" s="309"/>
    </row>
    <row r="1046" spans="1:8" s="187" customFormat="1" ht="22.9" customHeight="1" x14ac:dyDescent="0.2">
      <c r="A1046" s="552"/>
      <c r="B1046" s="553"/>
      <c r="C1046" s="350" t="s">
        <v>2822</v>
      </c>
      <c r="D1046" s="350" t="s">
        <v>2823</v>
      </c>
      <c r="E1046" s="350" t="s">
        <v>249</v>
      </c>
      <c r="F1046" s="350" t="s">
        <v>1421</v>
      </c>
      <c r="G1046" s="350" t="s">
        <v>447</v>
      </c>
      <c r="H1046" s="309"/>
    </row>
    <row r="1047" spans="1:8" s="187" customFormat="1" ht="22.9" customHeight="1" x14ac:dyDescent="0.2">
      <c r="A1047" s="552"/>
      <c r="B1047" s="553"/>
      <c r="C1047" s="350" t="s">
        <v>2824</v>
      </c>
      <c r="D1047" s="350" t="s">
        <v>2825</v>
      </c>
      <c r="E1047" s="350" t="s">
        <v>249</v>
      </c>
      <c r="F1047" s="350" t="s">
        <v>1421</v>
      </c>
      <c r="G1047" s="350" t="s">
        <v>447</v>
      </c>
      <c r="H1047" s="309"/>
    </row>
    <row r="1048" spans="1:8" s="187" customFormat="1" ht="22.9" customHeight="1" x14ac:dyDescent="0.2">
      <c r="A1048" s="552"/>
      <c r="B1048" s="553"/>
      <c r="C1048" s="350" t="s">
        <v>2826</v>
      </c>
      <c r="D1048" s="350" t="s">
        <v>2827</v>
      </c>
      <c r="E1048" s="350" t="s">
        <v>249</v>
      </c>
      <c r="F1048" s="350" t="s">
        <v>1421</v>
      </c>
      <c r="G1048" s="350" t="s">
        <v>447</v>
      </c>
      <c r="H1048" s="309"/>
    </row>
    <row r="1049" spans="1:8" s="187" customFormat="1" ht="22.9" customHeight="1" x14ac:dyDescent="0.2">
      <c r="A1049" s="552"/>
      <c r="B1049" s="553"/>
      <c r="C1049" s="350" t="s">
        <v>2828</v>
      </c>
      <c r="D1049" s="350" t="s">
        <v>2829</v>
      </c>
      <c r="E1049" s="350" t="s">
        <v>249</v>
      </c>
      <c r="F1049" s="350" t="s">
        <v>1421</v>
      </c>
      <c r="G1049" s="350" t="s">
        <v>447</v>
      </c>
      <c r="H1049" s="309"/>
    </row>
    <row r="1050" spans="1:8" s="187" customFormat="1" ht="22.9" customHeight="1" x14ac:dyDescent="0.2">
      <c r="A1050" s="552"/>
      <c r="B1050" s="553"/>
      <c r="C1050" s="350" t="s">
        <v>2830</v>
      </c>
      <c r="D1050" s="350" t="s">
        <v>2831</v>
      </c>
      <c r="E1050" s="350" t="s">
        <v>249</v>
      </c>
      <c r="F1050" s="350" t="s">
        <v>1421</v>
      </c>
      <c r="G1050" s="350" t="s">
        <v>447</v>
      </c>
      <c r="H1050" s="309"/>
    </row>
    <row r="1051" spans="1:8" s="187" customFormat="1" ht="22.9" customHeight="1" x14ac:dyDescent="0.2">
      <c r="A1051" s="552"/>
      <c r="B1051" s="553"/>
      <c r="C1051" s="350" t="s">
        <v>2832</v>
      </c>
      <c r="D1051" s="350" t="s">
        <v>2833</v>
      </c>
      <c r="E1051" s="350" t="s">
        <v>249</v>
      </c>
      <c r="F1051" s="350" t="s">
        <v>1421</v>
      </c>
      <c r="G1051" s="350" t="s">
        <v>447</v>
      </c>
      <c r="H1051" s="309"/>
    </row>
    <row r="1052" spans="1:8" s="187" customFormat="1" ht="22.9" customHeight="1" x14ac:dyDescent="0.2">
      <c r="A1052" s="552"/>
      <c r="B1052" s="553"/>
      <c r="C1052" s="350" t="s">
        <v>2834</v>
      </c>
      <c r="D1052" s="350" t="s">
        <v>2835</v>
      </c>
      <c r="E1052" s="350" t="s">
        <v>249</v>
      </c>
      <c r="F1052" s="350" t="s">
        <v>1421</v>
      </c>
      <c r="G1052" s="350" t="s">
        <v>447</v>
      </c>
      <c r="H1052" s="309"/>
    </row>
    <row r="1053" spans="1:8" s="187" customFormat="1" ht="22.9" customHeight="1" x14ac:dyDescent="0.2">
      <c r="A1053" s="552"/>
      <c r="B1053" s="553"/>
      <c r="C1053" s="350" t="s">
        <v>2836</v>
      </c>
      <c r="D1053" s="350" t="s">
        <v>2821</v>
      </c>
      <c r="E1053" s="350" t="s">
        <v>249</v>
      </c>
      <c r="F1053" s="350" t="s">
        <v>1421</v>
      </c>
      <c r="G1053" s="350" t="s">
        <v>447</v>
      </c>
      <c r="H1053" s="309"/>
    </row>
    <row r="1054" spans="1:8" s="187" customFormat="1" ht="22.9" customHeight="1" x14ac:dyDescent="0.2">
      <c r="A1054" s="552"/>
      <c r="B1054" s="553"/>
      <c r="C1054" s="350" t="s">
        <v>2837</v>
      </c>
      <c r="D1054" s="350" t="s">
        <v>2838</v>
      </c>
      <c r="E1054" s="350" t="s">
        <v>249</v>
      </c>
      <c r="F1054" s="350" t="s">
        <v>1421</v>
      </c>
      <c r="G1054" s="350" t="s">
        <v>447</v>
      </c>
      <c r="H1054" s="309"/>
    </row>
    <row r="1055" spans="1:8" s="187" customFormat="1" ht="22.9" customHeight="1" x14ac:dyDescent="0.2">
      <c r="A1055" s="552"/>
      <c r="B1055" s="553"/>
      <c r="C1055" s="350" t="s">
        <v>2839</v>
      </c>
      <c r="D1055" s="350" t="s">
        <v>2840</v>
      </c>
      <c r="E1055" s="350" t="s">
        <v>249</v>
      </c>
      <c r="F1055" s="350" t="s">
        <v>1421</v>
      </c>
      <c r="G1055" s="350" t="s">
        <v>447</v>
      </c>
      <c r="H1055" s="309"/>
    </row>
    <row r="1056" spans="1:8" s="187" customFormat="1" ht="22.9" customHeight="1" x14ac:dyDescent="0.2">
      <c r="A1056" s="552"/>
      <c r="B1056" s="553"/>
      <c r="C1056" s="350" t="s">
        <v>2841</v>
      </c>
      <c r="D1056" s="350" t="s">
        <v>2842</v>
      </c>
      <c r="E1056" s="350" t="s">
        <v>249</v>
      </c>
      <c r="F1056" s="350" t="s">
        <v>1421</v>
      </c>
      <c r="G1056" s="350" t="s">
        <v>447</v>
      </c>
      <c r="H1056" s="309"/>
    </row>
    <row r="1057" spans="1:8" s="187" customFormat="1" ht="22.9" customHeight="1" x14ac:dyDescent="0.2">
      <c r="A1057" s="552"/>
      <c r="B1057" s="553"/>
      <c r="C1057" s="350" t="s">
        <v>2843</v>
      </c>
      <c r="D1057" s="350" t="s">
        <v>2844</v>
      </c>
      <c r="E1057" s="350" t="s">
        <v>249</v>
      </c>
      <c r="F1057" s="350" t="s">
        <v>1421</v>
      </c>
      <c r="G1057" s="350" t="s">
        <v>447</v>
      </c>
      <c r="H1057" s="309"/>
    </row>
    <row r="1058" spans="1:8" s="187" customFormat="1" ht="22.9" customHeight="1" x14ac:dyDescent="0.2">
      <c r="A1058" s="552"/>
      <c r="B1058" s="553"/>
      <c r="C1058" s="350" t="s">
        <v>2845</v>
      </c>
      <c r="D1058" s="350" t="s">
        <v>2846</v>
      </c>
      <c r="E1058" s="350" t="s">
        <v>249</v>
      </c>
      <c r="F1058" s="350" t="s">
        <v>1421</v>
      </c>
      <c r="G1058" s="350" t="s">
        <v>447</v>
      </c>
      <c r="H1058" s="309"/>
    </row>
    <row r="1059" spans="1:8" s="187" customFormat="1" ht="22.9" customHeight="1" x14ac:dyDescent="0.2">
      <c r="A1059" s="552"/>
      <c r="B1059" s="553"/>
      <c r="C1059" s="350" t="s">
        <v>2847</v>
      </c>
      <c r="D1059" s="350" t="s">
        <v>2848</v>
      </c>
      <c r="E1059" s="350" t="s">
        <v>249</v>
      </c>
      <c r="F1059" s="350" t="s">
        <v>1421</v>
      </c>
      <c r="G1059" s="350" t="s">
        <v>447</v>
      </c>
      <c r="H1059" s="309"/>
    </row>
    <row r="1060" spans="1:8" s="187" customFormat="1" ht="22.9" customHeight="1" x14ac:dyDescent="0.2">
      <c r="A1060" s="552"/>
      <c r="B1060" s="553"/>
      <c r="C1060" s="350" t="s">
        <v>2849</v>
      </c>
      <c r="D1060" s="350" t="s">
        <v>2850</v>
      </c>
      <c r="E1060" s="350" t="s">
        <v>249</v>
      </c>
      <c r="F1060" s="350" t="s">
        <v>1421</v>
      </c>
      <c r="G1060" s="350" t="s">
        <v>447</v>
      </c>
      <c r="H1060" s="309"/>
    </row>
    <row r="1061" spans="1:8" s="187" customFormat="1" ht="22.9" customHeight="1" x14ac:dyDescent="0.2">
      <c r="A1061" s="552" t="s">
        <v>653</v>
      </c>
      <c r="B1061" s="553" t="s">
        <v>654</v>
      </c>
      <c r="C1061" s="350" t="s">
        <v>2851</v>
      </c>
      <c r="D1061" s="350" t="s">
        <v>655</v>
      </c>
      <c r="E1061" s="350" t="s">
        <v>249</v>
      </c>
      <c r="F1061" s="350" t="s">
        <v>1421</v>
      </c>
      <c r="G1061" s="350" t="s">
        <v>447</v>
      </c>
      <c r="H1061" s="309" t="s">
        <v>1152</v>
      </c>
    </row>
    <row r="1062" spans="1:8" s="187" customFormat="1" ht="22.9" customHeight="1" x14ac:dyDescent="0.2">
      <c r="A1062" s="552"/>
      <c r="B1062" s="553"/>
      <c r="C1062" s="350" t="s">
        <v>2852</v>
      </c>
      <c r="D1062" s="350" t="s">
        <v>655</v>
      </c>
      <c r="E1062" s="350" t="s">
        <v>249</v>
      </c>
      <c r="F1062" s="350" t="s">
        <v>2713</v>
      </c>
      <c r="G1062" s="350" t="s">
        <v>447</v>
      </c>
      <c r="H1062" s="309" t="s">
        <v>1152</v>
      </c>
    </row>
    <row r="1063" spans="1:8" s="187" customFormat="1" ht="22.9" customHeight="1" x14ac:dyDescent="0.2">
      <c r="A1063" s="552"/>
      <c r="B1063" s="553"/>
      <c r="C1063" s="350" t="s">
        <v>2853</v>
      </c>
      <c r="D1063" s="350" t="s">
        <v>655</v>
      </c>
      <c r="E1063" s="350" t="s">
        <v>249</v>
      </c>
      <c r="F1063" s="350" t="s">
        <v>2713</v>
      </c>
      <c r="G1063" s="350" t="s">
        <v>447</v>
      </c>
      <c r="H1063" s="309" t="s">
        <v>1152</v>
      </c>
    </row>
    <row r="1064" spans="1:8" s="187" customFormat="1" ht="22.9" customHeight="1" x14ac:dyDescent="0.2">
      <c r="A1064" s="552" t="s">
        <v>472</v>
      </c>
      <c r="B1064" s="553" t="s">
        <v>16165</v>
      </c>
      <c r="C1064" s="350" t="s">
        <v>2854</v>
      </c>
      <c r="D1064" s="350" t="s">
        <v>2855</v>
      </c>
      <c r="E1064" s="350" t="s">
        <v>249</v>
      </c>
      <c r="F1064" s="350" t="s">
        <v>2638</v>
      </c>
      <c r="G1064" s="350" t="s">
        <v>447</v>
      </c>
      <c r="H1064" s="309" t="s">
        <v>2856</v>
      </c>
    </row>
    <row r="1065" spans="1:8" s="187" customFormat="1" ht="22.9" customHeight="1" x14ac:dyDescent="0.2">
      <c r="A1065" s="552"/>
      <c r="B1065" s="553"/>
      <c r="C1065" s="350" t="s">
        <v>2857</v>
      </c>
      <c r="D1065" s="350" t="s">
        <v>2858</v>
      </c>
      <c r="E1065" s="350" t="s">
        <v>249</v>
      </c>
      <c r="F1065" s="350" t="s">
        <v>2638</v>
      </c>
      <c r="G1065" s="350" t="s">
        <v>447</v>
      </c>
      <c r="H1065" s="309" t="s">
        <v>2856</v>
      </c>
    </row>
    <row r="1066" spans="1:8" s="187" customFormat="1" ht="22.9" customHeight="1" x14ac:dyDescent="0.2">
      <c r="A1066" s="552"/>
      <c r="B1066" s="553"/>
      <c r="C1066" s="350" t="s">
        <v>2859</v>
      </c>
      <c r="D1066" s="350" t="s">
        <v>2860</v>
      </c>
      <c r="E1066" s="350" t="s">
        <v>249</v>
      </c>
      <c r="F1066" s="350" t="s">
        <v>2638</v>
      </c>
      <c r="G1066" s="350" t="s">
        <v>447</v>
      </c>
      <c r="H1066" s="309" t="s">
        <v>2856</v>
      </c>
    </row>
    <row r="1067" spans="1:8" s="187" customFormat="1" ht="22.9" customHeight="1" x14ac:dyDescent="0.2">
      <c r="A1067" s="552"/>
      <c r="B1067" s="553"/>
      <c r="C1067" s="350" t="s">
        <v>2861</v>
      </c>
      <c r="D1067" s="350" t="s">
        <v>2862</v>
      </c>
      <c r="E1067" s="350" t="s">
        <v>249</v>
      </c>
      <c r="F1067" s="350" t="s">
        <v>2638</v>
      </c>
      <c r="G1067" s="350" t="s">
        <v>447</v>
      </c>
      <c r="H1067" s="309" t="s">
        <v>2856</v>
      </c>
    </row>
    <row r="1068" spans="1:8" s="187" customFormat="1" ht="22.9" customHeight="1" x14ac:dyDescent="0.2">
      <c r="A1068" s="552"/>
      <c r="B1068" s="553"/>
      <c r="C1068" s="350" t="s">
        <v>2863</v>
      </c>
      <c r="D1068" s="350" t="s">
        <v>2864</v>
      </c>
      <c r="E1068" s="350" t="s">
        <v>249</v>
      </c>
      <c r="F1068" s="350" t="s">
        <v>2638</v>
      </c>
      <c r="G1068" s="350" t="s">
        <v>447</v>
      </c>
      <c r="H1068" s="309" t="s">
        <v>2856</v>
      </c>
    </row>
    <row r="1069" spans="1:8" s="187" customFormat="1" ht="22.9" customHeight="1" x14ac:dyDescent="0.2">
      <c r="A1069" s="552"/>
      <c r="B1069" s="553"/>
      <c r="C1069" s="350" t="s">
        <v>2865</v>
      </c>
      <c r="D1069" s="350" t="s">
        <v>2866</v>
      </c>
      <c r="E1069" s="350" t="s">
        <v>251</v>
      </c>
      <c r="F1069" s="350" t="s">
        <v>2192</v>
      </c>
      <c r="G1069" s="350" t="s">
        <v>447</v>
      </c>
      <c r="H1069" s="309" t="s">
        <v>2856</v>
      </c>
    </row>
    <row r="1070" spans="1:8" s="187" customFormat="1" ht="22.9" customHeight="1" x14ac:dyDescent="0.2">
      <c r="A1070" s="552"/>
      <c r="B1070" s="553"/>
      <c r="C1070" s="350" t="s">
        <v>2867</v>
      </c>
      <c r="D1070" s="350" t="s">
        <v>8048</v>
      </c>
      <c r="E1070" s="350" t="s">
        <v>251</v>
      </c>
      <c r="F1070" s="350" t="s">
        <v>2192</v>
      </c>
      <c r="G1070" s="350" t="s">
        <v>447</v>
      </c>
      <c r="H1070" s="309" t="s">
        <v>2856</v>
      </c>
    </row>
    <row r="1071" spans="1:8" s="187" customFormat="1" ht="22.9" customHeight="1" x14ac:dyDescent="0.2">
      <c r="A1071" s="552"/>
      <c r="B1071" s="553"/>
      <c r="C1071" s="350" t="s">
        <v>2868</v>
      </c>
      <c r="D1071" s="350" t="s">
        <v>2869</v>
      </c>
      <c r="E1071" s="350" t="s">
        <v>251</v>
      </c>
      <c r="F1071" s="350" t="s">
        <v>2192</v>
      </c>
      <c r="G1071" s="350" t="s">
        <v>447</v>
      </c>
      <c r="H1071" s="309" t="s">
        <v>2856</v>
      </c>
    </row>
    <row r="1072" spans="1:8" s="187" customFormat="1" ht="22.9" customHeight="1" x14ac:dyDescent="0.2">
      <c r="A1072" s="552"/>
      <c r="B1072" s="553"/>
      <c r="C1072" s="350" t="s">
        <v>2870</v>
      </c>
      <c r="D1072" s="350" t="s">
        <v>2866</v>
      </c>
      <c r="E1072" s="350" t="s">
        <v>251</v>
      </c>
      <c r="F1072" s="350" t="s">
        <v>2192</v>
      </c>
      <c r="G1072" s="350" t="s">
        <v>447</v>
      </c>
      <c r="H1072" s="309" t="s">
        <v>2856</v>
      </c>
    </row>
    <row r="1073" spans="1:8" s="187" customFormat="1" ht="22.9" customHeight="1" x14ac:dyDescent="0.2">
      <c r="A1073" s="552"/>
      <c r="B1073" s="553"/>
      <c r="C1073" s="350" t="s">
        <v>2871</v>
      </c>
      <c r="D1073" s="350" t="s">
        <v>2872</v>
      </c>
      <c r="E1073" s="350" t="s">
        <v>251</v>
      </c>
      <c r="F1073" s="350" t="s">
        <v>2192</v>
      </c>
      <c r="G1073" s="350" t="s">
        <v>447</v>
      </c>
      <c r="H1073" s="309" t="s">
        <v>2856</v>
      </c>
    </row>
    <row r="1074" spans="1:8" s="187" customFormat="1" ht="22.9" customHeight="1" x14ac:dyDescent="0.2">
      <c r="A1074" s="552"/>
      <c r="B1074" s="553"/>
      <c r="C1074" s="350" t="s">
        <v>2873</v>
      </c>
      <c r="D1074" s="350" t="s">
        <v>2874</v>
      </c>
      <c r="E1074" s="350" t="s">
        <v>251</v>
      </c>
      <c r="F1074" s="350" t="s">
        <v>2192</v>
      </c>
      <c r="G1074" s="350" t="s">
        <v>447</v>
      </c>
      <c r="H1074" s="309" t="s">
        <v>2856</v>
      </c>
    </row>
    <row r="1075" spans="1:8" s="187" customFormat="1" ht="22.9" customHeight="1" x14ac:dyDescent="0.2">
      <c r="A1075" s="552"/>
      <c r="B1075" s="553"/>
      <c r="C1075" s="350" t="s">
        <v>2875</v>
      </c>
      <c r="D1075" s="350" t="s">
        <v>2876</v>
      </c>
      <c r="E1075" s="350" t="s">
        <v>251</v>
      </c>
      <c r="F1075" s="350" t="s">
        <v>2192</v>
      </c>
      <c r="G1075" s="350" t="s">
        <v>447</v>
      </c>
      <c r="H1075" s="309" t="s">
        <v>2856</v>
      </c>
    </row>
    <row r="1076" spans="1:8" s="187" customFormat="1" ht="22.9" customHeight="1" x14ac:dyDescent="0.2">
      <c r="A1076" s="552"/>
      <c r="B1076" s="553"/>
      <c r="C1076" s="350" t="s">
        <v>2877</v>
      </c>
      <c r="D1076" s="350" t="s">
        <v>2878</v>
      </c>
      <c r="E1076" s="350" t="s">
        <v>251</v>
      </c>
      <c r="F1076" s="350" t="s">
        <v>2192</v>
      </c>
      <c r="G1076" s="350" t="s">
        <v>447</v>
      </c>
      <c r="H1076" s="309" t="s">
        <v>2856</v>
      </c>
    </row>
    <row r="1077" spans="1:8" s="187" customFormat="1" ht="22.9" customHeight="1" x14ac:dyDescent="0.2">
      <c r="A1077" s="552"/>
      <c r="B1077" s="553"/>
      <c r="C1077" s="350" t="s">
        <v>2879</v>
      </c>
      <c r="D1077" s="350" t="s">
        <v>2880</v>
      </c>
      <c r="E1077" s="350" t="s">
        <v>251</v>
      </c>
      <c r="F1077" s="350" t="s">
        <v>2192</v>
      </c>
      <c r="G1077" s="350" t="s">
        <v>447</v>
      </c>
      <c r="H1077" s="309" t="s">
        <v>2856</v>
      </c>
    </row>
    <row r="1078" spans="1:8" s="187" customFormat="1" ht="22.9" customHeight="1" x14ac:dyDescent="0.2">
      <c r="A1078" s="552"/>
      <c r="B1078" s="553"/>
      <c r="C1078" s="350" t="s">
        <v>2881</v>
      </c>
      <c r="D1078" s="350" t="s">
        <v>2882</v>
      </c>
      <c r="E1078" s="350" t="s">
        <v>251</v>
      </c>
      <c r="F1078" s="350" t="s">
        <v>2192</v>
      </c>
      <c r="G1078" s="350" t="s">
        <v>447</v>
      </c>
      <c r="H1078" s="309" t="s">
        <v>2856</v>
      </c>
    </row>
    <row r="1079" spans="1:8" s="187" customFormat="1" ht="22.9" customHeight="1" x14ac:dyDescent="0.2">
      <c r="A1079" s="552"/>
      <c r="B1079" s="553"/>
      <c r="C1079" s="350" t="s">
        <v>2883</v>
      </c>
      <c r="D1079" s="350" t="s">
        <v>2884</v>
      </c>
      <c r="E1079" s="350" t="s">
        <v>249</v>
      </c>
      <c r="F1079" s="350" t="s">
        <v>2885</v>
      </c>
      <c r="G1079" s="350" t="s">
        <v>447</v>
      </c>
      <c r="H1079" s="309" t="s">
        <v>2856</v>
      </c>
    </row>
    <row r="1080" spans="1:8" s="187" customFormat="1" ht="22.9" customHeight="1" x14ac:dyDescent="0.2">
      <c r="A1080" s="552" t="s">
        <v>699</v>
      </c>
      <c r="B1080" s="553" t="s">
        <v>700</v>
      </c>
      <c r="C1080" s="350" t="s">
        <v>2886</v>
      </c>
      <c r="D1080" s="350" t="s">
        <v>2887</v>
      </c>
      <c r="E1080" s="350" t="s">
        <v>249</v>
      </c>
      <c r="F1080" s="350" t="s">
        <v>2638</v>
      </c>
      <c r="G1080" s="350" t="s">
        <v>447</v>
      </c>
      <c r="H1080" s="309" t="s">
        <v>1152</v>
      </c>
    </row>
    <row r="1081" spans="1:8" s="187" customFormat="1" ht="22.9" customHeight="1" x14ac:dyDescent="0.2">
      <c r="A1081" s="552"/>
      <c r="B1081" s="553"/>
      <c r="C1081" s="350" t="s">
        <v>2888</v>
      </c>
      <c r="D1081" s="350" t="s">
        <v>2889</v>
      </c>
      <c r="E1081" s="350" t="s">
        <v>249</v>
      </c>
      <c r="F1081" s="350" t="s">
        <v>2638</v>
      </c>
      <c r="G1081" s="350" t="s">
        <v>447</v>
      </c>
      <c r="H1081" s="309" t="s">
        <v>1152</v>
      </c>
    </row>
    <row r="1082" spans="1:8" s="187" customFormat="1" ht="22.9" customHeight="1" x14ac:dyDescent="0.2">
      <c r="A1082" s="552"/>
      <c r="B1082" s="553"/>
      <c r="C1082" s="350" t="s">
        <v>2890</v>
      </c>
      <c r="D1082" s="350" t="s">
        <v>2891</v>
      </c>
      <c r="E1082" s="350" t="s">
        <v>249</v>
      </c>
      <c r="F1082" s="350" t="s">
        <v>2638</v>
      </c>
      <c r="G1082" s="350" t="s">
        <v>447</v>
      </c>
      <c r="H1082" s="309" t="s">
        <v>1152</v>
      </c>
    </row>
    <row r="1083" spans="1:8" s="187" customFormat="1" ht="22.9" customHeight="1" x14ac:dyDescent="0.2">
      <c r="A1083" s="552"/>
      <c r="B1083" s="553"/>
      <c r="C1083" s="350" t="s">
        <v>2892</v>
      </c>
      <c r="D1083" s="350" t="s">
        <v>2893</v>
      </c>
      <c r="E1083" s="350" t="s">
        <v>249</v>
      </c>
      <c r="F1083" s="350" t="s">
        <v>2638</v>
      </c>
      <c r="G1083" s="350" t="s">
        <v>447</v>
      </c>
      <c r="H1083" s="309" t="s">
        <v>1152</v>
      </c>
    </row>
    <row r="1084" spans="1:8" s="187" customFormat="1" ht="22.9" customHeight="1" x14ac:dyDescent="0.2">
      <c r="A1084" s="552"/>
      <c r="B1084" s="553"/>
      <c r="C1084" s="350" t="s">
        <v>2894</v>
      </c>
      <c r="D1084" s="350" t="s">
        <v>2895</v>
      </c>
      <c r="E1084" s="350" t="s">
        <v>249</v>
      </c>
      <c r="F1084" s="350" t="s">
        <v>2663</v>
      </c>
      <c r="G1084" s="350" t="s">
        <v>447</v>
      </c>
      <c r="H1084" s="309" t="s">
        <v>1152</v>
      </c>
    </row>
    <row r="1085" spans="1:8" s="187" customFormat="1" ht="22.9" customHeight="1" x14ac:dyDescent="0.2">
      <c r="A1085" s="552"/>
      <c r="B1085" s="553"/>
      <c r="C1085" s="350" t="s">
        <v>2896</v>
      </c>
      <c r="D1085" s="350" t="s">
        <v>2897</v>
      </c>
      <c r="E1085" s="350" t="s">
        <v>249</v>
      </c>
      <c r="F1085" s="350" t="s">
        <v>2663</v>
      </c>
      <c r="G1085" s="350" t="s">
        <v>447</v>
      </c>
      <c r="H1085" s="309" t="s">
        <v>1152</v>
      </c>
    </row>
    <row r="1086" spans="1:8" s="187" customFormat="1" ht="22.9" customHeight="1" x14ac:dyDescent="0.2">
      <c r="A1086" s="552"/>
      <c r="B1086" s="553"/>
      <c r="C1086" s="350" t="s">
        <v>2898</v>
      </c>
      <c r="D1086" s="350" t="s">
        <v>2899</v>
      </c>
      <c r="E1086" s="350" t="s">
        <v>249</v>
      </c>
      <c r="F1086" s="350" t="s">
        <v>2663</v>
      </c>
      <c r="G1086" s="350" t="s">
        <v>447</v>
      </c>
      <c r="H1086" s="309" t="s">
        <v>1152</v>
      </c>
    </row>
    <row r="1087" spans="1:8" s="187" customFormat="1" ht="22.9" customHeight="1" x14ac:dyDescent="0.2">
      <c r="A1087" s="349" t="s">
        <v>1035</v>
      </c>
      <c r="B1087" s="350" t="s">
        <v>1036</v>
      </c>
      <c r="C1087" s="350" t="s">
        <v>2900</v>
      </c>
      <c r="D1087" s="350" t="s">
        <v>1037</v>
      </c>
      <c r="E1087" s="350" t="s">
        <v>251</v>
      </c>
      <c r="F1087" s="350" t="s">
        <v>2189</v>
      </c>
      <c r="G1087" s="350" t="s">
        <v>447</v>
      </c>
      <c r="H1087" s="309"/>
    </row>
    <row r="1088" spans="1:8" s="187" customFormat="1" ht="22.9" customHeight="1" x14ac:dyDescent="0.2">
      <c r="A1088" s="552" t="s">
        <v>721</v>
      </c>
      <c r="B1088" s="553" t="s">
        <v>419</v>
      </c>
      <c r="C1088" s="350" t="s">
        <v>2901</v>
      </c>
      <c r="D1088" s="350" t="s">
        <v>2902</v>
      </c>
      <c r="E1088" s="350" t="s">
        <v>251</v>
      </c>
      <c r="F1088" s="350" t="s">
        <v>2007</v>
      </c>
      <c r="G1088" s="350" t="s">
        <v>447</v>
      </c>
      <c r="H1088" s="309" t="s">
        <v>2856</v>
      </c>
    </row>
    <row r="1089" spans="1:8" s="187" customFormat="1" ht="22.9" customHeight="1" x14ac:dyDescent="0.2">
      <c r="A1089" s="552"/>
      <c r="B1089" s="553"/>
      <c r="C1089" s="350" t="s">
        <v>2903</v>
      </c>
      <c r="D1089" s="350" t="s">
        <v>2904</v>
      </c>
      <c r="E1089" s="350" t="s">
        <v>251</v>
      </c>
      <c r="F1089" s="350" t="s">
        <v>2189</v>
      </c>
      <c r="G1089" s="350" t="s">
        <v>447</v>
      </c>
      <c r="H1089" s="309" t="s">
        <v>2856</v>
      </c>
    </row>
    <row r="1090" spans="1:8" s="187" customFormat="1" ht="22.9" customHeight="1" x14ac:dyDescent="0.2">
      <c r="A1090" s="552"/>
      <c r="B1090" s="553"/>
      <c r="C1090" s="350" t="s">
        <v>2905</v>
      </c>
      <c r="D1090" s="350" t="s">
        <v>2906</v>
      </c>
      <c r="E1090" s="350" t="s">
        <v>251</v>
      </c>
      <c r="F1090" s="350" t="s">
        <v>2189</v>
      </c>
      <c r="G1090" s="350" t="s">
        <v>447</v>
      </c>
      <c r="H1090" s="309" t="s">
        <v>2856</v>
      </c>
    </row>
    <row r="1091" spans="1:8" s="187" customFormat="1" ht="22.9" customHeight="1" x14ac:dyDescent="0.2">
      <c r="A1091" s="552"/>
      <c r="B1091" s="553"/>
      <c r="C1091" s="350" t="s">
        <v>2907</v>
      </c>
      <c r="D1091" s="350" t="s">
        <v>2908</v>
      </c>
      <c r="E1091" s="350" t="s">
        <v>251</v>
      </c>
      <c r="F1091" s="350" t="s">
        <v>2189</v>
      </c>
      <c r="G1091" s="350" t="s">
        <v>447</v>
      </c>
      <c r="H1091" s="309" t="s">
        <v>2856</v>
      </c>
    </row>
    <row r="1092" spans="1:8" s="187" customFormat="1" ht="22.9" customHeight="1" x14ac:dyDescent="0.2">
      <c r="A1092" s="552"/>
      <c r="B1092" s="553"/>
      <c r="C1092" s="350" t="s">
        <v>2909</v>
      </c>
      <c r="D1092" s="350" t="s">
        <v>2910</v>
      </c>
      <c r="E1092" s="350" t="s">
        <v>251</v>
      </c>
      <c r="F1092" s="350" t="s">
        <v>2189</v>
      </c>
      <c r="G1092" s="350" t="s">
        <v>447</v>
      </c>
      <c r="H1092" s="309" t="s">
        <v>2856</v>
      </c>
    </row>
    <row r="1093" spans="1:8" s="187" customFormat="1" ht="22.9" customHeight="1" x14ac:dyDescent="0.2">
      <c r="A1093" s="552"/>
      <c r="B1093" s="553"/>
      <c r="C1093" s="350" t="s">
        <v>2911</v>
      </c>
      <c r="D1093" s="350" t="s">
        <v>2912</v>
      </c>
      <c r="E1093" s="350" t="s">
        <v>251</v>
      </c>
      <c r="F1093" s="350" t="s">
        <v>2189</v>
      </c>
      <c r="G1093" s="350" t="s">
        <v>447</v>
      </c>
      <c r="H1093" s="309" t="s">
        <v>2856</v>
      </c>
    </row>
    <row r="1094" spans="1:8" s="187" customFormat="1" ht="22.9" customHeight="1" x14ac:dyDescent="0.2">
      <c r="A1094" s="552"/>
      <c r="B1094" s="553"/>
      <c r="C1094" s="350" t="s">
        <v>2913</v>
      </c>
      <c r="D1094" s="350" t="s">
        <v>2914</v>
      </c>
      <c r="E1094" s="350" t="s">
        <v>251</v>
      </c>
      <c r="F1094" s="350" t="s">
        <v>2189</v>
      </c>
      <c r="G1094" s="350" t="s">
        <v>447</v>
      </c>
      <c r="H1094" s="309" t="s">
        <v>2856</v>
      </c>
    </row>
    <row r="1095" spans="1:8" s="187" customFormat="1" ht="22.9" customHeight="1" x14ac:dyDescent="0.2">
      <c r="A1095" s="552"/>
      <c r="B1095" s="553"/>
      <c r="C1095" s="350" t="s">
        <v>2915</v>
      </c>
      <c r="D1095" s="350" t="s">
        <v>2916</v>
      </c>
      <c r="E1095" s="350" t="s">
        <v>251</v>
      </c>
      <c r="F1095" s="350" t="s">
        <v>2189</v>
      </c>
      <c r="G1095" s="350" t="s">
        <v>447</v>
      </c>
      <c r="H1095" s="309" t="s">
        <v>2856</v>
      </c>
    </row>
    <row r="1096" spans="1:8" s="187" customFormat="1" ht="22.9" customHeight="1" x14ac:dyDescent="0.2">
      <c r="A1096" s="552"/>
      <c r="B1096" s="553"/>
      <c r="C1096" s="350" t="s">
        <v>2917</v>
      </c>
      <c r="D1096" s="350" t="s">
        <v>2918</v>
      </c>
      <c r="E1096" s="350" t="s">
        <v>251</v>
      </c>
      <c r="F1096" s="350" t="s">
        <v>2189</v>
      </c>
      <c r="G1096" s="350" t="s">
        <v>447</v>
      </c>
      <c r="H1096" s="309" t="s">
        <v>2856</v>
      </c>
    </row>
    <row r="1097" spans="1:8" s="187" customFormat="1" ht="22.9" customHeight="1" x14ac:dyDescent="0.2">
      <c r="A1097" s="552"/>
      <c r="B1097" s="553"/>
      <c r="C1097" s="350" t="s">
        <v>2919</v>
      </c>
      <c r="D1097" s="350" t="s">
        <v>2920</v>
      </c>
      <c r="E1097" s="350" t="s">
        <v>251</v>
      </c>
      <c r="F1097" s="350" t="s">
        <v>2189</v>
      </c>
      <c r="G1097" s="350" t="s">
        <v>447</v>
      </c>
      <c r="H1097" s="309" t="s">
        <v>2856</v>
      </c>
    </row>
    <row r="1098" spans="1:8" s="187" customFormat="1" ht="22.9" customHeight="1" x14ac:dyDescent="0.2">
      <c r="A1098" s="552"/>
      <c r="B1098" s="553"/>
      <c r="C1098" s="350" t="s">
        <v>2921</v>
      </c>
      <c r="D1098" s="350" t="s">
        <v>2922</v>
      </c>
      <c r="E1098" s="350" t="s">
        <v>251</v>
      </c>
      <c r="F1098" s="350" t="s">
        <v>2189</v>
      </c>
      <c r="G1098" s="350" t="s">
        <v>447</v>
      </c>
      <c r="H1098" s="309" t="s">
        <v>2856</v>
      </c>
    </row>
    <row r="1099" spans="1:8" s="187" customFormat="1" ht="22.9" customHeight="1" x14ac:dyDescent="0.2">
      <c r="A1099" s="552"/>
      <c r="B1099" s="553"/>
      <c r="C1099" s="350" t="s">
        <v>2923</v>
      </c>
      <c r="D1099" s="350" t="s">
        <v>2924</v>
      </c>
      <c r="E1099" s="350" t="s">
        <v>251</v>
      </c>
      <c r="F1099" s="350" t="s">
        <v>2189</v>
      </c>
      <c r="G1099" s="350" t="s">
        <v>447</v>
      </c>
      <c r="H1099" s="309" t="s">
        <v>2856</v>
      </c>
    </row>
    <row r="1100" spans="1:8" s="187" customFormat="1" ht="22.9" customHeight="1" x14ac:dyDescent="0.2">
      <c r="A1100" s="552"/>
      <c r="B1100" s="553"/>
      <c r="C1100" s="350" t="s">
        <v>2925</v>
      </c>
      <c r="D1100" s="350" t="s">
        <v>2926</v>
      </c>
      <c r="E1100" s="350" t="s">
        <v>251</v>
      </c>
      <c r="F1100" s="350" t="s">
        <v>2189</v>
      </c>
      <c r="G1100" s="350" t="s">
        <v>447</v>
      </c>
      <c r="H1100" s="309" t="s">
        <v>2856</v>
      </c>
    </row>
    <row r="1101" spans="1:8" s="187" customFormat="1" ht="22.9" customHeight="1" x14ac:dyDescent="0.2">
      <c r="A1101" s="552"/>
      <c r="B1101" s="553"/>
      <c r="C1101" s="350" t="s">
        <v>2927</v>
      </c>
      <c r="D1101" s="350" t="s">
        <v>2928</v>
      </c>
      <c r="E1101" s="350" t="s">
        <v>251</v>
      </c>
      <c r="F1101" s="350" t="s">
        <v>2189</v>
      </c>
      <c r="G1101" s="350" t="s">
        <v>447</v>
      </c>
      <c r="H1101" s="309" t="s">
        <v>2856</v>
      </c>
    </row>
    <row r="1102" spans="1:8" s="187" customFormat="1" ht="22.9" customHeight="1" x14ac:dyDescent="0.2">
      <c r="A1102" s="552"/>
      <c r="B1102" s="553"/>
      <c r="C1102" s="350" t="s">
        <v>2929</v>
      </c>
      <c r="D1102" s="350" t="s">
        <v>2930</v>
      </c>
      <c r="E1102" s="350" t="s">
        <v>251</v>
      </c>
      <c r="F1102" s="350" t="s">
        <v>2189</v>
      </c>
      <c r="G1102" s="350" t="s">
        <v>447</v>
      </c>
      <c r="H1102" s="309" t="s">
        <v>2856</v>
      </c>
    </row>
    <row r="1103" spans="1:8" s="187" customFormat="1" ht="22.9" customHeight="1" x14ac:dyDescent="0.2">
      <c r="A1103" s="552"/>
      <c r="B1103" s="553"/>
      <c r="C1103" s="350" t="s">
        <v>2931</v>
      </c>
      <c r="D1103" s="350" t="s">
        <v>2932</v>
      </c>
      <c r="E1103" s="350" t="s">
        <v>251</v>
      </c>
      <c r="F1103" s="350" t="s">
        <v>2189</v>
      </c>
      <c r="G1103" s="350" t="s">
        <v>447</v>
      </c>
      <c r="H1103" s="309" t="s">
        <v>2856</v>
      </c>
    </row>
    <row r="1104" spans="1:8" s="187" customFormat="1" ht="22.9" customHeight="1" x14ac:dyDescent="0.2">
      <c r="A1104" s="552"/>
      <c r="B1104" s="553"/>
      <c r="C1104" s="350" t="s">
        <v>2933</v>
      </c>
      <c r="D1104" s="350" t="s">
        <v>2934</v>
      </c>
      <c r="E1104" s="350" t="s">
        <v>251</v>
      </c>
      <c r="F1104" s="350" t="s">
        <v>2189</v>
      </c>
      <c r="G1104" s="350" t="s">
        <v>447</v>
      </c>
      <c r="H1104" s="309" t="s">
        <v>2856</v>
      </c>
    </row>
    <row r="1105" spans="1:8" s="187" customFormat="1" ht="22.9" customHeight="1" x14ac:dyDescent="0.2">
      <c r="A1105" s="552"/>
      <c r="B1105" s="553"/>
      <c r="C1105" s="350" t="s">
        <v>2935</v>
      </c>
      <c r="D1105" s="350" t="s">
        <v>2936</v>
      </c>
      <c r="E1105" s="350" t="s">
        <v>251</v>
      </c>
      <c r="F1105" s="350" t="s">
        <v>2189</v>
      </c>
      <c r="G1105" s="350" t="s">
        <v>447</v>
      </c>
      <c r="H1105" s="309" t="s">
        <v>2856</v>
      </c>
    </row>
    <row r="1106" spans="1:8" s="187" customFormat="1" ht="22.9" customHeight="1" x14ac:dyDescent="0.2">
      <c r="A1106" s="552"/>
      <c r="B1106" s="553"/>
      <c r="C1106" s="350" t="s">
        <v>2937</v>
      </c>
      <c r="D1106" s="350" t="s">
        <v>2938</v>
      </c>
      <c r="E1106" s="350" t="s">
        <v>251</v>
      </c>
      <c r="F1106" s="350" t="s">
        <v>2189</v>
      </c>
      <c r="G1106" s="350" t="s">
        <v>447</v>
      </c>
      <c r="H1106" s="309" t="s">
        <v>2856</v>
      </c>
    </row>
    <row r="1107" spans="1:8" s="187" customFormat="1" ht="22.9" customHeight="1" x14ac:dyDescent="0.2">
      <c r="A1107" s="552"/>
      <c r="B1107" s="553"/>
      <c r="C1107" s="350" t="s">
        <v>2939</v>
      </c>
      <c r="D1107" s="350" t="s">
        <v>2940</v>
      </c>
      <c r="E1107" s="350" t="s">
        <v>251</v>
      </c>
      <c r="F1107" s="350" t="s">
        <v>2189</v>
      </c>
      <c r="G1107" s="350" t="s">
        <v>447</v>
      </c>
      <c r="H1107" s="309" t="s">
        <v>2856</v>
      </c>
    </row>
    <row r="1108" spans="1:8" s="187" customFormat="1" ht="22.9" customHeight="1" x14ac:dyDescent="0.2">
      <c r="A1108" s="552"/>
      <c r="B1108" s="553"/>
      <c r="C1108" s="350" t="s">
        <v>2941</v>
      </c>
      <c r="D1108" s="350" t="s">
        <v>2942</v>
      </c>
      <c r="E1108" s="350" t="s">
        <v>251</v>
      </c>
      <c r="F1108" s="350" t="s">
        <v>2189</v>
      </c>
      <c r="G1108" s="350" t="s">
        <v>447</v>
      </c>
      <c r="H1108" s="309" t="s">
        <v>2856</v>
      </c>
    </row>
    <row r="1109" spans="1:8" s="187" customFormat="1" ht="22.9" customHeight="1" x14ac:dyDescent="0.2">
      <c r="A1109" s="552"/>
      <c r="B1109" s="553"/>
      <c r="C1109" s="350" t="s">
        <v>2943</v>
      </c>
      <c r="D1109" s="350" t="s">
        <v>2944</v>
      </c>
      <c r="E1109" s="350" t="s">
        <v>251</v>
      </c>
      <c r="F1109" s="350" t="s">
        <v>2189</v>
      </c>
      <c r="G1109" s="350" t="s">
        <v>447</v>
      </c>
      <c r="H1109" s="309" t="s">
        <v>2856</v>
      </c>
    </row>
    <row r="1110" spans="1:8" s="187" customFormat="1" ht="22.9" customHeight="1" x14ac:dyDescent="0.2">
      <c r="A1110" s="552"/>
      <c r="B1110" s="553"/>
      <c r="C1110" s="350" t="s">
        <v>2945</v>
      </c>
      <c r="D1110" s="350" t="s">
        <v>2946</v>
      </c>
      <c r="E1110" s="350" t="s">
        <v>251</v>
      </c>
      <c r="F1110" s="350" t="s">
        <v>2189</v>
      </c>
      <c r="G1110" s="350" t="s">
        <v>447</v>
      </c>
      <c r="H1110" s="309" t="s">
        <v>2856</v>
      </c>
    </row>
    <row r="1111" spans="1:8" s="187" customFormat="1" ht="22.9" customHeight="1" x14ac:dyDescent="0.2">
      <c r="A1111" s="552"/>
      <c r="B1111" s="553"/>
      <c r="C1111" s="350" t="s">
        <v>2947</v>
      </c>
      <c r="D1111" s="350" t="s">
        <v>2948</v>
      </c>
      <c r="E1111" s="350" t="s">
        <v>251</v>
      </c>
      <c r="F1111" s="350" t="s">
        <v>2189</v>
      </c>
      <c r="G1111" s="350" t="s">
        <v>447</v>
      </c>
      <c r="H1111" s="309" t="s">
        <v>2856</v>
      </c>
    </row>
    <row r="1112" spans="1:8" s="187" customFormat="1" ht="22.9" customHeight="1" x14ac:dyDescent="0.2">
      <c r="A1112" s="552"/>
      <c r="B1112" s="553"/>
      <c r="C1112" s="350" t="s">
        <v>2949</v>
      </c>
      <c r="D1112" s="350" t="s">
        <v>2950</v>
      </c>
      <c r="E1112" s="350" t="s">
        <v>251</v>
      </c>
      <c r="F1112" s="350" t="s">
        <v>2189</v>
      </c>
      <c r="G1112" s="350" t="s">
        <v>447</v>
      </c>
      <c r="H1112" s="309" t="s">
        <v>2856</v>
      </c>
    </row>
    <row r="1113" spans="1:8" s="187" customFormat="1" ht="22.9" customHeight="1" x14ac:dyDescent="0.2">
      <c r="A1113" s="552"/>
      <c r="B1113" s="553"/>
      <c r="C1113" s="350" t="s">
        <v>2951</v>
      </c>
      <c r="D1113" s="350" t="s">
        <v>2952</v>
      </c>
      <c r="E1113" s="350" t="s">
        <v>251</v>
      </c>
      <c r="F1113" s="350" t="s">
        <v>2189</v>
      </c>
      <c r="G1113" s="350" t="s">
        <v>447</v>
      </c>
      <c r="H1113" s="309" t="s">
        <v>2856</v>
      </c>
    </row>
    <row r="1114" spans="1:8" s="187" customFormat="1" ht="22.9" customHeight="1" x14ac:dyDescent="0.2">
      <c r="A1114" s="552"/>
      <c r="B1114" s="553"/>
      <c r="C1114" s="350" t="s">
        <v>2953</v>
      </c>
      <c r="D1114" s="350" t="s">
        <v>2954</v>
      </c>
      <c r="E1114" s="350" t="s">
        <v>251</v>
      </c>
      <c r="F1114" s="350" t="s">
        <v>2189</v>
      </c>
      <c r="G1114" s="350" t="s">
        <v>447</v>
      </c>
      <c r="H1114" s="309" t="s">
        <v>2856</v>
      </c>
    </row>
    <row r="1115" spans="1:8" s="187" customFormat="1" ht="22.9" customHeight="1" x14ac:dyDescent="0.2">
      <c r="A1115" s="552"/>
      <c r="B1115" s="553"/>
      <c r="C1115" s="350" t="s">
        <v>2955</v>
      </c>
      <c r="D1115" s="350" t="s">
        <v>2956</v>
      </c>
      <c r="E1115" s="350" t="s">
        <v>251</v>
      </c>
      <c r="F1115" s="350" t="s">
        <v>2189</v>
      </c>
      <c r="G1115" s="350" t="s">
        <v>447</v>
      </c>
      <c r="H1115" s="309" t="s">
        <v>2856</v>
      </c>
    </row>
    <row r="1116" spans="1:8" s="187" customFormat="1" ht="22.9" customHeight="1" x14ac:dyDescent="0.2">
      <c r="A1116" s="552"/>
      <c r="B1116" s="553"/>
      <c r="C1116" s="350" t="s">
        <v>2957</v>
      </c>
      <c r="D1116" s="350" t="s">
        <v>2958</v>
      </c>
      <c r="E1116" s="350" t="s">
        <v>251</v>
      </c>
      <c r="F1116" s="350" t="s">
        <v>2189</v>
      </c>
      <c r="G1116" s="350" t="s">
        <v>447</v>
      </c>
      <c r="H1116" s="309" t="s">
        <v>2856</v>
      </c>
    </row>
    <row r="1117" spans="1:8" s="187" customFormat="1" ht="22.9" customHeight="1" x14ac:dyDescent="0.2">
      <c r="A1117" s="552"/>
      <c r="B1117" s="553"/>
      <c r="C1117" s="350" t="s">
        <v>2959</v>
      </c>
      <c r="D1117" s="350" t="s">
        <v>2960</v>
      </c>
      <c r="E1117" s="350" t="s">
        <v>251</v>
      </c>
      <c r="F1117" s="350" t="s">
        <v>2189</v>
      </c>
      <c r="G1117" s="350" t="s">
        <v>447</v>
      </c>
      <c r="H1117" s="309" t="s">
        <v>2856</v>
      </c>
    </row>
    <row r="1118" spans="1:8" s="187" customFormat="1" ht="22.9" customHeight="1" x14ac:dyDescent="0.2">
      <c r="A1118" s="552"/>
      <c r="B1118" s="553"/>
      <c r="C1118" s="350" t="s">
        <v>2961</v>
      </c>
      <c r="D1118" s="350" t="s">
        <v>2962</v>
      </c>
      <c r="E1118" s="350" t="s">
        <v>251</v>
      </c>
      <c r="F1118" s="350" t="s">
        <v>2189</v>
      </c>
      <c r="G1118" s="350" t="s">
        <v>447</v>
      </c>
      <c r="H1118" s="309" t="s">
        <v>2856</v>
      </c>
    </row>
    <row r="1119" spans="1:8" s="187" customFormat="1" ht="22.9" customHeight="1" x14ac:dyDescent="0.2">
      <c r="A1119" s="552"/>
      <c r="B1119" s="553"/>
      <c r="C1119" s="350" t="s">
        <v>2963</v>
      </c>
      <c r="D1119" s="350" t="s">
        <v>2964</v>
      </c>
      <c r="E1119" s="350" t="s">
        <v>251</v>
      </c>
      <c r="F1119" s="350" t="s">
        <v>2189</v>
      </c>
      <c r="G1119" s="350" t="s">
        <v>447</v>
      </c>
      <c r="H1119" s="309" t="s">
        <v>2856</v>
      </c>
    </row>
    <row r="1120" spans="1:8" s="187" customFormat="1" ht="22.9" customHeight="1" x14ac:dyDescent="0.2">
      <c r="A1120" s="552"/>
      <c r="B1120" s="553"/>
      <c r="C1120" s="350" t="s">
        <v>2965</v>
      </c>
      <c r="D1120" s="350" t="s">
        <v>2966</v>
      </c>
      <c r="E1120" s="350" t="s">
        <v>251</v>
      </c>
      <c r="F1120" s="350" t="s">
        <v>2189</v>
      </c>
      <c r="G1120" s="350" t="s">
        <v>447</v>
      </c>
      <c r="H1120" s="309" t="s">
        <v>2856</v>
      </c>
    </row>
    <row r="1121" spans="1:8" s="187" customFormat="1" ht="22.9" customHeight="1" x14ac:dyDescent="0.2">
      <c r="A1121" s="552"/>
      <c r="B1121" s="553"/>
      <c r="C1121" s="350" t="s">
        <v>2967</v>
      </c>
      <c r="D1121" s="350" t="s">
        <v>2968</v>
      </c>
      <c r="E1121" s="350" t="s">
        <v>251</v>
      </c>
      <c r="F1121" s="350" t="s">
        <v>2189</v>
      </c>
      <c r="G1121" s="350" t="s">
        <v>447</v>
      </c>
      <c r="H1121" s="309" t="s">
        <v>2856</v>
      </c>
    </row>
    <row r="1122" spans="1:8" s="187" customFormat="1" ht="22.9" customHeight="1" x14ac:dyDescent="0.2">
      <c r="A1122" s="552"/>
      <c r="B1122" s="553"/>
      <c r="C1122" s="350" t="s">
        <v>2969</v>
      </c>
      <c r="D1122" s="350" t="s">
        <v>2970</v>
      </c>
      <c r="E1122" s="350" t="s">
        <v>251</v>
      </c>
      <c r="F1122" s="350" t="s">
        <v>2189</v>
      </c>
      <c r="G1122" s="350" t="s">
        <v>447</v>
      </c>
      <c r="H1122" s="309" t="s">
        <v>2856</v>
      </c>
    </row>
    <row r="1123" spans="1:8" s="187" customFormat="1" ht="22.9" customHeight="1" x14ac:dyDescent="0.2">
      <c r="A1123" s="552"/>
      <c r="B1123" s="553"/>
      <c r="C1123" s="350" t="s">
        <v>2971</v>
      </c>
      <c r="D1123" s="350" t="s">
        <v>2972</v>
      </c>
      <c r="E1123" s="350" t="s">
        <v>251</v>
      </c>
      <c r="F1123" s="350" t="s">
        <v>2189</v>
      </c>
      <c r="G1123" s="350" t="s">
        <v>447</v>
      </c>
      <c r="H1123" s="309" t="s">
        <v>2856</v>
      </c>
    </row>
    <row r="1124" spans="1:8" s="187" customFormat="1" ht="22.9" customHeight="1" x14ac:dyDescent="0.2">
      <c r="A1124" s="552"/>
      <c r="B1124" s="553"/>
      <c r="C1124" s="350" t="s">
        <v>2973</v>
      </c>
      <c r="D1124" s="350" t="s">
        <v>2974</v>
      </c>
      <c r="E1124" s="350" t="s">
        <v>251</v>
      </c>
      <c r="F1124" s="350" t="s">
        <v>2189</v>
      </c>
      <c r="G1124" s="350" t="s">
        <v>447</v>
      </c>
      <c r="H1124" s="309" t="s">
        <v>2856</v>
      </c>
    </row>
    <row r="1125" spans="1:8" s="187" customFormat="1" ht="22.9" customHeight="1" x14ac:dyDescent="0.2">
      <c r="A1125" s="552"/>
      <c r="B1125" s="553"/>
      <c r="C1125" s="350" t="s">
        <v>2975</v>
      </c>
      <c r="D1125" s="350" t="s">
        <v>2976</v>
      </c>
      <c r="E1125" s="350" t="s">
        <v>251</v>
      </c>
      <c r="F1125" s="350" t="s">
        <v>2189</v>
      </c>
      <c r="G1125" s="350" t="s">
        <v>447</v>
      </c>
      <c r="H1125" s="309" t="s">
        <v>2856</v>
      </c>
    </row>
    <row r="1126" spans="1:8" s="187" customFormat="1" ht="22.9" customHeight="1" x14ac:dyDescent="0.2">
      <c r="A1126" s="552"/>
      <c r="B1126" s="553"/>
      <c r="C1126" s="350" t="s">
        <v>2977</v>
      </c>
      <c r="D1126" s="350" t="s">
        <v>2978</v>
      </c>
      <c r="E1126" s="350" t="s">
        <v>251</v>
      </c>
      <c r="F1126" s="350" t="s">
        <v>2189</v>
      </c>
      <c r="G1126" s="350" t="s">
        <v>447</v>
      </c>
      <c r="H1126" s="309" t="s">
        <v>2856</v>
      </c>
    </row>
    <row r="1127" spans="1:8" s="187" customFormat="1" ht="22.9" customHeight="1" x14ac:dyDescent="0.2">
      <c r="A1127" s="552"/>
      <c r="B1127" s="553"/>
      <c r="C1127" s="350" t="s">
        <v>2979</v>
      </c>
      <c r="D1127" s="350" t="s">
        <v>2980</v>
      </c>
      <c r="E1127" s="350" t="s">
        <v>251</v>
      </c>
      <c r="F1127" s="350" t="s">
        <v>2189</v>
      </c>
      <c r="G1127" s="350" t="s">
        <v>447</v>
      </c>
      <c r="H1127" s="309" t="s">
        <v>2856</v>
      </c>
    </row>
    <row r="1128" spans="1:8" s="187" customFormat="1" ht="22.9" customHeight="1" x14ac:dyDescent="0.2">
      <c r="A1128" s="552"/>
      <c r="B1128" s="553"/>
      <c r="C1128" s="350" t="s">
        <v>16405</v>
      </c>
      <c r="D1128" s="350" t="s">
        <v>16406</v>
      </c>
      <c r="E1128" s="350" t="s">
        <v>251</v>
      </c>
      <c r="F1128" s="350" t="s">
        <v>2189</v>
      </c>
      <c r="G1128" s="350" t="s">
        <v>447</v>
      </c>
      <c r="H1128" s="309" t="s">
        <v>2856</v>
      </c>
    </row>
    <row r="1129" spans="1:8" s="187" customFormat="1" ht="22.9" customHeight="1" x14ac:dyDescent="0.2">
      <c r="A1129" s="552"/>
      <c r="B1129" s="553"/>
      <c r="C1129" s="350" t="s">
        <v>16407</v>
      </c>
      <c r="D1129" s="350" t="s">
        <v>16408</v>
      </c>
      <c r="E1129" s="350" t="s">
        <v>251</v>
      </c>
      <c r="F1129" s="350" t="s">
        <v>2189</v>
      </c>
      <c r="G1129" s="350" t="s">
        <v>447</v>
      </c>
      <c r="H1129" s="309" t="s">
        <v>2856</v>
      </c>
    </row>
    <row r="1130" spans="1:8" s="187" customFormat="1" ht="22.9" customHeight="1" x14ac:dyDescent="0.2">
      <c r="A1130" s="552"/>
      <c r="B1130" s="553"/>
      <c r="C1130" s="350" t="s">
        <v>16409</v>
      </c>
      <c r="D1130" s="350" t="s">
        <v>16410</v>
      </c>
      <c r="E1130" s="350" t="s">
        <v>251</v>
      </c>
      <c r="F1130" s="350" t="s">
        <v>2189</v>
      </c>
      <c r="G1130" s="350" t="s">
        <v>447</v>
      </c>
      <c r="H1130" s="309" t="s">
        <v>2856</v>
      </c>
    </row>
    <row r="1131" spans="1:8" s="187" customFormat="1" ht="22.9" customHeight="1" x14ac:dyDescent="0.2">
      <c r="A1131" s="552"/>
      <c r="B1131" s="553"/>
      <c r="C1131" s="350" t="s">
        <v>2981</v>
      </c>
      <c r="D1131" s="350" t="s">
        <v>2982</v>
      </c>
      <c r="E1131" s="350" t="s">
        <v>251</v>
      </c>
      <c r="F1131" s="350" t="s">
        <v>2983</v>
      </c>
      <c r="G1131" s="350" t="s">
        <v>447</v>
      </c>
      <c r="H1131" s="309" t="s">
        <v>2856</v>
      </c>
    </row>
    <row r="1132" spans="1:8" s="187" customFormat="1" ht="22.9" customHeight="1" x14ac:dyDescent="0.2">
      <c r="A1132" s="552"/>
      <c r="B1132" s="553"/>
      <c r="C1132" s="350" t="s">
        <v>2984</v>
      </c>
      <c r="D1132" s="350" t="s">
        <v>2985</v>
      </c>
      <c r="E1132" s="350" t="s">
        <v>251</v>
      </c>
      <c r="F1132" s="350" t="s">
        <v>2983</v>
      </c>
      <c r="G1132" s="350" t="s">
        <v>447</v>
      </c>
      <c r="H1132" s="309" t="s">
        <v>2856</v>
      </c>
    </row>
    <row r="1133" spans="1:8" s="187" customFormat="1" ht="22.9" customHeight="1" x14ac:dyDescent="0.2">
      <c r="A1133" s="552"/>
      <c r="B1133" s="553"/>
      <c r="C1133" s="350" t="s">
        <v>2986</v>
      </c>
      <c r="D1133" s="350" t="s">
        <v>2987</v>
      </c>
      <c r="E1133" s="350" t="s">
        <v>251</v>
      </c>
      <c r="F1133" s="350" t="s">
        <v>2983</v>
      </c>
      <c r="G1133" s="350" t="s">
        <v>447</v>
      </c>
      <c r="H1133" s="309" t="s">
        <v>2856</v>
      </c>
    </row>
    <row r="1134" spans="1:8" s="187" customFormat="1" ht="22.9" customHeight="1" x14ac:dyDescent="0.2">
      <c r="A1134" s="552"/>
      <c r="B1134" s="553"/>
      <c r="C1134" s="350" t="s">
        <v>2988</v>
      </c>
      <c r="D1134" s="350" t="s">
        <v>2989</v>
      </c>
      <c r="E1134" s="350" t="s">
        <v>251</v>
      </c>
      <c r="F1134" s="350" t="s">
        <v>2983</v>
      </c>
      <c r="G1134" s="350" t="s">
        <v>447</v>
      </c>
      <c r="H1134" s="309" t="s">
        <v>2856</v>
      </c>
    </row>
    <row r="1135" spans="1:8" s="187" customFormat="1" ht="22.9" customHeight="1" x14ac:dyDescent="0.2">
      <c r="A1135" s="552"/>
      <c r="B1135" s="553"/>
      <c r="C1135" s="350" t="s">
        <v>2990</v>
      </c>
      <c r="D1135" s="350" t="s">
        <v>2991</v>
      </c>
      <c r="E1135" s="350" t="s">
        <v>251</v>
      </c>
      <c r="F1135" s="350" t="s">
        <v>2983</v>
      </c>
      <c r="G1135" s="350" t="s">
        <v>447</v>
      </c>
      <c r="H1135" s="309" t="s">
        <v>2856</v>
      </c>
    </row>
    <row r="1136" spans="1:8" s="187" customFormat="1" ht="22.9" customHeight="1" x14ac:dyDescent="0.2">
      <c r="A1136" s="552" t="s">
        <v>713</v>
      </c>
      <c r="B1136" s="553" t="s">
        <v>714</v>
      </c>
      <c r="C1136" s="350" t="s">
        <v>2992</v>
      </c>
      <c r="D1136" s="350" t="s">
        <v>2993</v>
      </c>
      <c r="E1136" s="350" t="s">
        <v>251</v>
      </c>
      <c r="F1136" s="350" t="s">
        <v>2189</v>
      </c>
      <c r="G1136" s="350" t="s">
        <v>447</v>
      </c>
      <c r="H1136" s="309"/>
    </row>
    <row r="1137" spans="1:8" s="187" customFormat="1" ht="22.9" customHeight="1" x14ac:dyDescent="0.2">
      <c r="A1137" s="552"/>
      <c r="B1137" s="553"/>
      <c r="C1137" s="350" t="s">
        <v>2994</v>
      </c>
      <c r="D1137" s="350" t="s">
        <v>2993</v>
      </c>
      <c r="E1137" s="350" t="s">
        <v>251</v>
      </c>
      <c r="F1137" s="350" t="s">
        <v>2189</v>
      </c>
      <c r="G1137" s="350" t="s">
        <v>447</v>
      </c>
      <c r="H1137" s="309"/>
    </row>
    <row r="1138" spans="1:8" s="187" customFormat="1" ht="22.9" customHeight="1" x14ac:dyDescent="0.2">
      <c r="A1138" s="552"/>
      <c r="B1138" s="553"/>
      <c r="C1138" s="350" t="s">
        <v>2995</v>
      </c>
      <c r="D1138" s="350" t="s">
        <v>2993</v>
      </c>
      <c r="E1138" s="350" t="s">
        <v>251</v>
      </c>
      <c r="F1138" s="350" t="s">
        <v>2189</v>
      </c>
      <c r="G1138" s="350" t="s">
        <v>447</v>
      </c>
      <c r="H1138" s="309"/>
    </row>
    <row r="1139" spans="1:8" s="187" customFormat="1" ht="22.9" customHeight="1" x14ac:dyDescent="0.2">
      <c r="A1139" s="552"/>
      <c r="B1139" s="553"/>
      <c r="C1139" s="350" t="s">
        <v>2996</v>
      </c>
      <c r="D1139" s="350" t="s">
        <v>2993</v>
      </c>
      <c r="E1139" s="350" t="s">
        <v>251</v>
      </c>
      <c r="F1139" s="350" t="s">
        <v>2189</v>
      </c>
      <c r="G1139" s="350" t="s">
        <v>447</v>
      </c>
      <c r="H1139" s="309"/>
    </row>
    <row r="1140" spans="1:8" s="187" customFormat="1" ht="22.9" customHeight="1" x14ac:dyDescent="0.2">
      <c r="A1140" s="552"/>
      <c r="B1140" s="553"/>
      <c r="C1140" s="350" t="s">
        <v>2997</v>
      </c>
      <c r="D1140" s="350" t="s">
        <v>2993</v>
      </c>
      <c r="E1140" s="350" t="s">
        <v>251</v>
      </c>
      <c r="F1140" s="350" t="s">
        <v>2189</v>
      </c>
      <c r="G1140" s="350" t="s">
        <v>447</v>
      </c>
      <c r="H1140" s="309"/>
    </row>
    <row r="1141" spans="1:8" s="187" customFormat="1" ht="22.9" customHeight="1" x14ac:dyDescent="0.2">
      <c r="A1141" s="552"/>
      <c r="B1141" s="553"/>
      <c r="C1141" s="350" t="s">
        <v>2998</v>
      </c>
      <c r="D1141" s="350" t="s">
        <v>2993</v>
      </c>
      <c r="E1141" s="350" t="s">
        <v>251</v>
      </c>
      <c r="F1141" s="350" t="s">
        <v>2189</v>
      </c>
      <c r="G1141" s="350" t="s">
        <v>447</v>
      </c>
      <c r="H1141" s="309"/>
    </row>
    <row r="1142" spans="1:8" s="187" customFormat="1" ht="22.9" customHeight="1" x14ac:dyDescent="0.2">
      <c r="A1142" s="552"/>
      <c r="B1142" s="553"/>
      <c r="C1142" s="350" t="s">
        <v>2999</v>
      </c>
      <c r="D1142" s="350" t="s">
        <v>2993</v>
      </c>
      <c r="E1142" s="350" t="s">
        <v>251</v>
      </c>
      <c r="F1142" s="350" t="s">
        <v>2189</v>
      </c>
      <c r="G1142" s="350" t="s">
        <v>447</v>
      </c>
      <c r="H1142" s="309"/>
    </row>
    <row r="1143" spans="1:8" s="187" customFormat="1" ht="22.9" customHeight="1" x14ac:dyDescent="0.2">
      <c r="A1143" s="552"/>
      <c r="B1143" s="553"/>
      <c r="C1143" s="350" t="s">
        <v>3000</v>
      </c>
      <c r="D1143" s="350" t="s">
        <v>2993</v>
      </c>
      <c r="E1143" s="350" t="s">
        <v>251</v>
      </c>
      <c r="F1143" s="350" t="s">
        <v>2189</v>
      </c>
      <c r="G1143" s="350" t="s">
        <v>447</v>
      </c>
      <c r="H1143" s="309"/>
    </row>
    <row r="1144" spans="1:8" s="187" customFormat="1" ht="22.9" customHeight="1" x14ac:dyDescent="0.2">
      <c r="A1144" s="552"/>
      <c r="B1144" s="553"/>
      <c r="C1144" s="350" t="s">
        <v>3001</v>
      </c>
      <c r="D1144" s="350" t="s">
        <v>3002</v>
      </c>
      <c r="E1144" s="350" t="s">
        <v>251</v>
      </c>
      <c r="F1144" s="350" t="s">
        <v>2189</v>
      </c>
      <c r="G1144" s="350" t="s">
        <v>447</v>
      </c>
      <c r="H1144" s="309"/>
    </row>
    <row r="1145" spans="1:8" s="187" customFormat="1" ht="22.9" customHeight="1" x14ac:dyDescent="0.2">
      <c r="A1145" s="552"/>
      <c r="B1145" s="553"/>
      <c r="C1145" s="350" t="s">
        <v>3003</v>
      </c>
      <c r="D1145" s="350" t="s">
        <v>2993</v>
      </c>
      <c r="E1145" s="350" t="s">
        <v>251</v>
      </c>
      <c r="F1145" s="350" t="s">
        <v>2189</v>
      </c>
      <c r="G1145" s="350" t="s">
        <v>447</v>
      </c>
      <c r="H1145" s="309"/>
    </row>
    <row r="1146" spans="1:8" s="187" customFormat="1" ht="22.9" customHeight="1" x14ac:dyDescent="0.2">
      <c r="A1146" s="552"/>
      <c r="B1146" s="553"/>
      <c r="C1146" s="350" t="s">
        <v>3004</v>
      </c>
      <c r="D1146" s="350" t="s">
        <v>3005</v>
      </c>
      <c r="E1146" s="350" t="s">
        <v>251</v>
      </c>
      <c r="F1146" s="350" t="s">
        <v>2189</v>
      </c>
      <c r="G1146" s="350" t="s">
        <v>447</v>
      </c>
      <c r="H1146" s="309"/>
    </row>
    <row r="1147" spans="1:8" s="187" customFormat="1" ht="22.9" customHeight="1" x14ac:dyDescent="0.2">
      <c r="A1147" s="552"/>
      <c r="B1147" s="553"/>
      <c r="C1147" s="350" t="s">
        <v>3006</v>
      </c>
      <c r="D1147" s="350" t="s">
        <v>2993</v>
      </c>
      <c r="E1147" s="350" t="s">
        <v>251</v>
      </c>
      <c r="F1147" s="350" t="s">
        <v>2189</v>
      </c>
      <c r="G1147" s="350" t="s">
        <v>447</v>
      </c>
      <c r="H1147" s="309"/>
    </row>
    <row r="1148" spans="1:8" s="187" customFormat="1" ht="22.9" customHeight="1" x14ac:dyDescent="0.2">
      <c r="A1148" s="552"/>
      <c r="B1148" s="553"/>
      <c r="C1148" s="350" t="s">
        <v>3007</v>
      </c>
      <c r="D1148" s="350" t="s">
        <v>2993</v>
      </c>
      <c r="E1148" s="350" t="s">
        <v>251</v>
      </c>
      <c r="F1148" s="350" t="s">
        <v>2189</v>
      </c>
      <c r="G1148" s="350" t="s">
        <v>447</v>
      </c>
      <c r="H1148" s="309"/>
    </row>
    <row r="1149" spans="1:8" s="187" customFormat="1" ht="22.9" customHeight="1" x14ac:dyDescent="0.2">
      <c r="A1149" s="552"/>
      <c r="B1149" s="553"/>
      <c r="C1149" s="350" t="s">
        <v>3008</v>
      </c>
      <c r="D1149" s="350" t="s">
        <v>2993</v>
      </c>
      <c r="E1149" s="350" t="s">
        <v>251</v>
      </c>
      <c r="F1149" s="350" t="s">
        <v>2189</v>
      </c>
      <c r="G1149" s="350" t="s">
        <v>447</v>
      </c>
      <c r="H1149" s="309"/>
    </row>
    <row r="1150" spans="1:8" s="187" customFormat="1" ht="22.9" customHeight="1" x14ac:dyDescent="0.2">
      <c r="A1150" s="552" t="s">
        <v>1038</v>
      </c>
      <c r="B1150" s="553" t="s">
        <v>1039</v>
      </c>
      <c r="C1150" s="350" t="s">
        <v>3009</v>
      </c>
      <c r="D1150" s="350" t="s">
        <v>1040</v>
      </c>
      <c r="E1150" s="350" t="s">
        <v>251</v>
      </c>
      <c r="F1150" s="350" t="s">
        <v>2189</v>
      </c>
      <c r="G1150" s="350" t="s">
        <v>447</v>
      </c>
      <c r="H1150" s="309"/>
    </row>
    <row r="1151" spans="1:8" s="187" customFormat="1" ht="22.9" customHeight="1" x14ac:dyDescent="0.2">
      <c r="A1151" s="552"/>
      <c r="B1151" s="553"/>
      <c r="C1151" s="350" t="s">
        <v>3010</v>
      </c>
      <c r="D1151" s="350" t="s">
        <v>1040</v>
      </c>
      <c r="E1151" s="350" t="s">
        <v>251</v>
      </c>
      <c r="F1151" s="350" t="s">
        <v>2189</v>
      </c>
      <c r="G1151" s="350" t="s">
        <v>447</v>
      </c>
      <c r="H1151" s="309"/>
    </row>
    <row r="1152" spans="1:8" s="187" customFormat="1" ht="22.9" customHeight="1" x14ac:dyDescent="0.2">
      <c r="A1152" s="552" t="s">
        <v>656</v>
      </c>
      <c r="B1152" s="553" t="s">
        <v>16215</v>
      </c>
      <c r="C1152" s="350" t="s">
        <v>3011</v>
      </c>
      <c r="D1152" s="350" t="s">
        <v>16411</v>
      </c>
      <c r="E1152" s="350" t="s">
        <v>251</v>
      </c>
      <c r="F1152" s="350" t="s">
        <v>18318</v>
      </c>
      <c r="G1152" s="350" t="s">
        <v>447</v>
      </c>
      <c r="H1152" s="309" t="s">
        <v>1152</v>
      </c>
    </row>
    <row r="1153" spans="1:8" s="187" customFormat="1" ht="22.9" customHeight="1" x14ac:dyDescent="0.2">
      <c r="A1153" s="552"/>
      <c r="B1153" s="553"/>
      <c r="C1153" s="350" t="s">
        <v>3012</v>
      </c>
      <c r="D1153" s="350" t="s">
        <v>16412</v>
      </c>
      <c r="E1153" s="350" t="s">
        <v>251</v>
      </c>
      <c r="F1153" s="350" t="s">
        <v>18318</v>
      </c>
      <c r="G1153" s="350" t="s">
        <v>447</v>
      </c>
      <c r="H1153" s="309" t="s">
        <v>1152</v>
      </c>
    </row>
    <row r="1154" spans="1:8" s="187" customFormat="1" ht="22.9" customHeight="1" x14ac:dyDescent="0.2">
      <c r="A1154" s="552"/>
      <c r="B1154" s="553"/>
      <c r="C1154" s="350" t="s">
        <v>3013</v>
      </c>
      <c r="D1154" s="350" t="s">
        <v>16413</v>
      </c>
      <c r="E1154" s="350" t="s">
        <v>251</v>
      </c>
      <c r="F1154" s="350" t="s">
        <v>18318</v>
      </c>
      <c r="G1154" s="350" t="s">
        <v>447</v>
      </c>
      <c r="H1154" s="309" t="s">
        <v>1152</v>
      </c>
    </row>
    <row r="1155" spans="1:8" s="187" customFormat="1" ht="22.9" customHeight="1" x14ac:dyDescent="0.2">
      <c r="A1155" s="552"/>
      <c r="B1155" s="553"/>
      <c r="C1155" s="350" t="s">
        <v>3014</v>
      </c>
      <c r="D1155" s="350" t="s">
        <v>16414</v>
      </c>
      <c r="E1155" s="350" t="s">
        <v>251</v>
      </c>
      <c r="F1155" s="350" t="s">
        <v>18318</v>
      </c>
      <c r="G1155" s="350" t="s">
        <v>447</v>
      </c>
      <c r="H1155" s="309" t="s">
        <v>1152</v>
      </c>
    </row>
    <row r="1156" spans="1:8" s="187" customFormat="1" ht="22.9" customHeight="1" x14ac:dyDescent="0.2">
      <c r="A1156" s="552"/>
      <c r="B1156" s="553"/>
      <c r="C1156" s="350" t="s">
        <v>3015</v>
      </c>
      <c r="D1156" s="350" t="s">
        <v>16413</v>
      </c>
      <c r="E1156" s="350" t="s">
        <v>251</v>
      </c>
      <c r="F1156" s="350" t="s">
        <v>2163</v>
      </c>
      <c r="G1156" s="350" t="s">
        <v>447</v>
      </c>
      <c r="H1156" s="309" t="s">
        <v>1152</v>
      </c>
    </row>
    <row r="1157" spans="1:8" s="187" customFormat="1" ht="22.9" customHeight="1" x14ac:dyDescent="0.2">
      <c r="A1157" s="552"/>
      <c r="B1157" s="553"/>
      <c r="C1157" s="350" t="s">
        <v>3016</v>
      </c>
      <c r="D1157" s="350" t="s">
        <v>16413</v>
      </c>
      <c r="E1157" s="350" t="s">
        <v>251</v>
      </c>
      <c r="F1157" s="350" t="s">
        <v>2163</v>
      </c>
      <c r="G1157" s="350" t="s">
        <v>447</v>
      </c>
      <c r="H1157" s="309" t="s">
        <v>1152</v>
      </c>
    </row>
    <row r="1158" spans="1:8" s="187" customFormat="1" ht="22.9" customHeight="1" x14ac:dyDescent="0.2">
      <c r="A1158" s="552"/>
      <c r="B1158" s="553"/>
      <c r="C1158" s="350" t="s">
        <v>3021</v>
      </c>
      <c r="D1158" s="350" t="s">
        <v>16413</v>
      </c>
      <c r="E1158" s="350" t="s">
        <v>251</v>
      </c>
      <c r="F1158" s="350" t="s">
        <v>2189</v>
      </c>
      <c r="G1158" s="350" t="s">
        <v>447</v>
      </c>
      <c r="H1158" s="309" t="s">
        <v>1152</v>
      </c>
    </row>
    <row r="1159" spans="1:8" s="187" customFormat="1" ht="22.9" customHeight="1" x14ac:dyDescent="0.2">
      <c r="A1159" s="552"/>
      <c r="B1159" s="553"/>
      <c r="C1159" s="350" t="s">
        <v>3022</v>
      </c>
      <c r="D1159" s="350" t="s">
        <v>16413</v>
      </c>
      <c r="E1159" s="350" t="s">
        <v>251</v>
      </c>
      <c r="F1159" s="350" t="s">
        <v>2189</v>
      </c>
      <c r="G1159" s="350" t="s">
        <v>447</v>
      </c>
      <c r="H1159" s="309" t="s">
        <v>1152</v>
      </c>
    </row>
    <row r="1160" spans="1:8" s="187" customFormat="1" ht="22.9" customHeight="1" x14ac:dyDescent="0.2">
      <c r="A1160" s="552"/>
      <c r="B1160" s="553"/>
      <c r="C1160" s="350" t="s">
        <v>3023</v>
      </c>
      <c r="D1160" s="350" t="s">
        <v>16413</v>
      </c>
      <c r="E1160" s="350" t="s">
        <v>251</v>
      </c>
      <c r="F1160" s="350" t="s">
        <v>2189</v>
      </c>
      <c r="G1160" s="350" t="s">
        <v>447</v>
      </c>
      <c r="H1160" s="309" t="s">
        <v>1152</v>
      </c>
    </row>
    <row r="1161" spans="1:8" s="187" customFormat="1" ht="22.9" customHeight="1" x14ac:dyDescent="0.2">
      <c r="A1161" s="552"/>
      <c r="B1161" s="553"/>
      <c r="C1161" s="350" t="s">
        <v>3024</v>
      </c>
      <c r="D1161" s="350" t="s">
        <v>16413</v>
      </c>
      <c r="E1161" s="350" t="s">
        <v>251</v>
      </c>
      <c r="F1161" s="350" t="s">
        <v>2189</v>
      </c>
      <c r="G1161" s="350" t="s">
        <v>447</v>
      </c>
      <c r="H1161" s="309" t="s">
        <v>1152</v>
      </c>
    </row>
    <row r="1162" spans="1:8" s="187" customFormat="1" ht="22.9" customHeight="1" x14ac:dyDescent="0.2">
      <c r="A1162" s="552"/>
      <c r="B1162" s="553"/>
      <c r="C1162" s="350" t="s">
        <v>3025</v>
      </c>
      <c r="D1162" s="350" t="s">
        <v>16413</v>
      </c>
      <c r="E1162" s="350" t="s">
        <v>251</v>
      </c>
      <c r="F1162" s="350" t="s">
        <v>2189</v>
      </c>
      <c r="G1162" s="350" t="s">
        <v>447</v>
      </c>
      <c r="H1162" s="309" t="s">
        <v>1152</v>
      </c>
    </row>
    <row r="1163" spans="1:8" s="187" customFormat="1" ht="22.9" customHeight="1" x14ac:dyDescent="0.2">
      <c r="A1163" s="552"/>
      <c r="B1163" s="553"/>
      <c r="C1163" s="350" t="s">
        <v>3026</v>
      </c>
      <c r="D1163" s="350" t="s">
        <v>16413</v>
      </c>
      <c r="E1163" s="350" t="s">
        <v>251</v>
      </c>
      <c r="F1163" s="350" t="s">
        <v>2189</v>
      </c>
      <c r="G1163" s="350" t="s">
        <v>447</v>
      </c>
      <c r="H1163" s="309" t="s">
        <v>1152</v>
      </c>
    </row>
    <row r="1164" spans="1:8" s="187" customFormat="1" ht="22.9" customHeight="1" x14ac:dyDescent="0.2">
      <c r="A1164" s="552"/>
      <c r="B1164" s="553"/>
      <c r="C1164" s="350" t="s">
        <v>3017</v>
      </c>
      <c r="D1164" s="350" t="s">
        <v>16413</v>
      </c>
      <c r="E1164" s="350" t="s">
        <v>251</v>
      </c>
      <c r="F1164" s="350" t="s">
        <v>2189</v>
      </c>
      <c r="G1164" s="350" t="s">
        <v>447</v>
      </c>
      <c r="H1164" s="309" t="s">
        <v>1152</v>
      </c>
    </row>
    <row r="1165" spans="1:8" s="187" customFormat="1" ht="22.9" customHeight="1" x14ac:dyDescent="0.2">
      <c r="A1165" s="552"/>
      <c r="B1165" s="553"/>
      <c r="C1165" s="350" t="s">
        <v>3018</v>
      </c>
      <c r="D1165" s="350" t="s">
        <v>16413</v>
      </c>
      <c r="E1165" s="350" t="s">
        <v>251</v>
      </c>
      <c r="F1165" s="350" t="s">
        <v>2189</v>
      </c>
      <c r="G1165" s="350" t="s">
        <v>447</v>
      </c>
      <c r="H1165" s="309" t="s">
        <v>1152</v>
      </c>
    </row>
    <row r="1166" spans="1:8" s="187" customFormat="1" ht="22.9" customHeight="1" x14ac:dyDescent="0.2">
      <c r="A1166" s="552"/>
      <c r="B1166" s="553"/>
      <c r="C1166" s="350" t="s">
        <v>3019</v>
      </c>
      <c r="D1166" s="350" t="s">
        <v>16413</v>
      </c>
      <c r="E1166" s="350" t="s">
        <v>251</v>
      </c>
      <c r="F1166" s="350" t="s">
        <v>2189</v>
      </c>
      <c r="G1166" s="350" t="s">
        <v>447</v>
      </c>
      <c r="H1166" s="309" t="s">
        <v>1152</v>
      </c>
    </row>
    <row r="1167" spans="1:8" s="187" customFormat="1" ht="22.9" customHeight="1" x14ac:dyDescent="0.2">
      <c r="A1167" s="552"/>
      <c r="B1167" s="553"/>
      <c r="C1167" s="350" t="s">
        <v>3027</v>
      </c>
      <c r="D1167" s="350" t="s">
        <v>16413</v>
      </c>
      <c r="E1167" s="350" t="s">
        <v>251</v>
      </c>
      <c r="F1167" s="350" t="s">
        <v>2189</v>
      </c>
      <c r="G1167" s="350" t="s">
        <v>447</v>
      </c>
      <c r="H1167" s="309" t="s">
        <v>1152</v>
      </c>
    </row>
    <row r="1168" spans="1:8" s="187" customFormat="1" ht="22.9" customHeight="1" x14ac:dyDescent="0.2">
      <c r="A1168" s="552"/>
      <c r="B1168" s="553"/>
      <c r="C1168" s="350" t="s">
        <v>3028</v>
      </c>
      <c r="D1168" s="350" t="s">
        <v>16413</v>
      </c>
      <c r="E1168" s="350" t="s">
        <v>251</v>
      </c>
      <c r="F1168" s="350" t="s">
        <v>2189</v>
      </c>
      <c r="G1168" s="350" t="s">
        <v>447</v>
      </c>
      <c r="H1168" s="309" t="s">
        <v>1152</v>
      </c>
    </row>
    <row r="1169" spans="1:8" s="187" customFormat="1" ht="22.9" customHeight="1" x14ac:dyDescent="0.2">
      <c r="A1169" s="552"/>
      <c r="B1169" s="553"/>
      <c r="C1169" s="350" t="s">
        <v>3029</v>
      </c>
      <c r="D1169" s="350" t="s">
        <v>16413</v>
      </c>
      <c r="E1169" s="350" t="s">
        <v>251</v>
      </c>
      <c r="F1169" s="350" t="s">
        <v>2189</v>
      </c>
      <c r="G1169" s="350" t="s">
        <v>447</v>
      </c>
      <c r="H1169" s="309" t="s">
        <v>1152</v>
      </c>
    </row>
    <row r="1170" spans="1:8" s="187" customFormat="1" ht="22.9" customHeight="1" x14ac:dyDescent="0.2">
      <c r="A1170" s="552"/>
      <c r="B1170" s="553"/>
      <c r="C1170" s="350" t="s">
        <v>3030</v>
      </c>
      <c r="D1170" s="350" t="s">
        <v>16415</v>
      </c>
      <c r="E1170" s="350" t="s">
        <v>251</v>
      </c>
      <c r="F1170" s="350" t="s">
        <v>2189</v>
      </c>
      <c r="G1170" s="350" t="s">
        <v>447</v>
      </c>
      <c r="H1170" s="309" t="s">
        <v>1152</v>
      </c>
    </row>
    <row r="1171" spans="1:8" s="187" customFormat="1" ht="22.9" customHeight="1" x14ac:dyDescent="0.2">
      <c r="A1171" s="552"/>
      <c r="B1171" s="553"/>
      <c r="C1171" s="350" t="s">
        <v>3031</v>
      </c>
      <c r="D1171" s="350" t="s">
        <v>16416</v>
      </c>
      <c r="E1171" s="350" t="s">
        <v>251</v>
      </c>
      <c r="F1171" s="350" t="s">
        <v>2189</v>
      </c>
      <c r="G1171" s="350" t="s">
        <v>447</v>
      </c>
      <c r="H1171" s="309" t="s">
        <v>1152</v>
      </c>
    </row>
    <row r="1172" spans="1:8" s="187" customFormat="1" ht="22.9" customHeight="1" x14ac:dyDescent="0.2">
      <c r="A1172" s="552"/>
      <c r="B1172" s="553"/>
      <c r="C1172" s="350" t="s">
        <v>3032</v>
      </c>
      <c r="D1172" s="350" t="s">
        <v>16417</v>
      </c>
      <c r="E1172" s="350" t="s">
        <v>251</v>
      </c>
      <c r="F1172" s="350" t="s">
        <v>2189</v>
      </c>
      <c r="G1172" s="350" t="s">
        <v>447</v>
      </c>
      <c r="H1172" s="309" t="s">
        <v>1152</v>
      </c>
    </row>
    <row r="1173" spans="1:8" s="187" customFormat="1" ht="22.9" customHeight="1" x14ac:dyDescent="0.2">
      <c r="A1173" s="552"/>
      <c r="B1173" s="553"/>
      <c r="C1173" s="350" t="s">
        <v>3033</v>
      </c>
      <c r="D1173" s="350" t="s">
        <v>16413</v>
      </c>
      <c r="E1173" s="350" t="s">
        <v>251</v>
      </c>
      <c r="F1173" s="350" t="s">
        <v>2189</v>
      </c>
      <c r="G1173" s="350" t="s">
        <v>447</v>
      </c>
      <c r="H1173" s="309" t="s">
        <v>1152</v>
      </c>
    </row>
    <row r="1174" spans="1:8" s="187" customFormat="1" ht="22.9" customHeight="1" x14ac:dyDescent="0.2">
      <c r="A1174" s="552"/>
      <c r="B1174" s="553"/>
      <c r="C1174" s="350" t="s">
        <v>3034</v>
      </c>
      <c r="D1174" s="350" t="s">
        <v>16418</v>
      </c>
      <c r="E1174" s="350" t="s">
        <v>251</v>
      </c>
      <c r="F1174" s="350" t="s">
        <v>2189</v>
      </c>
      <c r="G1174" s="350" t="s">
        <v>447</v>
      </c>
      <c r="H1174" s="309" t="s">
        <v>1152</v>
      </c>
    </row>
    <row r="1175" spans="1:8" s="187" customFormat="1" ht="22.9" customHeight="1" x14ac:dyDescent="0.2">
      <c r="A1175" s="552"/>
      <c r="B1175" s="553"/>
      <c r="C1175" s="350" t="s">
        <v>3035</v>
      </c>
      <c r="D1175" s="350" t="s">
        <v>16413</v>
      </c>
      <c r="E1175" s="350" t="s">
        <v>251</v>
      </c>
      <c r="F1175" s="350" t="s">
        <v>2189</v>
      </c>
      <c r="G1175" s="350" t="s">
        <v>447</v>
      </c>
      <c r="H1175" s="309" t="s">
        <v>1152</v>
      </c>
    </row>
    <row r="1176" spans="1:8" s="187" customFormat="1" ht="22.9" customHeight="1" x14ac:dyDescent="0.2">
      <c r="A1176" s="552"/>
      <c r="B1176" s="553"/>
      <c r="C1176" s="350" t="s">
        <v>3036</v>
      </c>
      <c r="D1176" s="350" t="s">
        <v>16419</v>
      </c>
      <c r="E1176" s="350" t="s">
        <v>251</v>
      </c>
      <c r="F1176" s="350" t="s">
        <v>2189</v>
      </c>
      <c r="G1176" s="350" t="s">
        <v>447</v>
      </c>
      <c r="H1176" s="309" t="s">
        <v>1152</v>
      </c>
    </row>
    <row r="1177" spans="1:8" s="187" customFormat="1" ht="22.9" customHeight="1" x14ac:dyDescent="0.2">
      <c r="A1177" s="552"/>
      <c r="B1177" s="553"/>
      <c r="C1177" s="350" t="s">
        <v>3037</v>
      </c>
      <c r="D1177" s="350" t="s">
        <v>16413</v>
      </c>
      <c r="E1177" s="350" t="s">
        <v>251</v>
      </c>
      <c r="F1177" s="350" t="s">
        <v>2189</v>
      </c>
      <c r="G1177" s="350" t="s">
        <v>447</v>
      </c>
      <c r="H1177" s="309" t="s">
        <v>1152</v>
      </c>
    </row>
    <row r="1178" spans="1:8" s="187" customFormat="1" ht="22.9" customHeight="1" x14ac:dyDescent="0.2">
      <c r="A1178" s="552"/>
      <c r="B1178" s="553"/>
      <c r="C1178" s="350" t="s">
        <v>3038</v>
      </c>
      <c r="D1178" s="350" t="s">
        <v>16420</v>
      </c>
      <c r="E1178" s="350" t="s">
        <v>251</v>
      </c>
      <c r="F1178" s="350" t="s">
        <v>2189</v>
      </c>
      <c r="G1178" s="350" t="s">
        <v>447</v>
      </c>
      <c r="H1178" s="309" t="s">
        <v>1152</v>
      </c>
    </row>
    <row r="1179" spans="1:8" s="187" customFormat="1" ht="22.9" customHeight="1" x14ac:dyDescent="0.2">
      <c r="A1179" s="552"/>
      <c r="B1179" s="553"/>
      <c r="C1179" s="350" t="s">
        <v>3039</v>
      </c>
      <c r="D1179" s="350" t="s">
        <v>16413</v>
      </c>
      <c r="E1179" s="350" t="s">
        <v>251</v>
      </c>
      <c r="F1179" s="350" t="s">
        <v>2189</v>
      </c>
      <c r="G1179" s="350" t="s">
        <v>447</v>
      </c>
      <c r="H1179" s="309" t="s">
        <v>1152</v>
      </c>
    </row>
    <row r="1180" spans="1:8" s="187" customFormat="1" ht="22.9" customHeight="1" x14ac:dyDescent="0.2">
      <c r="A1180" s="552"/>
      <c r="B1180" s="553"/>
      <c r="C1180" s="350" t="s">
        <v>3040</v>
      </c>
      <c r="D1180" s="350" t="s">
        <v>16413</v>
      </c>
      <c r="E1180" s="350" t="s">
        <v>251</v>
      </c>
      <c r="F1180" s="350" t="s">
        <v>2189</v>
      </c>
      <c r="G1180" s="350" t="s">
        <v>447</v>
      </c>
      <c r="H1180" s="309" t="s">
        <v>1152</v>
      </c>
    </row>
    <row r="1181" spans="1:8" s="187" customFormat="1" ht="22.9" customHeight="1" x14ac:dyDescent="0.2">
      <c r="A1181" s="552"/>
      <c r="B1181" s="553"/>
      <c r="C1181" s="350" t="s">
        <v>3041</v>
      </c>
      <c r="D1181" s="350" t="s">
        <v>16421</v>
      </c>
      <c r="E1181" s="350" t="s">
        <v>251</v>
      </c>
      <c r="F1181" s="350" t="s">
        <v>2189</v>
      </c>
      <c r="G1181" s="350" t="s">
        <v>447</v>
      </c>
      <c r="H1181" s="309" t="s">
        <v>1152</v>
      </c>
    </row>
    <row r="1182" spans="1:8" s="187" customFormat="1" ht="22.9" customHeight="1" x14ac:dyDescent="0.2">
      <c r="A1182" s="552"/>
      <c r="B1182" s="553"/>
      <c r="C1182" s="350" t="s">
        <v>3042</v>
      </c>
      <c r="D1182" s="350" t="s">
        <v>16422</v>
      </c>
      <c r="E1182" s="350" t="s">
        <v>251</v>
      </c>
      <c r="F1182" s="350" t="s">
        <v>2189</v>
      </c>
      <c r="G1182" s="350" t="s">
        <v>447</v>
      </c>
      <c r="H1182" s="309" t="s">
        <v>1152</v>
      </c>
    </row>
    <row r="1183" spans="1:8" s="187" customFormat="1" ht="22.9" customHeight="1" x14ac:dyDescent="0.2">
      <c r="A1183" s="552"/>
      <c r="B1183" s="553"/>
      <c r="C1183" s="350" t="s">
        <v>3020</v>
      </c>
      <c r="D1183" s="350" t="s">
        <v>16413</v>
      </c>
      <c r="E1183" s="350" t="s">
        <v>251</v>
      </c>
      <c r="F1183" s="350" t="s">
        <v>2189</v>
      </c>
      <c r="G1183" s="350" t="s">
        <v>447</v>
      </c>
      <c r="H1183" s="309" t="s">
        <v>1152</v>
      </c>
    </row>
    <row r="1184" spans="1:8" s="187" customFormat="1" ht="22.9" customHeight="1" x14ac:dyDescent="0.2">
      <c r="A1184" s="552"/>
      <c r="B1184" s="553"/>
      <c r="C1184" s="350" t="s">
        <v>3043</v>
      </c>
      <c r="D1184" s="350" t="s">
        <v>16423</v>
      </c>
      <c r="E1184" s="350" t="s">
        <v>251</v>
      </c>
      <c r="F1184" s="350" t="s">
        <v>2189</v>
      </c>
      <c r="G1184" s="350" t="s">
        <v>447</v>
      </c>
      <c r="H1184" s="309" t="s">
        <v>1152</v>
      </c>
    </row>
    <row r="1185" spans="1:8" s="187" customFormat="1" ht="22.9" customHeight="1" x14ac:dyDescent="0.2">
      <c r="A1185" s="552"/>
      <c r="B1185" s="553"/>
      <c r="C1185" s="350" t="s">
        <v>3044</v>
      </c>
      <c r="D1185" s="350" t="s">
        <v>16424</v>
      </c>
      <c r="E1185" s="350" t="s">
        <v>251</v>
      </c>
      <c r="F1185" s="350" t="s">
        <v>2189</v>
      </c>
      <c r="G1185" s="350" t="s">
        <v>447</v>
      </c>
      <c r="H1185" s="309" t="s">
        <v>1152</v>
      </c>
    </row>
    <row r="1186" spans="1:8" s="187" customFormat="1" ht="22.9" customHeight="1" x14ac:dyDescent="0.2">
      <c r="A1186" s="552"/>
      <c r="B1186" s="553"/>
      <c r="C1186" s="350" t="s">
        <v>3045</v>
      </c>
      <c r="D1186" s="350" t="s">
        <v>16413</v>
      </c>
      <c r="E1186" s="350" t="s">
        <v>251</v>
      </c>
      <c r="F1186" s="350" t="s">
        <v>2189</v>
      </c>
      <c r="G1186" s="350" t="s">
        <v>447</v>
      </c>
      <c r="H1186" s="309" t="s">
        <v>1152</v>
      </c>
    </row>
    <row r="1187" spans="1:8" s="187" customFormat="1" ht="22.9" customHeight="1" x14ac:dyDescent="0.2">
      <c r="A1187" s="552"/>
      <c r="B1187" s="553"/>
      <c r="C1187" s="350" t="s">
        <v>3046</v>
      </c>
      <c r="D1187" s="350" t="s">
        <v>16425</v>
      </c>
      <c r="E1187" s="350" t="s">
        <v>251</v>
      </c>
      <c r="F1187" s="350" t="s">
        <v>2189</v>
      </c>
      <c r="G1187" s="350" t="s">
        <v>447</v>
      </c>
      <c r="H1187" s="309" t="s">
        <v>1152</v>
      </c>
    </row>
    <row r="1188" spans="1:8" s="187" customFormat="1" ht="22.9" customHeight="1" x14ac:dyDescent="0.2">
      <c r="A1188" s="552" t="s">
        <v>608</v>
      </c>
      <c r="B1188" s="553" t="s">
        <v>433</v>
      </c>
      <c r="C1188" s="350" t="s">
        <v>3047</v>
      </c>
      <c r="D1188" s="350" t="s">
        <v>3048</v>
      </c>
      <c r="E1188" s="350" t="s">
        <v>251</v>
      </c>
      <c r="F1188" s="350" t="s">
        <v>2163</v>
      </c>
      <c r="G1188" s="350" t="s">
        <v>447</v>
      </c>
      <c r="H1188" s="309" t="s">
        <v>1170</v>
      </c>
    </row>
    <row r="1189" spans="1:8" s="187" customFormat="1" ht="22.9" customHeight="1" x14ac:dyDescent="0.2">
      <c r="A1189" s="552"/>
      <c r="B1189" s="553"/>
      <c r="C1189" s="350" t="s">
        <v>3049</v>
      </c>
      <c r="D1189" s="350" t="s">
        <v>8049</v>
      </c>
      <c r="E1189" s="350" t="s">
        <v>251</v>
      </c>
      <c r="F1189" s="350" t="s">
        <v>2189</v>
      </c>
      <c r="G1189" s="350" t="s">
        <v>447</v>
      </c>
      <c r="H1189" s="309" t="s">
        <v>1170</v>
      </c>
    </row>
    <row r="1190" spans="1:8" s="187" customFormat="1" ht="22.9" customHeight="1" x14ac:dyDescent="0.2">
      <c r="A1190" s="552"/>
      <c r="B1190" s="553"/>
      <c r="C1190" s="350" t="s">
        <v>3050</v>
      </c>
      <c r="D1190" s="350" t="s">
        <v>3048</v>
      </c>
      <c r="E1190" s="350" t="s">
        <v>251</v>
      </c>
      <c r="F1190" s="350" t="s">
        <v>2189</v>
      </c>
      <c r="G1190" s="350" t="s">
        <v>447</v>
      </c>
      <c r="H1190" s="309" t="s">
        <v>1170</v>
      </c>
    </row>
    <row r="1191" spans="1:8" s="187" customFormat="1" ht="22.9" customHeight="1" x14ac:dyDescent="0.2">
      <c r="A1191" s="552"/>
      <c r="B1191" s="553"/>
      <c r="C1191" s="350" t="s">
        <v>3051</v>
      </c>
      <c r="D1191" s="350" t="s">
        <v>3052</v>
      </c>
      <c r="E1191" s="350" t="s">
        <v>251</v>
      </c>
      <c r="F1191" s="350" t="s">
        <v>2189</v>
      </c>
      <c r="G1191" s="350" t="s">
        <v>447</v>
      </c>
      <c r="H1191" s="309" t="s">
        <v>1170</v>
      </c>
    </row>
    <row r="1192" spans="1:8" s="187" customFormat="1" ht="22.9" customHeight="1" x14ac:dyDescent="0.2">
      <c r="A1192" s="552"/>
      <c r="B1192" s="553"/>
      <c r="C1192" s="350" t="s">
        <v>3053</v>
      </c>
      <c r="D1192" s="350" t="s">
        <v>3048</v>
      </c>
      <c r="E1192" s="350" t="s">
        <v>251</v>
      </c>
      <c r="F1192" s="350" t="s">
        <v>2189</v>
      </c>
      <c r="G1192" s="350" t="s">
        <v>447</v>
      </c>
      <c r="H1192" s="309" t="s">
        <v>1170</v>
      </c>
    </row>
    <row r="1193" spans="1:8" s="187" customFormat="1" ht="22.9" customHeight="1" x14ac:dyDescent="0.2">
      <c r="A1193" s="552"/>
      <c r="B1193" s="553"/>
      <c r="C1193" s="350" t="s">
        <v>3054</v>
      </c>
      <c r="D1193" s="350" t="s">
        <v>3048</v>
      </c>
      <c r="E1193" s="350" t="s">
        <v>251</v>
      </c>
      <c r="F1193" s="350" t="s">
        <v>2189</v>
      </c>
      <c r="G1193" s="350" t="s">
        <v>447</v>
      </c>
      <c r="H1193" s="309" t="s">
        <v>1170</v>
      </c>
    </row>
    <row r="1194" spans="1:8" s="187" customFormat="1" ht="22.9" customHeight="1" x14ac:dyDescent="0.2">
      <c r="A1194" s="552" t="s">
        <v>619</v>
      </c>
      <c r="B1194" s="553" t="s">
        <v>620</v>
      </c>
      <c r="C1194" s="350" t="s">
        <v>3055</v>
      </c>
      <c r="D1194" s="350" t="s">
        <v>3056</v>
      </c>
      <c r="E1194" s="350" t="s">
        <v>251</v>
      </c>
      <c r="F1194" s="350" t="s">
        <v>2189</v>
      </c>
      <c r="G1194" s="350" t="s">
        <v>447</v>
      </c>
      <c r="H1194" s="309" t="s">
        <v>2856</v>
      </c>
    </row>
    <row r="1195" spans="1:8" s="187" customFormat="1" ht="22.9" customHeight="1" x14ac:dyDescent="0.2">
      <c r="A1195" s="552"/>
      <c r="B1195" s="553"/>
      <c r="C1195" s="350" t="s">
        <v>3057</v>
      </c>
      <c r="D1195" s="350" t="s">
        <v>3058</v>
      </c>
      <c r="E1195" s="350" t="s">
        <v>251</v>
      </c>
      <c r="F1195" s="350" t="s">
        <v>2189</v>
      </c>
      <c r="G1195" s="350" t="s">
        <v>447</v>
      </c>
      <c r="H1195" s="309" t="s">
        <v>2856</v>
      </c>
    </row>
    <row r="1196" spans="1:8" s="187" customFormat="1" ht="22.9" customHeight="1" x14ac:dyDescent="0.2">
      <c r="A1196" s="552"/>
      <c r="B1196" s="553"/>
      <c r="C1196" s="350" t="s">
        <v>3059</v>
      </c>
      <c r="D1196" s="350" t="s">
        <v>3060</v>
      </c>
      <c r="E1196" s="350" t="s">
        <v>251</v>
      </c>
      <c r="F1196" s="350" t="s">
        <v>2189</v>
      </c>
      <c r="G1196" s="350" t="s">
        <v>447</v>
      </c>
      <c r="H1196" s="309" t="s">
        <v>2856</v>
      </c>
    </row>
    <row r="1197" spans="1:8" s="187" customFormat="1" ht="22.9" customHeight="1" x14ac:dyDescent="0.2">
      <c r="A1197" s="552"/>
      <c r="B1197" s="553"/>
      <c r="C1197" s="350" t="s">
        <v>3061</v>
      </c>
      <c r="D1197" s="350" t="s">
        <v>3062</v>
      </c>
      <c r="E1197" s="350" t="s">
        <v>251</v>
      </c>
      <c r="F1197" s="350" t="s">
        <v>2189</v>
      </c>
      <c r="G1197" s="350" t="s">
        <v>447</v>
      </c>
      <c r="H1197" s="309" t="s">
        <v>2856</v>
      </c>
    </row>
    <row r="1198" spans="1:8" s="187" customFormat="1" ht="22.9" customHeight="1" x14ac:dyDescent="0.2">
      <c r="A1198" s="552"/>
      <c r="B1198" s="553"/>
      <c r="C1198" s="350" t="s">
        <v>3063</v>
      </c>
      <c r="D1198" s="350" t="s">
        <v>3062</v>
      </c>
      <c r="E1198" s="350" t="s">
        <v>251</v>
      </c>
      <c r="F1198" s="350" t="s">
        <v>2189</v>
      </c>
      <c r="G1198" s="350" t="s">
        <v>447</v>
      </c>
      <c r="H1198" s="309" t="s">
        <v>2856</v>
      </c>
    </row>
    <row r="1199" spans="1:8" s="187" customFormat="1" ht="22.9" customHeight="1" x14ac:dyDescent="0.2">
      <c r="A1199" s="552"/>
      <c r="B1199" s="553"/>
      <c r="C1199" s="350" t="s">
        <v>3064</v>
      </c>
      <c r="D1199" s="350" t="s">
        <v>3062</v>
      </c>
      <c r="E1199" s="350" t="s">
        <v>251</v>
      </c>
      <c r="F1199" s="350" t="s">
        <v>2189</v>
      </c>
      <c r="G1199" s="350" t="s">
        <v>447</v>
      </c>
      <c r="H1199" s="309" t="s">
        <v>2856</v>
      </c>
    </row>
    <row r="1200" spans="1:8" s="187" customFormat="1" ht="22.9" customHeight="1" x14ac:dyDescent="0.2">
      <c r="A1200" s="552"/>
      <c r="B1200" s="553"/>
      <c r="C1200" s="350" t="s">
        <v>3065</v>
      </c>
      <c r="D1200" s="350" t="s">
        <v>3062</v>
      </c>
      <c r="E1200" s="350" t="s">
        <v>251</v>
      </c>
      <c r="F1200" s="350" t="s">
        <v>2189</v>
      </c>
      <c r="G1200" s="350" t="s">
        <v>447</v>
      </c>
      <c r="H1200" s="309" t="s">
        <v>2856</v>
      </c>
    </row>
    <row r="1201" spans="1:8" s="187" customFormat="1" ht="22.9" customHeight="1" x14ac:dyDescent="0.2">
      <c r="A1201" s="552"/>
      <c r="B1201" s="553"/>
      <c r="C1201" s="350" t="s">
        <v>3066</v>
      </c>
      <c r="D1201" s="350" t="s">
        <v>3067</v>
      </c>
      <c r="E1201" s="350" t="s">
        <v>251</v>
      </c>
      <c r="F1201" s="350" t="s">
        <v>2189</v>
      </c>
      <c r="G1201" s="350" t="s">
        <v>447</v>
      </c>
      <c r="H1201" s="309" t="s">
        <v>2856</v>
      </c>
    </row>
    <row r="1202" spans="1:8" s="187" customFormat="1" ht="22.9" customHeight="1" x14ac:dyDescent="0.2">
      <c r="A1202" s="552"/>
      <c r="B1202" s="553"/>
      <c r="C1202" s="350" t="s">
        <v>3068</v>
      </c>
      <c r="D1202" s="350" t="s">
        <v>3062</v>
      </c>
      <c r="E1202" s="350" t="s">
        <v>251</v>
      </c>
      <c r="F1202" s="350" t="s">
        <v>2189</v>
      </c>
      <c r="G1202" s="350" t="s">
        <v>447</v>
      </c>
      <c r="H1202" s="309" t="s">
        <v>2856</v>
      </c>
    </row>
    <row r="1203" spans="1:8" s="187" customFormat="1" ht="22.9" customHeight="1" x14ac:dyDescent="0.2">
      <c r="A1203" s="552"/>
      <c r="B1203" s="553"/>
      <c r="C1203" s="350" t="s">
        <v>3069</v>
      </c>
      <c r="D1203" s="350" t="s">
        <v>3070</v>
      </c>
      <c r="E1203" s="350" t="s">
        <v>251</v>
      </c>
      <c r="F1203" s="350" t="s">
        <v>2189</v>
      </c>
      <c r="G1203" s="350" t="s">
        <v>447</v>
      </c>
      <c r="H1203" s="309" t="s">
        <v>2856</v>
      </c>
    </row>
    <row r="1204" spans="1:8" s="187" customFormat="1" ht="22.9" customHeight="1" x14ac:dyDescent="0.2">
      <c r="A1204" s="552"/>
      <c r="B1204" s="553"/>
      <c r="C1204" s="350" t="s">
        <v>3071</v>
      </c>
      <c r="D1204" s="350" t="s">
        <v>3072</v>
      </c>
      <c r="E1204" s="350" t="s">
        <v>251</v>
      </c>
      <c r="F1204" s="350" t="s">
        <v>2189</v>
      </c>
      <c r="G1204" s="350" t="s">
        <v>447</v>
      </c>
      <c r="H1204" s="309" t="s">
        <v>2856</v>
      </c>
    </row>
    <row r="1205" spans="1:8" s="187" customFormat="1" ht="22.9" customHeight="1" x14ac:dyDescent="0.2">
      <c r="A1205" s="552" t="s">
        <v>660</v>
      </c>
      <c r="B1205" s="553" t="s">
        <v>661</v>
      </c>
      <c r="C1205" s="350" t="s">
        <v>3073</v>
      </c>
      <c r="D1205" s="350" t="s">
        <v>3074</v>
      </c>
      <c r="E1205" s="350" t="s">
        <v>251</v>
      </c>
      <c r="F1205" s="350" t="s">
        <v>2189</v>
      </c>
      <c r="G1205" s="350" t="s">
        <v>447</v>
      </c>
      <c r="H1205" s="309" t="s">
        <v>1255</v>
      </c>
    </row>
    <row r="1206" spans="1:8" s="187" customFormat="1" ht="22.9" customHeight="1" x14ac:dyDescent="0.2">
      <c r="A1206" s="552"/>
      <c r="B1206" s="553"/>
      <c r="C1206" s="350" t="s">
        <v>3075</v>
      </c>
      <c r="D1206" s="350" t="s">
        <v>3076</v>
      </c>
      <c r="E1206" s="350" t="s">
        <v>251</v>
      </c>
      <c r="F1206" s="350" t="s">
        <v>2189</v>
      </c>
      <c r="G1206" s="350" t="s">
        <v>447</v>
      </c>
      <c r="H1206" s="309" t="s">
        <v>1255</v>
      </c>
    </row>
    <row r="1207" spans="1:8" s="187" customFormat="1" ht="22.9" customHeight="1" x14ac:dyDescent="0.2">
      <c r="A1207" s="552"/>
      <c r="B1207" s="553"/>
      <c r="C1207" s="350" t="s">
        <v>3077</v>
      </c>
      <c r="D1207" s="350" t="s">
        <v>3078</v>
      </c>
      <c r="E1207" s="350" t="s">
        <v>251</v>
      </c>
      <c r="F1207" s="350" t="s">
        <v>2189</v>
      </c>
      <c r="G1207" s="350" t="s">
        <v>447</v>
      </c>
      <c r="H1207" s="309" t="s">
        <v>1255</v>
      </c>
    </row>
    <row r="1208" spans="1:8" s="187" customFormat="1" ht="22.9" customHeight="1" x14ac:dyDescent="0.2">
      <c r="A1208" s="552"/>
      <c r="B1208" s="553"/>
      <c r="C1208" s="350" t="s">
        <v>3079</v>
      </c>
      <c r="D1208" s="350" t="s">
        <v>3080</v>
      </c>
      <c r="E1208" s="350" t="s">
        <v>251</v>
      </c>
      <c r="F1208" s="350" t="s">
        <v>2189</v>
      </c>
      <c r="G1208" s="350" t="s">
        <v>447</v>
      </c>
      <c r="H1208" s="309" t="s">
        <v>1255</v>
      </c>
    </row>
    <row r="1209" spans="1:8" s="187" customFormat="1" ht="22.9" customHeight="1" x14ac:dyDescent="0.2">
      <c r="A1209" s="552"/>
      <c r="B1209" s="553"/>
      <c r="C1209" s="350" t="s">
        <v>3081</v>
      </c>
      <c r="D1209" s="350" t="s">
        <v>3082</v>
      </c>
      <c r="E1209" s="350" t="s">
        <v>251</v>
      </c>
      <c r="F1209" s="350" t="s">
        <v>2189</v>
      </c>
      <c r="G1209" s="350" t="s">
        <v>447</v>
      </c>
      <c r="H1209" s="309" t="s">
        <v>1255</v>
      </c>
    </row>
    <row r="1210" spans="1:8" s="187" customFormat="1" ht="22.9" customHeight="1" x14ac:dyDescent="0.2">
      <c r="A1210" s="552" t="s">
        <v>1065</v>
      </c>
      <c r="B1210" s="553" t="s">
        <v>1066</v>
      </c>
      <c r="C1210" s="350" t="s">
        <v>3083</v>
      </c>
      <c r="D1210" s="350" t="s">
        <v>3084</v>
      </c>
      <c r="E1210" s="350" t="s">
        <v>249</v>
      </c>
      <c r="F1210" s="350" t="s">
        <v>2518</v>
      </c>
      <c r="G1210" s="350"/>
      <c r="H1210" s="309"/>
    </row>
    <row r="1211" spans="1:8" s="187" customFormat="1" ht="22.9" customHeight="1" x14ac:dyDescent="0.2">
      <c r="A1211" s="552"/>
      <c r="B1211" s="553"/>
      <c r="C1211" s="350" t="s">
        <v>3085</v>
      </c>
      <c r="D1211" s="350" t="s">
        <v>3086</v>
      </c>
      <c r="E1211" s="350" t="s">
        <v>249</v>
      </c>
      <c r="F1211" s="350" t="s">
        <v>2518</v>
      </c>
      <c r="G1211" s="350"/>
      <c r="H1211" s="309"/>
    </row>
    <row r="1212" spans="1:8" s="187" customFormat="1" ht="22.9" customHeight="1" x14ac:dyDescent="0.2">
      <c r="A1212" s="552"/>
      <c r="B1212" s="553"/>
      <c r="C1212" s="350" t="s">
        <v>3087</v>
      </c>
      <c r="D1212" s="350" t="s">
        <v>3088</v>
      </c>
      <c r="E1212" s="350" t="s">
        <v>249</v>
      </c>
      <c r="F1212" s="350" t="s">
        <v>1446</v>
      </c>
      <c r="G1212" s="350" t="s">
        <v>447</v>
      </c>
      <c r="H1212" s="309"/>
    </row>
    <row r="1213" spans="1:8" s="187" customFormat="1" ht="22.9" customHeight="1" x14ac:dyDescent="0.2">
      <c r="A1213" s="552"/>
      <c r="B1213" s="553"/>
      <c r="C1213" s="350" t="s">
        <v>3089</v>
      </c>
      <c r="D1213" s="350" t="s">
        <v>3090</v>
      </c>
      <c r="E1213" s="350" t="s">
        <v>249</v>
      </c>
      <c r="F1213" s="350" t="s">
        <v>1446</v>
      </c>
      <c r="G1213" s="350"/>
      <c r="H1213" s="309"/>
    </row>
    <row r="1214" spans="1:8" s="187" customFormat="1" ht="22.9" customHeight="1" x14ac:dyDescent="0.2">
      <c r="A1214" s="552" t="s">
        <v>540</v>
      </c>
      <c r="B1214" s="553" t="s">
        <v>435</v>
      </c>
      <c r="C1214" s="350" t="s">
        <v>3091</v>
      </c>
      <c r="D1214" s="350" t="s">
        <v>3092</v>
      </c>
      <c r="E1214" s="350" t="s">
        <v>249</v>
      </c>
      <c r="F1214" s="350" t="s">
        <v>1446</v>
      </c>
      <c r="G1214" s="350" t="s">
        <v>447</v>
      </c>
      <c r="H1214" s="309" t="s">
        <v>1413</v>
      </c>
    </row>
    <row r="1215" spans="1:8" s="187" customFormat="1" ht="22.9" customHeight="1" x14ac:dyDescent="0.2">
      <c r="A1215" s="552"/>
      <c r="B1215" s="553"/>
      <c r="C1215" s="350" t="s">
        <v>3093</v>
      </c>
      <c r="D1215" s="350" t="s">
        <v>3094</v>
      </c>
      <c r="E1215" s="350" t="s">
        <v>249</v>
      </c>
      <c r="F1215" s="350" t="s">
        <v>1446</v>
      </c>
      <c r="G1215" s="350" t="s">
        <v>447</v>
      </c>
      <c r="H1215" s="309" t="s">
        <v>1413</v>
      </c>
    </row>
    <row r="1216" spans="1:8" s="187" customFormat="1" ht="22.9" customHeight="1" x14ac:dyDescent="0.2">
      <c r="A1216" s="552"/>
      <c r="B1216" s="553"/>
      <c r="C1216" s="350" t="s">
        <v>3095</v>
      </c>
      <c r="D1216" s="350" t="s">
        <v>3096</v>
      </c>
      <c r="E1216" s="350" t="s">
        <v>249</v>
      </c>
      <c r="F1216" s="350" t="s">
        <v>1446</v>
      </c>
      <c r="G1216" s="350" t="s">
        <v>447</v>
      </c>
      <c r="H1216" s="309" t="s">
        <v>1413</v>
      </c>
    </row>
    <row r="1217" spans="1:8" s="187" customFormat="1" ht="22.9" customHeight="1" x14ac:dyDescent="0.2">
      <c r="A1217" s="552"/>
      <c r="B1217" s="553"/>
      <c r="C1217" s="350" t="s">
        <v>3097</v>
      </c>
      <c r="D1217" s="350" t="s">
        <v>3098</v>
      </c>
      <c r="E1217" s="350" t="s">
        <v>249</v>
      </c>
      <c r="F1217" s="350" t="s">
        <v>1446</v>
      </c>
      <c r="G1217" s="350" t="s">
        <v>447</v>
      </c>
      <c r="H1217" s="309" t="s">
        <v>1413</v>
      </c>
    </row>
    <row r="1218" spans="1:8" s="187" customFormat="1" ht="22.9" customHeight="1" x14ac:dyDescent="0.2">
      <c r="A1218" s="552"/>
      <c r="B1218" s="553"/>
      <c r="C1218" s="350" t="s">
        <v>3099</v>
      </c>
      <c r="D1218" s="350" t="s">
        <v>3100</v>
      </c>
      <c r="E1218" s="350" t="s">
        <v>249</v>
      </c>
      <c r="F1218" s="350" t="s">
        <v>1446</v>
      </c>
      <c r="G1218" s="350" t="s">
        <v>447</v>
      </c>
      <c r="H1218" s="309" t="s">
        <v>1413</v>
      </c>
    </row>
    <row r="1219" spans="1:8" s="187" customFormat="1" ht="22.9" customHeight="1" x14ac:dyDescent="0.2">
      <c r="A1219" s="552"/>
      <c r="B1219" s="553"/>
      <c r="C1219" s="350" t="s">
        <v>3101</v>
      </c>
      <c r="D1219" s="350" t="s">
        <v>3102</v>
      </c>
      <c r="E1219" s="350" t="s">
        <v>249</v>
      </c>
      <c r="F1219" s="350" t="s">
        <v>1446</v>
      </c>
      <c r="G1219" s="350" t="s">
        <v>447</v>
      </c>
      <c r="H1219" s="309" t="s">
        <v>1413</v>
      </c>
    </row>
    <row r="1220" spans="1:8" s="187" customFormat="1" ht="22.9" customHeight="1" x14ac:dyDescent="0.2">
      <c r="A1220" s="552"/>
      <c r="B1220" s="553"/>
      <c r="C1220" s="350" t="s">
        <v>3103</v>
      </c>
      <c r="D1220" s="350" t="s">
        <v>3104</v>
      </c>
      <c r="E1220" s="350" t="s">
        <v>249</v>
      </c>
      <c r="F1220" s="350" t="s">
        <v>1446</v>
      </c>
      <c r="G1220" s="350" t="s">
        <v>447</v>
      </c>
      <c r="H1220" s="309" t="s">
        <v>1413</v>
      </c>
    </row>
    <row r="1221" spans="1:8" s="187" customFormat="1" ht="22.9" customHeight="1" x14ac:dyDescent="0.2">
      <c r="A1221" s="552"/>
      <c r="B1221" s="553"/>
      <c r="C1221" s="350" t="s">
        <v>3105</v>
      </c>
      <c r="D1221" s="350" t="s">
        <v>3106</v>
      </c>
      <c r="E1221" s="350" t="s">
        <v>249</v>
      </c>
      <c r="F1221" s="350" t="s">
        <v>1446</v>
      </c>
      <c r="G1221" s="350" t="s">
        <v>447</v>
      </c>
      <c r="H1221" s="309" t="s">
        <v>1413</v>
      </c>
    </row>
    <row r="1222" spans="1:8" s="187" customFormat="1" ht="22.9" customHeight="1" x14ac:dyDescent="0.2">
      <c r="A1222" s="552"/>
      <c r="B1222" s="553"/>
      <c r="C1222" s="350" t="s">
        <v>3107</v>
      </c>
      <c r="D1222" s="350" t="s">
        <v>3108</v>
      </c>
      <c r="E1222" s="350" t="s">
        <v>249</v>
      </c>
      <c r="F1222" s="350" t="s">
        <v>1446</v>
      </c>
      <c r="G1222" s="350" t="s">
        <v>447</v>
      </c>
      <c r="H1222" s="309" t="s">
        <v>1413</v>
      </c>
    </row>
    <row r="1223" spans="1:8" s="187" customFormat="1" ht="22.9" customHeight="1" x14ac:dyDescent="0.2">
      <c r="A1223" s="552"/>
      <c r="B1223" s="553"/>
      <c r="C1223" s="350" t="s">
        <v>3109</v>
      </c>
      <c r="D1223" s="350" t="s">
        <v>3110</v>
      </c>
      <c r="E1223" s="350" t="s">
        <v>249</v>
      </c>
      <c r="F1223" s="350" t="s">
        <v>1446</v>
      </c>
      <c r="G1223" s="350" t="s">
        <v>447</v>
      </c>
      <c r="H1223" s="309" t="s">
        <v>1413</v>
      </c>
    </row>
    <row r="1224" spans="1:8" s="187" customFormat="1" ht="22.9" customHeight="1" x14ac:dyDescent="0.2">
      <c r="A1224" s="552"/>
      <c r="B1224" s="553"/>
      <c r="C1224" s="350" t="s">
        <v>3111</v>
      </c>
      <c r="D1224" s="350" t="s">
        <v>3112</v>
      </c>
      <c r="E1224" s="350" t="s">
        <v>249</v>
      </c>
      <c r="F1224" s="350" t="s">
        <v>1446</v>
      </c>
      <c r="G1224" s="350" t="s">
        <v>447</v>
      </c>
      <c r="H1224" s="309" t="s">
        <v>1413</v>
      </c>
    </row>
    <row r="1225" spans="1:8" s="187" customFormat="1" ht="22.9" customHeight="1" x14ac:dyDescent="0.2">
      <c r="A1225" s="552"/>
      <c r="B1225" s="553"/>
      <c r="C1225" s="350" t="s">
        <v>3113</v>
      </c>
      <c r="D1225" s="350" t="s">
        <v>3114</v>
      </c>
      <c r="E1225" s="350" t="s">
        <v>249</v>
      </c>
      <c r="F1225" s="350" t="s">
        <v>1446</v>
      </c>
      <c r="G1225" s="350" t="s">
        <v>447</v>
      </c>
      <c r="H1225" s="309" t="s">
        <v>1413</v>
      </c>
    </row>
    <row r="1226" spans="1:8" s="187" customFormat="1" ht="22.9" customHeight="1" x14ac:dyDescent="0.2">
      <c r="A1226" s="552"/>
      <c r="B1226" s="553"/>
      <c r="C1226" s="350" t="s">
        <v>3115</v>
      </c>
      <c r="D1226" s="350" t="s">
        <v>3116</v>
      </c>
      <c r="E1226" s="350" t="s">
        <v>249</v>
      </c>
      <c r="F1226" s="350" t="s">
        <v>1446</v>
      </c>
      <c r="G1226" s="350" t="s">
        <v>447</v>
      </c>
      <c r="H1226" s="309" t="s">
        <v>1413</v>
      </c>
    </row>
    <row r="1227" spans="1:8" s="187" customFormat="1" ht="22.9" customHeight="1" x14ac:dyDescent="0.2">
      <c r="A1227" s="552"/>
      <c r="B1227" s="553"/>
      <c r="C1227" s="350" t="s">
        <v>3117</v>
      </c>
      <c r="D1227" s="350" t="s">
        <v>3118</v>
      </c>
      <c r="E1227" s="350" t="s">
        <v>249</v>
      </c>
      <c r="F1227" s="350" t="s">
        <v>1446</v>
      </c>
      <c r="G1227" s="350" t="s">
        <v>447</v>
      </c>
      <c r="H1227" s="309" t="s">
        <v>1413</v>
      </c>
    </row>
    <row r="1228" spans="1:8" s="187" customFormat="1" ht="22.9" customHeight="1" x14ac:dyDescent="0.2">
      <c r="A1228" s="552"/>
      <c r="B1228" s="553"/>
      <c r="C1228" s="350" t="s">
        <v>3119</v>
      </c>
      <c r="D1228" s="350" t="s">
        <v>3120</v>
      </c>
      <c r="E1228" s="350" t="s">
        <v>249</v>
      </c>
      <c r="F1228" s="350" t="s">
        <v>1446</v>
      </c>
      <c r="G1228" s="350" t="s">
        <v>447</v>
      </c>
      <c r="H1228" s="309" t="s">
        <v>1413</v>
      </c>
    </row>
    <row r="1229" spans="1:8" s="187" customFormat="1" ht="22.9" customHeight="1" x14ac:dyDescent="0.2">
      <c r="A1229" s="552"/>
      <c r="B1229" s="553"/>
      <c r="C1229" s="350" t="s">
        <v>3121</v>
      </c>
      <c r="D1229" s="350" t="s">
        <v>3122</v>
      </c>
      <c r="E1229" s="350" t="s">
        <v>249</v>
      </c>
      <c r="F1229" s="350" t="s">
        <v>1446</v>
      </c>
      <c r="G1229" s="350" t="s">
        <v>447</v>
      </c>
      <c r="H1229" s="309" t="s">
        <v>1413</v>
      </c>
    </row>
    <row r="1230" spans="1:8" s="187" customFormat="1" ht="22.9" customHeight="1" x14ac:dyDescent="0.2">
      <c r="A1230" s="552"/>
      <c r="B1230" s="553"/>
      <c r="C1230" s="350" t="s">
        <v>3123</v>
      </c>
      <c r="D1230" s="350" t="s">
        <v>3124</v>
      </c>
      <c r="E1230" s="350" t="s">
        <v>249</v>
      </c>
      <c r="F1230" s="350" t="s">
        <v>1446</v>
      </c>
      <c r="G1230" s="350" t="s">
        <v>447</v>
      </c>
      <c r="H1230" s="309" t="s">
        <v>1413</v>
      </c>
    </row>
    <row r="1231" spans="1:8" s="187" customFormat="1" ht="22.9" customHeight="1" x14ac:dyDescent="0.2">
      <c r="A1231" s="552"/>
      <c r="B1231" s="553"/>
      <c r="C1231" s="350" t="s">
        <v>3125</v>
      </c>
      <c r="D1231" s="350" t="s">
        <v>3126</v>
      </c>
      <c r="E1231" s="350" t="s">
        <v>249</v>
      </c>
      <c r="F1231" s="350" t="s">
        <v>1446</v>
      </c>
      <c r="G1231" s="350" t="s">
        <v>447</v>
      </c>
      <c r="H1231" s="309" t="s">
        <v>1413</v>
      </c>
    </row>
    <row r="1232" spans="1:8" s="187" customFormat="1" ht="22.9" customHeight="1" x14ac:dyDescent="0.2">
      <c r="A1232" s="552"/>
      <c r="B1232" s="553"/>
      <c r="C1232" s="350" t="s">
        <v>3127</v>
      </c>
      <c r="D1232" s="350" t="s">
        <v>3128</v>
      </c>
      <c r="E1232" s="350" t="s">
        <v>249</v>
      </c>
      <c r="F1232" s="350" t="s">
        <v>1446</v>
      </c>
      <c r="G1232" s="350" t="s">
        <v>447</v>
      </c>
      <c r="H1232" s="309" t="s">
        <v>1413</v>
      </c>
    </row>
    <row r="1233" spans="1:8" s="187" customFormat="1" ht="22.9" customHeight="1" x14ac:dyDescent="0.2">
      <c r="A1233" s="552"/>
      <c r="B1233" s="553"/>
      <c r="C1233" s="350" t="s">
        <v>3129</v>
      </c>
      <c r="D1233" s="350" t="s">
        <v>3130</v>
      </c>
      <c r="E1233" s="350" t="s">
        <v>249</v>
      </c>
      <c r="F1233" s="350" t="s">
        <v>1446</v>
      </c>
      <c r="G1233" s="350" t="s">
        <v>447</v>
      </c>
      <c r="H1233" s="309" t="s">
        <v>1413</v>
      </c>
    </row>
    <row r="1234" spans="1:8" s="187" customFormat="1" ht="22.9" customHeight="1" x14ac:dyDescent="0.2">
      <c r="A1234" s="552"/>
      <c r="B1234" s="553"/>
      <c r="C1234" s="350" t="s">
        <v>3131</v>
      </c>
      <c r="D1234" s="350" t="s">
        <v>3132</v>
      </c>
      <c r="E1234" s="350" t="s">
        <v>249</v>
      </c>
      <c r="F1234" s="350" t="s">
        <v>1446</v>
      </c>
      <c r="G1234" s="350" t="s">
        <v>447</v>
      </c>
      <c r="H1234" s="309" t="s">
        <v>1413</v>
      </c>
    </row>
    <row r="1235" spans="1:8" s="187" customFormat="1" ht="22.9" customHeight="1" x14ac:dyDescent="0.2">
      <c r="A1235" s="552"/>
      <c r="B1235" s="553"/>
      <c r="C1235" s="350" t="s">
        <v>3133</v>
      </c>
      <c r="D1235" s="350" t="s">
        <v>3134</v>
      </c>
      <c r="E1235" s="350" t="s">
        <v>249</v>
      </c>
      <c r="F1235" s="350" t="s">
        <v>1446</v>
      </c>
      <c r="G1235" s="350" t="s">
        <v>447</v>
      </c>
      <c r="H1235" s="309" t="s">
        <v>1413</v>
      </c>
    </row>
    <row r="1236" spans="1:8" s="187" customFormat="1" ht="22.9" customHeight="1" x14ac:dyDescent="0.2">
      <c r="A1236" s="552"/>
      <c r="B1236" s="553"/>
      <c r="C1236" s="350" t="s">
        <v>3135</v>
      </c>
      <c r="D1236" s="350" t="s">
        <v>3136</v>
      </c>
      <c r="E1236" s="350" t="s">
        <v>249</v>
      </c>
      <c r="F1236" s="350" t="s">
        <v>2713</v>
      </c>
      <c r="G1236" s="350" t="s">
        <v>447</v>
      </c>
      <c r="H1236" s="309" t="s">
        <v>1413</v>
      </c>
    </row>
    <row r="1237" spans="1:8" s="187" customFormat="1" ht="22.9" customHeight="1" x14ac:dyDescent="0.2">
      <c r="A1237" s="552" t="s">
        <v>453</v>
      </c>
      <c r="B1237" s="553" t="s">
        <v>454</v>
      </c>
      <c r="C1237" s="350" t="s">
        <v>3137</v>
      </c>
      <c r="D1237" s="350" t="s">
        <v>3138</v>
      </c>
      <c r="E1237" s="350" t="s">
        <v>253</v>
      </c>
      <c r="F1237" s="350" t="s">
        <v>1472</v>
      </c>
      <c r="G1237" s="350" t="s">
        <v>447</v>
      </c>
      <c r="H1237" s="309" t="s">
        <v>1413</v>
      </c>
    </row>
    <row r="1238" spans="1:8" s="187" customFormat="1" ht="22.9" customHeight="1" x14ac:dyDescent="0.2">
      <c r="A1238" s="552"/>
      <c r="B1238" s="553"/>
      <c r="C1238" s="350" t="s">
        <v>3139</v>
      </c>
      <c r="D1238" s="350" t="s">
        <v>3140</v>
      </c>
      <c r="E1238" s="350" t="s">
        <v>253</v>
      </c>
      <c r="F1238" s="350" t="s">
        <v>1472</v>
      </c>
      <c r="G1238" s="350" t="s">
        <v>447</v>
      </c>
      <c r="H1238" s="309" t="s">
        <v>1413</v>
      </c>
    </row>
    <row r="1239" spans="1:8" s="187" customFormat="1" ht="22.9" customHeight="1" x14ac:dyDescent="0.2">
      <c r="A1239" s="552"/>
      <c r="B1239" s="553"/>
      <c r="C1239" s="350" t="s">
        <v>3141</v>
      </c>
      <c r="D1239" s="350" t="s">
        <v>3142</v>
      </c>
      <c r="E1239" s="350" t="s">
        <v>253</v>
      </c>
      <c r="F1239" s="350" t="s">
        <v>1472</v>
      </c>
      <c r="G1239" s="350" t="s">
        <v>447</v>
      </c>
      <c r="H1239" s="309" t="s">
        <v>1413</v>
      </c>
    </row>
    <row r="1240" spans="1:8" s="187" customFormat="1" ht="22.9" customHeight="1" x14ac:dyDescent="0.2">
      <c r="A1240" s="552"/>
      <c r="B1240" s="553"/>
      <c r="C1240" s="350" t="s">
        <v>3143</v>
      </c>
      <c r="D1240" s="350" t="s">
        <v>3144</v>
      </c>
      <c r="E1240" s="350" t="s">
        <v>253</v>
      </c>
      <c r="F1240" s="350" t="s">
        <v>1472</v>
      </c>
      <c r="G1240" s="350" t="s">
        <v>447</v>
      </c>
      <c r="H1240" s="309" t="s">
        <v>1413</v>
      </c>
    </row>
    <row r="1241" spans="1:8" s="187" customFormat="1" ht="22.9" customHeight="1" x14ac:dyDescent="0.2">
      <c r="A1241" s="552"/>
      <c r="B1241" s="553"/>
      <c r="C1241" s="350" t="s">
        <v>3145</v>
      </c>
      <c r="D1241" s="350" t="s">
        <v>3146</v>
      </c>
      <c r="E1241" s="350" t="s">
        <v>253</v>
      </c>
      <c r="F1241" s="350" t="s">
        <v>1472</v>
      </c>
      <c r="G1241" s="350" t="s">
        <v>447</v>
      </c>
      <c r="H1241" s="309" t="s">
        <v>1413</v>
      </c>
    </row>
    <row r="1242" spans="1:8" s="187" customFormat="1" ht="22.9" customHeight="1" x14ac:dyDescent="0.2">
      <c r="A1242" s="552"/>
      <c r="B1242" s="553"/>
      <c r="C1242" s="350" t="s">
        <v>3147</v>
      </c>
      <c r="D1242" s="350" t="s">
        <v>3148</v>
      </c>
      <c r="E1242" s="350" t="s">
        <v>253</v>
      </c>
      <c r="F1242" s="350" t="s">
        <v>1472</v>
      </c>
      <c r="G1242" s="350" t="s">
        <v>447</v>
      </c>
      <c r="H1242" s="309" t="s">
        <v>1413</v>
      </c>
    </row>
    <row r="1243" spans="1:8" s="187" customFormat="1" ht="22.9" customHeight="1" x14ac:dyDescent="0.2">
      <c r="A1243" s="552"/>
      <c r="B1243" s="553"/>
      <c r="C1243" s="350" t="s">
        <v>3149</v>
      </c>
      <c r="D1243" s="350" t="s">
        <v>3150</v>
      </c>
      <c r="E1243" s="350" t="s">
        <v>249</v>
      </c>
      <c r="F1243" s="350" t="s">
        <v>2518</v>
      </c>
      <c r="G1243" s="350" t="s">
        <v>447</v>
      </c>
      <c r="H1243" s="309" t="s">
        <v>1413</v>
      </c>
    </row>
    <row r="1244" spans="1:8" s="187" customFormat="1" ht="22.9" customHeight="1" x14ac:dyDescent="0.2">
      <c r="A1244" s="552"/>
      <c r="B1244" s="553"/>
      <c r="C1244" s="350" t="s">
        <v>3151</v>
      </c>
      <c r="D1244" s="350" t="s">
        <v>3152</v>
      </c>
      <c r="E1244" s="350" t="s">
        <v>249</v>
      </c>
      <c r="F1244" s="350" t="s">
        <v>2518</v>
      </c>
      <c r="G1244" s="350" t="s">
        <v>447</v>
      </c>
      <c r="H1244" s="309" t="s">
        <v>1413</v>
      </c>
    </row>
    <row r="1245" spans="1:8" s="187" customFormat="1" ht="22.9" customHeight="1" x14ac:dyDescent="0.2">
      <c r="A1245" s="552"/>
      <c r="B1245" s="553"/>
      <c r="C1245" s="350" t="s">
        <v>3153</v>
      </c>
      <c r="D1245" s="350" t="s">
        <v>3154</v>
      </c>
      <c r="E1245" s="350" t="s">
        <v>249</v>
      </c>
      <c r="F1245" s="350" t="s">
        <v>2518</v>
      </c>
      <c r="G1245" s="350" t="s">
        <v>447</v>
      </c>
      <c r="H1245" s="309" t="s">
        <v>1413</v>
      </c>
    </row>
    <row r="1246" spans="1:8" s="187" customFormat="1" ht="22.9" customHeight="1" x14ac:dyDescent="0.2">
      <c r="A1246" s="552"/>
      <c r="B1246" s="553"/>
      <c r="C1246" s="350" t="s">
        <v>3155</v>
      </c>
      <c r="D1246" s="350" t="s">
        <v>3156</v>
      </c>
      <c r="E1246" s="350" t="s">
        <v>249</v>
      </c>
      <c r="F1246" s="350" t="s">
        <v>2518</v>
      </c>
      <c r="G1246" s="350" t="s">
        <v>447</v>
      </c>
      <c r="H1246" s="309" t="s">
        <v>1413</v>
      </c>
    </row>
    <row r="1247" spans="1:8" s="187" customFormat="1" ht="22.9" customHeight="1" x14ac:dyDescent="0.2">
      <c r="A1247" s="552"/>
      <c r="B1247" s="553"/>
      <c r="C1247" s="350" t="s">
        <v>3157</v>
      </c>
      <c r="D1247" s="350" t="s">
        <v>3158</v>
      </c>
      <c r="E1247" s="350" t="s">
        <v>249</v>
      </c>
      <c r="F1247" s="350" t="s">
        <v>2518</v>
      </c>
      <c r="G1247" s="350" t="s">
        <v>447</v>
      </c>
      <c r="H1247" s="309" t="s">
        <v>1413</v>
      </c>
    </row>
    <row r="1248" spans="1:8" s="187" customFormat="1" ht="22.9" customHeight="1" x14ac:dyDescent="0.2">
      <c r="A1248" s="552"/>
      <c r="B1248" s="553"/>
      <c r="C1248" s="350" t="s">
        <v>3159</v>
      </c>
      <c r="D1248" s="350" t="s">
        <v>3160</v>
      </c>
      <c r="E1248" s="350" t="s">
        <v>249</v>
      </c>
      <c r="F1248" s="350" t="s">
        <v>2518</v>
      </c>
      <c r="G1248" s="350" t="s">
        <v>447</v>
      </c>
      <c r="H1248" s="309" t="s">
        <v>1413</v>
      </c>
    </row>
    <row r="1249" spans="1:8" s="187" customFormat="1" ht="22.9" customHeight="1" x14ac:dyDescent="0.2">
      <c r="A1249" s="552"/>
      <c r="B1249" s="553"/>
      <c r="C1249" s="350" t="s">
        <v>3161</v>
      </c>
      <c r="D1249" s="350" t="s">
        <v>3162</v>
      </c>
      <c r="E1249" s="350" t="s">
        <v>249</v>
      </c>
      <c r="F1249" s="350" t="s">
        <v>2518</v>
      </c>
      <c r="G1249" s="350" t="s">
        <v>447</v>
      </c>
      <c r="H1249" s="309" t="s">
        <v>1413</v>
      </c>
    </row>
    <row r="1250" spans="1:8" s="187" customFormat="1" ht="22.9" customHeight="1" x14ac:dyDescent="0.2">
      <c r="A1250" s="552"/>
      <c r="B1250" s="553"/>
      <c r="C1250" s="350" t="s">
        <v>3163</v>
      </c>
      <c r="D1250" s="350" t="s">
        <v>3164</v>
      </c>
      <c r="E1250" s="350" t="s">
        <v>249</v>
      </c>
      <c r="F1250" s="350" t="s">
        <v>2518</v>
      </c>
      <c r="G1250" s="350" t="s">
        <v>447</v>
      </c>
      <c r="H1250" s="309" t="s">
        <v>1413</v>
      </c>
    </row>
    <row r="1251" spans="1:8" s="187" customFormat="1" ht="22.9" customHeight="1" x14ac:dyDescent="0.2">
      <c r="A1251" s="552"/>
      <c r="B1251" s="553"/>
      <c r="C1251" s="350" t="s">
        <v>3165</v>
      </c>
      <c r="D1251" s="350" t="s">
        <v>3166</v>
      </c>
      <c r="E1251" s="350" t="s">
        <v>249</v>
      </c>
      <c r="F1251" s="350" t="s">
        <v>2518</v>
      </c>
      <c r="G1251" s="350" t="s">
        <v>447</v>
      </c>
      <c r="H1251" s="309" t="s">
        <v>1413</v>
      </c>
    </row>
    <row r="1252" spans="1:8" s="187" customFormat="1" ht="22.9" customHeight="1" x14ac:dyDescent="0.2">
      <c r="A1252" s="552"/>
      <c r="B1252" s="553"/>
      <c r="C1252" s="350" t="s">
        <v>3167</v>
      </c>
      <c r="D1252" s="350" t="s">
        <v>3168</v>
      </c>
      <c r="E1252" s="350" t="s">
        <v>249</v>
      </c>
      <c r="F1252" s="350" t="s">
        <v>2518</v>
      </c>
      <c r="G1252" s="350" t="s">
        <v>447</v>
      </c>
      <c r="H1252" s="309" t="s">
        <v>1413</v>
      </c>
    </row>
    <row r="1253" spans="1:8" s="187" customFormat="1" ht="22.9" customHeight="1" x14ac:dyDescent="0.2">
      <c r="A1253" s="552"/>
      <c r="B1253" s="553"/>
      <c r="C1253" s="350" t="s">
        <v>3169</v>
      </c>
      <c r="D1253" s="350" t="s">
        <v>3170</v>
      </c>
      <c r="E1253" s="350" t="s">
        <v>249</v>
      </c>
      <c r="F1253" s="350" t="s">
        <v>2518</v>
      </c>
      <c r="G1253" s="350" t="s">
        <v>447</v>
      </c>
      <c r="H1253" s="309" t="s">
        <v>1413</v>
      </c>
    </row>
    <row r="1254" spans="1:8" s="187" customFormat="1" ht="22.9" customHeight="1" x14ac:dyDescent="0.2">
      <c r="A1254" s="552"/>
      <c r="B1254" s="553"/>
      <c r="C1254" s="350" t="s">
        <v>3171</v>
      </c>
      <c r="D1254" s="350" t="s">
        <v>3172</v>
      </c>
      <c r="E1254" s="350" t="s">
        <v>249</v>
      </c>
      <c r="F1254" s="350" t="s">
        <v>2518</v>
      </c>
      <c r="G1254" s="350" t="s">
        <v>447</v>
      </c>
      <c r="H1254" s="309" t="s">
        <v>1413</v>
      </c>
    </row>
    <row r="1255" spans="1:8" s="187" customFormat="1" ht="22.9" customHeight="1" x14ac:dyDescent="0.2">
      <c r="A1255" s="552"/>
      <c r="B1255" s="553"/>
      <c r="C1255" s="350" t="s">
        <v>3173</v>
      </c>
      <c r="D1255" s="350" t="s">
        <v>3174</v>
      </c>
      <c r="E1255" s="350" t="s">
        <v>249</v>
      </c>
      <c r="F1255" s="350" t="s">
        <v>2518</v>
      </c>
      <c r="G1255" s="350" t="s">
        <v>447</v>
      </c>
      <c r="H1255" s="309" t="s">
        <v>1413</v>
      </c>
    </row>
    <row r="1256" spans="1:8" s="187" customFormat="1" ht="22.9" customHeight="1" x14ac:dyDescent="0.2">
      <c r="A1256" s="552"/>
      <c r="B1256" s="553"/>
      <c r="C1256" s="350" t="s">
        <v>3175</v>
      </c>
      <c r="D1256" s="350" t="s">
        <v>3176</v>
      </c>
      <c r="E1256" s="350" t="s">
        <v>249</v>
      </c>
      <c r="F1256" s="350" t="s">
        <v>2518</v>
      </c>
      <c r="G1256" s="350" t="s">
        <v>447</v>
      </c>
      <c r="H1256" s="309" t="s">
        <v>1413</v>
      </c>
    </row>
    <row r="1257" spans="1:8" s="187" customFormat="1" ht="22.9" customHeight="1" x14ac:dyDescent="0.2">
      <c r="A1257" s="552"/>
      <c r="B1257" s="553"/>
      <c r="C1257" s="350" t="s">
        <v>3177</v>
      </c>
      <c r="D1257" s="350" t="s">
        <v>3178</v>
      </c>
      <c r="E1257" s="350" t="s">
        <v>249</v>
      </c>
      <c r="F1257" s="350" t="s">
        <v>2518</v>
      </c>
      <c r="G1257" s="350" t="s">
        <v>447</v>
      </c>
      <c r="H1257" s="309" t="s">
        <v>1413</v>
      </c>
    </row>
    <row r="1258" spans="1:8" s="187" customFormat="1" ht="22.9" customHeight="1" x14ac:dyDescent="0.2">
      <c r="A1258" s="552"/>
      <c r="B1258" s="553"/>
      <c r="C1258" s="350" t="s">
        <v>3179</v>
      </c>
      <c r="D1258" s="350" t="s">
        <v>3180</v>
      </c>
      <c r="E1258" s="350" t="s">
        <v>249</v>
      </c>
      <c r="F1258" s="350" t="s">
        <v>2518</v>
      </c>
      <c r="G1258" s="350" t="s">
        <v>447</v>
      </c>
      <c r="H1258" s="309" t="s">
        <v>1413</v>
      </c>
    </row>
    <row r="1259" spans="1:8" s="187" customFormat="1" ht="22.9" customHeight="1" x14ac:dyDescent="0.2">
      <c r="A1259" s="552"/>
      <c r="B1259" s="553"/>
      <c r="C1259" s="350" t="s">
        <v>3181</v>
      </c>
      <c r="D1259" s="350" t="s">
        <v>3182</v>
      </c>
      <c r="E1259" s="350" t="s">
        <v>249</v>
      </c>
      <c r="F1259" s="350" t="s">
        <v>2518</v>
      </c>
      <c r="G1259" s="350" t="s">
        <v>447</v>
      </c>
      <c r="H1259" s="309" t="s">
        <v>1413</v>
      </c>
    </row>
    <row r="1260" spans="1:8" s="187" customFormat="1" ht="22.9" customHeight="1" x14ac:dyDescent="0.2">
      <c r="A1260" s="552"/>
      <c r="B1260" s="553"/>
      <c r="C1260" s="350" t="s">
        <v>3183</v>
      </c>
      <c r="D1260" s="350" t="s">
        <v>3184</v>
      </c>
      <c r="E1260" s="350" t="s">
        <v>249</v>
      </c>
      <c r="F1260" s="350" t="s">
        <v>2518</v>
      </c>
      <c r="G1260" s="350" t="s">
        <v>447</v>
      </c>
      <c r="H1260" s="309" t="s">
        <v>1413</v>
      </c>
    </row>
    <row r="1261" spans="1:8" s="187" customFormat="1" ht="22.9" customHeight="1" x14ac:dyDescent="0.2">
      <c r="A1261" s="552"/>
      <c r="B1261" s="553"/>
      <c r="C1261" s="350" t="s">
        <v>3185</v>
      </c>
      <c r="D1261" s="350" t="s">
        <v>3186</v>
      </c>
      <c r="E1261" s="350" t="s">
        <v>249</v>
      </c>
      <c r="F1261" s="350" t="s">
        <v>2518</v>
      </c>
      <c r="G1261" s="350" t="s">
        <v>447</v>
      </c>
      <c r="H1261" s="309" t="s">
        <v>1413</v>
      </c>
    </row>
    <row r="1262" spans="1:8" s="187" customFormat="1" ht="22.9" customHeight="1" x14ac:dyDescent="0.2">
      <c r="A1262" s="552"/>
      <c r="B1262" s="553"/>
      <c r="C1262" s="350" t="s">
        <v>3187</v>
      </c>
      <c r="D1262" s="350" t="s">
        <v>3188</v>
      </c>
      <c r="E1262" s="350" t="s">
        <v>249</v>
      </c>
      <c r="F1262" s="350" t="s">
        <v>1446</v>
      </c>
      <c r="G1262" s="350" t="s">
        <v>447</v>
      </c>
      <c r="H1262" s="309" t="s">
        <v>1413</v>
      </c>
    </row>
    <row r="1263" spans="1:8" s="187" customFormat="1" ht="22.9" customHeight="1" x14ac:dyDescent="0.2">
      <c r="A1263" s="552"/>
      <c r="B1263" s="553"/>
      <c r="C1263" s="350" t="s">
        <v>3189</v>
      </c>
      <c r="D1263" s="350" t="s">
        <v>3190</v>
      </c>
      <c r="E1263" s="350" t="s">
        <v>249</v>
      </c>
      <c r="F1263" s="350" t="s">
        <v>1446</v>
      </c>
      <c r="G1263" s="350" t="s">
        <v>447</v>
      </c>
      <c r="H1263" s="309" t="s">
        <v>1413</v>
      </c>
    </row>
    <row r="1264" spans="1:8" s="187" customFormat="1" ht="22.9" customHeight="1" x14ac:dyDescent="0.2">
      <c r="A1264" s="552"/>
      <c r="B1264" s="553"/>
      <c r="C1264" s="350" t="s">
        <v>3191</v>
      </c>
      <c r="D1264" s="350" t="s">
        <v>3192</v>
      </c>
      <c r="E1264" s="350" t="s">
        <v>249</v>
      </c>
      <c r="F1264" s="350" t="s">
        <v>1446</v>
      </c>
      <c r="G1264" s="350" t="s">
        <v>447</v>
      </c>
      <c r="H1264" s="309" t="s">
        <v>1413</v>
      </c>
    </row>
    <row r="1265" spans="1:8" s="187" customFormat="1" ht="22.9" customHeight="1" x14ac:dyDescent="0.2">
      <c r="A1265" s="552"/>
      <c r="B1265" s="553"/>
      <c r="C1265" s="350" t="s">
        <v>3193</v>
      </c>
      <c r="D1265" s="350" t="s">
        <v>3194</v>
      </c>
      <c r="E1265" s="350" t="s">
        <v>249</v>
      </c>
      <c r="F1265" s="350" t="s">
        <v>1446</v>
      </c>
      <c r="G1265" s="350" t="s">
        <v>447</v>
      </c>
      <c r="H1265" s="309" t="s">
        <v>1413</v>
      </c>
    </row>
    <row r="1266" spans="1:8" s="187" customFormat="1" ht="22.9" customHeight="1" x14ac:dyDescent="0.2">
      <c r="A1266" s="552"/>
      <c r="B1266" s="553"/>
      <c r="C1266" s="350" t="s">
        <v>3195</v>
      </c>
      <c r="D1266" s="350" t="s">
        <v>3196</v>
      </c>
      <c r="E1266" s="350" t="s">
        <v>249</v>
      </c>
      <c r="F1266" s="350" t="s">
        <v>1446</v>
      </c>
      <c r="G1266" s="350" t="s">
        <v>447</v>
      </c>
      <c r="H1266" s="309" t="s">
        <v>1413</v>
      </c>
    </row>
    <row r="1267" spans="1:8" s="187" customFormat="1" ht="22.9" customHeight="1" x14ac:dyDescent="0.2">
      <c r="A1267" s="552"/>
      <c r="B1267" s="553"/>
      <c r="C1267" s="350" t="s">
        <v>3197</v>
      </c>
      <c r="D1267" s="350" t="s">
        <v>3198</v>
      </c>
      <c r="E1267" s="350" t="s">
        <v>249</v>
      </c>
      <c r="F1267" s="350" t="s">
        <v>1446</v>
      </c>
      <c r="G1267" s="350" t="s">
        <v>447</v>
      </c>
      <c r="H1267" s="309" t="s">
        <v>1413</v>
      </c>
    </row>
    <row r="1268" spans="1:8" s="187" customFormat="1" ht="22.9" customHeight="1" x14ac:dyDescent="0.2">
      <c r="A1268" s="552"/>
      <c r="B1268" s="553"/>
      <c r="C1268" s="350" t="s">
        <v>3199</v>
      </c>
      <c r="D1268" s="350" t="s">
        <v>3200</v>
      </c>
      <c r="E1268" s="350" t="s">
        <v>249</v>
      </c>
      <c r="F1268" s="350" t="s">
        <v>1446</v>
      </c>
      <c r="G1268" s="350" t="s">
        <v>447</v>
      </c>
      <c r="H1268" s="309" t="s">
        <v>1413</v>
      </c>
    </row>
    <row r="1269" spans="1:8" s="187" customFormat="1" ht="22.9" customHeight="1" x14ac:dyDescent="0.2">
      <c r="A1269" s="552"/>
      <c r="B1269" s="553"/>
      <c r="C1269" s="350" t="s">
        <v>3201</v>
      </c>
      <c r="D1269" s="350" t="s">
        <v>3202</v>
      </c>
      <c r="E1269" s="350" t="s">
        <v>249</v>
      </c>
      <c r="F1269" s="350" t="s">
        <v>1446</v>
      </c>
      <c r="G1269" s="350" t="s">
        <v>447</v>
      </c>
      <c r="H1269" s="309" t="s">
        <v>1413</v>
      </c>
    </row>
    <row r="1270" spans="1:8" s="187" customFormat="1" ht="22.9" customHeight="1" x14ac:dyDescent="0.2">
      <c r="A1270" s="552"/>
      <c r="B1270" s="553"/>
      <c r="C1270" s="350" t="s">
        <v>3203</v>
      </c>
      <c r="D1270" s="350" t="s">
        <v>3204</v>
      </c>
      <c r="E1270" s="350" t="s">
        <v>249</v>
      </c>
      <c r="F1270" s="350" t="s">
        <v>1446</v>
      </c>
      <c r="G1270" s="350" t="s">
        <v>447</v>
      </c>
      <c r="H1270" s="309" t="s">
        <v>1413</v>
      </c>
    </row>
    <row r="1271" spans="1:8" s="187" customFormat="1" ht="22.9" customHeight="1" x14ac:dyDescent="0.2">
      <c r="A1271" s="552"/>
      <c r="B1271" s="553"/>
      <c r="C1271" s="350" t="s">
        <v>3205</v>
      </c>
      <c r="D1271" s="350" t="s">
        <v>3206</v>
      </c>
      <c r="E1271" s="350" t="s">
        <v>249</v>
      </c>
      <c r="F1271" s="350" t="s">
        <v>1446</v>
      </c>
      <c r="G1271" s="350" t="s">
        <v>447</v>
      </c>
      <c r="H1271" s="309" t="s">
        <v>1413</v>
      </c>
    </row>
    <row r="1272" spans="1:8" s="187" customFormat="1" ht="22.9" customHeight="1" x14ac:dyDescent="0.2">
      <c r="A1272" s="552"/>
      <c r="B1272" s="553"/>
      <c r="C1272" s="350" t="s">
        <v>3207</v>
      </c>
      <c r="D1272" s="350" t="s">
        <v>3208</v>
      </c>
      <c r="E1272" s="350" t="s">
        <v>249</v>
      </c>
      <c r="F1272" s="350" t="s">
        <v>1446</v>
      </c>
      <c r="G1272" s="350" t="s">
        <v>447</v>
      </c>
      <c r="H1272" s="309" t="s">
        <v>1413</v>
      </c>
    </row>
    <row r="1273" spans="1:8" s="187" customFormat="1" ht="22.9" customHeight="1" x14ac:dyDescent="0.2">
      <c r="A1273" s="552"/>
      <c r="B1273" s="553"/>
      <c r="C1273" s="350" t="s">
        <v>3209</v>
      </c>
      <c r="D1273" s="350" t="s">
        <v>3210</v>
      </c>
      <c r="E1273" s="350" t="s">
        <v>249</v>
      </c>
      <c r="F1273" s="350" t="s">
        <v>1446</v>
      </c>
      <c r="G1273" s="350" t="s">
        <v>447</v>
      </c>
      <c r="H1273" s="309" t="s">
        <v>1413</v>
      </c>
    </row>
    <row r="1274" spans="1:8" s="187" customFormat="1" ht="22.9" customHeight="1" x14ac:dyDescent="0.2">
      <c r="A1274" s="552"/>
      <c r="B1274" s="553"/>
      <c r="C1274" s="350" t="s">
        <v>3211</v>
      </c>
      <c r="D1274" s="350" t="s">
        <v>3212</v>
      </c>
      <c r="E1274" s="350" t="s">
        <v>249</v>
      </c>
      <c r="F1274" s="350" t="s">
        <v>1446</v>
      </c>
      <c r="G1274" s="350" t="s">
        <v>447</v>
      </c>
      <c r="H1274" s="309" t="s">
        <v>1413</v>
      </c>
    </row>
    <row r="1275" spans="1:8" s="187" customFormat="1" ht="22.9" customHeight="1" x14ac:dyDescent="0.2">
      <c r="A1275" s="552"/>
      <c r="B1275" s="553"/>
      <c r="C1275" s="350" t="s">
        <v>3213</v>
      </c>
      <c r="D1275" s="350" t="s">
        <v>3214</v>
      </c>
      <c r="E1275" s="350" t="s">
        <v>249</v>
      </c>
      <c r="F1275" s="350" t="s">
        <v>1446</v>
      </c>
      <c r="G1275" s="350" t="s">
        <v>447</v>
      </c>
      <c r="H1275" s="309" t="s">
        <v>1413</v>
      </c>
    </row>
    <row r="1276" spans="1:8" s="187" customFormat="1" ht="22.9" customHeight="1" x14ac:dyDescent="0.2">
      <c r="A1276" s="552"/>
      <c r="B1276" s="553"/>
      <c r="C1276" s="350" t="s">
        <v>3215</v>
      </c>
      <c r="D1276" s="350" t="s">
        <v>3216</v>
      </c>
      <c r="E1276" s="350" t="s">
        <v>249</v>
      </c>
      <c r="F1276" s="350" t="s">
        <v>1446</v>
      </c>
      <c r="G1276" s="350" t="s">
        <v>447</v>
      </c>
      <c r="H1276" s="309" t="s">
        <v>1413</v>
      </c>
    </row>
    <row r="1277" spans="1:8" s="187" customFormat="1" ht="22.9" customHeight="1" x14ac:dyDescent="0.2">
      <c r="A1277" s="552"/>
      <c r="B1277" s="553"/>
      <c r="C1277" s="350" t="s">
        <v>3217</v>
      </c>
      <c r="D1277" s="350" t="s">
        <v>3218</v>
      </c>
      <c r="E1277" s="350" t="s">
        <v>249</v>
      </c>
      <c r="F1277" s="350" t="s">
        <v>1446</v>
      </c>
      <c r="G1277" s="350" t="s">
        <v>447</v>
      </c>
      <c r="H1277" s="309" t="s">
        <v>1413</v>
      </c>
    </row>
    <row r="1278" spans="1:8" s="187" customFormat="1" ht="22.9" customHeight="1" x14ac:dyDescent="0.2">
      <c r="A1278" s="552"/>
      <c r="B1278" s="553"/>
      <c r="C1278" s="350" t="s">
        <v>3219</v>
      </c>
      <c r="D1278" s="350" t="s">
        <v>3220</v>
      </c>
      <c r="E1278" s="350" t="s">
        <v>249</v>
      </c>
      <c r="F1278" s="350" t="s">
        <v>1446</v>
      </c>
      <c r="G1278" s="350" t="s">
        <v>447</v>
      </c>
      <c r="H1278" s="309" t="s">
        <v>1413</v>
      </c>
    </row>
    <row r="1279" spans="1:8" s="187" customFormat="1" ht="22.9" customHeight="1" x14ac:dyDescent="0.2">
      <c r="A1279" s="552"/>
      <c r="B1279" s="553"/>
      <c r="C1279" s="350" t="s">
        <v>3221</v>
      </c>
      <c r="D1279" s="350" t="s">
        <v>3222</v>
      </c>
      <c r="E1279" s="350" t="s">
        <v>249</v>
      </c>
      <c r="F1279" s="350" t="s">
        <v>1446</v>
      </c>
      <c r="G1279" s="350" t="s">
        <v>447</v>
      </c>
      <c r="H1279" s="309" t="s">
        <v>1413</v>
      </c>
    </row>
    <row r="1280" spans="1:8" s="187" customFormat="1" ht="22.9" customHeight="1" x14ac:dyDescent="0.2">
      <c r="A1280" s="552"/>
      <c r="B1280" s="553"/>
      <c r="C1280" s="350" t="s">
        <v>3223</v>
      </c>
      <c r="D1280" s="350" t="s">
        <v>3224</v>
      </c>
      <c r="E1280" s="350" t="s">
        <v>249</v>
      </c>
      <c r="F1280" s="350" t="s">
        <v>1446</v>
      </c>
      <c r="G1280" s="350" t="s">
        <v>447</v>
      </c>
      <c r="H1280" s="309" t="s">
        <v>1413</v>
      </c>
    </row>
    <row r="1281" spans="1:8" s="187" customFormat="1" ht="22.9" customHeight="1" x14ac:dyDescent="0.2">
      <c r="A1281" s="552"/>
      <c r="B1281" s="553"/>
      <c r="C1281" s="350" t="s">
        <v>3225</v>
      </c>
      <c r="D1281" s="350" t="s">
        <v>3226</v>
      </c>
      <c r="E1281" s="350" t="s">
        <v>249</v>
      </c>
      <c r="F1281" s="350" t="s">
        <v>1446</v>
      </c>
      <c r="G1281" s="350" t="s">
        <v>447</v>
      </c>
      <c r="H1281" s="309" t="s">
        <v>1413</v>
      </c>
    </row>
    <row r="1282" spans="1:8" s="187" customFormat="1" ht="22.9" customHeight="1" x14ac:dyDescent="0.2">
      <c r="A1282" s="552"/>
      <c r="B1282" s="553"/>
      <c r="C1282" s="350" t="s">
        <v>3227</v>
      </c>
      <c r="D1282" s="350" t="s">
        <v>3228</v>
      </c>
      <c r="E1282" s="350" t="s">
        <v>249</v>
      </c>
      <c r="F1282" s="350" t="s">
        <v>1446</v>
      </c>
      <c r="G1282" s="350" t="s">
        <v>447</v>
      </c>
      <c r="H1282" s="309" t="s">
        <v>1413</v>
      </c>
    </row>
    <row r="1283" spans="1:8" s="187" customFormat="1" ht="22.9" customHeight="1" x14ac:dyDescent="0.2">
      <c r="A1283" s="552"/>
      <c r="B1283" s="553"/>
      <c r="C1283" s="350" t="s">
        <v>3229</v>
      </c>
      <c r="D1283" s="350" t="s">
        <v>3230</v>
      </c>
      <c r="E1283" s="350" t="s">
        <v>249</v>
      </c>
      <c r="F1283" s="350" t="s">
        <v>1446</v>
      </c>
      <c r="G1283" s="350" t="s">
        <v>447</v>
      </c>
      <c r="H1283" s="309" t="s">
        <v>1413</v>
      </c>
    </row>
    <row r="1284" spans="1:8" s="187" customFormat="1" ht="22.9" customHeight="1" x14ac:dyDescent="0.2">
      <c r="A1284" s="552"/>
      <c r="B1284" s="553"/>
      <c r="C1284" s="350" t="s">
        <v>3231</v>
      </c>
      <c r="D1284" s="350" t="s">
        <v>3232</v>
      </c>
      <c r="E1284" s="350" t="s">
        <v>249</v>
      </c>
      <c r="F1284" s="350" t="s">
        <v>1446</v>
      </c>
      <c r="G1284" s="350" t="s">
        <v>447</v>
      </c>
      <c r="H1284" s="309" t="s">
        <v>1413</v>
      </c>
    </row>
    <row r="1285" spans="1:8" s="187" customFormat="1" ht="22.9" customHeight="1" x14ac:dyDescent="0.2">
      <c r="A1285" s="552"/>
      <c r="B1285" s="553"/>
      <c r="C1285" s="350" t="s">
        <v>3233</v>
      </c>
      <c r="D1285" s="350" t="s">
        <v>3234</v>
      </c>
      <c r="E1285" s="350" t="s">
        <v>249</v>
      </c>
      <c r="F1285" s="350" t="s">
        <v>1446</v>
      </c>
      <c r="G1285" s="350" t="s">
        <v>447</v>
      </c>
      <c r="H1285" s="309" t="s">
        <v>1413</v>
      </c>
    </row>
    <row r="1286" spans="1:8" s="187" customFormat="1" ht="22.9" customHeight="1" x14ac:dyDescent="0.2">
      <c r="A1286" s="552"/>
      <c r="B1286" s="553"/>
      <c r="C1286" s="350" t="s">
        <v>3235</v>
      </c>
      <c r="D1286" s="350" t="s">
        <v>3236</v>
      </c>
      <c r="E1286" s="350" t="s">
        <v>249</v>
      </c>
      <c r="F1286" s="350" t="s">
        <v>1446</v>
      </c>
      <c r="G1286" s="350" t="s">
        <v>447</v>
      </c>
      <c r="H1286" s="309" t="s">
        <v>1413</v>
      </c>
    </row>
    <row r="1287" spans="1:8" s="187" customFormat="1" ht="22.9" customHeight="1" x14ac:dyDescent="0.2">
      <c r="A1287" s="552"/>
      <c r="B1287" s="553"/>
      <c r="C1287" s="350" t="s">
        <v>3237</v>
      </c>
      <c r="D1287" s="350" t="s">
        <v>3238</v>
      </c>
      <c r="E1287" s="350" t="s">
        <v>249</v>
      </c>
      <c r="F1287" s="350" t="s">
        <v>1446</v>
      </c>
      <c r="G1287" s="350" t="s">
        <v>447</v>
      </c>
      <c r="H1287" s="309" t="s">
        <v>1413</v>
      </c>
    </row>
    <row r="1288" spans="1:8" s="187" customFormat="1" ht="22.9" customHeight="1" x14ac:dyDescent="0.2">
      <c r="A1288" s="552"/>
      <c r="B1288" s="553"/>
      <c r="C1288" s="350" t="s">
        <v>3239</v>
      </c>
      <c r="D1288" s="350" t="s">
        <v>3240</v>
      </c>
      <c r="E1288" s="350" t="s">
        <v>249</v>
      </c>
      <c r="F1288" s="350" t="s">
        <v>1446</v>
      </c>
      <c r="G1288" s="350" t="s">
        <v>447</v>
      </c>
      <c r="H1288" s="309" t="s">
        <v>1413</v>
      </c>
    </row>
    <row r="1289" spans="1:8" s="187" customFormat="1" ht="22.9" customHeight="1" x14ac:dyDescent="0.2">
      <c r="A1289" s="552"/>
      <c r="B1289" s="553"/>
      <c r="C1289" s="350" t="s">
        <v>3241</v>
      </c>
      <c r="D1289" s="350" t="s">
        <v>3242</v>
      </c>
      <c r="E1289" s="350" t="s">
        <v>249</v>
      </c>
      <c r="F1289" s="350" t="s">
        <v>1446</v>
      </c>
      <c r="G1289" s="350" t="s">
        <v>447</v>
      </c>
      <c r="H1289" s="309" t="s">
        <v>1413</v>
      </c>
    </row>
    <row r="1290" spans="1:8" s="187" customFormat="1" ht="22.9" customHeight="1" x14ac:dyDescent="0.2">
      <c r="A1290" s="552"/>
      <c r="B1290" s="553"/>
      <c r="C1290" s="350" t="s">
        <v>3243</v>
      </c>
      <c r="D1290" s="350" t="s">
        <v>3244</v>
      </c>
      <c r="E1290" s="350" t="s">
        <v>249</v>
      </c>
      <c r="F1290" s="350" t="s">
        <v>1446</v>
      </c>
      <c r="G1290" s="350" t="s">
        <v>447</v>
      </c>
      <c r="H1290" s="309" t="s">
        <v>1413</v>
      </c>
    </row>
    <row r="1291" spans="1:8" s="187" customFormat="1" ht="22.9" customHeight="1" x14ac:dyDescent="0.2">
      <c r="A1291" s="552"/>
      <c r="B1291" s="553"/>
      <c r="C1291" s="350" t="s">
        <v>3245</v>
      </c>
      <c r="D1291" s="350" t="s">
        <v>3246</v>
      </c>
      <c r="E1291" s="350" t="s">
        <v>249</v>
      </c>
      <c r="F1291" s="350" t="s">
        <v>1446</v>
      </c>
      <c r="G1291" s="350" t="s">
        <v>447</v>
      </c>
      <c r="H1291" s="309" t="s">
        <v>1413</v>
      </c>
    </row>
    <row r="1292" spans="1:8" s="187" customFormat="1" ht="22.9" customHeight="1" x14ac:dyDescent="0.2">
      <c r="A1292" s="552"/>
      <c r="B1292" s="553"/>
      <c r="C1292" s="350" t="s">
        <v>3247</v>
      </c>
      <c r="D1292" s="350" t="s">
        <v>3248</v>
      </c>
      <c r="E1292" s="350" t="s">
        <v>249</v>
      </c>
      <c r="F1292" s="350" t="s">
        <v>1446</v>
      </c>
      <c r="G1292" s="350" t="s">
        <v>447</v>
      </c>
      <c r="H1292" s="309" t="s">
        <v>1413</v>
      </c>
    </row>
    <row r="1293" spans="1:8" s="187" customFormat="1" ht="22.9" customHeight="1" x14ac:dyDescent="0.2">
      <c r="A1293" s="552"/>
      <c r="B1293" s="553"/>
      <c r="C1293" s="350" t="s">
        <v>3249</v>
      </c>
      <c r="D1293" s="350" t="s">
        <v>3250</v>
      </c>
      <c r="E1293" s="350" t="s">
        <v>249</v>
      </c>
      <c r="F1293" s="350" t="s">
        <v>1446</v>
      </c>
      <c r="G1293" s="350" t="s">
        <v>447</v>
      </c>
      <c r="H1293" s="309" t="s">
        <v>1413</v>
      </c>
    </row>
    <row r="1294" spans="1:8" s="187" customFormat="1" ht="22.9" customHeight="1" x14ac:dyDescent="0.2">
      <c r="A1294" s="552"/>
      <c r="B1294" s="553"/>
      <c r="C1294" s="350" t="s">
        <v>3251</v>
      </c>
      <c r="D1294" s="350" t="s">
        <v>3252</v>
      </c>
      <c r="E1294" s="350" t="s">
        <v>249</v>
      </c>
      <c r="F1294" s="350" t="s">
        <v>1446</v>
      </c>
      <c r="G1294" s="350" t="s">
        <v>447</v>
      </c>
      <c r="H1294" s="309" t="s">
        <v>1413</v>
      </c>
    </row>
    <row r="1295" spans="1:8" s="187" customFormat="1" ht="22.9" customHeight="1" x14ac:dyDescent="0.2">
      <c r="A1295" s="552"/>
      <c r="B1295" s="553"/>
      <c r="C1295" s="350" t="s">
        <v>3253</v>
      </c>
      <c r="D1295" s="350" t="s">
        <v>3254</v>
      </c>
      <c r="E1295" s="350" t="s">
        <v>249</v>
      </c>
      <c r="F1295" s="350" t="s">
        <v>1446</v>
      </c>
      <c r="G1295" s="350" t="s">
        <v>447</v>
      </c>
      <c r="H1295" s="309" t="s">
        <v>1413</v>
      </c>
    </row>
    <row r="1296" spans="1:8" s="187" customFormat="1" ht="22.9" customHeight="1" x14ac:dyDescent="0.2">
      <c r="A1296" s="552"/>
      <c r="B1296" s="553"/>
      <c r="C1296" s="350" t="s">
        <v>3255</v>
      </c>
      <c r="D1296" s="350" t="s">
        <v>3256</v>
      </c>
      <c r="E1296" s="350" t="s">
        <v>249</v>
      </c>
      <c r="F1296" s="350" t="s">
        <v>1446</v>
      </c>
      <c r="G1296" s="350" t="s">
        <v>447</v>
      </c>
      <c r="H1296" s="309" t="s">
        <v>1413</v>
      </c>
    </row>
    <row r="1297" spans="1:8" s="187" customFormat="1" ht="22.9" customHeight="1" x14ac:dyDescent="0.2">
      <c r="A1297" s="552"/>
      <c r="B1297" s="553"/>
      <c r="C1297" s="350" t="s">
        <v>3257</v>
      </c>
      <c r="D1297" s="350" t="s">
        <v>3258</v>
      </c>
      <c r="E1297" s="350" t="s">
        <v>249</v>
      </c>
      <c r="F1297" s="350" t="s">
        <v>1446</v>
      </c>
      <c r="G1297" s="350" t="s">
        <v>447</v>
      </c>
      <c r="H1297" s="309" t="s">
        <v>1413</v>
      </c>
    </row>
    <row r="1298" spans="1:8" s="187" customFormat="1" ht="22.9" customHeight="1" x14ac:dyDescent="0.2">
      <c r="A1298" s="552"/>
      <c r="B1298" s="553"/>
      <c r="C1298" s="350" t="s">
        <v>3259</v>
      </c>
      <c r="D1298" s="350" t="s">
        <v>3260</v>
      </c>
      <c r="E1298" s="350" t="s">
        <v>249</v>
      </c>
      <c r="F1298" s="350" t="s">
        <v>1446</v>
      </c>
      <c r="G1298" s="350" t="s">
        <v>447</v>
      </c>
      <c r="H1298" s="309" t="s">
        <v>1413</v>
      </c>
    </row>
    <row r="1299" spans="1:8" s="187" customFormat="1" ht="22.9" customHeight="1" x14ac:dyDescent="0.2">
      <c r="A1299" s="552"/>
      <c r="B1299" s="553"/>
      <c r="C1299" s="350" t="s">
        <v>3261</v>
      </c>
      <c r="D1299" s="350" t="s">
        <v>3262</v>
      </c>
      <c r="E1299" s="350" t="s">
        <v>249</v>
      </c>
      <c r="F1299" s="350" t="s">
        <v>1446</v>
      </c>
      <c r="G1299" s="350" t="s">
        <v>447</v>
      </c>
      <c r="H1299" s="309" t="s">
        <v>1413</v>
      </c>
    </row>
    <row r="1300" spans="1:8" s="187" customFormat="1" ht="22.9" customHeight="1" x14ac:dyDescent="0.2">
      <c r="A1300" s="552"/>
      <c r="B1300" s="553"/>
      <c r="C1300" s="350" t="s">
        <v>3263</v>
      </c>
      <c r="D1300" s="350" t="s">
        <v>3264</v>
      </c>
      <c r="E1300" s="350" t="s">
        <v>249</v>
      </c>
      <c r="F1300" s="350" t="s">
        <v>1446</v>
      </c>
      <c r="G1300" s="350" t="s">
        <v>447</v>
      </c>
      <c r="H1300" s="309" t="s">
        <v>1413</v>
      </c>
    </row>
    <row r="1301" spans="1:8" s="187" customFormat="1" ht="22.9" customHeight="1" x14ac:dyDescent="0.2">
      <c r="A1301" s="552"/>
      <c r="B1301" s="553"/>
      <c r="C1301" s="350" t="s">
        <v>3265</v>
      </c>
      <c r="D1301" s="350" t="s">
        <v>3266</v>
      </c>
      <c r="E1301" s="350" t="s">
        <v>249</v>
      </c>
      <c r="F1301" s="350" t="s">
        <v>1446</v>
      </c>
      <c r="G1301" s="350" t="s">
        <v>447</v>
      </c>
      <c r="H1301" s="309" t="s">
        <v>1413</v>
      </c>
    </row>
    <row r="1302" spans="1:8" s="187" customFormat="1" ht="22.9" customHeight="1" x14ac:dyDescent="0.2">
      <c r="A1302" s="552"/>
      <c r="B1302" s="553"/>
      <c r="C1302" s="350" t="s">
        <v>3267</v>
      </c>
      <c r="D1302" s="350" t="s">
        <v>3268</v>
      </c>
      <c r="E1302" s="350" t="s">
        <v>249</v>
      </c>
      <c r="F1302" s="350" t="s">
        <v>1446</v>
      </c>
      <c r="G1302" s="350" t="s">
        <v>447</v>
      </c>
      <c r="H1302" s="309" t="s">
        <v>1413</v>
      </c>
    </row>
    <row r="1303" spans="1:8" s="187" customFormat="1" ht="22.9" customHeight="1" x14ac:dyDescent="0.2">
      <c r="A1303" s="552"/>
      <c r="B1303" s="553"/>
      <c r="C1303" s="350" t="s">
        <v>3269</v>
      </c>
      <c r="D1303" s="350" t="s">
        <v>16426</v>
      </c>
      <c r="E1303" s="350" t="s">
        <v>249</v>
      </c>
      <c r="F1303" s="350" t="s">
        <v>1446</v>
      </c>
      <c r="G1303" s="350" t="s">
        <v>447</v>
      </c>
      <c r="H1303" s="309" t="s">
        <v>1413</v>
      </c>
    </row>
    <row r="1304" spans="1:8" s="187" customFormat="1" ht="22.9" customHeight="1" x14ac:dyDescent="0.2">
      <c r="A1304" s="552"/>
      <c r="B1304" s="553"/>
      <c r="C1304" s="350" t="s">
        <v>3270</v>
      </c>
      <c r="D1304" s="350" t="s">
        <v>3271</v>
      </c>
      <c r="E1304" s="350" t="s">
        <v>249</v>
      </c>
      <c r="F1304" s="350" t="s">
        <v>1446</v>
      </c>
      <c r="G1304" s="350" t="s">
        <v>447</v>
      </c>
      <c r="H1304" s="309" t="s">
        <v>1413</v>
      </c>
    </row>
    <row r="1305" spans="1:8" s="187" customFormat="1" ht="22.9" customHeight="1" x14ac:dyDescent="0.2">
      <c r="A1305" s="552"/>
      <c r="B1305" s="553"/>
      <c r="C1305" s="350" t="s">
        <v>3272</v>
      </c>
      <c r="D1305" s="350" t="s">
        <v>16427</v>
      </c>
      <c r="E1305" s="350" t="s">
        <v>249</v>
      </c>
      <c r="F1305" s="350" t="s">
        <v>1446</v>
      </c>
      <c r="G1305" s="350" t="s">
        <v>447</v>
      </c>
      <c r="H1305" s="309" t="s">
        <v>1413</v>
      </c>
    </row>
    <row r="1306" spans="1:8" s="187" customFormat="1" ht="22.9" customHeight="1" x14ac:dyDescent="0.2">
      <c r="A1306" s="552"/>
      <c r="B1306" s="553"/>
      <c r="C1306" s="350" t="s">
        <v>3273</v>
      </c>
      <c r="D1306" s="350" t="s">
        <v>3274</v>
      </c>
      <c r="E1306" s="350" t="s">
        <v>249</v>
      </c>
      <c r="F1306" s="350" t="s">
        <v>1446</v>
      </c>
      <c r="G1306" s="350" t="s">
        <v>447</v>
      </c>
      <c r="H1306" s="309" t="s">
        <v>1413</v>
      </c>
    </row>
    <row r="1307" spans="1:8" s="187" customFormat="1" ht="22.9" customHeight="1" x14ac:dyDescent="0.2">
      <c r="A1307" s="552"/>
      <c r="B1307" s="553"/>
      <c r="C1307" s="350" t="s">
        <v>3275</v>
      </c>
      <c r="D1307" s="350" t="s">
        <v>3276</v>
      </c>
      <c r="E1307" s="350" t="s">
        <v>249</v>
      </c>
      <c r="F1307" s="350" t="s">
        <v>1446</v>
      </c>
      <c r="G1307" s="350" t="s">
        <v>447</v>
      </c>
      <c r="H1307" s="309" t="s">
        <v>1413</v>
      </c>
    </row>
    <row r="1308" spans="1:8" s="187" customFormat="1" ht="22.9" customHeight="1" x14ac:dyDescent="0.2">
      <c r="A1308" s="552"/>
      <c r="B1308" s="553"/>
      <c r="C1308" s="350" t="s">
        <v>3277</v>
      </c>
      <c r="D1308" s="350" t="s">
        <v>3278</v>
      </c>
      <c r="E1308" s="350" t="s">
        <v>249</v>
      </c>
      <c r="F1308" s="350" t="s">
        <v>1446</v>
      </c>
      <c r="G1308" s="350" t="s">
        <v>447</v>
      </c>
      <c r="H1308" s="309" t="s">
        <v>1413</v>
      </c>
    </row>
    <row r="1309" spans="1:8" s="187" customFormat="1" ht="22.9" customHeight="1" x14ac:dyDescent="0.2">
      <c r="A1309" s="552"/>
      <c r="B1309" s="553"/>
      <c r="C1309" s="350" t="s">
        <v>3279</v>
      </c>
      <c r="D1309" s="350" t="s">
        <v>3280</v>
      </c>
      <c r="E1309" s="350" t="s">
        <v>249</v>
      </c>
      <c r="F1309" s="350" t="s">
        <v>1446</v>
      </c>
      <c r="G1309" s="350" t="s">
        <v>447</v>
      </c>
      <c r="H1309" s="309" t="s">
        <v>1413</v>
      </c>
    </row>
    <row r="1310" spans="1:8" s="187" customFormat="1" ht="22.9" customHeight="1" x14ac:dyDescent="0.2">
      <c r="A1310" s="552"/>
      <c r="B1310" s="553"/>
      <c r="C1310" s="350" t="s">
        <v>3281</v>
      </c>
      <c r="D1310" s="350" t="s">
        <v>3282</v>
      </c>
      <c r="E1310" s="350" t="s">
        <v>249</v>
      </c>
      <c r="F1310" s="350" t="s">
        <v>1446</v>
      </c>
      <c r="G1310" s="350" t="s">
        <v>447</v>
      </c>
      <c r="H1310" s="309" t="s">
        <v>1413</v>
      </c>
    </row>
    <row r="1311" spans="1:8" s="187" customFormat="1" ht="22.9" customHeight="1" x14ac:dyDescent="0.2">
      <c r="A1311" s="552"/>
      <c r="B1311" s="553"/>
      <c r="C1311" s="350" t="s">
        <v>3283</v>
      </c>
      <c r="D1311" s="350" t="s">
        <v>3284</v>
      </c>
      <c r="E1311" s="350" t="s">
        <v>249</v>
      </c>
      <c r="F1311" s="350" t="s">
        <v>1446</v>
      </c>
      <c r="G1311" s="350" t="s">
        <v>447</v>
      </c>
      <c r="H1311" s="309" t="s">
        <v>1413</v>
      </c>
    </row>
    <row r="1312" spans="1:8" s="187" customFormat="1" ht="22.9" customHeight="1" x14ac:dyDescent="0.2">
      <c r="A1312" s="552"/>
      <c r="B1312" s="553"/>
      <c r="C1312" s="350" t="s">
        <v>3285</v>
      </c>
      <c r="D1312" s="350" t="s">
        <v>3286</v>
      </c>
      <c r="E1312" s="350" t="s">
        <v>249</v>
      </c>
      <c r="F1312" s="350" t="s">
        <v>1446</v>
      </c>
      <c r="G1312" s="350" t="s">
        <v>447</v>
      </c>
      <c r="H1312" s="309" t="s">
        <v>1413</v>
      </c>
    </row>
    <row r="1313" spans="1:8" s="187" customFormat="1" ht="22.9" customHeight="1" x14ac:dyDescent="0.2">
      <c r="A1313" s="552" t="s">
        <v>715</v>
      </c>
      <c r="B1313" s="553" t="s">
        <v>16218</v>
      </c>
      <c r="C1313" s="350" t="s">
        <v>3287</v>
      </c>
      <c r="D1313" s="350" t="s">
        <v>3288</v>
      </c>
      <c r="E1313" s="350" t="s">
        <v>249</v>
      </c>
      <c r="F1313" s="350" t="s">
        <v>1446</v>
      </c>
      <c r="G1313" s="350" t="s">
        <v>447</v>
      </c>
      <c r="H1313" s="309"/>
    </row>
    <row r="1314" spans="1:8" s="187" customFormat="1" ht="22.9" customHeight="1" x14ac:dyDescent="0.2">
      <c r="A1314" s="552"/>
      <c r="B1314" s="553"/>
      <c r="C1314" s="350" t="s">
        <v>3289</v>
      </c>
      <c r="D1314" s="350" t="s">
        <v>3290</v>
      </c>
      <c r="E1314" s="350" t="s">
        <v>249</v>
      </c>
      <c r="F1314" s="350" t="s">
        <v>1446</v>
      </c>
      <c r="G1314" s="350" t="s">
        <v>447</v>
      </c>
      <c r="H1314" s="309"/>
    </row>
    <row r="1315" spans="1:8" s="187" customFormat="1" ht="22.9" customHeight="1" x14ac:dyDescent="0.2">
      <c r="A1315" s="552"/>
      <c r="B1315" s="553"/>
      <c r="C1315" s="350" t="s">
        <v>3291</v>
      </c>
      <c r="D1315" s="350" t="s">
        <v>3292</v>
      </c>
      <c r="E1315" s="350" t="s">
        <v>249</v>
      </c>
      <c r="F1315" s="350" t="s">
        <v>1446</v>
      </c>
      <c r="G1315" s="350" t="s">
        <v>447</v>
      </c>
      <c r="H1315" s="309"/>
    </row>
    <row r="1316" spans="1:8" s="187" customFormat="1" ht="22.9" customHeight="1" x14ac:dyDescent="0.2">
      <c r="A1316" s="349" t="s">
        <v>16243</v>
      </c>
      <c r="B1316" s="350" t="s">
        <v>16244</v>
      </c>
      <c r="C1316" s="350" t="s">
        <v>16428</v>
      </c>
      <c r="D1316" s="350" t="s">
        <v>16244</v>
      </c>
      <c r="E1316" s="350" t="s">
        <v>249</v>
      </c>
      <c r="F1316" s="350" t="s">
        <v>1446</v>
      </c>
      <c r="G1316" s="350" t="s">
        <v>447</v>
      </c>
      <c r="H1316" s="309"/>
    </row>
    <row r="1317" spans="1:8" s="187" customFormat="1" ht="22.9" customHeight="1" x14ac:dyDescent="0.2">
      <c r="A1317" s="349" t="s">
        <v>781</v>
      </c>
      <c r="B1317" s="350" t="s">
        <v>782</v>
      </c>
      <c r="C1317" s="350" t="s">
        <v>3293</v>
      </c>
      <c r="D1317" s="350" t="s">
        <v>783</v>
      </c>
      <c r="E1317" s="350" t="s">
        <v>258</v>
      </c>
      <c r="F1317" s="350" t="s">
        <v>2140</v>
      </c>
      <c r="G1317" s="350" t="s">
        <v>462</v>
      </c>
      <c r="H1317" s="309"/>
    </row>
    <row r="1318" spans="1:8" s="187" customFormat="1" ht="22.9" customHeight="1" x14ac:dyDescent="0.2">
      <c r="A1318" s="349" t="s">
        <v>784</v>
      </c>
      <c r="B1318" s="350" t="s">
        <v>16245</v>
      </c>
      <c r="C1318" s="350" t="s">
        <v>3294</v>
      </c>
      <c r="D1318" s="350" t="s">
        <v>785</v>
      </c>
      <c r="E1318" s="350" t="s">
        <v>258</v>
      </c>
      <c r="F1318" s="350" t="s">
        <v>2140</v>
      </c>
      <c r="G1318" s="350"/>
      <c r="H1318" s="309"/>
    </row>
    <row r="1319" spans="1:8" s="187" customFormat="1" ht="22.9" customHeight="1" x14ac:dyDescent="0.2">
      <c r="A1319" s="552" t="s">
        <v>786</v>
      </c>
      <c r="B1319" s="553" t="s">
        <v>787</v>
      </c>
      <c r="C1319" s="350" t="s">
        <v>3295</v>
      </c>
      <c r="D1319" s="350" t="s">
        <v>3296</v>
      </c>
      <c r="E1319" s="350" t="s">
        <v>258</v>
      </c>
      <c r="F1319" s="350" t="s">
        <v>2140</v>
      </c>
      <c r="G1319" s="350" t="s">
        <v>447</v>
      </c>
      <c r="H1319" s="309"/>
    </row>
    <row r="1320" spans="1:8" s="187" customFormat="1" ht="22.9" customHeight="1" x14ac:dyDescent="0.2">
      <c r="A1320" s="552"/>
      <c r="B1320" s="553"/>
      <c r="C1320" s="350" t="s">
        <v>3297</v>
      </c>
      <c r="D1320" s="350" t="s">
        <v>3298</v>
      </c>
      <c r="E1320" s="350" t="s">
        <v>258</v>
      </c>
      <c r="F1320" s="350" t="s">
        <v>2140</v>
      </c>
      <c r="G1320" s="350" t="s">
        <v>447</v>
      </c>
      <c r="H1320" s="309"/>
    </row>
    <row r="1321" spans="1:8" s="187" customFormat="1" ht="22.9" customHeight="1" x14ac:dyDescent="0.2">
      <c r="A1321" s="552"/>
      <c r="B1321" s="553"/>
      <c r="C1321" s="350" t="s">
        <v>3299</v>
      </c>
      <c r="D1321" s="350" t="s">
        <v>3300</v>
      </c>
      <c r="E1321" s="350" t="s">
        <v>258</v>
      </c>
      <c r="F1321" s="350" t="s">
        <v>2140</v>
      </c>
      <c r="G1321" s="350" t="s">
        <v>447</v>
      </c>
      <c r="H1321" s="309"/>
    </row>
    <row r="1322" spans="1:8" s="187" customFormat="1" ht="22.9" customHeight="1" x14ac:dyDescent="0.2">
      <c r="A1322" s="552"/>
      <c r="B1322" s="553"/>
      <c r="C1322" s="350" t="s">
        <v>3301</v>
      </c>
      <c r="D1322" s="350" t="s">
        <v>3302</v>
      </c>
      <c r="E1322" s="350" t="s">
        <v>258</v>
      </c>
      <c r="F1322" s="350" t="s">
        <v>2140</v>
      </c>
      <c r="G1322" s="350" t="s">
        <v>447</v>
      </c>
      <c r="H1322" s="309"/>
    </row>
    <row r="1323" spans="1:8" s="187" customFormat="1" ht="22.9" customHeight="1" x14ac:dyDescent="0.2">
      <c r="A1323" s="552"/>
      <c r="B1323" s="553"/>
      <c r="C1323" s="350" t="s">
        <v>3303</v>
      </c>
      <c r="D1323" s="350" t="s">
        <v>3304</v>
      </c>
      <c r="E1323" s="350" t="s">
        <v>258</v>
      </c>
      <c r="F1323" s="350" t="s">
        <v>2140</v>
      </c>
      <c r="G1323" s="350" t="s">
        <v>447</v>
      </c>
      <c r="H1323" s="309"/>
    </row>
    <row r="1324" spans="1:8" s="187" customFormat="1" ht="22.9" customHeight="1" x14ac:dyDescent="0.2">
      <c r="A1324" s="552"/>
      <c r="B1324" s="553"/>
      <c r="C1324" s="350" t="s">
        <v>3305</v>
      </c>
      <c r="D1324" s="350" t="s">
        <v>3306</v>
      </c>
      <c r="E1324" s="350" t="s">
        <v>258</v>
      </c>
      <c r="F1324" s="350" t="s">
        <v>2140</v>
      </c>
      <c r="G1324" s="350" t="s">
        <v>447</v>
      </c>
      <c r="H1324" s="309"/>
    </row>
    <row r="1325" spans="1:8" s="187" customFormat="1" ht="22.9" customHeight="1" x14ac:dyDescent="0.2">
      <c r="A1325" s="552"/>
      <c r="B1325" s="553"/>
      <c r="C1325" s="350" t="s">
        <v>3307</v>
      </c>
      <c r="D1325" s="350" t="s">
        <v>3308</v>
      </c>
      <c r="E1325" s="350" t="s">
        <v>258</v>
      </c>
      <c r="F1325" s="350" t="s">
        <v>2140</v>
      </c>
      <c r="G1325" s="350" t="s">
        <v>447</v>
      </c>
      <c r="H1325" s="309"/>
    </row>
    <row r="1326" spans="1:8" s="187" customFormat="1" ht="22.9" customHeight="1" x14ac:dyDescent="0.2">
      <c r="A1326" s="552"/>
      <c r="B1326" s="553"/>
      <c r="C1326" s="350" t="s">
        <v>3309</v>
      </c>
      <c r="D1326" s="350" t="s">
        <v>3310</v>
      </c>
      <c r="E1326" s="350" t="s">
        <v>258</v>
      </c>
      <c r="F1326" s="350" t="s">
        <v>2140</v>
      </c>
      <c r="G1326" s="350" t="s">
        <v>447</v>
      </c>
      <c r="H1326" s="309"/>
    </row>
    <row r="1327" spans="1:8" s="187" customFormat="1" ht="22.9" customHeight="1" x14ac:dyDescent="0.2">
      <c r="A1327" s="552"/>
      <c r="B1327" s="553"/>
      <c r="C1327" s="350" t="s">
        <v>3311</v>
      </c>
      <c r="D1327" s="350" t="s">
        <v>3312</v>
      </c>
      <c r="E1327" s="350" t="s">
        <v>258</v>
      </c>
      <c r="F1327" s="350" t="s">
        <v>2140</v>
      </c>
      <c r="G1327" s="350" t="s">
        <v>447</v>
      </c>
      <c r="H1327" s="309"/>
    </row>
    <row r="1328" spans="1:8" s="187" customFormat="1" ht="22.9" customHeight="1" x14ac:dyDescent="0.2">
      <c r="A1328" s="552"/>
      <c r="B1328" s="553"/>
      <c r="C1328" s="350" t="s">
        <v>3313</v>
      </c>
      <c r="D1328" s="350" t="s">
        <v>3314</v>
      </c>
      <c r="E1328" s="350" t="s">
        <v>258</v>
      </c>
      <c r="F1328" s="350" t="s">
        <v>2140</v>
      </c>
      <c r="G1328" s="350" t="s">
        <v>447</v>
      </c>
      <c r="H1328" s="309"/>
    </row>
    <row r="1329" spans="1:8" s="187" customFormat="1" ht="22.9" customHeight="1" x14ac:dyDescent="0.2">
      <c r="A1329" s="552"/>
      <c r="B1329" s="553"/>
      <c r="C1329" s="350" t="s">
        <v>3315</v>
      </c>
      <c r="D1329" s="350" t="s">
        <v>3316</v>
      </c>
      <c r="E1329" s="350" t="s">
        <v>258</v>
      </c>
      <c r="F1329" s="350" t="s">
        <v>2140</v>
      </c>
      <c r="G1329" s="350" t="s">
        <v>447</v>
      </c>
      <c r="H1329" s="309"/>
    </row>
    <row r="1330" spans="1:8" s="187" customFormat="1" ht="22.9" customHeight="1" x14ac:dyDescent="0.2">
      <c r="A1330" s="552"/>
      <c r="B1330" s="553"/>
      <c r="C1330" s="350" t="s">
        <v>3317</v>
      </c>
      <c r="D1330" s="350" t="s">
        <v>3318</v>
      </c>
      <c r="E1330" s="350" t="s">
        <v>258</v>
      </c>
      <c r="F1330" s="350" t="s">
        <v>2140</v>
      </c>
      <c r="G1330" s="350" t="s">
        <v>447</v>
      </c>
      <c r="H1330" s="309"/>
    </row>
    <row r="1331" spans="1:8" s="187" customFormat="1" ht="22.9" customHeight="1" x14ac:dyDescent="0.2">
      <c r="A1331" s="552" t="s">
        <v>640</v>
      </c>
      <c r="B1331" s="553" t="s">
        <v>398</v>
      </c>
      <c r="C1331" s="350" t="s">
        <v>3319</v>
      </c>
      <c r="D1331" s="350" t="s">
        <v>3320</v>
      </c>
      <c r="E1331" s="350" t="s">
        <v>258</v>
      </c>
      <c r="F1331" s="350" t="s">
        <v>2140</v>
      </c>
      <c r="G1331" s="350" t="s">
        <v>447</v>
      </c>
      <c r="H1331" s="309" t="s">
        <v>2147</v>
      </c>
    </row>
    <row r="1332" spans="1:8" s="187" customFormat="1" ht="22.9" customHeight="1" x14ac:dyDescent="0.2">
      <c r="A1332" s="552"/>
      <c r="B1332" s="553"/>
      <c r="C1332" s="350" t="s">
        <v>3321</v>
      </c>
      <c r="D1332" s="350" t="s">
        <v>3322</v>
      </c>
      <c r="E1332" s="350" t="s">
        <v>258</v>
      </c>
      <c r="F1332" s="350" t="s">
        <v>2140</v>
      </c>
      <c r="G1332" s="350" t="s">
        <v>447</v>
      </c>
      <c r="H1332" s="309" t="s">
        <v>2147</v>
      </c>
    </row>
    <row r="1333" spans="1:8" s="187" customFormat="1" ht="22.9" customHeight="1" x14ac:dyDescent="0.2">
      <c r="A1333" s="552"/>
      <c r="B1333" s="553"/>
      <c r="C1333" s="350" t="s">
        <v>3323</v>
      </c>
      <c r="D1333" s="350" t="s">
        <v>3324</v>
      </c>
      <c r="E1333" s="350" t="s">
        <v>258</v>
      </c>
      <c r="F1333" s="350" t="s">
        <v>2140</v>
      </c>
      <c r="G1333" s="350" t="s">
        <v>447</v>
      </c>
      <c r="H1333" s="309" t="s">
        <v>2147</v>
      </c>
    </row>
    <row r="1334" spans="1:8" s="187" customFormat="1" ht="22.9" customHeight="1" x14ac:dyDescent="0.2">
      <c r="A1334" s="552"/>
      <c r="B1334" s="553"/>
      <c r="C1334" s="350" t="s">
        <v>3325</v>
      </c>
      <c r="D1334" s="350" t="s">
        <v>3326</v>
      </c>
      <c r="E1334" s="350" t="s">
        <v>258</v>
      </c>
      <c r="F1334" s="350" t="s">
        <v>2140</v>
      </c>
      <c r="G1334" s="350" t="s">
        <v>447</v>
      </c>
      <c r="H1334" s="309" t="s">
        <v>2147</v>
      </c>
    </row>
    <row r="1335" spans="1:8" s="187" customFormat="1" ht="22.9" customHeight="1" x14ac:dyDescent="0.2">
      <c r="A1335" s="552"/>
      <c r="B1335" s="553"/>
      <c r="C1335" s="350" t="s">
        <v>3327</v>
      </c>
      <c r="D1335" s="350" t="s">
        <v>3328</v>
      </c>
      <c r="E1335" s="350" t="s">
        <v>258</v>
      </c>
      <c r="F1335" s="350" t="s">
        <v>2140</v>
      </c>
      <c r="G1335" s="350" t="s">
        <v>447</v>
      </c>
      <c r="H1335" s="309" t="s">
        <v>2147</v>
      </c>
    </row>
    <row r="1336" spans="1:8" s="187" customFormat="1" ht="22.9" customHeight="1" x14ac:dyDescent="0.2">
      <c r="A1336" s="552"/>
      <c r="B1336" s="553"/>
      <c r="C1336" s="350" t="s">
        <v>3329</v>
      </c>
      <c r="D1336" s="350" t="s">
        <v>3330</v>
      </c>
      <c r="E1336" s="350" t="s">
        <v>258</v>
      </c>
      <c r="F1336" s="350" t="s">
        <v>2140</v>
      </c>
      <c r="G1336" s="350" t="s">
        <v>447</v>
      </c>
      <c r="H1336" s="309" t="s">
        <v>2147</v>
      </c>
    </row>
    <row r="1337" spans="1:8" s="187" customFormat="1" ht="22.9" customHeight="1" x14ac:dyDescent="0.2">
      <c r="A1337" s="552"/>
      <c r="B1337" s="553"/>
      <c r="C1337" s="350" t="s">
        <v>3331</v>
      </c>
      <c r="D1337" s="350" t="s">
        <v>3332</v>
      </c>
      <c r="E1337" s="350" t="s">
        <v>258</v>
      </c>
      <c r="F1337" s="350" t="s">
        <v>2140</v>
      </c>
      <c r="G1337" s="350" t="s">
        <v>447</v>
      </c>
      <c r="H1337" s="309" t="s">
        <v>2147</v>
      </c>
    </row>
    <row r="1338" spans="1:8" s="187" customFormat="1" ht="22.9" customHeight="1" x14ac:dyDescent="0.2">
      <c r="A1338" s="552"/>
      <c r="B1338" s="553"/>
      <c r="C1338" s="350" t="s">
        <v>3333</v>
      </c>
      <c r="D1338" s="350" t="s">
        <v>3334</v>
      </c>
      <c r="E1338" s="350" t="s">
        <v>258</v>
      </c>
      <c r="F1338" s="350" t="s">
        <v>2140</v>
      </c>
      <c r="G1338" s="350" t="s">
        <v>447</v>
      </c>
      <c r="H1338" s="309" t="s">
        <v>2147</v>
      </c>
    </row>
    <row r="1339" spans="1:8" s="187" customFormat="1" ht="22.9" customHeight="1" x14ac:dyDescent="0.2">
      <c r="A1339" s="552"/>
      <c r="B1339" s="553"/>
      <c r="C1339" s="350" t="s">
        <v>3335</v>
      </c>
      <c r="D1339" s="350" t="s">
        <v>3336</v>
      </c>
      <c r="E1339" s="350" t="s">
        <v>258</v>
      </c>
      <c r="F1339" s="350" t="s">
        <v>2140</v>
      </c>
      <c r="G1339" s="350" t="s">
        <v>447</v>
      </c>
      <c r="H1339" s="309" t="s">
        <v>2147</v>
      </c>
    </row>
    <row r="1340" spans="1:8" s="187" customFormat="1" ht="22.9" customHeight="1" x14ac:dyDescent="0.2">
      <c r="A1340" s="552"/>
      <c r="B1340" s="553"/>
      <c r="C1340" s="350" t="s">
        <v>3337</v>
      </c>
      <c r="D1340" s="350" t="s">
        <v>3338</v>
      </c>
      <c r="E1340" s="350" t="s">
        <v>258</v>
      </c>
      <c r="F1340" s="350" t="s">
        <v>2140</v>
      </c>
      <c r="G1340" s="350" t="s">
        <v>447</v>
      </c>
      <c r="H1340" s="309" t="s">
        <v>2147</v>
      </c>
    </row>
    <row r="1341" spans="1:8" s="187" customFormat="1" ht="22.9" customHeight="1" x14ac:dyDescent="0.2">
      <c r="A1341" s="552"/>
      <c r="B1341" s="553"/>
      <c r="C1341" s="350" t="s">
        <v>3339</v>
      </c>
      <c r="D1341" s="350" t="s">
        <v>3340</v>
      </c>
      <c r="E1341" s="350" t="s">
        <v>258</v>
      </c>
      <c r="F1341" s="350" t="s">
        <v>2140</v>
      </c>
      <c r="G1341" s="350" t="s">
        <v>447</v>
      </c>
      <c r="H1341" s="309" t="s">
        <v>2147</v>
      </c>
    </row>
    <row r="1342" spans="1:8" s="187" customFormat="1" ht="22.9" customHeight="1" x14ac:dyDescent="0.2">
      <c r="A1342" s="552"/>
      <c r="B1342" s="553"/>
      <c r="C1342" s="350" t="s">
        <v>3341</v>
      </c>
      <c r="D1342" s="350" t="s">
        <v>3342</v>
      </c>
      <c r="E1342" s="350" t="s">
        <v>258</v>
      </c>
      <c r="F1342" s="350" t="s">
        <v>2140</v>
      </c>
      <c r="G1342" s="350" t="s">
        <v>447</v>
      </c>
      <c r="H1342" s="309" t="s">
        <v>2147</v>
      </c>
    </row>
    <row r="1343" spans="1:8" s="187" customFormat="1" ht="22.9" customHeight="1" x14ac:dyDescent="0.2">
      <c r="A1343" s="552"/>
      <c r="B1343" s="553"/>
      <c r="C1343" s="350" t="s">
        <v>3343</v>
      </c>
      <c r="D1343" s="350" t="s">
        <v>3344</v>
      </c>
      <c r="E1343" s="350" t="s">
        <v>258</v>
      </c>
      <c r="F1343" s="350" t="s">
        <v>2140</v>
      </c>
      <c r="G1343" s="350" t="s">
        <v>447</v>
      </c>
      <c r="H1343" s="309" t="s">
        <v>2147</v>
      </c>
    </row>
    <row r="1344" spans="1:8" s="187" customFormat="1" ht="22.9" customHeight="1" x14ac:dyDescent="0.2">
      <c r="A1344" s="552" t="s">
        <v>611</v>
      </c>
      <c r="B1344" s="553" t="s">
        <v>612</v>
      </c>
      <c r="C1344" s="350" t="s">
        <v>3345</v>
      </c>
      <c r="D1344" s="350" t="s">
        <v>3346</v>
      </c>
      <c r="E1344" s="350" t="s">
        <v>258</v>
      </c>
      <c r="F1344" s="350" t="s">
        <v>2140</v>
      </c>
      <c r="G1344" s="350" t="s">
        <v>447</v>
      </c>
      <c r="H1344" s="309" t="s">
        <v>2147</v>
      </c>
    </row>
    <row r="1345" spans="1:8" s="187" customFormat="1" ht="22.9" customHeight="1" x14ac:dyDescent="0.2">
      <c r="A1345" s="552"/>
      <c r="B1345" s="553"/>
      <c r="C1345" s="350" t="s">
        <v>3347</v>
      </c>
      <c r="D1345" s="350" t="s">
        <v>3348</v>
      </c>
      <c r="E1345" s="350" t="s">
        <v>258</v>
      </c>
      <c r="F1345" s="350" t="s">
        <v>2140</v>
      </c>
      <c r="G1345" s="350" t="s">
        <v>447</v>
      </c>
      <c r="H1345" s="309" t="s">
        <v>2147</v>
      </c>
    </row>
    <row r="1346" spans="1:8" s="187" customFormat="1" ht="22.9" customHeight="1" x14ac:dyDescent="0.2">
      <c r="A1346" s="552"/>
      <c r="B1346" s="553"/>
      <c r="C1346" s="350" t="s">
        <v>3349</v>
      </c>
      <c r="D1346" s="350" t="s">
        <v>3350</v>
      </c>
      <c r="E1346" s="350" t="s">
        <v>258</v>
      </c>
      <c r="F1346" s="350" t="s">
        <v>2140</v>
      </c>
      <c r="G1346" s="350" t="s">
        <v>447</v>
      </c>
      <c r="H1346" s="309" t="s">
        <v>2147</v>
      </c>
    </row>
    <row r="1347" spans="1:8" s="187" customFormat="1" ht="22.9" customHeight="1" x14ac:dyDescent="0.2">
      <c r="A1347" s="552"/>
      <c r="B1347" s="553"/>
      <c r="C1347" s="350" t="s">
        <v>3351</v>
      </c>
      <c r="D1347" s="350" t="s">
        <v>3352</v>
      </c>
      <c r="E1347" s="350" t="s">
        <v>257</v>
      </c>
      <c r="F1347" s="350" t="s">
        <v>3353</v>
      </c>
      <c r="G1347" s="350" t="s">
        <v>447</v>
      </c>
      <c r="H1347" s="309" t="s">
        <v>2147</v>
      </c>
    </row>
    <row r="1348" spans="1:8" s="187" customFormat="1" ht="22.9" customHeight="1" x14ac:dyDescent="0.2">
      <c r="A1348" s="552"/>
      <c r="B1348" s="553"/>
      <c r="C1348" s="350" t="s">
        <v>3354</v>
      </c>
      <c r="D1348" s="350" t="s">
        <v>16429</v>
      </c>
      <c r="E1348" s="350" t="s">
        <v>257</v>
      </c>
      <c r="F1348" s="350" t="s">
        <v>3353</v>
      </c>
      <c r="G1348" s="350" t="s">
        <v>447</v>
      </c>
      <c r="H1348" s="309" t="s">
        <v>2147</v>
      </c>
    </row>
    <row r="1349" spans="1:8" s="187" customFormat="1" ht="22.9" customHeight="1" x14ac:dyDescent="0.2">
      <c r="A1349" s="552"/>
      <c r="B1349" s="553"/>
      <c r="C1349" s="350" t="s">
        <v>3355</v>
      </c>
      <c r="D1349" s="350" t="s">
        <v>3356</v>
      </c>
      <c r="E1349" s="350" t="s">
        <v>257</v>
      </c>
      <c r="F1349" s="350" t="s">
        <v>3353</v>
      </c>
      <c r="G1349" s="350" t="s">
        <v>447</v>
      </c>
      <c r="H1349" s="309" t="s">
        <v>2147</v>
      </c>
    </row>
    <row r="1350" spans="1:8" s="187" customFormat="1" ht="22.9" customHeight="1" x14ac:dyDescent="0.2">
      <c r="A1350" s="552"/>
      <c r="B1350" s="553"/>
      <c r="C1350" s="350" t="s">
        <v>3357</v>
      </c>
      <c r="D1350" s="350" t="s">
        <v>3358</v>
      </c>
      <c r="E1350" s="350" t="s">
        <v>257</v>
      </c>
      <c r="F1350" s="350" t="s">
        <v>3353</v>
      </c>
      <c r="G1350" s="350" t="s">
        <v>447</v>
      </c>
      <c r="H1350" s="309" t="s">
        <v>2147</v>
      </c>
    </row>
    <row r="1351" spans="1:8" s="187" customFormat="1" ht="22.9" customHeight="1" x14ac:dyDescent="0.2">
      <c r="A1351" s="552" t="s">
        <v>788</v>
      </c>
      <c r="B1351" s="553" t="s">
        <v>399</v>
      </c>
      <c r="C1351" s="350" t="s">
        <v>3359</v>
      </c>
      <c r="D1351" s="350" t="s">
        <v>3360</v>
      </c>
      <c r="E1351" s="350" t="s">
        <v>258</v>
      </c>
      <c r="F1351" s="350" t="s">
        <v>2132</v>
      </c>
      <c r="G1351" s="350" t="s">
        <v>447</v>
      </c>
      <c r="H1351" s="309" t="s">
        <v>1280</v>
      </c>
    </row>
    <row r="1352" spans="1:8" s="187" customFormat="1" ht="22.9" customHeight="1" x14ac:dyDescent="0.2">
      <c r="A1352" s="552"/>
      <c r="B1352" s="553"/>
      <c r="C1352" s="350" t="s">
        <v>3361</v>
      </c>
      <c r="D1352" s="350" t="s">
        <v>3362</v>
      </c>
      <c r="E1352" s="350" t="s">
        <v>258</v>
      </c>
      <c r="F1352" s="350" t="s">
        <v>2140</v>
      </c>
      <c r="G1352" s="350" t="s">
        <v>447</v>
      </c>
      <c r="H1352" s="309" t="s">
        <v>1280</v>
      </c>
    </row>
    <row r="1353" spans="1:8" s="187" customFormat="1" ht="22.9" customHeight="1" x14ac:dyDescent="0.2">
      <c r="A1353" s="552"/>
      <c r="B1353" s="553"/>
      <c r="C1353" s="350" t="s">
        <v>3363</v>
      </c>
      <c r="D1353" s="350" t="s">
        <v>3364</v>
      </c>
      <c r="E1353" s="350" t="s">
        <v>258</v>
      </c>
      <c r="F1353" s="350" t="s">
        <v>2140</v>
      </c>
      <c r="G1353" s="350" t="s">
        <v>447</v>
      </c>
      <c r="H1353" s="309" t="s">
        <v>1280</v>
      </c>
    </row>
    <row r="1354" spans="1:8" s="187" customFormat="1" ht="22.9" customHeight="1" x14ac:dyDescent="0.2">
      <c r="A1354" s="552"/>
      <c r="B1354" s="553"/>
      <c r="C1354" s="350" t="s">
        <v>3365</v>
      </c>
      <c r="D1354" s="350" t="s">
        <v>3366</v>
      </c>
      <c r="E1354" s="350" t="s">
        <v>258</v>
      </c>
      <c r="F1354" s="350" t="s">
        <v>2140</v>
      </c>
      <c r="G1354" s="350" t="s">
        <v>447</v>
      </c>
      <c r="H1354" s="309" t="s">
        <v>1280</v>
      </c>
    </row>
    <row r="1355" spans="1:8" s="187" customFormat="1" ht="22.9" customHeight="1" x14ac:dyDescent="0.2">
      <c r="A1355" s="552"/>
      <c r="B1355" s="553"/>
      <c r="C1355" s="350" t="s">
        <v>3367</v>
      </c>
      <c r="D1355" s="350" t="s">
        <v>3368</v>
      </c>
      <c r="E1355" s="350" t="s">
        <v>258</v>
      </c>
      <c r="F1355" s="350" t="s">
        <v>2140</v>
      </c>
      <c r="G1355" s="350" t="s">
        <v>447</v>
      </c>
      <c r="H1355" s="309" t="s">
        <v>1280</v>
      </c>
    </row>
    <row r="1356" spans="1:8" s="187" customFormat="1" ht="22.9" customHeight="1" x14ac:dyDescent="0.2">
      <c r="A1356" s="552"/>
      <c r="B1356" s="553"/>
      <c r="C1356" s="350" t="s">
        <v>3369</v>
      </c>
      <c r="D1356" s="350" t="s">
        <v>3370</v>
      </c>
      <c r="E1356" s="350" t="s">
        <v>258</v>
      </c>
      <c r="F1356" s="350" t="s">
        <v>2140</v>
      </c>
      <c r="G1356" s="350" t="s">
        <v>447</v>
      </c>
      <c r="H1356" s="309" t="s">
        <v>1280</v>
      </c>
    </row>
    <row r="1357" spans="1:8" s="187" customFormat="1" ht="22.9" customHeight="1" x14ac:dyDescent="0.2">
      <c r="A1357" s="552"/>
      <c r="B1357" s="553"/>
      <c r="C1357" s="350" t="s">
        <v>3371</v>
      </c>
      <c r="D1357" s="350" t="s">
        <v>3372</v>
      </c>
      <c r="E1357" s="350" t="s">
        <v>258</v>
      </c>
      <c r="F1357" s="350" t="s">
        <v>2140</v>
      </c>
      <c r="G1357" s="350" t="s">
        <v>447</v>
      </c>
      <c r="H1357" s="309" t="s">
        <v>1280</v>
      </c>
    </row>
    <row r="1358" spans="1:8" s="187" customFormat="1" ht="22.9" customHeight="1" x14ac:dyDescent="0.2">
      <c r="A1358" s="552"/>
      <c r="B1358" s="553"/>
      <c r="C1358" s="350" t="s">
        <v>3373</v>
      </c>
      <c r="D1358" s="350" t="s">
        <v>3374</v>
      </c>
      <c r="E1358" s="350" t="s">
        <v>258</v>
      </c>
      <c r="F1358" s="350" t="s">
        <v>2140</v>
      </c>
      <c r="G1358" s="350" t="s">
        <v>447</v>
      </c>
      <c r="H1358" s="309" t="s">
        <v>1280</v>
      </c>
    </row>
    <row r="1359" spans="1:8" s="187" customFormat="1" ht="22.9" customHeight="1" x14ac:dyDescent="0.2">
      <c r="A1359" s="552"/>
      <c r="B1359" s="553"/>
      <c r="C1359" s="350" t="s">
        <v>3375</v>
      </c>
      <c r="D1359" s="350" t="s">
        <v>3376</v>
      </c>
      <c r="E1359" s="350" t="s">
        <v>258</v>
      </c>
      <c r="F1359" s="350" t="s">
        <v>2140</v>
      </c>
      <c r="G1359" s="350" t="s">
        <v>447</v>
      </c>
      <c r="H1359" s="309" t="s">
        <v>1280</v>
      </c>
    </row>
    <row r="1360" spans="1:8" s="187" customFormat="1" ht="22.9" customHeight="1" x14ac:dyDescent="0.2">
      <c r="A1360" s="552"/>
      <c r="B1360" s="553"/>
      <c r="C1360" s="350" t="s">
        <v>3377</v>
      </c>
      <c r="D1360" s="350" t="s">
        <v>3378</v>
      </c>
      <c r="E1360" s="350" t="s">
        <v>258</v>
      </c>
      <c r="F1360" s="350" t="s">
        <v>2140</v>
      </c>
      <c r="G1360" s="350" t="s">
        <v>447</v>
      </c>
      <c r="H1360" s="309" t="s">
        <v>1280</v>
      </c>
    </row>
    <row r="1361" spans="1:8" s="187" customFormat="1" ht="22.9" customHeight="1" x14ac:dyDescent="0.2">
      <c r="A1361" s="552"/>
      <c r="B1361" s="553"/>
      <c r="C1361" s="350" t="s">
        <v>3379</v>
      </c>
      <c r="D1361" s="350" t="s">
        <v>3380</v>
      </c>
      <c r="E1361" s="350" t="s">
        <v>258</v>
      </c>
      <c r="F1361" s="350" t="s">
        <v>2140</v>
      </c>
      <c r="G1361" s="350" t="s">
        <v>447</v>
      </c>
      <c r="H1361" s="309" t="s">
        <v>1280</v>
      </c>
    </row>
    <row r="1362" spans="1:8" s="187" customFormat="1" ht="22.9" customHeight="1" x14ac:dyDescent="0.2">
      <c r="A1362" s="552"/>
      <c r="B1362" s="553"/>
      <c r="C1362" s="350" t="s">
        <v>3381</v>
      </c>
      <c r="D1362" s="350" t="s">
        <v>3382</v>
      </c>
      <c r="E1362" s="350" t="s">
        <v>258</v>
      </c>
      <c r="F1362" s="350" t="s">
        <v>2140</v>
      </c>
      <c r="G1362" s="350" t="s">
        <v>447</v>
      </c>
      <c r="H1362" s="309" t="s">
        <v>1280</v>
      </c>
    </row>
    <row r="1363" spans="1:8" s="187" customFormat="1" ht="22.9" customHeight="1" x14ac:dyDescent="0.2">
      <c r="A1363" s="552"/>
      <c r="B1363" s="553"/>
      <c r="C1363" s="350" t="s">
        <v>3383</v>
      </c>
      <c r="D1363" s="350" t="s">
        <v>3384</v>
      </c>
      <c r="E1363" s="350" t="s">
        <v>258</v>
      </c>
      <c r="F1363" s="350" t="s">
        <v>2140</v>
      </c>
      <c r="G1363" s="350" t="s">
        <v>447</v>
      </c>
      <c r="H1363" s="309" t="s">
        <v>1280</v>
      </c>
    </row>
    <row r="1364" spans="1:8" s="187" customFormat="1" ht="22.9" customHeight="1" x14ac:dyDescent="0.2">
      <c r="A1364" s="552"/>
      <c r="B1364" s="553"/>
      <c r="C1364" s="350" t="s">
        <v>3385</v>
      </c>
      <c r="D1364" s="350" t="s">
        <v>3386</v>
      </c>
      <c r="E1364" s="350" t="s">
        <v>258</v>
      </c>
      <c r="F1364" s="350" t="s">
        <v>2140</v>
      </c>
      <c r="G1364" s="350" t="s">
        <v>447</v>
      </c>
      <c r="H1364" s="309" t="s">
        <v>1280</v>
      </c>
    </row>
    <row r="1365" spans="1:8" s="187" customFormat="1" ht="22.9" customHeight="1" x14ac:dyDescent="0.2">
      <c r="A1365" s="552"/>
      <c r="B1365" s="553"/>
      <c r="C1365" s="350" t="s">
        <v>3387</v>
      </c>
      <c r="D1365" s="350" t="s">
        <v>3388</v>
      </c>
      <c r="E1365" s="350" t="s">
        <v>258</v>
      </c>
      <c r="F1365" s="350" t="s">
        <v>2140</v>
      </c>
      <c r="G1365" s="350" t="s">
        <v>447</v>
      </c>
      <c r="H1365" s="309" t="s">
        <v>1280</v>
      </c>
    </row>
    <row r="1366" spans="1:8" s="187" customFormat="1" ht="22.9" customHeight="1" x14ac:dyDescent="0.2">
      <c r="A1366" s="552"/>
      <c r="B1366" s="553"/>
      <c r="C1366" s="350" t="s">
        <v>3389</v>
      </c>
      <c r="D1366" s="350" t="s">
        <v>3390</v>
      </c>
      <c r="E1366" s="350" t="s">
        <v>258</v>
      </c>
      <c r="F1366" s="350" t="s">
        <v>2140</v>
      </c>
      <c r="G1366" s="350" t="s">
        <v>447</v>
      </c>
      <c r="H1366" s="309" t="s">
        <v>1280</v>
      </c>
    </row>
    <row r="1367" spans="1:8" s="187" customFormat="1" ht="22.9" customHeight="1" x14ac:dyDescent="0.2">
      <c r="A1367" s="552"/>
      <c r="B1367" s="553"/>
      <c r="C1367" s="350" t="s">
        <v>3391</v>
      </c>
      <c r="D1367" s="350" t="s">
        <v>3392</v>
      </c>
      <c r="E1367" s="350" t="s">
        <v>258</v>
      </c>
      <c r="F1367" s="350" t="s">
        <v>2140</v>
      </c>
      <c r="G1367" s="350" t="s">
        <v>447</v>
      </c>
      <c r="H1367" s="309" t="s">
        <v>1280</v>
      </c>
    </row>
    <row r="1368" spans="1:8" s="187" customFormat="1" ht="22.9" customHeight="1" x14ac:dyDescent="0.2">
      <c r="A1368" s="552"/>
      <c r="B1368" s="553"/>
      <c r="C1368" s="350" t="s">
        <v>3393</v>
      </c>
      <c r="D1368" s="350" t="s">
        <v>3394</v>
      </c>
      <c r="E1368" s="350" t="s">
        <v>258</v>
      </c>
      <c r="F1368" s="350" t="s">
        <v>2140</v>
      </c>
      <c r="G1368" s="350" t="s">
        <v>447</v>
      </c>
      <c r="H1368" s="309" t="s">
        <v>1280</v>
      </c>
    </row>
    <row r="1369" spans="1:8" s="187" customFormat="1" ht="22.9" customHeight="1" x14ac:dyDescent="0.2">
      <c r="A1369" s="552"/>
      <c r="B1369" s="553"/>
      <c r="C1369" s="350" t="s">
        <v>3395</v>
      </c>
      <c r="D1369" s="350" t="s">
        <v>3396</v>
      </c>
      <c r="E1369" s="350" t="s">
        <v>258</v>
      </c>
      <c r="F1369" s="350" t="s">
        <v>2140</v>
      </c>
      <c r="G1369" s="350" t="s">
        <v>447</v>
      </c>
      <c r="H1369" s="309" t="s">
        <v>1280</v>
      </c>
    </row>
    <row r="1370" spans="1:8" s="187" customFormat="1" ht="22.9" customHeight="1" x14ac:dyDescent="0.2">
      <c r="A1370" s="552"/>
      <c r="B1370" s="553"/>
      <c r="C1370" s="350" t="s">
        <v>3397</v>
      </c>
      <c r="D1370" s="350" t="s">
        <v>16430</v>
      </c>
      <c r="E1370" s="350" t="s">
        <v>258</v>
      </c>
      <c r="F1370" s="350" t="s">
        <v>2140</v>
      </c>
      <c r="G1370" s="350" t="s">
        <v>447</v>
      </c>
      <c r="H1370" s="309" t="s">
        <v>1280</v>
      </c>
    </row>
    <row r="1371" spans="1:8" s="187" customFormat="1" ht="22.9" customHeight="1" x14ac:dyDescent="0.2">
      <c r="A1371" s="552"/>
      <c r="B1371" s="553"/>
      <c r="C1371" s="350" t="s">
        <v>16431</v>
      </c>
      <c r="D1371" s="350" t="s">
        <v>16432</v>
      </c>
      <c r="E1371" s="350" t="s">
        <v>258</v>
      </c>
      <c r="F1371" s="350" t="s">
        <v>2140</v>
      </c>
      <c r="G1371" s="350" t="s">
        <v>447</v>
      </c>
      <c r="H1371" s="309" t="s">
        <v>1280</v>
      </c>
    </row>
    <row r="1372" spans="1:8" s="187" customFormat="1" ht="22.9" customHeight="1" x14ac:dyDescent="0.2">
      <c r="A1372" s="552"/>
      <c r="B1372" s="553"/>
      <c r="C1372" s="350" t="s">
        <v>3398</v>
      </c>
      <c r="D1372" s="350" t="s">
        <v>3399</v>
      </c>
      <c r="E1372" s="350" t="s">
        <v>258</v>
      </c>
      <c r="F1372" s="350" t="s">
        <v>2465</v>
      </c>
      <c r="G1372" s="350" t="s">
        <v>447</v>
      </c>
      <c r="H1372" s="309" t="s">
        <v>1280</v>
      </c>
    </row>
    <row r="1373" spans="1:8" s="187" customFormat="1" ht="22.9" customHeight="1" x14ac:dyDescent="0.2">
      <c r="A1373" s="552"/>
      <c r="B1373" s="553"/>
      <c r="C1373" s="350" t="s">
        <v>3400</v>
      </c>
      <c r="D1373" s="350" t="s">
        <v>3401</v>
      </c>
      <c r="E1373" s="350" t="s">
        <v>258</v>
      </c>
      <c r="F1373" s="350" t="s">
        <v>2465</v>
      </c>
      <c r="G1373" s="350" t="s">
        <v>447</v>
      </c>
      <c r="H1373" s="309" t="s">
        <v>1280</v>
      </c>
    </row>
    <row r="1374" spans="1:8" s="187" customFormat="1" ht="22.9" customHeight="1" x14ac:dyDescent="0.2">
      <c r="A1374" s="552"/>
      <c r="B1374" s="553"/>
      <c r="C1374" s="350" t="s">
        <v>3402</v>
      </c>
      <c r="D1374" s="350" t="s">
        <v>3403</v>
      </c>
      <c r="E1374" s="350" t="s">
        <v>258</v>
      </c>
      <c r="F1374" s="350" t="s">
        <v>2465</v>
      </c>
      <c r="G1374" s="350" t="s">
        <v>447</v>
      </c>
      <c r="H1374" s="309" t="s">
        <v>1280</v>
      </c>
    </row>
    <row r="1375" spans="1:8" s="187" customFormat="1" ht="22.9" customHeight="1" x14ac:dyDescent="0.2">
      <c r="A1375" s="552"/>
      <c r="B1375" s="553"/>
      <c r="C1375" s="350" t="s">
        <v>3404</v>
      </c>
      <c r="D1375" s="350" t="s">
        <v>3405</v>
      </c>
      <c r="E1375" s="350" t="s">
        <v>258</v>
      </c>
      <c r="F1375" s="350" t="s">
        <v>2465</v>
      </c>
      <c r="G1375" s="350" t="s">
        <v>447</v>
      </c>
      <c r="H1375" s="309" t="s">
        <v>1280</v>
      </c>
    </row>
    <row r="1376" spans="1:8" s="187" customFormat="1" ht="22.9" customHeight="1" x14ac:dyDescent="0.2">
      <c r="A1376" s="552" t="s">
        <v>800</v>
      </c>
      <c r="B1376" s="553" t="s">
        <v>801</v>
      </c>
      <c r="C1376" s="350" t="s">
        <v>3406</v>
      </c>
      <c r="D1376" s="350" t="s">
        <v>3407</v>
      </c>
      <c r="E1376" s="350" t="s">
        <v>372</v>
      </c>
      <c r="F1376" s="350" t="s">
        <v>3408</v>
      </c>
      <c r="G1376" s="350" t="s">
        <v>447</v>
      </c>
      <c r="H1376" s="309"/>
    </row>
    <row r="1377" spans="1:8" s="187" customFormat="1" ht="22.9" customHeight="1" x14ac:dyDescent="0.2">
      <c r="A1377" s="552"/>
      <c r="B1377" s="553"/>
      <c r="C1377" s="350" t="s">
        <v>3409</v>
      </c>
      <c r="D1377" s="350" t="s">
        <v>3410</v>
      </c>
      <c r="E1377" s="350" t="s">
        <v>372</v>
      </c>
      <c r="F1377" s="350" t="s">
        <v>3408</v>
      </c>
      <c r="G1377" s="350" t="s">
        <v>447</v>
      </c>
      <c r="H1377" s="309"/>
    </row>
    <row r="1378" spans="1:8" s="187" customFormat="1" ht="22.9" customHeight="1" x14ac:dyDescent="0.2">
      <c r="A1378" s="552" t="s">
        <v>802</v>
      </c>
      <c r="B1378" s="553" t="s">
        <v>803</v>
      </c>
      <c r="C1378" s="350" t="s">
        <v>3411</v>
      </c>
      <c r="D1378" s="350" t="s">
        <v>3412</v>
      </c>
      <c r="E1378" s="350" t="s">
        <v>372</v>
      </c>
      <c r="F1378" s="350" t="s">
        <v>3413</v>
      </c>
      <c r="G1378" s="350" t="s">
        <v>447</v>
      </c>
      <c r="H1378" s="309" t="s">
        <v>1225</v>
      </c>
    </row>
    <row r="1379" spans="1:8" s="187" customFormat="1" ht="22.9" customHeight="1" x14ac:dyDescent="0.2">
      <c r="A1379" s="552"/>
      <c r="B1379" s="553"/>
      <c r="C1379" s="350" t="s">
        <v>3414</v>
      </c>
      <c r="D1379" s="350" t="s">
        <v>3415</v>
      </c>
      <c r="E1379" s="350" t="s">
        <v>372</v>
      </c>
      <c r="F1379" s="350" t="s">
        <v>3413</v>
      </c>
      <c r="G1379" s="350" t="s">
        <v>447</v>
      </c>
      <c r="H1379" s="309" t="s">
        <v>1225</v>
      </c>
    </row>
    <row r="1380" spans="1:8" s="187" customFormat="1" ht="22.9" customHeight="1" x14ac:dyDescent="0.2">
      <c r="A1380" s="552"/>
      <c r="B1380" s="553"/>
      <c r="C1380" s="350" t="s">
        <v>3416</v>
      </c>
      <c r="D1380" s="350" t="s">
        <v>3412</v>
      </c>
      <c r="E1380" s="350" t="s">
        <v>372</v>
      </c>
      <c r="F1380" s="350" t="s">
        <v>3413</v>
      </c>
      <c r="G1380" s="350" t="s">
        <v>447</v>
      </c>
      <c r="H1380" s="309" t="s">
        <v>1225</v>
      </c>
    </row>
    <row r="1381" spans="1:8" s="187" customFormat="1" ht="22.9" customHeight="1" x14ac:dyDescent="0.2">
      <c r="A1381" s="552"/>
      <c r="B1381" s="553"/>
      <c r="C1381" s="350" t="s">
        <v>3417</v>
      </c>
      <c r="D1381" s="350" t="s">
        <v>3418</v>
      </c>
      <c r="E1381" s="350" t="s">
        <v>372</v>
      </c>
      <c r="F1381" s="350" t="s">
        <v>3413</v>
      </c>
      <c r="G1381" s="350" t="s">
        <v>447</v>
      </c>
      <c r="H1381" s="309" t="s">
        <v>1225</v>
      </c>
    </row>
    <row r="1382" spans="1:8" s="187" customFormat="1" ht="22.9" customHeight="1" x14ac:dyDescent="0.2">
      <c r="A1382" s="552"/>
      <c r="B1382" s="553"/>
      <c r="C1382" s="350" t="s">
        <v>3419</v>
      </c>
      <c r="D1382" s="350" t="s">
        <v>3420</v>
      </c>
      <c r="E1382" s="350" t="s">
        <v>372</v>
      </c>
      <c r="F1382" s="350" t="s">
        <v>3413</v>
      </c>
      <c r="G1382" s="350" t="s">
        <v>447</v>
      </c>
      <c r="H1382" s="309" t="s">
        <v>1225</v>
      </c>
    </row>
    <row r="1383" spans="1:8" s="187" customFormat="1" ht="22.9" customHeight="1" x14ac:dyDescent="0.2">
      <c r="A1383" s="552"/>
      <c r="B1383" s="553"/>
      <c r="C1383" s="350" t="s">
        <v>3421</v>
      </c>
      <c r="D1383" s="350" t="s">
        <v>3412</v>
      </c>
      <c r="E1383" s="350" t="s">
        <v>372</v>
      </c>
      <c r="F1383" s="350" t="s">
        <v>3413</v>
      </c>
      <c r="G1383" s="350" t="s">
        <v>447</v>
      </c>
      <c r="H1383" s="309" t="s">
        <v>1225</v>
      </c>
    </row>
    <row r="1384" spans="1:8" s="187" customFormat="1" ht="22.9" customHeight="1" x14ac:dyDescent="0.2">
      <c r="A1384" s="552"/>
      <c r="B1384" s="553"/>
      <c r="C1384" s="350" t="s">
        <v>3422</v>
      </c>
      <c r="D1384" s="350" t="s">
        <v>3423</v>
      </c>
      <c r="E1384" s="350" t="s">
        <v>372</v>
      </c>
      <c r="F1384" s="350" t="s">
        <v>3413</v>
      </c>
      <c r="G1384" s="350" t="s">
        <v>447</v>
      </c>
      <c r="H1384" s="309" t="s">
        <v>1225</v>
      </c>
    </row>
    <row r="1385" spans="1:8" s="187" customFormat="1" ht="22.9" customHeight="1" x14ac:dyDescent="0.2">
      <c r="A1385" s="552"/>
      <c r="B1385" s="553"/>
      <c r="C1385" s="350" t="s">
        <v>3424</v>
      </c>
      <c r="D1385" s="350" t="s">
        <v>3418</v>
      </c>
      <c r="E1385" s="350" t="s">
        <v>372</v>
      </c>
      <c r="F1385" s="350" t="s">
        <v>3413</v>
      </c>
      <c r="G1385" s="350" t="s">
        <v>447</v>
      </c>
      <c r="H1385" s="309" t="s">
        <v>1225</v>
      </c>
    </row>
    <row r="1386" spans="1:8" s="187" customFormat="1" ht="22.9" customHeight="1" x14ac:dyDescent="0.2">
      <c r="A1386" s="552"/>
      <c r="B1386" s="553"/>
      <c r="C1386" s="350" t="s">
        <v>3425</v>
      </c>
      <c r="D1386" s="350" t="s">
        <v>3426</v>
      </c>
      <c r="E1386" s="350" t="s">
        <v>372</v>
      </c>
      <c r="F1386" s="350" t="s">
        <v>3413</v>
      </c>
      <c r="G1386" s="350" t="s">
        <v>447</v>
      </c>
      <c r="H1386" s="309" t="s">
        <v>1225</v>
      </c>
    </row>
    <row r="1387" spans="1:8" s="187" customFormat="1" ht="22.9" customHeight="1" x14ac:dyDescent="0.2">
      <c r="A1387" s="552"/>
      <c r="B1387" s="553"/>
      <c r="C1387" s="350" t="s">
        <v>3427</v>
      </c>
      <c r="D1387" s="350" t="s">
        <v>3428</v>
      </c>
      <c r="E1387" s="350" t="s">
        <v>372</v>
      </c>
      <c r="F1387" s="350" t="s">
        <v>3413</v>
      </c>
      <c r="G1387" s="350" t="s">
        <v>447</v>
      </c>
      <c r="H1387" s="309" t="s">
        <v>1225</v>
      </c>
    </row>
    <row r="1388" spans="1:8" s="187" customFormat="1" ht="22.9" customHeight="1" x14ac:dyDescent="0.2">
      <c r="A1388" s="552"/>
      <c r="B1388" s="553"/>
      <c r="C1388" s="350" t="s">
        <v>3429</v>
      </c>
      <c r="D1388" s="350" t="s">
        <v>3428</v>
      </c>
      <c r="E1388" s="350" t="s">
        <v>372</v>
      </c>
      <c r="F1388" s="350" t="s">
        <v>3413</v>
      </c>
      <c r="G1388" s="350" t="s">
        <v>447</v>
      </c>
      <c r="H1388" s="309" t="s">
        <v>1225</v>
      </c>
    </row>
    <row r="1389" spans="1:8" s="187" customFormat="1" ht="22.9" customHeight="1" x14ac:dyDescent="0.2">
      <c r="A1389" s="552"/>
      <c r="B1389" s="553"/>
      <c r="C1389" s="350" t="s">
        <v>3603</v>
      </c>
      <c r="D1389" s="350" t="s">
        <v>3426</v>
      </c>
      <c r="E1389" s="350" t="s">
        <v>372</v>
      </c>
      <c r="F1389" s="350" t="s">
        <v>2365</v>
      </c>
      <c r="G1389" s="350" t="s">
        <v>447</v>
      </c>
      <c r="H1389" s="309" t="s">
        <v>1225</v>
      </c>
    </row>
    <row r="1390" spans="1:8" s="187" customFormat="1" ht="22.9" customHeight="1" x14ac:dyDescent="0.2">
      <c r="A1390" s="552"/>
      <c r="B1390" s="553"/>
      <c r="C1390" s="350" t="s">
        <v>3604</v>
      </c>
      <c r="D1390" s="350" t="s">
        <v>3426</v>
      </c>
      <c r="E1390" s="350" t="s">
        <v>372</v>
      </c>
      <c r="F1390" s="350" t="s">
        <v>2365</v>
      </c>
      <c r="G1390" s="350" t="s">
        <v>447</v>
      </c>
      <c r="H1390" s="309" t="s">
        <v>1225</v>
      </c>
    </row>
    <row r="1391" spans="1:8" s="187" customFormat="1" ht="22.9" customHeight="1" x14ac:dyDescent="0.2">
      <c r="A1391" s="552"/>
      <c r="B1391" s="553"/>
      <c r="C1391" s="350" t="s">
        <v>3605</v>
      </c>
      <c r="D1391" s="350" t="s">
        <v>3426</v>
      </c>
      <c r="E1391" s="350" t="s">
        <v>372</v>
      </c>
      <c r="F1391" s="350" t="s">
        <v>2365</v>
      </c>
      <c r="G1391" s="350" t="s">
        <v>447</v>
      </c>
      <c r="H1391" s="309" t="s">
        <v>1225</v>
      </c>
    </row>
    <row r="1392" spans="1:8" s="187" customFormat="1" ht="22.9" customHeight="1" x14ac:dyDescent="0.2">
      <c r="A1392" s="552"/>
      <c r="B1392" s="553"/>
      <c r="C1392" s="350" t="s">
        <v>3606</v>
      </c>
      <c r="D1392" s="350" t="s">
        <v>3423</v>
      </c>
      <c r="E1392" s="350" t="s">
        <v>372</v>
      </c>
      <c r="F1392" s="350" t="s">
        <v>2365</v>
      </c>
      <c r="G1392" s="350" t="s">
        <v>447</v>
      </c>
      <c r="H1392" s="309" t="s">
        <v>1225</v>
      </c>
    </row>
    <row r="1393" spans="1:8" s="187" customFormat="1" ht="22.9" customHeight="1" x14ac:dyDescent="0.2">
      <c r="A1393" s="552"/>
      <c r="B1393" s="553"/>
      <c r="C1393" s="350" t="s">
        <v>3430</v>
      </c>
      <c r="D1393" s="350" t="s">
        <v>3431</v>
      </c>
      <c r="E1393" s="350" t="s">
        <v>251</v>
      </c>
      <c r="F1393" s="350" t="s">
        <v>3432</v>
      </c>
      <c r="G1393" s="350" t="s">
        <v>447</v>
      </c>
      <c r="H1393" s="309" t="s">
        <v>1225</v>
      </c>
    </row>
    <row r="1394" spans="1:8" s="187" customFormat="1" ht="22.9" customHeight="1" x14ac:dyDescent="0.2">
      <c r="A1394" s="552" t="s">
        <v>694</v>
      </c>
      <c r="B1394" s="553" t="s">
        <v>16176</v>
      </c>
      <c r="C1394" s="350" t="s">
        <v>2361</v>
      </c>
      <c r="D1394" s="350" t="s">
        <v>16433</v>
      </c>
      <c r="E1394" s="350" t="s">
        <v>372</v>
      </c>
      <c r="F1394" s="350" t="s">
        <v>2325</v>
      </c>
      <c r="G1394" s="350" t="s">
        <v>447</v>
      </c>
      <c r="H1394" s="309" t="s">
        <v>1280</v>
      </c>
    </row>
    <row r="1395" spans="1:8" s="187" customFormat="1" ht="22.9" customHeight="1" x14ac:dyDescent="0.2">
      <c r="A1395" s="552"/>
      <c r="B1395" s="553"/>
      <c r="C1395" s="350" t="s">
        <v>2362</v>
      </c>
      <c r="D1395" s="350" t="s">
        <v>16434</v>
      </c>
      <c r="E1395" s="350" t="s">
        <v>372</v>
      </c>
      <c r="F1395" s="350" t="s">
        <v>2325</v>
      </c>
      <c r="G1395" s="350" t="s">
        <v>447</v>
      </c>
      <c r="H1395" s="309" t="s">
        <v>1280</v>
      </c>
    </row>
    <row r="1396" spans="1:8" s="187" customFormat="1" ht="22.9" customHeight="1" x14ac:dyDescent="0.2">
      <c r="A1396" s="552"/>
      <c r="B1396" s="553"/>
      <c r="C1396" s="350" t="s">
        <v>2363</v>
      </c>
      <c r="D1396" s="350" t="s">
        <v>16435</v>
      </c>
      <c r="E1396" s="350" t="s">
        <v>372</v>
      </c>
      <c r="F1396" s="350" t="s">
        <v>2325</v>
      </c>
      <c r="G1396" s="350" t="s">
        <v>447</v>
      </c>
      <c r="H1396" s="309" t="s">
        <v>1280</v>
      </c>
    </row>
    <row r="1397" spans="1:8" s="187" customFormat="1" ht="22.9" customHeight="1" x14ac:dyDescent="0.2">
      <c r="A1397" s="552"/>
      <c r="B1397" s="553"/>
      <c r="C1397" s="350" t="s">
        <v>3433</v>
      </c>
      <c r="D1397" s="350" t="s">
        <v>16436</v>
      </c>
      <c r="E1397" s="350" t="s">
        <v>372</v>
      </c>
      <c r="F1397" s="350" t="s">
        <v>3408</v>
      </c>
      <c r="G1397" s="350" t="s">
        <v>447</v>
      </c>
      <c r="H1397" s="309" t="s">
        <v>1280</v>
      </c>
    </row>
    <row r="1398" spans="1:8" s="187" customFormat="1" ht="22.9" customHeight="1" x14ac:dyDescent="0.2">
      <c r="A1398" s="552"/>
      <c r="B1398" s="553"/>
      <c r="C1398" s="350" t="s">
        <v>3434</v>
      </c>
      <c r="D1398" s="350" t="s">
        <v>16437</v>
      </c>
      <c r="E1398" s="350" t="s">
        <v>372</v>
      </c>
      <c r="F1398" s="350" t="s">
        <v>3408</v>
      </c>
      <c r="G1398" s="350" t="s">
        <v>447</v>
      </c>
      <c r="H1398" s="309" t="s">
        <v>1280</v>
      </c>
    </row>
    <row r="1399" spans="1:8" s="187" customFormat="1" ht="22.9" customHeight="1" x14ac:dyDescent="0.2">
      <c r="A1399" s="552"/>
      <c r="B1399" s="553"/>
      <c r="C1399" s="350" t="s">
        <v>3435</v>
      </c>
      <c r="D1399" s="350" t="s">
        <v>16438</v>
      </c>
      <c r="E1399" s="350" t="s">
        <v>372</v>
      </c>
      <c r="F1399" s="350" t="s">
        <v>3413</v>
      </c>
      <c r="G1399" s="350" t="s">
        <v>447</v>
      </c>
      <c r="H1399" s="309" t="s">
        <v>1280</v>
      </c>
    </row>
    <row r="1400" spans="1:8" s="187" customFormat="1" ht="22.9" customHeight="1" x14ac:dyDescent="0.2">
      <c r="A1400" s="552"/>
      <c r="B1400" s="553"/>
      <c r="C1400" s="350" t="s">
        <v>3436</v>
      </c>
      <c r="D1400" s="350" t="s">
        <v>16439</v>
      </c>
      <c r="E1400" s="350" t="s">
        <v>372</v>
      </c>
      <c r="F1400" s="350" t="s">
        <v>3413</v>
      </c>
      <c r="G1400" s="350" t="s">
        <v>447</v>
      </c>
      <c r="H1400" s="309" t="s">
        <v>1280</v>
      </c>
    </row>
    <row r="1401" spans="1:8" s="187" customFormat="1" ht="22.9" customHeight="1" x14ac:dyDescent="0.2">
      <c r="A1401" s="552"/>
      <c r="B1401" s="553"/>
      <c r="C1401" s="350" t="s">
        <v>3437</v>
      </c>
      <c r="D1401" s="350" t="s">
        <v>16440</v>
      </c>
      <c r="E1401" s="350" t="s">
        <v>372</v>
      </c>
      <c r="F1401" s="350" t="s">
        <v>3413</v>
      </c>
      <c r="G1401" s="350" t="s">
        <v>447</v>
      </c>
      <c r="H1401" s="309" t="s">
        <v>1280</v>
      </c>
    </row>
    <row r="1402" spans="1:8" s="187" customFormat="1" ht="22.9" customHeight="1" x14ac:dyDescent="0.2">
      <c r="A1402" s="552"/>
      <c r="B1402" s="553"/>
      <c r="C1402" s="350" t="s">
        <v>3438</v>
      </c>
      <c r="D1402" s="350" t="s">
        <v>16441</v>
      </c>
      <c r="E1402" s="350" t="s">
        <v>372</v>
      </c>
      <c r="F1402" s="350" t="s">
        <v>3413</v>
      </c>
      <c r="G1402" s="350" t="s">
        <v>447</v>
      </c>
      <c r="H1402" s="309" t="s">
        <v>1280</v>
      </c>
    </row>
    <row r="1403" spans="1:8" s="187" customFormat="1" ht="22.9" customHeight="1" x14ac:dyDescent="0.2">
      <c r="A1403" s="552"/>
      <c r="B1403" s="553"/>
      <c r="C1403" s="350" t="s">
        <v>3439</v>
      </c>
      <c r="D1403" s="350" t="s">
        <v>16442</v>
      </c>
      <c r="E1403" s="350" t="s">
        <v>372</v>
      </c>
      <c r="F1403" s="350" t="s">
        <v>3413</v>
      </c>
      <c r="G1403" s="350" t="s">
        <v>447</v>
      </c>
      <c r="H1403" s="309" t="s">
        <v>1280</v>
      </c>
    </row>
    <row r="1404" spans="1:8" s="187" customFormat="1" ht="22.9" customHeight="1" x14ac:dyDescent="0.2">
      <c r="A1404" s="552"/>
      <c r="B1404" s="553"/>
      <c r="C1404" s="350" t="s">
        <v>3440</v>
      </c>
      <c r="D1404" s="350" t="s">
        <v>16443</v>
      </c>
      <c r="E1404" s="350" t="s">
        <v>372</v>
      </c>
      <c r="F1404" s="350" t="s">
        <v>3413</v>
      </c>
      <c r="G1404" s="350" t="s">
        <v>447</v>
      </c>
      <c r="H1404" s="309" t="s">
        <v>1280</v>
      </c>
    </row>
    <row r="1405" spans="1:8" s="187" customFormat="1" ht="22.9" customHeight="1" x14ac:dyDescent="0.2">
      <c r="A1405" s="552"/>
      <c r="B1405" s="553"/>
      <c r="C1405" s="350" t="s">
        <v>3441</v>
      </c>
      <c r="D1405" s="350" t="s">
        <v>16444</v>
      </c>
      <c r="E1405" s="350" t="s">
        <v>372</v>
      </c>
      <c r="F1405" s="350" t="s">
        <v>3413</v>
      </c>
      <c r="G1405" s="350" t="s">
        <v>447</v>
      </c>
      <c r="H1405" s="309" t="s">
        <v>1280</v>
      </c>
    </row>
    <row r="1406" spans="1:8" s="187" customFormat="1" ht="22.9" customHeight="1" x14ac:dyDescent="0.2">
      <c r="A1406" s="552"/>
      <c r="B1406" s="553"/>
      <c r="C1406" s="350" t="s">
        <v>3442</v>
      </c>
      <c r="D1406" s="350" t="s">
        <v>16445</v>
      </c>
      <c r="E1406" s="350" t="s">
        <v>372</v>
      </c>
      <c r="F1406" s="350" t="s">
        <v>3413</v>
      </c>
      <c r="G1406" s="350" t="s">
        <v>447</v>
      </c>
      <c r="H1406" s="309" t="s">
        <v>1280</v>
      </c>
    </row>
    <row r="1407" spans="1:8" s="187" customFormat="1" ht="22.9" customHeight="1" x14ac:dyDescent="0.2">
      <c r="A1407" s="552"/>
      <c r="B1407" s="553"/>
      <c r="C1407" s="350" t="s">
        <v>3443</v>
      </c>
      <c r="D1407" s="350" t="s">
        <v>16446</v>
      </c>
      <c r="E1407" s="350" t="s">
        <v>372</v>
      </c>
      <c r="F1407" s="350" t="s">
        <v>3413</v>
      </c>
      <c r="G1407" s="350" t="s">
        <v>447</v>
      </c>
      <c r="H1407" s="309" t="s">
        <v>1280</v>
      </c>
    </row>
    <row r="1408" spans="1:8" s="187" customFormat="1" ht="22.9" customHeight="1" x14ac:dyDescent="0.2">
      <c r="A1408" s="552"/>
      <c r="B1408" s="553"/>
      <c r="C1408" s="350" t="s">
        <v>3444</v>
      </c>
      <c r="D1408" s="350" t="s">
        <v>16447</v>
      </c>
      <c r="E1408" s="350" t="s">
        <v>372</v>
      </c>
      <c r="F1408" s="350" t="s">
        <v>3413</v>
      </c>
      <c r="G1408" s="350" t="s">
        <v>447</v>
      </c>
      <c r="H1408" s="309" t="s">
        <v>1280</v>
      </c>
    </row>
    <row r="1409" spans="1:8" s="187" customFormat="1" ht="22.9" customHeight="1" x14ac:dyDescent="0.2">
      <c r="A1409" s="552"/>
      <c r="B1409" s="553"/>
      <c r="C1409" s="350" t="s">
        <v>3445</v>
      </c>
      <c r="D1409" s="350" t="s">
        <v>16448</v>
      </c>
      <c r="E1409" s="350" t="s">
        <v>372</v>
      </c>
      <c r="F1409" s="350" t="s">
        <v>3413</v>
      </c>
      <c r="G1409" s="350" t="s">
        <v>447</v>
      </c>
      <c r="H1409" s="309" t="s">
        <v>1280</v>
      </c>
    </row>
    <row r="1410" spans="1:8" s="187" customFormat="1" ht="22.9" customHeight="1" x14ac:dyDescent="0.2">
      <c r="A1410" s="552"/>
      <c r="B1410" s="553"/>
      <c r="C1410" s="350" t="s">
        <v>3446</v>
      </c>
      <c r="D1410" s="350" t="s">
        <v>16449</v>
      </c>
      <c r="E1410" s="350" t="s">
        <v>372</v>
      </c>
      <c r="F1410" s="350" t="s">
        <v>3413</v>
      </c>
      <c r="G1410" s="350" t="s">
        <v>447</v>
      </c>
      <c r="H1410" s="309" t="s">
        <v>1280</v>
      </c>
    </row>
    <row r="1411" spans="1:8" s="187" customFormat="1" ht="22.9" customHeight="1" x14ac:dyDescent="0.2">
      <c r="A1411" s="552"/>
      <c r="B1411" s="553"/>
      <c r="C1411" s="350" t="s">
        <v>3447</v>
      </c>
      <c r="D1411" s="350" t="s">
        <v>16450</v>
      </c>
      <c r="E1411" s="350" t="s">
        <v>372</v>
      </c>
      <c r="F1411" s="350" t="s">
        <v>3413</v>
      </c>
      <c r="G1411" s="350" t="s">
        <v>447</v>
      </c>
      <c r="H1411" s="309" t="s">
        <v>1280</v>
      </c>
    </row>
    <row r="1412" spans="1:8" s="187" customFormat="1" ht="22.9" customHeight="1" x14ac:dyDescent="0.2">
      <c r="A1412" s="552"/>
      <c r="B1412" s="553"/>
      <c r="C1412" s="350" t="s">
        <v>3448</v>
      </c>
      <c r="D1412" s="350" t="s">
        <v>16451</v>
      </c>
      <c r="E1412" s="350" t="s">
        <v>372</v>
      </c>
      <c r="F1412" s="350" t="s">
        <v>3413</v>
      </c>
      <c r="G1412" s="350" t="s">
        <v>447</v>
      </c>
      <c r="H1412" s="309" t="s">
        <v>1280</v>
      </c>
    </row>
    <row r="1413" spans="1:8" s="187" customFormat="1" ht="22.9" customHeight="1" x14ac:dyDescent="0.2">
      <c r="A1413" s="552"/>
      <c r="B1413" s="553"/>
      <c r="C1413" s="350" t="s">
        <v>3449</v>
      </c>
      <c r="D1413" s="350" t="s">
        <v>16452</v>
      </c>
      <c r="E1413" s="350" t="s">
        <v>372</v>
      </c>
      <c r="F1413" s="350" t="s">
        <v>3413</v>
      </c>
      <c r="G1413" s="350" t="s">
        <v>447</v>
      </c>
      <c r="H1413" s="309" t="s">
        <v>1280</v>
      </c>
    </row>
    <row r="1414" spans="1:8" s="187" customFormat="1" ht="22.9" customHeight="1" x14ac:dyDescent="0.2">
      <c r="A1414" s="552"/>
      <c r="B1414" s="553"/>
      <c r="C1414" s="350" t="s">
        <v>3450</v>
      </c>
      <c r="D1414" s="350" t="s">
        <v>16453</v>
      </c>
      <c r="E1414" s="350" t="s">
        <v>372</v>
      </c>
      <c r="F1414" s="350" t="s">
        <v>3413</v>
      </c>
      <c r="G1414" s="350" t="s">
        <v>447</v>
      </c>
      <c r="H1414" s="309" t="s">
        <v>1280</v>
      </c>
    </row>
    <row r="1415" spans="1:8" s="187" customFormat="1" ht="22.9" customHeight="1" x14ac:dyDescent="0.2">
      <c r="A1415" s="552"/>
      <c r="B1415" s="553"/>
      <c r="C1415" s="350" t="s">
        <v>3451</v>
      </c>
      <c r="D1415" s="350" t="s">
        <v>16454</v>
      </c>
      <c r="E1415" s="350" t="s">
        <v>372</v>
      </c>
      <c r="F1415" s="350" t="s">
        <v>3413</v>
      </c>
      <c r="G1415" s="350" t="s">
        <v>447</v>
      </c>
      <c r="H1415" s="309" t="s">
        <v>1280</v>
      </c>
    </row>
    <row r="1416" spans="1:8" s="187" customFormat="1" ht="22.9" customHeight="1" x14ac:dyDescent="0.2">
      <c r="A1416" s="552"/>
      <c r="B1416" s="553"/>
      <c r="C1416" s="350" t="s">
        <v>3452</v>
      </c>
      <c r="D1416" s="350" t="s">
        <v>16455</v>
      </c>
      <c r="E1416" s="350" t="s">
        <v>372</v>
      </c>
      <c r="F1416" s="350" t="s">
        <v>3413</v>
      </c>
      <c r="G1416" s="350" t="s">
        <v>447</v>
      </c>
      <c r="H1416" s="309" t="s">
        <v>1280</v>
      </c>
    </row>
    <row r="1417" spans="1:8" s="187" customFormat="1" ht="22.9" customHeight="1" x14ac:dyDescent="0.2">
      <c r="A1417" s="552"/>
      <c r="B1417" s="553"/>
      <c r="C1417" s="350" t="s">
        <v>3453</v>
      </c>
      <c r="D1417" s="350" t="s">
        <v>16456</v>
      </c>
      <c r="E1417" s="350" t="s">
        <v>372</v>
      </c>
      <c r="F1417" s="350" t="s">
        <v>3413</v>
      </c>
      <c r="G1417" s="350" t="s">
        <v>447</v>
      </c>
      <c r="H1417" s="309" t="s">
        <v>1280</v>
      </c>
    </row>
    <row r="1418" spans="1:8" s="187" customFormat="1" ht="22.9" customHeight="1" x14ac:dyDescent="0.2">
      <c r="A1418" s="552"/>
      <c r="B1418" s="553"/>
      <c r="C1418" s="350" t="s">
        <v>3454</v>
      </c>
      <c r="D1418" s="350" t="s">
        <v>16457</v>
      </c>
      <c r="E1418" s="350" t="s">
        <v>372</v>
      </c>
      <c r="F1418" s="350" t="s">
        <v>3413</v>
      </c>
      <c r="G1418" s="350" t="s">
        <v>447</v>
      </c>
      <c r="H1418" s="309" t="s">
        <v>1280</v>
      </c>
    </row>
    <row r="1419" spans="1:8" s="187" customFormat="1" ht="22.9" customHeight="1" x14ac:dyDescent="0.2">
      <c r="A1419" s="552"/>
      <c r="B1419" s="553"/>
      <c r="C1419" s="350" t="s">
        <v>3455</v>
      </c>
      <c r="D1419" s="350" t="s">
        <v>16458</v>
      </c>
      <c r="E1419" s="350" t="s">
        <v>372</v>
      </c>
      <c r="F1419" s="350" t="s">
        <v>3413</v>
      </c>
      <c r="G1419" s="350" t="s">
        <v>447</v>
      </c>
      <c r="H1419" s="309" t="s">
        <v>1280</v>
      </c>
    </row>
    <row r="1420" spans="1:8" s="187" customFormat="1" ht="22.9" customHeight="1" x14ac:dyDescent="0.2">
      <c r="A1420" s="552"/>
      <c r="B1420" s="553"/>
      <c r="C1420" s="350" t="s">
        <v>3456</v>
      </c>
      <c r="D1420" s="350" t="s">
        <v>16459</v>
      </c>
      <c r="E1420" s="350" t="s">
        <v>372</v>
      </c>
      <c r="F1420" s="350" t="s">
        <v>3413</v>
      </c>
      <c r="G1420" s="350" t="s">
        <v>447</v>
      </c>
      <c r="H1420" s="309" t="s">
        <v>1280</v>
      </c>
    </row>
    <row r="1421" spans="1:8" s="187" customFormat="1" ht="22.9" customHeight="1" x14ac:dyDescent="0.2">
      <c r="A1421" s="552"/>
      <c r="B1421" s="553"/>
      <c r="C1421" s="350" t="s">
        <v>3457</v>
      </c>
      <c r="D1421" s="350" t="s">
        <v>16460</v>
      </c>
      <c r="E1421" s="350" t="s">
        <v>372</v>
      </c>
      <c r="F1421" s="350" t="s">
        <v>3413</v>
      </c>
      <c r="G1421" s="350" t="s">
        <v>447</v>
      </c>
      <c r="H1421" s="309" t="s">
        <v>1280</v>
      </c>
    </row>
    <row r="1422" spans="1:8" s="187" customFormat="1" ht="22.9" customHeight="1" x14ac:dyDescent="0.2">
      <c r="A1422" s="552"/>
      <c r="B1422" s="553"/>
      <c r="C1422" s="350" t="s">
        <v>3458</v>
      </c>
      <c r="D1422" s="350" t="s">
        <v>16461</v>
      </c>
      <c r="E1422" s="350" t="s">
        <v>372</v>
      </c>
      <c r="F1422" s="350" t="s">
        <v>3413</v>
      </c>
      <c r="G1422" s="350" t="s">
        <v>447</v>
      </c>
      <c r="H1422" s="309" t="s">
        <v>1280</v>
      </c>
    </row>
    <row r="1423" spans="1:8" s="187" customFormat="1" ht="22.9" customHeight="1" x14ac:dyDescent="0.2">
      <c r="A1423" s="552"/>
      <c r="B1423" s="553"/>
      <c r="C1423" s="350" t="s">
        <v>3459</v>
      </c>
      <c r="D1423" s="350" t="s">
        <v>16462</v>
      </c>
      <c r="E1423" s="350" t="s">
        <v>372</v>
      </c>
      <c r="F1423" s="350" t="s">
        <v>3413</v>
      </c>
      <c r="G1423" s="350" t="s">
        <v>447</v>
      </c>
      <c r="H1423" s="309" t="s">
        <v>1280</v>
      </c>
    </row>
    <row r="1424" spans="1:8" s="187" customFormat="1" ht="22.9" customHeight="1" x14ac:dyDescent="0.2">
      <c r="A1424" s="552"/>
      <c r="B1424" s="553"/>
      <c r="C1424" s="350" t="s">
        <v>3460</v>
      </c>
      <c r="D1424" s="350" t="s">
        <v>16463</v>
      </c>
      <c r="E1424" s="350" t="s">
        <v>372</v>
      </c>
      <c r="F1424" s="350" t="s">
        <v>2365</v>
      </c>
      <c r="G1424" s="350" t="s">
        <v>447</v>
      </c>
      <c r="H1424" s="309" t="s">
        <v>1280</v>
      </c>
    </row>
    <row r="1425" spans="1:8" s="187" customFormat="1" ht="22.9" customHeight="1" x14ac:dyDescent="0.2">
      <c r="A1425" s="552"/>
      <c r="B1425" s="553"/>
      <c r="C1425" s="350" t="s">
        <v>3461</v>
      </c>
      <c r="D1425" s="350" t="s">
        <v>16464</v>
      </c>
      <c r="E1425" s="350" t="s">
        <v>372</v>
      </c>
      <c r="F1425" s="350" t="s">
        <v>2365</v>
      </c>
      <c r="G1425" s="350" t="s">
        <v>447</v>
      </c>
      <c r="H1425" s="309" t="s">
        <v>1280</v>
      </c>
    </row>
    <row r="1426" spans="1:8" s="187" customFormat="1" ht="22.9" customHeight="1" x14ac:dyDescent="0.2">
      <c r="A1426" s="552"/>
      <c r="B1426" s="553"/>
      <c r="C1426" s="350" t="s">
        <v>2364</v>
      </c>
      <c r="D1426" s="350" t="s">
        <v>16465</v>
      </c>
      <c r="E1426" s="350" t="s">
        <v>372</v>
      </c>
      <c r="F1426" s="350" t="s">
        <v>2365</v>
      </c>
      <c r="G1426" s="350" t="s">
        <v>447</v>
      </c>
      <c r="H1426" s="309" t="s">
        <v>1280</v>
      </c>
    </row>
    <row r="1427" spans="1:8" s="187" customFormat="1" ht="22.9" customHeight="1" x14ac:dyDescent="0.2">
      <c r="A1427" s="552"/>
      <c r="B1427" s="553"/>
      <c r="C1427" s="350" t="s">
        <v>2366</v>
      </c>
      <c r="D1427" s="350" t="s">
        <v>16466</v>
      </c>
      <c r="E1427" s="350" t="s">
        <v>372</v>
      </c>
      <c r="F1427" s="350" t="s">
        <v>2367</v>
      </c>
      <c r="G1427" s="350" t="s">
        <v>447</v>
      </c>
      <c r="H1427" s="309" t="s">
        <v>1280</v>
      </c>
    </row>
    <row r="1428" spans="1:8" s="187" customFormat="1" ht="22.9" customHeight="1" x14ac:dyDescent="0.2">
      <c r="A1428" s="552" t="s">
        <v>489</v>
      </c>
      <c r="B1428" s="553" t="s">
        <v>16178</v>
      </c>
      <c r="C1428" s="350" t="s">
        <v>16024</v>
      </c>
      <c r="D1428" s="350" t="s">
        <v>3462</v>
      </c>
      <c r="E1428" s="350" t="s">
        <v>252</v>
      </c>
      <c r="F1428" s="350" t="s">
        <v>349</v>
      </c>
      <c r="G1428" s="350" t="s">
        <v>447</v>
      </c>
      <c r="H1428" s="309"/>
    </row>
    <row r="1429" spans="1:8" s="187" customFormat="1" ht="22.9" customHeight="1" x14ac:dyDescent="0.2">
      <c r="A1429" s="552"/>
      <c r="B1429" s="553"/>
      <c r="C1429" s="350" t="s">
        <v>16025</v>
      </c>
      <c r="D1429" s="350" t="s">
        <v>3463</v>
      </c>
      <c r="E1429" s="350" t="s">
        <v>252</v>
      </c>
      <c r="F1429" s="350" t="s">
        <v>349</v>
      </c>
      <c r="G1429" s="350" t="s">
        <v>447</v>
      </c>
      <c r="H1429" s="309"/>
    </row>
    <row r="1430" spans="1:8" s="187" customFormat="1" ht="22.9" customHeight="1" x14ac:dyDescent="0.2">
      <c r="A1430" s="552"/>
      <c r="B1430" s="553"/>
      <c r="C1430" s="350" t="s">
        <v>16026</v>
      </c>
      <c r="D1430" s="350" t="s">
        <v>8051</v>
      </c>
      <c r="E1430" s="350" t="s">
        <v>253</v>
      </c>
      <c r="F1430" s="350" t="s">
        <v>1230</v>
      </c>
      <c r="G1430" s="350" t="s">
        <v>447</v>
      </c>
      <c r="H1430" s="309"/>
    </row>
    <row r="1431" spans="1:8" s="187" customFormat="1" ht="22.9" customHeight="1" x14ac:dyDescent="0.2">
      <c r="A1431" s="552"/>
      <c r="B1431" s="553"/>
      <c r="C1431" s="350" t="s">
        <v>3464</v>
      </c>
      <c r="D1431" s="350" t="s">
        <v>3465</v>
      </c>
      <c r="E1431" s="350" t="s">
        <v>252</v>
      </c>
      <c r="F1431" s="350" t="s">
        <v>18321</v>
      </c>
      <c r="G1431" s="350" t="s">
        <v>447</v>
      </c>
      <c r="H1431" s="309"/>
    </row>
    <row r="1432" spans="1:8" s="187" customFormat="1" ht="22.9" customHeight="1" x14ac:dyDescent="0.2">
      <c r="A1432" s="552"/>
      <c r="B1432" s="553"/>
      <c r="C1432" s="350" t="s">
        <v>3466</v>
      </c>
      <c r="D1432" s="350" t="s">
        <v>16467</v>
      </c>
      <c r="E1432" s="350" t="s">
        <v>252</v>
      </c>
      <c r="F1432" s="350" t="s">
        <v>18321</v>
      </c>
      <c r="G1432" s="350" t="s">
        <v>447</v>
      </c>
      <c r="H1432" s="309"/>
    </row>
    <row r="1433" spans="1:8" s="187" customFormat="1" ht="22.9" customHeight="1" x14ac:dyDescent="0.2">
      <c r="A1433" s="552"/>
      <c r="B1433" s="553"/>
      <c r="C1433" s="350" t="s">
        <v>3467</v>
      </c>
      <c r="D1433" s="350" t="s">
        <v>3468</v>
      </c>
      <c r="E1433" s="350" t="s">
        <v>252</v>
      </c>
      <c r="F1433" s="350" t="s">
        <v>18321</v>
      </c>
      <c r="G1433" s="350" t="s">
        <v>447</v>
      </c>
      <c r="H1433" s="309"/>
    </row>
    <row r="1434" spans="1:8" s="187" customFormat="1" ht="22.9" customHeight="1" x14ac:dyDescent="0.2">
      <c r="A1434" s="552"/>
      <c r="B1434" s="553"/>
      <c r="C1434" s="350" t="s">
        <v>3469</v>
      </c>
      <c r="D1434" s="350" t="s">
        <v>3470</v>
      </c>
      <c r="E1434" s="350" t="s">
        <v>252</v>
      </c>
      <c r="F1434" s="350" t="s">
        <v>18321</v>
      </c>
      <c r="G1434" s="350" t="s">
        <v>447</v>
      </c>
      <c r="H1434" s="309"/>
    </row>
    <row r="1435" spans="1:8" s="187" customFormat="1" ht="22.9" customHeight="1" x14ac:dyDescent="0.2">
      <c r="A1435" s="552"/>
      <c r="B1435" s="553"/>
      <c r="C1435" s="350" t="s">
        <v>3471</v>
      </c>
      <c r="D1435" s="350" t="s">
        <v>16468</v>
      </c>
      <c r="E1435" s="350" t="s">
        <v>252</v>
      </c>
      <c r="F1435" s="350" t="s">
        <v>18321</v>
      </c>
      <c r="G1435" s="350" t="s">
        <v>447</v>
      </c>
      <c r="H1435" s="309"/>
    </row>
    <row r="1436" spans="1:8" s="187" customFormat="1" ht="22.9" customHeight="1" x14ac:dyDescent="0.2">
      <c r="A1436" s="552"/>
      <c r="B1436" s="553"/>
      <c r="C1436" s="350" t="s">
        <v>3472</v>
      </c>
      <c r="D1436" s="350" t="s">
        <v>16469</v>
      </c>
      <c r="E1436" s="350" t="s">
        <v>252</v>
      </c>
      <c r="F1436" s="350" t="s">
        <v>18321</v>
      </c>
      <c r="G1436" s="350" t="s">
        <v>447</v>
      </c>
      <c r="H1436" s="309"/>
    </row>
    <row r="1437" spans="1:8" s="187" customFormat="1" ht="22.9" customHeight="1" x14ac:dyDescent="0.2">
      <c r="A1437" s="552"/>
      <c r="B1437" s="553"/>
      <c r="C1437" s="350" t="s">
        <v>3473</v>
      </c>
      <c r="D1437" s="350" t="s">
        <v>3474</v>
      </c>
      <c r="E1437" s="350" t="s">
        <v>252</v>
      </c>
      <c r="F1437" s="350" t="s">
        <v>18321</v>
      </c>
      <c r="G1437" s="350" t="s">
        <v>447</v>
      </c>
      <c r="H1437" s="309"/>
    </row>
    <row r="1438" spans="1:8" s="187" customFormat="1" ht="22.9" customHeight="1" x14ac:dyDescent="0.2">
      <c r="A1438" s="552"/>
      <c r="B1438" s="553"/>
      <c r="C1438" s="350" t="s">
        <v>3475</v>
      </c>
      <c r="D1438" s="350" t="s">
        <v>3476</v>
      </c>
      <c r="E1438" s="350" t="s">
        <v>252</v>
      </c>
      <c r="F1438" s="350" t="s">
        <v>18321</v>
      </c>
      <c r="G1438" s="350" t="s">
        <v>447</v>
      </c>
      <c r="H1438" s="309"/>
    </row>
    <row r="1439" spans="1:8" s="187" customFormat="1" ht="22.9" customHeight="1" x14ac:dyDescent="0.2">
      <c r="A1439" s="552"/>
      <c r="B1439" s="553"/>
      <c r="C1439" s="350" t="s">
        <v>3477</v>
      </c>
      <c r="D1439" s="350" t="s">
        <v>3478</v>
      </c>
      <c r="E1439" s="350" t="s">
        <v>252</v>
      </c>
      <c r="F1439" s="350" t="s">
        <v>18321</v>
      </c>
      <c r="G1439" s="350" t="s">
        <v>447</v>
      </c>
      <c r="H1439" s="309"/>
    </row>
    <row r="1440" spans="1:8" s="187" customFormat="1" ht="22.9" customHeight="1" x14ac:dyDescent="0.2">
      <c r="A1440" s="552"/>
      <c r="B1440" s="553"/>
      <c r="C1440" s="350" t="s">
        <v>3479</v>
      </c>
      <c r="D1440" s="350" t="s">
        <v>16470</v>
      </c>
      <c r="E1440" s="350" t="s">
        <v>252</v>
      </c>
      <c r="F1440" s="350" t="s">
        <v>18321</v>
      </c>
      <c r="G1440" s="350" t="s">
        <v>447</v>
      </c>
      <c r="H1440" s="309"/>
    </row>
    <row r="1441" spans="1:8" s="187" customFormat="1" ht="22.9" customHeight="1" x14ac:dyDescent="0.2">
      <c r="A1441" s="552"/>
      <c r="B1441" s="553"/>
      <c r="C1441" s="350" t="s">
        <v>3480</v>
      </c>
      <c r="D1441" s="350" t="s">
        <v>3481</v>
      </c>
      <c r="E1441" s="350" t="s">
        <v>252</v>
      </c>
      <c r="F1441" s="350" t="s">
        <v>18321</v>
      </c>
      <c r="G1441" s="350" t="s">
        <v>447</v>
      </c>
      <c r="H1441" s="309"/>
    </row>
    <row r="1442" spans="1:8" s="187" customFormat="1" ht="22.9" customHeight="1" x14ac:dyDescent="0.2">
      <c r="A1442" s="552"/>
      <c r="B1442" s="553"/>
      <c r="C1442" s="350" t="s">
        <v>3482</v>
      </c>
      <c r="D1442" s="350" t="s">
        <v>16471</v>
      </c>
      <c r="E1442" s="350" t="s">
        <v>252</v>
      </c>
      <c r="F1442" s="350" t="s">
        <v>18321</v>
      </c>
      <c r="G1442" s="350" t="s">
        <v>447</v>
      </c>
      <c r="H1442" s="309"/>
    </row>
    <row r="1443" spans="1:8" s="187" customFormat="1" ht="22.9" customHeight="1" x14ac:dyDescent="0.2">
      <c r="A1443" s="552"/>
      <c r="B1443" s="553"/>
      <c r="C1443" s="350" t="s">
        <v>3483</v>
      </c>
      <c r="D1443" s="350" t="s">
        <v>8050</v>
      </c>
      <c r="E1443" s="350" t="s">
        <v>252</v>
      </c>
      <c r="F1443" s="350" t="s">
        <v>18321</v>
      </c>
      <c r="G1443" s="350" t="s">
        <v>447</v>
      </c>
      <c r="H1443" s="309"/>
    </row>
    <row r="1444" spans="1:8" s="187" customFormat="1" ht="22.9" customHeight="1" x14ac:dyDescent="0.2">
      <c r="A1444" s="552"/>
      <c r="B1444" s="553"/>
      <c r="C1444" s="350" t="s">
        <v>3484</v>
      </c>
      <c r="D1444" s="350" t="s">
        <v>3485</v>
      </c>
      <c r="E1444" s="350" t="s">
        <v>252</v>
      </c>
      <c r="F1444" s="350" t="s">
        <v>18321</v>
      </c>
      <c r="G1444" s="350" t="s">
        <v>447</v>
      </c>
      <c r="H1444" s="309"/>
    </row>
    <row r="1445" spans="1:8" s="187" customFormat="1" ht="22.9" customHeight="1" x14ac:dyDescent="0.2">
      <c r="A1445" s="552"/>
      <c r="B1445" s="553"/>
      <c r="C1445" s="350" t="s">
        <v>3486</v>
      </c>
      <c r="D1445" s="350" t="s">
        <v>3487</v>
      </c>
      <c r="E1445" s="350" t="s">
        <v>252</v>
      </c>
      <c r="F1445" s="350" t="s">
        <v>18321</v>
      </c>
      <c r="G1445" s="350" t="s">
        <v>447</v>
      </c>
      <c r="H1445" s="309"/>
    </row>
    <row r="1446" spans="1:8" s="187" customFormat="1" ht="22.9" customHeight="1" x14ac:dyDescent="0.2">
      <c r="A1446" s="552"/>
      <c r="B1446" s="553"/>
      <c r="C1446" s="350" t="s">
        <v>3488</v>
      </c>
      <c r="D1446" s="350" t="s">
        <v>3489</v>
      </c>
      <c r="E1446" s="350" t="s">
        <v>252</v>
      </c>
      <c r="F1446" s="350" t="s">
        <v>18321</v>
      </c>
      <c r="G1446" s="350" t="s">
        <v>447</v>
      </c>
      <c r="H1446" s="309"/>
    </row>
    <row r="1447" spans="1:8" s="187" customFormat="1" ht="22.9" customHeight="1" x14ac:dyDescent="0.2">
      <c r="A1447" s="552"/>
      <c r="B1447" s="553"/>
      <c r="C1447" s="350" t="s">
        <v>3490</v>
      </c>
      <c r="D1447" s="350" t="s">
        <v>3491</v>
      </c>
      <c r="E1447" s="350" t="s">
        <v>252</v>
      </c>
      <c r="F1447" s="350" t="s">
        <v>18321</v>
      </c>
      <c r="G1447" s="350" t="s">
        <v>447</v>
      </c>
      <c r="H1447" s="309"/>
    </row>
    <row r="1448" spans="1:8" s="187" customFormat="1" ht="22.9" customHeight="1" x14ac:dyDescent="0.2">
      <c r="A1448" s="552"/>
      <c r="B1448" s="553"/>
      <c r="C1448" s="350" t="s">
        <v>3492</v>
      </c>
      <c r="D1448" s="350" t="s">
        <v>16472</v>
      </c>
      <c r="E1448" s="350" t="s">
        <v>252</v>
      </c>
      <c r="F1448" s="350" t="s">
        <v>18321</v>
      </c>
      <c r="G1448" s="350" t="s">
        <v>447</v>
      </c>
      <c r="H1448" s="309"/>
    </row>
    <row r="1449" spans="1:8" s="187" customFormat="1" ht="22.9" customHeight="1" x14ac:dyDescent="0.2">
      <c r="A1449" s="552"/>
      <c r="B1449" s="553"/>
      <c r="C1449" s="350" t="s">
        <v>3493</v>
      </c>
      <c r="D1449" s="350" t="s">
        <v>3494</v>
      </c>
      <c r="E1449" s="350" t="s">
        <v>252</v>
      </c>
      <c r="F1449" s="350" t="s">
        <v>18321</v>
      </c>
      <c r="G1449" s="350" t="s">
        <v>447</v>
      </c>
      <c r="H1449" s="309"/>
    </row>
    <row r="1450" spans="1:8" s="187" customFormat="1" ht="22.9" customHeight="1" x14ac:dyDescent="0.2">
      <c r="A1450" s="552"/>
      <c r="B1450" s="553"/>
      <c r="C1450" s="350" t="s">
        <v>3495</v>
      </c>
      <c r="D1450" s="350" t="s">
        <v>3496</v>
      </c>
      <c r="E1450" s="350" t="s">
        <v>252</v>
      </c>
      <c r="F1450" s="350" t="s">
        <v>18321</v>
      </c>
      <c r="G1450" s="350" t="s">
        <v>447</v>
      </c>
      <c r="H1450" s="309"/>
    </row>
    <row r="1451" spans="1:8" s="187" customFormat="1" ht="22.9" customHeight="1" x14ac:dyDescent="0.2">
      <c r="A1451" s="552"/>
      <c r="B1451" s="553"/>
      <c r="C1451" s="350" t="s">
        <v>3497</v>
      </c>
      <c r="D1451" s="350" t="s">
        <v>3498</v>
      </c>
      <c r="E1451" s="350" t="s">
        <v>252</v>
      </c>
      <c r="F1451" s="350" t="s">
        <v>18321</v>
      </c>
      <c r="G1451" s="350" t="s">
        <v>447</v>
      </c>
      <c r="H1451" s="309"/>
    </row>
    <row r="1452" spans="1:8" s="187" customFormat="1" ht="22.9" customHeight="1" x14ac:dyDescent="0.2">
      <c r="A1452" s="552"/>
      <c r="B1452" s="553"/>
      <c r="C1452" s="350" t="s">
        <v>3499</v>
      </c>
      <c r="D1452" s="350" t="s">
        <v>3500</v>
      </c>
      <c r="E1452" s="350" t="s">
        <v>252</v>
      </c>
      <c r="F1452" s="350" t="s">
        <v>18321</v>
      </c>
      <c r="G1452" s="350" t="s">
        <v>447</v>
      </c>
      <c r="H1452" s="309"/>
    </row>
    <row r="1453" spans="1:8" s="187" customFormat="1" ht="22.9" customHeight="1" x14ac:dyDescent="0.2">
      <c r="A1453" s="552"/>
      <c r="B1453" s="553"/>
      <c r="C1453" s="350" t="s">
        <v>3501</v>
      </c>
      <c r="D1453" s="350" t="s">
        <v>3502</v>
      </c>
      <c r="E1453" s="350" t="s">
        <v>252</v>
      </c>
      <c r="F1453" s="350" t="s">
        <v>18321</v>
      </c>
      <c r="G1453" s="350" t="s">
        <v>447</v>
      </c>
      <c r="H1453" s="309"/>
    </row>
    <row r="1454" spans="1:8" s="187" customFormat="1" ht="22.9" customHeight="1" x14ac:dyDescent="0.2">
      <c r="A1454" s="552"/>
      <c r="B1454" s="553"/>
      <c r="C1454" s="350" t="s">
        <v>3503</v>
      </c>
      <c r="D1454" s="350" t="s">
        <v>3504</v>
      </c>
      <c r="E1454" s="350" t="s">
        <v>252</v>
      </c>
      <c r="F1454" s="350" t="s">
        <v>18321</v>
      </c>
      <c r="G1454" s="350" t="s">
        <v>447</v>
      </c>
      <c r="H1454" s="309"/>
    </row>
    <row r="1455" spans="1:8" s="187" customFormat="1" ht="22.9" customHeight="1" x14ac:dyDescent="0.2">
      <c r="A1455" s="552"/>
      <c r="B1455" s="553"/>
      <c r="C1455" s="350" t="s">
        <v>3505</v>
      </c>
      <c r="D1455" s="350" t="s">
        <v>16473</v>
      </c>
      <c r="E1455" s="350" t="s">
        <v>252</v>
      </c>
      <c r="F1455" s="350" t="s">
        <v>18321</v>
      </c>
      <c r="G1455" s="350" t="s">
        <v>447</v>
      </c>
      <c r="H1455" s="309"/>
    </row>
    <row r="1456" spans="1:8" s="187" customFormat="1" ht="22.9" customHeight="1" x14ac:dyDescent="0.2">
      <c r="A1456" s="552"/>
      <c r="B1456" s="553"/>
      <c r="C1456" s="350" t="s">
        <v>3506</v>
      </c>
      <c r="D1456" s="350" t="s">
        <v>3507</v>
      </c>
      <c r="E1456" s="350" t="s">
        <v>252</v>
      </c>
      <c r="F1456" s="350" t="s">
        <v>18321</v>
      </c>
      <c r="G1456" s="350" t="s">
        <v>447</v>
      </c>
      <c r="H1456" s="309"/>
    </row>
    <row r="1457" spans="1:8" s="187" customFormat="1" ht="22.9" customHeight="1" x14ac:dyDescent="0.2">
      <c r="A1457" s="552"/>
      <c r="B1457" s="553"/>
      <c r="C1457" s="350" t="s">
        <v>3508</v>
      </c>
      <c r="D1457" s="350" t="s">
        <v>3509</v>
      </c>
      <c r="E1457" s="350" t="s">
        <v>252</v>
      </c>
      <c r="F1457" s="350" t="s">
        <v>18321</v>
      </c>
      <c r="G1457" s="350" t="s">
        <v>447</v>
      </c>
      <c r="H1457" s="309"/>
    </row>
    <row r="1458" spans="1:8" s="187" customFormat="1" ht="22.9" customHeight="1" x14ac:dyDescent="0.2">
      <c r="A1458" s="552"/>
      <c r="B1458" s="553"/>
      <c r="C1458" s="350" t="s">
        <v>3510</v>
      </c>
      <c r="D1458" s="350" t="s">
        <v>3511</v>
      </c>
      <c r="E1458" s="350" t="s">
        <v>252</v>
      </c>
      <c r="F1458" s="350" t="s">
        <v>18321</v>
      </c>
      <c r="G1458" s="350" t="s">
        <v>447</v>
      </c>
      <c r="H1458" s="309"/>
    </row>
    <row r="1459" spans="1:8" s="187" customFormat="1" ht="22.9" customHeight="1" x14ac:dyDescent="0.2">
      <c r="A1459" s="552"/>
      <c r="B1459" s="553"/>
      <c r="C1459" s="350" t="s">
        <v>3512</v>
      </c>
      <c r="D1459" s="350" t="s">
        <v>3513</v>
      </c>
      <c r="E1459" s="350" t="s">
        <v>252</v>
      </c>
      <c r="F1459" s="350" t="s">
        <v>18321</v>
      </c>
      <c r="G1459" s="350" t="s">
        <v>447</v>
      </c>
      <c r="H1459" s="309"/>
    </row>
    <row r="1460" spans="1:8" s="187" customFormat="1" ht="22.9" customHeight="1" x14ac:dyDescent="0.2">
      <c r="A1460" s="552"/>
      <c r="B1460" s="553"/>
      <c r="C1460" s="350" t="s">
        <v>3514</v>
      </c>
      <c r="D1460" s="350" t="s">
        <v>3515</v>
      </c>
      <c r="E1460" s="350" t="s">
        <v>252</v>
      </c>
      <c r="F1460" s="350" t="s">
        <v>18321</v>
      </c>
      <c r="G1460" s="350" t="s">
        <v>447</v>
      </c>
      <c r="H1460" s="309"/>
    </row>
    <row r="1461" spans="1:8" s="187" customFormat="1" ht="22.9" customHeight="1" x14ac:dyDescent="0.2">
      <c r="A1461" s="552"/>
      <c r="B1461" s="553"/>
      <c r="C1461" s="350" t="s">
        <v>3516</v>
      </c>
      <c r="D1461" s="350" t="s">
        <v>3517</v>
      </c>
      <c r="E1461" s="350" t="s">
        <v>252</v>
      </c>
      <c r="F1461" s="350" t="s">
        <v>18321</v>
      </c>
      <c r="G1461" s="350" t="s">
        <v>447</v>
      </c>
      <c r="H1461" s="309"/>
    </row>
    <row r="1462" spans="1:8" s="187" customFormat="1" ht="22.9" customHeight="1" x14ac:dyDescent="0.2">
      <c r="A1462" s="552"/>
      <c r="B1462" s="553"/>
      <c r="C1462" s="350" t="s">
        <v>3518</v>
      </c>
      <c r="D1462" s="350" t="s">
        <v>3519</v>
      </c>
      <c r="E1462" s="350" t="s">
        <v>252</v>
      </c>
      <c r="F1462" s="350" t="s">
        <v>18321</v>
      </c>
      <c r="G1462" s="350" t="s">
        <v>447</v>
      </c>
      <c r="H1462" s="309"/>
    </row>
    <row r="1463" spans="1:8" s="187" customFormat="1" ht="22.9" customHeight="1" x14ac:dyDescent="0.2">
      <c r="A1463" s="552"/>
      <c r="B1463" s="553"/>
      <c r="C1463" s="350" t="s">
        <v>3520</v>
      </c>
      <c r="D1463" s="350" t="s">
        <v>3521</v>
      </c>
      <c r="E1463" s="350" t="s">
        <v>252</v>
      </c>
      <c r="F1463" s="350" t="s">
        <v>18321</v>
      </c>
      <c r="G1463" s="350" t="s">
        <v>447</v>
      </c>
      <c r="H1463" s="309"/>
    </row>
    <row r="1464" spans="1:8" s="187" customFormat="1" ht="22.9" customHeight="1" x14ac:dyDescent="0.2">
      <c r="A1464" s="552"/>
      <c r="B1464" s="553"/>
      <c r="C1464" s="350" t="s">
        <v>3522</v>
      </c>
      <c r="D1464" s="350" t="s">
        <v>3523</v>
      </c>
      <c r="E1464" s="350" t="s">
        <v>252</v>
      </c>
      <c r="F1464" s="350" t="s">
        <v>18321</v>
      </c>
      <c r="G1464" s="350" t="s">
        <v>447</v>
      </c>
      <c r="H1464" s="309"/>
    </row>
    <row r="1465" spans="1:8" s="187" customFormat="1" ht="22.9" customHeight="1" x14ac:dyDescent="0.2">
      <c r="A1465" s="552"/>
      <c r="B1465" s="553"/>
      <c r="C1465" s="350" t="s">
        <v>3524</v>
      </c>
      <c r="D1465" s="350" t="s">
        <v>3525</v>
      </c>
      <c r="E1465" s="350" t="s">
        <v>252</v>
      </c>
      <c r="F1465" s="350" t="s">
        <v>18321</v>
      </c>
      <c r="G1465" s="350" t="s">
        <v>447</v>
      </c>
      <c r="H1465" s="309"/>
    </row>
    <row r="1466" spans="1:8" s="187" customFormat="1" ht="22.9" customHeight="1" x14ac:dyDescent="0.2">
      <c r="A1466" s="552"/>
      <c r="B1466" s="553"/>
      <c r="C1466" s="350" t="s">
        <v>3526</v>
      </c>
      <c r="D1466" s="350" t="s">
        <v>3527</v>
      </c>
      <c r="E1466" s="350" t="s">
        <v>252</v>
      </c>
      <c r="F1466" s="350" t="s">
        <v>18321</v>
      </c>
      <c r="G1466" s="350" t="s">
        <v>447</v>
      </c>
      <c r="H1466" s="309"/>
    </row>
    <row r="1467" spans="1:8" s="187" customFormat="1" ht="22.9" customHeight="1" x14ac:dyDescent="0.2">
      <c r="A1467" s="552"/>
      <c r="B1467" s="553"/>
      <c r="C1467" s="350" t="s">
        <v>3528</v>
      </c>
      <c r="D1467" s="350" t="s">
        <v>3529</v>
      </c>
      <c r="E1467" s="350" t="s">
        <v>252</v>
      </c>
      <c r="F1467" s="350" t="s">
        <v>359</v>
      </c>
      <c r="G1467" s="350" t="s">
        <v>447</v>
      </c>
      <c r="H1467" s="309"/>
    </row>
    <row r="1468" spans="1:8" s="187" customFormat="1" ht="22.9" customHeight="1" x14ac:dyDescent="0.2">
      <c r="A1468" s="552"/>
      <c r="B1468" s="553"/>
      <c r="C1468" s="350" t="s">
        <v>3530</v>
      </c>
      <c r="D1468" s="350" t="s">
        <v>3531</v>
      </c>
      <c r="E1468" s="350" t="s">
        <v>252</v>
      </c>
      <c r="F1468" s="350" t="s">
        <v>355</v>
      </c>
      <c r="G1468" s="350" t="s">
        <v>447</v>
      </c>
      <c r="H1468" s="309"/>
    </row>
    <row r="1469" spans="1:8" s="187" customFormat="1" ht="22.9" customHeight="1" x14ac:dyDescent="0.2">
      <c r="A1469" s="552"/>
      <c r="B1469" s="553"/>
      <c r="C1469" s="350" t="s">
        <v>3532</v>
      </c>
      <c r="D1469" s="350" t="s">
        <v>16474</v>
      </c>
      <c r="E1469" s="350" t="s">
        <v>252</v>
      </c>
      <c r="F1469" s="350" t="s">
        <v>355</v>
      </c>
      <c r="G1469" s="350" t="s">
        <v>447</v>
      </c>
      <c r="H1469" s="309"/>
    </row>
    <row r="1470" spans="1:8" s="187" customFormat="1" ht="22.9" customHeight="1" x14ac:dyDescent="0.2">
      <c r="A1470" s="552"/>
      <c r="B1470" s="553"/>
      <c r="C1470" s="350" t="s">
        <v>3533</v>
      </c>
      <c r="D1470" s="350" t="s">
        <v>3534</v>
      </c>
      <c r="E1470" s="350" t="s">
        <v>252</v>
      </c>
      <c r="F1470" s="350" t="s">
        <v>355</v>
      </c>
      <c r="G1470" s="350" t="s">
        <v>447</v>
      </c>
      <c r="H1470" s="309"/>
    </row>
    <row r="1471" spans="1:8" s="187" customFormat="1" ht="22.9" customHeight="1" x14ac:dyDescent="0.2">
      <c r="A1471" s="552"/>
      <c r="B1471" s="553"/>
      <c r="C1471" s="350" t="s">
        <v>3535</v>
      </c>
      <c r="D1471" s="350" t="s">
        <v>3536</v>
      </c>
      <c r="E1471" s="350" t="s">
        <v>252</v>
      </c>
      <c r="F1471" s="350" t="s">
        <v>355</v>
      </c>
      <c r="G1471" s="350" t="s">
        <v>447</v>
      </c>
      <c r="H1471" s="309"/>
    </row>
    <row r="1472" spans="1:8" s="187" customFormat="1" ht="22.9" customHeight="1" x14ac:dyDescent="0.2">
      <c r="A1472" s="552"/>
      <c r="B1472" s="553"/>
      <c r="C1472" s="350" t="s">
        <v>3537</v>
      </c>
      <c r="D1472" s="350" t="s">
        <v>16475</v>
      </c>
      <c r="E1472" s="350" t="s">
        <v>252</v>
      </c>
      <c r="F1472" s="350" t="s">
        <v>355</v>
      </c>
      <c r="G1472" s="350" t="s">
        <v>447</v>
      </c>
      <c r="H1472" s="309"/>
    </row>
    <row r="1473" spans="1:8" s="187" customFormat="1" ht="22.9" customHeight="1" x14ac:dyDescent="0.2">
      <c r="A1473" s="552" t="s">
        <v>732</v>
      </c>
      <c r="B1473" s="553" t="s">
        <v>733</v>
      </c>
      <c r="C1473" s="350" t="s">
        <v>3538</v>
      </c>
      <c r="D1473" s="350" t="s">
        <v>3539</v>
      </c>
      <c r="E1473" s="350" t="s">
        <v>252</v>
      </c>
      <c r="F1473" s="350" t="s">
        <v>18321</v>
      </c>
      <c r="G1473" s="350" t="s">
        <v>447</v>
      </c>
      <c r="H1473" s="309"/>
    </row>
    <row r="1474" spans="1:8" s="187" customFormat="1" ht="22.9" customHeight="1" x14ac:dyDescent="0.2">
      <c r="A1474" s="552"/>
      <c r="B1474" s="553"/>
      <c r="C1474" s="350" t="s">
        <v>3540</v>
      </c>
      <c r="D1474" s="350" t="s">
        <v>16476</v>
      </c>
      <c r="E1474" s="350" t="s">
        <v>252</v>
      </c>
      <c r="F1474" s="350" t="s">
        <v>18321</v>
      </c>
      <c r="G1474" s="350" t="s">
        <v>447</v>
      </c>
      <c r="H1474" s="309"/>
    </row>
    <row r="1475" spans="1:8" s="187" customFormat="1" ht="22.9" customHeight="1" x14ac:dyDescent="0.2">
      <c r="A1475" s="552"/>
      <c r="B1475" s="553"/>
      <c r="C1475" s="350" t="s">
        <v>3541</v>
      </c>
      <c r="D1475" s="350" t="s">
        <v>3542</v>
      </c>
      <c r="E1475" s="350" t="s">
        <v>252</v>
      </c>
      <c r="F1475" s="350" t="s">
        <v>18321</v>
      </c>
      <c r="G1475" s="350" t="s">
        <v>447</v>
      </c>
      <c r="H1475" s="309"/>
    </row>
    <row r="1476" spans="1:8" s="187" customFormat="1" ht="22.9" customHeight="1" x14ac:dyDescent="0.2">
      <c r="A1476" s="552"/>
      <c r="B1476" s="553"/>
      <c r="C1476" s="350" t="s">
        <v>3543</v>
      </c>
      <c r="D1476" s="350" t="s">
        <v>3544</v>
      </c>
      <c r="E1476" s="350" t="s">
        <v>252</v>
      </c>
      <c r="F1476" s="350" t="s">
        <v>18321</v>
      </c>
      <c r="G1476" s="350" t="s">
        <v>447</v>
      </c>
      <c r="H1476" s="309"/>
    </row>
    <row r="1477" spans="1:8" s="187" customFormat="1" ht="22.9" customHeight="1" x14ac:dyDescent="0.2">
      <c r="A1477" s="552"/>
      <c r="B1477" s="553"/>
      <c r="C1477" s="350" t="s">
        <v>3545</v>
      </c>
      <c r="D1477" s="350" t="s">
        <v>8052</v>
      </c>
      <c r="E1477" s="350" t="s">
        <v>252</v>
      </c>
      <c r="F1477" s="350" t="s">
        <v>18321</v>
      </c>
      <c r="G1477" s="350" t="s">
        <v>447</v>
      </c>
      <c r="H1477" s="309"/>
    </row>
    <row r="1478" spans="1:8" s="187" customFormat="1" ht="22.9" customHeight="1" x14ac:dyDescent="0.2">
      <c r="A1478" s="552"/>
      <c r="B1478" s="553"/>
      <c r="C1478" s="350" t="s">
        <v>3546</v>
      </c>
      <c r="D1478" s="350" t="s">
        <v>16477</v>
      </c>
      <c r="E1478" s="350" t="s">
        <v>252</v>
      </c>
      <c r="F1478" s="350" t="s">
        <v>18321</v>
      </c>
      <c r="G1478" s="350" t="s">
        <v>447</v>
      </c>
      <c r="H1478" s="309"/>
    </row>
    <row r="1479" spans="1:8" s="187" customFormat="1" ht="22.9" customHeight="1" x14ac:dyDescent="0.2">
      <c r="A1479" s="552" t="s">
        <v>734</v>
      </c>
      <c r="B1479" s="553" t="s">
        <v>16224</v>
      </c>
      <c r="C1479" s="350" t="s">
        <v>16027</v>
      </c>
      <c r="D1479" s="350" t="s">
        <v>16478</v>
      </c>
      <c r="E1479" s="350" t="s">
        <v>252</v>
      </c>
      <c r="F1479" s="350" t="s">
        <v>18320</v>
      </c>
      <c r="G1479" s="350" t="s">
        <v>447</v>
      </c>
      <c r="H1479" s="309" t="s">
        <v>1152</v>
      </c>
    </row>
    <row r="1480" spans="1:8" s="187" customFormat="1" ht="22.9" customHeight="1" x14ac:dyDescent="0.2">
      <c r="A1480" s="552"/>
      <c r="B1480" s="553"/>
      <c r="C1480" s="350" t="s">
        <v>16028</v>
      </c>
      <c r="D1480" s="350" t="s">
        <v>16479</v>
      </c>
      <c r="E1480" s="350" t="s">
        <v>252</v>
      </c>
      <c r="F1480" s="350" t="s">
        <v>18320</v>
      </c>
      <c r="G1480" s="350" t="s">
        <v>447</v>
      </c>
      <c r="H1480" s="309" t="s">
        <v>1152</v>
      </c>
    </row>
    <row r="1481" spans="1:8" s="187" customFormat="1" ht="22.9" customHeight="1" x14ac:dyDescent="0.2">
      <c r="A1481" s="552"/>
      <c r="B1481" s="553"/>
      <c r="C1481" s="350" t="s">
        <v>16029</v>
      </c>
      <c r="D1481" s="350" t="s">
        <v>16480</v>
      </c>
      <c r="E1481" s="350" t="s">
        <v>252</v>
      </c>
      <c r="F1481" s="350" t="s">
        <v>18320</v>
      </c>
      <c r="G1481" s="350" t="s">
        <v>447</v>
      </c>
      <c r="H1481" s="309" t="s">
        <v>1152</v>
      </c>
    </row>
    <row r="1482" spans="1:8" s="187" customFormat="1" ht="22.9" customHeight="1" x14ac:dyDescent="0.2">
      <c r="A1482" s="552"/>
      <c r="B1482" s="553"/>
      <c r="C1482" s="350" t="s">
        <v>16030</v>
      </c>
      <c r="D1482" s="350" t="s">
        <v>16481</v>
      </c>
      <c r="E1482" s="350" t="s">
        <v>252</v>
      </c>
      <c r="F1482" s="350" t="s">
        <v>18320</v>
      </c>
      <c r="G1482" s="350" t="s">
        <v>447</v>
      </c>
      <c r="H1482" s="309" t="s">
        <v>1152</v>
      </c>
    </row>
    <row r="1483" spans="1:8" s="187" customFormat="1" ht="22.9" customHeight="1" x14ac:dyDescent="0.2">
      <c r="A1483" s="552"/>
      <c r="B1483" s="553"/>
      <c r="C1483" s="350" t="s">
        <v>16031</v>
      </c>
      <c r="D1483" s="350" t="s">
        <v>16482</v>
      </c>
      <c r="E1483" s="350" t="s">
        <v>252</v>
      </c>
      <c r="F1483" s="350" t="s">
        <v>18320</v>
      </c>
      <c r="G1483" s="350" t="s">
        <v>447</v>
      </c>
      <c r="H1483" s="309" t="s">
        <v>1152</v>
      </c>
    </row>
    <row r="1484" spans="1:8" s="187" customFormat="1" ht="22.9" customHeight="1" x14ac:dyDescent="0.2">
      <c r="A1484" s="552"/>
      <c r="B1484" s="553"/>
      <c r="C1484" s="350" t="s">
        <v>16032</v>
      </c>
      <c r="D1484" s="350" t="s">
        <v>16483</v>
      </c>
      <c r="E1484" s="350" t="s">
        <v>252</v>
      </c>
      <c r="F1484" s="350" t="s">
        <v>18320</v>
      </c>
      <c r="G1484" s="350" t="s">
        <v>447</v>
      </c>
      <c r="H1484" s="309" t="s">
        <v>1152</v>
      </c>
    </row>
    <row r="1485" spans="1:8" s="187" customFormat="1" ht="22.9" customHeight="1" x14ac:dyDescent="0.2">
      <c r="A1485" s="552"/>
      <c r="B1485" s="553"/>
      <c r="C1485" s="350" t="s">
        <v>16033</v>
      </c>
      <c r="D1485" s="350" t="s">
        <v>16484</v>
      </c>
      <c r="E1485" s="350" t="s">
        <v>252</v>
      </c>
      <c r="F1485" s="350" t="s">
        <v>18320</v>
      </c>
      <c r="G1485" s="350" t="s">
        <v>447</v>
      </c>
      <c r="H1485" s="309" t="s">
        <v>1152</v>
      </c>
    </row>
    <row r="1486" spans="1:8" s="187" customFormat="1" ht="22.9" customHeight="1" x14ac:dyDescent="0.2">
      <c r="A1486" s="552"/>
      <c r="B1486" s="553"/>
      <c r="C1486" s="350" t="s">
        <v>3547</v>
      </c>
      <c r="D1486" s="350" t="s">
        <v>16485</v>
      </c>
      <c r="E1486" s="350" t="s">
        <v>252</v>
      </c>
      <c r="F1486" s="350" t="s">
        <v>353</v>
      </c>
      <c r="G1486" s="350" t="s">
        <v>447</v>
      </c>
      <c r="H1486" s="309" t="s">
        <v>1152</v>
      </c>
    </row>
    <row r="1487" spans="1:8" s="187" customFormat="1" ht="22.9" customHeight="1" x14ac:dyDescent="0.2">
      <c r="A1487" s="552"/>
      <c r="B1487" s="553"/>
      <c r="C1487" s="350" t="s">
        <v>3548</v>
      </c>
      <c r="D1487" s="350" t="s">
        <v>16486</v>
      </c>
      <c r="E1487" s="350" t="s">
        <v>252</v>
      </c>
      <c r="F1487" s="350" t="s">
        <v>353</v>
      </c>
      <c r="G1487" s="350" t="s">
        <v>447</v>
      </c>
      <c r="H1487" s="309" t="s">
        <v>1152</v>
      </c>
    </row>
    <row r="1488" spans="1:8" s="187" customFormat="1" ht="22.9" customHeight="1" x14ac:dyDescent="0.2">
      <c r="A1488" s="552"/>
      <c r="B1488" s="553"/>
      <c r="C1488" s="350" t="s">
        <v>3549</v>
      </c>
      <c r="D1488" s="350" t="s">
        <v>16487</v>
      </c>
      <c r="E1488" s="350" t="s">
        <v>252</v>
      </c>
      <c r="F1488" s="350" t="s">
        <v>353</v>
      </c>
      <c r="G1488" s="350" t="s">
        <v>447</v>
      </c>
      <c r="H1488" s="309" t="s">
        <v>1152</v>
      </c>
    </row>
    <row r="1489" spans="1:8" s="187" customFormat="1" ht="22.9" customHeight="1" x14ac:dyDescent="0.2">
      <c r="A1489" s="552"/>
      <c r="B1489" s="553"/>
      <c r="C1489" s="350" t="s">
        <v>3550</v>
      </c>
      <c r="D1489" s="350" t="s">
        <v>16488</v>
      </c>
      <c r="E1489" s="350" t="s">
        <v>252</v>
      </c>
      <c r="F1489" s="350" t="s">
        <v>18321</v>
      </c>
      <c r="G1489" s="350" t="s">
        <v>447</v>
      </c>
      <c r="H1489" s="309" t="s">
        <v>1152</v>
      </c>
    </row>
    <row r="1490" spans="1:8" s="187" customFormat="1" ht="22.9" customHeight="1" x14ac:dyDescent="0.2">
      <c r="A1490" s="552"/>
      <c r="B1490" s="553"/>
      <c r="C1490" s="350" t="s">
        <v>3551</v>
      </c>
      <c r="D1490" s="350" t="s">
        <v>16489</v>
      </c>
      <c r="E1490" s="350" t="s">
        <v>252</v>
      </c>
      <c r="F1490" s="350" t="s">
        <v>18321</v>
      </c>
      <c r="G1490" s="350" t="s">
        <v>447</v>
      </c>
      <c r="H1490" s="309" t="s">
        <v>1152</v>
      </c>
    </row>
    <row r="1491" spans="1:8" s="187" customFormat="1" ht="22.9" customHeight="1" x14ac:dyDescent="0.2">
      <c r="A1491" s="552" t="s">
        <v>669</v>
      </c>
      <c r="B1491" s="553" t="s">
        <v>411</v>
      </c>
      <c r="C1491" s="350" t="s">
        <v>3552</v>
      </c>
      <c r="D1491" s="350" t="s">
        <v>3553</v>
      </c>
      <c r="E1491" s="350" t="s">
        <v>255</v>
      </c>
      <c r="F1491" s="350" t="s">
        <v>2243</v>
      </c>
      <c r="G1491" s="350" t="s">
        <v>447</v>
      </c>
      <c r="H1491" s="309"/>
    </row>
    <row r="1492" spans="1:8" s="187" customFormat="1" ht="22.9" customHeight="1" x14ac:dyDescent="0.2">
      <c r="A1492" s="552"/>
      <c r="B1492" s="553"/>
      <c r="C1492" s="350" t="s">
        <v>3554</v>
      </c>
      <c r="D1492" s="350" t="s">
        <v>3555</v>
      </c>
      <c r="E1492" s="350" t="s">
        <v>255</v>
      </c>
      <c r="F1492" s="350" t="s">
        <v>2243</v>
      </c>
      <c r="G1492" s="350" t="s">
        <v>447</v>
      </c>
      <c r="H1492" s="309"/>
    </row>
    <row r="1493" spans="1:8" s="187" customFormat="1" ht="22.9" customHeight="1" x14ac:dyDescent="0.2">
      <c r="A1493" s="552"/>
      <c r="B1493" s="553"/>
      <c r="C1493" s="350" t="s">
        <v>3556</v>
      </c>
      <c r="D1493" s="350" t="s">
        <v>3557</v>
      </c>
      <c r="E1493" s="350" t="s">
        <v>255</v>
      </c>
      <c r="F1493" s="350" t="s">
        <v>2243</v>
      </c>
      <c r="G1493" s="350" t="s">
        <v>447</v>
      </c>
      <c r="H1493" s="309"/>
    </row>
    <row r="1494" spans="1:8" s="187" customFormat="1" ht="22.9" customHeight="1" x14ac:dyDescent="0.2">
      <c r="A1494" s="552"/>
      <c r="B1494" s="553"/>
      <c r="C1494" s="350" t="s">
        <v>3558</v>
      </c>
      <c r="D1494" s="350" t="s">
        <v>3559</v>
      </c>
      <c r="E1494" s="350" t="s">
        <v>255</v>
      </c>
      <c r="F1494" s="350" t="s">
        <v>2243</v>
      </c>
      <c r="G1494" s="350" t="s">
        <v>447</v>
      </c>
      <c r="H1494" s="309"/>
    </row>
    <row r="1495" spans="1:8" s="187" customFormat="1" ht="22.9" customHeight="1" x14ac:dyDescent="0.2">
      <c r="A1495" s="552"/>
      <c r="B1495" s="553"/>
      <c r="C1495" s="350" t="s">
        <v>3560</v>
      </c>
      <c r="D1495" s="350" t="s">
        <v>3561</v>
      </c>
      <c r="E1495" s="350" t="s">
        <v>255</v>
      </c>
      <c r="F1495" s="350" t="s">
        <v>2243</v>
      </c>
      <c r="G1495" s="350" t="s">
        <v>447</v>
      </c>
      <c r="H1495" s="309"/>
    </row>
    <row r="1496" spans="1:8" s="187" customFormat="1" ht="22.9" customHeight="1" x14ac:dyDescent="0.2">
      <c r="A1496" s="552"/>
      <c r="B1496" s="553"/>
      <c r="C1496" s="350" t="s">
        <v>3562</v>
      </c>
      <c r="D1496" s="350" t="s">
        <v>3563</v>
      </c>
      <c r="E1496" s="350" t="s">
        <v>255</v>
      </c>
      <c r="F1496" s="350" t="s">
        <v>2243</v>
      </c>
      <c r="G1496" s="350" t="s">
        <v>447</v>
      </c>
      <c r="H1496" s="309"/>
    </row>
    <row r="1497" spans="1:8" s="187" customFormat="1" ht="22.9" customHeight="1" x14ac:dyDescent="0.2">
      <c r="A1497" s="552"/>
      <c r="B1497" s="553"/>
      <c r="C1497" s="350" t="s">
        <v>3564</v>
      </c>
      <c r="D1497" s="350" t="s">
        <v>3565</v>
      </c>
      <c r="E1497" s="350" t="s">
        <v>255</v>
      </c>
      <c r="F1497" s="350" t="s">
        <v>2243</v>
      </c>
      <c r="G1497" s="350" t="s">
        <v>447</v>
      </c>
      <c r="H1497" s="309"/>
    </row>
    <row r="1498" spans="1:8" s="187" customFormat="1" ht="22.9" customHeight="1" x14ac:dyDescent="0.2">
      <c r="A1498" s="552" t="s">
        <v>514</v>
      </c>
      <c r="B1498" s="553" t="s">
        <v>515</v>
      </c>
      <c r="C1498" s="350" t="s">
        <v>3566</v>
      </c>
      <c r="D1498" s="350" t="s">
        <v>516</v>
      </c>
      <c r="E1498" s="350" t="s">
        <v>251</v>
      </c>
      <c r="F1498" s="350" t="s">
        <v>2983</v>
      </c>
      <c r="G1498" s="350" t="s">
        <v>447</v>
      </c>
      <c r="H1498" s="309" t="s">
        <v>1170</v>
      </c>
    </row>
    <row r="1499" spans="1:8" s="187" customFormat="1" ht="22.9" customHeight="1" x14ac:dyDescent="0.2">
      <c r="A1499" s="552"/>
      <c r="B1499" s="553"/>
      <c r="C1499" s="350" t="s">
        <v>3567</v>
      </c>
      <c r="D1499" s="350" t="s">
        <v>516</v>
      </c>
      <c r="E1499" s="350" t="s">
        <v>251</v>
      </c>
      <c r="F1499" s="350" t="s">
        <v>2983</v>
      </c>
      <c r="G1499" s="350" t="s">
        <v>447</v>
      </c>
      <c r="H1499" s="309" t="s">
        <v>1170</v>
      </c>
    </row>
    <row r="1500" spans="1:8" s="187" customFormat="1" ht="22.9" customHeight="1" x14ac:dyDescent="0.2">
      <c r="A1500" s="552"/>
      <c r="B1500" s="553"/>
      <c r="C1500" s="350" t="s">
        <v>3568</v>
      </c>
      <c r="D1500" s="350" t="s">
        <v>516</v>
      </c>
      <c r="E1500" s="350" t="s">
        <v>251</v>
      </c>
      <c r="F1500" s="350" t="s">
        <v>2983</v>
      </c>
      <c r="G1500" s="350" t="s">
        <v>447</v>
      </c>
      <c r="H1500" s="309" t="s">
        <v>1170</v>
      </c>
    </row>
    <row r="1501" spans="1:8" s="187" customFormat="1" ht="22.9" customHeight="1" x14ac:dyDescent="0.2">
      <c r="A1501" s="552"/>
      <c r="B1501" s="553"/>
      <c r="C1501" s="350" t="s">
        <v>3569</v>
      </c>
      <c r="D1501" s="350" t="s">
        <v>516</v>
      </c>
      <c r="E1501" s="350" t="s">
        <v>251</v>
      </c>
      <c r="F1501" s="350" t="s">
        <v>2983</v>
      </c>
      <c r="G1501" s="350" t="s">
        <v>447</v>
      </c>
      <c r="H1501" s="309" t="s">
        <v>1170</v>
      </c>
    </row>
    <row r="1502" spans="1:8" s="187" customFormat="1" ht="22.9" customHeight="1" x14ac:dyDescent="0.2">
      <c r="A1502" s="552"/>
      <c r="B1502" s="553"/>
      <c r="C1502" s="350" t="s">
        <v>3570</v>
      </c>
      <c r="D1502" s="350" t="s">
        <v>516</v>
      </c>
      <c r="E1502" s="350" t="s">
        <v>251</v>
      </c>
      <c r="F1502" s="350" t="s">
        <v>2983</v>
      </c>
      <c r="G1502" s="350" t="s">
        <v>447</v>
      </c>
      <c r="H1502" s="309" t="s">
        <v>1170</v>
      </c>
    </row>
    <row r="1503" spans="1:8" s="187" customFormat="1" ht="22.9" customHeight="1" x14ac:dyDescent="0.2">
      <c r="A1503" s="552"/>
      <c r="B1503" s="553"/>
      <c r="C1503" s="350" t="s">
        <v>3571</v>
      </c>
      <c r="D1503" s="350" t="s">
        <v>516</v>
      </c>
      <c r="E1503" s="350" t="s">
        <v>251</v>
      </c>
      <c r="F1503" s="350" t="s">
        <v>2983</v>
      </c>
      <c r="G1503" s="350" t="s">
        <v>447</v>
      </c>
      <c r="H1503" s="309" t="s">
        <v>1170</v>
      </c>
    </row>
    <row r="1504" spans="1:8" s="187" customFormat="1" ht="22.9" customHeight="1" x14ac:dyDescent="0.2">
      <c r="A1504" s="552"/>
      <c r="B1504" s="553"/>
      <c r="C1504" s="350" t="s">
        <v>3572</v>
      </c>
      <c r="D1504" s="350" t="s">
        <v>516</v>
      </c>
      <c r="E1504" s="350" t="s">
        <v>251</v>
      </c>
      <c r="F1504" s="350" t="s">
        <v>2983</v>
      </c>
      <c r="G1504" s="350" t="s">
        <v>447</v>
      </c>
      <c r="H1504" s="309" t="s">
        <v>1170</v>
      </c>
    </row>
    <row r="1505" spans="1:8" s="187" customFormat="1" ht="22.9" customHeight="1" x14ac:dyDescent="0.2">
      <c r="A1505" s="552"/>
      <c r="B1505" s="553"/>
      <c r="C1505" s="350" t="s">
        <v>3573</v>
      </c>
      <c r="D1505" s="350" t="s">
        <v>516</v>
      </c>
      <c r="E1505" s="350" t="s">
        <v>251</v>
      </c>
      <c r="F1505" s="350" t="s">
        <v>3574</v>
      </c>
      <c r="G1505" s="350" t="s">
        <v>447</v>
      </c>
      <c r="H1505" s="309" t="s">
        <v>1170</v>
      </c>
    </row>
    <row r="1506" spans="1:8" s="187" customFormat="1" ht="22.9" customHeight="1" x14ac:dyDescent="0.2">
      <c r="A1506" s="552" t="s">
        <v>1041</v>
      </c>
      <c r="B1506" s="553" t="s">
        <v>1042</v>
      </c>
      <c r="C1506" s="350" t="s">
        <v>3575</v>
      </c>
      <c r="D1506" s="350" t="s">
        <v>1043</v>
      </c>
      <c r="E1506" s="350" t="s">
        <v>251</v>
      </c>
      <c r="F1506" s="350" t="s">
        <v>2983</v>
      </c>
      <c r="G1506" s="350"/>
      <c r="H1506" s="309"/>
    </row>
    <row r="1507" spans="1:8" s="187" customFormat="1" ht="22.9" customHeight="1" x14ac:dyDescent="0.2">
      <c r="A1507" s="552"/>
      <c r="B1507" s="553"/>
      <c r="C1507" s="350" t="s">
        <v>3576</v>
      </c>
      <c r="D1507" s="350" t="s">
        <v>1043</v>
      </c>
      <c r="E1507" s="350" t="s">
        <v>251</v>
      </c>
      <c r="F1507" s="350" t="s">
        <v>2983</v>
      </c>
      <c r="G1507" s="350"/>
      <c r="H1507" s="309"/>
    </row>
    <row r="1508" spans="1:8" s="187" customFormat="1" ht="22.9" customHeight="1" x14ac:dyDescent="0.2">
      <c r="A1508" s="552" t="s">
        <v>1044</v>
      </c>
      <c r="B1508" s="553" t="s">
        <v>1045</v>
      </c>
      <c r="C1508" s="350" t="s">
        <v>3577</v>
      </c>
      <c r="D1508" s="350" t="s">
        <v>3578</v>
      </c>
      <c r="E1508" s="350" t="s">
        <v>251</v>
      </c>
      <c r="F1508" s="350" t="s">
        <v>2983</v>
      </c>
      <c r="G1508" s="350" t="s">
        <v>447</v>
      </c>
      <c r="H1508" s="309" t="s">
        <v>1152</v>
      </c>
    </row>
    <row r="1509" spans="1:8" s="187" customFormat="1" ht="22.9" customHeight="1" x14ac:dyDescent="0.2">
      <c r="A1509" s="552"/>
      <c r="B1509" s="553"/>
      <c r="C1509" s="350" t="s">
        <v>3579</v>
      </c>
      <c r="D1509" s="350" t="s">
        <v>3580</v>
      </c>
      <c r="E1509" s="350" t="s">
        <v>251</v>
      </c>
      <c r="F1509" s="350" t="s">
        <v>2983</v>
      </c>
      <c r="G1509" s="350" t="s">
        <v>462</v>
      </c>
      <c r="H1509" s="309" t="s">
        <v>1152</v>
      </c>
    </row>
    <row r="1510" spans="1:8" s="187" customFormat="1" ht="22.9" customHeight="1" x14ac:dyDescent="0.2">
      <c r="A1510" s="552"/>
      <c r="B1510" s="553"/>
      <c r="C1510" s="350" t="s">
        <v>3581</v>
      </c>
      <c r="D1510" s="350" t="s">
        <v>3582</v>
      </c>
      <c r="E1510" s="350" t="s">
        <v>251</v>
      </c>
      <c r="F1510" s="350" t="s">
        <v>2983</v>
      </c>
      <c r="G1510" s="350" t="s">
        <v>447</v>
      </c>
      <c r="H1510" s="309" t="s">
        <v>1152</v>
      </c>
    </row>
    <row r="1511" spans="1:8" s="187" customFormat="1" ht="22.9" customHeight="1" x14ac:dyDescent="0.2">
      <c r="A1511" s="552" t="s">
        <v>507</v>
      </c>
      <c r="B1511" s="553" t="s">
        <v>508</v>
      </c>
      <c r="C1511" s="350" t="s">
        <v>3583</v>
      </c>
      <c r="D1511" s="350" t="s">
        <v>3584</v>
      </c>
      <c r="E1511" s="350" t="s">
        <v>372</v>
      </c>
      <c r="F1511" s="350" t="s">
        <v>2062</v>
      </c>
      <c r="G1511" s="350" t="s">
        <v>447</v>
      </c>
      <c r="H1511" s="309"/>
    </row>
    <row r="1512" spans="1:8" s="187" customFormat="1" ht="22.9" customHeight="1" x14ac:dyDescent="0.2">
      <c r="A1512" s="552"/>
      <c r="B1512" s="553"/>
      <c r="C1512" s="350" t="s">
        <v>3585</v>
      </c>
      <c r="D1512" s="350" t="s">
        <v>3586</v>
      </c>
      <c r="E1512" s="350" t="s">
        <v>372</v>
      </c>
      <c r="F1512" s="350" t="s">
        <v>2062</v>
      </c>
      <c r="G1512" s="350" t="s">
        <v>447</v>
      </c>
      <c r="H1512" s="309"/>
    </row>
    <row r="1513" spans="1:8" s="187" customFormat="1" ht="22.9" customHeight="1" x14ac:dyDescent="0.2">
      <c r="A1513" s="552"/>
      <c r="B1513" s="553"/>
      <c r="C1513" s="350" t="s">
        <v>3587</v>
      </c>
      <c r="D1513" s="350" t="s">
        <v>3588</v>
      </c>
      <c r="E1513" s="350" t="s">
        <v>372</v>
      </c>
      <c r="F1513" s="350" t="s">
        <v>3408</v>
      </c>
      <c r="G1513" s="350" t="s">
        <v>447</v>
      </c>
      <c r="H1513" s="309"/>
    </row>
    <row r="1514" spans="1:8" s="187" customFormat="1" ht="22.9" customHeight="1" x14ac:dyDescent="0.2">
      <c r="A1514" s="552"/>
      <c r="B1514" s="553"/>
      <c r="C1514" s="350" t="s">
        <v>3589</v>
      </c>
      <c r="D1514" s="350" t="s">
        <v>3590</v>
      </c>
      <c r="E1514" s="350" t="s">
        <v>372</v>
      </c>
      <c r="F1514" s="350" t="s">
        <v>3408</v>
      </c>
      <c r="G1514" s="350" t="s">
        <v>447</v>
      </c>
      <c r="H1514" s="309"/>
    </row>
    <row r="1515" spans="1:8" s="187" customFormat="1" ht="22.9" customHeight="1" x14ac:dyDescent="0.2">
      <c r="A1515" s="552"/>
      <c r="B1515" s="553"/>
      <c r="C1515" s="350" t="s">
        <v>3591</v>
      </c>
      <c r="D1515" s="350" t="s">
        <v>3592</v>
      </c>
      <c r="E1515" s="350" t="s">
        <v>372</v>
      </c>
      <c r="F1515" s="350" t="s">
        <v>3408</v>
      </c>
      <c r="G1515" s="350" t="s">
        <v>447</v>
      </c>
      <c r="H1515" s="309"/>
    </row>
    <row r="1516" spans="1:8" s="187" customFormat="1" ht="22.9" customHeight="1" x14ac:dyDescent="0.2">
      <c r="A1516" s="552"/>
      <c r="B1516" s="553"/>
      <c r="C1516" s="350" t="s">
        <v>3593</v>
      </c>
      <c r="D1516" s="350" t="s">
        <v>3594</v>
      </c>
      <c r="E1516" s="350" t="s">
        <v>372</v>
      </c>
      <c r="F1516" s="350" t="s">
        <v>3408</v>
      </c>
      <c r="G1516" s="350" t="s">
        <v>447</v>
      </c>
      <c r="H1516" s="309"/>
    </row>
    <row r="1517" spans="1:8" s="187" customFormat="1" ht="22.9" customHeight="1" x14ac:dyDescent="0.2">
      <c r="A1517" s="552"/>
      <c r="B1517" s="553"/>
      <c r="C1517" s="350" t="s">
        <v>3595</v>
      </c>
      <c r="D1517" s="350" t="s">
        <v>3596</v>
      </c>
      <c r="E1517" s="350" t="s">
        <v>372</v>
      </c>
      <c r="F1517" s="350" t="s">
        <v>3408</v>
      </c>
      <c r="G1517" s="350" t="s">
        <v>447</v>
      </c>
      <c r="H1517" s="309"/>
    </row>
    <row r="1518" spans="1:8" s="187" customFormat="1" ht="22.9" customHeight="1" x14ac:dyDescent="0.2">
      <c r="A1518" s="552"/>
      <c r="B1518" s="553"/>
      <c r="C1518" s="350" t="s">
        <v>3597</v>
      </c>
      <c r="D1518" s="350" t="s">
        <v>3598</v>
      </c>
      <c r="E1518" s="350" t="s">
        <v>372</v>
      </c>
      <c r="F1518" s="350" t="s">
        <v>2365</v>
      </c>
      <c r="G1518" s="350" t="s">
        <v>447</v>
      </c>
      <c r="H1518" s="309"/>
    </row>
    <row r="1519" spans="1:8" s="187" customFormat="1" ht="22.9" customHeight="1" x14ac:dyDescent="0.2">
      <c r="A1519" s="552"/>
      <c r="B1519" s="553"/>
      <c r="C1519" s="350" t="s">
        <v>3599</v>
      </c>
      <c r="D1519" s="350" t="s">
        <v>3600</v>
      </c>
      <c r="E1519" s="350" t="s">
        <v>372</v>
      </c>
      <c r="F1519" s="350" t="s">
        <v>2365</v>
      </c>
      <c r="G1519" s="350" t="s">
        <v>447</v>
      </c>
      <c r="H1519" s="309"/>
    </row>
    <row r="1520" spans="1:8" s="187" customFormat="1" ht="22.9" customHeight="1" x14ac:dyDescent="0.2">
      <c r="A1520" s="552"/>
      <c r="B1520" s="553"/>
      <c r="C1520" s="350" t="s">
        <v>3601</v>
      </c>
      <c r="D1520" s="350" t="s">
        <v>3602</v>
      </c>
      <c r="E1520" s="350" t="s">
        <v>372</v>
      </c>
      <c r="F1520" s="350" t="s">
        <v>2365</v>
      </c>
      <c r="G1520" s="350" t="s">
        <v>447</v>
      </c>
      <c r="H1520" s="309"/>
    </row>
    <row r="1521" spans="1:8" s="187" customFormat="1" ht="22.9" customHeight="1" x14ac:dyDescent="0.2">
      <c r="A1521" s="552" t="s">
        <v>804</v>
      </c>
      <c r="B1521" s="553" t="s">
        <v>805</v>
      </c>
      <c r="C1521" s="350" t="s">
        <v>3607</v>
      </c>
      <c r="D1521" s="350" t="s">
        <v>3608</v>
      </c>
      <c r="E1521" s="350" t="s">
        <v>372</v>
      </c>
      <c r="F1521" s="350" t="s">
        <v>2365</v>
      </c>
      <c r="G1521" s="350" t="s">
        <v>447</v>
      </c>
      <c r="H1521" s="309"/>
    </row>
    <row r="1522" spans="1:8" s="187" customFormat="1" ht="22.9" customHeight="1" x14ac:dyDescent="0.2">
      <c r="A1522" s="552"/>
      <c r="B1522" s="553"/>
      <c r="C1522" s="350" t="s">
        <v>3609</v>
      </c>
      <c r="D1522" s="350" t="s">
        <v>3610</v>
      </c>
      <c r="E1522" s="350" t="s">
        <v>372</v>
      </c>
      <c r="F1522" s="350" t="s">
        <v>2365</v>
      </c>
      <c r="G1522" s="350" t="s">
        <v>447</v>
      </c>
      <c r="H1522" s="309"/>
    </row>
    <row r="1523" spans="1:8" s="187" customFormat="1" ht="22.9" customHeight="1" x14ac:dyDescent="0.2">
      <c r="A1523" s="552" t="s">
        <v>735</v>
      </c>
      <c r="B1523" s="553" t="s">
        <v>736</v>
      </c>
      <c r="C1523" s="350" t="s">
        <v>3611</v>
      </c>
      <c r="D1523" s="350" t="s">
        <v>3612</v>
      </c>
      <c r="E1523" s="350" t="s">
        <v>252</v>
      </c>
      <c r="F1523" s="350" t="s">
        <v>357</v>
      </c>
      <c r="G1523" s="350" t="s">
        <v>447</v>
      </c>
      <c r="H1523" s="309" t="s">
        <v>1225</v>
      </c>
    </row>
    <row r="1524" spans="1:8" s="187" customFormat="1" ht="22.9" customHeight="1" x14ac:dyDescent="0.2">
      <c r="A1524" s="552"/>
      <c r="B1524" s="553"/>
      <c r="C1524" s="350" t="s">
        <v>3613</v>
      </c>
      <c r="D1524" s="350" t="s">
        <v>3614</v>
      </c>
      <c r="E1524" s="350" t="s">
        <v>252</v>
      </c>
      <c r="F1524" s="350" t="s">
        <v>357</v>
      </c>
      <c r="G1524" s="350" t="s">
        <v>447</v>
      </c>
      <c r="H1524" s="309" t="s">
        <v>1225</v>
      </c>
    </row>
    <row r="1525" spans="1:8" s="187" customFormat="1" ht="22.9" customHeight="1" x14ac:dyDescent="0.2">
      <c r="A1525" s="552"/>
      <c r="B1525" s="553"/>
      <c r="C1525" s="350" t="s">
        <v>3615</v>
      </c>
      <c r="D1525" s="350" t="s">
        <v>3616</v>
      </c>
      <c r="E1525" s="350" t="s">
        <v>252</v>
      </c>
      <c r="F1525" s="350" t="s">
        <v>357</v>
      </c>
      <c r="G1525" s="350" t="s">
        <v>447</v>
      </c>
      <c r="H1525" s="309" t="s">
        <v>1225</v>
      </c>
    </row>
    <row r="1526" spans="1:8" s="187" customFormat="1" ht="22.9" customHeight="1" x14ac:dyDescent="0.2">
      <c r="A1526" s="552"/>
      <c r="B1526" s="553"/>
      <c r="C1526" s="350" t="s">
        <v>3617</v>
      </c>
      <c r="D1526" s="350" t="s">
        <v>3618</v>
      </c>
      <c r="E1526" s="350" t="s">
        <v>252</v>
      </c>
      <c r="F1526" s="350" t="s">
        <v>357</v>
      </c>
      <c r="G1526" s="350" t="s">
        <v>447</v>
      </c>
      <c r="H1526" s="309" t="s">
        <v>1225</v>
      </c>
    </row>
    <row r="1527" spans="1:8" s="187" customFormat="1" ht="22.9" customHeight="1" x14ac:dyDescent="0.2">
      <c r="A1527" s="552"/>
      <c r="B1527" s="553"/>
      <c r="C1527" s="350" t="s">
        <v>3619</v>
      </c>
      <c r="D1527" s="350" t="s">
        <v>3620</v>
      </c>
      <c r="E1527" s="350" t="s">
        <v>252</v>
      </c>
      <c r="F1527" s="350" t="s">
        <v>357</v>
      </c>
      <c r="G1527" s="350" t="s">
        <v>447</v>
      </c>
      <c r="H1527" s="309" t="s">
        <v>1225</v>
      </c>
    </row>
    <row r="1528" spans="1:8" s="187" customFormat="1" ht="22.9" customHeight="1" x14ac:dyDescent="0.2">
      <c r="A1528" s="552"/>
      <c r="B1528" s="553"/>
      <c r="C1528" s="350" t="s">
        <v>3621</v>
      </c>
      <c r="D1528" s="350" t="s">
        <v>3622</v>
      </c>
      <c r="E1528" s="350" t="s">
        <v>252</v>
      </c>
      <c r="F1528" s="350" t="s">
        <v>357</v>
      </c>
      <c r="G1528" s="350" t="s">
        <v>447</v>
      </c>
      <c r="H1528" s="309" t="s">
        <v>1225</v>
      </c>
    </row>
    <row r="1529" spans="1:8" s="187" customFormat="1" ht="22.9" customHeight="1" x14ac:dyDescent="0.2">
      <c r="A1529" s="552"/>
      <c r="B1529" s="553"/>
      <c r="C1529" s="350" t="s">
        <v>3623</v>
      </c>
      <c r="D1529" s="350" t="s">
        <v>3624</v>
      </c>
      <c r="E1529" s="350" t="s">
        <v>252</v>
      </c>
      <c r="F1529" s="350" t="s">
        <v>357</v>
      </c>
      <c r="G1529" s="350" t="s">
        <v>447</v>
      </c>
      <c r="H1529" s="309" t="s">
        <v>1225</v>
      </c>
    </row>
    <row r="1530" spans="1:8" s="187" customFormat="1" ht="22.9" customHeight="1" x14ac:dyDescent="0.2">
      <c r="A1530" s="552"/>
      <c r="B1530" s="553"/>
      <c r="C1530" s="350" t="s">
        <v>3625</v>
      </c>
      <c r="D1530" s="350" t="s">
        <v>3626</v>
      </c>
      <c r="E1530" s="350" t="s">
        <v>252</v>
      </c>
      <c r="F1530" s="350" t="s">
        <v>357</v>
      </c>
      <c r="G1530" s="350" t="s">
        <v>447</v>
      </c>
      <c r="H1530" s="309" t="s">
        <v>1225</v>
      </c>
    </row>
    <row r="1531" spans="1:8" s="187" customFormat="1" ht="22.9" customHeight="1" x14ac:dyDescent="0.2">
      <c r="A1531" s="552"/>
      <c r="B1531" s="553"/>
      <c r="C1531" s="350" t="s">
        <v>3627</v>
      </c>
      <c r="D1531" s="350" t="s">
        <v>3628</v>
      </c>
      <c r="E1531" s="350" t="s">
        <v>252</v>
      </c>
      <c r="F1531" s="350" t="s">
        <v>357</v>
      </c>
      <c r="G1531" s="350" t="s">
        <v>447</v>
      </c>
      <c r="H1531" s="309" t="s">
        <v>1225</v>
      </c>
    </row>
    <row r="1532" spans="1:8" s="187" customFormat="1" ht="22.9" customHeight="1" x14ac:dyDescent="0.2">
      <c r="A1532" s="552"/>
      <c r="B1532" s="553"/>
      <c r="C1532" s="350" t="s">
        <v>3629</v>
      </c>
      <c r="D1532" s="350" t="s">
        <v>3630</v>
      </c>
      <c r="E1532" s="350" t="s">
        <v>252</v>
      </c>
      <c r="F1532" s="350" t="s">
        <v>354</v>
      </c>
      <c r="G1532" s="350" t="s">
        <v>447</v>
      </c>
      <c r="H1532" s="309" t="s">
        <v>1225</v>
      </c>
    </row>
    <row r="1533" spans="1:8" s="187" customFormat="1" ht="22.9" customHeight="1" x14ac:dyDescent="0.2">
      <c r="A1533" s="552"/>
      <c r="B1533" s="553"/>
      <c r="C1533" s="350" t="s">
        <v>16490</v>
      </c>
      <c r="D1533" s="350" t="s">
        <v>16491</v>
      </c>
      <c r="E1533" s="350" t="s">
        <v>252</v>
      </c>
      <c r="F1533" s="350" t="s">
        <v>358</v>
      </c>
      <c r="G1533" s="350" t="s">
        <v>447</v>
      </c>
      <c r="H1533" s="309" t="s">
        <v>1225</v>
      </c>
    </row>
    <row r="1534" spans="1:8" s="187" customFormat="1" ht="22.9" customHeight="1" x14ac:dyDescent="0.2">
      <c r="A1534" s="552" t="s">
        <v>737</v>
      </c>
      <c r="B1534" s="553" t="s">
        <v>396</v>
      </c>
      <c r="C1534" s="350" t="s">
        <v>16034</v>
      </c>
      <c r="D1534" s="350" t="s">
        <v>3643</v>
      </c>
      <c r="E1534" s="350" t="s">
        <v>252</v>
      </c>
      <c r="F1534" s="350" t="s">
        <v>18320</v>
      </c>
      <c r="G1534" s="350" t="s">
        <v>447</v>
      </c>
      <c r="H1534" s="309"/>
    </row>
    <row r="1535" spans="1:8" s="187" customFormat="1" ht="22.9" customHeight="1" x14ac:dyDescent="0.2">
      <c r="A1535" s="552"/>
      <c r="B1535" s="553"/>
      <c r="C1535" s="350" t="s">
        <v>16035</v>
      </c>
      <c r="D1535" s="350" t="s">
        <v>3644</v>
      </c>
      <c r="E1535" s="350" t="s">
        <v>252</v>
      </c>
      <c r="F1535" s="350" t="s">
        <v>18320</v>
      </c>
      <c r="G1535" s="350" t="s">
        <v>447</v>
      </c>
      <c r="H1535" s="309"/>
    </row>
    <row r="1536" spans="1:8" s="187" customFormat="1" ht="22.9" customHeight="1" x14ac:dyDescent="0.2">
      <c r="A1536" s="552"/>
      <c r="B1536" s="553"/>
      <c r="C1536" s="350" t="s">
        <v>16036</v>
      </c>
      <c r="D1536" s="350" t="s">
        <v>8053</v>
      </c>
      <c r="E1536" s="350" t="s">
        <v>252</v>
      </c>
      <c r="F1536" s="350" t="s">
        <v>18320</v>
      </c>
      <c r="G1536" s="350" t="s">
        <v>447</v>
      </c>
      <c r="H1536" s="309"/>
    </row>
    <row r="1537" spans="1:8" s="187" customFormat="1" ht="22.9" customHeight="1" x14ac:dyDescent="0.2">
      <c r="A1537" s="552"/>
      <c r="B1537" s="553"/>
      <c r="C1537" s="350" t="s">
        <v>3631</v>
      </c>
      <c r="D1537" s="350" t="s">
        <v>3632</v>
      </c>
      <c r="E1537" s="350" t="s">
        <v>252</v>
      </c>
      <c r="F1537" s="350" t="s">
        <v>357</v>
      </c>
      <c r="G1537" s="350" t="s">
        <v>447</v>
      </c>
      <c r="H1537" s="309"/>
    </row>
    <row r="1538" spans="1:8" s="187" customFormat="1" ht="22.9" customHeight="1" x14ac:dyDescent="0.2">
      <c r="A1538" s="552"/>
      <c r="B1538" s="553"/>
      <c r="C1538" s="350" t="s">
        <v>3633</v>
      </c>
      <c r="D1538" s="350" t="s">
        <v>3634</v>
      </c>
      <c r="E1538" s="350" t="s">
        <v>252</v>
      </c>
      <c r="F1538" s="350" t="s">
        <v>357</v>
      </c>
      <c r="G1538" s="350" t="s">
        <v>447</v>
      </c>
      <c r="H1538" s="309"/>
    </row>
    <row r="1539" spans="1:8" s="187" customFormat="1" ht="22.9" customHeight="1" x14ac:dyDescent="0.2">
      <c r="A1539" s="552"/>
      <c r="B1539" s="553"/>
      <c r="C1539" s="350" t="s">
        <v>3635</v>
      </c>
      <c r="D1539" s="350" t="s">
        <v>3636</v>
      </c>
      <c r="E1539" s="350" t="s">
        <v>252</v>
      </c>
      <c r="F1539" s="350" t="s">
        <v>357</v>
      </c>
      <c r="G1539" s="350" t="s">
        <v>447</v>
      </c>
      <c r="H1539" s="309"/>
    </row>
    <row r="1540" spans="1:8" s="187" customFormat="1" ht="22.9" customHeight="1" x14ac:dyDescent="0.2">
      <c r="A1540" s="552"/>
      <c r="B1540" s="553"/>
      <c r="C1540" s="350" t="s">
        <v>3637</v>
      </c>
      <c r="D1540" s="350" t="s">
        <v>3638</v>
      </c>
      <c r="E1540" s="350" t="s">
        <v>252</v>
      </c>
      <c r="F1540" s="350" t="s">
        <v>357</v>
      </c>
      <c r="G1540" s="350" t="s">
        <v>447</v>
      </c>
      <c r="H1540" s="309"/>
    </row>
    <row r="1541" spans="1:8" s="187" customFormat="1" ht="22.9" customHeight="1" x14ac:dyDescent="0.2">
      <c r="A1541" s="552"/>
      <c r="B1541" s="553"/>
      <c r="C1541" s="350" t="s">
        <v>3639</v>
      </c>
      <c r="D1541" s="350" t="s">
        <v>3640</v>
      </c>
      <c r="E1541" s="350" t="s">
        <v>252</v>
      </c>
      <c r="F1541" s="350" t="s">
        <v>358</v>
      </c>
      <c r="G1541" s="350" t="s">
        <v>447</v>
      </c>
      <c r="H1541" s="309"/>
    </row>
    <row r="1542" spans="1:8" s="187" customFormat="1" ht="22.9" customHeight="1" x14ac:dyDescent="0.2">
      <c r="A1542" s="552"/>
      <c r="B1542" s="553"/>
      <c r="C1542" s="350" t="s">
        <v>3641</v>
      </c>
      <c r="D1542" s="350" t="s">
        <v>3642</v>
      </c>
      <c r="E1542" s="350" t="s">
        <v>252</v>
      </c>
      <c r="F1542" s="350" t="s">
        <v>358</v>
      </c>
      <c r="G1542" s="350" t="s">
        <v>447</v>
      </c>
      <c r="H1542" s="309"/>
    </row>
    <row r="1543" spans="1:8" s="187" customFormat="1" ht="22.9" customHeight="1" x14ac:dyDescent="0.2">
      <c r="A1543" s="552"/>
      <c r="B1543" s="553"/>
      <c r="C1543" s="350" t="s">
        <v>3645</v>
      </c>
      <c r="D1543" s="350" t="s">
        <v>3646</v>
      </c>
      <c r="E1543" s="350" t="s">
        <v>255</v>
      </c>
      <c r="F1543" s="350" t="s">
        <v>1207</v>
      </c>
      <c r="G1543" s="350" t="s">
        <v>447</v>
      </c>
      <c r="H1543" s="309"/>
    </row>
    <row r="1544" spans="1:8" s="187" customFormat="1" ht="22.9" customHeight="1" x14ac:dyDescent="0.2">
      <c r="A1544" s="552" t="s">
        <v>687</v>
      </c>
      <c r="B1544" s="553" t="s">
        <v>421</v>
      </c>
      <c r="C1544" s="350" t="s">
        <v>3647</v>
      </c>
      <c r="D1544" s="350" t="s">
        <v>3648</v>
      </c>
      <c r="E1544" s="350" t="s">
        <v>252</v>
      </c>
      <c r="F1544" s="350" t="s">
        <v>357</v>
      </c>
      <c r="G1544" s="350" t="s">
        <v>447</v>
      </c>
      <c r="H1544" s="309"/>
    </row>
    <row r="1545" spans="1:8" s="187" customFormat="1" ht="22.9" customHeight="1" x14ac:dyDescent="0.2">
      <c r="A1545" s="552"/>
      <c r="B1545" s="553"/>
      <c r="C1545" s="350" t="s">
        <v>3649</v>
      </c>
      <c r="D1545" s="350" t="s">
        <v>3650</v>
      </c>
      <c r="E1545" s="350" t="s">
        <v>252</v>
      </c>
      <c r="F1545" s="350" t="s">
        <v>357</v>
      </c>
      <c r="G1545" s="350" t="s">
        <v>447</v>
      </c>
      <c r="H1545" s="309"/>
    </row>
    <row r="1546" spans="1:8" s="187" customFormat="1" ht="22.9" customHeight="1" x14ac:dyDescent="0.2">
      <c r="A1546" s="552"/>
      <c r="B1546" s="553"/>
      <c r="C1546" s="350" t="s">
        <v>3651</v>
      </c>
      <c r="D1546" s="350" t="s">
        <v>16492</v>
      </c>
      <c r="E1546" s="350" t="s">
        <v>252</v>
      </c>
      <c r="F1546" s="350" t="s">
        <v>357</v>
      </c>
      <c r="G1546" s="350" t="s">
        <v>447</v>
      </c>
      <c r="H1546" s="309"/>
    </row>
    <row r="1547" spans="1:8" s="187" customFormat="1" ht="22.9" customHeight="1" x14ac:dyDescent="0.2">
      <c r="A1547" s="552"/>
      <c r="B1547" s="553"/>
      <c r="C1547" s="350" t="s">
        <v>3652</v>
      </c>
      <c r="D1547" s="350" t="s">
        <v>3653</v>
      </c>
      <c r="E1547" s="350" t="s">
        <v>252</v>
      </c>
      <c r="F1547" s="350" t="s">
        <v>357</v>
      </c>
      <c r="G1547" s="350" t="s">
        <v>447</v>
      </c>
      <c r="H1547" s="309"/>
    </row>
    <row r="1548" spans="1:8" s="187" customFormat="1" ht="22.9" customHeight="1" x14ac:dyDescent="0.2">
      <c r="A1548" s="552"/>
      <c r="B1548" s="553"/>
      <c r="C1548" s="350" t="s">
        <v>3654</v>
      </c>
      <c r="D1548" s="350" t="s">
        <v>3655</v>
      </c>
      <c r="E1548" s="350" t="s">
        <v>252</v>
      </c>
      <c r="F1548" s="350" t="s">
        <v>357</v>
      </c>
      <c r="G1548" s="350" t="s">
        <v>447</v>
      </c>
      <c r="H1548" s="309"/>
    </row>
    <row r="1549" spans="1:8" s="187" customFormat="1" ht="22.9" customHeight="1" x14ac:dyDescent="0.2">
      <c r="A1549" s="552"/>
      <c r="B1549" s="553"/>
      <c r="C1549" s="350" t="s">
        <v>3656</v>
      </c>
      <c r="D1549" s="350" t="s">
        <v>18325</v>
      </c>
      <c r="E1549" s="350" t="s">
        <v>252</v>
      </c>
      <c r="F1549" s="350" t="s">
        <v>357</v>
      </c>
      <c r="G1549" s="350" t="s">
        <v>447</v>
      </c>
      <c r="H1549" s="309"/>
    </row>
    <row r="1550" spans="1:8" s="187" customFormat="1" ht="22.9" customHeight="1" x14ac:dyDescent="0.2">
      <c r="A1550" s="552" t="s">
        <v>738</v>
      </c>
      <c r="B1550" s="553" t="s">
        <v>739</v>
      </c>
      <c r="C1550" s="350" t="s">
        <v>3657</v>
      </c>
      <c r="D1550" s="350" t="s">
        <v>3658</v>
      </c>
      <c r="E1550" s="350" t="s">
        <v>252</v>
      </c>
      <c r="F1550" s="350" t="s">
        <v>354</v>
      </c>
      <c r="G1550" s="350" t="s">
        <v>447</v>
      </c>
      <c r="H1550" s="309"/>
    </row>
    <row r="1551" spans="1:8" s="187" customFormat="1" ht="22.9" customHeight="1" x14ac:dyDescent="0.2">
      <c r="A1551" s="552"/>
      <c r="B1551" s="553"/>
      <c r="C1551" s="350" t="s">
        <v>3659</v>
      </c>
      <c r="D1551" s="350" t="s">
        <v>3660</v>
      </c>
      <c r="E1551" s="350" t="s">
        <v>252</v>
      </c>
      <c r="F1551" s="350" t="s">
        <v>354</v>
      </c>
      <c r="G1551" s="350" t="s">
        <v>447</v>
      </c>
      <c r="H1551" s="309"/>
    </row>
    <row r="1552" spans="1:8" s="187" customFormat="1" ht="22.9" customHeight="1" x14ac:dyDescent="0.2">
      <c r="A1552" s="552"/>
      <c r="B1552" s="553"/>
      <c r="C1552" s="350" t="s">
        <v>3661</v>
      </c>
      <c r="D1552" s="350" t="s">
        <v>3662</v>
      </c>
      <c r="E1552" s="350" t="s">
        <v>252</v>
      </c>
      <c r="F1552" s="350" t="s">
        <v>354</v>
      </c>
      <c r="G1552" s="350" t="s">
        <v>447</v>
      </c>
      <c r="H1552" s="309"/>
    </row>
    <row r="1553" spans="1:8" s="187" customFormat="1" ht="22.9" customHeight="1" x14ac:dyDescent="0.2">
      <c r="A1553" s="552"/>
      <c r="B1553" s="553"/>
      <c r="C1553" s="350" t="s">
        <v>3663</v>
      </c>
      <c r="D1553" s="350" t="s">
        <v>3664</v>
      </c>
      <c r="E1553" s="350" t="s">
        <v>252</v>
      </c>
      <c r="F1553" s="350" t="s">
        <v>354</v>
      </c>
      <c r="G1553" s="350" t="s">
        <v>447</v>
      </c>
      <c r="H1553" s="309"/>
    </row>
    <row r="1554" spans="1:8" s="187" customFormat="1" ht="22.9" customHeight="1" x14ac:dyDescent="0.2">
      <c r="A1554" s="552" t="s">
        <v>523</v>
      </c>
      <c r="B1554" s="553" t="s">
        <v>524</v>
      </c>
      <c r="C1554" s="350" t="s">
        <v>3665</v>
      </c>
      <c r="D1554" s="350" t="s">
        <v>3666</v>
      </c>
      <c r="E1554" s="350" t="s">
        <v>250</v>
      </c>
      <c r="F1554" s="350" t="s">
        <v>3667</v>
      </c>
      <c r="G1554" s="350" t="s">
        <v>447</v>
      </c>
      <c r="H1554" s="309" t="s">
        <v>1152</v>
      </c>
    </row>
    <row r="1555" spans="1:8" s="187" customFormat="1" ht="22.9" customHeight="1" x14ac:dyDescent="0.2">
      <c r="A1555" s="552"/>
      <c r="B1555" s="553"/>
      <c r="C1555" s="350" t="s">
        <v>3668</v>
      </c>
      <c r="D1555" s="350" t="s">
        <v>3666</v>
      </c>
      <c r="E1555" s="350" t="s">
        <v>250</v>
      </c>
      <c r="F1555" s="350" t="s">
        <v>3667</v>
      </c>
      <c r="G1555" s="350" t="s">
        <v>447</v>
      </c>
      <c r="H1555" s="309" t="s">
        <v>1152</v>
      </c>
    </row>
    <row r="1556" spans="1:8" s="187" customFormat="1" ht="22.9" customHeight="1" x14ac:dyDescent="0.2">
      <c r="A1556" s="552"/>
      <c r="B1556" s="553"/>
      <c r="C1556" s="350" t="s">
        <v>3669</v>
      </c>
      <c r="D1556" s="350" t="s">
        <v>3666</v>
      </c>
      <c r="E1556" s="350" t="s">
        <v>250</v>
      </c>
      <c r="F1556" s="350" t="s">
        <v>3667</v>
      </c>
      <c r="G1556" s="350" t="s">
        <v>447</v>
      </c>
      <c r="H1556" s="309" t="s">
        <v>1152</v>
      </c>
    </row>
    <row r="1557" spans="1:8" s="187" customFormat="1" ht="22.9" customHeight="1" x14ac:dyDescent="0.2">
      <c r="A1557" s="552"/>
      <c r="B1557" s="553"/>
      <c r="C1557" s="350" t="s">
        <v>3670</v>
      </c>
      <c r="D1557" s="350" t="s">
        <v>3666</v>
      </c>
      <c r="E1557" s="350" t="s">
        <v>250</v>
      </c>
      <c r="F1557" s="350" t="s">
        <v>3667</v>
      </c>
      <c r="G1557" s="350" t="s">
        <v>447</v>
      </c>
      <c r="H1557" s="309" t="s">
        <v>1152</v>
      </c>
    </row>
    <row r="1558" spans="1:8" s="187" customFormat="1" ht="22.9" customHeight="1" x14ac:dyDescent="0.2">
      <c r="A1558" s="552"/>
      <c r="B1558" s="553"/>
      <c r="C1558" s="350" t="s">
        <v>3671</v>
      </c>
      <c r="D1558" s="350" t="s">
        <v>3666</v>
      </c>
      <c r="E1558" s="350" t="s">
        <v>250</v>
      </c>
      <c r="F1558" s="350" t="s">
        <v>3667</v>
      </c>
      <c r="G1558" s="350" t="s">
        <v>447</v>
      </c>
      <c r="H1558" s="309" t="s">
        <v>1152</v>
      </c>
    </row>
    <row r="1559" spans="1:8" s="187" customFormat="1" ht="22.9" customHeight="1" x14ac:dyDescent="0.2">
      <c r="A1559" s="552"/>
      <c r="B1559" s="553"/>
      <c r="C1559" s="350" t="s">
        <v>3672</v>
      </c>
      <c r="D1559" s="350" t="s">
        <v>3666</v>
      </c>
      <c r="E1559" s="350" t="s">
        <v>250</v>
      </c>
      <c r="F1559" s="350" t="s">
        <v>3667</v>
      </c>
      <c r="G1559" s="350" t="s">
        <v>447</v>
      </c>
      <c r="H1559" s="309" t="s">
        <v>1152</v>
      </c>
    </row>
    <row r="1560" spans="1:8" s="187" customFormat="1" ht="22.9" customHeight="1" x14ac:dyDescent="0.2">
      <c r="A1560" s="552"/>
      <c r="B1560" s="553"/>
      <c r="C1560" s="350" t="s">
        <v>3673</v>
      </c>
      <c r="D1560" s="350" t="s">
        <v>3666</v>
      </c>
      <c r="E1560" s="350" t="s">
        <v>250</v>
      </c>
      <c r="F1560" s="350" t="s">
        <v>3667</v>
      </c>
      <c r="G1560" s="350" t="s">
        <v>447</v>
      </c>
      <c r="H1560" s="309" t="s">
        <v>1152</v>
      </c>
    </row>
    <row r="1561" spans="1:8" s="187" customFormat="1" ht="22.9" customHeight="1" x14ac:dyDescent="0.2">
      <c r="A1561" s="552"/>
      <c r="B1561" s="553"/>
      <c r="C1561" s="350" t="s">
        <v>3674</v>
      </c>
      <c r="D1561" s="350" t="s">
        <v>3666</v>
      </c>
      <c r="E1561" s="350" t="s">
        <v>250</v>
      </c>
      <c r="F1561" s="350" t="s">
        <v>3667</v>
      </c>
      <c r="G1561" s="350" t="s">
        <v>447</v>
      </c>
      <c r="H1561" s="309" t="s">
        <v>1152</v>
      </c>
    </row>
    <row r="1562" spans="1:8" s="187" customFormat="1" ht="22.9" customHeight="1" x14ac:dyDescent="0.2">
      <c r="A1562" s="552"/>
      <c r="B1562" s="553"/>
      <c r="C1562" s="350" t="s">
        <v>3675</v>
      </c>
      <c r="D1562" s="350" t="s">
        <v>3666</v>
      </c>
      <c r="E1562" s="350" t="s">
        <v>250</v>
      </c>
      <c r="F1562" s="350" t="s">
        <v>3667</v>
      </c>
      <c r="G1562" s="350" t="s">
        <v>447</v>
      </c>
      <c r="H1562" s="309" t="s">
        <v>1152</v>
      </c>
    </row>
    <row r="1563" spans="1:8" s="187" customFormat="1" ht="22.9" customHeight="1" x14ac:dyDescent="0.2">
      <c r="A1563" s="552"/>
      <c r="B1563" s="553"/>
      <c r="C1563" s="350" t="s">
        <v>3676</v>
      </c>
      <c r="D1563" s="350" t="s">
        <v>3666</v>
      </c>
      <c r="E1563" s="350" t="s">
        <v>250</v>
      </c>
      <c r="F1563" s="350" t="s">
        <v>3667</v>
      </c>
      <c r="G1563" s="350" t="s">
        <v>447</v>
      </c>
      <c r="H1563" s="309" t="s">
        <v>1152</v>
      </c>
    </row>
    <row r="1564" spans="1:8" s="187" customFormat="1" ht="22.9" customHeight="1" x14ac:dyDescent="0.2">
      <c r="A1564" s="552"/>
      <c r="B1564" s="553"/>
      <c r="C1564" s="350" t="s">
        <v>3677</v>
      </c>
      <c r="D1564" s="350" t="s">
        <v>3666</v>
      </c>
      <c r="E1564" s="350" t="s">
        <v>250</v>
      </c>
      <c r="F1564" s="350" t="s">
        <v>3667</v>
      </c>
      <c r="G1564" s="350" t="s">
        <v>447</v>
      </c>
      <c r="H1564" s="309" t="s">
        <v>1152</v>
      </c>
    </row>
    <row r="1565" spans="1:8" s="187" customFormat="1" ht="22.9" customHeight="1" x14ac:dyDescent="0.2">
      <c r="A1565" s="552"/>
      <c r="B1565" s="553"/>
      <c r="C1565" s="350" t="s">
        <v>3678</v>
      </c>
      <c r="D1565" s="350" t="s">
        <v>3666</v>
      </c>
      <c r="E1565" s="350" t="s">
        <v>250</v>
      </c>
      <c r="F1565" s="350" t="s">
        <v>3667</v>
      </c>
      <c r="G1565" s="350" t="s">
        <v>447</v>
      </c>
      <c r="H1565" s="309" t="s">
        <v>1152</v>
      </c>
    </row>
    <row r="1566" spans="1:8" s="187" customFormat="1" ht="22.9" customHeight="1" x14ac:dyDescent="0.2">
      <c r="A1566" s="552"/>
      <c r="B1566" s="553"/>
      <c r="C1566" s="350" t="s">
        <v>3679</v>
      </c>
      <c r="D1566" s="350" t="s">
        <v>3666</v>
      </c>
      <c r="E1566" s="350" t="s">
        <v>250</v>
      </c>
      <c r="F1566" s="350" t="s">
        <v>3667</v>
      </c>
      <c r="G1566" s="350" t="s">
        <v>447</v>
      </c>
      <c r="H1566" s="309" t="s">
        <v>1152</v>
      </c>
    </row>
    <row r="1567" spans="1:8" s="187" customFormat="1" ht="22.9" customHeight="1" x14ac:dyDescent="0.2">
      <c r="A1567" s="552"/>
      <c r="B1567" s="553"/>
      <c r="C1567" s="350" t="s">
        <v>3680</v>
      </c>
      <c r="D1567" s="350" t="s">
        <v>3666</v>
      </c>
      <c r="E1567" s="350" t="s">
        <v>250</v>
      </c>
      <c r="F1567" s="350" t="s">
        <v>3667</v>
      </c>
      <c r="G1567" s="350" t="s">
        <v>447</v>
      </c>
      <c r="H1567" s="309" t="s">
        <v>1152</v>
      </c>
    </row>
    <row r="1568" spans="1:8" s="187" customFormat="1" ht="22.9" customHeight="1" x14ac:dyDescent="0.2">
      <c r="A1568" s="552"/>
      <c r="B1568" s="553"/>
      <c r="C1568" s="350" t="s">
        <v>3681</v>
      </c>
      <c r="D1568" s="350" t="s">
        <v>3666</v>
      </c>
      <c r="E1568" s="350" t="s">
        <v>250</v>
      </c>
      <c r="F1568" s="350" t="s">
        <v>3667</v>
      </c>
      <c r="G1568" s="350" t="s">
        <v>447</v>
      </c>
      <c r="H1568" s="309" t="s">
        <v>1152</v>
      </c>
    </row>
    <row r="1569" spans="1:8" s="187" customFormat="1" ht="22.9" customHeight="1" x14ac:dyDescent="0.2">
      <c r="A1569" s="552"/>
      <c r="B1569" s="553"/>
      <c r="C1569" s="350" t="s">
        <v>3682</v>
      </c>
      <c r="D1569" s="350" t="s">
        <v>3666</v>
      </c>
      <c r="E1569" s="350" t="s">
        <v>250</v>
      </c>
      <c r="F1569" s="350" t="s">
        <v>3667</v>
      </c>
      <c r="G1569" s="350" t="s">
        <v>447</v>
      </c>
      <c r="H1569" s="309" t="s">
        <v>1152</v>
      </c>
    </row>
    <row r="1570" spans="1:8" s="187" customFormat="1" ht="22.9" customHeight="1" x14ac:dyDescent="0.2">
      <c r="A1570" s="552"/>
      <c r="B1570" s="553"/>
      <c r="C1570" s="350" t="s">
        <v>3683</v>
      </c>
      <c r="D1570" s="350" t="s">
        <v>3666</v>
      </c>
      <c r="E1570" s="350" t="s">
        <v>250</v>
      </c>
      <c r="F1570" s="350" t="s">
        <v>3667</v>
      </c>
      <c r="G1570" s="350" t="s">
        <v>447</v>
      </c>
      <c r="H1570" s="309" t="s">
        <v>1152</v>
      </c>
    </row>
    <row r="1571" spans="1:8" s="187" customFormat="1" ht="22.9" customHeight="1" x14ac:dyDescent="0.2">
      <c r="A1571" s="552"/>
      <c r="B1571" s="553"/>
      <c r="C1571" s="350" t="s">
        <v>3684</v>
      </c>
      <c r="D1571" s="350" t="s">
        <v>3666</v>
      </c>
      <c r="E1571" s="350" t="s">
        <v>250</v>
      </c>
      <c r="F1571" s="350" t="s">
        <v>3667</v>
      </c>
      <c r="G1571" s="350" t="s">
        <v>447</v>
      </c>
      <c r="H1571" s="309" t="s">
        <v>1152</v>
      </c>
    </row>
    <row r="1572" spans="1:8" s="187" customFormat="1" ht="22.9" customHeight="1" x14ac:dyDescent="0.2">
      <c r="A1572" s="552"/>
      <c r="B1572" s="553"/>
      <c r="C1572" s="350" t="s">
        <v>3685</v>
      </c>
      <c r="D1572" s="350" t="s">
        <v>3666</v>
      </c>
      <c r="E1572" s="350" t="s">
        <v>250</v>
      </c>
      <c r="F1572" s="350" t="s">
        <v>3667</v>
      </c>
      <c r="G1572" s="350" t="s">
        <v>447</v>
      </c>
      <c r="H1572" s="309" t="s">
        <v>1152</v>
      </c>
    </row>
    <row r="1573" spans="1:8" s="187" customFormat="1" ht="22.9" customHeight="1" x14ac:dyDescent="0.2">
      <c r="A1573" s="552"/>
      <c r="B1573" s="553"/>
      <c r="C1573" s="350" t="s">
        <v>3686</v>
      </c>
      <c r="D1573" s="350" t="s">
        <v>3666</v>
      </c>
      <c r="E1573" s="350" t="s">
        <v>250</v>
      </c>
      <c r="F1573" s="350" t="s">
        <v>3667</v>
      </c>
      <c r="G1573" s="350" t="s">
        <v>447</v>
      </c>
      <c r="H1573" s="309" t="s">
        <v>1152</v>
      </c>
    </row>
    <row r="1574" spans="1:8" s="187" customFormat="1" ht="22.9" customHeight="1" x14ac:dyDescent="0.2">
      <c r="A1574" s="552"/>
      <c r="B1574" s="553"/>
      <c r="C1574" s="350" t="s">
        <v>3687</v>
      </c>
      <c r="D1574" s="350" t="s">
        <v>3666</v>
      </c>
      <c r="E1574" s="350" t="s">
        <v>250</v>
      </c>
      <c r="F1574" s="350" t="s">
        <v>3667</v>
      </c>
      <c r="G1574" s="350" t="s">
        <v>447</v>
      </c>
      <c r="H1574" s="309" t="s">
        <v>1152</v>
      </c>
    </row>
    <row r="1575" spans="1:8" s="187" customFormat="1" ht="22.9" customHeight="1" x14ac:dyDescent="0.2">
      <c r="A1575" s="552"/>
      <c r="B1575" s="553"/>
      <c r="C1575" s="350" t="s">
        <v>3688</v>
      </c>
      <c r="D1575" s="350" t="s">
        <v>3666</v>
      </c>
      <c r="E1575" s="350" t="s">
        <v>250</v>
      </c>
      <c r="F1575" s="350" t="s">
        <v>3667</v>
      </c>
      <c r="G1575" s="350" t="s">
        <v>447</v>
      </c>
      <c r="H1575" s="309" t="s">
        <v>1152</v>
      </c>
    </row>
    <row r="1576" spans="1:8" s="187" customFormat="1" ht="22.9" customHeight="1" x14ac:dyDescent="0.2">
      <c r="A1576" s="552"/>
      <c r="B1576" s="553"/>
      <c r="C1576" s="350" t="s">
        <v>3689</v>
      </c>
      <c r="D1576" s="350" t="s">
        <v>3666</v>
      </c>
      <c r="E1576" s="350" t="s">
        <v>250</v>
      </c>
      <c r="F1576" s="350" t="s">
        <v>3667</v>
      </c>
      <c r="G1576" s="350" t="s">
        <v>447</v>
      </c>
      <c r="H1576" s="309" t="s">
        <v>1152</v>
      </c>
    </row>
    <row r="1577" spans="1:8" s="187" customFormat="1" ht="22.9" customHeight="1" x14ac:dyDescent="0.2">
      <c r="A1577" s="552"/>
      <c r="B1577" s="553"/>
      <c r="C1577" s="350" t="s">
        <v>3690</v>
      </c>
      <c r="D1577" s="350" t="s">
        <v>3666</v>
      </c>
      <c r="E1577" s="350" t="s">
        <v>250</v>
      </c>
      <c r="F1577" s="350" t="s">
        <v>3667</v>
      </c>
      <c r="G1577" s="350" t="s">
        <v>447</v>
      </c>
      <c r="H1577" s="309" t="s">
        <v>1152</v>
      </c>
    </row>
    <row r="1578" spans="1:8" s="187" customFormat="1" ht="22.9" customHeight="1" x14ac:dyDescent="0.2">
      <c r="A1578" s="552"/>
      <c r="B1578" s="553"/>
      <c r="C1578" s="350" t="s">
        <v>3691</v>
      </c>
      <c r="D1578" s="350" t="s">
        <v>3692</v>
      </c>
      <c r="E1578" s="350" t="s">
        <v>250</v>
      </c>
      <c r="F1578" s="350" t="s">
        <v>3667</v>
      </c>
      <c r="G1578" s="350" t="s">
        <v>447</v>
      </c>
      <c r="H1578" s="309" t="s">
        <v>1152</v>
      </c>
    </row>
    <row r="1579" spans="1:8" s="187" customFormat="1" ht="22.9" customHeight="1" x14ac:dyDescent="0.2">
      <c r="A1579" s="552"/>
      <c r="B1579" s="553"/>
      <c r="C1579" s="350" t="s">
        <v>3693</v>
      </c>
      <c r="D1579" s="350" t="s">
        <v>3666</v>
      </c>
      <c r="E1579" s="350" t="s">
        <v>250</v>
      </c>
      <c r="F1579" s="350" t="s">
        <v>3667</v>
      </c>
      <c r="G1579" s="350" t="s">
        <v>447</v>
      </c>
      <c r="H1579" s="309" t="s">
        <v>1152</v>
      </c>
    </row>
    <row r="1580" spans="1:8" s="187" customFormat="1" ht="22.9" customHeight="1" x14ac:dyDescent="0.2">
      <c r="A1580" s="552"/>
      <c r="B1580" s="553"/>
      <c r="C1580" s="350" t="s">
        <v>3694</v>
      </c>
      <c r="D1580" s="350" t="s">
        <v>3666</v>
      </c>
      <c r="E1580" s="350" t="s">
        <v>250</v>
      </c>
      <c r="F1580" s="350" t="s">
        <v>3695</v>
      </c>
      <c r="G1580" s="350" t="s">
        <v>447</v>
      </c>
      <c r="H1580" s="309" t="s">
        <v>1152</v>
      </c>
    </row>
    <row r="1581" spans="1:8" s="187" customFormat="1" ht="22.9" customHeight="1" x14ac:dyDescent="0.2">
      <c r="A1581" s="552"/>
      <c r="B1581" s="553"/>
      <c r="C1581" s="350" t="s">
        <v>3696</v>
      </c>
      <c r="D1581" s="350" t="s">
        <v>3666</v>
      </c>
      <c r="E1581" s="350" t="s">
        <v>250</v>
      </c>
      <c r="F1581" s="350" t="s">
        <v>3695</v>
      </c>
      <c r="G1581" s="350" t="s">
        <v>447</v>
      </c>
      <c r="H1581" s="309" t="s">
        <v>1152</v>
      </c>
    </row>
    <row r="1582" spans="1:8" s="187" customFormat="1" ht="22.9" customHeight="1" x14ac:dyDescent="0.2">
      <c r="A1582" s="552"/>
      <c r="B1582" s="553"/>
      <c r="C1582" s="350" t="s">
        <v>3697</v>
      </c>
      <c r="D1582" s="350" t="s">
        <v>3666</v>
      </c>
      <c r="E1582" s="350" t="s">
        <v>250</v>
      </c>
      <c r="F1582" s="350" t="s">
        <v>3695</v>
      </c>
      <c r="G1582" s="350" t="s">
        <v>447</v>
      </c>
      <c r="H1582" s="309" t="s">
        <v>1152</v>
      </c>
    </row>
    <row r="1583" spans="1:8" s="187" customFormat="1" ht="22.9" customHeight="1" x14ac:dyDescent="0.2">
      <c r="A1583" s="349" t="s">
        <v>1075</v>
      </c>
      <c r="B1583" s="350" t="s">
        <v>1076</v>
      </c>
      <c r="C1583" s="350" t="s">
        <v>3698</v>
      </c>
      <c r="D1583" s="350" t="s">
        <v>1077</v>
      </c>
      <c r="E1583" s="350" t="s">
        <v>250</v>
      </c>
      <c r="F1583" s="350" t="s">
        <v>3667</v>
      </c>
      <c r="G1583" s="350" t="s">
        <v>447</v>
      </c>
      <c r="H1583" s="309"/>
    </row>
    <row r="1584" spans="1:8" s="187" customFormat="1" ht="22.9" customHeight="1" x14ac:dyDescent="0.2">
      <c r="A1584" s="349" t="s">
        <v>1078</v>
      </c>
      <c r="B1584" s="350" t="s">
        <v>1079</v>
      </c>
      <c r="C1584" s="350" t="s">
        <v>3699</v>
      </c>
      <c r="D1584" s="350" t="s">
        <v>1080</v>
      </c>
      <c r="E1584" s="350" t="s">
        <v>250</v>
      </c>
      <c r="F1584" s="350" t="s">
        <v>3667</v>
      </c>
      <c r="G1584" s="350" t="s">
        <v>447</v>
      </c>
      <c r="H1584" s="309"/>
    </row>
    <row r="1585" spans="1:8" s="187" customFormat="1" ht="22.9" customHeight="1" x14ac:dyDescent="0.2">
      <c r="A1585" s="552" t="s">
        <v>572</v>
      </c>
      <c r="B1585" s="553" t="s">
        <v>573</v>
      </c>
      <c r="C1585" s="350" t="s">
        <v>16493</v>
      </c>
      <c r="D1585" s="350" t="s">
        <v>16494</v>
      </c>
      <c r="E1585" s="350" t="s">
        <v>258</v>
      </c>
      <c r="F1585" s="350" t="s">
        <v>2140</v>
      </c>
      <c r="G1585" s="350" t="s">
        <v>447</v>
      </c>
      <c r="H1585" s="309"/>
    </row>
    <row r="1586" spans="1:8" s="187" customFormat="1" ht="22.9" customHeight="1" x14ac:dyDescent="0.2">
      <c r="A1586" s="552"/>
      <c r="B1586" s="553"/>
      <c r="C1586" s="350" t="s">
        <v>3700</v>
      </c>
      <c r="D1586" s="350" t="s">
        <v>573</v>
      </c>
      <c r="E1586" s="350" t="s">
        <v>250</v>
      </c>
      <c r="F1586" s="350" t="s">
        <v>3667</v>
      </c>
      <c r="G1586" s="350" t="s">
        <v>447</v>
      </c>
      <c r="H1586" s="309"/>
    </row>
    <row r="1587" spans="1:8" s="187" customFormat="1" ht="22.9" customHeight="1" x14ac:dyDescent="0.2">
      <c r="A1587" s="552"/>
      <c r="B1587" s="553"/>
      <c r="C1587" s="350" t="s">
        <v>3701</v>
      </c>
      <c r="D1587" s="350" t="s">
        <v>573</v>
      </c>
      <c r="E1587" s="350" t="s">
        <v>250</v>
      </c>
      <c r="F1587" s="350" t="s">
        <v>3667</v>
      </c>
      <c r="G1587" s="350" t="s">
        <v>447</v>
      </c>
      <c r="H1587" s="309"/>
    </row>
    <row r="1588" spans="1:8" s="187" customFormat="1" ht="22.9" customHeight="1" x14ac:dyDescent="0.2">
      <c r="A1588" s="552"/>
      <c r="B1588" s="553"/>
      <c r="C1588" s="350" t="s">
        <v>3702</v>
      </c>
      <c r="D1588" s="350" t="s">
        <v>573</v>
      </c>
      <c r="E1588" s="350" t="s">
        <v>250</v>
      </c>
      <c r="F1588" s="350" t="s">
        <v>3667</v>
      </c>
      <c r="G1588" s="350" t="s">
        <v>447</v>
      </c>
      <c r="H1588" s="309"/>
    </row>
    <row r="1589" spans="1:8" s="187" customFormat="1" ht="22.9" customHeight="1" x14ac:dyDescent="0.2">
      <c r="A1589" s="552"/>
      <c r="B1589" s="553"/>
      <c r="C1589" s="350" t="s">
        <v>3703</v>
      </c>
      <c r="D1589" s="350" t="s">
        <v>573</v>
      </c>
      <c r="E1589" s="350" t="s">
        <v>250</v>
      </c>
      <c r="F1589" s="350" t="s">
        <v>3667</v>
      </c>
      <c r="G1589" s="350" t="s">
        <v>447</v>
      </c>
      <c r="H1589" s="309"/>
    </row>
    <row r="1590" spans="1:8" s="187" customFormat="1" ht="22.9" customHeight="1" x14ac:dyDescent="0.2">
      <c r="A1590" s="552"/>
      <c r="B1590" s="553"/>
      <c r="C1590" s="350" t="s">
        <v>3704</v>
      </c>
      <c r="D1590" s="350" t="s">
        <v>573</v>
      </c>
      <c r="E1590" s="350" t="s">
        <v>250</v>
      </c>
      <c r="F1590" s="350" t="s">
        <v>3667</v>
      </c>
      <c r="G1590" s="350" t="s">
        <v>447</v>
      </c>
      <c r="H1590" s="309"/>
    </row>
    <row r="1591" spans="1:8" s="187" customFormat="1" ht="22.9" customHeight="1" x14ac:dyDescent="0.2">
      <c r="A1591" s="552"/>
      <c r="B1591" s="553"/>
      <c r="C1591" s="350" t="s">
        <v>3705</v>
      </c>
      <c r="D1591" s="350" t="s">
        <v>573</v>
      </c>
      <c r="E1591" s="350" t="s">
        <v>250</v>
      </c>
      <c r="F1591" s="350" t="s">
        <v>3667</v>
      </c>
      <c r="G1591" s="350" t="s">
        <v>447</v>
      </c>
      <c r="H1591" s="309"/>
    </row>
    <row r="1592" spans="1:8" s="187" customFormat="1" ht="22.9" customHeight="1" x14ac:dyDescent="0.2">
      <c r="A1592" s="552"/>
      <c r="B1592" s="553"/>
      <c r="C1592" s="350" t="s">
        <v>3706</v>
      </c>
      <c r="D1592" s="350" t="s">
        <v>573</v>
      </c>
      <c r="E1592" s="350" t="s">
        <v>250</v>
      </c>
      <c r="F1592" s="350" t="s">
        <v>3667</v>
      </c>
      <c r="G1592" s="350" t="s">
        <v>447</v>
      </c>
      <c r="H1592" s="309"/>
    </row>
    <row r="1593" spans="1:8" s="187" customFormat="1" ht="22.9" customHeight="1" x14ac:dyDescent="0.2">
      <c r="A1593" s="552"/>
      <c r="B1593" s="553"/>
      <c r="C1593" s="350" t="s">
        <v>16495</v>
      </c>
      <c r="D1593" s="350" t="s">
        <v>573</v>
      </c>
      <c r="E1593" s="350" t="s">
        <v>250</v>
      </c>
      <c r="F1593" s="350" t="s">
        <v>3667</v>
      </c>
      <c r="G1593" s="350" t="s">
        <v>447</v>
      </c>
      <c r="H1593" s="309"/>
    </row>
    <row r="1594" spans="1:8" s="187" customFormat="1" ht="22.9" customHeight="1" x14ac:dyDescent="0.2">
      <c r="A1594" s="552"/>
      <c r="B1594" s="553"/>
      <c r="C1594" s="350" t="s">
        <v>16496</v>
      </c>
      <c r="D1594" s="350" t="s">
        <v>573</v>
      </c>
      <c r="E1594" s="350" t="s">
        <v>250</v>
      </c>
      <c r="F1594" s="350" t="s">
        <v>3667</v>
      </c>
      <c r="G1594" s="350" t="s">
        <v>447</v>
      </c>
      <c r="H1594" s="309"/>
    </row>
    <row r="1595" spans="1:8" s="187" customFormat="1" ht="22.9" customHeight="1" x14ac:dyDescent="0.2">
      <c r="A1595" s="552" t="s">
        <v>1081</v>
      </c>
      <c r="B1595" s="553" t="s">
        <v>1082</v>
      </c>
      <c r="C1595" s="350" t="s">
        <v>3707</v>
      </c>
      <c r="D1595" s="350" t="s">
        <v>1082</v>
      </c>
      <c r="E1595" s="350" t="s">
        <v>250</v>
      </c>
      <c r="F1595" s="350" t="s">
        <v>3667</v>
      </c>
      <c r="G1595" s="350" t="s">
        <v>447</v>
      </c>
      <c r="H1595" s="309"/>
    </row>
    <row r="1596" spans="1:8" s="187" customFormat="1" ht="22.9" customHeight="1" x14ac:dyDescent="0.2">
      <c r="A1596" s="552"/>
      <c r="B1596" s="553"/>
      <c r="C1596" s="350" t="s">
        <v>3708</v>
      </c>
      <c r="D1596" s="350" t="s">
        <v>1082</v>
      </c>
      <c r="E1596" s="350" t="s">
        <v>250</v>
      </c>
      <c r="F1596" s="350" t="s">
        <v>3667</v>
      </c>
      <c r="G1596" s="350"/>
      <c r="H1596" s="309"/>
    </row>
    <row r="1597" spans="1:8" s="187" customFormat="1" ht="22.9" customHeight="1" x14ac:dyDescent="0.2">
      <c r="A1597" s="552" t="s">
        <v>455</v>
      </c>
      <c r="B1597" s="553" t="s">
        <v>401</v>
      </c>
      <c r="C1597" s="350" t="s">
        <v>3709</v>
      </c>
      <c r="D1597" s="350" t="s">
        <v>3710</v>
      </c>
      <c r="E1597" s="350" t="s">
        <v>258</v>
      </c>
      <c r="F1597" s="350" t="s">
        <v>2140</v>
      </c>
      <c r="G1597" s="350" t="s">
        <v>447</v>
      </c>
      <c r="H1597" s="309"/>
    </row>
    <row r="1598" spans="1:8" s="187" customFormat="1" ht="22.9" customHeight="1" x14ac:dyDescent="0.2">
      <c r="A1598" s="552"/>
      <c r="B1598" s="553"/>
      <c r="C1598" s="350" t="s">
        <v>3711</v>
      </c>
      <c r="D1598" s="350" t="s">
        <v>3712</v>
      </c>
      <c r="E1598" s="350" t="s">
        <v>258</v>
      </c>
      <c r="F1598" s="350" t="s">
        <v>2140</v>
      </c>
      <c r="G1598" s="350" t="s">
        <v>447</v>
      </c>
      <c r="H1598" s="309"/>
    </row>
    <row r="1599" spans="1:8" s="187" customFormat="1" ht="22.9" customHeight="1" x14ac:dyDescent="0.2">
      <c r="A1599" s="552"/>
      <c r="B1599" s="553"/>
      <c r="C1599" s="350" t="s">
        <v>3713</v>
      </c>
      <c r="D1599" s="350" t="s">
        <v>3714</v>
      </c>
      <c r="E1599" s="350" t="s">
        <v>258</v>
      </c>
      <c r="F1599" s="350" t="s">
        <v>2140</v>
      </c>
      <c r="G1599" s="350" t="s">
        <v>447</v>
      </c>
      <c r="H1599" s="309"/>
    </row>
    <row r="1600" spans="1:8" s="187" customFormat="1" ht="22.9" customHeight="1" x14ac:dyDescent="0.2">
      <c r="A1600" s="552"/>
      <c r="B1600" s="553"/>
      <c r="C1600" s="350" t="s">
        <v>3715</v>
      </c>
      <c r="D1600" s="350" t="s">
        <v>3716</v>
      </c>
      <c r="E1600" s="350" t="s">
        <v>258</v>
      </c>
      <c r="F1600" s="350" t="s">
        <v>2140</v>
      </c>
      <c r="G1600" s="350" t="s">
        <v>447</v>
      </c>
      <c r="H1600" s="309"/>
    </row>
    <row r="1601" spans="1:8" s="187" customFormat="1" ht="22.9" customHeight="1" x14ac:dyDescent="0.2">
      <c r="A1601" s="552"/>
      <c r="B1601" s="553"/>
      <c r="C1601" s="350" t="s">
        <v>3717</v>
      </c>
      <c r="D1601" s="350" t="s">
        <v>16497</v>
      </c>
      <c r="E1601" s="350" t="s">
        <v>258</v>
      </c>
      <c r="F1601" s="350" t="s">
        <v>2140</v>
      </c>
      <c r="G1601" s="350" t="s">
        <v>447</v>
      </c>
      <c r="H1601" s="309"/>
    </row>
    <row r="1602" spans="1:8" s="187" customFormat="1" ht="22.9" customHeight="1" x14ac:dyDescent="0.2">
      <c r="A1602" s="552"/>
      <c r="B1602" s="553"/>
      <c r="C1602" s="350" t="s">
        <v>3718</v>
      </c>
      <c r="D1602" s="350" t="s">
        <v>401</v>
      </c>
      <c r="E1602" s="350" t="s">
        <v>250</v>
      </c>
      <c r="F1602" s="350" t="s">
        <v>3667</v>
      </c>
      <c r="G1602" s="350" t="s">
        <v>447</v>
      </c>
      <c r="H1602" s="309"/>
    </row>
    <row r="1603" spans="1:8" s="187" customFormat="1" ht="22.9" customHeight="1" x14ac:dyDescent="0.2">
      <c r="A1603" s="552"/>
      <c r="B1603" s="553"/>
      <c r="C1603" s="350" t="s">
        <v>3719</v>
      </c>
      <c r="D1603" s="350" t="s">
        <v>401</v>
      </c>
      <c r="E1603" s="350" t="s">
        <v>250</v>
      </c>
      <c r="F1603" s="350" t="s">
        <v>3667</v>
      </c>
      <c r="G1603" s="350" t="s">
        <v>447</v>
      </c>
      <c r="H1603" s="309"/>
    </row>
    <row r="1604" spans="1:8" s="187" customFormat="1" ht="22.9" customHeight="1" x14ac:dyDescent="0.2">
      <c r="A1604" s="552"/>
      <c r="B1604" s="553"/>
      <c r="C1604" s="350" t="s">
        <v>3720</v>
      </c>
      <c r="D1604" s="350" t="s">
        <v>401</v>
      </c>
      <c r="E1604" s="350" t="s">
        <v>250</v>
      </c>
      <c r="F1604" s="350" t="s">
        <v>3667</v>
      </c>
      <c r="G1604" s="350" t="s">
        <v>447</v>
      </c>
      <c r="H1604" s="309"/>
    </row>
    <row r="1605" spans="1:8" s="187" customFormat="1" ht="22.9" customHeight="1" x14ac:dyDescent="0.2">
      <c r="A1605" s="552"/>
      <c r="B1605" s="553"/>
      <c r="C1605" s="350" t="s">
        <v>3721</v>
      </c>
      <c r="D1605" s="350" t="s">
        <v>401</v>
      </c>
      <c r="E1605" s="350" t="s">
        <v>250</v>
      </c>
      <c r="F1605" s="350" t="s">
        <v>3722</v>
      </c>
      <c r="G1605" s="350" t="s">
        <v>447</v>
      </c>
      <c r="H1605" s="309"/>
    </row>
    <row r="1606" spans="1:8" s="187" customFormat="1" ht="22.9" customHeight="1" x14ac:dyDescent="0.2">
      <c r="A1606" s="552" t="s">
        <v>575</v>
      </c>
      <c r="B1606" s="553" t="s">
        <v>576</v>
      </c>
      <c r="C1606" s="350" t="s">
        <v>3723</v>
      </c>
      <c r="D1606" s="350" t="s">
        <v>3724</v>
      </c>
      <c r="E1606" s="350" t="s">
        <v>250</v>
      </c>
      <c r="F1606" s="350" t="s">
        <v>3667</v>
      </c>
      <c r="G1606" s="350" t="s">
        <v>447</v>
      </c>
      <c r="H1606" s="309"/>
    </row>
    <row r="1607" spans="1:8" s="187" customFormat="1" ht="22.9" customHeight="1" x14ac:dyDescent="0.2">
      <c r="A1607" s="552"/>
      <c r="B1607" s="553"/>
      <c r="C1607" s="350" t="s">
        <v>3725</v>
      </c>
      <c r="D1607" s="350" t="s">
        <v>576</v>
      </c>
      <c r="E1607" s="350" t="s">
        <v>250</v>
      </c>
      <c r="F1607" s="350" t="s">
        <v>3667</v>
      </c>
      <c r="G1607" s="350" t="s">
        <v>447</v>
      </c>
      <c r="H1607" s="309"/>
    </row>
    <row r="1608" spans="1:8" s="187" customFormat="1" ht="22.9" customHeight="1" x14ac:dyDescent="0.2">
      <c r="A1608" s="552"/>
      <c r="B1608" s="553"/>
      <c r="C1608" s="350" t="s">
        <v>3726</v>
      </c>
      <c r="D1608" s="350" t="s">
        <v>576</v>
      </c>
      <c r="E1608" s="350" t="s">
        <v>250</v>
      </c>
      <c r="F1608" s="350" t="s">
        <v>3667</v>
      </c>
      <c r="G1608" s="350" t="s">
        <v>447</v>
      </c>
      <c r="H1608" s="309"/>
    </row>
    <row r="1609" spans="1:8" s="187" customFormat="1" ht="22.9" customHeight="1" x14ac:dyDescent="0.2">
      <c r="A1609" s="552"/>
      <c r="B1609" s="553"/>
      <c r="C1609" s="350" t="s">
        <v>3727</v>
      </c>
      <c r="D1609" s="350" t="s">
        <v>576</v>
      </c>
      <c r="E1609" s="350" t="s">
        <v>250</v>
      </c>
      <c r="F1609" s="350" t="s">
        <v>3667</v>
      </c>
      <c r="G1609" s="350" t="s">
        <v>447</v>
      </c>
      <c r="H1609" s="309"/>
    </row>
    <row r="1610" spans="1:8" s="187" customFormat="1" ht="22.9" customHeight="1" x14ac:dyDescent="0.2">
      <c r="A1610" s="552"/>
      <c r="B1610" s="553"/>
      <c r="C1610" s="350" t="s">
        <v>3728</v>
      </c>
      <c r="D1610" s="350" t="s">
        <v>576</v>
      </c>
      <c r="E1610" s="350" t="s">
        <v>250</v>
      </c>
      <c r="F1610" s="350" t="s">
        <v>3667</v>
      </c>
      <c r="G1610" s="350" t="s">
        <v>447</v>
      </c>
      <c r="H1610" s="309"/>
    </row>
    <row r="1611" spans="1:8" s="187" customFormat="1" ht="22.9" customHeight="1" x14ac:dyDescent="0.2">
      <c r="A1611" s="552"/>
      <c r="B1611" s="553"/>
      <c r="C1611" s="350" t="s">
        <v>3729</v>
      </c>
      <c r="D1611" s="350" t="s">
        <v>576</v>
      </c>
      <c r="E1611" s="350" t="s">
        <v>250</v>
      </c>
      <c r="F1611" s="350" t="s">
        <v>3667</v>
      </c>
      <c r="G1611" s="350" t="s">
        <v>447</v>
      </c>
      <c r="H1611" s="309"/>
    </row>
    <row r="1612" spans="1:8" s="187" customFormat="1" ht="22.9" customHeight="1" x14ac:dyDescent="0.2">
      <c r="A1612" s="552"/>
      <c r="B1612" s="553"/>
      <c r="C1612" s="350" t="s">
        <v>3730</v>
      </c>
      <c r="D1612" s="350" t="s">
        <v>576</v>
      </c>
      <c r="E1612" s="350" t="s">
        <v>250</v>
      </c>
      <c r="F1612" s="350" t="s">
        <v>3667</v>
      </c>
      <c r="G1612" s="350" t="s">
        <v>447</v>
      </c>
      <c r="H1612" s="309"/>
    </row>
    <row r="1613" spans="1:8" s="187" customFormat="1" ht="22.9" customHeight="1" x14ac:dyDescent="0.2">
      <c r="A1613" s="552"/>
      <c r="B1613" s="553"/>
      <c r="C1613" s="350" t="s">
        <v>3731</v>
      </c>
      <c r="D1613" s="350" t="s">
        <v>576</v>
      </c>
      <c r="E1613" s="350" t="s">
        <v>250</v>
      </c>
      <c r="F1613" s="350" t="s">
        <v>3667</v>
      </c>
      <c r="G1613" s="350" t="s">
        <v>447</v>
      </c>
      <c r="H1613" s="309"/>
    </row>
    <row r="1614" spans="1:8" s="187" customFormat="1" ht="22.9" customHeight="1" x14ac:dyDescent="0.2">
      <c r="A1614" s="552" t="s">
        <v>1083</v>
      </c>
      <c r="B1614" s="553" t="s">
        <v>1084</v>
      </c>
      <c r="C1614" s="350" t="s">
        <v>3732</v>
      </c>
      <c r="D1614" s="350" t="s">
        <v>1084</v>
      </c>
      <c r="E1614" s="350" t="s">
        <v>250</v>
      </c>
      <c r="F1614" s="350" t="s">
        <v>3667</v>
      </c>
      <c r="G1614" s="350" t="s">
        <v>447</v>
      </c>
      <c r="H1614" s="309" t="s">
        <v>1280</v>
      </c>
    </row>
    <row r="1615" spans="1:8" s="187" customFormat="1" ht="22.9" customHeight="1" x14ac:dyDescent="0.2">
      <c r="A1615" s="552"/>
      <c r="B1615" s="553"/>
      <c r="C1615" s="350" t="s">
        <v>3733</v>
      </c>
      <c r="D1615" s="350" t="s">
        <v>1084</v>
      </c>
      <c r="E1615" s="350" t="s">
        <v>250</v>
      </c>
      <c r="F1615" s="350" t="s">
        <v>3667</v>
      </c>
      <c r="G1615" s="350" t="s">
        <v>447</v>
      </c>
      <c r="H1615" s="309" t="s">
        <v>1280</v>
      </c>
    </row>
    <row r="1616" spans="1:8" s="187" customFormat="1" ht="22.9" customHeight="1" x14ac:dyDescent="0.2">
      <c r="A1616" s="552"/>
      <c r="B1616" s="553"/>
      <c r="C1616" s="350" t="s">
        <v>3734</v>
      </c>
      <c r="D1616" s="350" t="s">
        <v>1084</v>
      </c>
      <c r="E1616" s="350" t="s">
        <v>250</v>
      </c>
      <c r="F1616" s="350" t="s">
        <v>3667</v>
      </c>
      <c r="G1616" s="350" t="s">
        <v>447</v>
      </c>
      <c r="H1616" s="309" t="s">
        <v>1280</v>
      </c>
    </row>
    <row r="1617" spans="1:8" s="187" customFormat="1" ht="22.9" customHeight="1" x14ac:dyDescent="0.2">
      <c r="A1617" s="552"/>
      <c r="B1617" s="553"/>
      <c r="C1617" s="350" t="s">
        <v>3735</v>
      </c>
      <c r="D1617" s="350" t="s">
        <v>1084</v>
      </c>
      <c r="E1617" s="350" t="s">
        <v>250</v>
      </c>
      <c r="F1617" s="350" t="s">
        <v>3667</v>
      </c>
      <c r="G1617" s="350" t="s">
        <v>447</v>
      </c>
      <c r="H1617" s="309" t="s">
        <v>1280</v>
      </c>
    </row>
    <row r="1618" spans="1:8" s="187" customFormat="1" ht="22.9" customHeight="1" x14ac:dyDescent="0.2">
      <c r="A1618" s="552"/>
      <c r="B1618" s="553"/>
      <c r="C1618" s="350" t="s">
        <v>3736</v>
      </c>
      <c r="D1618" s="350" t="s">
        <v>1084</v>
      </c>
      <c r="E1618" s="350" t="s">
        <v>250</v>
      </c>
      <c r="F1618" s="350" t="s">
        <v>3667</v>
      </c>
      <c r="G1618" s="350" t="s">
        <v>447</v>
      </c>
      <c r="H1618" s="309" t="s">
        <v>1280</v>
      </c>
    </row>
    <row r="1619" spans="1:8" s="187" customFormat="1" ht="22.9" customHeight="1" x14ac:dyDescent="0.2">
      <c r="A1619" s="552"/>
      <c r="B1619" s="553"/>
      <c r="C1619" s="350" t="s">
        <v>3737</v>
      </c>
      <c r="D1619" s="350" t="s">
        <v>3738</v>
      </c>
      <c r="E1619" s="350" t="s">
        <v>250</v>
      </c>
      <c r="F1619" s="350" t="s">
        <v>3667</v>
      </c>
      <c r="G1619" s="350" t="s">
        <v>447</v>
      </c>
      <c r="H1619" s="309" t="s">
        <v>1280</v>
      </c>
    </row>
    <row r="1620" spans="1:8" s="187" customFormat="1" ht="22.9" customHeight="1" x14ac:dyDescent="0.2">
      <c r="A1620" s="552"/>
      <c r="B1620" s="553"/>
      <c r="C1620" s="350" t="s">
        <v>3739</v>
      </c>
      <c r="D1620" s="350" t="s">
        <v>3740</v>
      </c>
      <c r="E1620" s="350" t="s">
        <v>250</v>
      </c>
      <c r="F1620" s="350" t="s">
        <v>3667</v>
      </c>
      <c r="G1620" s="350" t="s">
        <v>447</v>
      </c>
      <c r="H1620" s="309" t="s">
        <v>1280</v>
      </c>
    </row>
    <row r="1621" spans="1:8" s="187" customFormat="1" ht="22.9" customHeight="1" x14ac:dyDescent="0.2">
      <c r="A1621" s="552"/>
      <c r="B1621" s="553"/>
      <c r="C1621" s="350" t="s">
        <v>3741</v>
      </c>
      <c r="D1621" s="350" t="s">
        <v>3742</v>
      </c>
      <c r="E1621" s="350" t="s">
        <v>250</v>
      </c>
      <c r="F1621" s="350" t="s">
        <v>3667</v>
      </c>
      <c r="G1621" s="350" t="s">
        <v>447</v>
      </c>
      <c r="H1621" s="309" t="s">
        <v>1280</v>
      </c>
    </row>
    <row r="1622" spans="1:8" s="187" customFormat="1" ht="22.9" customHeight="1" x14ac:dyDescent="0.2">
      <c r="A1622" s="552"/>
      <c r="B1622" s="553"/>
      <c r="C1622" s="350" t="s">
        <v>3743</v>
      </c>
      <c r="D1622" s="350" t="s">
        <v>1084</v>
      </c>
      <c r="E1622" s="350" t="s">
        <v>250</v>
      </c>
      <c r="F1622" s="350" t="s">
        <v>3667</v>
      </c>
      <c r="G1622" s="350" t="s">
        <v>447</v>
      </c>
      <c r="H1622" s="309" t="s">
        <v>1280</v>
      </c>
    </row>
    <row r="1623" spans="1:8" s="187" customFormat="1" ht="22.9" customHeight="1" x14ac:dyDescent="0.2">
      <c r="A1623" s="552"/>
      <c r="B1623" s="553"/>
      <c r="C1623" s="350" t="s">
        <v>3744</v>
      </c>
      <c r="D1623" s="350" t="s">
        <v>1084</v>
      </c>
      <c r="E1623" s="350" t="s">
        <v>250</v>
      </c>
      <c r="F1623" s="350" t="s">
        <v>3667</v>
      </c>
      <c r="G1623" s="350" t="s">
        <v>447</v>
      </c>
      <c r="H1623" s="309" t="s">
        <v>1280</v>
      </c>
    </row>
    <row r="1624" spans="1:8" s="187" customFormat="1" ht="22.9" customHeight="1" x14ac:dyDescent="0.2">
      <c r="A1624" s="552"/>
      <c r="B1624" s="553"/>
      <c r="C1624" s="350" t="s">
        <v>3745</v>
      </c>
      <c r="D1624" s="350" t="s">
        <v>1084</v>
      </c>
      <c r="E1624" s="350" t="s">
        <v>250</v>
      </c>
      <c r="F1624" s="350" t="s">
        <v>3667</v>
      </c>
      <c r="G1624" s="350" t="s">
        <v>447</v>
      </c>
      <c r="H1624" s="309" t="s">
        <v>1280</v>
      </c>
    </row>
    <row r="1625" spans="1:8" s="187" customFormat="1" ht="22.9" customHeight="1" x14ac:dyDescent="0.2">
      <c r="A1625" s="552"/>
      <c r="B1625" s="553"/>
      <c r="C1625" s="350" t="s">
        <v>3746</v>
      </c>
      <c r="D1625" s="350" t="s">
        <v>1084</v>
      </c>
      <c r="E1625" s="350" t="s">
        <v>250</v>
      </c>
      <c r="F1625" s="350" t="s">
        <v>3667</v>
      </c>
      <c r="G1625" s="350" t="s">
        <v>447</v>
      </c>
      <c r="H1625" s="309" t="s">
        <v>1280</v>
      </c>
    </row>
    <row r="1626" spans="1:8" s="187" customFormat="1" ht="22.9" customHeight="1" x14ac:dyDescent="0.2">
      <c r="A1626" s="552"/>
      <c r="B1626" s="553"/>
      <c r="C1626" s="350" t="s">
        <v>3747</v>
      </c>
      <c r="D1626" s="350" t="s">
        <v>1084</v>
      </c>
      <c r="E1626" s="350" t="s">
        <v>250</v>
      </c>
      <c r="F1626" s="350" t="s">
        <v>3667</v>
      </c>
      <c r="G1626" s="350" t="s">
        <v>447</v>
      </c>
      <c r="H1626" s="309" t="s">
        <v>1280</v>
      </c>
    </row>
    <row r="1627" spans="1:8" s="187" customFormat="1" ht="22.9" customHeight="1" x14ac:dyDescent="0.2">
      <c r="A1627" s="552" t="s">
        <v>1085</v>
      </c>
      <c r="B1627" s="553" t="s">
        <v>1086</v>
      </c>
      <c r="C1627" s="350" t="s">
        <v>3748</v>
      </c>
      <c r="D1627" s="350" t="s">
        <v>1087</v>
      </c>
      <c r="E1627" s="350" t="s">
        <v>250</v>
      </c>
      <c r="F1627" s="350" t="s">
        <v>3667</v>
      </c>
      <c r="G1627" s="350" t="s">
        <v>447</v>
      </c>
      <c r="H1627" s="309"/>
    </row>
    <row r="1628" spans="1:8" s="187" customFormat="1" ht="22.9" customHeight="1" x14ac:dyDescent="0.2">
      <c r="A1628" s="552"/>
      <c r="B1628" s="553"/>
      <c r="C1628" s="350" t="s">
        <v>3749</v>
      </c>
      <c r="D1628" s="350" t="s">
        <v>1087</v>
      </c>
      <c r="E1628" s="350" t="s">
        <v>250</v>
      </c>
      <c r="F1628" s="350" t="s">
        <v>3667</v>
      </c>
      <c r="G1628" s="350" t="s">
        <v>447</v>
      </c>
      <c r="H1628" s="309"/>
    </row>
    <row r="1629" spans="1:8" s="187" customFormat="1" ht="22.9" customHeight="1" x14ac:dyDescent="0.2">
      <c r="A1629" s="552"/>
      <c r="B1629" s="553"/>
      <c r="C1629" s="350" t="s">
        <v>3750</v>
      </c>
      <c r="D1629" s="350" t="s">
        <v>1087</v>
      </c>
      <c r="E1629" s="350" t="s">
        <v>250</v>
      </c>
      <c r="F1629" s="350" t="s">
        <v>3667</v>
      </c>
      <c r="G1629" s="350" t="s">
        <v>447</v>
      </c>
      <c r="H1629" s="309"/>
    </row>
    <row r="1630" spans="1:8" s="187" customFormat="1" ht="22.9" customHeight="1" x14ac:dyDescent="0.2">
      <c r="A1630" s="552"/>
      <c r="B1630" s="553"/>
      <c r="C1630" s="350" t="s">
        <v>3751</v>
      </c>
      <c r="D1630" s="350" t="s">
        <v>1087</v>
      </c>
      <c r="E1630" s="350" t="s">
        <v>250</v>
      </c>
      <c r="F1630" s="350" t="s">
        <v>3667</v>
      </c>
      <c r="G1630" s="350" t="s">
        <v>447</v>
      </c>
      <c r="H1630" s="309"/>
    </row>
    <row r="1631" spans="1:8" s="187" customFormat="1" ht="22.9" customHeight="1" x14ac:dyDescent="0.2">
      <c r="A1631" s="552"/>
      <c r="B1631" s="553"/>
      <c r="C1631" s="350" t="s">
        <v>3752</v>
      </c>
      <c r="D1631" s="350" t="s">
        <v>1087</v>
      </c>
      <c r="E1631" s="350" t="s">
        <v>250</v>
      </c>
      <c r="F1631" s="350" t="s">
        <v>3667</v>
      </c>
      <c r="G1631" s="350" t="s">
        <v>447</v>
      </c>
      <c r="H1631" s="309"/>
    </row>
    <row r="1632" spans="1:8" s="187" customFormat="1" ht="22.9" customHeight="1" x14ac:dyDescent="0.2">
      <c r="A1632" s="552"/>
      <c r="B1632" s="553"/>
      <c r="C1632" s="350" t="s">
        <v>3753</v>
      </c>
      <c r="D1632" s="350" t="s">
        <v>1087</v>
      </c>
      <c r="E1632" s="350" t="s">
        <v>250</v>
      </c>
      <c r="F1632" s="350" t="s">
        <v>3667</v>
      </c>
      <c r="G1632" s="350" t="s">
        <v>447</v>
      </c>
      <c r="H1632" s="309"/>
    </row>
    <row r="1633" spans="1:8" s="187" customFormat="1" ht="22.9" customHeight="1" x14ac:dyDescent="0.2">
      <c r="A1633" s="552"/>
      <c r="B1633" s="553"/>
      <c r="C1633" s="350" t="s">
        <v>3754</v>
      </c>
      <c r="D1633" s="350" t="s">
        <v>1087</v>
      </c>
      <c r="E1633" s="350" t="s">
        <v>250</v>
      </c>
      <c r="F1633" s="350" t="s">
        <v>3667</v>
      </c>
      <c r="G1633" s="350" t="s">
        <v>447</v>
      </c>
      <c r="H1633" s="309"/>
    </row>
    <row r="1634" spans="1:8" s="187" customFormat="1" ht="22.9" customHeight="1" x14ac:dyDescent="0.2">
      <c r="A1634" s="349" t="s">
        <v>1088</v>
      </c>
      <c r="B1634" s="350" t="s">
        <v>1089</v>
      </c>
      <c r="C1634" s="350" t="s">
        <v>3755</v>
      </c>
      <c r="D1634" s="350" t="s">
        <v>1089</v>
      </c>
      <c r="E1634" s="350" t="s">
        <v>250</v>
      </c>
      <c r="F1634" s="350" t="s">
        <v>3667</v>
      </c>
      <c r="G1634" s="350" t="s">
        <v>447</v>
      </c>
      <c r="H1634" s="309"/>
    </row>
    <row r="1635" spans="1:8" s="187" customFormat="1" ht="22.9" customHeight="1" x14ac:dyDescent="0.2">
      <c r="A1635" s="349" t="s">
        <v>1090</v>
      </c>
      <c r="B1635" s="350" t="s">
        <v>1091</v>
      </c>
      <c r="C1635" s="350" t="s">
        <v>3756</v>
      </c>
      <c r="D1635" s="350" t="s">
        <v>1092</v>
      </c>
      <c r="E1635" s="350" t="s">
        <v>250</v>
      </c>
      <c r="F1635" s="350" t="s">
        <v>3667</v>
      </c>
      <c r="G1635" s="350"/>
      <c r="H1635" s="309"/>
    </row>
    <row r="1636" spans="1:8" s="187" customFormat="1" ht="22.9" customHeight="1" x14ac:dyDescent="0.2">
      <c r="A1636" s="349" t="s">
        <v>16225</v>
      </c>
      <c r="B1636" s="350" t="s">
        <v>16226</v>
      </c>
      <c r="C1636" s="350" t="s">
        <v>16498</v>
      </c>
      <c r="D1636" s="350" t="s">
        <v>16227</v>
      </c>
      <c r="E1636" s="350" t="s">
        <v>250</v>
      </c>
      <c r="F1636" s="350" t="s">
        <v>3667</v>
      </c>
      <c r="G1636" s="350" t="s">
        <v>447</v>
      </c>
      <c r="H1636" s="309" t="s">
        <v>1255</v>
      </c>
    </row>
    <row r="1637" spans="1:8" s="187" customFormat="1" ht="22.9" customHeight="1" x14ac:dyDescent="0.2">
      <c r="A1637" s="349" t="s">
        <v>716</v>
      </c>
      <c r="B1637" s="350" t="s">
        <v>717</v>
      </c>
      <c r="C1637" s="350" t="s">
        <v>3757</v>
      </c>
      <c r="D1637" s="350" t="s">
        <v>718</v>
      </c>
      <c r="E1637" s="350" t="s">
        <v>372</v>
      </c>
      <c r="F1637" s="350" t="s">
        <v>2367</v>
      </c>
      <c r="G1637" s="350" t="s">
        <v>447</v>
      </c>
      <c r="H1637" s="309"/>
    </row>
    <row r="1638" spans="1:8" s="187" customFormat="1" ht="22.9" customHeight="1" x14ac:dyDescent="0.2">
      <c r="A1638" s="349" t="s">
        <v>806</v>
      </c>
      <c r="B1638" s="350" t="s">
        <v>807</v>
      </c>
      <c r="C1638" s="350" t="s">
        <v>3758</v>
      </c>
      <c r="D1638" s="350" t="s">
        <v>807</v>
      </c>
      <c r="E1638" s="350" t="s">
        <v>372</v>
      </c>
      <c r="F1638" s="350" t="s">
        <v>2367</v>
      </c>
      <c r="G1638" s="350"/>
      <c r="H1638" s="309"/>
    </row>
    <row r="1639" spans="1:8" s="187" customFormat="1" ht="22.9" customHeight="1" x14ac:dyDescent="0.2">
      <c r="A1639" s="552" t="s">
        <v>884</v>
      </c>
      <c r="B1639" s="553" t="s">
        <v>885</v>
      </c>
      <c r="C1639" s="350" t="s">
        <v>3759</v>
      </c>
      <c r="D1639" s="350" t="s">
        <v>3760</v>
      </c>
      <c r="E1639" s="350" t="s">
        <v>372</v>
      </c>
      <c r="F1639" s="350" t="s">
        <v>2365</v>
      </c>
      <c r="G1639" s="350" t="s">
        <v>447</v>
      </c>
      <c r="H1639" s="309"/>
    </row>
    <row r="1640" spans="1:8" s="187" customFormat="1" ht="22.9" customHeight="1" x14ac:dyDescent="0.2">
      <c r="A1640" s="552"/>
      <c r="B1640" s="553"/>
      <c r="C1640" s="350" t="s">
        <v>3761</v>
      </c>
      <c r="D1640" s="350" t="s">
        <v>3762</v>
      </c>
      <c r="E1640" s="350" t="s">
        <v>372</v>
      </c>
      <c r="F1640" s="350" t="s">
        <v>2367</v>
      </c>
      <c r="G1640" s="350" t="s">
        <v>447</v>
      </c>
      <c r="H1640" s="309"/>
    </row>
    <row r="1641" spans="1:8" s="187" customFormat="1" ht="22.9" customHeight="1" x14ac:dyDescent="0.2">
      <c r="A1641" s="552"/>
      <c r="B1641" s="553"/>
      <c r="C1641" s="350" t="s">
        <v>3763</v>
      </c>
      <c r="D1641" s="350" t="s">
        <v>3764</v>
      </c>
      <c r="E1641" s="350" t="s">
        <v>372</v>
      </c>
      <c r="F1641" s="350" t="s">
        <v>2367</v>
      </c>
      <c r="G1641" s="350" t="s">
        <v>447</v>
      </c>
      <c r="H1641" s="309"/>
    </row>
    <row r="1642" spans="1:8" s="187" customFormat="1" ht="22.9" customHeight="1" x14ac:dyDescent="0.2">
      <c r="A1642" s="552"/>
      <c r="B1642" s="553"/>
      <c r="C1642" s="350" t="s">
        <v>3765</v>
      </c>
      <c r="D1642" s="350" t="s">
        <v>8054</v>
      </c>
      <c r="E1642" s="350" t="s">
        <v>372</v>
      </c>
      <c r="F1642" s="350" t="s">
        <v>2367</v>
      </c>
      <c r="G1642" s="350" t="s">
        <v>447</v>
      </c>
      <c r="H1642" s="309"/>
    </row>
    <row r="1643" spans="1:8" s="187" customFormat="1" ht="22.9" customHeight="1" x14ac:dyDescent="0.2">
      <c r="A1643" s="552"/>
      <c r="B1643" s="553"/>
      <c r="C1643" s="350" t="s">
        <v>3766</v>
      </c>
      <c r="D1643" s="350" t="s">
        <v>8055</v>
      </c>
      <c r="E1643" s="350" t="s">
        <v>372</v>
      </c>
      <c r="F1643" s="350" t="s">
        <v>2367</v>
      </c>
      <c r="G1643" s="350" t="s">
        <v>447</v>
      </c>
      <c r="H1643" s="309"/>
    </row>
    <row r="1644" spans="1:8" s="187" customFormat="1" ht="22.9" customHeight="1" x14ac:dyDescent="0.2">
      <c r="A1644" s="552"/>
      <c r="B1644" s="553"/>
      <c r="C1644" s="350" t="s">
        <v>3767</v>
      </c>
      <c r="D1644" s="350" t="s">
        <v>8056</v>
      </c>
      <c r="E1644" s="350" t="s">
        <v>372</v>
      </c>
      <c r="F1644" s="350" t="s">
        <v>2367</v>
      </c>
      <c r="G1644" s="350" t="s">
        <v>447</v>
      </c>
      <c r="H1644" s="309"/>
    </row>
    <row r="1645" spans="1:8" s="187" customFormat="1" ht="22.9" customHeight="1" x14ac:dyDescent="0.2">
      <c r="A1645" s="552"/>
      <c r="B1645" s="553"/>
      <c r="C1645" s="350" t="s">
        <v>3768</v>
      </c>
      <c r="D1645" s="350" t="s">
        <v>3769</v>
      </c>
      <c r="E1645" s="350" t="s">
        <v>372</v>
      </c>
      <c r="F1645" s="350" t="s">
        <v>2367</v>
      </c>
      <c r="G1645" s="350" t="s">
        <v>447</v>
      </c>
      <c r="H1645" s="309"/>
    </row>
    <row r="1646" spans="1:8" s="187" customFormat="1" ht="22.9" customHeight="1" x14ac:dyDescent="0.2">
      <c r="A1646" s="552"/>
      <c r="B1646" s="553"/>
      <c r="C1646" s="350" t="s">
        <v>3770</v>
      </c>
      <c r="D1646" s="350" t="s">
        <v>3771</v>
      </c>
      <c r="E1646" s="350" t="s">
        <v>372</v>
      </c>
      <c r="F1646" s="350" t="s">
        <v>2367</v>
      </c>
      <c r="G1646" s="350" t="s">
        <v>447</v>
      </c>
      <c r="H1646" s="309"/>
    </row>
    <row r="1647" spans="1:8" s="187" customFormat="1" ht="22.9" customHeight="1" x14ac:dyDescent="0.2">
      <c r="A1647" s="552"/>
      <c r="B1647" s="553"/>
      <c r="C1647" s="350" t="s">
        <v>3772</v>
      </c>
      <c r="D1647" s="350" t="s">
        <v>3773</v>
      </c>
      <c r="E1647" s="350" t="s">
        <v>372</v>
      </c>
      <c r="F1647" s="350" t="s">
        <v>2367</v>
      </c>
      <c r="G1647" s="350" t="s">
        <v>447</v>
      </c>
      <c r="H1647" s="309"/>
    </row>
    <row r="1648" spans="1:8" s="187" customFormat="1" ht="22.9" customHeight="1" x14ac:dyDescent="0.2">
      <c r="A1648" s="552"/>
      <c r="B1648" s="553"/>
      <c r="C1648" s="350" t="s">
        <v>3774</v>
      </c>
      <c r="D1648" s="350" t="s">
        <v>16499</v>
      </c>
      <c r="E1648" s="350" t="s">
        <v>372</v>
      </c>
      <c r="F1648" s="350" t="s">
        <v>2367</v>
      </c>
      <c r="G1648" s="350" t="s">
        <v>447</v>
      </c>
      <c r="H1648" s="309"/>
    </row>
    <row r="1649" spans="1:8" s="187" customFormat="1" ht="22.9" customHeight="1" x14ac:dyDescent="0.2">
      <c r="A1649" s="552"/>
      <c r="B1649" s="553"/>
      <c r="C1649" s="350" t="s">
        <v>3775</v>
      </c>
      <c r="D1649" s="350" t="s">
        <v>3776</v>
      </c>
      <c r="E1649" s="350" t="s">
        <v>14925</v>
      </c>
      <c r="F1649" s="350" t="s">
        <v>1410</v>
      </c>
      <c r="G1649" s="350" t="s">
        <v>447</v>
      </c>
      <c r="H1649" s="309"/>
    </row>
    <row r="1650" spans="1:8" s="187" customFormat="1" ht="22.9" customHeight="1" x14ac:dyDescent="0.2">
      <c r="A1650" s="552"/>
      <c r="B1650" s="553"/>
      <c r="C1650" s="350" t="s">
        <v>3777</v>
      </c>
      <c r="D1650" s="350" t="s">
        <v>3778</v>
      </c>
      <c r="E1650" s="350" t="s">
        <v>14925</v>
      </c>
      <c r="F1650" s="350" t="s">
        <v>1410</v>
      </c>
      <c r="G1650" s="350" t="s">
        <v>447</v>
      </c>
      <c r="H1650" s="309"/>
    </row>
    <row r="1651" spans="1:8" s="187" customFormat="1" ht="22.9" customHeight="1" x14ac:dyDescent="0.2">
      <c r="A1651" s="552"/>
      <c r="B1651" s="553"/>
      <c r="C1651" s="350" t="s">
        <v>3779</v>
      </c>
      <c r="D1651" s="350" t="s">
        <v>3780</v>
      </c>
      <c r="E1651" s="350" t="s">
        <v>14925</v>
      </c>
      <c r="F1651" s="350" t="s">
        <v>1410</v>
      </c>
      <c r="G1651" s="350" t="s">
        <v>447</v>
      </c>
      <c r="H1651" s="309"/>
    </row>
    <row r="1652" spans="1:8" s="187" customFormat="1" ht="22.9" customHeight="1" x14ac:dyDescent="0.2">
      <c r="A1652" s="552"/>
      <c r="B1652" s="553"/>
      <c r="C1652" s="350" t="s">
        <v>3781</v>
      </c>
      <c r="D1652" s="350" t="s">
        <v>3782</v>
      </c>
      <c r="E1652" s="350" t="s">
        <v>14925</v>
      </c>
      <c r="F1652" s="350" t="s">
        <v>1410</v>
      </c>
      <c r="G1652" s="350" t="s">
        <v>447</v>
      </c>
      <c r="H1652" s="309"/>
    </row>
    <row r="1653" spans="1:8" s="187" customFormat="1" ht="22.9" customHeight="1" x14ac:dyDescent="0.2">
      <c r="A1653" s="552"/>
      <c r="B1653" s="553"/>
      <c r="C1653" s="350" t="s">
        <v>3783</v>
      </c>
      <c r="D1653" s="350" t="s">
        <v>3784</v>
      </c>
      <c r="E1653" s="350" t="s">
        <v>14925</v>
      </c>
      <c r="F1653" s="350" t="s">
        <v>1410</v>
      </c>
      <c r="G1653" s="350" t="s">
        <v>447</v>
      </c>
      <c r="H1653" s="309"/>
    </row>
    <row r="1654" spans="1:8" s="187" customFormat="1" ht="22.9" customHeight="1" x14ac:dyDescent="0.2">
      <c r="A1654" s="552"/>
      <c r="B1654" s="553"/>
      <c r="C1654" s="350" t="s">
        <v>3785</v>
      </c>
      <c r="D1654" s="350" t="s">
        <v>3786</v>
      </c>
      <c r="E1654" s="350" t="s">
        <v>14925</v>
      </c>
      <c r="F1654" s="350" t="s">
        <v>1410</v>
      </c>
      <c r="G1654" s="350" t="s">
        <v>447</v>
      </c>
      <c r="H1654" s="309"/>
    </row>
    <row r="1655" spans="1:8" s="187" customFormat="1" ht="22.9" customHeight="1" x14ac:dyDescent="0.2">
      <c r="A1655" s="552"/>
      <c r="B1655" s="553"/>
      <c r="C1655" s="350" t="s">
        <v>3787</v>
      </c>
      <c r="D1655" s="350" t="s">
        <v>3788</v>
      </c>
      <c r="E1655" s="350" t="s">
        <v>14925</v>
      </c>
      <c r="F1655" s="350" t="s">
        <v>1410</v>
      </c>
      <c r="G1655" s="350" t="s">
        <v>447</v>
      </c>
      <c r="H1655" s="309"/>
    </row>
    <row r="1656" spans="1:8" s="187" customFormat="1" ht="22.9" customHeight="1" x14ac:dyDescent="0.2">
      <c r="A1656" s="552"/>
      <c r="B1656" s="553"/>
      <c r="C1656" s="350" t="s">
        <v>3789</v>
      </c>
      <c r="D1656" s="350" t="s">
        <v>3790</v>
      </c>
      <c r="E1656" s="350" t="s">
        <v>14925</v>
      </c>
      <c r="F1656" s="350" t="s">
        <v>1410</v>
      </c>
      <c r="G1656" s="350" t="s">
        <v>447</v>
      </c>
      <c r="H1656" s="309"/>
    </row>
    <row r="1657" spans="1:8" s="187" customFormat="1" ht="22.9" customHeight="1" x14ac:dyDescent="0.2">
      <c r="A1657" s="552"/>
      <c r="B1657" s="553"/>
      <c r="C1657" s="350" t="s">
        <v>3791</v>
      </c>
      <c r="D1657" s="350" t="s">
        <v>3792</v>
      </c>
      <c r="E1657" s="350" t="s">
        <v>14925</v>
      </c>
      <c r="F1657" s="350" t="s">
        <v>1410</v>
      </c>
      <c r="G1657" s="350" t="s">
        <v>447</v>
      </c>
      <c r="H1657" s="309"/>
    </row>
    <row r="1658" spans="1:8" s="187" customFormat="1" ht="22.9" customHeight="1" x14ac:dyDescent="0.2">
      <c r="A1658" s="552"/>
      <c r="B1658" s="553"/>
      <c r="C1658" s="350" t="s">
        <v>3793</v>
      </c>
      <c r="D1658" s="350" t="s">
        <v>3794</v>
      </c>
      <c r="E1658" s="350" t="s">
        <v>14925</v>
      </c>
      <c r="F1658" s="350" t="s">
        <v>1410</v>
      </c>
      <c r="G1658" s="350" t="s">
        <v>447</v>
      </c>
      <c r="H1658" s="309"/>
    </row>
    <row r="1659" spans="1:8" s="187" customFormat="1" ht="22.9" customHeight="1" x14ac:dyDescent="0.2">
      <c r="A1659" s="552"/>
      <c r="B1659" s="553"/>
      <c r="C1659" s="350" t="s">
        <v>3795</v>
      </c>
      <c r="D1659" s="350" t="s">
        <v>3796</v>
      </c>
      <c r="E1659" s="350" t="s">
        <v>14925</v>
      </c>
      <c r="F1659" s="350" t="s">
        <v>1410</v>
      </c>
      <c r="G1659" s="350" t="s">
        <v>447</v>
      </c>
      <c r="H1659" s="309"/>
    </row>
    <row r="1660" spans="1:8" s="187" customFormat="1" ht="22.9" customHeight="1" x14ac:dyDescent="0.2">
      <c r="A1660" s="552"/>
      <c r="B1660" s="553"/>
      <c r="C1660" s="350" t="s">
        <v>3797</v>
      </c>
      <c r="D1660" s="350" t="s">
        <v>3798</v>
      </c>
      <c r="E1660" s="350" t="s">
        <v>14925</v>
      </c>
      <c r="F1660" s="350" t="s">
        <v>1410</v>
      </c>
      <c r="G1660" s="350" t="s">
        <v>447</v>
      </c>
      <c r="H1660" s="309"/>
    </row>
    <row r="1661" spans="1:8" s="187" customFormat="1" ht="22.9" customHeight="1" x14ac:dyDescent="0.2">
      <c r="A1661" s="552"/>
      <c r="B1661" s="553"/>
      <c r="C1661" s="350" t="s">
        <v>3799</v>
      </c>
      <c r="D1661" s="350" t="s">
        <v>3800</v>
      </c>
      <c r="E1661" s="350" t="s">
        <v>14925</v>
      </c>
      <c r="F1661" s="350" t="s">
        <v>1410</v>
      </c>
      <c r="G1661" s="350" t="s">
        <v>447</v>
      </c>
      <c r="H1661" s="309"/>
    </row>
    <row r="1662" spans="1:8" s="187" customFormat="1" ht="22.9" customHeight="1" x14ac:dyDescent="0.2">
      <c r="A1662" s="552"/>
      <c r="B1662" s="553"/>
      <c r="C1662" s="350" t="s">
        <v>3801</v>
      </c>
      <c r="D1662" s="350" t="s">
        <v>3802</v>
      </c>
      <c r="E1662" s="350" t="s">
        <v>14925</v>
      </c>
      <c r="F1662" s="350" t="s">
        <v>1410</v>
      </c>
      <c r="G1662" s="350" t="s">
        <v>447</v>
      </c>
      <c r="H1662" s="309"/>
    </row>
    <row r="1663" spans="1:8" s="187" customFormat="1" ht="22.9" customHeight="1" x14ac:dyDescent="0.2">
      <c r="A1663" s="552"/>
      <c r="B1663" s="553"/>
      <c r="C1663" s="350" t="s">
        <v>3803</v>
      </c>
      <c r="D1663" s="350" t="s">
        <v>3804</v>
      </c>
      <c r="E1663" s="350" t="s">
        <v>14925</v>
      </c>
      <c r="F1663" s="350" t="s">
        <v>1410</v>
      </c>
      <c r="G1663" s="350" t="s">
        <v>447</v>
      </c>
      <c r="H1663" s="309"/>
    </row>
    <row r="1664" spans="1:8" s="187" customFormat="1" ht="22.9" customHeight="1" x14ac:dyDescent="0.2">
      <c r="A1664" s="552"/>
      <c r="B1664" s="553"/>
      <c r="C1664" s="350" t="s">
        <v>3805</v>
      </c>
      <c r="D1664" s="350" t="s">
        <v>3806</v>
      </c>
      <c r="E1664" s="350" t="s">
        <v>14925</v>
      </c>
      <c r="F1664" s="350" t="s">
        <v>1410</v>
      </c>
      <c r="G1664" s="350" t="s">
        <v>447</v>
      </c>
      <c r="H1664" s="309"/>
    </row>
    <row r="1665" spans="1:8" s="187" customFormat="1" ht="22.9" customHeight="1" x14ac:dyDescent="0.2">
      <c r="A1665" s="552" t="s">
        <v>638</v>
      </c>
      <c r="B1665" s="553" t="s">
        <v>639</v>
      </c>
      <c r="C1665" s="350" t="s">
        <v>3807</v>
      </c>
      <c r="D1665" s="350" t="s">
        <v>3808</v>
      </c>
      <c r="E1665" s="350" t="s">
        <v>372</v>
      </c>
      <c r="F1665" s="350" t="s">
        <v>2365</v>
      </c>
      <c r="G1665" s="350" t="s">
        <v>447</v>
      </c>
      <c r="H1665" s="309"/>
    </row>
    <row r="1666" spans="1:8" s="187" customFormat="1" ht="22.9" customHeight="1" x14ac:dyDescent="0.2">
      <c r="A1666" s="552"/>
      <c r="B1666" s="553"/>
      <c r="C1666" s="350" t="s">
        <v>3809</v>
      </c>
      <c r="D1666" s="350" t="s">
        <v>3810</v>
      </c>
      <c r="E1666" s="350" t="s">
        <v>372</v>
      </c>
      <c r="F1666" s="350" t="s">
        <v>2367</v>
      </c>
      <c r="G1666" s="350" t="s">
        <v>447</v>
      </c>
      <c r="H1666" s="309"/>
    </row>
    <row r="1667" spans="1:8" s="187" customFormat="1" ht="22.9" customHeight="1" x14ac:dyDescent="0.2">
      <c r="A1667" s="552"/>
      <c r="B1667" s="553"/>
      <c r="C1667" s="350" t="s">
        <v>3811</v>
      </c>
      <c r="D1667" s="350" t="s">
        <v>3812</v>
      </c>
      <c r="E1667" s="350" t="s">
        <v>372</v>
      </c>
      <c r="F1667" s="350" t="s">
        <v>2367</v>
      </c>
      <c r="G1667" s="350" t="s">
        <v>447</v>
      </c>
      <c r="H1667" s="309"/>
    </row>
    <row r="1668" spans="1:8" s="187" customFormat="1" ht="22.9" customHeight="1" x14ac:dyDescent="0.2">
      <c r="A1668" s="552"/>
      <c r="B1668" s="553"/>
      <c r="C1668" s="350" t="s">
        <v>3813</v>
      </c>
      <c r="D1668" s="350" t="s">
        <v>3814</v>
      </c>
      <c r="E1668" s="350" t="s">
        <v>372</v>
      </c>
      <c r="F1668" s="350" t="s">
        <v>2367</v>
      </c>
      <c r="G1668" s="350" t="s">
        <v>447</v>
      </c>
      <c r="H1668" s="309"/>
    </row>
    <row r="1669" spans="1:8" s="187" customFormat="1" ht="22.9" customHeight="1" x14ac:dyDescent="0.2">
      <c r="A1669" s="552"/>
      <c r="B1669" s="553"/>
      <c r="C1669" s="350" t="s">
        <v>3815</v>
      </c>
      <c r="D1669" s="350" t="s">
        <v>3816</v>
      </c>
      <c r="E1669" s="350" t="s">
        <v>372</v>
      </c>
      <c r="F1669" s="350" t="s">
        <v>2367</v>
      </c>
      <c r="G1669" s="350" t="s">
        <v>447</v>
      </c>
      <c r="H1669" s="309"/>
    </row>
    <row r="1670" spans="1:8" s="187" customFormat="1" ht="22.9" customHeight="1" x14ac:dyDescent="0.2">
      <c r="A1670" s="552" t="s">
        <v>461</v>
      </c>
      <c r="B1670" s="553" t="s">
        <v>425</v>
      </c>
      <c r="C1670" s="350" t="s">
        <v>3817</v>
      </c>
      <c r="D1670" s="350" t="s">
        <v>3818</v>
      </c>
      <c r="E1670" s="350" t="s">
        <v>372</v>
      </c>
      <c r="F1670" s="350" t="s">
        <v>2325</v>
      </c>
      <c r="G1670" s="350" t="s">
        <v>447</v>
      </c>
      <c r="H1670" s="309" t="s">
        <v>1152</v>
      </c>
    </row>
    <row r="1671" spans="1:8" s="187" customFormat="1" ht="22.9" customHeight="1" x14ac:dyDescent="0.2">
      <c r="A1671" s="552"/>
      <c r="B1671" s="553"/>
      <c r="C1671" s="350" t="s">
        <v>3819</v>
      </c>
      <c r="D1671" s="350" t="s">
        <v>3820</v>
      </c>
      <c r="E1671" s="350" t="s">
        <v>372</v>
      </c>
      <c r="F1671" s="350" t="s">
        <v>2325</v>
      </c>
      <c r="G1671" s="350" t="s">
        <v>447</v>
      </c>
      <c r="H1671" s="309" t="s">
        <v>1152</v>
      </c>
    </row>
    <row r="1672" spans="1:8" s="187" customFormat="1" ht="22.9" customHeight="1" x14ac:dyDescent="0.2">
      <c r="A1672" s="552"/>
      <c r="B1672" s="553"/>
      <c r="C1672" s="350" t="s">
        <v>3821</v>
      </c>
      <c r="D1672" s="350" t="s">
        <v>3822</v>
      </c>
      <c r="E1672" s="350" t="s">
        <v>372</v>
      </c>
      <c r="F1672" s="350" t="s">
        <v>2325</v>
      </c>
      <c r="G1672" s="350" t="s">
        <v>447</v>
      </c>
      <c r="H1672" s="309" t="s">
        <v>1152</v>
      </c>
    </row>
    <row r="1673" spans="1:8" s="187" customFormat="1" ht="22.9" customHeight="1" x14ac:dyDescent="0.2">
      <c r="A1673" s="552"/>
      <c r="B1673" s="553"/>
      <c r="C1673" s="350" t="s">
        <v>3823</v>
      </c>
      <c r="D1673" s="350" t="s">
        <v>3824</v>
      </c>
      <c r="E1673" s="350" t="s">
        <v>372</v>
      </c>
      <c r="F1673" s="350" t="s">
        <v>2325</v>
      </c>
      <c r="G1673" s="350" t="s">
        <v>447</v>
      </c>
      <c r="H1673" s="309" t="s">
        <v>1152</v>
      </c>
    </row>
    <row r="1674" spans="1:8" s="187" customFormat="1" ht="22.9" customHeight="1" x14ac:dyDescent="0.2">
      <c r="A1674" s="552"/>
      <c r="B1674" s="553"/>
      <c r="C1674" s="350" t="s">
        <v>3825</v>
      </c>
      <c r="D1674" s="350" t="s">
        <v>3826</v>
      </c>
      <c r="E1674" s="350" t="s">
        <v>372</v>
      </c>
      <c r="F1674" s="350" t="s">
        <v>2325</v>
      </c>
      <c r="G1674" s="350" t="s">
        <v>447</v>
      </c>
      <c r="H1674" s="309" t="s">
        <v>1152</v>
      </c>
    </row>
    <row r="1675" spans="1:8" s="187" customFormat="1" ht="22.9" customHeight="1" x14ac:dyDescent="0.2">
      <c r="A1675" s="552"/>
      <c r="B1675" s="553"/>
      <c r="C1675" s="350" t="s">
        <v>3827</v>
      </c>
      <c r="D1675" s="350" t="s">
        <v>3828</v>
      </c>
      <c r="E1675" s="350" t="s">
        <v>372</v>
      </c>
      <c r="F1675" s="350" t="s">
        <v>2325</v>
      </c>
      <c r="G1675" s="350" t="s">
        <v>447</v>
      </c>
      <c r="H1675" s="309" t="s">
        <v>1152</v>
      </c>
    </row>
    <row r="1676" spans="1:8" s="187" customFormat="1" ht="22.9" customHeight="1" x14ac:dyDescent="0.2">
      <c r="A1676" s="552"/>
      <c r="B1676" s="553"/>
      <c r="C1676" s="350" t="s">
        <v>3829</v>
      </c>
      <c r="D1676" s="350" t="s">
        <v>3830</v>
      </c>
      <c r="E1676" s="350" t="s">
        <v>372</v>
      </c>
      <c r="F1676" s="350" t="s">
        <v>2325</v>
      </c>
      <c r="G1676" s="350" t="s">
        <v>447</v>
      </c>
      <c r="H1676" s="309" t="s">
        <v>1152</v>
      </c>
    </row>
    <row r="1677" spans="1:8" s="187" customFormat="1" ht="22.9" customHeight="1" x14ac:dyDescent="0.2">
      <c r="A1677" s="552"/>
      <c r="B1677" s="553"/>
      <c r="C1677" s="350" t="s">
        <v>3831</v>
      </c>
      <c r="D1677" s="350" t="s">
        <v>3832</v>
      </c>
      <c r="E1677" s="350" t="s">
        <v>372</v>
      </c>
      <c r="F1677" s="350" t="s">
        <v>2325</v>
      </c>
      <c r="G1677" s="350" t="s">
        <v>447</v>
      </c>
      <c r="H1677" s="309" t="s">
        <v>1152</v>
      </c>
    </row>
    <row r="1678" spans="1:8" s="187" customFormat="1" ht="22.9" customHeight="1" x14ac:dyDescent="0.2">
      <c r="A1678" s="552"/>
      <c r="B1678" s="553"/>
      <c r="C1678" s="350" t="s">
        <v>3833</v>
      </c>
      <c r="D1678" s="350" t="s">
        <v>3834</v>
      </c>
      <c r="E1678" s="350" t="s">
        <v>372</v>
      </c>
      <c r="F1678" s="350" t="s">
        <v>2365</v>
      </c>
      <c r="G1678" s="350" t="s">
        <v>447</v>
      </c>
      <c r="H1678" s="309" t="s">
        <v>1152</v>
      </c>
    </row>
    <row r="1679" spans="1:8" s="187" customFormat="1" ht="22.9" customHeight="1" x14ac:dyDescent="0.2">
      <c r="A1679" s="552"/>
      <c r="B1679" s="553"/>
      <c r="C1679" s="350" t="s">
        <v>3835</v>
      </c>
      <c r="D1679" s="350" t="s">
        <v>3836</v>
      </c>
      <c r="E1679" s="350" t="s">
        <v>372</v>
      </c>
      <c r="F1679" s="350" t="s">
        <v>2365</v>
      </c>
      <c r="G1679" s="350" t="s">
        <v>447</v>
      </c>
      <c r="H1679" s="309" t="s">
        <v>1152</v>
      </c>
    </row>
    <row r="1680" spans="1:8" s="187" customFormat="1" ht="22.9" customHeight="1" x14ac:dyDescent="0.2">
      <c r="A1680" s="552"/>
      <c r="B1680" s="553"/>
      <c r="C1680" s="350" t="s">
        <v>3837</v>
      </c>
      <c r="D1680" s="350" t="s">
        <v>3838</v>
      </c>
      <c r="E1680" s="350" t="s">
        <v>372</v>
      </c>
      <c r="F1680" s="350" t="s">
        <v>2367</v>
      </c>
      <c r="G1680" s="350" t="s">
        <v>447</v>
      </c>
      <c r="H1680" s="309" t="s">
        <v>1152</v>
      </c>
    </row>
    <row r="1681" spans="1:8" s="187" customFormat="1" ht="22.9" customHeight="1" x14ac:dyDescent="0.2">
      <c r="A1681" s="552"/>
      <c r="B1681" s="553"/>
      <c r="C1681" s="350" t="s">
        <v>3839</v>
      </c>
      <c r="D1681" s="350" t="s">
        <v>3840</v>
      </c>
      <c r="E1681" s="350" t="s">
        <v>372</v>
      </c>
      <c r="F1681" s="350" t="s">
        <v>2367</v>
      </c>
      <c r="G1681" s="350" t="s">
        <v>447</v>
      </c>
      <c r="H1681" s="309" t="s">
        <v>1152</v>
      </c>
    </row>
    <row r="1682" spans="1:8" s="187" customFormat="1" ht="22.9" customHeight="1" x14ac:dyDescent="0.2">
      <c r="A1682" s="552"/>
      <c r="B1682" s="553"/>
      <c r="C1682" s="350" t="s">
        <v>3841</v>
      </c>
      <c r="D1682" s="350" t="s">
        <v>3842</v>
      </c>
      <c r="E1682" s="350" t="s">
        <v>372</v>
      </c>
      <c r="F1682" s="350" t="s">
        <v>2367</v>
      </c>
      <c r="G1682" s="350" t="s">
        <v>447</v>
      </c>
      <c r="H1682" s="309" t="s">
        <v>1152</v>
      </c>
    </row>
    <row r="1683" spans="1:8" s="187" customFormat="1" ht="22.9" customHeight="1" x14ac:dyDescent="0.2">
      <c r="A1683" s="552"/>
      <c r="B1683" s="553"/>
      <c r="C1683" s="350" t="s">
        <v>3843</v>
      </c>
      <c r="D1683" s="350" t="s">
        <v>3844</v>
      </c>
      <c r="E1683" s="350" t="s">
        <v>372</v>
      </c>
      <c r="F1683" s="350" t="s">
        <v>2367</v>
      </c>
      <c r="G1683" s="350" t="s">
        <v>447</v>
      </c>
      <c r="H1683" s="309" t="s">
        <v>1152</v>
      </c>
    </row>
    <row r="1684" spans="1:8" s="187" customFormat="1" ht="22.9" customHeight="1" x14ac:dyDescent="0.2">
      <c r="A1684" s="552"/>
      <c r="B1684" s="553"/>
      <c r="C1684" s="350" t="s">
        <v>3845</v>
      </c>
      <c r="D1684" s="350" t="s">
        <v>3846</v>
      </c>
      <c r="E1684" s="350" t="s">
        <v>372</v>
      </c>
      <c r="F1684" s="350" t="s">
        <v>2367</v>
      </c>
      <c r="G1684" s="350" t="s">
        <v>447</v>
      </c>
      <c r="H1684" s="309" t="s">
        <v>1152</v>
      </c>
    </row>
    <row r="1685" spans="1:8" s="187" customFormat="1" ht="22.9" customHeight="1" x14ac:dyDescent="0.2">
      <c r="A1685" s="552"/>
      <c r="B1685" s="553"/>
      <c r="C1685" s="350" t="s">
        <v>3847</v>
      </c>
      <c r="D1685" s="350" t="s">
        <v>3848</v>
      </c>
      <c r="E1685" s="350" t="s">
        <v>372</v>
      </c>
      <c r="F1685" s="350" t="s">
        <v>2367</v>
      </c>
      <c r="G1685" s="350" t="s">
        <v>447</v>
      </c>
      <c r="H1685" s="309" t="s">
        <v>1152</v>
      </c>
    </row>
    <row r="1686" spans="1:8" s="187" customFormat="1" ht="22.9" customHeight="1" x14ac:dyDescent="0.2">
      <c r="A1686" s="552"/>
      <c r="B1686" s="553"/>
      <c r="C1686" s="350" t="s">
        <v>3849</v>
      </c>
      <c r="D1686" s="350" t="s">
        <v>3850</v>
      </c>
      <c r="E1686" s="350" t="s">
        <v>372</v>
      </c>
      <c r="F1686" s="350" t="s">
        <v>2367</v>
      </c>
      <c r="G1686" s="350" t="s">
        <v>447</v>
      </c>
      <c r="H1686" s="309" t="s">
        <v>1152</v>
      </c>
    </row>
    <row r="1687" spans="1:8" s="187" customFormat="1" ht="22.9" customHeight="1" x14ac:dyDescent="0.2">
      <c r="A1687" s="552"/>
      <c r="B1687" s="553"/>
      <c r="C1687" s="350" t="s">
        <v>3851</v>
      </c>
      <c r="D1687" s="350" t="s">
        <v>3852</v>
      </c>
      <c r="E1687" s="350" t="s">
        <v>372</v>
      </c>
      <c r="F1687" s="350" t="s">
        <v>2367</v>
      </c>
      <c r="G1687" s="350" t="s">
        <v>447</v>
      </c>
      <c r="H1687" s="309" t="s">
        <v>1152</v>
      </c>
    </row>
    <row r="1688" spans="1:8" s="187" customFormat="1" ht="22.9" customHeight="1" x14ac:dyDescent="0.2">
      <c r="A1688" s="552"/>
      <c r="B1688" s="553"/>
      <c r="C1688" s="350" t="s">
        <v>3853</v>
      </c>
      <c r="D1688" s="350" t="s">
        <v>3854</v>
      </c>
      <c r="E1688" s="350" t="s">
        <v>372</v>
      </c>
      <c r="F1688" s="350" t="s">
        <v>2367</v>
      </c>
      <c r="G1688" s="350" t="s">
        <v>447</v>
      </c>
      <c r="H1688" s="309" t="s">
        <v>1152</v>
      </c>
    </row>
    <row r="1689" spans="1:8" s="187" customFormat="1" ht="22.9" customHeight="1" x14ac:dyDescent="0.2">
      <c r="A1689" s="552"/>
      <c r="B1689" s="553"/>
      <c r="C1689" s="350" t="s">
        <v>3855</v>
      </c>
      <c r="D1689" s="350" t="s">
        <v>3856</v>
      </c>
      <c r="E1689" s="350" t="s">
        <v>372</v>
      </c>
      <c r="F1689" s="350" t="s">
        <v>2367</v>
      </c>
      <c r="G1689" s="350" t="s">
        <v>447</v>
      </c>
      <c r="H1689" s="309" t="s">
        <v>1152</v>
      </c>
    </row>
    <row r="1690" spans="1:8" s="187" customFormat="1" ht="22.9" customHeight="1" x14ac:dyDescent="0.2">
      <c r="A1690" s="552"/>
      <c r="B1690" s="553"/>
      <c r="C1690" s="350" t="s">
        <v>3857</v>
      </c>
      <c r="D1690" s="350" t="s">
        <v>3858</v>
      </c>
      <c r="E1690" s="350" t="s">
        <v>372</v>
      </c>
      <c r="F1690" s="350" t="s">
        <v>2367</v>
      </c>
      <c r="G1690" s="350" t="s">
        <v>447</v>
      </c>
      <c r="H1690" s="309" t="s">
        <v>1152</v>
      </c>
    </row>
    <row r="1691" spans="1:8" s="187" customFormat="1" ht="22.9" customHeight="1" x14ac:dyDescent="0.2">
      <c r="A1691" s="552"/>
      <c r="B1691" s="553"/>
      <c r="C1691" s="350" t="s">
        <v>3859</v>
      </c>
      <c r="D1691" s="350" t="s">
        <v>3860</v>
      </c>
      <c r="E1691" s="350" t="s">
        <v>372</v>
      </c>
      <c r="F1691" s="350" t="s">
        <v>2367</v>
      </c>
      <c r="G1691" s="350" t="s">
        <v>447</v>
      </c>
      <c r="H1691" s="309" t="s">
        <v>1152</v>
      </c>
    </row>
    <row r="1692" spans="1:8" s="187" customFormat="1" ht="22.9" customHeight="1" x14ac:dyDescent="0.2">
      <c r="A1692" s="552"/>
      <c r="B1692" s="553"/>
      <c r="C1692" s="350" t="s">
        <v>3861</v>
      </c>
      <c r="D1692" s="350" t="s">
        <v>3862</v>
      </c>
      <c r="E1692" s="350" t="s">
        <v>372</v>
      </c>
      <c r="F1692" s="350" t="s">
        <v>2367</v>
      </c>
      <c r="G1692" s="350" t="s">
        <v>447</v>
      </c>
      <c r="H1692" s="309" t="s">
        <v>1152</v>
      </c>
    </row>
    <row r="1693" spans="1:8" s="187" customFormat="1" ht="22.9" customHeight="1" x14ac:dyDescent="0.2">
      <c r="A1693" s="552"/>
      <c r="B1693" s="553"/>
      <c r="C1693" s="350" t="s">
        <v>3863</v>
      </c>
      <c r="D1693" s="350" t="s">
        <v>3864</v>
      </c>
      <c r="E1693" s="350" t="s">
        <v>372</v>
      </c>
      <c r="F1693" s="350" t="s">
        <v>2367</v>
      </c>
      <c r="G1693" s="350" t="s">
        <v>447</v>
      </c>
      <c r="H1693" s="309" t="s">
        <v>1152</v>
      </c>
    </row>
    <row r="1694" spans="1:8" s="187" customFormat="1" ht="22.9" customHeight="1" x14ac:dyDescent="0.2">
      <c r="A1694" s="552"/>
      <c r="B1694" s="553"/>
      <c r="C1694" s="350" t="s">
        <v>3865</v>
      </c>
      <c r="D1694" s="350" t="s">
        <v>3866</v>
      </c>
      <c r="E1694" s="350" t="s">
        <v>372</v>
      </c>
      <c r="F1694" s="350" t="s">
        <v>2367</v>
      </c>
      <c r="G1694" s="350" t="s">
        <v>447</v>
      </c>
      <c r="H1694" s="309" t="s">
        <v>1152</v>
      </c>
    </row>
    <row r="1695" spans="1:8" s="187" customFormat="1" ht="22.9" customHeight="1" x14ac:dyDescent="0.2">
      <c r="A1695" s="552"/>
      <c r="B1695" s="553"/>
      <c r="C1695" s="350" t="s">
        <v>3867</v>
      </c>
      <c r="D1695" s="350" t="s">
        <v>3868</v>
      </c>
      <c r="E1695" s="350" t="s">
        <v>372</v>
      </c>
      <c r="F1695" s="350" t="s">
        <v>2367</v>
      </c>
      <c r="G1695" s="350" t="s">
        <v>447</v>
      </c>
      <c r="H1695" s="309" t="s">
        <v>1152</v>
      </c>
    </row>
    <row r="1696" spans="1:8" s="187" customFormat="1" ht="22.9" customHeight="1" x14ac:dyDescent="0.2">
      <c r="A1696" s="552"/>
      <c r="B1696" s="553"/>
      <c r="C1696" s="350" t="s">
        <v>3869</v>
      </c>
      <c r="D1696" s="350" t="s">
        <v>3870</v>
      </c>
      <c r="E1696" s="350" t="s">
        <v>372</v>
      </c>
      <c r="F1696" s="350" t="s">
        <v>2367</v>
      </c>
      <c r="G1696" s="350" t="s">
        <v>447</v>
      </c>
      <c r="H1696" s="309" t="s">
        <v>1152</v>
      </c>
    </row>
    <row r="1697" spans="1:8" s="187" customFormat="1" ht="22.9" customHeight="1" x14ac:dyDescent="0.2">
      <c r="A1697" s="552"/>
      <c r="B1697" s="553"/>
      <c r="C1697" s="350" t="s">
        <v>3871</v>
      </c>
      <c r="D1697" s="350" t="s">
        <v>3872</v>
      </c>
      <c r="E1697" s="350" t="s">
        <v>372</v>
      </c>
      <c r="F1697" s="350" t="s">
        <v>2367</v>
      </c>
      <c r="G1697" s="350" t="s">
        <v>447</v>
      </c>
      <c r="H1697" s="309" t="s">
        <v>1152</v>
      </c>
    </row>
    <row r="1698" spans="1:8" s="187" customFormat="1" ht="22.9" customHeight="1" x14ac:dyDescent="0.2">
      <c r="A1698" s="552" t="s">
        <v>808</v>
      </c>
      <c r="B1698" s="553" t="s">
        <v>809</v>
      </c>
      <c r="C1698" s="350" t="s">
        <v>3873</v>
      </c>
      <c r="D1698" s="350" t="s">
        <v>3874</v>
      </c>
      <c r="E1698" s="350" t="s">
        <v>372</v>
      </c>
      <c r="F1698" s="350" t="s">
        <v>2062</v>
      </c>
      <c r="G1698" s="350"/>
      <c r="H1698" s="309" t="s">
        <v>1152</v>
      </c>
    </row>
    <row r="1699" spans="1:8" s="187" customFormat="1" ht="22.9" customHeight="1" x14ac:dyDescent="0.2">
      <c r="A1699" s="552"/>
      <c r="B1699" s="553"/>
      <c r="C1699" s="350" t="s">
        <v>3875</v>
      </c>
      <c r="D1699" s="350" t="s">
        <v>3876</v>
      </c>
      <c r="E1699" s="350" t="s">
        <v>372</v>
      </c>
      <c r="F1699" s="350" t="s">
        <v>2367</v>
      </c>
      <c r="G1699" s="350"/>
      <c r="H1699" s="309" t="s">
        <v>1152</v>
      </c>
    </row>
    <row r="1700" spans="1:8" s="187" customFormat="1" ht="22.9" customHeight="1" x14ac:dyDescent="0.2">
      <c r="A1700" s="552"/>
      <c r="B1700" s="553"/>
      <c r="C1700" s="350" t="s">
        <v>3877</v>
      </c>
      <c r="D1700" s="350" t="s">
        <v>8057</v>
      </c>
      <c r="E1700" s="350" t="s">
        <v>372</v>
      </c>
      <c r="F1700" s="350" t="s">
        <v>2367</v>
      </c>
      <c r="G1700" s="350"/>
      <c r="H1700" s="309" t="s">
        <v>1152</v>
      </c>
    </row>
    <row r="1701" spans="1:8" s="187" customFormat="1" ht="22.9" customHeight="1" x14ac:dyDescent="0.2">
      <c r="A1701" s="349" t="s">
        <v>810</v>
      </c>
      <c r="B1701" s="350" t="s">
        <v>811</v>
      </c>
      <c r="C1701" s="350" t="s">
        <v>3878</v>
      </c>
      <c r="D1701" s="350" t="s">
        <v>812</v>
      </c>
      <c r="E1701" s="350" t="s">
        <v>372</v>
      </c>
      <c r="F1701" s="350" t="s">
        <v>2367</v>
      </c>
      <c r="G1701" s="350" t="s">
        <v>462</v>
      </c>
      <c r="H1701" s="309"/>
    </row>
    <row r="1702" spans="1:8" s="187" customFormat="1" ht="22.9" customHeight="1" x14ac:dyDescent="0.2">
      <c r="A1702" s="552" t="s">
        <v>1046</v>
      </c>
      <c r="B1702" s="553" t="s">
        <v>1047</v>
      </c>
      <c r="C1702" s="350" t="s">
        <v>3882</v>
      </c>
      <c r="D1702" s="350" t="s">
        <v>3883</v>
      </c>
      <c r="E1702" s="350" t="s">
        <v>249</v>
      </c>
      <c r="F1702" s="350" t="s">
        <v>2638</v>
      </c>
      <c r="G1702" s="350" t="s">
        <v>447</v>
      </c>
      <c r="H1702" s="309"/>
    </row>
    <row r="1703" spans="1:8" s="187" customFormat="1" ht="22.9" customHeight="1" x14ac:dyDescent="0.2">
      <c r="A1703" s="552"/>
      <c r="B1703" s="553"/>
      <c r="C1703" s="350" t="s">
        <v>3884</v>
      </c>
      <c r="D1703" s="350" t="s">
        <v>3883</v>
      </c>
      <c r="E1703" s="350" t="s">
        <v>251</v>
      </c>
      <c r="F1703" s="350" t="s">
        <v>2192</v>
      </c>
      <c r="G1703" s="350" t="s">
        <v>447</v>
      </c>
      <c r="H1703" s="309"/>
    </row>
    <row r="1704" spans="1:8" s="187" customFormat="1" ht="22.9" customHeight="1" x14ac:dyDescent="0.2">
      <c r="A1704" s="552"/>
      <c r="B1704" s="553"/>
      <c r="C1704" s="350" t="s">
        <v>3885</v>
      </c>
      <c r="D1704" s="350" t="s">
        <v>3883</v>
      </c>
      <c r="E1704" s="350" t="s">
        <v>251</v>
      </c>
      <c r="F1704" s="350" t="s">
        <v>2192</v>
      </c>
      <c r="G1704" s="350" t="s">
        <v>447</v>
      </c>
      <c r="H1704" s="309"/>
    </row>
    <row r="1705" spans="1:8" s="187" customFormat="1" ht="22.9" customHeight="1" x14ac:dyDescent="0.2">
      <c r="A1705" s="552"/>
      <c r="B1705" s="553"/>
      <c r="C1705" s="350" t="s">
        <v>3886</v>
      </c>
      <c r="D1705" s="350" t="s">
        <v>3887</v>
      </c>
      <c r="E1705" s="350" t="s">
        <v>251</v>
      </c>
      <c r="F1705" s="350" t="s">
        <v>2192</v>
      </c>
      <c r="G1705" s="350" t="s">
        <v>447</v>
      </c>
      <c r="H1705" s="309"/>
    </row>
    <row r="1706" spans="1:8" s="187" customFormat="1" ht="22.9" customHeight="1" x14ac:dyDescent="0.2">
      <c r="A1706" s="552"/>
      <c r="B1706" s="553"/>
      <c r="C1706" s="350" t="s">
        <v>3888</v>
      </c>
      <c r="D1706" s="350" t="s">
        <v>3889</v>
      </c>
      <c r="E1706" s="350" t="s">
        <v>251</v>
      </c>
      <c r="F1706" s="350" t="s">
        <v>2192</v>
      </c>
      <c r="G1706" s="350" t="s">
        <v>447</v>
      </c>
      <c r="H1706" s="309"/>
    </row>
    <row r="1707" spans="1:8" s="187" customFormat="1" ht="22.9" customHeight="1" x14ac:dyDescent="0.2">
      <c r="A1707" s="552" t="s">
        <v>476</v>
      </c>
      <c r="B1707" s="553" t="s">
        <v>477</v>
      </c>
      <c r="C1707" s="350" t="s">
        <v>3890</v>
      </c>
      <c r="D1707" s="350" t="s">
        <v>3891</v>
      </c>
      <c r="E1707" s="350" t="s">
        <v>252</v>
      </c>
      <c r="F1707" s="350" t="s">
        <v>352</v>
      </c>
      <c r="G1707" s="350" t="s">
        <v>447</v>
      </c>
      <c r="H1707" s="309" t="s">
        <v>1413</v>
      </c>
    </row>
    <row r="1708" spans="1:8" s="187" customFormat="1" ht="22.9" customHeight="1" x14ac:dyDescent="0.2">
      <c r="A1708" s="552"/>
      <c r="B1708" s="553"/>
      <c r="C1708" s="350" t="s">
        <v>3892</v>
      </c>
      <c r="D1708" s="350" t="s">
        <v>3893</v>
      </c>
      <c r="E1708" s="350" t="s">
        <v>252</v>
      </c>
      <c r="F1708" s="350" t="s">
        <v>352</v>
      </c>
      <c r="G1708" s="350" t="s">
        <v>447</v>
      </c>
      <c r="H1708" s="309" t="s">
        <v>1413</v>
      </c>
    </row>
    <row r="1709" spans="1:8" s="187" customFormat="1" ht="22.9" customHeight="1" x14ac:dyDescent="0.2">
      <c r="A1709" s="552"/>
      <c r="B1709" s="553"/>
      <c r="C1709" s="350" t="s">
        <v>3894</v>
      </c>
      <c r="D1709" s="350" t="s">
        <v>3895</v>
      </c>
      <c r="E1709" s="350" t="s">
        <v>252</v>
      </c>
      <c r="F1709" s="350" t="s">
        <v>352</v>
      </c>
      <c r="G1709" s="350" t="s">
        <v>447</v>
      </c>
      <c r="H1709" s="309" t="s">
        <v>1413</v>
      </c>
    </row>
    <row r="1710" spans="1:8" s="187" customFormat="1" ht="22.9" customHeight="1" x14ac:dyDescent="0.2">
      <c r="A1710" s="552"/>
      <c r="B1710" s="553"/>
      <c r="C1710" s="350" t="s">
        <v>3896</v>
      </c>
      <c r="D1710" s="350" t="s">
        <v>3897</v>
      </c>
      <c r="E1710" s="350" t="s">
        <v>252</v>
      </c>
      <c r="F1710" s="350" t="s">
        <v>354</v>
      </c>
      <c r="G1710" s="350" t="s">
        <v>447</v>
      </c>
      <c r="H1710" s="309" t="s">
        <v>1413</v>
      </c>
    </row>
    <row r="1711" spans="1:8" s="187" customFormat="1" ht="22.9" customHeight="1" x14ac:dyDescent="0.2">
      <c r="A1711" s="552"/>
      <c r="B1711" s="553"/>
      <c r="C1711" s="350" t="s">
        <v>3898</v>
      </c>
      <c r="D1711" s="350" t="s">
        <v>3899</v>
      </c>
      <c r="E1711" s="350" t="s">
        <v>252</v>
      </c>
      <c r="F1711" s="350" t="s">
        <v>354</v>
      </c>
      <c r="G1711" s="350" t="s">
        <v>447</v>
      </c>
      <c r="H1711" s="309" t="s">
        <v>1413</v>
      </c>
    </row>
    <row r="1712" spans="1:8" s="187" customFormat="1" ht="22.9" customHeight="1" x14ac:dyDescent="0.2">
      <c r="A1712" s="552"/>
      <c r="B1712" s="553"/>
      <c r="C1712" s="350" t="s">
        <v>3900</v>
      </c>
      <c r="D1712" s="350" t="s">
        <v>3901</v>
      </c>
      <c r="E1712" s="350" t="s">
        <v>249</v>
      </c>
      <c r="F1712" s="350" t="s">
        <v>18326</v>
      </c>
      <c r="G1712" s="350" t="s">
        <v>447</v>
      </c>
      <c r="H1712" s="309" t="s">
        <v>1413</v>
      </c>
    </row>
    <row r="1713" spans="1:8" s="187" customFormat="1" ht="22.9" customHeight="1" x14ac:dyDescent="0.2">
      <c r="A1713" s="552"/>
      <c r="B1713" s="553"/>
      <c r="C1713" s="350" t="s">
        <v>3902</v>
      </c>
      <c r="D1713" s="350" t="s">
        <v>3903</v>
      </c>
      <c r="E1713" s="350" t="s">
        <v>249</v>
      </c>
      <c r="F1713" s="350" t="s">
        <v>18326</v>
      </c>
      <c r="G1713" s="350" t="s">
        <v>447</v>
      </c>
      <c r="H1713" s="309" t="s">
        <v>1413</v>
      </c>
    </row>
    <row r="1714" spans="1:8" s="187" customFormat="1" ht="22.9" customHeight="1" x14ac:dyDescent="0.2">
      <c r="A1714" s="552"/>
      <c r="B1714" s="553"/>
      <c r="C1714" s="350" t="s">
        <v>3904</v>
      </c>
      <c r="D1714" s="350" t="s">
        <v>3905</v>
      </c>
      <c r="E1714" s="350" t="s">
        <v>249</v>
      </c>
      <c r="F1714" s="350" t="s">
        <v>18326</v>
      </c>
      <c r="G1714" s="350" t="s">
        <v>447</v>
      </c>
      <c r="H1714" s="309" t="s">
        <v>1413</v>
      </c>
    </row>
    <row r="1715" spans="1:8" s="187" customFormat="1" ht="22.9" customHeight="1" x14ac:dyDescent="0.2">
      <c r="A1715" s="552"/>
      <c r="B1715" s="553"/>
      <c r="C1715" s="350" t="s">
        <v>3906</v>
      </c>
      <c r="D1715" s="350" t="s">
        <v>3907</v>
      </c>
      <c r="E1715" s="350" t="s">
        <v>252</v>
      </c>
      <c r="F1715" s="350" t="s">
        <v>15464</v>
      </c>
      <c r="G1715" s="350" t="s">
        <v>447</v>
      </c>
      <c r="H1715" s="309" t="s">
        <v>1413</v>
      </c>
    </row>
    <row r="1716" spans="1:8" s="187" customFormat="1" ht="22.9" customHeight="1" x14ac:dyDescent="0.2">
      <c r="A1716" s="552" t="s">
        <v>535</v>
      </c>
      <c r="B1716" s="553" t="s">
        <v>536</v>
      </c>
      <c r="C1716" s="350" t="s">
        <v>3908</v>
      </c>
      <c r="D1716" s="350" t="s">
        <v>3909</v>
      </c>
      <c r="E1716" s="350" t="s">
        <v>250</v>
      </c>
      <c r="F1716" s="350" t="s">
        <v>3722</v>
      </c>
      <c r="G1716" s="350" t="s">
        <v>447</v>
      </c>
      <c r="H1716" s="309"/>
    </row>
    <row r="1717" spans="1:8" s="187" customFormat="1" ht="22.9" customHeight="1" x14ac:dyDescent="0.2">
      <c r="A1717" s="552"/>
      <c r="B1717" s="553"/>
      <c r="C1717" s="350" t="s">
        <v>3910</v>
      </c>
      <c r="D1717" s="350" t="s">
        <v>3911</v>
      </c>
      <c r="E1717" s="350" t="s">
        <v>250</v>
      </c>
      <c r="F1717" s="350" t="s">
        <v>3722</v>
      </c>
      <c r="G1717" s="350" t="s">
        <v>447</v>
      </c>
      <c r="H1717" s="309"/>
    </row>
    <row r="1718" spans="1:8" s="187" customFormat="1" ht="22.9" customHeight="1" x14ac:dyDescent="0.2">
      <c r="A1718" s="552"/>
      <c r="B1718" s="553"/>
      <c r="C1718" s="350" t="s">
        <v>3912</v>
      </c>
      <c r="D1718" s="350" t="s">
        <v>3913</v>
      </c>
      <c r="E1718" s="350" t="s">
        <v>250</v>
      </c>
      <c r="F1718" s="350" t="s">
        <v>3722</v>
      </c>
      <c r="G1718" s="350" t="s">
        <v>447</v>
      </c>
      <c r="H1718" s="309"/>
    </row>
    <row r="1719" spans="1:8" s="187" customFormat="1" ht="22.9" customHeight="1" x14ac:dyDescent="0.2">
      <c r="A1719" s="552"/>
      <c r="B1719" s="553"/>
      <c r="C1719" s="350" t="s">
        <v>3914</v>
      </c>
      <c r="D1719" s="350" t="s">
        <v>3915</v>
      </c>
      <c r="E1719" s="350" t="s">
        <v>250</v>
      </c>
      <c r="F1719" s="350" t="s">
        <v>3722</v>
      </c>
      <c r="G1719" s="350" t="s">
        <v>447</v>
      </c>
      <c r="H1719" s="309"/>
    </row>
    <row r="1720" spans="1:8" s="187" customFormat="1" ht="22.9" customHeight="1" x14ac:dyDescent="0.2">
      <c r="A1720" s="552"/>
      <c r="B1720" s="553"/>
      <c r="C1720" s="350" t="s">
        <v>3916</v>
      </c>
      <c r="D1720" s="350" t="s">
        <v>3917</v>
      </c>
      <c r="E1720" s="350" t="s">
        <v>250</v>
      </c>
      <c r="F1720" s="350" t="s">
        <v>3722</v>
      </c>
      <c r="G1720" s="350" t="s">
        <v>447</v>
      </c>
      <c r="H1720" s="309"/>
    </row>
    <row r="1721" spans="1:8" s="187" customFormat="1" ht="22.9" customHeight="1" x14ac:dyDescent="0.2">
      <c r="A1721" s="552"/>
      <c r="B1721" s="553"/>
      <c r="C1721" s="350" t="s">
        <v>3918</v>
      </c>
      <c r="D1721" s="350" t="s">
        <v>3919</v>
      </c>
      <c r="E1721" s="350" t="s">
        <v>250</v>
      </c>
      <c r="F1721" s="350" t="s">
        <v>3722</v>
      </c>
      <c r="G1721" s="350" t="s">
        <v>447</v>
      </c>
      <c r="H1721" s="309"/>
    </row>
    <row r="1722" spans="1:8" s="187" customFormat="1" ht="22.9" customHeight="1" x14ac:dyDescent="0.2">
      <c r="A1722" s="552"/>
      <c r="B1722" s="553"/>
      <c r="C1722" s="350" t="s">
        <v>3920</v>
      </c>
      <c r="D1722" s="350" t="s">
        <v>3921</v>
      </c>
      <c r="E1722" s="350" t="s">
        <v>250</v>
      </c>
      <c r="F1722" s="350" t="s">
        <v>3722</v>
      </c>
      <c r="G1722" s="350" t="s">
        <v>447</v>
      </c>
      <c r="H1722" s="309"/>
    </row>
    <row r="1723" spans="1:8" s="187" customFormat="1" ht="22.9" customHeight="1" x14ac:dyDescent="0.2">
      <c r="A1723" s="552"/>
      <c r="B1723" s="553"/>
      <c r="C1723" s="350" t="s">
        <v>3922</v>
      </c>
      <c r="D1723" s="350" t="s">
        <v>3923</v>
      </c>
      <c r="E1723" s="350" t="s">
        <v>250</v>
      </c>
      <c r="F1723" s="350" t="s">
        <v>3722</v>
      </c>
      <c r="G1723" s="350" t="s">
        <v>447</v>
      </c>
      <c r="H1723" s="309"/>
    </row>
    <row r="1724" spans="1:8" s="187" customFormat="1" ht="22.9" customHeight="1" x14ac:dyDescent="0.2">
      <c r="A1724" s="552"/>
      <c r="B1724" s="553"/>
      <c r="C1724" s="350" t="s">
        <v>3924</v>
      </c>
      <c r="D1724" s="350" t="s">
        <v>3925</v>
      </c>
      <c r="E1724" s="350" t="s">
        <v>250</v>
      </c>
      <c r="F1724" s="350" t="s">
        <v>3722</v>
      </c>
      <c r="G1724" s="350" t="s">
        <v>447</v>
      </c>
      <c r="H1724" s="309"/>
    </row>
    <row r="1725" spans="1:8" s="187" customFormat="1" ht="22.9" customHeight="1" x14ac:dyDescent="0.2">
      <c r="A1725" s="552"/>
      <c r="B1725" s="553"/>
      <c r="C1725" s="350" t="s">
        <v>3926</v>
      </c>
      <c r="D1725" s="350" t="s">
        <v>3927</v>
      </c>
      <c r="E1725" s="350" t="s">
        <v>250</v>
      </c>
      <c r="F1725" s="350" t="s">
        <v>3722</v>
      </c>
      <c r="G1725" s="350" t="s">
        <v>447</v>
      </c>
      <c r="H1725" s="309"/>
    </row>
    <row r="1726" spans="1:8" s="187" customFormat="1" ht="22.9" customHeight="1" x14ac:dyDescent="0.2">
      <c r="A1726" s="552" t="s">
        <v>475</v>
      </c>
      <c r="B1726" s="553" t="s">
        <v>403</v>
      </c>
      <c r="C1726" s="350" t="s">
        <v>3928</v>
      </c>
      <c r="D1726" s="350" t="s">
        <v>403</v>
      </c>
      <c r="E1726" s="350" t="s">
        <v>250</v>
      </c>
      <c r="F1726" s="350" t="s">
        <v>3667</v>
      </c>
      <c r="G1726" s="350" t="s">
        <v>447</v>
      </c>
      <c r="H1726" s="309"/>
    </row>
    <row r="1727" spans="1:8" s="187" customFormat="1" ht="22.9" customHeight="1" x14ac:dyDescent="0.2">
      <c r="A1727" s="552"/>
      <c r="B1727" s="553"/>
      <c r="C1727" s="350" t="s">
        <v>3929</v>
      </c>
      <c r="D1727" s="350" t="s">
        <v>403</v>
      </c>
      <c r="E1727" s="350" t="s">
        <v>250</v>
      </c>
      <c r="F1727" s="350" t="s">
        <v>3667</v>
      </c>
      <c r="G1727" s="350" t="s">
        <v>447</v>
      </c>
      <c r="H1727" s="309"/>
    </row>
    <row r="1728" spans="1:8" s="187" customFormat="1" ht="22.9" customHeight="1" x14ac:dyDescent="0.2">
      <c r="A1728" s="552"/>
      <c r="B1728" s="553"/>
      <c r="C1728" s="350" t="s">
        <v>3930</v>
      </c>
      <c r="D1728" s="350" t="s">
        <v>403</v>
      </c>
      <c r="E1728" s="350" t="s">
        <v>250</v>
      </c>
      <c r="F1728" s="350" t="s">
        <v>3667</v>
      </c>
      <c r="G1728" s="350" t="s">
        <v>447</v>
      </c>
      <c r="H1728" s="309"/>
    </row>
    <row r="1729" spans="1:8" s="187" customFormat="1" ht="22.9" customHeight="1" x14ac:dyDescent="0.2">
      <c r="A1729" s="552"/>
      <c r="B1729" s="553"/>
      <c r="C1729" s="350" t="s">
        <v>3931</v>
      </c>
      <c r="D1729" s="350" t="s">
        <v>403</v>
      </c>
      <c r="E1729" s="350" t="s">
        <v>250</v>
      </c>
      <c r="F1729" s="350" t="s">
        <v>3667</v>
      </c>
      <c r="G1729" s="350" t="s">
        <v>447</v>
      </c>
      <c r="H1729" s="309"/>
    </row>
    <row r="1730" spans="1:8" s="187" customFormat="1" ht="22.9" customHeight="1" x14ac:dyDescent="0.2">
      <c r="A1730" s="552"/>
      <c r="B1730" s="553"/>
      <c r="C1730" s="350" t="s">
        <v>3932</v>
      </c>
      <c r="D1730" s="350" t="s">
        <v>403</v>
      </c>
      <c r="E1730" s="350" t="s">
        <v>250</v>
      </c>
      <c r="F1730" s="350" t="s">
        <v>3667</v>
      </c>
      <c r="G1730" s="350" t="s">
        <v>447</v>
      </c>
      <c r="H1730" s="309"/>
    </row>
    <row r="1731" spans="1:8" s="187" customFormat="1" ht="22.9" customHeight="1" x14ac:dyDescent="0.2">
      <c r="A1731" s="552"/>
      <c r="B1731" s="553"/>
      <c r="C1731" s="350" t="s">
        <v>3933</v>
      </c>
      <c r="D1731" s="350" t="s">
        <v>403</v>
      </c>
      <c r="E1731" s="350" t="s">
        <v>250</v>
      </c>
      <c r="F1731" s="350" t="s">
        <v>3667</v>
      </c>
      <c r="G1731" s="350" t="s">
        <v>447</v>
      </c>
      <c r="H1731" s="309"/>
    </row>
    <row r="1732" spans="1:8" s="187" customFormat="1" ht="22.9" customHeight="1" x14ac:dyDescent="0.2">
      <c r="A1732" s="552"/>
      <c r="B1732" s="553"/>
      <c r="C1732" s="350" t="s">
        <v>3934</v>
      </c>
      <c r="D1732" s="350" t="s">
        <v>403</v>
      </c>
      <c r="E1732" s="350" t="s">
        <v>250</v>
      </c>
      <c r="F1732" s="350" t="s">
        <v>3667</v>
      </c>
      <c r="G1732" s="350" t="s">
        <v>447</v>
      </c>
      <c r="H1732" s="309"/>
    </row>
    <row r="1733" spans="1:8" s="187" customFormat="1" ht="22.9" customHeight="1" x14ac:dyDescent="0.2">
      <c r="A1733" s="552"/>
      <c r="B1733" s="553"/>
      <c r="C1733" s="350" t="s">
        <v>3935</v>
      </c>
      <c r="D1733" s="350" t="s">
        <v>403</v>
      </c>
      <c r="E1733" s="350" t="s">
        <v>250</v>
      </c>
      <c r="F1733" s="350" t="s">
        <v>3667</v>
      </c>
      <c r="G1733" s="350" t="s">
        <v>447</v>
      </c>
      <c r="H1733" s="309"/>
    </row>
    <row r="1734" spans="1:8" s="187" customFormat="1" ht="22.9" customHeight="1" x14ac:dyDescent="0.2">
      <c r="A1734" s="552"/>
      <c r="B1734" s="553"/>
      <c r="C1734" s="350" t="s">
        <v>3936</v>
      </c>
      <c r="D1734" s="350" t="s">
        <v>403</v>
      </c>
      <c r="E1734" s="350" t="s">
        <v>250</v>
      </c>
      <c r="F1734" s="350" t="s">
        <v>3667</v>
      </c>
      <c r="G1734" s="350" t="s">
        <v>447</v>
      </c>
      <c r="H1734" s="309"/>
    </row>
    <row r="1735" spans="1:8" s="187" customFormat="1" ht="22.9" customHeight="1" x14ac:dyDescent="0.2">
      <c r="A1735" s="552"/>
      <c r="B1735" s="553"/>
      <c r="C1735" s="350" t="s">
        <v>3937</v>
      </c>
      <c r="D1735" s="350" t="s">
        <v>3938</v>
      </c>
      <c r="E1735" s="350" t="s">
        <v>250</v>
      </c>
      <c r="F1735" s="350" t="s">
        <v>3722</v>
      </c>
      <c r="G1735" s="350" t="s">
        <v>447</v>
      </c>
      <c r="H1735" s="309"/>
    </row>
    <row r="1736" spans="1:8" s="187" customFormat="1" ht="22.9" customHeight="1" x14ac:dyDescent="0.2">
      <c r="A1736" s="552"/>
      <c r="B1736" s="553"/>
      <c r="C1736" s="350" t="s">
        <v>3939</v>
      </c>
      <c r="D1736" s="350" t="s">
        <v>3940</v>
      </c>
      <c r="E1736" s="350" t="s">
        <v>250</v>
      </c>
      <c r="F1736" s="350" t="s">
        <v>3722</v>
      </c>
      <c r="G1736" s="350" t="s">
        <v>447</v>
      </c>
      <c r="H1736" s="309"/>
    </row>
    <row r="1737" spans="1:8" s="187" customFormat="1" ht="22.9" customHeight="1" x14ac:dyDescent="0.2">
      <c r="A1737" s="552"/>
      <c r="B1737" s="553"/>
      <c r="C1737" s="350" t="s">
        <v>3941</v>
      </c>
      <c r="D1737" s="350" t="s">
        <v>3942</v>
      </c>
      <c r="E1737" s="350" t="s">
        <v>250</v>
      </c>
      <c r="F1737" s="350" t="s">
        <v>3722</v>
      </c>
      <c r="G1737" s="350" t="s">
        <v>447</v>
      </c>
      <c r="H1737" s="309"/>
    </row>
    <row r="1738" spans="1:8" s="187" customFormat="1" ht="22.9" customHeight="1" x14ac:dyDescent="0.2">
      <c r="A1738" s="552"/>
      <c r="B1738" s="553"/>
      <c r="C1738" s="350" t="s">
        <v>3943</v>
      </c>
      <c r="D1738" s="350" t="s">
        <v>3944</v>
      </c>
      <c r="E1738" s="350" t="s">
        <v>250</v>
      </c>
      <c r="F1738" s="350" t="s">
        <v>3722</v>
      </c>
      <c r="G1738" s="350" t="s">
        <v>447</v>
      </c>
      <c r="H1738" s="309"/>
    </row>
    <row r="1739" spans="1:8" s="187" customFormat="1" ht="22.9" customHeight="1" x14ac:dyDescent="0.2">
      <c r="A1739" s="552"/>
      <c r="B1739" s="553"/>
      <c r="C1739" s="350" t="s">
        <v>3945</v>
      </c>
      <c r="D1739" s="350" t="s">
        <v>3946</v>
      </c>
      <c r="E1739" s="350" t="s">
        <v>250</v>
      </c>
      <c r="F1739" s="350" t="s">
        <v>3722</v>
      </c>
      <c r="G1739" s="350" t="s">
        <v>447</v>
      </c>
      <c r="H1739" s="309"/>
    </row>
    <row r="1740" spans="1:8" s="187" customFormat="1" ht="22.9" customHeight="1" x14ac:dyDescent="0.2">
      <c r="A1740" s="552"/>
      <c r="B1740" s="553"/>
      <c r="C1740" s="350" t="s">
        <v>3947</v>
      </c>
      <c r="D1740" s="350" t="s">
        <v>3948</v>
      </c>
      <c r="E1740" s="350" t="s">
        <v>250</v>
      </c>
      <c r="F1740" s="350" t="s">
        <v>3722</v>
      </c>
      <c r="G1740" s="350" t="s">
        <v>447</v>
      </c>
      <c r="H1740" s="309"/>
    </row>
    <row r="1741" spans="1:8" s="187" customFormat="1" ht="22.9" customHeight="1" x14ac:dyDescent="0.2">
      <c r="A1741" s="552"/>
      <c r="B1741" s="553"/>
      <c r="C1741" s="350" t="s">
        <v>3949</v>
      </c>
      <c r="D1741" s="350" t="s">
        <v>3950</v>
      </c>
      <c r="E1741" s="350" t="s">
        <v>250</v>
      </c>
      <c r="F1741" s="350" t="s">
        <v>3722</v>
      </c>
      <c r="G1741" s="350" t="s">
        <v>447</v>
      </c>
      <c r="H1741" s="309"/>
    </row>
    <row r="1742" spans="1:8" s="187" customFormat="1" ht="22.9" customHeight="1" x14ac:dyDescent="0.2">
      <c r="A1742" s="552"/>
      <c r="B1742" s="553"/>
      <c r="C1742" s="350" t="s">
        <v>3951</v>
      </c>
      <c r="D1742" s="350" t="s">
        <v>3952</v>
      </c>
      <c r="E1742" s="350" t="s">
        <v>250</v>
      </c>
      <c r="F1742" s="350" t="s">
        <v>3722</v>
      </c>
      <c r="G1742" s="350" t="s">
        <v>447</v>
      </c>
      <c r="H1742" s="309"/>
    </row>
    <row r="1743" spans="1:8" s="187" customFormat="1" ht="22.9" customHeight="1" x14ac:dyDescent="0.2">
      <c r="A1743" s="552"/>
      <c r="B1743" s="553"/>
      <c r="C1743" s="350" t="s">
        <v>3953</v>
      </c>
      <c r="D1743" s="350" t="s">
        <v>3954</v>
      </c>
      <c r="E1743" s="350" t="s">
        <v>250</v>
      </c>
      <c r="F1743" s="350" t="s">
        <v>3722</v>
      </c>
      <c r="G1743" s="350" t="s">
        <v>447</v>
      </c>
      <c r="H1743" s="309"/>
    </row>
    <row r="1744" spans="1:8" s="187" customFormat="1" ht="22.9" customHeight="1" x14ac:dyDescent="0.2">
      <c r="A1744" s="552"/>
      <c r="B1744" s="553"/>
      <c r="C1744" s="350" t="s">
        <v>3955</v>
      </c>
      <c r="D1744" s="350" t="s">
        <v>403</v>
      </c>
      <c r="E1744" s="350" t="s">
        <v>250</v>
      </c>
      <c r="F1744" s="350" t="s">
        <v>3722</v>
      </c>
      <c r="G1744" s="350" t="s">
        <v>447</v>
      </c>
      <c r="H1744" s="309"/>
    </row>
    <row r="1745" spans="1:8" s="187" customFormat="1" ht="22.9" customHeight="1" x14ac:dyDescent="0.2">
      <c r="A1745" s="552"/>
      <c r="B1745" s="553"/>
      <c r="C1745" s="350" t="s">
        <v>3956</v>
      </c>
      <c r="D1745" s="350" t="s">
        <v>3957</v>
      </c>
      <c r="E1745" s="350" t="s">
        <v>250</v>
      </c>
      <c r="F1745" s="350" t="s">
        <v>3722</v>
      </c>
      <c r="G1745" s="350" t="s">
        <v>447</v>
      </c>
      <c r="H1745" s="309"/>
    </row>
    <row r="1746" spans="1:8" s="187" customFormat="1" ht="22.9" customHeight="1" x14ac:dyDescent="0.2">
      <c r="A1746" s="552"/>
      <c r="B1746" s="553"/>
      <c r="C1746" s="350" t="s">
        <v>3958</v>
      </c>
      <c r="D1746" s="350" t="s">
        <v>3959</v>
      </c>
      <c r="E1746" s="350" t="s">
        <v>250</v>
      </c>
      <c r="F1746" s="350" t="s">
        <v>3722</v>
      </c>
      <c r="G1746" s="350" t="s">
        <v>447</v>
      </c>
      <c r="H1746" s="309"/>
    </row>
    <row r="1747" spans="1:8" s="187" customFormat="1" ht="22.9" customHeight="1" x14ac:dyDescent="0.2">
      <c r="A1747" s="552"/>
      <c r="B1747" s="553"/>
      <c r="C1747" s="350" t="s">
        <v>3960</v>
      </c>
      <c r="D1747" s="350" t="s">
        <v>16500</v>
      </c>
      <c r="E1747" s="350" t="s">
        <v>250</v>
      </c>
      <c r="F1747" s="350" t="s">
        <v>3722</v>
      </c>
      <c r="G1747" s="350" t="s">
        <v>447</v>
      </c>
      <c r="H1747" s="309"/>
    </row>
    <row r="1748" spans="1:8" s="187" customFormat="1" ht="22.9" customHeight="1" x14ac:dyDescent="0.2">
      <c r="A1748" s="552"/>
      <c r="B1748" s="553"/>
      <c r="C1748" s="350" t="s">
        <v>3961</v>
      </c>
      <c r="D1748" s="350" t="s">
        <v>3962</v>
      </c>
      <c r="E1748" s="350" t="s">
        <v>250</v>
      </c>
      <c r="F1748" s="350" t="s">
        <v>3722</v>
      </c>
      <c r="G1748" s="350" t="s">
        <v>447</v>
      </c>
      <c r="H1748" s="309"/>
    </row>
    <row r="1749" spans="1:8" s="187" customFormat="1" ht="22.9" customHeight="1" x14ac:dyDescent="0.2">
      <c r="A1749" s="552" t="s">
        <v>1093</v>
      </c>
      <c r="B1749" s="553" t="s">
        <v>1094</v>
      </c>
      <c r="C1749" s="350" t="s">
        <v>3963</v>
      </c>
      <c r="D1749" s="350" t="s">
        <v>3964</v>
      </c>
      <c r="E1749" s="350" t="s">
        <v>250</v>
      </c>
      <c r="F1749" s="350" t="s">
        <v>3722</v>
      </c>
      <c r="G1749" s="350" t="s">
        <v>447</v>
      </c>
      <c r="H1749" s="309"/>
    </row>
    <row r="1750" spans="1:8" s="187" customFormat="1" ht="22.9" customHeight="1" x14ac:dyDescent="0.2">
      <c r="A1750" s="552"/>
      <c r="B1750" s="553"/>
      <c r="C1750" s="350" t="s">
        <v>3965</v>
      </c>
      <c r="D1750" s="350" t="s">
        <v>3966</v>
      </c>
      <c r="E1750" s="350" t="s">
        <v>250</v>
      </c>
      <c r="F1750" s="350" t="s">
        <v>3722</v>
      </c>
      <c r="G1750" s="350" t="s">
        <v>447</v>
      </c>
      <c r="H1750" s="309"/>
    </row>
    <row r="1751" spans="1:8" s="187" customFormat="1" ht="22.9" customHeight="1" x14ac:dyDescent="0.2">
      <c r="A1751" s="552"/>
      <c r="B1751" s="553"/>
      <c r="C1751" s="350" t="s">
        <v>3967</v>
      </c>
      <c r="D1751" s="350" t="s">
        <v>3968</v>
      </c>
      <c r="E1751" s="350" t="s">
        <v>250</v>
      </c>
      <c r="F1751" s="350" t="s">
        <v>3722</v>
      </c>
      <c r="G1751" s="350" t="s">
        <v>447</v>
      </c>
      <c r="H1751" s="309"/>
    </row>
    <row r="1752" spans="1:8" s="187" customFormat="1" ht="22.9" customHeight="1" x14ac:dyDescent="0.2">
      <c r="A1752" s="552"/>
      <c r="B1752" s="553"/>
      <c r="C1752" s="350" t="s">
        <v>3969</v>
      </c>
      <c r="D1752" s="350" t="s">
        <v>3970</v>
      </c>
      <c r="E1752" s="350" t="s">
        <v>250</v>
      </c>
      <c r="F1752" s="350" t="s">
        <v>3722</v>
      </c>
      <c r="G1752" s="350" t="s">
        <v>447</v>
      </c>
      <c r="H1752" s="309"/>
    </row>
    <row r="1753" spans="1:8" s="187" customFormat="1" ht="22.9" customHeight="1" x14ac:dyDescent="0.2">
      <c r="A1753" s="552"/>
      <c r="B1753" s="553"/>
      <c r="C1753" s="350" t="s">
        <v>3971</v>
      </c>
      <c r="D1753" s="350" t="s">
        <v>3972</v>
      </c>
      <c r="E1753" s="350" t="s">
        <v>251</v>
      </c>
      <c r="F1753" s="350" t="s">
        <v>18327</v>
      </c>
      <c r="G1753" s="350" t="s">
        <v>447</v>
      </c>
      <c r="H1753" s="309"/>
    </row>
    <row r="1754" spans="1:8" s="187" customFormat="1" ht="22.9" customHeight="1" x14ac:dyDescent="0.2">
      <c r="A1754" s="552"/>
      <c r="B1754" s="553"/>
      <c r="C1754" s="350" t="s">
        <v>3973</v>
      </c>
      <c r="D1754" s="350" t="s">
        <v>3974</v>
      </c>
      <c r="E1754" s="350" t="s">
        <v>251</v>
      </c>
      <c r="F1754" s="350" t="s">
        <v>18327</v>
      </c>
      <c r="G1754" s="350" t="s">
        <v>447</v>
      </c>
      <c r="H1754" s="309"/>
    </row>
    <row r="1755" spans="1:8" s="187" customFormat="1" ht="22.9" customHeight="1" x14ac:dyDescent="0.2">
      <c r="A1755" s="552"/>
      <c r="B1755" s="553"/>
      <c r="C1755" s="350" t="s">
        <v>3975</v>
      </c>
      <c r="D1755" s="350" t="s">
        <v>3976</v>
      </c>
      <c r="E1755" s="350" t="s">
        <v>251</v>
      </c>
      <c r="F1755" s="350" t="s">
        <v>18327</v>
      </c>
      <c r="G1755" s="350" t="s">
        <v>447</v>
      </c>
      <c r="H1755" s="309"/>
    </row>
    <row r="1756" spans="1:8" s="187" customFormat="1" ht="22.9" customHeight="1" x14ac:dyDescent="0.2">
      <c r="A1756" s="552"/>
      <c r="B1756" s="553"/>
      <c r="C1756" s="350" t="s">
        <v>3977</v>
      </c>
      <c r="D1756" s="350" t="s">
        <v>3978</v>
      </c>
      <c r="E1756" s="350" t="s">
        <v>251</v>
      </c>
      <c r="F1756" s="350" t="s">
        <v>18327</v>
      </c>
      <c r="G1756" s="350" t="s">
        <v>447</v>
      </c>
      <c r="H1756" s="309"/>
    </row>
    <row r="1757" spans="1:8" s="187" customFormat="1" ht="22.9" customHeight="1" x14ac:dyDescent="0.2">
      <c r="A1757" s="552"/>
      <c r="B1757" s="553"/>
      <c r="C1757" s="350" t="s">
        <v>3979</v>
      </c>
      <c r="D1757" s="350" t="s">
        <v>3980</v>
      </c>
      <c r="E1757" s="350" t="s">
        <v>250</v>
      </c>
      <c r="F1757" s="350" t="s">
        <v>3695</v>
      </c>
      <c r="G1757" s="350" t="s">
        <v>447</v>
      </c>
      <c r="H1757" s="309"/>
    </row>
    <row r="1758" spans="1:8" s="187" customFormat="1" ht="22.9" customHeight="1" x14ac:dyDescent="0.2">
      <c r="A1758" s="552"/>
      <c r="B1758" s="553"/>
      <c r="C1758" s="350" t="s">
        <v>3981</v>
      </c>
      <c r="D1758" s="350" t="s">
        <v>3982</v>
      </c>
      <c r="E1758" s="350" t="s">
        <v>250</v>
      </c>
      <c r="F1758" s="350" t="s">
        <v>3695</v>
      </c>
      <c r="G1758" s="350" t="s">
        <v>447</v>
      </c>
      <c r="H1758" s="309"/>
    </row>
    <row r="1759" spans="1:8" s="187" customFormat="1" ht="22.9" customHeight="1" x14ac:dyDescent="0.2">
      <c r="A1759" s="552"/>
      <c r="B1759" s="553"/>
      <c r="C1759" s="350" t="s">
        <v>3983</v>
      </c>
      <c r="D1759" s="350" t="s">
        <v>3984</v>
      </c>
      <c r="E1759" s="350" t="s">
        <v>250</v>
      </c>
      <c r="F1759" s="350" t="s">
        <v>3695</v>
      </c>
      <c r="G1759" s="350" t="s">
        <v>447</v>
      </c>
      <c r="H1759" s="309"/>
    </row>
    <row r="1760" spans="1:8" s="187" customFormat="1" ht="22.9" customHeight="1" x14ac:dyDescent="0.2">
      <c r="A1760" s="349" t="s">
        <v>1095</v>
      </c>
      <c r="B1760" s="350" t="s">
        <v>1096</v>
      </c>
      <c r="C1760" s="350" t="s">
        <v>3991</v>
      </c>
      <c r="D1760" s="350" t="s">
        <v>1097</v>
      </c>
      <c r="E1760" s="350" t="s">
        <v>250</v>
      </c>
      <c r="F1760" s="350" t="s">
        <v>3722</v>
      </c>
      <c r="G1760" s="350"/>
      <c r="H1760" s="309"/>
    </row>
    <row r="1761" spans="1:8" s="187" customFormat="1" ht="22.9" customHeight="1" x14ac:dyDescent="0.2">
      <c r="A1761" s="552" t="s">
        <v>593</v>
      </c>
      <c r="B1761" s="553" t="s">
        <v>594</v>
      </c>
      <c r="C1761" s="350" t="s">
        <v>3992</v>
      </c>
      <c r="D1761" s="350" t="s">
        <v>3993</v>
      </c>
      <c r="E1761" s="350" t="s">
        <v>257</v>
      </c>
      <c r="F1761" s="350" t="s">
        <v>3353</v>
      </c>
      <c r="G1761" s="350" t="s">
        <v>447</v>
      </c>
      <c r="H1761" s="309" t="s">
        <v>1170</v>
      </c>
    </row>
    <row r="1762" spans="1:8" s="187" customFormat="1" ht="22.9" customHeight="1" x14ac:dyDescent="0.2">
      <c r="A1762" s="552"/>
      <c r="B1762" s="553"/>
      <c r="C1762" s="350" t="s">
        <v>3994</v>
      </c>
      <c r="D1762" s="350" t="s">
        <v>3995</v>
      </c>
      <c r="E1762" s="350" t="s">
        <v>257</v>
      </c>
      <c r="F1762" s="350" t="s">
        <v>3353</v>
      </c>
      <c r="G1762" s="350" t="s">
        <v>447</v>
      </c>
      <c r="H1762" s="309" t="s">
        <v>1170</v>
      </c>
    </row>
    <row r="1763" spans="1:8" s="187" customFormat="1" ht="22.9" customHeight="1" x14ac:dyDescent="0.2">
      <c r="A1763" s="552"/>
      <c r="B1763" s="553"/>
      <c r="C1763" s="350" t="s">
        <v>3996</v>
      </c>
      <c r="D1763" s="350" t="s">
        <v>3995</v>
      </c>
      <c r="E1763" s="350" t="s">
        <v>257</v>
      </c>
      <c r="F1763" s="350" t="s">
        <v>3353</v>
      </c>
      <c r="G1763" s="350" t="s">
        <v>447</v>
      </c>
      <c r="H1763" s="309" t="s">
        <v>1170</v>
      </c>
    </row>
    <row r="1764" spans="1:8" s="187" customFormat="1" ht="22.9" customHeight="1" x14ac:dyDescent="0.2">
      <c r="A1764" s="552"/>
      <c r="B1764" s="553"/>
      <c r="C1764" s="350" t="s">
        <v>3997</v>
      </c>
      <c r="D1764" s="350" t="s">
        <v>3993</v>
      </c>
      <c r="E1764" s="350" t="s">
        <v>257</v>
      </c>
      <c r="F1764" s="350" t="s">
        <v>3353</v>
      </c>
      <c r="G1764" s="350" t="s">
        <v>447</v>
      </c>
      <c r="H1764" s="309" t="s">
        <v>1170</v>
      </c>
    </row>
    <row r="1765" spans="1:8" s="187" customFormat="1" ht="22.9" customHeight="1" x14ac:dyDescent="0.2">
      <c r="A1765" s="552"/>
      <c r="B1765" s="553"/>
      <c r="C1765" s="350" t="s">
        <v>3998</v>
      </c>
      <c r="D1765" s="350" t="s">
        <v>3999</v>
      </c>
      <c r="E1765" s="350" t="s">
        <v>257</v>
      </c>
      <c r="F1765" s="350" t="s">
        <v>3353</v>
      </c>
      <c r="G1765" s="350" t="s">
        <v>447</v>
      </c>
      <c r="H1765" s="309" t="s">
        <v>1170</v>
      </c>
    </row>
    <row r="1766" spans="1:8" s="187" customFormat="1" ht="22.9" customHeight="1" x14ac:dyDescent="0.2">
      <c r="A1766" s="552"/>
      <c r="B1766" s="553"/>
      <c r="C1766" s="350" t="s">
        <v>4000</v>
      </c>
      <c r="D1766" s="350" t="s">
        <v>4001</v>
      </c>
      <c r="E1766" s="350" t="s">
        <v>257</v>
      </c>
      <c r="F1766" s="350" t="s">
        <v>3353</v>
      </c>
      <c r="G1766" s="350" t="s">
        <v>447</v>
      </c>
      <c r="H1766" s="309" t="s">
        <v>1170</v>
      </c>
    </row>
    <row r="1767" spans="1:8" s="187" customFormat="1" ht="22.9" customHeight="1" x14ac:dyDescent="0.2">
      <c r="A1767" s="552" t="s">
        <v>693</v>
      </c>
      <c r="B1767" s="553" t="s">
        <v>16246</v>
      </c>
      <c r="C1767" s="350" t="s">
        <v>4002</v>
      </c>
      <c r="D1767" s="350" t="s">
        <v>16501</v>
      </c>
      <c r="E1767" s="350" t="s">
        <v>257</v>
      </c>
      <c r="F1767" s="350" t="s">
        <v>1949</v>
      </c>
      <c r="G1767" s="350"/>
      <c r="H1767" s="309" t="s">
        <v>1225</v>
      </c>
    </row>
    <row r="1768" spans="1:8" s="187" customFormat="1" ht="22.9" customHeight="1" x14ac:dyDescent="0.2">
      <c r="A1768" s="552"/>
      <c r="B1768" s="553"/>
      <c r="C1768" s="350" t="s">
        <v>4003</v>
      </c>
      <c r="D1768" s="350" t="s">
        <v>16502</v>
      </c>
      <c r="E1768" s="350" t="s">
        <v>257</v>
      </c>
      <c r="F1768" s="350" t="s">
        <v>1949</v>
      </c>
      <c r="G1768" s="350"/>
      <c r="H1768" s="309" t="s">
        <v>1225</v>
      </c>
    </row>
    <row r="1769" spans="1:8" s="187" customFormat="1" ht="22.9" customHeight="1" x14ac:dyDescent="0.2">
      <c r="A1769" s="552"/>
      <c r="B1769" s="553"/>
      <c r="C1769" s="350" t="s">
        <v>4004</v>
      </c>
      <c r="D1769" s="350" t="s">
        <v>16503</v>
      </c>
      <c r="E1769" s="350" t="s">
        <v>257</v>
      </c>
      <c r="F1769" s="350" t="s">
        <v>3353</v>
      </c>
      <c r="G1769" s="350"/>
      <c r="H1769" s="309" t="s">
        <v>1225</v>
      </c>
    </row>
    <row r="1770" spans="1:8" s="187" customFormat="1" ht="22.9" customHeight="1" x14ac:dyDescent="0.2">
      <c r="A1770" s="552"/>
      <c r="B1770" s="553"/>
      <c r="C1770" s="350" t="s">
        <v>4005</v>
      </c>
      <c r="D1770" s="350" t="s">
        <v>16504</v>
      </c>
      <c r="E1770" s="350" t="s">
        <v>257</v>
      </c>
      <c r="F1770" s="350" t="s">
        <v>3353</v>
      </c>
      <c r="G1770" s="350"/>
      <c r="H1770" s="309" t="s">
        <v>1225</v>
      </c>
    </row>
    <row r="1771" spans="1:8" s="187" customFormat="1" ht="22.9" customHeight="1" x14ac:dyDescent="0.2">
      <c r="A1771" s="552"/>
      <c r="B1771" s="553"/>
      <c r="C1771" s="350" t="s">
        <v>4006</v>
      </c>
      <c r="D1771" s="350" t="s">
        <v>16505</v>
      </c>
      <c r="E1771" s="350" t="s">
        <v>257</v>
      </c>
      <c r="F1771" s="350" t="s">
        <v>3353</v>
      </c>
      <c r="G1771" s="350"/>
      <c r="H1771" s="309" t="s">
        <v>1225</v>
      </c>
    </row>
    <row r="1772" spans="1:8" s="187" customFormat="1" ht="22.9" customHeight="1" x14ac:dyDescent="0.2">
      <c r="A1772" s="552"/>
      <c r="B1772" s="553"/>
      <c r="C1772" s="350" t="s">
        <v>4007</v>
      </c>
      <c r="D1772" s="350" t="s">
        <v>16506</v>
      </c>
      <c r="E1772" s="350" t="s">
        <v>257</v>
      </c>
      <c r="F1772" s="350" t="s">
        <v>3353</v>
      </c>
      <c r="G1772" s="350"/>
      <c r="H1772" s="309" t="s">
        <v>1225</v>
      </c>
    </row>
    <row r="1773" spans="1:8" s="187" customFormat="1" ht="22.9" customHeight="1" x14ac:dyDescent="0.2">
      <c r="A1773" s="552"/>
      <c r="B1773" s="553"/>
      <c r="C1773" s="350" t="s">
        <v>4008</v>
      </c>
      <c r="D1773" s="350" t="s">
        <v>16507</v>
      </c>
      <c r="E1773" s="350" t="s">
        <v>257</v>
      </c>
      <c r="F1773" s="350" t="s">
        <v>3353</v>
      </c>
      <c r="G1773" s="350"/>
      <c r="H1773" s="309" t="s">
        <v>1255</v>
      </c>
    </row>
    <row r="1774" spans="1:8" s="187" customFormat="1" ht="22.9" customHeight="1" x14ac:dyDescent="0.2">
      <c r="A1774" s="552" t="s">
        <v>691</v>
      </c>
      <c r="B1774" s="553" t="s">
        <v>692</v>
      </c>
      <c r="C1774" s="350" t="s">
        <v>4009</v>
      </c>
      <c r="D1774" s="350" t="s">
        <v>4010</v>
      </c>
      <c r="E1774" s="350" t="s">
        <v>371</v>
      </c>
      <c r="F1774" s="350" t="s">
        <v>1166</v>
      </c>
      <c r="G1774" s="350" t="s">
        <v>447</v>
      </c>
      <c r="H1774" s="309"/>
    </row>
    <row r="1775" spans="1:8" s="187" customFormat="1" ht="22.9" customHeight="1" x14ac:dyDescent="0.2">
      <c r="A1775" s="552"/>
      <c r="B1775" s="553"/>
      <c r="C1775" s="350" t="s">
        <v>4011</v>
      </c>
      <c r="D1775" s="350" t="s">
        <v>4012</v>
      </c>
      <c r="E1775" s="350" t="s">
        <v>371</v>
      </c>
      <c r="F1775" s="350" t="s">
        <v>1166</v>
      </c>
      <c r="G1775" s="350" t="s">
        <v>447</v>
      </c>
      <c r="H1775" s="309"/>
    </row>
    <row r="1776" spans="1:8" s="187" customFormat="1" ht="22.9" customHeight="1" x14ac:dyDescent="0.2">
      <c r="A1776" s="552"/>
      <c r="B1776" s="553"/>
      <c r="C1776" s="350" t="s">
        <v>4013</v>
      </c>
      <c r="D1776" s="350" t="s">
        <v>4014</v>
      </c>
      <c r="E1776" s="350" t="s">
        <v>371</v>
      </c>
      <c r="F1776" s="350" t="s">
        <v>1166</v>
      </c>
      <c r="G1776" s="350" t="s">
        <v>447</v>
      </c>
      <c r="H1776" s="309"/>
    </row>
    <row r="1777" spans="1:8" s="187" customFormat="1" ht="22.9" customHeight="1" x14ac:dyDescent="0.2">
      <c r="A1777" s="552"/>
      <c r="B1777" s="553"/>
      <c r="C1777" s="350" t="s">
        <v>4015</v>
      </c>
      <c r="D1777" s="350" t="s">
        <v>4016</v>
      </c>
      <c r="E1777" s="350" t="s">
        <v>371</v>
      </c>
      <c r="F1777" s="350" t="s">
        <v>1166</v>
      </c>
      <c r="G1777" s="350" t="s">
        <v>447</v>
      </c>
      <c r="H1777" s="309"/>
    </row>
    <row r="1778" spans="1:8" s="187" customFormat="1" ht="22.9" customHeight="1" x14ac:dyDescent="0.2">
      <c r="A1778" s="552"/>
      <c r="B1778" s="553"/>
      <c r="C1778" s="350" t="s">
        <v>4017</v>
      </c>
      <c r="D1778" s="350" t="s">
        <v>4018</v>
      </c>
      <c r="E1778" s="350" t="s">
        <v>371</v>
      </c>
      <c r="F1778" s="350" t="s">
        <v>1166</v>
      </c>
      <c r="G1778" s="350" t="s">
        <v>447</v>
      </c>
      <c r="H1778" s="309"/>
    </row>
    <row r="1779" spans="1:8" s="187" customFormat="1" ht="22.9" customHeight="1" x14ac:dyDescent="0.2">
      <c r="A1779" s="552"/>
      <c r="B1779" s="553"/>
      <c r="C1779" s="350" t="s">
        <v>4019</v>
      </c>
      <c r="D1779" s="350" t="s">
        <v>4020</v>
      </c>
      <c r="E1779" s="350" t="s">
        <v>371</v>
      </c>
      <c r="F1779" s="350" t="s">
        <v>1166</v>
      </c>
      <c r="G1779" s="350" t="s">
        <v>447</v>
      </c>
      <c r="H1779" s="309"/>
    </row>
    <row r="1780" spans="1:8" s="187" customFormat="1" ht="22.9" customHeight="1" x14ac:dyDescent="0.2">
      <c r="A1780" s="552"/>
      <c r="B1780" s="553"/>
      <c r="C1780" s="350" t="s">
        <v>4021</v>
      </c>
      <c r="D1780" s="350" t="s">
        <v>4022</v>
      </c>
      <c r="E1780" s="350" t="s">
        <v>371</v>
      </c>
      <c r="F1780" s="350" t="s">
        <v>1166</v>
      </c>
      <c r="G1780" s="350" t="s">
        <v>447</v>
      </c>
      <c r="H1780" s="309"/>
    </row>
    <row r="1781" spans="1:8" s="187" customFormat="1" ht="22.9" customHeight="1" x14ac:dyDescent="0.2">
      <c r="A1781" s="552"/>
      <c r="B1781" s="553"/>
      <c r="C1781" s="350" t="s">
        <v>4023</v>
      </c>
      <c r="D1781" s="350" t="s">
        <v>4024</v>
      </c>
      <c r="E1781" s="350" t="s">
        <v>371</v>
      </c>
      <c r="F1781" s="350" t="s">
        <v>1166</v>
      </c>
      <c r="G1781" s="350" t="s">
        <v>447</v>
      </c>
      <c r="H1781" s="309"/>
    </row>
    <row r="1782" spans="1:8" s="187" customFormat="1" ht="22.9" customHeight="1" x14ac:dyDescent="0.2">
      <c r="A1782" s="552"/>
      <c r="B1782" s="553"/>
      <c r="C1782" s="350" t="s">
        <v>4025</v>
      </c>
      <c r="D1782" s="350" t="s">
        <v>4026</v>
      </c>
      <c r="E1782" s="350" t="s">
        <v>371</v>
      </c>
      <c r="F1782" s="350" t="s">
        <v>1166</v>
      </c>
      <c r="G1782" s="350" t="s">
        <v>447</v>
      </c>
      <c r="H1782" s="309"/>
    </row>
    <row r="1783" spans="1:8" s="187" customFormat="1" ht="22.9" customHeight="1" x14ac:dyDescent="0.2">
      <c r="A1783" s="552"/>
      <c r="B1783" s="553"/>
      <c r="C1783" s="350" t="s">
        <v>4027</v>
      </c>
      <c r="D1783" s="350" t="s">
        <v>4028</v>
      </c>
      <c r="E1783" s="350" t="s">
        <v>371</v>
      </c>
      <c r="F1783" s="350" t="s">
        <v>1166</v>
      </c>
      <c r="G1783" s="350" t="s">
        <v>447</v>
      </c>
      <c r="H1783" s="309"/>
    </row>
    <row r="1784" spans="1:8" s="187" customFormat="1" ht="22.9" customHeight="1" x14ac:dyDescent="0.2">
      <c r="A1784" s="552"/>
      <c r="B1784" s="553"/>
      <c r="C1784" s="350" t="s">
        <v>4029</v>
      </c>
      <c r="D1784" s="350" t="s">
        <v>4030</v>
      </c>
      <c r="E1784" s="350" t="s">
        <v>371</v>
      </c>
      <c r="F1784" s="350" t="s">
        <v>1166</v>
      </c>
      <c r="G1784" s="350" t="s">
        <v>447</v>
      </c>
      <c r="H1784" s="309"/>
    </row>
    <row r="1785" spans="1:8" s="187" customFormat="1" ht="22.9" customHeight="1" x14ac:dyDescent="0.2">
      <c r="A1785" s="552" t="s">
        <v>817</v>
      </c>
      <c r="B1785" s="553" t="s">
        <v>818</v>
      </c>
      <c r="C1785" s="350" t="s">
        <v>4031</v>
      </c>
      <c r="D1785" s="350" t="s">
        <v>4032</v>
      </c>
      <c r="E1785" s="350" t="s">
        <v>371</v>
      </c>
      <c r="F1785" s="350" t="s">
        <v>1166</v>
      </c>
      <c r="G1785" s="350" t="s">
        <v>447</v>
      </c>
      <c r="H1785" s="309"/>
    </row>
    <row r="1786" spans="1:8" s="187" customFormat="1" ht="22.9" customHeight="1" x14ac:dyDescent="0.2">
      <c r="A1786" s="552"/>
      <c r="B1786" s="553"/>
      <c r="C1786" s="350" t="s">
        <v>4033</v>
      </c>
      <c r="D1786" s="350" t="s">
        <v>4034</v>
      </c>
      <c r="E1786" s="350" t="s">
        <v>371</v>
      </c>
      <c r="F1786" s="350" t="s">
        <v>1166</v>
      </c>
      <c r="G1786" s="350"/>
      <c r="H1786" s="309"/>
    </row>
    <row r="1787" spans="1:8" s="187" customFormat="1" ht="22.9" customHeight="1" x14ac:dyDescent="0.2">
      <c r="A1787" s="552"/>
      <c r="B1787" s="553"/>
      <c r="C1787" s="350" t="s">
        <v>4035</v>
      </c>
      <c r="D1787" s="350" t="s">
        <v>4036</v>
      </c>
      <c r="E1787" s="350" t="s">
        <v>371</v>
      </c>
      <c r="F1787" s="350" t="s">
        <v>1166</v>
      </c>
      <c r="G1787" s="350" t="s">
        <v>447</v>
      </c>
      <c r="H1787" s="309"/>
    </row>
    <row r="1788" spans="1:8" s="187" customFormat="1" ht="22.9" customHeight="1" x14ac:dyDescent="0.2">
      <c r="A1788" s="552" t="s">
        <v>537</v>
      </c>
      <c r="B1788" s="553" t="s">
        <v>538</v>
      </c>
      <c r="C1788" s="350" t="s">
        <v>4037</v>
      </c>
      <c r="D1788" s="350" t="s">
        <v>538</v>
      </c>
      <c r="E1788" s="350" t="s">
        <v>250</v>
      </c>
      <c r="F1788" s="350" t="s">
        <v>3722</v>
      </c>
      <c r="G1788" s="350" t="s">
        <v>447</v>
      </c>
      <c r="H1788" s="309"/>
    </row>
    <row r="1789" spans="1:8" s="187" customFormat="1" ht="22.9" customHeight="1" x14ac:dyDescent="0.2">
      <c r="A1789" s="552"/>
      <c r="B1789" s="553"/>
      <c r="C1789" s="350" t="s">
        <v>4038</v>
      </c>
      <c r="D1789" s="350" t="s">
        <v>538</v>
      </c>
      <c r="E1789" s="350" t="s">
        <v>250</v>
      </c>
      <c r="F1789" s="350" t="s">
        <v>3722</v>
      </c>
      <c r="G1789" s="350" t="s">
        <v>447</v>
      </c>
      <c r="H1789" s="309"/>
    </row>
    <row r="1790" spans="1:8" s="187" customFormat="1" ht="22.9" customHeight="1" x14ac:dyDescent="0.2">
      <c r="A1790" s="552"/>
      <c r="B1790" s="553"/>
      <c r="C1790" s="350" t="s">
        <v>4039</v>
      </c>
      <c r="D1790" s="350" t="s">
        <v>538</v>
      </c>
      <c r="E1790" s="350" t="s">
        <v>250</v>
      </c>
      <c r="F1790" s="350" t="s">
        <v>3722</v>
      </c>
      <c r="G1790" s="350" t="s">
        <v>447</v>
      </c>
      <c r="H1790" s="309"/>
    </row>
    <row r="1791" spans="1:8" s="187" customFormat="1" ht="22.9" customHeight="1" x14ac:dyDescent="0.2">
      <c r="A1791" s="552"/>
      <c r="B1791" s="553"/>
      <c r="C1791" s="350" t="s">
        <v>4040</v>
      </c>
      <c r="D1791" s="350" t="s">
        <v>538</v>
      </c>
      <c r="E1791" s="350" t="s">
        <v>250</v>
      </c>
      <c r="F1791" s="350" t="s">
        <v>3722</v>
      </c>
      <c r="G1791" s="350" t="s">
        <v>447</v>
      </c>
      <c r="H1791" s="309"/>
    </row>
    <row r="1792" spans="1:8" s="187" customFormat="1" ht="22.9" customHeight="1" x14ac:dyDescent="0.2">
      <c r="A1792" s="552"/>
      <c r="B1792" s="553"/>
      <c r="C1792" s="350" t="s">
        <v>4041</v>
      </c>
      <c r="D1792" s="350" t="s">
        <v>538</v>
      </c>
      <c r="E1792" s="350" t="s">
        <v>250</v>
      </c>
      <c r="F1792" s="350" t="s">
        <v>3722</v>
      </c>
      <c r="G1792" s="350" t="s">
        <v>447</v>
      </c>
      <c r="H1792" s="309"/>
    </row>
    <row r="1793" spans="1:8" s="187" customFormat="1" ht="22.9" customHeight="1" x14ac:dyDescent="0.2">
      <c r="A1793" s="552"/>
      <c r="B1793" s="553"/>
      <c r="C1793" s="350" t="s">
        <v>4042</v>
      </c>
      <c r="D1793" s="350" t="s">
        <v>538</v>
      </c>
      <c r="E1793" s="350" t="s">
        <v>250</v>
      </c>
      <c r="F1793" s="350" t="s">
        <v>4043</v>
      </c>
      <c r="G1793" s="350" t="s">
        <v>447</v>
      </c>
      <c r="H1793" s="309"/>
    </row>
    <row r="1794" spans="1:8" s="187" customFormat="1" ht="22.9" customHeight="1" x14ac:dyDescent="0.2">
      <c r="A1794" s="552"/>
      <c r="B1794" s="553"/>
      <c r="C1794" s="350" t="s">
        <v>4044</v>
      </c>
      <c r="D1794" s="350" t="s">
        <v>538</v>
      </c>
      <c r="E1794" s="350" t="s">
        <v>250</v>
      </c>
      <c r="F1794" s="350" t="s">
        <v>4043</v>
      </c>
      <c r="G1794" s="350" t="s">
        <v>447</v>
      </c>
      <c r="H1794" s="309"/>
    </row>
    <row r="1795" spans="1:8" s="187" customFormat="1" ht="22.9" customHeight="1" x14ac:dyDescent="0.2">
      <c r="A1795" s="552"/>
      <c r="B1795" s="553"/>
      <c r="C1795" s="350" t="s">
        <v>4045</v>
      </c>
      <c r="D1795" s="350" t="s">
        <v>538</v>
      </c>
      <c r="E1795" s="350" t="s">
        <v>250</v>
      </c>
      <c r="F1795" s="350" t="s">
        <v>4043</v>
      </c>
      <c r="G1795" s="350" t="s">
        <v>447</v>
      </c>
      <c r="H1795" s="309"/>
    </row>
    <row r="1796" spans="1:8" s="187" customFormat="1" ht="22.9" customHeight="1" x14ac:dyDescent="0.2">
      <c r="A1796" s="552"/>
      <c r="B1796" s="553"/>
      <c r="C1796" s="350" t="s">
        <v>4046</v>
      </c>
      <c r="D1796" s="350" t="s">
        <v>538</v>
      </c>
      <c r="E1796" s="350" t="s">
        <v>250</v>
      </c>
      <c r="F1796" s="350" t="s">
        <v>4043</v>
      </c>
      <c r="G1796" s="350" t="s">
        <v>447</v>
      </c>
      <c r="H1796" s="309"/>
    </row>
    <row r="1797" spans="1:8" s="187" customFormat="1" ht="22.9" customHeight="1" x14ac:dyDescent="0.2">
      <c r="A1797" s="552"/>
      <c r="B1797" s="553"/>
      <c r="C1797" s="350" t="s">
        <v>4047</v>
      </c>
      <c r="D1797" s="350" t="s">
        <v>538</v>
      </c>
      <c r="E1797" s="350" t="s">
        <v>250</v>
      </c>
      <c r="F1797" s="350" t="s">
        <v>4043</v>
      </c>
      <c r="G1797" s="350" t="s">
        <v>447</v>
      </c>
      <c r="H1797" s="309"/>
    </row>
    <row r="1798" spans="1:8" s="187" customFormat="1" ht="22.9" customHeight="1" x14ac:dyDescent="0.2">
      <c r="A1798" s="552"/>
      <c r="B1798" s="553"/>
      <c r="C1798" s="350" t="s">
        <v>4048</v>
      </c>
      <c r="D1798" s="350" t="s">
        <v>538</v>
      </c>
      <c r="E1798" s="350" t="s">
        <v>250</v>
      </c>
      <c r="F1798" s="350" t="s">
        <v>4043</v>
      </c>
      <c r="G1798" s="350" t="s">
        <v>447</v>
      </c>
      <c r="H1798" s="309"/>
    </row>
    <row r="1799" spans="1:8" s="187" customFormat="1" ht="22.9" customHeight="1" x14ac:dyDescent="0.2">
      <c r="A1799" s="552"/>
      <c r="B1799" s="553"/>
      <c r="C1799" s="350" t="s">
        <v>4049</v>
      </c>
      <c r="D1799" s="350" t="s">
        <v>538</v>
      </c>
      <c r="E1799" s="350" t="s">
        <v>250</v>
      </c>
      <c r="F1799" s="350" t="s">
        <v>2344</v>
      </c>
      <c r="G1799" s="350" t="s">
        <v>447</v>
      </c>
      <c r="H1799" s="309"/>
    </row>
    <row r="1800" spans="1:8" s="187" customFormat="1" ht="22.9" customHeight="1" x14ac:dyDescent="0.2">
      <c r="A1800" s="552"/>
      <c r="B1800" s="553"/>
      <c r="C1800" s="350" t="s">
        <v>4050</v>
      </c>
      <c r="D1800" s="350" t="s">
        <v>538</v>
      </c>
      <c r="E1800" s="350" t="s">
        <v>250</v>
      </c>
      <c r="F1800" s="350" t="s">
        <v>2344</v>
      </c>
      <c r="G1800" s="350" t="s">
        <v>447</v>
      </c>
      <c r="H1800" s="309"/>
    </row>
    <row r="1801" spans="1:8" s="187" customFormat="1" ht="22.9" customHeight="1" x14ac:dyDescent="0.2">
      <c r="A1801" s="552"/>
      <c r="B1801" s="553"/>
      <c r="C1801" s="350" t="s">
        <v>4051</v>
      </c>
      <c r="D1801" s="350" t="s">
        <v>538</v>
      </c>
      <c r="E1801" s="350" t="s">
        <v>250</v>
      </c>
      <c r="F1801" s="350" t="s">
        <v>2344</v>
      </c>
      <c r="G1801" s="350" t="s">
        <v>447</v>
      </c>
      <c r="H1801" s="309"/>
    </row>
    <row r="1802" spans="1:8" s="187" customFormat="1" ht="22.9" customHeight="1" x14ac:dyDescent="0.2">
      <c r="A1802" s="552" t="s">
        <v>819</v>
      </c>
      <c r="B1802" s="553" t="s">
        <v>16183</v>
      </c>
      <c r="C1802" s="350" t="s">
        <v>4052</v>
      </c>
      <c r="D1802" s="350" t="s">
        <v>16508</v>
      </c>
      <c r="E1802" s="350" t="s">
        <v>371</v>
      </c>
      <c r="F1802" s="350" t="s">
        <v>4053</v>
      </c>
      <c r="G1802" s="350" t="s">
        <v>447</v>
      </c>
      <c r="H1802" s="309" t="s">
        <v>1152</v>
      </c>
    </row>
    <row r="1803" spans="1:8" s="187" customFormat="1" ht="22.9" customHeight="1" x14ac:dyDescent="0.2">
      <c r="A1803" s="552"/>
      <c r="B1803" s="553"/>
      <c r="C1803" s="350" t="s">
        <v>4054</v>
      </c>
      <c r="D1803" s="350" t="s">
        <v>16509</v>
      </c>
      <c r="E1803" s="350" t="s">
        <v>371</v>
      </c>
      <c r="F1803" s="350" t="s">
        <v>4053</v>
      </c>
      <c r="G1803" s="350" t="s">
        <v>447</v>
      </c>
      <c r="H1803" s="309" t="s">
        <v>1152</v>
      </c>
    </row>
    <row r="1804" spans="1:8" s="187" customFormat="1" ht="22.9" customHeight="1" x14ac:dyDescent="0.2">
      <c r="A1804" s="552"/>
      <c r="B1804" s="553"/>
      <c r="C1804" s="350" t="s">
        <v>4055</v>
      </c>
      <c r="D1804" s="350" t="s">
        <v>16510</v>
      </c>
      <c r="E1804" s="350" t="s">
        <v>371</v>
      </c>
      <c r="F1804" s="350" t="s">
        <v>4053</v>
      </c>
      <c r="G1804" s="350" t="s">
        <v>447</v>
      </c>
      <c r="H1804" s="309" t="s">
        <v>1152</v>
      </c>
    </row>
    <row r="1805" spans="1:8" s="187" customFormat="1" ht="22.9" customHeight="1" x14ac:dyDescent="0.2">
      <c r="A1805" s="552"/>
      <c r="B1805" s="553"/>
      <c r="C1805" s="350" t="s">
        <v>4056</v>
      </c>
      <c r="D1805" s="350" t="s">
        <v>16511</v>
      </c>
      <c r="E1805" s="350" t="s">
        <v>371</v>
      </c>
      <c r="F1805" s="350" t="s">
        <v>4053</v>
      </c>
      <c r="G1805" s="350" t="s">
        <v>447</v>
      </c>
      <c r="H1805" s="309" t="s">
        <v>1152</v>
      </c>
    </row>
    <row r="1806" spans="1:8" s="187" customFormat="1" ht="22.9" customHeight="1" x14ac:dyDescent="0.2">
      <c r="A1806" s="552"/>
      <c r="B1806" s="553"/>
      <c r="C1806" s="350" t="s">
        <v>4057</v>
      </c>
      <c r="D1806" s="350" t="s">
        <v>16512</v>
      </c>
      <c r="E1806" s="350" t="s">
        <v>371</v>
      </c>
      <c r="F1806" s="350" t="s">
        <v>4053</v>
      </c>
      <c r="G1806" s="350" t="s">
        <v>447</v>
      </c>
      <c r="H1806" s="309" t="s">
        <v>1152</v>
      </c>
    </row>
    <row r="1807" spans="1:8" s="187" customFormat="1" ht="22.9" customHeight="1" x14ac:dyDescent="0.2">
      <c r="A1807" s="552" t="s">
        <v>820</v>
      </c>
      <c r="B1807" s="553" t="s">
        <v>16248</v>
      </c>
      <c r="C1807" s="350" t="s">
        <v>4058</v>
      </c>
      <c r="D1807" s="350" t="s">
        <v>16513</v>
      </c>
      <c r="E1807" s="350" t="s">
        <v>371</v>
      </c>
      <c r="F1807" s="350" t="s">
        <v>4053</v>
      </c>
      <c r="G1807" s="350" t="s">
        <v>447</v>
      </c>
      <c r="H1807" s="309" t="s">
        <v>4059</v>
      </c>
    </row>
    <row r="1808" spans="1:8" s="187" customFormat="1" ht="22.9" customHeight="1" x14ac:dyDescent="0.2">
      <c r="A1808" s="552"/>
      <c r="B1808" s="553"/>
      <c r="C1808" s="350" t="s">
        <v>4060</v>
      </c>
      <c r="D1808" s="350" t="s">
        <v>16514</v>
      </c>
      <c r="E1808" s="350" t="s">
        <v>371</v>
      </c>
      <c r="F1808" s="350" t="s">
        <v>4053</v>
      </c>
      <c r="G1808" s="350"/>
      <c r="H1808" s="309" t="s">
        <v>4059</v>
      </c>
    </row>
    <row r="1809" spans="1:8" s="187" customFormat="1" ht="22.9" customHeight="1" x14ac:dyDescent="0.2">
      <c r="A1809" s="552"/>
      <c r="B1809" s="553"/>
      <c r="C1809" s="350" t="s">
        <v>4061</v>
      </c>
      <c r="D1809" s="350" t="s">
        <v>16515</v>
      </c>
      <c r="E1809" s="350" t="s">
        <v>371</v>
      </c>
      <c r="F1809" s="350" t="s">
        <v>4053</v>
      </c>
      <c r="G1809" s="350"/>
      <c r="H1809" s="309" t="s">
        <v>4059</v>
      </c>
    </row>
    <row r="1810" spans="1:8" s="187" customFormat="1" ht="22.9" customHeight="1" x14ac:dyDescent="0.2">
      <c r="A1810" s="552"/>
      <c r="B1810" s="553"/>
      <c r="C1810" s="350" t="s">
        <v>4062</v>
      </c>
      <c r="D1810" s="350" t="s">
        <v>16516</v>
      </c>
      <c r="E1810" s="350" t="s">
        <v>371</v>
      </c>
      <c r="F1810" s="350" t="s">
        <v>4053</v>
      </c>
      <c r="G1810" s="350"/>
      <c r="H1810" s="309" t="s">
        <v>4059</v>
      </c>
    </row>
    <row r="1811" spans="1:8" s="187" customFormat="1" ht="22.9" customHeight="1" x14ac:dyDescent="0.2">
      <c r="A1811" s="552"/>
      <c r="B1811" s="553"/>
      <c r="C1811" s="350" t="s">
        <v>4063</v>
      </c>
      <c r="D1811" s="350" t="s">
        <v>16517</v>
      </c>
      <c r="E1811" s="350" t="s">
        <v>371</v>
      </c>
      <c r="F1811" s="350" t="s">
        <v>4053</v>
      </c>
      <c r="G1811" s="350"/>
      <c r="H1811" s="309" t="s">
        <v>4059</v>
      </c>
    </row>
    <row r="1812" spans="1:8" s="187" customFormat="1" ht="22.9" customHeight="1" x14ac:dyDescent="0.2">
      <c r="A1812" s="552"/>
      <c r="B1812" s="553"/>
      <c r="C1812" s="350" t="s">
        <v>4064</v>
      </c>
      <c r="D1812" s="350" t="s">
        <v>16518</v>
      </c>
      <c r="E1812" s="350" t="s">
        <v>371</v>
      </c>
      <c r="F1812" s="350" t="s">
        <v>4053</v>
      </c>
      <c r="G1812" s="350"/>
      <c r="H1812" s="309" t="s">
        <v>4059</v>
      </c>
    </row>
    <row r="1813" spans="1:8" s="187" customFormat="1" ht="22.9" customHeight="1" x14ac:dyDescent="0.2">
      <c r="A1813" s="552"/>
      <c r="B1813" s="553"/>
      <c r="C1813" s="350" t="s">
        <v>4065</v>
      </c>
      <c r="D1813" s="350" t="s">
        <v>16519</v>
      </c>
      <c r="E1813" s="350" t="s">
        <v>371</v>
      </c>
      <c r="F1813" s="350" t="s">
        <v>4053</v>
      </c>
      <c r="G1813" s="350" t="s">
        <v>462</v>
      </c>
      <c r="H1813" s="309" t="s">
        <v>4059</v>
      </c>
    </row>
    <row r="1814" spans="1:8" s="187" customFormat="1" ht="22.9" customHeight="1" x14ac:dyDescent="0.2">
      <c r="A1814" s="552"/>
      <c r="B1814" s="553"/>
      <c r="C1814" s="350" t="s">
        <v>4066</v>
      </c>
      <c r="D1814" s="350" t="s">
        <v>16520</v>
      </c>
      <c r="E1814" s="350" t="s">
        <v>371</v>
      </c>
      <c r="F1814" s="350" t="s">
        <v>4053</v>
      </c>
      <c r="G1814" s="350"/>
      <c r="H1814" s="309" t="s">
        <v>4059</v>
      </c>
    </row>
    <row r="1815" spans="1:8" s="187" customFormat="1" ht="22.9" customHeight="1" x14ac:dyDescent="0.2">
      <c r="A1815" s="552"/>
      <c r="B1815" s="553"/>
      <c r="C1815" s="350" t="s">
        <v>4067</v>
      </c>
      <c r="D1815" s="350" t="s">
        <v>16521</v>
      </c>
      <c r="E1815" s="350" t="s">
        <v>371</v>
      </c>
      <c r="F1815" s="350" t="s">
        <v>4053</v>
      </c>
      <c r="G1815" s="350"/>
      <c r="H1815" s="309" t="s">
        <v>4059</v>
      </c>
    </row>
    <row r="1816" spans="1:8" s="187" customFormat="1" ht="22.9" customHeight="1" x14ac:dyDescent="0.2">
      <c r="A1816" s="552"/>
      <c r="B1816" s="553"/>
      <c r="C1816" s="350" t="s">
        <v>4068</v>
      </c>
      <c r="D1816" s="350" t="s">
        <v>16522</v>
      </c>
      <c r="E1816" s="350" t="s">
        <v>371</v>
      </c>
      <c r="F1816" s="350" t="s">
        <v>4053</v>
      </c>
      <c r="G1816" s="350"/>
      <c r="H1816" s="309" t="s">
        <v>4059</v>
      </c>
    </row>
    <row r="1817" spans="1:8" s="187" customFormat="1" ht="22.9" customHeight="1" x14ac:dyDescent="0.2">
      <c r="A1817" s="552"/>
      <c r="B1817" s="553"/>
      <c r="C1817" s="350" t="s">
        <v>4069</v>
      </c>
      <c r="D1817" s="350" t="s">
        <v>16523</v>
      </c>
      <c r="E1817" s="350" t="s">
        <v>371</v>
      </c>
      <c r="F1817" s="350" t="s">
        <v>4053</v>
      </c>
      <c r="G1817" s="350"/>
      <c r="H1817" s="309" t="s">
        <v>4059</v>
      </c>
    </row>
    <row r="1818" spans="1:8" s="187" customFormat="1" ht="22.9" customHeight="1" x14ac:dyDescent="0.2">
      <c r="A1818" s="552"/>
      <c r="B1818" s="553"/>
      <c r="C1818" s="350" t="s">
        <v>4070</v>
      </c>
      <c r="D1818" s="350" t="s">
        <v>16524</v>
      </c>
      <c r="E1818" s="350" t="s">
        <v>371</v>
      </c>
      <c r="F1818" s="350" t="s">
        <v>4053</v>
      </c>
      <c r="G1818" s="350"/>
      <c r="H1818" s="309" t="s">
        <v>4059</v>
      </c>
    </row>
    <row r="1819" spans="1:8" s="187" customFormat="1" ht="22.9" customHeight="1" x14ac:dyDescent="0.2">
      <c r="A1819" s="552"/>
      <c r="B1819" s="553"/>
      <c r="C1819" s="350" t="s">
        <v>4071</v>
      </c>
      <c r="D1819" s="350" t="s">
        <v>16525</v>
      </c>
      <c r="E1819" s="350" t="s">
        <v>371</v>
      </c>
      <c r="F1819" s="350" t="s">
        <v>4053</v>
      </c>
      <c r="G1819" s="350" t="s">
        <v>447</v>
      </c>
      <c r="H1819" s="309" t="s">
        <v>4059</v>
      </c>
    </row>
    <row r="1820" spans="1:8" s="187" customFormat="1" ht="22.9" customHeight="1" x14ac:dyDescent="0.2">
      <c r="A1820" s="552"/>
      <c r="B1820" s="553"/>
      <c r="C1820" s="350" t="s">
        <v>4072</v>
      </c>
      <c r="D1820" s="350" t="s">
        <v>16526</v>
      </c>
      <c r="E1820" s="350" t="s">
        <v>371</v>
      </c>
      <c r="F1820" s="350" t="s">
        <v>4053</v>
      </c>
      <c r="G1820" s="350"/>
      <c r="H1820" s="309" t="s">
        <v>4059</v>
      </c>
    </row>
    <row r="1821" spans="1:8" s="187" customFormat="1" ht="22.9" customHeight="1" x14ac:dyDescent="0.2">
      <c r="A1821" s="552"/>
      <c r="B1821" s="553"/>
      <c r="C1821" s="350" t="s">
        <v>4073</v>
      </c>
      <c r="D1821" s="350" t="s">
        <v>16527</v>
      </c>
      <c r="E1821" s="350" t="s">
        <v>371</v>
      </c>
      <c r="F1821" s="350" t="s">
        <v>4053</v>
      </c>
      <c r="G1821" s="350"/>
      <c r="H1821" s="309" t="s">
        <v>4059</v>
      </c>
    </row>
    <row r="1822" spans="1:8" s="187" customFormat="1" ht="22.9" customHeight="1" x14ac:dyDescent="0.2">
      <c r="A1822" s="552"/>
      <c r="B1822" s="553"/>
      <c r="C1822" s="350" t="s">
        <v>4074</v>
      </c>
      <c r="D1822" s="350" t="s">
        <v>16528</v>
      </c>
      <c r="E1822" s="350" t="s">
        <v>371</v>
      </c>
      <c r="F1822" s="350" t="s">
        <v>4053</v>
      </c>
      <c r="G1822" s="350"/>
      <c r="H1822" s="309" t="s">
        <v>4059</v>
      </c>
    </row>
    <row r="1823" spans="1:8" s="187" customFormat="1" ht="22.9" customHeight="1" x14ac:dyDescent="0.2">
      <c r="A1823" s="552"/>
      <c r="B1823" s="553"/>
      <c r="C1823" s="350" t="s">
        <v>4075</v>
      </c>
      <c r="D1823" s="350" t="s">
        <v>16529</v>
      </c>
      <c r="E1823" s="350" t="s">
        <v>371</v>
      </c>
      <c r="F1823" s="350" t="s">
        <v>4053</v>
      </c>
      <c r="G1823" s="350"/>
      <c r="H1823" s="309" t="s">
        <v>4059</v>
      </c>
    </row>
    <row r="1824" spans="1:8" s="187" customFormat="1" ht="22.9" customHeight="1" x14ac:dyDescent="0.2">
      <c r="A1824" s="552"/>
      <c r="B1824" s="553"/>
      <c r="C1824" s="350" t="s">
        <v>4076</v>
      </c>
      <c r="D1824" s="350" t="s">
        <v>16530</v>
      </c>
      <c r="E1824" s="350" t="s">
        <v>371</v>
      </c>
      <c r="F1824" s="350" t="s">
        <v>4053</v>
      </c>
      <c r="G1824" s="350" t="s">
        <v>462</v>
      </c>
      <c r="H1824" s="309" t="s">
        <v>4059</v>
      </c>
    </row>
    <row r="1825" spans="1:8" s="187" customFormat="1" ht="22.9" customHeight="1" x14ac:dyDescent="0.2">
      <c r="A1825" s="349" t="s">
        <v>789</v>
      </c>
      <c r="B1825" s="350" t="s">
        <v>790</v>
      </c>
      <c r="C1825" s="350" t="s">
        <v>4085</v>
      </c>
      <c r="D1825" s="350" t="s">
        <v>790</v>
      </c>
      <c r="E1825" s="350" t="s">
        <v>258</v>
      </c>
      <c r="F1825" s="350" t="s">
        <v>2465</v>
      </c>
      <c r="G1825" s="350"/>
      <c r="H1825" s="309"/>
    </row>
    <row r="1826" spans="1:8" s="187" customFormat="1" ht="22.9" customHeight="1" x14ac:dyDescent="0.2">
      <c r="A1826" s="349" t="s">
        <v>791</v>
      </c>
      <c r="B1826" s="350" t="s">
        <v>792</v>
      </c>
      <c r="C1826" s="350" t="s">
        <v>4086</v>
      </c>
      <c r="D1826" s="350" t="s">
        <v>792</v>
      </c>
      <c r="E1826" s="350" t="s">
        <v>258</v>
      </c>
      <c r="F1826" s="350" t="s">
        <v>2465</v>
      </c>
      <c r="G1826" s="350"/>
      <c r="H1826" s="309"/>
    </row>
    <row r="1827" spans="1:8" s="187" customFormat="1" ht="22.9" customHeight="1" x14ac:dyDescent="0.2">
      <c r="A1827" s="552" t="s">
        <v>793</v>
      </c>
      <c r="B1827" s="553" t="s">
        <v>794</v>
      </c>
      <c r="C1827" s="350" t="s">
        <v>4087</v>
      </c>
      <c r="D1827" s="350" t="s">
        <v>4088</v>
      </c>
      <c r="E1827" s="350" t="s">
        <v>258</v>
      </c>
      <c r="F1827" s="350" t="s">
        <v>18323</v>
      </c>
      <c r="G1827" s="350" t="s">
        <v>447</v>
      </c>
      <c r="H1827" s="309"/>
    </row>
    <row r="1828" spans="1:8" s="187" customFormat="1" ht="22.9" customHeight="1" x14ac:dyDescent="0.2">
      <c r="A1828" s="552"/>
      <c r="B1828" s="553"/>
      <c r="C1828" s="350" t="s">
        <v>4089</v>
      </c>
      <c r="D1828" s="350" t="s">
        <v>4090</v>
      </c>
      <c r="E1828" s="350" t="s">
        <v>258</v>
      </c>
      <c r="F1828" s="350" t="s">
        <v>2465</v>
      </c>
      <c r="G1828" s="350" t="s">
        <v>447</v>
      </c>
      <c r="H1828" s="309"/>
    </row>
    <row r="1829" spans="1:8" s="187" customFormat="1" ht="22.9" customHeight="1" x14ac:dyDescent="0.2">
      <c r="A1829" s="552"/>
      <c r="B1829" s="553"/>
      <c r="C1829" s="350" t="s">
        <v>4091</v>
      </c>
      <c r="D1829" s="350" t="s">
        <v>4092</v>
      </c>
      <c r="E1829" s="350" t="s">
        <v>258</v>
      </c>
      <c r="F1829" s="350" t="s">
        <v>2465</v>
      </c>
      <c r="G1829" s="350" t="s">
        <v>447</v>
      </c>
      <c r="H1829" s="309"/>
    </row>
    <row r="1830" spans="1:8" s="187" customFormat="1" ht="22.9" customHeight="1" x14ac:dyDescent="0.2">
      <c r="A1830" s="552"/>
      <c r="B1830" s="553"/>
      <c r="C1830" s="350" t="s">
        <v>4093</v>
      </c>
      <c r="D1830" s="350" t="s">
        <v>4094</v>
      </c>
      <c r="E1830" s="350" t="s">
        <v>258</v>
      </c>
      <c r="F1830" s="350" t="s">
        <v>2465</v>
      </c>
      <c r="G1830" s="350" t="s">
        <v>447</v>
      </c>
      <c r="H1830" s="309"/>
    </row>
    <row r="1831" spans="1:8" s="187" customFormat="1" ht="22.9" customHeight="1" x14ac:dyDescent="0.2">
      <c r="A1831" s="552"/>
      <c r="B1831" s="553"/>
      <c r="C1831" s="350" t="s">
        <v>4095</v>
      </c>
      <c r="D1831" s="350" t="s">
        <v>4096</v>
      </c>
      <c r="E1831" s="350" t="s">
        <v>258</v>
      </c>
      <c r="F1831" s="350" t="s">
        <v>2465</v>
      </c>
      <c r="G1831" s="350" t="s">
        <v>447</v>
      </c>
      <c r="H1831" s="309"/>
    </row>
    <row r="1832" spans="1:8" s="187" customFormat="1" ht="22.9" customHeight="1" x14ac:dyDescent="0.2">
      <c r="A1832" s="552"/>
      <c r="B1832" s="553"/>
      <c r="C1832" s="350" t="s">
        <v>4097</v>
      </c>
      <c r="D1832" s="350" t="s">
        <v>4098</v>
      </c>
      <c r="E1832" s="350" t="s">
        <v>258</v>
      </c>
      <c r="F1832" s="350" t="s">
        <v>2465</v>
      </c>
      <c r="G1832" s="350" t="s">
        <v>447</v>
      </c>
      <c r="H1832" s="309"/>
    </row>
    <row r="1833" spans="1:8" s="187" customFormat="1" ht="22.9" customHeight="1" x14ac:dyDescent="0.2">
      <c r="A1833" s="552"/>
      <c r="B1833" s="553"/>
      <c r="C1833" s="350" t="s">
        <v>4099</v>
      </c>
      <c r="D1833" s="350" t="s">
        <v>4100</v>
      </c>
      <c r="E1833" s="350" t="s">
        <v>258</v>
      </c>
      <c r="F1833" s="350" t="s">
        <v>2465</v>
      </c>
      <c r="G1833" s="350" t="s">
        <v>447</v>
      </c>
      <c r="H1833" s="309"/>
    </row>
    <row r="1834" spans="1:8" s="187" customFormat="1" ht="22.9" customHeight="1" x14ac:dyDescent="0.2">
      <c r="A1834" s="552"/>
      <c r="B1834" s="553"/>
      <c r="C1834" s="350" t="s">
        <v>4101</v>
      </c>
      <c r="D1834" s="350" t="s">
        <v>4102</v>
      </c>
      <c r="E1834" s="350" t="s">
        <v>258</v>
      </c>
      <c r="F1834" s="350" t="s">
        <v>2465</v>
      </c>
      <c r="G1834" s="350" t="s">
        <v>447</v>
      </c>
      <c r="H1834" s="309"/>
    </row>
    <row r="1835" spans="1:8" s="187" customFormat="1" ht="22.9" customHeight="1" x14ac:dyDescent="0.2">
      <c r="A1835" s="552"/>
      <c r="B1835" s="553"/>
      <c r="C1835" s="350" t="s">
        <v>4103</v>
      </c>
      <c r="D1835" s="350" t="s">
        <v>4104</v>
      </c>
      <c r="E1835" s="350" t="s">
        <v>258</v>
      </c>
      <c r="F1835" s="350" t="s">
        <v>2465</v>
      </c>
      <c r="G1835" s="350" t="s">
        <v>447</v>
      </c>
      <c r="H1835" s="309"/>
    </row>
    <row r="1836" spans="1:8" s="187" customFormat="1" ht="22.9" customHeight="1" x14ac:dyDescent="0.2">
      <c r="A1836" s="552"/>
      <c r="B1836" s="553"/>
      <c r="C1836" s="350" t="s">
        <v>4105</v>
      </c>
      <c r="D1836" s="350" t="s">
        <v>4106</v>
      </c>
      <c r="E1836" s="350" t="s">
        <v>258</v>
      </c>
      <c r="F1836" s="350" t="s">
        <v>2465</v>
      </c>
      <c r="G1836" s="350" t="s">
        <v>447</v>
      </c>
      <c r="H1836" s="309"/>
    </row>
    <row r="1837" spans="1:8" s="187" customFormat="1" ht="22.9" customHeight="1" x14ac:dyDescent="0.2">
      <c r="A1837" s="552" t="s">
        <v>511</v>
      </c>
      <c r="B1837" s="553" t="s">
        <v>512</v>
      </c>
      <c r="C1837" s="350" t="s">
        <v>4107</v>
      </c>
      <c r="D1837" s="350" t="s">
        <v>4108</v>
      </c>
      <c r="E1837" s="350" t="s">
        <v>258</v>
      </c>
      <c r="F1837" s="350" t="s">
        <v>2465</v>
      </c>
      <c r="G1837" s="350" t="s">
        <v>447</v>
      </c>
      <c r="H1837" s="309"/>
    </row>
    <row r="1838" spans="1:8" s="187" customFormat="1" ht="22.9" customHeight="1" x14ac:dyDescent="0.2">
      <c r="A1838" s="552"/>
      <c r="B1838" s="553"/>
      <c r="C1838" s="350" t="s">
        <v>4109</v>
      </c>
      <c r="D1838" s="350" t="s">
        <v>4110</v>
      </c>
      <c r="E1838" s="350" t="s">
        <v>258</v>
      </c>
      <c r="F1838" s="350" t="s">
        <v>2465</v>
      </c>
      <c r="G1838" s="350" t="s">
        <v>447</v>
      </c>
      <c r="H1838" s="309"/>
    </row>
    <row r="1839" spans="1:8" s="187" customFormat="1" ht="22.9" customHeight="1" x14ac:dyDescent="0.2">
      <c r="A1839" s="552"/>
      <c r="B1839" s="553"/>
      <c r="C1839" s="350" t="s">
        <v>4111</v>
      </c>
      <c r="D1839" s="350" t="s">
        <v>4112</v>
      </c>
      <c r="E1839" s="350" t="s">
        <v>258</v>
      </c>
      <c r="F1839" s="350" t="s">
        <v>2465</v>
      </c>
      <c r="G1839" s="350" t="s">
        <v>447</v>
      </c>
      <c r="H1839" s="309"/>
    </row>
    <row r="1840" spans="1:8" s="187" customFormat="1" ht="22.9" customHeight="1" x14ac:dyDescent="0.2">
      <c r="A1840" s="552"/>
      <c r="B1840" s="553"/>
      <c r="C1840" s="350" t="s">
        <v>4113</v>
      </c>
      <c r="D1840" s="350" t="s">
        <v>4114</v>
      </c>
      <c r="E1840" s="350" t="s">
        <v>258</v>
      </c>
      <c r="F1840" s="350" t="s">
        <v>2465</v>
      </c>
      <c r="G1840" s="350" t="s">
        <v>447</v>
      </c>
      <c r="H1840" s="309"/>
    </row>
    <row r="1841" spans="1:8" s="187" customFormat="1" ht="22.9" customHeight="1" x14ac:dyDescent="0.2">
      <c r="A1841" s="552"/>
      <c r="B1841" s="553"/>
      <c r="C1841" s="350" t="s">
        <v>4115</v>
      </c>
      <c r="D1841" s="350" t="s">
        <v>4116</v>
      </c>
      <c r="E1841" s="350" t="s">
        <v>258</v>
      </c>
      <c r="F1841" s="350" t="s">
        <v>2465</v>
      </c>
      <c r="G1841" s="350" t="s">
        <v>447</v>
      </c>
      <c r="H1841" s="309"/>
    </row>
    <row r="1842" spans="1:8" s="187" customFormat="1" ht="22.9" customHeight="1" x14ac:dyDescent="0.2">
      <c r="A1842" s="552"/>
      <c r="B1842" s="553"/>
      <c r="C1842" s="350" t="s">
        <v>4117</v>
      </c>
      <c r="D1842" s="350" t="s">
        <v>4118</v>
      </c>
      <c r="E1842" s="350" t="s">
        <v>258</v>
      </c>
      <c r="F1842" s="350" t="s">
        <v>2465</v>
      </c>
      <c r="G1842" s="350" t="s">
        <v>447</v>
      </c>
      <c r="H1842" s="309"/>
    </row>
    <row r="1843" spans="1:8" s="187" customFormat="1" ht="22.9" customHeight="1" x14ac:dyDescent="0.2">
      <c r="A1843" s="552"/>
      <c r="B1843" s="553"/>
      <c r="C1843" s="350" t="s">
        <v>4119</v>
      </c>
      <c r="D1843" s="350" t="s">
        <v>4120</v>
      </c>
      <c r="E1843" s="350" t="s">
        <v>258</v>
      </c>
      <c r="F1843" s="350" t="s">
        <v>2465</v>
      </c>
      <c r="G1843" s="350" t="s">
        <v>447</v>
      </c>
      <c r="H1843" s="309"/>
    </row>
    <row r="1844" spans="1:8" s="187" customFormat="1" ht="22.9" customHeight="1" x14ac:dyDescent="0.2">
      <c r="A1844" s="552"/>
      <c r="B1844" s="553"/>
      <c r="C1844" s="350" t="s">
        <v>16531</v>
      </c>
      <c r="D1844" s="350" t="s">
        <v>16532</v>
      </c>
      <c r="E1844" s="350" t="s">
        <v>258</v>
      </c>
      <c r="F1844" s="350" t="s">
        <v>2465</v>
      </c>
      <c r="G1844" s="350" t="s">
        <v>447</v>
      </c>
      <c r="H1844" s="309"/>
    </row>
    <row r="1845" spans="1:8" s="187" customFormat="1" ht="22.9" customHeight="1" x14ac:dyDescent="0.2">
      <c r="A1845" s="349" t="s">
        <v>795</v>
      </c>
      <c r="B1845" s="350" t="s">
        <v>796</v>
      </c>
      <c r="C1845" s="350" t="s">
        <v>4121</v>
      </c>
      <c r="D1845" s="350" t="s">
        <v>797</v>
      </c>
      <c r="E1845" s="350" t="s">
        <v>258</v>
      </c>
      <c r="F1845" s="350" t="s">
        <v>2465</v>
      </c>
      <c r="G1845" s="350"/>
      <c r="H1845" s="309"/>
    </row>
    <row r="1846" spans="1:8" s="187" customFormat="1" ht="22.9" customHeight="1" x14ac:dyDescent="0.2">
      <c r="A1846" s="552" t="s">
        <v>601</v>
      </c>
      <c r="B1846" s="553" t="s">
        <v>602</v>
      </c>
      <c r="C1846" s="350" t="s">
        <v>4122</v>
      </c>
      <c r="D1846" s="350" t="s">
        <v>4123</v>
      </c>
      <c r="E1846" s="350" t="s">
        <v>258</v>
      </c>
      <c r="F1846" s="350" t="s">
        <v>2132</v>
      </c>
      <c r="G1846" s="350" t="s">
        <v>447</v>
      </c>
      <c r="H1846" s="309"/>
    </row>
    <row r="1847" spans="1:8" s="187" customFormat="1" ht="22.9" customHeight="1" x14ac:dyDescent="0.2">
      <c r="A1847" s="552"/>
      <c r="B1847" s="553"/>
      <c r="C1847" s="350" t="s">
        <v>4124</v>
      </c>
      <c r="D1847" s="350" t="s">
        <v>4125</v>
      </c>
      <c r="E1847" s="350" t="s">
        <v>258</v>
      </c>
      <c r="F1847" s="350" t="s">
        <v>2465</v>
      </c>
      <c r="G1847" s="350" t="s">
        <v>447</v>
      </c>
      <c r="H1847" s="309"/>
    </row>
    <row r="1848" spans="1:8" s="187" customFormat="1" ht="22.9" customHeight="1" x14ac:dyDescent="0.2">
      <c r="A1848" s="552"/>
      <c r="B1848" s="553"/>
      <c r="C1848" s="350" t="s">
        <v>4126</v>
      </c>
      <c r="D1848" s="350" t="s">
        <v>4127</v>
      </c>
      <c r="E1848" s="350" t="s">
        <v>258</v>
      </c>
      <c r="F1848" s="350" t="s">
        <v>2465</v>
      </c>
      <c r="G1848" s="350" t="s">
        <v>447</v>
      </c>
      <c r="H1848" s="309"/>
    </row>
    <row r="1849" spans="1:8" s="187" customFormat="1" ht="22.9" customHeight="1" x14ac:dyDescent="0.2">
      <c r="A1849" s="552" t="s">
        <v>521</v>
      </c>
      <c r="B1849" s="553" t="s">
        <v>522</v>
      </c>
      <c r="C1849" s="350" t="s">
        <v>4128</v>
      </c>
      <c r="D1849" s="350" t="s">
        <v>4129</v>
      </c>
      <c r="E1849" s="350" t="s">
        <v>371</v>
      </c>
      <c r="F1849" s="350" t="s">
        <v>1166</v>
      </c>
      <c r="G1849" s="350" t="s">
        <v>447</v>
      </c>
      <c r="H1849" s="309"/>
    </row>
    <row r="1850" spans="1:8" s="187" customFormat="1" ht="22.9" customHeight="1" x14ac:dyDescent="0.2">
      <c r="A1850" s="552"/>
      <c r="B1850" s="553"/>
      <c r="C1850" s="350" t="s">
        <v>4130</v>
      </c>
      <c r="D1850" s="350" t="s">
        <v>4131</v>
      </c>
      <c r="E1850" s="350" t="s">
        <v>371</v>
      </c>
      <c r="F1850" s="350" t="s">
        <v>2102</v>
      </c>
      <c r="G1850" s="350" t="s">
        <v>447</v>
      </c>
      <c r="H1850" s="309"/>
    </row>
    <row r="1851" spans="1:8" s="187" customFormat="1" ht="22.9" customHeight="1" x14ac:dyDescent="0.2">
      <c r="A1851" s="552"/>
      <c r="B1851" s="553"/>
      <c r="C1851" s="350" t="s">
        <v>4132</v>
      </c>
      <c r="D1851" s="350" t="s">
        <v>4133</v>
      </c>
      <c r="E1851" s="350" t="s">
        <v>371</v>
      </c>
      <c r="F1851" s="350" t="s">
        <v>2102</v>
      </c>
      <c r="G1851" s="350" t="s">
        <v>447</v>
      </c>
      <c r="H1851" s="309"/>
    </row>
    <row r="1852" spans="1:8" s="187" customFormat="1" ht="22.9" customHeight="1" x14ac:dyDescent="0.2">
      <c r="A1852" s="552"/>
      <c r="B1852" s="553"/>
      <c r="C1852" s="350" t="s">
        <v>4134</v>
      </c>
      <c r="D1852" s="350" t="s">
        <v>4135</v>
      </c>
      <c r="E1852" s="350" t="s">
        <v>371</v>
      </c>
      <c r="F1852" s="350" t="s">
        <v>2102</v>
      </c>
      <c r="G1852" s="350" t="s">
        <v>447</v>
      </c>
      <c r="H1852" s="309"/>
    </row>
    <row r="1853" spans="1:8" s="187" customFormat="1" ht="22.9" customHeight="1" x14ac:dyDescent="0.2">
      <c r="A1853" s="552"/>
      <c r="B1853" s="553"/>
      <c r="C1853" s="350" t="s">
        <v>4136</v>
      </c>
      <c r="D1853" s="350" t="s">
        <v>4137</v>
      </c>
      <c r="E1853" s="350" t="s">
        <v>371</v>
      </c>
      <c r="F1853" s="350" t="s">
        <v>4053</v>
      </c>
      <c r="G1853" s="350" t="s">
        <v>447</v>
      </c>
      <c r="H1853" s="309"/>
    </row>
    <row r="1854" spans="1:8" s="187" customFormat="1" ht="22.9" customHeight="1" x14ac:dyDescent="0.2">
      <c r="A1854" s="552"/>
      <c r="B1854" s="553"/>
      <c r="C1854" s="350" t="s">
        <v>4138</v>
      </c>
      <c r="D1854" s="350" t="s">
        <v>4139</v>
      </c>
      <c r="E1854" s="350" t="s">
        <v>371</v>
      </c>
      <c r="F1854" s="350" t="s">
        <v>4053</v>
      </c>
      <c r="G1854" s="350" t="s">
        <v>447</v>
      </c>
      <c r="H1854" s="309"/>
    </row>
    <row r="1855" spans="1:8" s="187" customFormat="1" ht="22.9" customHeight="1" x14ac:dyDescent="0.2">
      <c r="A1855" s="552"/>
      <c r="B1855" s="553"/>
      <c r="C1855" s="350" t="s">
        <v>4140</v>
      </c>
      <c r="D1855" s="350" t="s">
        <v>18328</v>
      </c>
      <c r="E1855" s="350" t="s">
        <v>371</v>
      </c>
      <c r="F1855" s="350" t="s">
        <v>4053</v>
      </c>
      <c r="G1855" s="350" t="s">
        <v>447</v>
      </c>
      <c r="H1855" s="309"/>
    </row>
    <row r="1856" spans="1:8" s="187" customFormat="1" ht="22.9" customHeight="1" x14ac:dyDescent="0.2">
      <c r="A1856" s="552"/>
      <c r="B1856" s="553"/>
      <c r="C1856" s="350" t="s">
        <v>4141</v>
      </c>
      <c r="D1856" s="350" t="s">
        <v>4142</v>
      </c>
      <c r="E1856" s="350" t="s">
        <v>371</v>
      </c>
      <c r="F1856" s="350" t="s">
        <v>4053</v>
      </c>
      <c r="G1856" s="350" t="s">
        <v>447</v>
      </c>
      <c r="H1856" s="309"/>
    </row>
    <row r="1857" spans="1:8" s="187" customFormat="1" ht="22.9" customHeight="1" x14ac:dyDescent="0.2">
      <c r="A1857" s="552"/>
      <c r="B1857" s="553"/>
      <c r="C1857" s="350" t="s">
        <v>4143</v>
      </c>
      <c r="D1857" s="350" t="s">
        <v>4144</v>
      </c>
      <c r="E1857" s="350" t="s">
        <v>371</v>
      </c>
      <c r="F1857" s="350" t="s">
        <v>4053</v>
      </c>
      <c r="G1857" s="350" t="s">
        <v>447</v>
      </c>
      <c r="H1857" s="309"/>
    </row>
    <row r="1858" spans="1:8" s="187" customFormat="1" ht="22.9" customHeight="1" x14ac:dyDescent="0.2">
      <c r="A1858" s="552"/>
      <c r="B1858" s="553"/>
      <c r="C1858" s="350" t="s">
        <v>4145</v>
      </c>
      <c r="D1858" s="350" t="s">
        <v>4146</v>
      </c>
      <c r="E1858" s="350" t="s">
        <v>371</v>
      </c>
      <c r="F1858" s="350" t="s">
        <v>4053</v>
      </c>
      <c r="G1858" s="350" t="s">
        <v>447</v>
      </c>
      <c r="H1858" s="309"/>
    </row>
    <row r="1859" spans="1:8" s="187" customFormat="1" ht="22.9" customHeight="1" x14ac:dyDescent="0.2">
      <c r="A1859" s="552"/>
      <c r="B1859" s="553"/>
      <c r="C1859" s="350" t="s">
        <v>4147</v>
      </c>
      <c r="D1859" s="350" t="s">
        <v>4148</v>
      </c>
      <c r="E1859" s="350" t="s">
        <v>371</v>
      </c>
      <c r="F1859" s="350" t="s">
        <v>4053</v>
      </c>
      <c r="G1859" s="350" t="s">
        <v>447</v>
      </c>
      <c r="H1859" s="309"/>
    </row>
    <row r="1860" spans="1:8" s="187" customFormat="1" ht="22.9" customHeight="1" x14ac:dyDescent="0.2">
      <c r="A1860" s="552"/>
      <c r="B1860" s="553"/>
      <c r="C1860" s="350" t="s">
        <v>4149</v>
      </c>
      <c r="D1860" s="350" t="s">
        <v>4150</v>
      </c>
      <c r="E1860" s="350" t="s">
        <v>371</v>
      </c>
      <c r="F1860" s="350" t="s">
        <v>4053</v>
      </c>
      <c r="G1860" s="350" t="s">
        <v>447</v>
      </c>
      <c r="H1860" s="309"/>
    </row>
    <row r="1861" spans="1:8" s="187" customFormat="1" ht="22.9" customHeight="1" x14ac:dyDescent="0.2">
      <c r="A1861" s="552"/>
      <c r="B1861" s="553"/>
      <c r="C1861" s="350" t="s">
        <v>4151</v>
      </c>
      <c r="D1861" s="350" t="s">
        <v>4152</v>
      </c>
      <c r="E1861" s="350" t="s">
        <v>371</v>
      </c>
      <c r="F1861" s="350" t="s">
        <v>4053</v>
      </c>
      <c r="G1861" s="350" t="s">
        <v>447</v>
      </c>
      <c r="H1861" s="309"/>
    </row>
    <row r="1862" spans="1:8" s="187" customFormat="1" ht="22.9" customHeight="1" x14ac:dyDescent="0.2">
      <c r="A1862" s="552"/>
      <c r="B1862" s="553"/>
      <c r="C1862" s="350" t="s">
        <v>4153</v>
      </c>
      <c r="D1862" s="350" t="s">
        <v>4154</v>
      </c>
      <c r="E1862" s="350" t="s">
        <v>371</v>
      </c>
      <c r="F1862" s="350" t="s">
        <v>4053</v>
      </c>
      <c r="G1862" s="350" t="s">
        <v>447</v>
      </c>
      <c r="H1862" s="309"/>
    </row>
    <row r="1863" spans="1:8" s="187" customFormat="1" ht="22.9" customHeight="1" x14ac:dyDescent="0.2">
      <c r="A1863" s="552"/>
      <c r="B1863" s="553"/>
      <c r="C1863" s="350" t="s">
        <v>4155</v>
      </c>
      <c r="D1863" s="350" t="s">
        <v>4156</v>
      </c>
      <c r="E1863" s="350" t="s">
        <v>371</v>
      </c>
      <c r="F1863" s="350" t="s">
        <v>4053</v>
      </c>
      <c r="G1863" s="350" t="s">
        <v>447</v>
      </c>
      <c r="H1863" s="309"/>
    </row>
    <row r="1864" spans="1:8" s="187" customFormat="1" ht="22.9" customHeight="1" x14ac:dyDescent="0.2">
      <c r="A1864" s="552"/>
      <c r="B1864" s="553"/>
      <c r="C1864" s="350" t="s">
        <v>4157</v>
      </c>
      <c r="D1864" s="350" t="s">
        <v>16533</v>
      </c>
      <c r="E1864" s="350" t="s">
        <v>371</v>
      </c>
      <c r="F1864" s="350" t="s">
        <v>4053</v>
      </c>
      <c r="G1864" s="350" t="s">
        <v>447</v>
      </c>
      <c r="H1864" s="309"/>
    </row>
    <row r="1865" spans="1:8" s="187" customFormat="1" ht="22.9" customHeight="1" x14ac:dyDescent="0.2">
      <c r="A1865" s="552"/>
      <c r="B1865" s="553"/>
      <c r="C1865" s="350" t="s">
        <v>4158</v>
      </c>
      <c r="D1865" s="350" t="s">
        <v>4159</v>
      </c>
      <c r="E1865" s="350" t="s">
        <v>371</v>
      </c>
      <c r="F1865" s="350" t="s">
        <v>4053</v>
      </c>
      <c r="G1865" s="350" t="s">
        <v>447</v>
      </c>
      <c r="H1865" s="309"/>
    </row>
    <row r="1866" spans="1:8" s="187" customFormat="1" ht="22.9" customHeight="1" x14ac:dyDescent="0.2">
      <c r="A1866" s="552"/>
      <c r="B1866" s="553"/>
      <c r="C1866" s="350" t="s">
        <v>4160</v>
      </c>
      <c r="D1866" s="350" t="s">
        <v>4161</v>
      </c>
      <c r="E1866" s="350" t="s">
        <v>371</v>
      </c>
      <c r="F1866" s="350" t="s">
        <v>4053</v>
      </c>
      <c r="G1866" s="350" t="s">
        <v>447</v>
      </c>
      <c r="H1866" s="309"/>
    </row>
    <row r="1867" spans="1:8" s="187" customFormat="1" ht="22.9" customHeight="1" x14ac:dyDescent="0.2">
      <c r="A1867" s="552"/>
      <c r="B1867" s="553"/>
      <c r="C1867" s="350" t="s">
        <v>4162</v>
      </c>
      <c r="D1867" s="350" t="s">
        <v>4163</v>
      </c>
      <c r="E1867" s="350" t="s">
        <v>371</v>
      </c>
      <c r="F1867" s="350" t="s">
        <v>4053</v>
      </c>
      <c r="G1867" s="350" t="s">
        <v>447</v>
      </c>
      <c r="H1867" s="309"/>
    </row>
    <row r="1868" spans="1:8" s="187" customFormat="1" ht="22.9" customHeight="1" x14ac:dyDescent="0.2">
      <c r="A1868" s="552"/>
      <c r="B1868" s="553"/>
      <c r="C1868" s="350" t="s">
        <v>4164</v>
      </c>
      <c r="D1868" s="350" t="s">
        <v>8058</v>
      </c>
      <c r="E1868" s="350" t="s">
        <v>371</v>
      </c>
      <c r="F1868" s="350" t="s">
        <v>4053</v>
      </c>
      <c r="G1868" s="350" t="s">
        <v>447</v>
      </c>
      <c r="H1868" s="309"/>
    </row>
    <row r="1869" spans="1:8" s="187" customFormat="1" ht="22.9" customHeight="1" x14ac:dyDescent="0.2">
      <c r="A1869" s="552"/>
      <c r="B1869" s="553"/>
      <c r="C1869" s="350" t="s">
        <v>4165</v>
      </c>
      <c r="D1869" s="350" t="s">
        <v>4166</v>
      </c>
      <c r="E1869" s="350" t="s">
        <v>371</v>
      </c>
      <c r="F1869" s="350" t="s">
        <v>4080</v>
      </c>
      <c r="G1869" s="350" t="s">
        <v>447</v>
      </c>
      <c r="H1869" s="309"/>
    </row>
    <row r="1870" spans="1:8" s="187" customFormat="1" ht="22.9" customHeight="1" x14ac:dyDescent="0.2">
      <c r="A1870" s="552"/>
      <c r="B1870" s="553"/>
      <c r="C1870" s="350" t="s">
        <v>4167</v>
      </c>
      <c r="D1870" s="350" t="s">
        <v>4168</v>
      </c>
      <c r="E1870" s="350" t="s">
        <v>371</v>
      </c>
      <c r="F1870" s="350" t="s">
        <v>4080</v>
      </c>
      <c r="G1870" s="350" t="s">
        <v>447</v>
      </c>
      <c r="H1870" s="309"/>
    </row>
    <row r="1871" spans="1:8" s="187" customFormat="1" ht="22.9" customHeight="1" x14ac:dyDescent="0.2">
      <c r="A1871" s="552"/>
      <c r="B1871" s="553"/>
      <c r="C1871" s="350" t="s">
        <v>4169</v>
      </c>
      <c r="D1871" s="350" t="s">
        <v>4170</v>
      </c>
      <c r="E1871" s="350" t="s">
        <v>371</v>
      </c>
      <c r="F1871" s="350" t="s">
        <v>4080</v>
      </c>
      <c r="G1871" s="350" t="s">
        <v>447</v>
      </c>
      <c r="H1871" s="309"/>
    </row>
    <row r="1872" spans="1:8" s="187" customFormat="1" ht="22.9" customHeight="1" x14ac:dyDescent="0.2">
      <c r="A1872" s="552"/>
      <c r="B1872" s="553"/>
      <c r="C1872" s="350" t="s">
        <v>4171</v>
      </c>
      <c r="D1872" s="350" t="s">
        <v>4172</v>
      </c>
      <c r="E1872" s="350" t="s">
        <v>371</v>
      </c>
      <c r="F1872" s="350" t="s">
        <v>4080</v>
      </c>
      <c r="G1872" s="350" t="s">
        <v>447</v>
      </c>
      <c r="H1872" s="309"/>
    </row>
    <row r="1873" spans="1:8" s="187" customFormat="1" ht="22.9" customHeight="1" x14ac:dyDescent="0.2">
      <c r="A1873" s="552"/>
      <c r="B1873" s="553"/>
      <c r="C1873" s="350" t="s">
        <v>4173</v>
      </c>
      <c r="D1873" s="350" t="s">
        <v>16534</v>
      </c>
      <c r="E1873" s="350" t="s">
        <v>371</v>
      </c>
      <c r="F1873" s="350" t="s">
        <v>4084</v>
      </c>
      <c r="G1873" s="350" t="s">
        <v>447</v>
      </c>
      <c r="H1873" s="309"/>
    </row>
    <row r="1874" spans="1:8" s="187" customFormat="1" ht="22.9" customHeight="1" x14ac:dyDescent="0.2">
      <c r="A1874" s="552"/>
      <c r="B1874" s="553"/>
      <c r="C1874" s="350" t="s">
        <v>4174</v>
      </c>
      <c r="D1874" s="350" t="s">
        <v>4175</v>
      </c>
      <c r="E1874" s="350" t="s">
        <v>371</v>
      </c>
      <c r="F1874" s="350" t="s">
        <v>4084</v>
      </c>
      <c r="G1874" s="350" t="s">
        <v>447</v>
      </c>
      <c r="H1874" s="309"/>
    </row>
    <row r="1875" spans="1:8" s="187" customFormat="1" ht="22.9" customHeight="1" x14ac:dyDescent="0.2">
      <c r="A1875" s="552"/>
      <c r="B1875" s="553"/>
      <c r="C1875" s="350" t="s">
        <v>4176</v>
      </c>
      <c r="D1875" s="350" t="s">
        <v>16535</v>
      </c>
      <c r="E1875" s="350" t="s">
        <v>371</v>
      </c>
      <c r="F1875" s="350" t="s">
        <v>4084</v>
      </c>
      <c r="G1875" s="350" t="s">
        <v>447</v>
      </c>
      <c r="H1875" s="309"/>
    </row>
    <row r="1876" spans="1:8" s="187" customFormat="1" ht="22.9" customHeight="1" x14ac:dyDescent="0.2">
      <c r="A1876" s="552"/>
      <c r="B1876" s="553"/>
      <c r="C1876" s="350" t="s">
        <v>4177</v>
      </c>
      <c r="D1876" s="350" t="s">
        <v>8059</v>
      </c>
      <c r="E1876" s="350" t="s">
        <v>371</v>
      </c>
      <c r="F1876" s="350" t="s">
        <v>4084</v>
      </c>
      <c r="G1876" s="350" t="s">
        <v>447</v>
      </c>
      <c r="H1876" s="309"/>
    </row>
    <row r="1877" spans="1:8" s="187" customFormat="1" ht="22.9" customHeight="1" x14ac:dyDescent="0.2">
      <c r="A1877" s="552"/>
      <c r="B1877" s="553"/>
      <c r="C1877" s="350" t="s">
        <v>4178</v>
      </c>
      <c r="D1877" s="350" t="s">
        <v>4179</v>
      </c>
      <c r="E1877" s="350" t="s">
        <v>371</v>
      </c>
      <c r="F1877" s="350" t="s">
        <v>4084</v>
      </c>
      <c r="G1877" s="350" t="s">
        <v>447</v>
      </c>
      <c r="H1877" s="309"/>
    </row>
    <row r="1878" spans="1:8" s="187" customFormat="1" ht="22.9" customHeight="1" x14ac:dyDescent="0.2">
      <c r="A1878" s="552"/>
      <c r="B1878" s="553"/>
      <c r="C1878" s="350" t="s">
        <v>4180</v>
      </c>
      <c r="D1878" s="350" t="s">
        <v>4181</v>
      </c>
      <c r="E1878" s="350" t="s">
        <v>371</v>
      </c>
      <c r="F1878" s="350" t="s">
        <v>4084</v>
      </c>
      <c r="G1878" s="350" t="s">
        <v>447</v>
      </c>
      <c r="H1878" s="309"/>
    </row>
    <row r="1879" spans="1:8" s="187" customFormat="1" ht="22.9" customHeight="1" x14ac:dyDescent="0.2">
      <c r="A1879" s="552"/>
      <c r="B1879" s="553"/>
      <c r="C1879" s="350" t="s">
        <v>4182</v>
      </c>
      <c r="D1879" s="350" t="s">
        <v>4183</v>
      </c>
      <c r="E1879" s="350" t="s">
        <v>371</v>
      </c>
      <c r="F1879" s="350" t="s">
        <v>4084</v>
      </c>
      <c r="G1879" s="350" t="s">
        <v>447</v>
      </c>
      <c r="H1879" s="309"/>
    </row>
    <row r="1880" spans="1:8" s="187" customFormat="1" ht="22.9" customHeight="1" x14ac:dyDescent="0.2">
      <c r="A1880" s="552"/>
      <c r="B1880" s="553"/>
      <c r="C1880" s="350" t="s">
        <v>4184</v>
      </c>
      <c r="D1880" s="350" t="s">
        <v>4185</v>
      </c>
      <c r="E1880" s="350" t="s">
        <v>371</v>
      </c>
      <c r="F1880" s="350" t="s">
        <v>4084</v>
      </c>
      <c r="G1880" s="350" t="s">
        <v>447</v>
      </c>
      <c r="H1880" s="309"/>
    </row>
    <row r="1881" spans="1:8" s="187" customFormat="1" ht="22.9" customHeight="1" x14ac:dyDescent="0.2">
      <c r="A1881" s="552"/>
      <c r="B1881" s="553"/>
      <c r="C1881" s="350" t="s">
        <v>4186</v>
      </c>
      <c r="D1881" s="350" t="s">
        <v>4187</v>
      </c>
      <c r="E1881" s="350" t="s">
        <v>371</v>
      </c>
      <c r="F1881" s="350" t="s">
        <v>4084</v>
      </c>
      <c r="G1881" s="350" t="s">
        <v>447</v>
      </c>
      <c r="H1881" s="309"/>
    </row>
    <row r="1882" spans="1:8" s="187" customFormat="1" ht="22.9" customHeight="1" x14ac:dyDescent="0.2">
      <c r="A1882" s="552"/>
      <c r="B1882" s="553"/>
      <c r="C1882" s="350" t="s">
        <v>4188</v>
      </c>
      <c r="D1882" s="350" t="s">
        <v>4189</v>
      </c>
      <c r="E1882" s="350" t="s">
        <v>371</v>
      </c>
      <c r="F1882" s="350" t="s">
        <v>4084</v>
      </c>
      <c r="G1882" s="350" t="s">
        <v>447</v>
      </c>
      <c r="H1882" s="309"/>
    </row>
    <row r="1883" spans="1:8" s="187" customFormat="1" ht="22.9" customHeight="1" x14ac:dyDescent="0.2">
      <c r="A1883" s="552"/>
      <c r="B1883" s="553"/>
      <c r="C1883" s="350" t="s">
        <v>4190</v>
      </c>
      <c r="D1883" s="350" t="s">
        <v>8060</v>
      </c>
      <c r="E1883" s="350" t="s">
        <v>371</v>
      </c>
      <c r="F1883" s="350" t="s">
        <v>4084</v>
      </c>
      <c r="G1883" s="350" t="s">
        <v>447</v>
      </c>
      <c r="H1883" s="309"/>
    </row>
    <row r="1884" spans="1:8" s="187" customFormat="1" ht="22.9" customHeight="1" x14ac:dyDescent="0.2">
      <c r="A1884" s="552"/>
      <c r="B1884" s="553"/>
      <c r="C1884" s="350" t="s">
        <v>4191</v>
      </c>
      <c r="D1884" s="350" t="s">
        <v>4192</v>
      </c>
      <c r="E1884" s="350" t="s">
        <v>371</v>
      </c>
      <c r="F1884" s="350" t="s">
        <v>4084</v>
      </c>
      <c r="G1884" s="350" t="s">
        <v>447</v>
      </c>
      <c r="H1884" s="309"/>
    </row>
    <row r="1885" spans="1:8" s="187" customFormat="1" ht="22.9" customHeight="1" x14ac:dyDescent="0.2">
      <c r="A1885" s="552"/>
      <c r="B1885" s="553"/>
      <c r="C1885" s="350" t="s">
        <v>4193</v>
      </c>
      <c r="D1885" s="350" t="s">
        <v>4194</v>
      </c>
      <c r="E1885" s="350" t="s">
        <v>371</v>
      </c>
      <c r="F1885" s="350" t="s">
        <v>4084</v>
      </c>
      <c r="G1885" s="350" t="s">
        <v>447</v>
      </c>
      <c r="H1885" s="309"/>
    </row>
    <row r="1886" spans="1:8" s="187" customFormat="1" ht="22.9" customHeight="1" x14ac:dyDescent="0.2">
      <c r="A1886" s="552"/>
      <c r="B1886" s="553"/>
      <c r="C1886" s="350" t="s">
        <v>4195</v>
      </c>
      <c r="D1886" s="350" t="s">
        <v>4196</v>
      </c>
      <c r="E1886" s="350" t="s">
        <v>371</v>
      </c>
      <c r="F1886" s="350" t="s">
        <v>4084</v>
      </c>
      <c r="G1886" s="350" t="s">
        <v>447</v>
      </c>
      <c r="H1886" s="309"/>
    </row>
    <row r="1887" spans="1:8" s="187" customFormat="1" ht="22.9" customHeight="1" x14ac:dyDescent="0.2">
      <c r="A1887" s="552"/>
      <c r="B1887" s="553"/>
      <c r="C1887" s="350" t="s">
        <v>4197</v>
      </c>
      <c r="D1887" s="350" t="s">
        <v>4198</v>
      </c>
      <c r="E1887" s="350" t="s">
        <v>371</v>
      </c>
      <c r="F1887" s="350" t="s">
        <v>4084</v>
      </c>
      <c r="G1887" s="350" t="s">
        <v>447</v>
      </c>
      <c r="H1887" s="309"/>
    </row>
    <row r="1888" spans="1:8" s="187" customFormat="1" ht="22.9" customHeight="1" x14ac:dyDescent="0.2">
      <c r="A1888" s="552"/>
      <c r="B1888" s="553"/>
      <c r="C1888" s="350" t="s">
        <v>4199</v>
      </c>
      <c r="D1888" s="350" t="s">
        <v>4200</v>
      </c>
      <c r="E1888" s="350" t="s">
        <v>371</v>
      </c>
      <c r="F1888" s="350" t="s">
        <v>4084</v>
      </c>
      <c r="G1888" s="350" t="s">
        <v>447</v>
      </c>
      <c r="H1888" s="309"/>
    </row>
    <row r="1889" spans="1:8" s="187" customFormat="1" ht="22.9" customHeight="1" x14ac:dyDescent="0.2">
      <c r="A1889" s="552"/>
      <c r="B1889" s="553"/>
      <c r="C1889" s="350" t="s">
        <v>4201</v>
      </c>
      <c r="D1889" s="350" t="s">
        <v>4202</v>
      </c>
      <c r="E1889" s="350" t="s">
        <v>371</v>
      </c>
      <c r="F1889" s="350" t="s">
        <v>4084</v>
      </c>
      <c r="G1889" s="350" t="s">
        <v>447</v>
      </c>
      <c r="H1889" s="309"/>
    </row>
    <row r="1890" spans="1:8" s="187" customFormat="1" ht="22.9" customHeight="1" x14ac:dyDescent="0.2">
      <c r="A1890" s="552"/>
      <c r="B1890" s="553"/>
      <c r="C1890" s="350" t="s">
        <v>4203</v>
      </c>
      <c r="D1890" s="350" t="s">
        <v>4204</v>
      </c>
      <c r="E1890" s="350" t="s">
        <v>371</v>
      </c>
      <c r="F1890" s="350" t="s">
        <v>4084</v>
      </c>
      <c r="G1890" s="350" t="s">
        <v>447</v>
      </c>
      <c r="H1890" s="309"/>
    </row>
    <row r="1891" spans="1:8" s="187" customFormat="1" ht="22.9" customHeight="1" x14ac:dyDescent="0.2">
      <c r="A1891" s="552"/>
      <c r="B1891" s="553"/>
      <c r="C1891" s="350" t="s">
        <v>4205</v>
      </c>
      <c r="D1891" s="350" t="s">
        <v>4206</v>
      </c>
      <c r="E1891" s="350" t="s">
        <v>371</v>
      </c>
      <c r="F1891" s="350" t="s">
        <v>4084</v>
      </c>
      <c r="G1891" s="350" t="s">
        <v>447</v>
      </c>
      <c r="H1891" s="309"/>
    </row>
    <row r="1892" spans="1:8" s="187" customFormat="1" ht="22.9" customHeight="1" x14ac:dyDescent="0.2">
      <c r="A1892" s="552"/>
      <c r="B1892" s="553"/>
      <c r="C1892" s="350" t="s">
        <v>4207</v>
      </c>
      <c r="D1892" s="350" t="s">
        <v>4208</v>
      </c>
      <c r="E1892" s="350" t="s">
        <v>371</v>
      </c>
      <c r="F1892" s="350" t="s">
        <v>4084</v>
      </c>
      <c r="G1892" s="350" t="s">
        <v>447</v>
      </c>
      <c r="H1892" s="309"/>
    </row>
    <row r="1893" spans="1:8" s="187" customFormat="1" ht="22.9" customHeight="1" x14ac:dyDescent="0.2">
      <c r="A1893" s="552"/>
      <c r="B1893" s="553"/>
      <c r="C1893" s="350" t="s">
        <v>4209</v>
      </c>
      <c r="D1893" s="350" t="s">
        <v>4210</v>
      </c>
      <c r="E1893" s="350" t="s">
        <v>371</v>
      </c>
      <c r="F1893" s="350" t="s">
        <v>4084</v>
      </c>
      <c r="G1893" s="350" t="s">
        <v>447</v>
      </c>
      <c r="H1893" s="309"/>
    </row>
    <row r="1894" spans="1:8" s="187" customFormat="1" ht="22.9" customHeight="1" x14ac:dyDescent="0.2">
      <c r="A1894" s="552"/>
      <c r="B1894" s="553"/>
      <c r="C1894" s="350" t="s">
        <v>4211</v>
      </c>
      <c r="D1894" s="350" t="s">
        <v>4212</v>
      </c>
      <c r="E1894" s="350" t="s">
        <v>371</v>
      </c>
      <c r="F1894" s="350" t="s">
        <v>4084</v>
      </c>
      <c r="G1894" s="350" t="s">
        <v>447</v>
      </c>
      <c r="H1894" s="309"/>
    </row>
    <row r="1895" spans="1:8" s="187" customFormat="1" ht="22.9" customHeight="1" x14ac:dyDescent="0.2">
      <c r="A1895" s="552"/>
      <c r="B1895" s="553"/>
      <c r="C1895" s="350" t="s">
        <v>4213</v>
      </c>
      <c r="D1895" s="350" t="s">
        <v>4214</v>
      </c>
      <c r="E1895" s="350" t="s">
        <v>371</v>
      </c>
      <c r="F1895" s="350" t="s">
        <v>4084</v>
      </c>
      <c r="G1895" s="350" t="s">
        <v>447</v>
      </c>
      <c r="H1895" s="309"/>
    </row>
    <row r="1896" spans="1:8" s="187" customFormat="1" ht="22.9" customHeight="1" x14ac:dyDescent="0.2">
      <c r="A1896" s="552"/>
      <c r="B1896" s="553"/>
      <c r="C1896" s="350" t="s">
        <v>4215</v>
      </c>
      <c r="D1896" s="350" t="s">
        <v>4216</v>
      </c>
      <c r="E1896" s="350" t="s">
        <v>371</v>
      </c>
      <c r="F1896" s="350" t="s">
        <v>4084</v>
      </c>
      <c r="G1896" s="350" t="s">
        <v>447</v>
      </c>
      <c r="H1896" s="309"/>
    </row>
    <row r="1897" spans="1:8" s="187" customFormat="1" ht="22.9" customHeight="1" x14ac:dyDescent="0.2">
      <c r="A1897" s="552"/>
      <c r="B1897" s="553"/>
      <c r="C1897" s="350" t="s">
        <v>4217</v>
      </c>
      <c r="D1897" s="350" t="s">
        <v>4218</v>
      </c>
      <c r="E1897" s="350" t="s">
        <v>371</v>
      </c>
      <c r="F1897" s="350" t="s">
        <v>4084</v>
      </c>
      <c r="G1897" s="350" t="s">
        <v>447</v>
      </c>
      <c r="H1897" s="309"/>
    </row>
    <row r="1898" spans="1:8" s="187" customFormat="1" ht="22.9" customHeight="1" x14ac:dyDescent="0.2">
      <c r="A1898" s="552"/>
      <c r="B1898" s="553"/>
      <c r="C1898" s="350" t="s">
        <v>4219</v>
      </c>
      <c r="D1898" s="350" t="s">
        <v>4220</v>
      </c>
      <c r="E1898" s="350" t="s">
        <v>371</v>
      </c>
      <c r="F1898" s="350" t="s">
        <v>4084</v>
      </c>
      <c r="G1898" s="350" t="s">
        <v>447</v>
      </c>
      <c r="H1898" s="309"/>
    </row>
    <row r="1899" spans="1:8" s="187" customFormat="1" ht="22.9" customHeight="1" x14ac:dyDescent="0.2">
      <c r="A1899" s="552"/>
      <c r="B1899" s="553"/>
      <c r="C1899" s="350" t="s">
        <v>4221</v>
      </c>
      <c r="D1899" s="350" t="s">
        <v>4222</v>
      </c>
      <c r="E1899" s="350" t="s">
        <v>371</v>
      </c>
      <c r="F1899" s="350" t="s">
        <v>4084</v>
      </c>
      <c r="G1899" s="350" t="s">
        <v>447</v>
      </c>
      <c r="H1899" s="309"/>
    </row>
    <row r="1900" spans="1:8" s="187" customFormat="1" ht="22.9" customHeight="1" x14ac:dyDescent="0.2">
      <c r="A1900" s="552"/>
      <c r="B1900" s="553"/>
      <c r="C1900" s="350" t="s">
        <v>16536</v>
      </c>
      <c r="D1900" s="350" t="s">
        <v>16537</v>
      </c>
      <c r="E1900" s="350" t="s">
        <v>371</v>
      </c>
      <c r="F1900" s="350" t="s">
        <v>4084</v>
      </c>
      <c r="G1900" s="350" t="s">
        <v>447</v>
      </c>
      <c r="H1900" s="309"/>
    </row>
    <row r="1901" spans="1:8" s="187" customFormat="1" ht="22.9" customHeight="1" x14ac:dyDescent="0.2">
      <c r="A1901" s="552"/>
      <c r="B1901" s="553"/>
      <c r="C1901" s="350" t="s">
        <v>4223</v>
      </c>
      <c r="D1901" s="350" t="s">
        <v>4224</v>
      </c>
      <c r="E1901" s="350" t="s">
        <v>371</v>
      </c>
      <c r="F1901" s="350" t="s">
        <v>4225</v>
      </c>
      <c r="G1901" s="350" t="s">
        <v>447</v>
      </c>
      <c r="H1901" s="309"/>
    </row>
    <row r="1902" spans="1:8" s="187" customFormat="1" ht="22.9" customHeight="1" x14ac:dyDescent="0.2">
      <c r="A1902" s="552"/>
      <c r="B1902" s="553"/>
      <c r="C1902" s="350" t="s">
        <v>4226</v>
      </c>
      <c r="D1902" s="350" t="s">
        <v>4227</v>
      </c>
      <c r="E1902" s="350" t="s">
        <v>371</v>
      </c>
      <c r="F1902" s="350" t="s">
        <v>4228</v>
      </c>
      <c r="G1902" s="350" t="s">
        <v>447</v>
      </c>
      <c r="H1902" s="309"/>
    </row>
    <row r="1903" spans="1:8" s="187" customFormat="1" ht="22.9" customHeight="1" x14ac:dyDescent="0.2">
      <c r="A1903" s="552" t="s">
        <v>697</v>
      </c>
      <c r="B1903" s="553" t="s">
        <v>415</v>
      </c>
      <c r="C1903" s="350" t="s">
        <v>4229</v>
      </c>
      <c r="D1903" s="350" t="s">
        <v>8061</v>
      </c>
      <c r="E1903" s="350" t="s">
        <v>371</v>
      </c>
      <c r="F1903" s="350" t="s">
        <v>4053</v>
      </c>
      <c r="G1903" s="350" t="s">
        <v>447</v>
      </c>
      <c r="H1903" s="309"/>
    </row>
    <row r="1904" spans="1:8" s="187" customFormat="1" ht="22.9" customHeight="1" x14ac:dyDescent="0.2">
      <c r="A1904" s="552"/>
      <c r="B1904" s="553"/>
      <c r="C1904" s="350" t="s">
        <v>4230</v>
      </c>
      <c r="D1904" s="350" t="s">
        <v>4231</v>
      </c>
      <c r="E1904" s="350" t="s">
        <v>371</v>
      </c>
      <c r="F1904" s="350" t="s">
        <v>4084</v>
      </c>
      <c r="G1904" s="350" t="s">
        <v>447</v>
      </c>
      <c r="H1904" s="309"/>
    </row>
    <row r="1905" spans="1:8" s="187" customFormat="1" ht="22.9" customHeight="1" x14ac:dyDescent="0.2">
      <c r="A1905" s="552"/>
      <c r="B1905" s="553"/>
      <c r="C1905" s="350" t="s">
        <v>4232</v>
      </c>
      <c r="D1905" s="350" t="s">
        <v>4233</v>
      </c>
      <c r="E1905" s="350" t="s">
        <v>371</v>
      </c>
      <c r="F1905" s="350" t="s">
        <v>4084</v>
      </c>
      <c r="G1905" s="350" t="s">
        <v>447</v>
      </c>
      <c r="H1905" s="309"/>
    </row>
    <row r="1906" spans="1:8" s="187" customFormat="1" ht="22.9" customHeight="1" x14ac:dyDescent="0.2">
      <c r="A1906" s="552"/>
      <c r="B1906" s="553"/>
      <c r="C1906" s="350" t="s">
        <v>4234</v>
      </c>
      <c r="D1906" s="350" t="s">
        <v>4235</v>
      </c>
      <c r="E1906" s="350" t="s">
        <v>371</v>
      </c>
      <c r="F1906" s="350" t="s">
        <v>4084</v>
      </c>
      <c r="G1906" s="350" t="s">
        <v>447</v>
      </c>
      <c r="H1906" s="309"/>
    </row>
    <row r="1907" spans="1:8" s="187" customFormat="1" ht="22.9" customHeight="1" x14ac:dyDescent="0.2">
      <c r="A1907" s="552" t="s">
        <v>821</v>
      </c>
      <c r="B1907" s="553" t="s">
        <v>437</v>
      </c>
      <c r="C1907" s="350" t="s">
        <v>4077</v>
      </c>
      <c r="D1907" s="350" t="s">
        <v>16538</v>
      </c>
      <c r="E1907" s="350" t="s">
        <v>371</v>
      </c>
      <c r="F1907" s="350" t="s">
        <v>1166</v>
      </c>
      <c r="G1907" s="350" t="s">
        <v>447</v>
      </c>
      <c r="H1907" s="309" t="s">
        <v>1280</v>
      </c>
    </row>
    <row r="1908" spans="1:8" s="187" customFormat="1" ht="22.9" customHeight="1" x14ac:dyDescent="0.2">
      <c r="A1908" s="552"/>
      <c r="B1908" s="553"/>
      <c r="C1908" s="350" t="s">
        <v>4236</v>
      </c>
      <c r="D1908" s="350" t="s">
        <v>16539</v>
      </c>
      <c r="E1908" s="350" t="s">
        <v>371</v>
      </c>
      <c r="F1908" s="350" t="s">
        <v>4053</v>
      </c>
      <c r="G1908" s="350" t="s">
        <v>447</v>
      </c>
      <c r="H1908" s="309" t="s">
        <v>1280</v>
      </c>
    </row>
    <row r="1909" spans="1:8" s="187" customFormat="1" ht="22.9" customHeight="1" x14ac:dyDescent="0.2">
      <c r="A1909" s="552"/>
      <c r="B1909" s="553"/>
      <c r="C1909" s="350" t="s">
        <v>4078</v>
      </c>
      <c r="D1909" s="350" t="s">
        <v>16540</v>
      </c>
      <c r="E1909" s="350" t="s">
        <v>371</v>
      </c>
      <c r="F1909" s="350" t="s">
        <v>4053</v>
      </c>
      <c r="G1909" s="350" t="s">
        <v>447</v>
      </c>
      <c r="H1909" s="309" t="s">
        <v>1280</v>
      </c>
    </row>
    <row r="1910" spans="1:8" s="187" customFormat="1" ht="22.9" customHeight="1" x14ac:dyDescent="0.2">
      <c r="A1910" s="552"/>
      <c r="B1910" s="553"/>
      <c r="C1910" s="350" t="s">
        <v>4237</v>
      </c>
      <c r="D1910" s="350" t="s">
        <v>16541</v>
      </c>
      <c r="E1910" s="350" t="s">
        <v>371</v>
      </c>
      <c r="F1910" s="350" t="s">
        <v>4053</v>
      </c>
      <c r="G1910" s="350" t="s">
        <v>447</v>
      </c>
      <c r="H1910" s="309" t="s">
        <v>1280</v>
      </c>
    </row>
    <row r="1911" spans="1:8" s="187" customFormat="1" ht="22.9" customHeight="1" x14ac:dyDescent="0.2">
      <c r="A1911" s="552"/>
      <c r="B1911" s="553"/>
      <c r="C1911" s="350" t="s">
        <v>4238</v>
      </c>
      <c r="D1911" s="350" t="s">
        <v>16542</v>
      </c>
      <c r="E1911" s="350" t="s">
        <v>371</v>
      </c>
      <c r="F1911" s="350" t="s">
        <v>4053</v>
      </c>
      <c r="G1911" s="350" t="s">
        <v>447</v>
      </c>
      <c r="H1911" s="309" t="s">
        <v>1280</v>
      </c>
    </row>
    <row r="1912" spans="1:8" s="187" customFormat="1" ht="22.9" customHeight="1" x14ac:dyDescent="0.2">
      <c r="A1912" s="552"/>
      <c r="B1912" s="553"/>
      <c r="C1912" s="350" t="s">
        <v>4239</v>
      </c>
      <c r="D1912" s="350" t="s">
        <v>16543</v>
      </c>
      <c r="E1912" s="350" t="s">
        <v>371</v>
      </c>
      <c r="F1912" s="350" t="s">
        <v>4053</v>
      </c>
      <c r="G1912" s="350" t="s">
        <v>447</v>
      </c>
      <c r="H1912" s="309" t="s">
        <v>1280</v>
      </c>
    </row>
    <row r="1913" spans="1:8" s="187" customFormat="1" ht="22.9" customHeight="1" x14ac:dyDescent="0.2">
      <c r="A1913" s="552"/>
      <c r="B1913" s="553"/>
      <c r="C1913" s="350" t="s">
        <v>4240</v>
      </c>
      <c r="D1913" s="350" t="s">
        <v>8062</v>
      </c>
      <c r="E1913" s="350" t="s">
        <v>371</v>
      </c>
      <c r="F1913" s="350" t="s">
        <v>4053</v>
      </c>
      <c r="G1913" s="350" t="s">
        <v>447</v>
      </c>
      <c r="H1913" s="309" t="s">
        <v>1280</v>
      </c>
    </row>
    <row r="1914" spans="1:8" s="187" customFormat="1" ht="22.9" customHeight="1" x14ac:dyDescent="0.2">
      <c r="A1914" s="552"/>
      <c r="B1914" s="553"/>
      <c r="C1914" s="350" t="s">
        <v>4241</v>
      </c>
      <c r="D1914" s="350" t="s">
        <v>4242</v>
      </c>
      <c r="E1914" s="350" t="s">
        <v>371</v>
      </c>
      <c r="F1914" s="350" t="s">
        <v>4053</v>
      </c>
      <c r="G1914" s="350" t="s">
        <v>447</v>
      </c>
      <c r="H1914" s="309" t="s">
        <v>1280</v>
      </c>
    </row>
    <row r="1915" spans="1:8" s="187" customFormat="1" ht="22.9" customHeight="1" x14ac:dyDescent="0.2">
      <c r="A1915" s="552"/>
      <c r="B1915" s="553"/>
      <c r="C1915" s="350" t="s">
        <v>4243</v>
      </c>
      <c r="D1915" s="350" t="s">
        <v>4244</v>
      </c>
      <c r="E1915" s="350" t="s">
        <v>371</v>
      </c>
      <c r="F1915" s="350" t="s">
        <v>4053</v>
      </c>
      <c r="G1915" s="350" t="s">
        <v>447</v>
      </c>
      <c r="H1915" s="309" t="s">
        <v>1280</v>
      </c>
    </row>
    <row r="1916" spans="1:8" s="187" customFormat="1" ht="22.9" customHeight="1" x14ac:dyDescent="0.2">
      <c r="A1916" s="552"/>
      <c r="B1916" s="553"/>
      <c r="C1916" s="350" t="s">
        <v>4245</v>
      </c>
      <c r="D1916" s="350" t="s">
        <v>8063</v>
      </c>
      <c r="E1916" s="350" t="s">
        <v>371</v>
      </c>
      <c r="F1916" s="350" t="s">
        <v>4053</v>
      </c>
      <c r="G1916" s="350" t="s">
        <v>447</v>
      </c>
      <c r="H1916" s="309" t="s">
        <v>1280</v>
      </c>
    </row>
    <row r="1917" spans="1:8" s="187" customFormat="1" ht="22.9" customHeight="1" x14ac:dyDescent="0.2">
      <c r="A1917" s="552"/>
      <c r="B1917" s="553"/>
      <c r="C1917" s="350" t="s">
        <v>4079</v>
      </c>
      <c r="D1917" s="350" t="s">
        <v>16544</v>
      </c>
      <c r="E1917" s="350" t="s">
        <v>371</v>
      </c>
      <c r="F1917" s="350" t="s">
        <v>4080</v>
      </c>
      <c r="G1917" s="350" t="s">
        <v>447</v>
      </c>
      <c r="H1917" s="309" t="s">
        <v>1280</v>
      </c>
    </row>
    <row r="1918" spans="1:8" s="187" customFormat="1" ht="22.9" customHeight="1" x14ac:dyDescent="0.2">
      <c r="A1918" s="552"/>
      <c r="B1918" s="553"/>
      <c r="C1918" s="350" t="s">
        <v>4081</v>
      </c>
      <c r="D1918" s="350" t="s">
        <v>16545</v>
      </c>
      <c r="E1918" s="350" t="s">
        <v>371</v>
      </c>
      <c r="F1918" s="350" t="s">
        <v>4080</v>
      </c>
      <c r="G1918" s="350" t="s">
        <v>447</v>
      </c>
      <c r="H1918" s="309" t="s">
        <v>1280</v>
      </c>
    </row>
    <row r="1919" spans="1:8" s="187" customFormat="1" ht="22.9" customHeight="1" x14ac:dyDescent="0.2">
      <c r="A1919" s="552"/>
      <c r="B1919" s="553"/>
      <c r="C1919" s="350" t="s">
        <v>4082</v>
      </c>
      <c r="D1919" s="350" t="s">
        <v>16546</v>
      </c>
      <c r="E1919" s="350" t="s">
        <v>371</v>
      </c>
      <c r="F1919" s="350" t="s">
        <v>4080</v>
      </c>
      <c r="G1919" s="350" t="s">
        <v>447</v>
      </c>
      <c r="H1919" s="309" t="s">
        <v>1280</v>
      </c>
    </row>
    <row r="1920" spans="1:8" s="187" customFormat="1" ht="22.9" customHeight="1" x14ac:dyDescent="0.2">
      <c r="A1920" s="552"/>
      <c r="B1920" s="553"/>
      <c r="C1920" s="350" t="s">
        <v>4246</v>
      </c>
      <c r="D1920" s="350" t="s">
        <v>4247</v>
      </c>
      <c r="E1920" s="350" t="s">
        <v>371</v>
      </c>
      <c r="F1920" s="350" t="s">
        <v>4080</v>
      </c>
      <c r="G1920" s="350" t="s">
        <v>447</v>
      </c>
      <c r="H1920" s="309" t="s">
        <v>1280</v>
      </c>
    </row>
    <row r="1921" spans="1:8" s="187" customFormat="1" ht="22.9" customHeight="1" x14ac:dyDescent="0.2">
      <c r="A1921" s="552"/>
      <c r="B1921" s="553"/>
      <c r="C1921" s="350" t="s">
        <v>4248</v>
      </c>
      <c r="D1921" s="350" t="s">
        <v>4249</v>
      </c>
      <c r="E1921" s="350" t="s">
        <v>371</v>
      </c>
      <c r="F1921" s="350" t="s">
        <v>4084</v>
      </c>
      <c r="G1921" s="350" t="s">
        <v>447</v>
      </c>
      <c r="H1921" s="309" t="s">
        <v>1280</v>
      </c>
    </row>
    <row r="1922" spans="1:8" s="187" customFormat="1" ht="22.9" customHeight="1" x14ac:dyDescent="0.2">
      <c r="A1922" s="552"/>
      <c r="B1922" s="553"/>
      <c r="C1922" s="350" t="s">
        <v>4250</v>
      </c>
      <c r="D1922" s="350" t="s">
        <v>4251</v>
      </c>
      <c r="E1922" s="350" t="s">
        <v>371</v>
      </c>
      <c r="F1922" s="350" t="s">
        <v>4084</v>
      </c>
      <c r="G1922" s="350" t="s">
        <v>447</v>
      </c>
      <c r="H1922" s="309" t="s">
        <v>1280</v>
      </c>
    </row>
    <row r="1923" spans="1:8" s="187" customFormat="1" ht="22.9" customHeight="1" x14ac:dyDescent="0.2">
      <c r="A1923" s="552"/>
      <c r="B1923" s="553"/>
      <c r="C1923" s="350" t="s">
        <v>4252</v>
      </c>
      <c r="D1923" s="350" t="s">
        <v>4253</v>
      </c>
      <c r="E1923" s="350" t="s">
        <v>371</v>
      </c>
      <c r="F1923" s="350" t="s">
        <v>4084</v>
      </c>
      <c r="G1923" s="350" t="s">
        <v>447</v>
      </c>
      <c r="H1923" s="309" t="s">
        <v>1280</v>
      </c>
    </row>
    <row r="1924" spans="1:8" s="187" customFormat="1" ht="22.9" customHeight="1" x14ac:dyDescent="0.2">
      <c r="A1924" s="552"/>
      <c r="B1924" s="553"/>
      <c r="C1924" s="350" t="s">
        <v>4254</v>
      </c>
      <c r="D1924" s="350" t="s">
        <v>4255</v>
      </c>
      <c r="E1924" s="350" t="s">
        <v>371</v>
      </c>
      <c r="F1924" s="350" t="s">
        <v>4084</v>
      </c>
      <c r="G1924" s="350" t="s">
        <v>447</v>
      </c>
      <c r="H1924" s="309" t="s">
        <v>1280</v>
      </c>
    </row>
    <row r="1925" spans="1:8" s="187" customFormat="1" ht="22.9" customHeight="1" x14ac:dyDescent="0.2">
      <c r="A1925" s="552"/>
      <c r="B1925" s="553"/>
      <c r="C1925" s="350" t="s">
        <v>4256</v>
      </c>
      <c r="D1925" s="350" t="s">
        <v>4257</v>
      </c>
      <c r="E1925" s="350" t="s">
        <v>371</v>
      </c>
      <c r="F1925" s="350" t="s">
        <v>4084</v>
      </c>
      <c r="G1925" s="350" t="s">
        <v>447</v>
      </c>
      <c r="H1925" s="309" t="s">
        <v>1280</v>
      </c>
    </row>
    <row r="1926" spans="1:8" s="187" customFormat="1" ht="22.9" customHeight="1" x14ac:dyDescent="0.2">
      <c r="A1926" s="552"/>
      <c r="B1926" s="553"/>
      <c r="C1926" s="350" t="s">
        <v>4258</v>
      </c>
      <c r="D1926" s="350" t="s">
        <v>4259</v>
      </c>
      <c r="E1926" s="350" t="s">
        <v>371</v>
      </c>
      <c r="F1926" s="350" t="s">
        <v>4084</v>
      </c>
      <c r="G1926" s="350" t="s">
        <v>447</v>
      </c>
      <c r="H1926" s="309" t="s">
        <v>1280</v>
      </c>
    </row>
    <row r="1927" spans="1:8" s="187" customFormat="1" ht="22.9" customHeight="1" x14ac:dyDescent="0.2">
      <c r="A1927" s="552"/>
      <c r="B1927" s="553"/>
      <c r="C1927" s="350" t="s">
        <v>4260</v>
      </c>
      <c r="D1927" s="350" t="s">
        <v>4261</v>
      </c>
      <c r="E1927" s="350" t="s">
        <v>371</v>
      </c>
      <c r="F1927" s="350" t="s">
        <v>4084</v>
      </c>
      <c r="G1927" s="350" t="s">
        <v>447</v>
      </c>
      <c r="H1927" s="309" t="s">
        <v>1280</v>
      </c>
    </row>
    <row r="1928" spans="1:8" s="187" customFormat="1" ht="22.9" customHeight="1" x14ac:dyDescent="0.2">
      <c r="A1928" s="552"/>
      <c r="B1928" s="553"/>
      <c r="C1928" s="350" t="s">
        <v>4262</v>
      </c>
      <c r="D1928" s="350" t="s">
        <v>4263</v>
      </c>
      <c r="E1928" s="350" t="s">
        <v>371</v>
      </c>
      <c r="F1928" s="350" t="s">
        <v>4084</v>
      </c>
      <c r="G1928" s="350" t="s">
        <v>447</v>
      </c>
      <c r="H1928" s="309" t="s">
        <v>1280</v>
      </c>
    </row>
    <row r="1929" spans="1:8" s="187" customFormat="1" ht="22.9" customHeight="1" x14ac:dyDescent="0.2">
      <c r="A1929" s="552"/>
      <c r="B1929" s="553"/>
      <c r="C1929" s="350" t="s">
        <v>4264</v>
      </c>
      <c r="D1929" s="350" t="s">
        <v>16547</v>
      </c>
      <c r="E1929" s="350" t="s">
        <v>371</v>
      </c>
      <c r="F1929" s="350" t="s">
        <v>4084</v>
      </c>
      <c r="G1929" s="350" t="s">
        <v>447</v>
      </c>
      <c r="H1929" s="309" t="s">
        <v>1280</v>
      </c>
    </row>
    <row r="1930" spans="1:8" s="187" customFormat="1" ht="22.9" customHeight="1" x14ac:dyDescent="0.2">
      <c r="A1930" s="552"/>
      <c r="B1930" s="553"/>
      <c r="C1930" s="350" t="s">
        <v>4265</v>
      </c>
      <c r="D1930" s="350" t="s">
        <v>4266</v>
      </c>
      <c r="E1930" s="350" t="s">
        <v>371</v>
      </c>
      <c r="F1930" s="350" t="s">
        <v>4084</v>
      </c>
      <c r="G1930" s="350" t="s">
        <v>447</v>
      </c>
      <c r="H1930" s="309" t="s">
        <v>1280</v>
      </c>
    </row>
    <row r="1931" spans="1:8" s="187" customFormat="1" ht="22.9" customHeight="1" x14ac:dyDescent="0.2">
      <c r="A1931" s="552"/>
      <c r="B1931" s="553"/>
      <c r="C1931" s="350" t="s">
        <v>4267</v>
      </c>
      <c r="D1931" s="350" t="s">
        <v>4268</v>
      </c>
      <c r="E1931" s="350" t="s">
        <v>371</v>
      </c>
      <c r="F1931" s="350" t="s">
        <v>4084</v>
      </c>
      <c r="G1931" s="350" t="s">
        <v>447</v>
      </c>
      <c r="H1931" s="309" t="s">
        <v>1280</v>
      </c>
    </row>
    <row r="1932" spans="1:8" s="187" customFormat="1" ht="22.9" customHeight="1" x14ac:dyDescent="0.2">
      <c r="A1932" s="552"/>
      <c r="B1932" s="553"/>
      <c r="C1932" s="350" t="s">
        <v>4269</v>
      </c>
      <c r="D1932" s="350" t="s">
        <v>4270</v>
      </c>
      <c r="E1932" s="350" t="s">
        <v>371</v>
      </c>
      <c r="F1932" s="350" t="s">
        <v>4084</v>
      </c>
      <c r="G1932" s="350" t="s">
        <v>447</v>
      </c>
      <c r="H1932" s="309" t="s">
        <v>1280</v>
      </c>
    </row>
    <row r="1933" spans="1:8" s="187" customFormat="1" ht="22.9" customHeight="1" x14ac:dyDescent="0.2">
      <c r="A1933" s="552"/>
      <c r="B1933" s="553"/>
      <c r="C1933" s="350" t="s">
        <v>4271</v>
      </c>
      <c r="D1933" s="350" t="s">
        <v>4272</v>
      </c>
      <c r="E1933" s="350" t="s">
        <v>371</v>
      </c>
      <c r="F1933" s="350" t="s">
        <v>4084</v>
      </c>
      <c r="G1933" s="350" t="s">
        <v>447</v>
      </c>
      <c r="H1933" s="309" t="s">
        <v>1280</v>
      </c>
    </row>
    <row r="1934" spans="1:8" s="187" customFormat="1" ht="22.9" customHeight="1" x14ac:dyDescent="0.2">
      <c r="A1934" s="552"/>
      <c r="B1934" s="553"/>
      <c r="C1934" s="350" t="s">
        <v>4273</v>
      </c>
      <c r="D1934" s="350" t="s">
        <v>4274</v>
      </c>
      <c r="E1934" s="350" t="s">
        <v>371</v>
      </c>
      <c r="F1934" s="350" t="s">
        <v>4084</v>
      </c>
      <c r="G1934" s="350" t="s">
        <v>447</v>
      </c>
      <c r="H1934" s="309" t="s">
        <v>1280</v>
      </c>
    </row>
    <row r="1935" spans="1:8" s="187" customFormat="1" ht="22.9" customHeight="1" x14ac:dyDescent="0.2">
      <c r="A1935" s="552"/>
      <c r="B1935" s="553"/>
      <c r="C1935" s="350" t="s">
        <v>4275</v>
      </c>
      <c r="D1935" s="350" t="s">
        <v>4276</v>
      </c>
      <c r="E1935" s="350" t="s">
        <v>371</v>
      </c>
      <c r="F1935" s="350" t="s">
        <v>4084</v>
      </c>
      <c r="G1935" s="350" t="s">
        <v>447</v>
      </c>
      <c r="H1935" s="309" t="s">
        <v>1280</v>
      </c>
    </row>
    <row r="1936" spans="1:8" s="187" customFormat="1" ht="22.9" customHeight="1" x14ac:dyDescent="0.2">
      <c r="A1936" s="552"/>
      <c r="B1936" s="553"/>
      <c r="C1936" s="350" t="s">
        <v>4277</v>
      </c>
      <c r="D1936" s="350" t="s">
        <v>4278</v>
      </c>
      <c r="E1936" s="350" t="s">
        <v>371</v>
      </c>
      <c r="F1936" s="350" t="s">
        <v>4084</v>
      </c>
      <c r="G1936" s="350" t="s">
        <v>447</v>
      </c>
      <c r="H1936" s="309" t="s">
        <v>1280</v>
      </c>
    </row>
    <row r="1937" spans="1:8" s="187" customFormat="1" ht="22.9" customHeight="1" x14ac:dyDescent="0.2">
      <c r="A1937" s="552"/>
      <c r="B1937" s="553"/>
      <c r="C1937" s="350" t="s">
        <v>4279</v>
      </c>
      <c r="D1937" s="350" t="s">
        <v>4280</v>
      </c>
      <c r="E1937" s="350" t="s">
        <v>371</v>
      </c>
      <c r="F1937" s="350" t="s">
        <v>4084</v>
      </c>
      <c r="G1937" s="350" t="s">
        <v>447</v>
      </c>
      <c r="H1937" s="309" t="s">
        <v>1280</v>
      </c>
    </row>
    <row r="1938" spans="1:8" s="187" customFormat="1" ht="22.9" customHeight="1" x14ac:dyDescent="0.2">
      <c r="A1938" s="552"/>
      <c r="B1938" s="553"/>
      <c r="C1938" s="350" t="s">
        <v>4281</v>
      </c>
      <c r="D1938" s="350" t="s">
        <v>4282</v>
      </c>
      <c r="E1938" s="350" t="s">
        <v>371</v>
      </c>
      <c r="F1938" s="350" t="s">
        <v>4084</v>
      </c>
      <c r="G1938" s="350" t="s">
        <v>447</v>
      </c>
      <c r="H1938" s="309" t="s">
        <v>1280</v>
      </c>
    </row>
    <row r="1939" spans="1:8" s="187" customFormat="1" ht="22.9" customHeight="1" x14ac:dyDescent="0.2">
      <c r="A1939" s="552"/>
      <c r="B1939" s="553"/>
      <c r="C1939" s="350" t="s">
        <v>4283</v>
      </c>
      <c r="D1939" s="350" t="s">
        <v>8064</v>
      </c>
      <c r="E1939" s="350" t="s">
        <v>371</v>
      </c>
      <c r="F1939" s="350" t="s">
        <v>4084</v>
      </c>
      <c r="G1939" s="350" t="s">
        <v>447</v>
      </c>
      <c r="H1939" s="309" t="s">
        <v>1280</v>
      </c>
    </row>
    <row r="1940" spans="1:8" s="187" customFormat="1" ht="22.9" customHeight="1" x14ac:dyDescent="0.2">
      <c r="A1940" s="552"/>
      <c r="B1940" s="553"/>
      <c r="C1940" s="350" t="s">
        <v>4284</v>
      </c>
      <c r="D1940" s="350" t="s">
        <v>4285</v>
      </c>
      <c r="E1940" s="350" t="s">
        <v>371</v>
      </c>
      <c r="F1940" s="350" t="s">
        <v>4084</v>
      </c>
      <c r="G1940" s="350" t="s">
        <v>447</v>
      </c>
      <c r="H1940" s="309" t="s">
        <v>1280</v>
      </c>
    </row>
    <row r="1941" spans="1:8" s="187" customFormat="1" ht="22.9" customHeight="1" x14ac:dyDescent="0.2">
      <c r="A1941" s="552"/>
      <c r="B1941" s="553"/>
      <c r="C1941" s="350" t="s">
        <v>4286</v>
      </c>
      <c r="D1941" s="350" t="s">
        <v>16548</v>
      </c>
      <c r="E1941" s="350" t="s">
        <v>371</v>
      </c>
      <c r="F1941" s="350" t="s">
        <v>4084</v>
      </c>
      <c r="G1941" s="350" t="s">
        <v>447</v>
      </c>
      <c r="H1941" s="309" t="s">
        <v>1280</v>
      </c>
    </row>
    <row r="1942" spans="1:8" s="187" customFormat="1" ht="22.9" customHeight="1" x14ac:dyDescent="0.2">
      <c r="A1942" s="552"/>
      <c r="B1942" s="553"/>
      <c r="C1942" s="350" t="s">
        <v>4287</v>
      </c>
      <c r="D1942" s="350" t="s">
        <v>4288</v>
      </c>
      <c r="E1942" s="350" t="s">
        <v>371</v>
      </c>
      <c r="F1942" s="350" t="s">
        <v>4084</v>
      </c>
      <c r="G1942" s="350" t="s">
        <v>447</v>
      </c>
      <c r="H1942" s="309" t="s">
        <v>1280</v>
      </c>
    </row>
    <row r="1943" spans="1:8" s="187" customFormat="1" ht="22.9" customHeight="1" x14ac:dyDescent="0.2">
      <c r="A1943" s="552"/>
      <c r="B1943" s="553"/>
      <c r="C1943" s="350" t="s">
        <v>4289</v>
      </c>
      <c r="D1943" s="350" t="s">
        <v>4290</v>
      </c>
      <c r="E1943" s="350" t="s">
        <v>371</v>
      </c>
      <c r="F1943" s="350" t="s">
        <v>4084</v>
      </c>
      <c r="G1943" s="350" t="s">
        <v>447</v>
      </c>
      <c r="H1943" s="309" t="s">
        <v>1280</v>
      </c>
    </row>
    <row r="1944" spans="1:8" s="187" customFormat="1" ht="22.9" customHeight="1" x14ac:dyDescent="0.2">
      <c r="A1944" s="552"/>
      <c r="B1944" s="553"/>
      <c r="C1944" s="350" t="s">
        <v>4291</v>
      </c>
      <c r="D1944" s="350" t="s">
        <v>4292</v>
      </c>
      <c r="E1944" s="350" t="s">
        <v>371</v>
      </c>
      <c r="F1944" s="350" t="s">
        <v>4084</v>
      </c>
      <c r="G1944" s="350" t="s">
        <v>447</v>
      </c>
      <c r="H1944" s="309" t="s">
        <v>1280</v>
      </c>
    </row>
    <row r="1945" spans="1:8" s="187" customFormat="1" ht="22.9" customHeight="1" x14ac:dyDescent="0.2">
      <c r="A1945" s="552"/>
      <c r="B1945" s="553"/>
      <c r="C1945" s="350" t="s">
        <v>4293</v>
      </c>
      <c r="D1945" s="350" t="s">
        <v>16549</v>
      </c>
      <c r="E1945" s="350" t="s">
        <v>371</v>
      </c>
      <c r="F1945" s="350" t="s">
        <v>4084</v>
      </c>
      <c r="G1945" s="350" t="s">
        <v>447</v>
      </c>
      <c r="H1945" s="309" t="s">
        <v>1280</v>
      </c>
    </row>
    <row r="1946" spans="1:8" s="187" customFormat="1" ht="22.9" customHeight="1" x14ac:dyDescent="0.2">
      <c r="A1946" s="552"/>
      <c r="B1946" s="553"/>
      <c r="C1946" s="350" t="s">
        <v>4294</v>
      </c>
      <c r="D1946" s="350" t="s">
        <v>4295</v>
      </c>
      <c r="E1946" s="350" t="s">
        <v>371</v>
      </c>
      <c r="F1946" s="350" t="s">
        <v>4084</v>
      </c>
      <c r="G1946" s="350" t="s">
        <v>447</v>
      </c>
      <c r="H1946" s="309" t="s">
        <v>1280</v>
      </c>
    </row>
    <row r="1947" spans="1:8" s="187" customFormat="1" ht="22.9" customHeight="1" x14ac:dyDescent="0.2">
      <c r="A1947" s="552"/>
      <c r="B1947" s="553"/>
      <c r="C1947" s="350" t="s">
        <v>4296</v>
      </c>
      <c r="D1947" s="350" t="s">
        <v>16550</v>
      </c>
      <c r="E1947" s="350" t="s">
        <v>371</v>
      </c>
      <c r="F1947" s="350" t="s">
        <v>4084</v>
      </c>
      <c r="G1947" s="350" t="s">
        <v>447</v>
      </c>
      <c r="H1947" s="309" t="s">
        <v>1280</v>
      </c>
    </row>
    <row r="1948" spans="1:8" s="187" customFormat="1" ht="22.9" customHeight="1" x14ac:dyDescent="0.2">
      <c r="A1948" s="552"/>
      <c r="B1948" s="553"/>
      <c r="C1948" s="350" t="s">
        <v>4297</v>
      </c>
      <c r="D1948" s="350" t="s">
        <v>4298</v>
      </c>
      <c r="E1948" s="350" t="s">
        <v>371</v>
      </c>
      <c r="F1948" s="350" t="s">
        <v>4084</v>
      </c>
      <c r="G1948" s="350" t="s">
        <v>447</v>
      </c>
      <c r="H1948" s="309" t="s">
        <v>1280</v>
      </c>
    </row>
    <row r="1949" spans="1:8" s="187" customFormat="1" ht="22.9" customHeight="1" x14ac:dyDescent="0.2">
      <c r="A1949" s="552"/>
      <c r="B1949" s="553"/>
      <c r="C1949" s="350" t="s">
        <v>4299</v>
      </c>
      <c r="D1949" s="350" t="s">
        <v>4300</v>
      </c>
      <c r="E1949" s="350" t="s">
        <v>371</v>
      </c>
      <c r="F1949" s="350" t="s">
        <v>4084</v>
      </c>
      <c r="G1949" s="350" t="s">
        <v>447</v>
      </c>
      <c r="H1949" s="309" t="s">
        <v>1280</v>
      </c>
    </row>
    <row r="1950" spans="1:8" s="187" customFormat="1" ht="22.9" customHeight="1" x14ac:dyDescent="0.2">
      <c r="A1950" s="552"/>
      <c r="B1950" s="553"/>
      <c r="C1950" s="350" t="s">
        <v>4301</v>
      </c>
      <c r="D1950" s="350" t="s">
        <v>4302</v>
      </c>
      <c r="E1950" s="350" t="s">
        <v>371</v>
      </c>
      <c r="F1950" s="350" t="s">
        <v>4084</v>
      </c>
      <c r="G1950" s="350" t="s">
        <v>447</v>
      </c>
      <c r="H1950" s="309" t="s">
        <v>1280</v>
      </c>
    </row>
    <row r="1951" spans="1:8" s="187" customFormat="1" ht="22.9" customHeight="1" x14ac:dyDescent="0.2">
      <c r="A1951" s="552"/>
      <c r="B1951" s="553"/>
      <c r="C1951" s="350" t="s">
        <v>4303</v>
      </c>
      <c r="D1951" s="350" t="s">
        <v>8065</v>
      </c>
      <c r="E1951" s="350" t="s">
        <v>371</v>
      </c>
      <c r="F1951" s="350" t="s">
        <v>4084</v>
      </c>
      <c r="G1951" s="350" t="s">
        <v>447</v>
      </c>
      <c r="H1951" s="309" t="s">
        <v>1280</v>
      </c>
    </row>
    <row r="1952" spans="1:8" s="187" customFormat="1" ht="22.9" customHeight="1" x14ac:dyDescent="0.2">
      <c r="A1952" s="552"/>
      <c r="B1952" s="553"/>
      <c r="C1952" s="350" t="s">
        <v>4304</v>
      </c>
      <c r="D1952" s="350" t="s">
        <v>16551</v>
      </c>
      <c r="E1952" s="350" t="s">
        <v>371</v>
      </c>
      <c r="F1952" s="350" t="s">
        <v>4084</v>
      </c>
      <c r="G1952" s="350" t="s">
        <v>447</v>
      </c>
      <c r="H1952" s="309" t="s">
        <v>1280</v>
      </c>
    </row>
    <row r="1953" spans="1:8" s="187" customFormat="1" ht="22.9" customHeight="1" x14ac:dyDescent="0.2">
      <c r="A1953" s="552"/>
      <c r="B1953" s="553"/>
      <c r="C1953" s="350" t="s">
        <v>4305</v>
      </c>
      <c r="D1953" s="350" t="s">
        <v>4306</v>
      </c>
      <c r="E1953" s="350" t="s">
        <v>371</v>
      </c>
      <c r="F1953" s="350" t="s">
        <v>4084</v>
      </c>
      <c r="G1953" s="350" t="s">
        <v>447</v>
      </c>
      <c r="H1953" s="309" t="s">
        <v>1280</v>
      </c>
    </row>
    <row r="1954" spans="1:8" s="187" customFormat="1" ht="22.9" customHeight="1" x14ac:dyDescent="0.2">
      <c r="A1954" s="552"/>
      <c r="B1954" s="553"/>
      <c r="C1954" s="350" t="s">
        <v>4307</v>
      </c>
      <c r="D1954" s="350" t="s">
        <v>16552</v>
      </c>
      <c r="E1954" s="350" t="s">
        <v>371</v>
      </c>
      <c r="F1954" s="350" t="s">
        <v>4084</v>
      </c>
      <c r="G1954" s="350" t="s">
        <v>447</v>
      </c>
      <c r="H1954" s="309" t="s">
        <v>1280</v>
      </c>
    </row>
    <row r="1955" spans="1:8" s="187" customFormat="1" ht="22.9" customHeight="1" x14ac:dyDescent="0.2">
      <c r="A1955" s="552"/>
      <c r="B1955" s="553"/>
      <c r="C1955" s="350" t="s">
        <v>4308</v>
      </c>
      <c r="D1955" s="350" t="s">
        <v>4309</v>
      </c>
      <c r="E1955" s="350" t="s">
        <v>371</v>
      </c>
      <c r="F1955" s="350" t="s">
        <v>4084</v>
      </c>
      <c r="G1955" s="350" t="s">
        <v>447</v>
      </c>
      <c r="H1955" s="309" t="s">
        <v>1280</v>
      </c>
    </row>
    <row r="1956" spans="1:8" s="187" customFormat="1" ht="22.9" customHeight="1" x14ac:dyDescent="0.2">
      <c r="A1956" s="552"/>
      <c r="B1956" s="553"/>
      <c r="C1956" s="350" t="s">
        <v>4310</v>
      </c>
      <c r="D1956" s="350" t="s">
        <v>16553</v>
      </c>
      <c r="E1956" s="350" t="s">
        <v>371</v>
      </c>
      <c r="F1956" s="350" t="s">
        <v>4084</v>
      </c>
      <c r="G1956" s="350" t="s">
        <v>447</v>
      </c>
      <c r="H1956" s="309" t="s">
        <v>1280</v>
      </c>
    </row>
    <row r="1957" spans="1:8" s="187" customFormat="1" ht="22.9" customHeight="1" x14ac:dyDescent="0.2">
      <c r="A1957" s="552"/>
      <c r="B1957" s="553"/>
      <c r="C1957" s="350" t="s">
        <v>4311</v>
      </c>
      <c r="D1957" s="350" t="s">
        <v>16554</v>
      </c>
      <c r="E1957" s="350" t="s">
        <v>371</v>
      </c>
      <c r="F1957" s="350" t="s">
        <v>4084</v>
      </c>
      <c r="G1957" s="350" t="s">
        <v>447</v>
      </c>
      <c r="H1957" s="309" t="s">
        <v>1280</v>
      </c>
    </row>
    <row r="1958" spans="1:8" s="187" customFormat="1" ht="22.9" customHeight="1" x14ac:dyDescent="0.2">
      <c r="A1958" s="552"/>
      <c r="B1958" s="553"/>
      <c r="C1958" s="350" t="s">
        <v>4312</v>
      </c>
      <c r="D1958" s="350" t="s">
        <v>4313</v>
      </c>
      <c r="E1958" s="350" t="s">
        <v>371</v>
      </c>
      <c r="F1958" s="350" t="s">
        <v>4084</v>
      </c>
      <c r="G1958" s="350" t="s">
        <v>447</v>
      </c>
      <c r="H1958" s="309" t="s">
        <v>1280</v>
      </c>
    </row>
    <row r="1959" spans="1:8" s="187" customFormat="1" ht="22.9" customHeight="1" x14ac:dyDescent="0.2">
      <c r="A1959" s="552"/>
      <c r="B1959" s="553"/>
      <c r="C1959" s="350" t="s">
        <v>4314</v>
      </c>
      <c r="D1959" s="350" t="s">
        <v>4315</v>
      </c>
      <c r="E1959" s="350" t="s">
        <v>371</v>
      </c>
      <c r="F1959" s="350" t="s">
        <v>4084</v>
      </c>
      <c r="G1959" s="350" t="s">
        <v>447</v>
      </c>
      <c r="H1959" s="309" t="s">
        <v>1280</v>
      </c>
    </row>
    <row r="1960" spans="1:8" s="187" customFormat="1" ht="22.9" customHeight="1" x14ac:dyDescent="0.2">
      <c r="A1960" s="552"/>
      <c r="B1960" s="553"/>
      <c r="C1960" s="350" t="s">
        <v>4316</v>
      </c>
      <c r="D1960" s="350" t="s">
        <v>4317</v>
      </c>
      <c r="E1960" s="350" t="s">
        <v>371</v>
      </c>
      <c r="F1960" s="350" t="s">
        <v>4084</v>
      </c>
      <c r="G1960" s="350" t="s">
        <v>447</v>
      </c>
      <c r="H1960" s="309" t="s">
        <v>1280</v>
      </c>
    </row>
    <row r="1961" spans="1:8" s="187" customFormat="1" ht="22.9" customHeight="1" x14ac:dyDescent="0.2">
      <c r="A1961" s="552"/>
      <c r="B1961" s="553"/>
      <c r="C1961" s="350" t="s">
        <v>4318</v>
      </c>
      <c r="D1961" s="350" t="s">
        <v>16555</v>
      </c>
      <c r="E1961" s="350" t="s">
        <v>371</v>
      </c>
      <c r="F1961" s="350" t="s">
        <v>4084</v>
      </c>
      <c r="G1961" s="350" t="s">
        <v>447</v>
      </c>
      <c r="H1961" s="309" t="s">
        <v>1280</v>
      </c>
    </row>
    <row r="1962" spans="1:8" s="187" customFormat="1" ht="22.9" customHeight="1" x14ac:dyDescent="0.2">
      <c r="A1962" s="552"/>
      <c r="B1962" s="553"/>
      <c r="C1962" s="350" t="s">
        <v>4319</v>
      </c>
      <c r="D1962" s="350" t="s">
        <v>4320</v>
      </c>
      <c r="E1962" s="350" t="s">
        <v>371</v>
      </c>
      <c r="F1962" s="350" t="s">
        <v>4084</v>
      </c>
      <c r="G1962" s="350" t="s">
        <v>447</v>
      </c>
      <c r="H1962" s="309" t="s">
        <v>1280</v>
      </c>
    </row>
    <row r="1963" spans="1:8" s="187" customFormat="1" ht="22.9" customHeight="1" x14ac:dyDescent="0.2">
      <c r="A1963" s="552"/>
      <c r="B1963" s="553"/>
      <c r="C1963" s="350" t="s">
        <v>4321</v>
      </c>
      <c r="D1963" s="350" t="s">
        <v>4322</v>
      </c>
      <c r="E1963" s="350" t="s">
        <v>371</v>
      </c>
      <c r="F1963" s="350" t="s">
        <v>4084</v>
      </c>
      <c r="G1963" s="350" t="s">
        <v>447</v>
      </c>
      <c r="H1963" s="309" t="s">
        <v>1280</v>
      </c>
    </row>
    <row r="1964" spans="1:8" s="187" customFormat="1" ht="22.9" customHeight="1" x14ac:dyDescent="0.2">
      <c r="A1964" s="552"/>
      <c r="B1964" s="553"/>
      <c r="C1964" s="350" t="s">
        <v>4323</v>
      </c>
      <c r="D1964" s="350" t="s">
        <v>16556</v>
      </c>
      <c r="E1964" s="350" t="s">
        <v>371</v>
      </c>
      <c r="F1964" s="350" t="s">
        <v>4084</v>
      </c>
      <c r="G1964" s="350" t="s">
        <v>447</v>
      </c>
      <c r="H1964" s="309" t="s">
        <v>1280</v>
      </c>
    </row>
    <row r="1965" spans="1:8" s="187" customFormat="1" ht="22.9" customHeight="1" x14ac:dyDescent="0.2">
      <c r="A1965" s="552"/>
      <c r="B1965" s="553"/>
      <c r="C1965" s="350" t="s">
        <v>4083</v>
      </c>
      <c r="D1965" s="350" t="s">
        <v>16557</v>
      </c>
      <c r="E1965" s="350" t="s">
        <v>371</v>
      </c>
      <c r="F1965" s="350" t="s">
        <v>4084</v>
      </c>
      <c r="G1965" s="350" t="s">
        <v>447</v>
      </c>
      <c r="H1965" s="309" t="s">
        <v>1280</v>
      </c>
    </row>
    <row r="1966" spans="1:8" s="187" customFormat="1" ht="22.9" customHeight="1" x14ac:dyDescent="0.2">
      <c r="A1966" s="552"/>
      <c r="B1966" s="553"/>
      <c r="C1966" s="350" t="s">
        <v>4324</v>
      </c>
      <c r="D1966" s="350" t="s">
        <v>4325</v>
      </c>
      <c r="E1966" s="350" t="s">
        <v>371</v>
      </c>
      <c r="F1966" s="350" t="s">
        <v>4084</v>
      </c>
      <c r="G1966" s="350" t="s">
        <v>447</v>
      </c>
      <c r="H1966" s="309" t="s">
        <v>1280</v>
      </c>
    </row>
    <row r="1967" spans="1:8" s="187" customFormat="1" ht="22.9" customHeight="1" x14ac:dyDescent="0.2">
      <c r="A1967" s="552"/>
      <c r="B1967" s="553"/>
      <c r="C1967" s="350" t="s">
        <v>4326</v>
      </c>
      <c r="D1967" s="350" t="s">
        <v>16558</v>
      </c>
      <c r="E1967" s="350" t="s">
        <v>371</v>
      </c>
      <c r="F1967" s="350" t="s">
        <v>4084</v>
      </c>
      <c r="G1967" s="350" t="s">
        <v>447</v>
      </c>
      <c r="H1967" s="309" t="s">
        <v>1280</v>
      </c>
    </row>
    <row r="1968" spans="1:8" s="187" customFormat="1" ht="22.9" customHeight="1" x14ac:dyDescent="0.2">
      <c r="A1968" s="552"/>
      <c r="B1968" s="553"/>
      <c r="C1968" s="350" t="s">
        <v>4327</v>
      </c>
      <c r="D1968" s="350" t="s">
        <v>16559</v>
      </c>
      <c r="E1968" s="350" t="s">
        <v>371</v>
      </c>
      <c r="F1968" s="350" t="s">
        <v>4228</v>
      </c>
      <c r="G1968" s="350" t="s">
        <v>447</v>
      </c>
      <c r="H1968" s="309" t="s">
        <v>1280</v>
      </c>
    </row>
    <row r="1969" spans="1:8" s="187" customFormat="1" ht="22.9" customHeight="1" x14ac:dyDescent="0.2">
      <c r="A1969" s="552"/>
      <c r="B1969" s="553"/>
      <c r="C1969" s="350" t="s">
        <v>4328</v>
      </c>
      <c r="D1969" s="350" t="s">
        <v>16560</v>
      </c>
      <c r="E1969" s="350" t="s">
        <v>371</v>
      </c>
      <c r="F1969" s="350" t="s">
        <v>4228</v>
      </c>
      <c r="G1969" s="350" t="s">
        <v>447</v>
      </c>
      <c r="H1969" s="309" t="s">
        <v>1280</v>
      </c>
    </row>
    <row r="1970" spans="1:8" s="187" customFormat="1" ht="22.9" customHeight="1" x14ac:dyDescent="0.2">
      <c r="A1970" s="552"/>
      <c r="B1970" s="553"/>
      <c r="C1970" s="350" t="s">
        <v>4329</v>
      </c>
      <c r="D1970" s="350" t="s">
        <v>4330</v>
      </c>
      <c r="E1970" s="350" t="s">
        <v>371</v>
      </c>
      <c r="F1970" s="350" t="s">
        <v>4228</v>
      </c>
      <c r="G1970" s="350" t="s">
        <v>447</v>
      </c>
      <c r="H1970" s="309" t="s">
        <v>1280</v>
      </c>
    </row>
    <row r="1971" spans="1:8" s="187" customFormat="1" ht="22.9" customHeight="1" x14ac:dyDescent="0.2">
      <c r="A1971" s="552"/>
      <c r="B1971" s="553"/>
      <c r="C1971" s="350" t="s">
        <v>4331</v>
      </c>
      <c r="D1971" s="350" t="s">
        <v>8066</v>
      </c>
      <c r="E1971" s="350" t="s">
        <v>371</v>
      </c>
      <c r="F1971" s="350" t="s">
        <v>4228</v>
      </c>
      <c r="G1971" s="350" t="s">
        <v>447</v>
      </c>
      <c r="H1971" s="309" t="s">
        <v>1280</v>
      </c>
    </row>
    <row r="1972" spans="1:8" s="187" customFormat="1" ht="22.9" customHeight="1" x14ac:dyDescent="0.2">
      <c r="A1972" s="552"/>
      <c r="B1972" s="553"/>
      <c r="C1972" s="350" t="s">
        <v>4332</v>
      </c>
      <c r="D1972" s="350" t="s">
        <v>16561</v>
      </c>
      <c r="E1972" s="350" t="s">
        <v>371</v>
      </c>
      <c r="F1972" s="350" t="s">
        <v>4228</v>
      </c>
      <c r="G1972" s="350" t="s">
        <v>447</v>
      </c>
      <c r="H1972" s="309" t="s">
        <v>1280</v>
      </c>
    </row>
    <row r="1973" spans="1:8" s="187" customFormat="1" ht="22.9" customHeight="1" x14ac:dyDescent="0.2">
      <c r="A1973" s="552" t="s">
        <v>822</v>
      </c>
      <c r="B1973" s="553" t="s">
        <v>16249</v>
      </c>
      <c r="C1973" s="350" t="s">
        <v>4333</v>
      </c>
      <c r="D1973" s="350" t="s">
        <v>16562</v>
      </c>
      <c r="E1973" s="350" t="s">
        <v>371</v>
      </c>
      <c r="F1973" s="350" t="s">
        <v>4084</v>
      </c>
      <c r="G1973" s="350" t="s">
        <v>462</v>
      </c>
      <c r="H1973" s="309"/>
    </row>
    <row r="1974" spans="1:8" s="187" customFormat="1" ht="22.9" customHeight="1" x14ac:dyDescent="0.2">
      <c r="A1974" s="552"/>
      <c r="B1974" s="553"/>
      <c r="C1974" s="350" t="s">
        <v>4334</v>
      </c>
      <c r="D1974" s="350" t="s">
        <v>16563</v>
      </c>
      <c r="E1974" s="350" t="s">
        <v>371</v>
      </c>
      <c r="F1974" s="350" t="s">
        <v>4084</v>
      </c>
      <c r="G1974" s="350" t="s">
        <v>462</v>
      </c>
      <c r="H1974" s="309"/>
    </row>
    <row r="1975" spans="1:8" s="187" customFormat="1" ht="22.9" customHeight="1" x14ac:dyDescent="0.2">
      <c r="A1975" s="552"/>
      <c r="B1975" s="553"/>
      <c r="C1975" s="350" t="s">
        <v>4335</v>
      </c>
      <c r="D1975" s="350" t="s">
        <v>16564</v>
      </c>
      <c r="E1975" s="350" t="s">
        <v>371</v>
      </c>
      <c r="F1975" s="350" t="s">
        <v>4084</v>
      </c>
      <c r="G1975" s="350" t="s">
        <v>462</v>
      </c>
      <c r="H1975" s="309"/>
    </row>
    <row r="1976" spans="1:8" s="187" customFormat="1" ht="22.9" customHeight="1" x14ac:dyDescent="0.2">
      <c r="A1976" s="552" t="s">
        <v>813</v>
      </c>
      <c r="B1976" s="553" t="s">
        <v>814</v>
      </c>
      <c r="C1976" s="350" t="s">
        <v>4336</v>
      </c>
      <c r="D1976" s="350" t="s">
        <v>4337</v>
      </c>
      <c r="E1976" s="350" t="s">
        <v>372</v>
      </c>
      <c r="F1976" s="350" t="s">
        <v>2062</v>
      </c>
      <c r="G1976" s="350" t="s">
        <v>447</v>
      </c>
      <c r="H1976" s="309"/>
    </row>
    <row r="1977" spans="1:8" s="187" customFormat="1" ht="22.9" customHeight="1" x14ac:dyDescent="0.2">
      <c r="A1977" s="552"/>
      <c r="B1977" s="553"/>
      <c r="C1977" s="350" t="s">
        <v>4338</v>
      </c>
      <c r="D1977" s="350" t="s">
        <v>4339</v>
      </c>
      <c r="E1977" s="350" t="s">
        <v>372</v>
      </c>
      <c r="F1977" s="350" t="s">
        <v>2367</v>
      </c>
      <c r="G1977" s="350" t="s">
        <v>447</v>
      </c>
      <c r="H1977" s="309"/>
    </row>
    <row r="1978" spans="1:8" s="187" customFormat="1" ht="22.9" customHeight="1" x14ac:dyDescent="0.2">
      <c r="A1978" s="552"/>
      <c r="B1978" s="553"/>
      <c r="C1978" s="350" t="s">
        <v>4340</v>
      </c>
      <c r="D1978" s="350" t="s">
        <v>4341</v>
      </c>
      <c r="E1978" s="350" t="s">
        <v>372</v>
      </c>
      <c r="F1978" s="350" t="s">
        <v>2367</v>
      </c>
      <c r="G1978" s="350" t="s">
        <v>447</v>
      </c>
      <c r="H1978" s="309"/>
    </row>
    <row r="1979" spans="1:8" s="187" customFormat="1" ht="22.9" customHeight="1" x14ac:dyDescent="0.2">
      <c r="A1979" s="552"/>
      <c r="B1979" s="553"/>
      <c r="C1979" s="350" t="s">
        <v>4342</v>
      </c>
      <c r="D1979" s="350" t="s">
        <v>4343</v>
      </c>
      <c r="E1979" s="350" t="s">
        <v>255</v>
      </c>
      <c r="F1979" s="350" t="s">
        <v>18316</v>
      </c>
      <c r="G1979" s="350" t="s">
        <v>447</v>
      </c>
      <c r="H1979" s="309"/>
    </row>
    <row r="1980" spans="1:8" s="187" customFormat="1" ht="22.9" customHeight="1" x14ac:dyDescent="0.2">
      <c r="A1980" s="552"/>
      <c r="B1980" s="553"/>
      <c r="C1980" s="350" t="s">
        <v>4344</v>
      </c>
      <c r="D1980" s="350" t="s">
        <v>4345</v>
      </c>
      <c r="E1980" s="350" t="s">
        <v>255</v>
      </c>
      <c r="F1980" s="350" t="s">
        <v>18316</v>
      </c>
      <c r="G1980" s="350" t="s">
        <v>447</v>
      </c>
      <c r="H1980" s="309"/>
    </row>
    <row r="1981" spans="1:8" s="187" customFormat="1" ht="22.9" customHeight="1" x14ac:dyDescent="0.2">
      <c r="A1981" s="552"/>
      <c r="B1981" s="553"/>
      <c r="C1981" s="350" t="s">
        <v>4346</v>
      </c>
      <c r="D1981" s="350" t="s">
        <v>4347</v>
      </c>
      <c r="E1981" s="350" t="s">
        <v>255</v>
      </c>
      <c r="F1981" s="350" t="s">
        <v>18316</v>
      </c>
      <c r="G1981" s="350" t="s">
        <v>447</v>
      </c>
      <c r="H1981" s="309"/>
    </row>
    <row r="1982" spans="1:8" s="187" customFormat="1" ht="22.9" customHeight="1" x14ac:dyDescent="0.2">
      <c r="A1982" s="349" t="s">
        <v>837</v>
      </c>
      <c r="B1982" s="350" t="s">
        <v>838</v>
      </c>
      <c r="C1982" s="350" t="s">
        <v>4348</v>
      </c>
      <c r="D1982" s="350" t="s">
        <v>839</v>
      </c>
      <c r="E1982" s="350" t="s">
        <v>254</v>
      </c>
      <c r="F1982" s="350" t="s">
        <v>4349</v>
      </c>
      <c r="G1982" s="350" t="s">
        <v>462</v>
      </c>
      <c r="H1982" s="309"/>
    </row>
    <row r="1983" spans="1:8" s="187" customFormat="1" ht="22.9" customHeight="1" x14ac:dyDescent="0.2">
      <c r="A1983" s="552" t="s">
        <v>840</v>
      </c>
      <c r="B1983" s="553" t="s">
        <v>841</v>
      </c>
      <c r="C1983" s="350" t="s">
        <v>4351</v>
      </c>
      <c r="D1983" s="350" t="s">
        <v>4352</v>
      </c>
      <c r="E1983" s="350" t="s">
        <v>254</v>
      </c>
      <c r="F1983" s="350" t="s">
        <v>4349</v>
      </c>
      <c r="G1983" s="350" t="s">
        <v>447</v>
      </c>
      <c r="H1983" s="309" t="s">
        <v>1152</v>
      </c>
    </row>
    <row r="1984" spans="1:8" s="187" customFormat="1" ht="22.9" customHeight="1" x14ac:dyDescent="0.2">
      <c r="A1984" s="552"/>
      <c r="B1984" s="553"/>
      <c r="C1984" s="350" t="s">
        <v>4353</v>
      </c>
      <c r="D1984" s="350" t="s">
        <v>4354</v>
      </c>
      <c r="E1984" s="350" t="s">
        <v>254</v>
      </c>
      <c r="F1984" s="350" t="s">
        <v>4349</v>
      </c>
      <c r="G1984" s="350" t="s">
        <v>447</v>
      </c>
      <c r="H1984" s="309" t="s">
        <v>1152</v>
      </c>
    </row>
    <row r="1985" spans="1:8" s="187" customFormat="1" ht="22.9" customHeight="1" x14ac:dyDescent="0.2">
      <c r="A1985" s="552"/>
      <c r="B1985" s="553"/>
      <c r="C1985" s="350" t="s">
        <v>4355</v>
      </c>
      <c r="D1985" s="350" t="s">
        <v>4354</v>
      </c>
      <c r="E1985" s="350" t="s">
        <v>254</v>
      </c>
      <c r="F1985" s="350" t="s">
        <v>4349</v>
      </c>
      <c r="G1985" s="350" t="s">
        <v>447</v>
      </c>
      <c r="H1985" s="309" t="s">
        <v>1152</v>
      </c>
    </row>
    <row r="1986" spans="1:8" s="187" customFormat="1" ht="22.9" customHeight="1" x14ac:dyDescent="0.2">
      <c r="A1986" s="552"/>
      <c r="B1986" s="553"/>
      <c r="C1986" s="350" t="s">
        <v>4356</v>
      </c>
      <c r="D1986" s="350" t="s">
        <v>4357</v>
      </c>
      <c r="E1986" s="350" t="s">
        <v>254</v>
      </c>
      <c r="F1986" s="350" t="s">
        <v>4349</v>
      </c>
      <c r="G1986" s="350" t="s">
        <v>447</v>
      </c>
      <c r="H1986" s="309" t="s">
        <v>1152</v>
      </c>
    </row>
    <row r="1987" spans="1:8" s="187" customFormat="1" ht="22.9" customHeight="1" x14ac:dyDescent="0.2">
      <c r="A1987" s="552"/>
      <c r="B1987" s="553"/>
      <c r="C1987" s="350" t="s">
        <v>4358</v>
      </c>
      <c r="D1987" s="350" t="s">
        <v>4359</v>
      </c>
      <c r="E1987" s="350" t="s">
        <v>254</v>
      </c>
      <c r="F1987" s="350" t="s">
        <v>4349</v>
      </c>
      <c r="G1987" s="350" t="s">
        <v>447</v>
      </c>
      <c r="H1987" s="309" t="s">
        <v>1152</v>
      </c>
    </row>
    <row r="1988" spans="1:8" s="187" customFormat="1" ht="22.9" customHeight="1" x14ac:dyDescent="0.2">
      <c r="A1988" s="552"/>
      <c r="B1988" s="553"/>
      <c r="C1988" s="350" t="s">
        <v>4360</v>
      </c>
      <c r="D1988" s="350" t="s">
        <v>4359</v>
      </c>
      <c r="E1988" s="350" t="s">
        <v>254</v>
      </c>
      <c r="F1988" s="350" t="s">
        <v>4349</v>
      </c>
      <c r="G1988" s="350" t="s">
        <v>447</v>
      </c>
      <c r="H1988" s="309" t="s">
        <v>1152</v>
      </c>
    </row>
    <row r="1989" spans="1:8" s="187" customFormat="1" ht="22.9" customHeight="1" x14ac:dyDescent="0.2">
      <c r="A1989" s="552"/>
      <c r="B1989" s="553"/>
      <c r="C1989" s="350" t="s">
        <v>4361</v>
      </c>
      <c r="D1989" s="350" t="s">
        <v>4362</v>
      </c>
      <c r="E1989" s="350" t="s">
        <v>254</v>
      </c>
      <c r="F1989" s="350" t="s">
        <v>4363</v>
      </c>
      <c r="G1989" s="350" t="s">
        <v>447</v>
      </c>
      <c r="H1989" s="309" t="s">
        <v>1152</v>
      </c>
    </row>
    <row r="1990" spans="1:8" s="187" customFormat="1" ht="22.9" customHeight="1" x14ac:dyDescent="0.2">
      <c r="A1990" s="552"/>
      <c r="B1990" s="553"/>
      <c r="C1990" s="350" t="s">
        <v>4364</v>
      </c>
      <c r="D1990" s="350" t="s">
        <v>4362</v>
      </c>
      <c r="E1990" s="350" t="s">
        <v>254</v>
      </c>
      <c r="F1990" s="350" t="s">
        <v>4363</v>
      </c>
      <c r="G1990" s="350" t="s">
        <v>447</v>
      </c>
      <c r="H1990" s="309" t="s">
        <v>1152</v>
      </c>
    </row>
    <row r="1991" spans="1:8" s="187" customFormat="1" ht="22.9" customHeight="1" x14ac:dyDescent="0.2">
      <c r="A1991" s="552" t="s">
        <v>842</v>
      </c>
      <c r="B1991" s="553" t="s">
        <v>843</v>
      </c>
      <c r="C1991" s="350" t="s">
        <v>16037</v>
      </c>
      <c r="D1991" s="350" t="s">
        <v>4365</v>
      </c>
      <c r="E1991" s="350" t="s">
        <v>254</v>
      </c>
      <c r="F1991" s="350" t="s">
        <v>1151</v>
      </c>
      <c r="G1991" s="350" t="s">
        <v>462</v>
      </c>
      <c r="H1991" s="309" t="s">
        <v>1152</v>
      </c>
    </row>
    <row r="1992" spans="1:8" s="187" customFormat="1" ht="22.9" customHeight="1" x14ac:dyDescent="0.2">
      <c r="A1992" s="552"/>
      <c r="B1992" s="553"/>
      <c r="C1992" s="350" t="s">
        <v>4366</v>
      </c>
      <c r="D1992" s="350" t="s">
        <v>4367</v>
      </c>
      <c r="E1992" s="350" t="s">
        <v>254</v>
      </c>
      <c r="F1992" s="350" t="s">
        <v>4349</v>
      </c>
      <c r="G1992" s="350" t="s">
        <v>447</v>
      </c>
      <c r="H1992" s="309" t="s">
        <v>1152</v>
      </c>
    </row>
    <row r="1993" spans="1:8" s="187" customFormat="1" ht="22.9" customHeight="1" x14ac:dyDescent="0.2">
      <c r="A1993" s="552"/>
      <c r="B1993" s="553"/>
      <c r="C1993" s="350" t="s">
        <v>4368</v>
      </c>
      <c r="D1993" s="350" t="s">
        <v>4365</v>
      </c>
      <c r="E1993" s="350" t="s">
        <v>254</v>
      </c>
      <c r="F1993" s="350" t="s">
        <v>4349</v>
      </c>
      <c r="G1993" s="350" t="s">
        <v>447</v>
      </c>
      <c r="H1993" s="309" t="s">
        <v>1152</v>
      </c>
    </row>
    <row r="1994" spans="1:8" s="187" customFormat="1" ht="22.9" customHeight="1" x14ac:dyDescent="0.2">
      <c r="A1994" s="552"/>
      <c r="B1994" s="553"/>
      <c r="C1994" s="350" t="s">
        <v>4369</v>
      </c>
      <c r="D1994" s="350" t="s">
        <v>4365</v>
      </c>
      <c r="E1994" s="350" t="s">
        <v>254</v>
      </c>
      <c r="F1994" s="350" t="s">
        <v>4349</v>
      </c>
      <c r="G1994" s="350" t="s">
        <v>462</v>
      </c>
      <c r="H1994" s="309" t="s">
        <v>1152</v>
      </c>
    </row>
    <row r="1995" spans="1:8" s="187" customFormat="1" ht="22.9" customHeight="1" x14ac:dyDescent="0.2">
      <c r="A1995" s="552"/>
      <c r="B1995" s="553"/>
      <c r="C1995" s="350" t="s">
        <v>4370</v>
      </c>
      <c r="D1995" s="350" t="s">
        <v>4365</v>
      </c>
      <c r="E1995" s="350" t="s">
        <v>254</v>
      </c>
      <c r="F1995" s="350" t="s">
        <v>4349</v>
      </c>
      <c r="G1995" s="350" t="s">
        <v>462</v>
      </c>
      <c r="H1995" s="309" t="s">
        <v>1152</v>
      </c>
    </row>
    <row r="1996" spans="1:8" s="187" customFormat="1" ht="22.9" customHeight="1" x14ac:dyDescent="0.2">
      <c r="A1996" s="552"/>
      <c r="B1996" s="553"/>
      <c r="C1996" s="350" t="s">
        <v>4371</v>
      </c>
      <c r="D1996" s="350" t="s">
        <v>4365</v>
      </c>
      <c r="E1996" s="350" t="s">
        <v>254</v>
      </c>
      <c r="F1996" s="350" t="s">
        <v>4349</v>
      </c>
      <c r="G1996" s="350" t="s">
        <v>462</v>
      </c>
      <c r="H1996" s="309" t="s">
        <v>1152</v>
      </c>
    </row>
    <row r="1997" spans="1:8" s="187" customFormat="1" ht="22.9" customHeight="1" x14ac:dyDescent="0.2">
      <c r="A1997" s="552"/>
      <c r="B1997" s="553"/>
      <c r="C1997" s="350" t="s">
        <v>4372</v>
      </c>
      <c r="D1997" s="350" t="s">
        <v>4365</v>
      </c>
      <c r="E1997" s="350" t="s">
        <v>254</v>
      </c>
      <c r="F1997" s="350" t="s">
        <v>4349</v>
      </c>
      <c r="G1997" s="350" t="s">
        <v>462</v>
      </c>
      <c r="H1997" s="309" t="s">
        <v>1152</v>
      </c>
    </row>
    <row r="1998" spans="1:8" s="187" customFormat="1" ht="22.9" customHeight="1" x14ac:dyDescent="0.2">
      <c r="A1998" s="552"/>
      <c r="B1998" s="553"/>
      <c r="C1998" s="350" t="s">
        <v>4373</v>
      </c>
      <c r="D1998" s="350" t="s">
        <v>4365</v>
      </c>
      <c r="E1998" s="350" t="s">
        <v>254</v>
      </c>
      <c r="F1998" s="350" t="s">
        <v>4349</v>
      </c>
      <c r="G1998" s="350" t="s">
        <v>462</v>
      </c>
      <c r="H1998" s="309" t="s">
        <v>1152</v>
      </c>
    </row>
    <row r="1999" spans="1:8" s="187" customFormat="1" ht="22.9" customHeight="1" x14ac:dyDescent="0.2">
      <c r="A1999" s="552" t="s">
        <v>844</v>
      </c>
      <c r="B1999" s="553" t="s">
        <v>845</v>
      </c>
      <c r="C1999" s="350" t="s">
        <v>4374</v>
      </c>
      <c r="D1999" s="350" t="s">
        <v>4375</v>
      </c>
      <c r="E1999" s="350" t="s">
        <v>254</v>
      </c>
      <c r="F1999" s="350" t="s">
        <v>4349</v>
      </c>
      <c r="G1999" s="350" t="s">
        <v>462</v>
      </c>
      <c r="H1999" s="309" t="s">
        <v>1152</v>
      </c>
    </row>
    <row r="2000" spans="1:8" s="187" customFormat="1" ht="22.9" customHeight="1" x14ac:dyDescent="0.2">
      <c r="A2000" s="552"/>
      <c r="B2000" s="553"/>
      <c r="C2000" s="350" t="s">
        <v>4376</v>
      </c>
      <c r="D2000" s="350" t="s">
        <v>4377</v>
      </c>
      <c r="E2000" s="350" t="s">
        <v>254</v>
      </c>
      <c r="F2000" s="350" t="s">
        <v>4349</v>
      </c>
      <c r="G2000" s="350" t="s">
        <v>447</v>
      </c>
      <c r="H2000" s="309" t="s">
        <v>1152</v>
      </c>
    </row>
    <row r="2001" spans="1:8" s="187" customFormat="1" ht="22.9" customHeight="1" x14ac:dyDescent="0.2">
      <c r="A2001" s="552"/>
      <c r="B2001" s="553"/>
      <c r="C2001" s="350" t="s">
        <v>4378</v>
      </c>
      <c r="D2001" s="350" t="s">
        <v>4379</v>
      </c>
      <c r="E2001" s="350" t="s">
        <v>254</v>
      </c>
      <c r="F2001" s="350" t="s">
        <v>4349</v>
      </c>
      <c r="G2001" s="350" t="s">
        <v>462</v>
      </c>
      <c r="H2001" s="309" t="s">
        <v>1152</v>
      </c>
    </row>
    <row r="2002" spans="1:8" s="187" customFormat="1" ht="22.9" customHeight="1" x14ac:dyDescent="0.2">
      <c r="A2002" s="552"/>
      <c r="B2002" s="553"/>
      <c r="C2002" s="350" t="s">
        <v>4380</v>
      </c>
      <c r="D2002" s="350" t="s">
        <v>4381</v>
      </c>
      <c r="E2002" s="350" t="s">
        <v>254</v>
      </c>
      <c r="F2002" s="350" t="s">
        <v>4349</v>
      </c>
      <c r="G2002" s="350" t="s">
        <v>462</v>
      </c>
      <c r="H2002" s="309" t="s">
        <v>1152</v>
      </c>
    </row>
    <row r="2003" spans="1:8" s="187" customFormat="1" ht="22.9" customHeight="1" x14ac:dyDescent="0.2">
      <c r="A2003" s="552"/>
      <c r="B2003" s="553"/>
      <c r="C2003" s="350" t="s">
        <v>4382</v>
      </c>
      <c r="D2003" s="350" t="s">
        <v>4383</v>
      </c>
      <c r="E2003" s="350" t="s">
        <v>254</v>
      </c>
      <c r="F2003" s="350" t="s">
        <v>4349</v>
      </c>
      <c r="G2003" s="350" t="s">
        <v>462</v>
      </c>
      <c r="H2003" s="309" t="s">
        <v>1152</v>
      </c>
    </row>
    <row r="2004" spans="1:8" s="187" customFormat="1" ht="22.9" customHeight="1" x14ac:dyDescent="0.2">
      <c r="A2004" s="552"/>
      <c r="B2004" s="553"/>
      <c r="C2004" s="350" t="s">
        <v>4384</v>
      </c>
      <c r="D2004" s="350" t="s">
        <v>4385</v>
      </c>
      <c r="E2004" s="350" t="s">
        <v>254</v>
      </c>
      <c r="F2004" s="350" t="s">
        <v>4349</v>
      </c>
      <c r="G2004" s="350" t="s">
        <v>462</v>
      </c>
      <c r="H2004" s="309" t="s">
        <v>1152</v>
      </c>
    </row>
    <row r="2005" spans="1:8" s="187" customFormat="1" ht="22.9" customHeight="1" x14ac:dyDescent="0.2">
      <c r="A2005" s="552"/>
      <c r="B2005" s="553"/>
      <c r="C2005" s="350" t="s">
        <v>4386</v>
      </c>
      <c r="D2005" s="350" t="s">
        <v>4387</v>
      </c>
      <c r="E2005" s="350" t="s">
        <v>254</v>
      </c>
      <c r="F2005" s="350" t="s">
        <v>4349</v>
      </c>
      <c r="G2005" s="350" t="s">
        <v>462</v>
      </c>
      <c r="H2005" s="309" t="s">
        <v>1152</v>
      </c>
    </row>
    <row r="2006" spans="1:8" s="187" customFormat="1" ht="22.9" customHeight="1" x14ac:dyDescent="0.2">
      <c r="A2006" s="552"/>
      <c r="B2006" s="553"/>
      <c r="C2006" s="350" t="s">
        <v>4388</v>
      </c>
      <c r="D2006" s="350" t="s">
        <v>4379</v>
      </c>
      <c r="E2006" s="350" t="s">
        <v>254</v>
      </c>
      <c r="F2006" s="350" t="s">
        <v>4349</v>
      </c>
      <c r="G2006" s="350" t="s">
        <v>462</v>
      </c>
      <c r="H2006" s="309" t="s">
        <v>1152</v>
      </c>
    </row>
    <row r="2007" spans="1:8" s="187" customFormat="1" ht="22.9" customHeight="1" x14ac:dyDescent="0.2">
      <c r="A2007" s="552" t="s">
        <v>605</v>
      </c>
      <c r="B2007" s="553" t="s">
        <v>606</v>
      </c>
      <c r="C2007" s="350" t="s">
        <v>4389</v>
      </c>
      <c r="D2007" s="350" t="s">
        <v>4390</v>
      </c>
      <c r="E2007" s="350" t="s">
        <v>254</v>
      </c>
      <c r="F2007" s="350" t="s">
        <v>4349</v>
      </c>
      <c r="G2007" s="350" t="s">
        <v>447</v>
      </c>
      <c r="H2007" s="309"/>
    </row>
    <row r="2008" spans="1:8" s="187" customFormat="1" ht="22.9" customHeight="1" x14ac:dyDescent="0.2">
      <c r="A2008" s="552"/>
      <c r="B2008" s="553"/>
      <c r="C2008" s="350" t="s">
        <v>4391</v>
      </c>
      <c r="D2008" s="350" t="s">
        <v>4392</v>
      </c>
      <c r="E2008" s="350" t="s">
        <v>254</v>
      </c>
      <c r="F2008" s="350" t="s">
        <v>4349</v>
      </c>
      <c r="G2008" s="350" t="s">
        <v>447</v>
      </c>
      <c r="H2008" s="309"/>
    </row>
    <row r="2009" spans="1:8" s="187" customFormat="1" ht="22.9" customHeight="1" x14ac:dyDescent="0.2">
      <c r="A2009" s="552"/>
      <c r="B2009" s="553"/>
      <c r="C2009" s="350" t="s">
        <v>4393</v>
      </c>
      <c r="D2009" s="350" t="s">
        <v>4394</v>
      </c>
      <c r="E2009" s="350" t="s">
        <v>254</v>
      </c>
      <c r="F2009" s="350" t="s">
        <v>4349</v>
      </c>
      <c r="G2009" s="350" t="s">
        <v>447</v>
      </c>
      <c r="H2009" s="309"/>
    </row>
    <row r="2010" spans="1:8" s="187" customFormat="1" ht="22.9" customHeight="1" x14ac:dyDescent="0.2">
      <c r="A2010" s="552"/>
      <c r="B2010" s="553"/>
      <c r="C2010" s="350" t="s">
        <v>4395</v>
      </c>
      <c r="D2010" s="350" t="s">
        <v>4396</v>
      </c>
      <c r="E2010" s="350" t="s">
        <v>254</v>
      </c>
      <c r="F2010" s="350" t="s">
        <v>4349</v>
      </c>
      <c r="G2010" s="350" t="s">
        <v>447</v>
      </c>
      <c r="H2010" s="309"/>
    </row>
    <row r="2011" spans="1:8" s="187" customFormat="1" ht="22.9" customHeight="1" x14ac:dyDescent="0.2">
      <c r="A2011" s="552"/>
      <c r="B2011" s="553"/>
      <c r="C2011" s="350" t="s">
        <v>4397</v>
      </c>
      <c r="D2011" s="350" t="s">
        <v>4398</v>
      </c>
      <c r="E2011" s="350" t="s">
        <v>254</v>
      </c>
      <c r="F2011" s="350" t="s">
        <v>4349</v>
      </c>
      <c r="G2011" s="350" t="s">
        <v>447</v>
      </c>
      <c r="H2011" s="309"/>
    </row>
    <row r="2012" spans="1:8" s="187" customFormat="1" ht="22.9" customHeight="1" x14ac:dyDescent="0.2">
      <c r="A2012" s="552" t="s">
        <v>846</v>
      </c>
      <c r="B2012" s="553" t="s">
        <v>847</v>
      </c>
      <c r="C2012" s="350" t="s">
        <v>4399</v>
      </c>
      <c r="D2012" s="350" t="s">
        <v>4400</v>
      </c>
      <c r="E2012" s="350" t="s">
        <v>254</v>
      </c>
      <c r="F2012" s="350" t="s">
        <v>4349</v>
      </c>
      <c r="G2012" s="350" t="s">
        <v>447</v>
      </c>
      <c r="H2012" s="309" t="s">
        <v>1225</v>
      </c>
    </row>
    <row r="2013" spans="1:8" s="187" customFormat="1" ht="22.9" customHeight="1" x14ac:dyDescent="0.2">
      <c r="A2013" s="552"/>
      <c r="B2013" s="553"/>
      <c r="C2013" s="350" t="s">
        <v>4401</v>
      </c>
      <c r="D2013" s="350" t="s">
        <v>4402</v>
      </c>
      <c r="E2013" s="350" t="s">
        <v>254</v>
      </c>
      <c r="F2013" s="350" t="s">
        <v>4349</v>
      </c>
      <c r="G2013" s="350"/>
      <c r="H2013" s="309" t="s">
        <v>1225</v>
      </c>
    </row>
    <row r="2014" spans="1:8" s="187" customFormat="1" ht="22.9" customHeight="1" x14ac:dyDescent="0.2">
      <c r="A2014" s="552"/>
      <c r="B2014" s="553"/>
      <c r="C2014" s="350" t="s">
        <v>4403</v>
      </c>
      <c r="D2014" s="350" t="s">
        <v>4402</v>
      </c>
      <c r="E2014" s="350" t="s">
        <v>254</v>
      </c>
      <c r="F2014" s="350" t="s">
        <v>4349</v>
      </c>
      <c r="G2014" s="350"/>
      <c r="H2014" s="309" t="s">
        <v>1225</v>
      </c>
    </row>
    <row r="2015" spans="1:8" s="187" customFormat="1" ht="22.9" customHeight="1" x14ac:dyDescent="0.2">
      <c r="A2015" s="552"/>
      <c r="B2015" s="553"/>
      <c r="C2015" s="350" t="s">
        <v>4404</v>
      </c>
      <c r="D2015" s="350" t="s">
        <v>4402</v>
      </c>
      <c r="E2015" s="350" t="s">
        <v>254</v>
      </c>
      <c r="F2015" s="350" t="s">
        <v>4349</v>
      </c>
      <c r="G2015" s="350"/>
      <c r="H2015" s="309" t="s">
        <v>1225</v>
      </c>
    </row>
    <row r="2016" spans="1:8" s="187" customFormat="1" ht="22.9" customHeight="1" x14ac:dyDescent="0.2">
      <c r="A2016" s="552"/>
      <c r="B2016" s="553"/>
      <c r="C2016" s="350" t="s">
        <v>4405</v>
      </c>
      <c r="D2016" s="350" t="s">
        <v>4402</v>
      </c>
      <c r="E2016" s="350" t="s">
        <v>254</v>
      </c>
      <c r="F2016" s="350" t="s">
        <v>4349</v>
      </c>
      <c r="G2016" s="350"/>
      <c r="H2016" s="309" t="s">
        <v>1225</v>
      </c>
    </row>
    <row r="2017" spans="1:8" s="187" customFormat="1" ht="22.9" customHeight="1" x14ac:dyDescent="0.2">
      <c r="A2017" s="552"/>
      <c r="B2017" s="553"/>
      <c r="C2017" s="350" t="s">
        <v>4406</v>
      </c>
      <c r="D2017" s="350" t="s">
        <v>4402</v>
      </c>
      <c r="E2017" s="350" t="s">
        <v>254</v>
      </c>
      <c r="F2017" s="350" t="s">
        <v>4349</v>
      </c>
      <c r="G2017" s="350"/>
      <c r="H2017" s="309" t="s">
        <v>1225</v>
      </c>
    </row>
    <row r="2018" spans="1:8" s="187" customFormat="1" ht="22.9" customHeight="1" x14ac:dyDescent="0.2">
      <c r="A2018" s="552"/>
      <c r="B2018" s="553"/>
      <c r="C2018" s="350" t="s">
        <v>4407</v>
      </c>
      <c r="D2018" s="350" t="s">
        <v>4402</v>
      </c>
      <c r="E2018" s="350" t="s">
        <v>254</v>
      </c>
      <c r="F2018" s="350" t="s">
        <v>4349</v>
      </c>
      <c r="G2018" s="350"/>
      <c r="H2018" s="309" t="s">
        <v>1225</v>
      </c>
    </row>
    <row r="2019" spans="1:8" s="187" customFormat="1" ht="22.9" customHeight="1" x14ac:dyDescent="0.2">
      <c r="A2019" s="552"/>
      <c r="B2019" s="553"/>
      <c r="C2019" s="350" t="s">
        <v>4408</v>
      </c>
      <c r="D2019" s="350" t="s">
        <v>4402</v>
      </c>
      <c r="E2019" s="350" t="s">
        <v>254</v>
      </c>
      <c r="F2019" s="350" t="s">
        <v>4349</v>
      </c>
      <c r="G2019" s="350"/>
      <c r="H2019" s="309" t="s">
        <v>1225</v>
      </c>
    </row>
    <row r="2020" spans="1:8" s="187" customFormat="1" ht="22.9" customHeight="1" x14ac:dyDescent="0.2">
      <c r="A2020" s="552"/>
      <c r="B2020" s="553"/>
      <c r="C2020" s="350" t="s">
        <v>4409</v>
      </c>
      <c r="D2020" s="350" t="s">
        <v>4402</v>
      </c>
      <c r="E2020" s="350" t="s">
        <v>254</v>
      </c>
      <c r="F2020" s="350" t="s">
        <v>4349</v>
      </c>
      <c r="G2020" s="350"/>
      <c r="H2020" s="309" t="s">
        <v>1225</v>
      </c>
    </row>
    <row r="2021" spans="1:8" s="187" customFormat="1" ht="22.9" customHeight="1" x14ac:dyDescent="0.2">
      <c r="A2021" s="552"/>
      <c r="B2021" s="553"/>
      <c r="C2021" s="350" t="s">
        <v>4410</v>
      </c>
      <c r="D2021" s="350" t="s">
        <v>4402</v>
      </c>
      <c r="E2021" s="350" t="s">
        <v>254</v>
      </c>
      <c r="F2021" s="350" t="s">
        <v>4349</v>
      </c>
      <c r="G2021" s="350"/>
      <c r="H2021" s="309" t="s">
        <v>1225</v>
      </c>
    </row>
    <row r="2022" spans="1:8" s="187" customFormat="1" ht="22.9" customHeight="1" x14ac:dyDescent="0.2">
      <c r="A2022" s="552"/>
      <c r="B2022" s="553"/>
      <c r="C2022" s="350" t="s">
        <v>4411</v>
      </c>
      <c r="D2022" s="350" t="s">
        <v>4402</v>
      </c>
      <c r="E2022" s="350" t="s">
        <v>254</v>
      </c>
      <c r="F2022" s="350" t="s">
        <v>4349</v>
      </c>
      <c r="G2022" s="350"/>
      <c r="H2022" s="309" t="s">
        <v>1225</v>
      </c>
    </row>
    <row r="2023" spans="1:8" s="187" customFormat="1" ht="22.9" customHeight="1" x14ac:dyDescent="0.2">
      <c r="A2023" s="552"/>
      <c r="B2023" s="553"/>
      <c r="C2023" s="350" t="s">
        <v>4412</v>
      </c>
      <c r="D2023" s="350" t="s">
        <v>4402</v>
      </c>
      <c r="E2023" s="350" t="s">
        <v>254</v>
      </c>
      <c r="F2023" s="350" t="s">
        <v>4349</v>
      </c>
      <c r="G2023" s="350"/>
      <c r="H2023" s="309" t="s">
        <v>1225</v>
      </c>
    </row>
    <row r="2024" spans="1:8" s="187" customFormat="1" ht="22.9" customHeight="1" x14ac:dyDescent="0.2">
      <c r="A2024" s="552"/>
      <c r="B2024" s="553"/>
      <c r="C2024" s="350" t="s">
        <v>4413</v>
      </c>
      <c r="D2024" s="350" t="s">
        <v>4402</v>
      </c>
      <c r="E2024" s="350" t="s">
        <v>254</v>
      </c>
      <c r="F2024" s="350" t="s">
        <v>4349</v>
      </c>
      <c r="G2024" s="350"/>
      <c r="H2024" s="309" t="s">
        <v>1225</v>
      </c>
    </row>
    <row r="2025" spans="1:8" s="187" customFormat="1" ht="22.9" customHeight="1" x14ac:dyDescent="0.2">
      <c r="A2025" s="552"/>
      <c r="B2025" s="553"/>
      <c r="C2025" s="350" t="s">
        <v>4414</v>
      </c>
      <c r="D2025" s="350" t="s">
        <v>4402</v>
      </c>
      <c r="E2025" s="350" t="s">
        <v>254</v>
      </c>
      <c r="F2025" s="350" t="s">
        <v>4349</v>
      </c>
      <c r="G2025" s="350"/>
      <c r="H2025" s="309" t="s">
        <v>1225</v>
      </c>
    </row>
    <row r="2026" spans="1:8" s="187" customFormat="1" ht="22.9" customHeight="1" x14ac:dyDescent="0.2">
      <c r="A2026" s="552"/>
      <c r="B2026" s="553"/>
      <c r="C2026" s="350" t="s">
        <v>4415</v>
      </c>
      <c r="D2026" s="350" t="s">
        <v>4402</v>
      </c>
      <c r="E2026" s="350" t="s">
        <v>254</v>
      </c>
      <c r="F2026" s="350" t="s">
        <v>4349</v>
      </c>
      <c r="G2026" s="350"/>
      <c r="H2026" s="309" t="s">
        <v>1225</v>
      </c>
    </row>
    <row r="2027" spans="1:8" s="187" customFormat="1" ht="22.9" customHeight="1" x14ac:dyDescent="0.2">
      <c r="A2027" s="552"/>
      <c r="B2027" s="553"/>
      <c r="C2027" s="350" t="s">
        <v>4416</v>
      </c>
      <c r="D2027" s="350" t="s">
        <v>4402</v>
      </c>
      <c r="E2027" s="350" t="s">
        <v>254</v>
      </c>
      <c r="F2027" s="350" t="s">
        <v>4349</v>
      </c>
      <c r="G2027" s="350"/>
      <c r="H2027" s="309" t="s">
        <v>1225</v>
      </c>
    </row>
    <row r="2028" spans="1:8" s="187" customFormat="1" ht="22.9" customHeight="1" x14ac:dyDescent="0.2">
      <c r="A2028" s="552"/>
      <c r="B2028" s="553"/>
      <c r="C2028" s="350" t="s">
        <v>4417</v>
      </c>
      <c r="D2028" s="350" t="s">
        <v>4402</v>
      </c>
      <c r="E2028" s="350" t="s">
        <v>254</v>
      </c>
      <c r="F2028" s="350" t="s">
        <v>4349</v>
      </c>
      <c r="G2028" s="350"/>
      <c r="H2028" s="309" t="s">
        <v>1225</v>
      </c>
    </row>
    <row r="2029" spans="1:8" s="187" customFormat="1" ht="22.9" customHeight="1" x14ac:dyDescent="0.2">
      <c r="A2029" s="552"/>
      <c r="B2029" s="553"/>
      <c r="C2029" s="350" t="s">
        <v>4418</v>
      </c>
      <c r="D2029" s="350" t="s">
        <v>4402</v>
      </c>
      <c r="E2029" s="350" t="s">
        <v>254</v>
      </c>
      <c r="F2029" s="350" t="s">
        <v>4349</v>
      </c>
      <c r="G2029" s="350"/>
      <c r="H2029" s="309" t="s">
        <v>1225</v>
      </c>
    </row>
    <row r="2030" spans="1:8" s="187" customFormat="1" ht="22.9" customHeight="1" x14ac:dyDescent="0.2">
      <c r="A2030" s="552"/>
      <c r="B2030" s="553"/>
      <c r="C2030" s="350" t="s">
        <v>4419</v>
      </c>
      <c r="D2030" s="350" t="s">
        <v>4402</v>
      </c>
      <c r="E2030" s="350" t="s">
        <v>254</v>
      </c>
      <c r="F2030" s="350" t="s">
        <v>4349</v>
      </c>
      <c r="G2030" s="350"/>
      <c r="H2030" s="309" t="s">
        <v>1225</v>
      </c>
    </row>
    <row r="2031" spans="1:8" s="187" customFormat="1" ht="22.9" customHeight="1" x14ac:dyDescent="0.2">
      <c r="A2031" s="552"/>
      <c r="B2031" s="553"/>
      <c r="C2031" s="350" t="s">
        <v>4420</v>
      </c>
      <c r="D2031" s="350" t="s">
        <v>4402</v>
      </c>
      <c r="E2031" s="350" t="s">
        <v>254</v>
      </c>
      <c r="F2031" s="350" t="s">
        <v>4349</v>
      </c>
      <c r="G2031" s="350"/>
      <c r="H2031" s="309" t="s">
        <v>1225</v>
      </c>
    </row>
    <row r="2032" spans="1:8" s="187" customFormat="1" ht="22.9" customHeight="1" x14ac:dyDescent="0.2">
      <c r="A2032" s="552"/>
      <c r="B2032" s="553"/>
      <c r="C2032" s="350" t="s">
        <v>4421</v>
      </c>
      <c r="D2032" s="350" t="s">
        <v>4402</v>
      </c>
      <c r="E2032" s="350" t="s">
        <v>254</v>
      </c>
      <c r="F2032" s="350" t="s">
        <v>4349</v>
      </c>
      <c r="G2032" s="350"/>
      <c r="H2032" s="309" t="s">
        <v>1225</v>
      </c>
    </row>
    <row r="2033" spans="1:8" s="187" customFormat="1" ht="22.9" customHeight="1" x14ac:dyDescent="0.2">
      <c r="A2033" s="552"/>
      <c r="B2033" s="553"/>
      <c r="C2033" s="350" t="s">
        <v>4422</v>
      </c>
      <c r="D2033" s="350" t="s">
        <v>4402</v>
      </c>
      <c r="E2033" s="350" t="s">
        <v>254</v>
      </c>
      <c r="F2033" s="350" t="s">
        <v>4349</v>
      </c>
      <c r="G2033" s="350" t="s">
        <v>447</v>
      </c>
      <c r="H2033" s="309" t="s">
        <v>1225</v>
      </c>
    </row>
    <row r="2034" spans="1:8" s="187" customFormat="1" ht="22.9" customHeight="1" x14ac:dyDescent="0.2">
      <c r="A2034" s="552" t="s">
        <v>848</v>
      </c>
      <c r="B2034" s="553" t="s">
        <v>849</v>
      </c>
      <c r="C2034" s="350" t="s">
        <v>4423</v>
      </c>
      <c r="D2034" s="350" t="s">
        <v>4424</v>
      </c>
      <c r="E2034" s="350" t="s">
        <v>254</v>
      </c>
      <c r="F2034" s="350" t="s">
        <v>4349</v>
      </c>
      <c r="G2034" s="350" t="s">
        <v>462</v>
      </c>
      <c r="H2034" s="309"/>
    </row>
    <row r="2035" spans="1:8" s="187" customFormat="1" ht="22.9" customHeight="1" x14ac:dyDescent="0.2">
      <c r="A2035" s="552"/>
      <c r="B2035" s="553"/>
      <c r="C2035" s="350" t="s">
        <v>4425</v>
      </c>
      <c r="D2035" s="350" t="s">
        <v>4426</v>
      </c>
      <c r="E2035" s="350" t="s">
        <v>254</v>
      </c>
      <c r="F2035" s="350" t="s">
        <v>4349</v>
      </c>
      <c r="G2035" s="350" t="s">
        <v>462</v>
      </c>
      <c r="H2035" s="309"/>
    </row>
    <row r="2036" spans="1:8" s="187" customFormat="1" ht="22.9" customHeight="1" x14ac:dyDescent="0.2">
      <c r="A2036" s="552"/>
      <c r="B2036" s="553"/>
      <c r="C2036" s="350" t="s">
        <v>4427</v>
      </c>
      <c r="D2036" s="350" t="s">
        <v>4428</v>
      </c>
      <c r="E2036" s="350" t="s">
        <v>254</v>
      </c>
      <c r="F2036" s="350" t="s">
        <v>4349</v>
      </c>
      <c r="G2036" s="350" t="s">
        <v>447</v>
      </c>
      <c r="H2036" s="309"/>
    </row>
    <row r="2037" spans="1:8" s="187" customFormat="1" ht="22.9" customHeight="1" x14ac:dyDescent="0.2">
      <c r="A2037" s="552"/>
      <c r="B2037" s="553"/>
      <c r="C2037" s="350" t="s">
        <v>4429</v>
      </c>
      <c r="D2037" s="350" t="s">
        <v>4430</v>
      </c>
      <c r="E2037" s="350" t="s">
        <v>254</v>
      </c>
      <c r="F2037" s="350" t="s">
        <v>4349</v>
      </c>
      <c r="G2037" s="350" t="s">
        <v>462</v>
      </c>
      <c r="H2037" s="309"/>
    </row>
    <row r="2038" spans="1:8" s="187" customFormat="1" ht="22.9" customHeight="1" x14ac:dyDescent="0.2">
      <c r="A2038" s="552"/>
      <c r="B2038" s="553"/>
      <c r="C2038" s="350" t="s">
        <v>4431</v>
      </c>
      <c r="D2038" s="350" t="s">
        <v>4432</v>
      </c>
      <c r="E2038" s="350" t="s">
        <v>254</v>
      </c>
      <c r="F2038" s="350" t="s">
        <v>4349</v>
      </c>
      <c r="G2038" s="350" t="s">
        <v>462</v>
      </c>
      <c r="H2038" s="309"/>
    </row>
    <row r="2039" spans="1:8" s="187" customFormat="1" ht="22.9" customHeight="1" x14ac:dyDescent="0.2">
      <c r="A2039" s="552"/>
      <c r="B2039" s="553"/>
      <c r="C2039" s="350" t="s">
        <v>4433</v>
      </c>
      <c r="D2039" s="350" t="s">
        <v>4434</v>
      </c>
      <c r="E2039" s="350" t="s">
        <v>254</v>
      </c>
      <c r="F2039" s="350" t="s">
        <v>4349</v>
      </c>
      <c r="G2039" s="350" t="s">
        <v>462</v>
      </c>
      <c r="H2039" s="309"/>
    </row>
    <row r="2040" spans="1:8" s="187" customFormat="1" ht="22.9" customHeight="1" x14ac:dyDescent="0.2">
      <c r="A2040" s="552"/>
      <c r="B2040" s="553"/>
      <c r="C2040" s="350" t="s">
        <v>4435</v>
      </c>
      <c r="D2040" s="350" t="s">
        <v>4436</v>
      </c>
      <c r="E2040" s="350" t="s">
        <v>254</v>
      </c>
      <c r="F2040" s="350" t="s">
        <v>4349</v>
      </c>
      <c r="G2040" s="350" t="s">
        <v>462</v>
      </c>
      <c r="H2040" s="309"/>
    </row>
    <row r="2041" spans="1:8" s="187" customFormat="1" ht="22.9" customHeight="1" x14ac:dyDescent="0.2">
      <c r="A2041" s="552"/>
      <c r="B2041" s="553"/>
      <c r="C2041" s="350" t="s">
        <v>4437</v>
      </c>
      <c r="D2041" s="350" t="s">
        <v>4438</v>
      </c>
      <c r="E2041" s="350" t="s">
        <v>254</v>
      </c>
      <c r="F2041" s="350" t="s">
        <v>4349</v>
      </c>
      <c r="G2041" s="350" t="s">
        <v>462</v>
      </c>
      <c r="H2041" s="309"/>
    </row>
    <row r="2042" spans="1:8" s="187" customFormat="1" ht="22.9" customHeight="1" x14ac:dyDescent="0.2">
      <c r="A2042" s="552"/>
      <c r="B2042" s="553"/>
      <c r="C2042" s="350" t="s">
        <v>4439</v>
      </c>
      <c r="D2042" s="350" t="s">
        <v>4440</v>
      </c>
      <c r="E2042" s="350" t="s">
        <v>254</v>
      </c>
      <c r="F2042" s="350" t="s">
        <v>4349</v>
      </c>
      <c r="G2042" s="350" t="s">
        <v>462</v>
      </c>
      <c r="H2042" s="309"/>
    </row>
    <row r="2043" spans="1:8" s="187" customFormat="1" ht="22.9" customHeight="1" x14ac:dyDescent="0.2">
      <c r="A2043" s="349" t="s">
        <v>850</v>
      </c>
      <c r="B2043" s="350" t="s">
        <v>851</v>
      </c>
      <c r="C2043" s="350" t="s">
        <v>4441</v>
      </c>
      <c r="D2043" s="350" t="s">
        <v>851</v>
      </c>
      <c r="E2043" s="350" t="s">
        <v>254</v>
      </c>
      <c r="F2043" s="350" t="s">
        <v>4349</v>
      </c>
      <c r="G2043" s="350"/>
      <c r="H2043" s="309"/>
    </row>
    <row r="2044" spans="1:8" s="187" customFormat="1" ht="22.9" customHeight="1" x14ac:dyDescent="0.2">
      <c r="A2044" s="552" t="s">
        <v>852</v>
      </c>
      <c r="B2044" s="553" t="s">
        <v>853</v>
      </c>
      <c r="C2044" s="350" t="s">
        <v>4442</v>
      </c>
      <c r="D2044" s="350" t="s">
        <v>4443</v>
      </c>
      <c r="E2044" s="350" t="s">
        <v>254</v>
      </c>
      <c r="F2044" s="350" t="s">
        <v>4349</v>
      </c>
      <c r="G2044" s="350" t="s">
        <v>447</v>
      </c>
      <c r="H2044" s="309"/>
    </row>
    <row r="2045" spans="1:8" s="187" customFormat="1" ht="22.9" customHeight="1" x14ac:dyDescent="0.2">
      <c r="A2045" s="552"/>
      <c r="B2045" s="553"/>
      <c r="C2045" s="350" t="s">
        <v>4444</v>
      </c>
      <c r="D2045" s="350" t="s">
        <v>4445</v>
      </c>
      <c r="E2045" s="350" t="s">
        <v>254</v>
      </c>
      <c r="F2045" s="350" t="s">
        <v>4349</v>
      </c>
      <c r="G2045" s="350" t="s">
        <v>462</v>
      </c>
      <c r="H2045" s="309"/>
    </row>
    <row r="2046" spans="1:8" s="187" customFormat="1" ht="22.9" customHeight="1" x14ac:dyDescent="0.2">
      <c r="A2046" s="552"/>
      <c r="B2046" s="553"/>
      <c r="C2046" s="350" t="s">
        <v>4446</v>
      </c>
      <c r="D2046" s="350" t="s">
        <v>4447</v>
      </c>
      <c r="E2046" s="350" t="s">
        <v>254</v>
      </c>
      <c r="F2046" s="350" t="s">
        <v>4349</v>
      </c>
      <c r="G2046" s="350" t="s">
        <v>462</v>
      </c>
      <c r="H2046" s="309"/>
    </row>
    <row r="2047" spans="1:8" s="187" customFormat="1" ht="22.9" customHeight="1" x14ac:dyDescent="0.2">
      <c r="A2047" s="552"/>
      <c r="B2047" s="553"/>
      <c r="C2047" s="350" t="s">
        <v>4448</v>
      </c>
      <c r="D2047" s="350" t="s">
        <v>4449</v>
      </c>
      <c r="E2047" s="350" t="s">
        <v>254</v>
      </c>
      <c r="F2047" s="350" t="s">
        <v>4349</v>
      </c>
      <c r="G2047" s="350" t="s">
        <v>462</v>
      </c>
      <c r="H2047" s="309"/>
    </row>
    <row r="2048" spans="1:8" s="187" customFormat="1" ht="22.9" customHeight="1" x14ac:dyDescent="0.2">
      <c r="A2048" s="552"/>
      <c r="B2048" s="553"/>
      <c r="C2048" s="350" t="s">
        <v>4450</v>
      </c>
      <c r="D2048" s="350" t="s">
        <v>4451</v>
      </c>
      <c r="E2048" s="350" t="s">
        <v>254</v>
      </c>
      <c r="F2048" s="350" t="s">
        <v>4349</v>
      </c>
      <c r="G2048" s="350" t="s">
        <v>462</v>
      </c>
      <c r="H2048" s="309"/>
    </row>
    <row r="2049" spans="1:8" s="187" customFormat="1" ht="22.9" customHeight="1" x14ac:dyDescent="0.2">
      <c r="A2049" s="552"/>
      <c r="B2049" s="553"/>
      <c r="C2049" s="350" t="s">
        <v>4452</v>
      </c>
      <c r="D2049" s="350" t="s">
        <v>4453</v>
      </c>
      <c r="E2049" s="350" t="s">
        <v>254</v>
      </c>
      <c r="F2049" s="350" t="s">
        <v>4349</v>
      </c>
      <c r="G2049" s="350" t="s">
        <v>462</v>
      </c>
      <c r="H2049" s="309"/>
    </row>
    <row r="2050" spans="1:8" s="187" customFormat="1" ht="22.9" customHeight="1" x14ac:dyDescent="0.2">
      <c r="A2050" s="552"/>
      <c r="B2050" s="553"/>
      <c r="C2050" s="350" t="s">
        <v>4454</v>
      </c>
      <c r="D2050" s="350" t="s">
        <v>4455</v>
      </c>
      <c r="E2050" s="350" t="s">
        <v>254</v>
      </c>
      <c r="F2050" s="350" t="s">
        <v>4349</v>
      </c>
      <c r="G2050" s="350" t="s">
        <v>462</v>
      </c>
      <c r="H2050" s="309"/>
    </row>
    <row r="2051" spans="1:8" s="187" customFormat="1" ht="22.9" customHeight="1" x14ac:dyDescent="0.2">
      <c r="A2051" s="552"/>
      <c r="B2051" s="553"/>
      <c r="C2051" s="350" t="s">
        <v>4456</v>
      </c>
      <c r="D2051" s="350" t="s">
        <v>4457</v>
      </c>
      <c r="E2051" s="350" t="s">
        <v>254</v>
      </c>
      <c r="F2051" s="350" t="s">
        <v>4349</v>
      </c>
      <c r="G2051" s="350" t="s">
        <v>462</v>
      </c>
      <c r="H2051" s="309"/>
    </row>
    <row r="2052" spans="1:8" s="187" customFormat="1" ht="22.9" customHeight="1" x14ac:dyDescent="0.2">
      <c r="A2052" s="552"/>
      <c r="B2052" s="553"/>
      <c r="C2052" s="350" t="s">
        <v>4458</v>
      </c>
      <c r="D2052" s="350" t="s">
        <v>4459</v>
      </c>
      <c r="E2052" s="350" t="s">
        <v>254</v>
      </c>
      <c r="F2052" s="350" t="s">
        <v>4349</v>
      </c>
      <c r="G2052" s="350" t="s">
        <v>462</v>
      </c>
      <c r="H2052" s="309"/>
    </row>
    <row r="2053" spans="1:8" s="187" customFormat="1" ht="22.9" customHeight="1" x14ac:dyDescent="0.2">
      <c r="A2053" s="552"/>
      <c r="B2053" s="553"/>
      <c r="C2053" s="350" t="s">
        <v>4460</v>
      </c>
      <c r="D2053" s="350" t="s">
        <v>4461</v>
      </c>
      <c r="E2053" s="350" t="s">
        <v>254</v>
      </c>
      <c r="F2053" s="350" t="s">
        <v>4349</v>
      </c>
      <c r="G2053" s="350" t="s">
        <v>462</v>
      </c>
      <c r="H2053" s="309"/>
    </row>
    <row r="2054" spans="1:8" s="187" customFormat="1" ht="22.9" customHeight="1" x14ac:dyDescent="0.2">
      <c r="A2054" s="552"/>
      <c r="B2054" s="553"/>
      <c r="C2054" s="350" t="s">
        <v>4462</v>
      </c>
      <c r="D2054" s="350" t="s">
        <v>4463</v>
      </c>
      <c r="E2054" s="350" t="s">
        <v>254</v>
      </c>
      <c r="F2054" s="350" t="s">
        <v>4349</v>
      </c>
      <c r="G2054" s="350" t="s">
        <v>462</v>
      </c>
      <c r="H2054" s="309"/>
    </row>
    <row r="2055" spans="1:8" s="187" customFormat="1" ht="22.9" customHeight="1" x14ac:dyDescent="0.2">
      <c r="A2055" s="552"/>
      <c r="B2055" s="553"/>
      <c r="C2055" s="350" t="s">
        <v>4464</v>
      </c>
      <c r="D2055" s="350" t="s">
        <v>4465</v>
      </c>
      <c r="E2055" s="350" t="s">
        <v>254</v>
      </c>
      <c r="F2055" s="350" t="s">
        <v>4349</v>
      </c>
      <c r="G2055" s="350" t="s">
        <v>462</v>
      </c>
      <c r="H2055" s="309"/>
    </row>
    <row r="2056" spans="1:8" s="187" customFormat="1" ht="22.9" customHeight="1" x14ac:dyDescent="0.2">
      <c r="A2056" s="552"/>
      <c r="B2056" s="553"/>
      <c r="C2056" s="350" t="s">
        <v>4466</v>
      </c>
      <c r="D2056" s="350" t="s">
        <v>4467</v>
      </c>
      <c r="E2056" s="350" t="s">
        <v>254</v>
      </c>
      <c r="F2056" s="350" t="s">
        <v>4349</v>
      </c>
      <c r="G2056" s="350" t="s">
        <v>447</v>
      </c>
      <c r="H2056" s="309"/>
    </row>
    <row r="2057" spans="1:8" s="187" customFormat="1" ht="22.9" customHeight="1" x14ac:dyDescent="0.2">
      <c r="A2057" s="552"/>
      <c r="B2057" s="553"/>
      <c r="C2057" s="350" t="s">
        <v>4468</v>
      </c>
      <c r="D2057" s="350" t="s">
        <v>4469</v>
      </c>
      <c r="E2057" s="350" t="s">
        <v>254</v>
      </c>
      <c r="F2057" s="350" t="s">
        <v>4349</v>
      </c>
      <c r="G2057" s="350" t="s">
        <v>462</v>
      </c>
      <c r="H2057" s="309"/>
    </row>
    <row r="2058" spans="1:8" s="187" customFormat="1" ht="22.9" customHeight="1" x14ac:dyDescent="0.2">
      <c r="A2058" s="552"/>
      <c r="B2058" s="553"/>
      <c r="C2058" s="350" t="s">
        <v>4470</v>
      </c>
      <c r="D2058" s="350" t="s">
        <v>4471</v>
      </c>
      <c r="E2058" s="350" t="s">
        <v>254</v>
      </c>
      <c r="F2058" s="350" t="s">
        <v>4349</v>
      </c>
      <c r="G2058" s="350" t="s">
        <v>447</v>
      </c>
      <c r="H2058" s="309"/>
    </row>
    <row r="2059" spans="1:8" s="187" customFormat="1" ht="22.9" customHeight="1" x14ac:dyDescent="0.2">
      <c r="A2059" s="552"/>
      <c r="B2059" s="553"/>
      <c r="C2059" s="350" t="s">
        <v>4472</v>
      </c>
      <c r="D2059" s="350" t="s">
        <v>4473</v>
      </c>
      <c r="E2059" s="350" t="s">
        <v>254</v>
      </c>
      <c r="F2059" s="350" t="s">
        <v>4349</v>
      </c>
      <c r="G2059" s="350" t="s">
        <v>462</v>
      </c>
      <c r="H2059" s="309"/>
    </row>
    <row r="2060" spans="1:8" s="187" customFormat="1" ht="22.9" customHeight="1" x14ac:dyDescent="0.2">
      <c r="A2060" s="552"/>
      <c r="B2060" s="553"/>
      <c r="C2060" s="350" t="s">
        <v>4474</v>
      </c>
      <c r="D2060" s="350" t="s">
        <v>4475</v>
      </c>
      <c r="E2060" s="350" t="s">
        <v>254</v>
      </c>
      <c r="F2060" s="350" t="s">
        <v>4349</v>
      </c>
      <c r="G2060" s="350" t="s">
        <v>462</v>
      </c>
      <c r="H2060" s="309"/>
    </row>
    <row r="2061" spans="1:8" s="187" customFormat="1" ht="22.9" customHeight="1" x14ac:dyDescent="0.2">
      <c r="A2061" s="552"/>
      <c r="B2061" s="553"/>
      <c r="C2061" s="350" t="s">
        <v>4476</v>
      </c>
      <c r="D2061" s="350" t="s">
        <v>4477</v>
      </c>
      <c r="E2061" s="350" t="s">
        <v>254</v>
      </c>
      <c r="F2061" s="350" t="s">
        <v>4349</v>
      </c>
      <c r="G2061" s="350" t="s">
        <v>462</v>
      </c>
      <c r="H2061" s="309"/>
    </row>
    <row r="2062" spans="1:8" s="187" customFormat="1" ht="22.9" customHeight="1" x14ac:dyDescent="0.2">
      <c r="A2062" s="552"/>
      <c r="B2062" s="553"/>
      <c r="C2062" s="350" t="s">
        <v>4478</v>
      </c>
      <c r="D2062" s="350" t="s">
        <v>4479</v>
      </c>
      <c r="E2062" s="350" t="s">
        <v>254</v>
      </c>
      <c r="F2062" s="350" t="s">
        <v>4349</v>
      </c>
      <c r="G2062" s="350" t="s">
        <v>462</v>
      </c>
      <c r="H2062" s="309"/>
    </row>
    <row r="2063" spans="1:8" s="187" customFormat="1" ht="22.9" customHeight="1" x14ac:dyDescent="0.2">
      <c r="A2063" s="552"/>
      <c r="B2063" s="553"/>
      <c r="C2063" s="350" t="s">
        <v>4480</v>
      </c>
      <c r="D2063" s="350" t="s">
        <v>4481</v>
      </c>
      <c r="E2063" s="350" t="s">
        <v>254</v>
      </c>
      <c r="F2063" s="350" t="s">
        <v>4349</v>
      </c>
      <c r="G2063" s="350" t="s">
        <v>462</v>
      </c>
      <c r="H2063" s="309"/>
    </row>
    <row r="2064" spans="1:8" s="187" customFormat="1" ht="22.9" customHeight="1" x14ac:dyDescent="0.2">
      <c r="A2064" s="552"/>
      <c r="B2064" s="553"/>
      <c r="C2064" s="350" t="s">
        <v>4482</v>
      </c>
      <c r="D2064" s="350" t="s">
        <v>4483</v>
      </c>
      <c r="E2064" s="350" t="s">
        <v>254</v>
      </c>
      <c r="F2064" s="350" t="s">
        <v>4349</v>
      </c>
      <c r="G2064" s="350" t="s">
        <v>447</v>
      </c>
      <c r="H2064" s="309"/>
    </row>
    <row r="2065" spans="1:8" s="187" customFormat="1" ht="22.9" customHeight="1" x14ac:dyDescent="0.2">
      <c r="A2065" s="552"/>
      <c r="B2065" s="553"/>
      <c r="C2065" s="350" t="s">
        <v>4484</v>
      </c>
      <c r="D2065" s="350" t="s">
        <v>4485</v>
      </c>
      <c r="E2065" s="350" t="s">
        <v>254</v>
      </c>
      <c r="F2065" s="350" t="s">
        <v>4349</v>
      </c>
      <c r="G2065" s="350" t="s">
        <v>462</v>
      </c>
      <c r="H2065" s="309"/>
    </row>
    <row r="2066" spans="1:8" s="187" customFormat="1" ht="22.9" customHeight="1" x14ac:dyDescent="0.2">
      <c r="A2066" s="552"/>
      <c r="B2066" s="553"/>
      <c r="C2066" s="350" t="s">
        <v>4486</v>
      </c>
      <c r="D2066" s="350" t="s">
        <v>4487</v>
      </c>
      <c r="E2066" s="350" t="s">
        <v>254</v>
      </c>
      <c r="F2066" s="350" t="s">
        <v>4349</v>
      </c>
      <c r="G2066" s="350" t="s">
        <v>462</v>
      </c>
      <c r="H2066" s="309"/>
    </row>
    <row r="2067" spans="1:8" s="187" customFormat="1" ht="22.9" customHeight="1" x14ac:dyDescent="0.2">
      <c r="A2067" s="552"/>
      <c r="B2067" s="553"/>
      <c r="C2067" s="350" t="s">
        <v>4488</v>
      </c>
      <c r="D2067" s="350" t="s">
        <v>4489</v>
      </c>
      <c r="E2067" s="350" t="s">
        <v>254</v>
      </c>
      <c r="F2067" s="350" t="s">
        <v>4349</v>
      </c>
      <c r="G2067" s="350" t="s">
        <v>462</v>
      </c>
      <c r="H2067" s="309"/>
    </row>
    <row r="2068" spans="1:8" s="187" customFormat="1" ht="22.9" customHeight="1" x14ac:dyDescent="0.2">
      <c r="A2068" s="552"/>
      <c r="B2068" s="553"/>
      <c r="C2068" s="350" t="s">
        <v>4490</v>
      </c>
      <c r="D2068" s="350" t="s">
        <v>4491</v>
      </c>
      <c r="E2068" s="350" t="s">
        <v>254</v>
      </c>
      <c r="F2068" s="350" t="s">
        <v>4349</v>
      </c>
      <c r="G2068" s="350" t="s">
        <v>462</v>
      </c>
      <c r="H2068" s="309"/>
    </row>
    <row r="2069" spans="1:8" s="187" customFormat="1" ht="22.9" customHeight="1" x14ac:dyDescent="0.2">
      <c r="A2069" s="552"/>
      <c r="B2069" s="553"/>
      <c r="C2069" s="350" t="s">
        <v>4492</v>
      </c>
      <c r="D2069" s="350" t="s">
        <v>4493</v>
      </c>
      <c r="E2069" s="350" t="s">
        <v>254</v>
      </c>
      <c r="F2069" s="350" t="s">
        <v>4349</v>
      </c>
      <c r="G2069" s="350"/>
      <c r="H2069" s="309"/>
    </row>
    <row r="2070" spans="1:8" s="187" customFormat="1" ht="22.9" customHeight="1" x14ac:dyDescent="0.2">
      <c r="A2070" s="552"/>
      <c r="B2070" s="553"/>
      <c r="C2070" s="350" t="s">
        <v>4494</v>
      </c>
      <c r="D2070" s="350" t="s">
        <v>4495</v>
      </c>
      <c r="E2070" s="350" t="s">
        <v>254</v>
      </c>
      <c r="F2070" s="350" t="s">
        <v>4349</v>
      </c>
      <c r="G2070" s="350" t="s">
        <v>462</v>
      </c>
      <c r="H2070" s="309"/>
    </row>
    <row r="2071" spans="1:8" s="187" customFormat="1" ht="22.9" customHeight="1" x14ac:dyDescent="0.2">
      <c r="A2071" s="552"/>
      <c r="B2071" s="553"/>
      <c r="C2071" s="350" t="s">
        <v>4496</v>
      </c>
      <c r="D2071" s="350" t="s">
        <v>4497</v>
      </c>
      <c r="E2071" s="350" t="s">
        <v>254</v>
      </c>
      <c r="F2071" s="350" t="s">
        <v>4349</v>
      </c>
      <c r="G2071" s="350" t="s">
        <v>462</v>
      </c>
      <c r="H2071" s="309"/>
    </row>
    <row r="2072" spans="1:8" s="187" customFormat="1" ht="22.9" customHeight="1" x14ac:dyDescent="0.2">
      <c r="A2072" s="552" t="s">
        <v>854</v>
      </c>
      <c r="B2072" s="553" t="s">
        <v>855</v>
      </c>
      <c r="C2072" s="350" t="s">
        <v>4498</v>
      </c>
      <c r="D2072" s="350" t="s">
        <v>4499</v>
      </c>
      <c r="E2072" s="350" t="s">
        <v>254</v>
      </c>
      <c r="F2072" s="350" t="s">
        <v>4349</v>
      </c>
      <c r="G2072" s="350"/>
      <c r="H2072" s="309"/>
    </row>
    <row r="2073" spans="1:8" s="187" customFormat="1" ht="22.9" customHeight="1" x14ac:dyDescent="0.2">
      <c r="A2073" s="552"/>
      <c r="B2073" s="553"/>
      <c r="C2073" s="350" t="s">
        <v>4500</v>
      </c>
      <c r="D2073" s="350" t="s">
        <v>4501</v>
      </c>
      <c r="E2073" s="350" t="s">
        <v>254</v>
      </c>
      <c r="F2073" s="350" t="s">
        <v>4349</v>
      </c>
      <c r="G2073" s="350" t="s">
        <v>462</v>
      </c>
      <c r="H2073" s="309"/>
    </row>
    <row r="2074" spans="1:8" s="187" customFormat="1" ht="22.9" customHeight="1" x14ac:dyDescent="0.2">
      <c r="A2074" s="552" t="s">
        <v>856</v>
      </c>
      <c r="B2074" s="553" t="s">
        <v>857</v>
      </c>
      <c r="C2074" s="350" t="s">
        <v>4502</v>
      </c>
      <c r="D2074" s="350" t="s">
        <v>4503</v>
      </c>
      <c r="E2074" s="350" t="s">
        <v>254</v>
      </c>
      <c r="F2074" s="350" t="s">
        <v>4349</v>
      </c>
      <c r="G2074" s="350" t="s">
        <v>447</v>
      </c>
      <c r="H2074" s="309" t="s">
        <v>1152</v>
      </c>
    </row>
    <row r="2075" spans="1:8" s="187" customFormat="1" ht="22.9" customHeight="1" x14ac:dyDescent="0.2">
      <c r="A2075" s="552"/>
      <c r="B2075" s="553"/>
      <c r="C2075" s="350" t="s">
        <v>4504</v>
      </c>
      <c r="D2075" s="350" t="s">
        <v>4503</v>
      </c>
      <c r="E2075" s="350" t="s">
        <v>254</v>
      </c>
      <c r="F2075" s="350" t="s">
        <v>4349</v>
      </c>
      <c r="G2075" s="350" t="s">
        <v>447</v>
      </c>
      <c r="H2075" s="309" t="s">
        <v>1152</v>
      </c>
    </row>
    <row r="2076" spans="1:8" s="187" customFormat="1" ht="22.9" customHeight="1" x14ac:dyDescent="0.2">
      <c r="A2076" s="552"/>
      <c r="B2076" s="553"/>
      <c r="C2076" s="350" t="s">
        <v>4505</v>
      </c>
      <c r="D2076" s="350" t="s">
        <v>4503</v>
      </c>
      <c r="E2076" s="350" t="s">
        <v>254</v>
      </c>
      <c r="F2076" s="350" t="s">
        <v>4349</v>
      </c>
      <c r="G2076" s="350" t="s">
        <v>447</v>
      </c>
      <c r="H2076" s="309" t="s">
        <v>1152</v>
      </c>
    </row>
    <row r="2077" spans="1:8" s="187" customFormat="1" ht="22.9" customHeight="1" x14ac:dyDescent="0.2">
      <c r="A2077" s="552"/>
      <c r="B2077" s="553"/>
      <c r="C2077" s="350" t="s">
        <v>4506</v>
      </c>
      <c r="D2077" s="350" t="s">
        <v>4503</v>
      </c>
      <c r="E2077" s="350" t="s">
        <v>254</v>
      </c>
      <c r="F2077" s="350" t="s">
        <v>4349</v>
      </c>
      <c r="G2077" s="350" t="s">
        <v>447</v>
      </c>
      <c r="H2077" s="309" t="s">
        <v>1152</v>
      </c>
    </row>
    <row r="2078" spans="1:8" s="187" customFormat="1" ht="22.9" customHeight="1" x14ac:dyDescent="0.2">
      <c r="A2078" s="552"/>
      <c r="B2078" s="553"/>
      <c r="C2078" s="350" t="s">
        <v>4507</v>
      </c>
      <c r="D2078" s="350" t="s">
        <v>4503</v>
      </c>
      <c r="E2078" s="350" t="s">
        <v>254</v>
      </c>
      <c r="F2078" s="350" t="s">
        <v>4349</v>
      </c>
      <c r="G2078" s="350" t="s">
        <v>447</v>
      </c>
      <c r="H2078" s="309" t="s">
        <v>1152</v>
      </c>
    </row>
    <row r="2079" spans="1:8" s="187" customFormat="1" ht="22.9" customHeight="1" x14ac:dyDescent="0.2">
      <c r="A2079" s="552"/>
      <c r="B2079" s="553"/>
      <c r="C2079" s="350" t="s">
        <v>4508</v>
      </c>
      <c r="D2079" s="350" t="s">
        <v>4503</v>
      </c>
      <c r="E2079" s="350" t="s">
        <v>254</v>
      </c>
      <c r="F2079" s="350" t="s">
        <v>4349</v>
      </c>
      <c r="G2079" s="350" t="s">
        <v>447</v>
      </c>
      <c r="H2079" s="309" t="s">
        <v>1152</v>
      </c>
    </row>
    <row r="2080" spans="1:8" s="187" customFormat="1" ht="22.9" customHeight="1" x14ac:dyDescent="0.2">
      <c r="A2080" s="552"/>
      <c r="B2080" s="553"/>
      <c r="C2080" s="350" t="s">
        <v>4509</v>
      </c>
      <c r="D2080" s="350" t="s">
        <v>4503</v>
      </c>
      <c r="E2080" s="350" t="s">
        <v>254</v>
      </c>
      <c r="F2080" s="350" t="s">
        <v>4349</v>
      </c>
      <c r="G2080" s="350" t="s">
        <v>447</v>
      </c>
      <c r="H2080" s="309" t="s">
        <v>1152</v>
      </c>
    </row>
    <row r="2081" spans="1:8" s="187" customFormat="1" ht="22.9" customHeight="1" x14ac:dyDescent="0.2">
      <c r="A2081" s="552"/>
      <c r="B2081" s="553"/>
      <c r="C2081" s="350" t="s">
        <v>4510</v>
      </c>
      <c r="D2081" s="350" t="s">
        <v>4503</v>
      </c>
      <c r="E2081" s="350" t="s">
        <v>254</v>
      </c>
      <c r="F2081" s="350" t="s">
        <v>4349</v>
      </c>
      <c r="G2081" s="350" t="s">
        <v>447</v>
      </c>
      <c r="H2081" s="309" t="s">
        <v>1152</v>
      </c>
    </row>
    <row r="2082" spans="1:8" s="187" customFormat="1" ht="22.9" customHeight="1" x14ac:dyDescent="0.2">
      <c r="A2082" s="552"/>
      <c r="B2082" s="553"/>
      <c r="C2082" s="350" t="s">
        <v>4511</v>
      </c>
      <c r="D2082" s="350" t="s">
        <v>4503</v>
      </c>
      <c r="E2082" s="350" t="s">
        <v>254</v>
      </c>
      <c r="F2082" s="350" t="s">
        <v>4349</v>
      </c>
      <c r="G2082" s="350" t="s">
        <v>447</v>
      </c>
      <c r="H2082" s="309" t="s">
        <v>1152</v>
      </c>
    </row>
    <row r="2083" spans="1:8" s="187" customFormat="1" ht="22.9" customHeight="1" x14ac:dyDescent="0.2">
      <c r="A2083" s="552"/>
      <c r="B2083" s="553"/>
      <c r="C2083" s="350" t="s">
        <v>4512</v>
      </c>
      <c r="D2083" s="350" t="s">
        <v>4503</v>
      </c>
      <c r="E2083" s="350" t="s">
        <v>254</v>
      </c>
      <c r="F2083" s="350" t="s">
        <v>4349</v>
      </c>
      <c r="G2083" s="350" t="s">
        <v>447</v>
      </c>
      <c r="H2083" s="309" t="s">
        <v>1152</v>
      </c>
    </row>
    <row r="2084" spans="1:8" s="187" customFormat="1" ht="22.9" customHeight="1" x14ac:dyDescent="0.2">
      <c r="A2084" s="552"/>
      <c r="B2084" s="553"/>
      <c r="C2084" s="350" t="s">
        <v>4513</v>
      </c>
      <c r="D2084" s="350" t="s">
        <v>4503</v>
      </c>
      <c r="E2084" s="350" t="s">
        <v>254</v>
      </c>
      <c r="F2084" s="350" t="s">
        <v>4349</v>
      </c>
      <c r="G2084" s="350" t="s">
        <v>447</v>
      </c>
      <c r="H2084" s="309" t="s">
        <v>1152</v>
      </c>
    </row>
    <row r="2085" spans="1:8" s="187" customFormat="1" ht="22.9" customHeight="1" x14ac:dyDescent="0.2">
      <c r="A2085" s="552"/>
      <c r="B2085" s="553"/>
      <c r="C2085" s="350" t="s">
        <v>4514</v>
      </c>
      <c r="D2085" s="350" t="s">
        <v>4503</v>
      </c>
      <c r="E2085" s="350" t="s">
        <v>254</v>
      </c>
      <c r="F2085" s="350" t="s">
        <v>4349</v>
      </c>
      <c r="G2085" s="350" t="s">
        <v>447</v>
      </c>
      <c r="H2085" s="309" t="s">
        <v>1152</v>
      </c>
    </row>
    <row r="2086" spans="1:8" s="187" customFormat="1" ht="22.9" customHeight="1" x14ac:dyDescent="0.2">
      <c r="A2086" s="552"/>
      <c r="B2086" s="553"/>
      <c r="C2086" s="350" t="s">
        <v>4515</v>
      </c>
      <c r="D2086" s="350" t="s">
        <v>4503</v>
      </c>
      <c r="E2086" s="350" t="s">
        <v>254</v>
      </c>
      <c r="F2086" s="350" t="s">
        <v>4349</v>
      </c>
      <c r="G2086" s="350" t="s">
        <v>447</v>
      </c>
      <c r="H2086" s="309" t="s">
        <v>1152</v>
      </c>
    </row>
    <row r="2087" spans="1:8" s="187" customFormat="1" ht="22.9" customHeight="1" x14ac:dyDescent="0.2">
      <c r="A2087" s="552"/>
      <c r="B2087" s="553"/>
      <c r="C2087" s="350" t="s">
        <v>4516</v>
      </c>
      <c r="D2087" s="350" t="s">
        <v>4503</v>
      </c>
      <c r="E2087" s="350" t="s">
        <v>254</v>
      </c>
      <c r="F2087" s="350" t="s">
        <v>4349</v>
      </c>
      <c r="G2087" s="350" t="s">
        <v>447</v>
      </c>
      <c r="H2087" s="309" t="s">
        <v>1152</v>
      </c>
    </row>
    <row r="2088" spans="1:8" s="187" customFormat="1" ht="22.9" customHeight="1" x14ac:dyDescent="0.2">
      <c r="A2088" s="552"/>
      <c r="B2088" s="553"/>
      <c r="C2088" s="350" t="s">
        <v>4517</v>
      </c>
      <c r="D2088" s="350" t="s">
        <v>4503</v>
      </c>
      <c r="E2088" s="350" t="s">
        <v>254</v>
      </c>
      <c r="F2088" s="350" t="s">
        <v>4349</v>
      </c>
      <c r="G2088" s="350" t="s">
        <v>447</v>
      </c>
      <c r="H2088" s="309" t="s">
        <v>1152</v>
      </c>
    </row>
    <row r="2089" spans="1:8" s="187" customFormat="1" ht="22.9" customHeight="1" x14ac:dyDescent="0.2">
      <c r="A2089" s="552"/>
      <c r="B2089" s="553"/>
      <c r="C2089" s="350" t="s">
        <v>4518</v>
      </c>
      <c r="D2089" s="350" t="s">
        <v>4503</v>
      </c>
      <c r="E2089" s="350" t="s">
        <v>254</v>
      </c>
      <c r="F2089" s="350" t="s">
        <v>4349</v>
      </c>
      <c r="G2089" s="350" t="s">
        <v>447</v>
      </c>
      <c r="H2089" s="309" t="s">
        <v>1152</v>
      </c>
    </row>
    <row r="2090" spans="1:8" s="187" customFormat="1" ht="22.9" customHeight="1" x14ac:dyDescent="0.2">
      <c r="A2090" s="552"/>
      <c r="B2090" s="553"/>
      <c r="C2090" s="350" t="s">
        <v>4519</v>
      </c>
      <c r="D2090" s="350" t="s">
        <v>4520</v>
      </c>
      <c r="E2090" s="350" t="s">
        <v>254</v>
      </c>
      <c r="F2090" s="350" t="s">
        <v>4349</v>
      </c>
      <c r="G2090" s="350" t="s">
        <v>447</v>
      </c>
      <c r="H2090" s="309" t="s">
        <v>1152</v>
      </c>
    </row>
    <row r="2091" spans="1:8" s="187" customFormat="1" ht="22.9" customHeight="1" x14ac:dyDescent="0.2">
      <c r="A2091" s="552"/>
      <c r="B2091" s="553"/>
      <c r="C2091" s="350" t="s">
        <v>4521</v>
      </c>
      <c r="D2091" s="350" t="s">
        <v>4503</v>
      </c>
      <c r="E2091" s="350" t="s">
        <v>254</v>
      </c>
      <c r="F2091" s="350" t="s">
        <v>4363</v>
      </c>
      <c r="G2091" s="350" t="s">
        <v>447</v>
      </c>
      <c r="H2091" s="309" t="s">
        <v>1152</v>
      </c>
    </row>
    <row r="2092" spans="1:8" s="187" customFormat="1" ht="22.9" customHeight="1" x14ac:dyDescent="0.2">
      <c r="A2092" s="552"/>
      <c r="B2092" s="553"/>
      <c r="C2092" s="350" t="s">
        <v>4522</v>
      </c>
      <c r="D2092" s="350" t="s">
        <v>4503</v>
      </c>
      <c r="E2092" s="350" t="s">
        <v>254</v>
      </c>
      <c r="F2092" s="350" t="s">
        <v>4363</v>
      </c>
      <c r="G2092" s="350" t="s">
        <v>447</v>
      </c>
      <c r="H2092" s="309" t="s">
        <v>1152</v>
      </c>
    </row>
    <row r="2093" spans="1:8" s="187" customFormat="1" ht="22.9" customHeight="1" x14ac:dyDescent="0.2">
      <c r="A2093" s="552"/>
      <c r="B2093" s="553"/>
      <c r="C2093" s="350" t="s">
        <v>4523</v>
      </c>
      <c r="D2093" s="350" t="s">
        <v>4503</v>
      </c>
      <c r="E2093" s="350" t="s">
        <v>254</v>
      </c>
      <c r="F2093" s="350" t="s">
        <v>4363</v>
      </c>
      <c r="G2093" s="350" t="s">
        <v>447</v>
      </c>
      <c r="H2093" s="309" t="s">
        <v>1152</v>
      </c>
    </row>
    <row r="2094" spans="1:8" s="187" customFormat="1" ht="22.9" customHeight="1" x14ac:dyDescent="0.2">
      <c r="A2094" s="552"/>
      <c r="B2094" s="553"/>
      <c r="C2094" s="350" t="s">
        <v>4524</v>
      </c>
      <c r="D2094" s="350" t="s">
        <v>4503</v>
      </c>
      <c r="E2094" s="350" t="s">
        <v>254</v>
      </c>
      <c r="F2094" s="350" t="s">
        <v>4363</v>
      </c>
      <c r="G2094" s="350" t="s">
        <v>447</v>
      </c>
      <c r="H2094" s="309" t="s">
        <v>1152</v>
      </c>
    </row>
    <row r="2095" spans="1:8" s="187" customFormat="1" ht="22.9" customHeight="1" x14ac:dyDescent="0.2">
      <c r="A2095" s="552"/>
      <c r="B2095" s="553"/>
      <c r="C2095" s="350" t="s">
        <v>4525</v>
      </c>
      <c r="D2095" s="350" t="s">
        <v>4503</v>
      </c>
      <c r="E2095" s="350" t="s">
        <v>254</v>
      </c>
      <c r="F2095" s="350" t="s">
        <v>4363</v>
      </c>
      <c r="G2095" s="350" t="s">
        <v>447</v>
      </c>
      <c r="H2095" s="309" t="s">
        <v>1152</v>
      </c>
    </row>
    <row r="2096" spans="1:8" s="187" customFormat="1" ht="22.9" customHeight="1" x14ac:dyDescent="0.2">
      <c r="A2096" s="552"/>
      <c r="B2096" s="553"/>
      <c r="C2096" s="350" t="s">
        <v>4526</v>
      </c>
      <c r="D2096" s="350" t="s">
        <v>4503</v>
      </c>
      <c r="E2096" s="350" t="s">
        <v>254</v>
      </c>
      <c r="F2096" s="350" t="s">
        <v>4363</v>
      </c>
      <c r="G2096" s="350" t="s">
        <v>447</v>
      </c>
      <c r="H2096" s="309" t="s">
        <v>1152</v>
      </c>
    </row>
    <row r="2097" spans="1:8" s="187" customFormat="1" ht="22.9" customHeight="1" x14ac:dyDescent="0.2">
      <c r="A2097" s="552" t="s">
        <v>16251</v>
      </c>
      <c r="B2097" s="553" t="s">
        <v>16252</v>
      </c>
      <c r="C2097" s="350" t="s">
        <v>16565</v>
      </c>
      <c r="D2097" s="350" t="s">
        <v>16566</v>
      </c>
      <c r="E2097" s="350" t="s">
        <v>254</v>
      </c>
      <c r="F2097" s="350" t="s">
        <v>4349</v>
      </c>
      <c r="G2097" s="350" t="s">
        <v>462</v>
      </c>
      <c r="H2097" s="309"/>
    </row>
    <row r="2098" spans="1:8" s="187" customFormat="1" ht="22.9" customHeight="1" x14ac:dyDescent="0.2">
      <c r="A2098" s="552"/>
      <c r="B2098" s="553"/>
      <c r="C2098" s="350" t="s">
        <v>16567</v>
      </c>
      <c r="D2098" s="350" t="s">
        <v>16568</v>
      </c>
      <c r="E2098" s="350" t="s">
        <v>254</v>
      </c>
      <c r="F2098" s="350" t="s">
        <v>4349</v>
      </c>
      <c r="G2098" s="350" t="s">
        <v>462</v>
      </c>
      <c r="H2098" s="309"/>
    </row>
    <row r="2099" spans="1:8" s="187" customFormat="1" ht="22.9" customHeight="1" x14ac:dyDescent="0.2">
      <c r="A2099" s="552"/>
      <c r="B2099" s="553"/>
      <c r="C2099" s="350" t="s">
        <v>16569</v>
      </c>
      <c r="D2099" s="350" t="s">
        <v>16570</v>
      </c>
      <c r="E2099" s="350" t="s">
        <v>254</v>
      </c>
      <c r="F2099" s="350" t="s">
        <v>4363</v>
      </c>
      <c r="G2099" s="350" t="s">
        <v>462</v>
      </c>
      <c r="H2099" s="309"/>
    </row>
    <row r="2100" spans="1:8" s="187" customFormat="1" ht="22.9" customHeight="1" x14ac:dyDescent="0.2">
      <c r="A2100" s="552"/>
      <c r="B2100" s="553"/>
      <c r="C2100" s="350" t="s">
        <v>16571</v>
      </c>
      <c r="D2100" s="350" t="s">
        <v>16572</v>
      </c>
      <c r="E2100" s="350" t="s">
        <v>254</v>
      </c>
      <c r="F2100" s="350" t="s">
        <v>4363</v>
      </c>
      <c r="G2100" s="350" t="s">
        <v>462</v>
      </c>
      <c r="H2100" s="309"/>
    </row>
    <row r="2101" spans="1:8" s="187" customFormat="1" ht="22.9" customHeight="1" x14ac:dyDescent="0.2">
      <c r="A2101" s="552"/>
      <c r="B2101" s="553"/>
      <c r="C2101" s="350" t="s">
        <v>16573</v>
      </c>
      <c r="D2101" s="350" t="s">
        <v>16574</v>
      </c>
      <c r="E2101" s="350" t="s">
        <v>254</v>
      </c>
      <c r="F2101" s="350" t="s">
        <v>4363</v>
      </c>
      <c r="G2101" s="350" t="s">
        <v>462</v>
      </c>
      <c r="H2101" s="309"/>
    </row>
    <row r="2102" spans="1:8" s="187" customFormat="1" ht="22.9" customHeight="1" x14ac:dyDescent="0.2">
      <c r="A2102" s="349" t="s">
        <v>16254</v>
      </c>
      <c r="B2102" s="350" t="s">
        <v>16255</v>
      </c>
      <c r="C2102" s="350" t="s">
        <v>16575</v>
      </c>
      <c r="D2102" s="350" t="s">
        <v>16256</v>
      </c>
      <c r="E2102" s="350" t="s">
        <v>254</v>
      </c>
      <c r="F2102" s="350" t="s">
        <v>4349</v>
      </c>
      <c r="G2102" s="350" t="s">
        <v>447</v>
      </c>
      <c r="H2102" s="309"/>
    </row>
    <row r="2103" spans="1:8" s="187" customFormat="1" ht="22.9" customHeight="1" x14ac:dyDescent="0.2">
      <c r="A2103" s="349" t="s">
        <v>858</v>
      </c>
      <c r="B2103" s="350" t="s">
        <v>859</v>
      </c>
      <c r="C2103" s="350" t="s">
        <v>4527</v>
      </c>
      <c r="D2103" s="350" t="s">
        <v>16257</v>
      </c>
      <c r="E2103" s="350" t="s">
        <v>254</v>
      </c>
      <c r="F2103" s="350" t="s">
        <v>1169</v>
      </c>
      <c r="G2103" s="350" t="s">
        <v>447</v>
      </c>
      <c r="H2103" s="309"/>
    </row>
    <row r="2104" spans="1:8" s="187" customFormat="1" ht="22.9" customHeight="1" x14ac:dyDescent="0.2">
      <c r="A2104" s="552" t="s">
        <v>860</v>
      </c>
      <c r="B2104" s="553" t="s">
        <v>392</v>
      </c>
      <c r="C2104" s="350" t="s">
        <v>4528</v>
      </c>
      <c r="D2104" s="350" t="s">
        <v>4529</v>
      </c>
      <c r="E2104" s="350" t="s">
        <v>254</v>
      </c>
      <c r="F2104" s="350" t="s">
        <v>1169</v>
      </c>
      <c r="G2104" s="350" t="s">
        <v>447</v>
      </c>
      <c r="H2104" s="309" t="s">
        <v>1225</v>
      </c>
    </row>
    <row r="2105" spans="1:8" s="187" customFormat="1" ht="22.9" customHeight="1" x14ac:dyDescent="0.2">
      <c r="A2105" s="552"/>
      <c r="B2105" s="553"/>
      <c r="C2105" s="350" t="s">
        <v>4530</v>
      </c>
      <c r="D2105" s="350" t="s">
        <v>4531</v>
      </c>
      <c r="E2105" s="350" t="s">
        <v>254</v>
      </c>
      <c r="F2105" s="350" t="s">
        <v>1169</v>
      </c>
      <c r="G2105" s="350" t="s">
        <v>447</v>
      </c>
      <c r="H2105" s="309" t="s">
        <v>1225</v>
      </c>
    </row>
    <row r="2106" spans="1:8" s="187" customFormat="1" ht="22.9" customHeight="1" x14ac:dyDescent="0.2">
      <c r="A2106" s="552"/>
      <c r="B2106" s="553"/>
      <c r="C2106" s="350" t="s">
        <v>4532</v>
      </c>
      <c r="D2106" s="350" t="s">
        <v>16576</v>
      </c>
      <c r="E2106" s="350" t="s">
        <v>254</v>
      </c>
      <c r="F2106" s="350" t="s">
        <v>1169</v>
      </c>
      <c r="G2106" s="350" t="s">
        <v>447</v>
      </c>
      <c r="H2106" s="309" t="s">
        <v>1225</v>
      </c>
    </row>
    <row r="2107" spans="1:8" s="187" customFormat="1" ht="22.9" customHeight="1" x14ac:dyDescent="0.2">
      <c r="A2107" s="552"/>
      <c r="B2107" s="553"/>
      <c r="C2107" s="350" t="s">
        <v>4533</v>
      </c>
      <c r="D2107" s="350" t="s">
        <v>4534</v>
      </c>
      <c r="E2107" s="350" t="s">
        <v>254</v>
      </c>
      <c r="F2107" s="350" t="s">
        <v>1169</v>
      </c>
      <c r="G2107" s="350" t="s">
        <v>447</v>
      </c>
      <c r="H2107" s="309" t="s">
        <v>1225</v>
      </c>
    </row>
    <row r="2108" spans="1:8" s="187" customFormat="1" ht="22.9" customHeight="1" x14ac:dyDescent="0.2">
      <c r="A2108" s="552"/>
      <c r="B2108" s="553"/>
      <c r="C2108" s="350" t="s">
        <v>4535</v>
      </c>
      <c r="D2108" s="350" t="s">
        <v>4536</v>
      </c>
      <c r="E2108" s="350" t="s">
        <v>254</v>
      </c>
      <c r="F2108" s="350" t="s">
        <v>1169</v>
      </c>
      <c r="G2108" s="350" t="s">
        <v>447</v>
      </c>
      <c r="H2108" s="309" t="s">
        <v>1225</v>
      </c>
    </row>
    <row r="2109" spans="1:8" s="187" customFormat="1" ht="22.9" customHeight="1" x14ac:dyDescent="0.2">
      <c r="A2109" s="552"/>
      <c r="B2109" s="553"/>
      <c r="C2109" s="350" t="s">
        <v>4537</v>
      </c>
      <c r="D2109" s="350" t="s">
        <v>4538</v>
      </c>
      <c r="E2109" s="350" t="s">
        <v>254</v>
      </c>
      <c r="F2109" s="350" t="s">
        <v>1169</v>
      </c>
      <c r="G2109" s="350" t="s">
        <v>447</v>
      </c>
      <c r="H2109" s="309" t="s">
        <v>1225</v>
      </c>
    </row>
    <row r="2110" spans="1:8" s="187" customFormat="1" ht="22.9" customHeight="1" x14ac:dyDescent="0.2">
      <c r="A2110" s="552"/>
      <c r="B2110" s="553"/>
      <c r="C2110" s="350" t="s">
        <v>4539</v>
      </c>
      <c r="D2110" s="350" t="s">
        <v>4540</v>
      </c>
      <c r="E2110" s="350" t="s">
        <v>254</v>
      </c>
      <c r="F2110" s="350" t="s">
        <v>1169</v>
      </c>
      <c r="G2110" s="350" t="s">
        <v>447</v>
      </c>
      <c r="H2110" s="309" t="s">
        <v>1225</v>
      </c>
    </row>
    <row r="2111" spans="1:8" s="187" customFormat="1" ht="22.9" customHeight="1" x14ac:dyDescent="0.2">
      <c r="A2111" s="552"/>
      <c r="B2111" s="553"/>
      <c r="C2111" s="350" t="s">
        <v>4541</v>
      </c>
      <c r="D2111" s="350" t="s">
        <v>4542</v>
      </c>
      <c r="E2111" s="350" t="s">
        <v>254</v>
      </c>
      <c r="F2111" s="350" t="s">
        <v>1169</v>
      </c>
      <c r="G2111" s="350" t="s">
        <v>447</v>
      </c>
      <c r="H2111" s="309" t="s">
        <v>1225</v>
      </c>
    </row>
    <row r="2112" spans="1:8" s="187" customFormat="1" ht="22.9" customHeight="1" x14ac:dyDescent="0.2">
      <c r="A2112" s="552"/>
      <c r="B2112" s="553"/>
      <c r="C2112" s="350" t="s">
        <v>4543</v>
      </c>
      <c r="D2112" s="350" t="s">
        <v>4544</v>
      </c>
      <c r="E2112" s="350" t="s">
        <v>254</v>
      </c>
      <c r="F2112" s="350" t="s">
        <v>1169</v>
      </c>
      <c r="G2112" s="350" t="s">
        <v>447</v>
      </c>
      <c r="H2112" s="309" t="s">
        <v>1225</v>
      </c>
    </row>
    <row r="2113" spans="1:8" s="187" customFormat="1" ht="22.9" customHeight="1" x14ac:dyDescent="0.2">
      <c r="A2113" s="552"/>
      <c r="B2113" s="553"/>
      <c r="C2113" s="350" t="s">
        <v>4545</v>
      </c>
      <c r="D2113" s="350" t="s">
        <v>4546</v>
      </c>
      <c r="E2113" s="350" t="s">
        <v>254</v>
      </c>
      <c r="F2113" s="350" t="s">
        <v>1169</v>
      </c>
      <c r="G2113" s="350" t="s">
        <v>447</v>
      </c>
      <c r="H2113" s="309" t="s">
        <v>1225</v>
      </c>
    </row>
    <row r="2114" spans="1:8" s="187" customFormat="1" ht="22.9" customHeight="1" x14ac:dyDescent="0.2">
      <c r="A2114" s="552"/>
      <c r="B2114" s="553"/>
      <c r="C2114" s="350" t="s">
        <v>4547</v>
      </c>
      <c r="D2114" s="350" t="s">
        <v>4548</v>
      </c>
      <c r="E2114" s="350" t="s">
        <v>254</v>
      </c>
      <c r="F2114" s="350" t="s">
        <v>1169</v>
      </c>
      <c r="G2114" s="350" t="s">
        <v>447</v>
      </c>
      <c r="H2114" s="309" t="s">
        <v>1225</v>
      </c>
    </row>
    <row r="2115" spans="1:8" s="187" customFormat="1" ht="22.9" customHeight="1" x14ac:dyDescent="0.2">
      <c r="A2115" s="552"/>
      <c r="B2115" s="553"/>
      <c r="C2115" s="350" t="s">
        <v>4549</v>
      </c>
      <c r="D2115" s="350" t="s">
        <v>4550</v>
      </c>
      <c r="E2115" s="350" t="s">
        <v>254</v>
      </c>
      <c r="F2115" s="350" t="s">
        <v>1169</v>
      </c>
      <c r="G2115" s="350" t="s">
        <v>447</v>
      </c>
      <c r="H2115" s="309" t="s">
        <v>1225</v>
      </c>
    </row>
    <row r="2116" spans="1:8" s="187" customFormat="1" ht="22.9" customHeight="1" x14ac:dyDescent="0.2">
      <c r="A2116" s="552"/>
      <c r="B2116" s="553"/>
      <c r="C2116" s="350" t="s">
        <v>4551</v>
      </c>
      <c r="D2116" s="350" t="s">
        <v>4552</v>
      </c>
      <c r="E2116" s="350" t="s">
        <v>257</v>
      </c>
      <c r="F2116" s="350" t="s">
        <v>4553</v>
      </c>
      <c r="G2116" s="350" t="s">
        <v>447</v>
      </c>
      <c r="H2116" s="309" t="s">
        <v>1225</v>
      </c>
    </row>
    <row r="2117" spans="1:8" s="187" customFormat="1" ht="22.9" customHeight="1" x14ac:dyDescent="0.2">
      <c r="A2117" s="552"/>
      <c r="B2117" s="553"/>
      <c r="C2117" s="350" t="s">
        <v>4554</v>
      </c>
      <c r="D2117" s="350" t="s">
        <v>4555</v>
      </c>
      <c r="E2117" s="350" t="s">
        <v>257</v>
      </c>
      <c r="F2117" s="350" t="s">
        <v>4553</v>
      </c>
      <c r="G2117" s="350" t="s">
        <v>447</v>
      </c>
      <c r="H2117" s="309" t="s">
        <v>1225</v>
      </c>
    </row>
    <row r="2118" spans="1:8" s="187" customFormat="1" ht="22.9" customHeight="1" x14ac:dyDescent="0.2">
      <c r="A2118" s="552" t="s">
        <v>861</v>
      </c>
      <c r="B2118" s="553" t="s">
        <v>391</v>
      </c>
      <c r="C2118" s="350" t="s">
        <v>4556</v>
      </c>
      <c r="D2118" s="350" t="s">
        <v>4557</v>
      </c>
      <c r="E2118" s="350" t="s">
        <v>254</v>
      </c>
      <c r="F2118" s="350" t="s">
        <v>1169</v>
      </c>
      <c r="G2118" s="350" t="s">
        <v>447</v>
      </c>
      <c r="H2118" s="309" t="s">
        <v>1280</v>
      </c>
    </row>
    <row r="2119" spans="1:8" s="187" customFormat="1" ht="22.9" customHeight="1" x14ac:dyDescent="0.2">
      <c r="A2119" s="552"/>
      <c r="B2119" s="553"/>
      <c r="C2119" s="350" t="s">
        <v>4558</v>
      </c>
      <c r="D2119" s="350" t="s">
        <v>4559</v>
      </c>
      <c r="E2119" s="350" t="s">
        <v>254</v>
      </c>
      <c r="F2119" s="350" t="s">
        <v>1169</v>
      </c>
      <c r="G2119" s="350" t="s">
        <v>447</v>
      </c>
      <c r="H2119" s="309" t="s">
        <v>1280</v>
      </c>
    </row>
    <row r="2120" spans="1:8" s="187" customFormat="1" ht="22.9" customHeight="1" x14ac:dyDescent="0.2">
      <c r="A2120" s="552"/>
      <c r="B2120" s="553"/>
      <c r="C2120" s="350" t="s">
        <v>4560</v>
      </c>
      <c r="D2120" s="350" t="s">
        <v>4561</v>
      </c>
      <c r="E2120" s="350" t="s">
        <v>254</v>
      </c>
      <c r="F2120" s="350" t="s">
        <v>1169</v>
      </c>
      <c r="G2120" s="350" t="s">
        <v>447</v>
      </c>
      <c r="H2120" s="309" t="s">
        <v>1280</v>
      </c>
    </row>
    <row r="2121" spans="1:8" s="187" customFormat="1" ht="22.9" customHeight="1" x14ac:dyDescent="0.2">
      <c r="A2121" s="552"/>
      <c r="B2121" s="553"/>
      <c r="C2121" s="350" t="s">
        <v>4562</v>
      </c>
      <c r="D2121" s="350" t="s">
        <v>8067</v>
      </c>
      <c r="E2121" s="350" t="s">
        <v>254</v>
      </c>
      <c r="F2121" s="350" t="s">
        <v>1169</v>
      </c>
      <c r="G2121" s="350" t="s">
        <v>447</v>
      </c>
      <c r="H2121" s="309" t="s">
        <v>1280</v>
      </c>
    </row>
    <row r="2122" spans="1:8" s="187" customFormat="1" ht="22.9" customHeight="1" x14ac:dyDescent="0.2">
      <c r="A2122" s="552"/>
      <c r="B2122" s="553"/>
      <c r="C2122" s="350" t="s">
        <v>4563</v>
      </c>
      <c r="D2122" s="350" t="s">
        <v>4564</v>
      </c>
      <c r="E2122" s="350" t="s">
        <v>254</v>
      </c>
      <c r="F2122" s="350" t="s">
        <v>1169</v>
      </c>
      <c r="G2122" s="350" t="s">
        <v>447</v>
      </c>
      <c r="H2122" s="309" t="s">
        <v>1280</v>
      </c>
    </row>
    <row r="2123" spans="1:8" s="187" customFormat="1" ht="22.9" customHeight="1" x14ac:dyDescent="0.2">
      <c r="A2123" s="552"/>
      <c r="B2123" s="553"/>
      <c r="C2123" s="350" t="s">
        <v>4565</v>
      </c>
      <c r="D2123" s="350" t="s">
        <v>8068</v>
      </c>
      <c r="E2123" s="350" t="s">
        <v>254</v>
      </c>
      <c r="F2123" s="350" t="s">
        <v>1169</v>
      </c>
      <c r="G2123" s="350" t="s">
        <v>447</v>
      </c>
      <c r="H2123" s="309" t="s">
        <v>1280</v>
      </c>
    </row>
    <row r="2124" spans="1:8" s="187" customFormat="1" ht="22.9" customHeight="1" x14ac:dyDescent="0.2">
      <c r="A2124" s="552"/>
      <c r="B2124" s="553"/>
      <c r="C2124" s="350" t="s">
        <v>4566</v>
      </c>
      <c r="D2124" s="350" t="s">
        <v>4567</v>
      </c>
      <c r="E2124" s="350" t="s">
        <v>254</v>
      </c>
      <c r="F2124" s="350" t="s">
        <v>1169</v>
      </c>
      <c r="G2124" s="350" t="s">
        <v>447</v>
      </c>
      <c r="H2124" s="309" t="s">
        <v>1280</v>
      </c>
    </row>
    <row r="2125" spans="1:8" s="187" customFormat="1" ht="22.9" customHeight="1" x14ac:dyDescent="0.2">
      <c r="A2125" s="552"/>
      <c r="B2125" s="553"/>
      <c r="C2125" s="350" t="s">
        <v>4568</v>
      </c>
      <c r="D2125" s="350" t="s">
        <v>4569</v>
      </c>
      <c r="E2125" s="350" t="s">
        <v>254</v>
      </c>
      <c r="F2125" s="350" t="s">
        <v>1169</v>
      </c>
      <c r="G2125" s="350" t="s">
        <v>447</v>
      </c>
      <c r="H2125" s="309" t="s">
        <v>1280</v>
      </c>
    </row>
    <row r="2126" spans="1:8" s="187" customFormat="1" ht="22.9" customHeight="1" x14ac:dyDescent="0.2">
      <c r="A2126" s="552"/>
      <c r="B2126" s="553"/>
      <c r="C2126" s="350" t="s">
        <v>4570</v>
      </c>
      <c r="D2126" s="350" t="s">
        <v>4571</v>
      </c>
      <c r="E2126" s="350" t="s">
        <v>254</v>
      </c>
      <c r="F2126" s="350" t="s">
        <v>1169</v>
      </c>
      <c r="G2126" s="350" t="s">
        <v>447</v>
      </c>
      <c r="H2126" s="309" t="s">
        <v>1280</v>
      </c>
    </row>
    <row r="2127" spans="1:8" s="187" customFormat="1" ht="22.9" customHeight="1" x14ac:dyDescent="0.2">
      <c r="A2127" s="552"/>
      <c r="B2127" s="553"/>
      <c r="C2127" s="350" t="s">
        <v>4572</v>
      </c>
      <c r="D2127" s="350" t="s">
        <v>4573</v>
      </c>
      <c r="E2127" s="350" t="s">
        <v>254</v>
      </c>
      <c r="F2127" s="350" t="s">
        <v>1169</v>
      </c>
      <c r="G2127" s="350" t="s">
        <v>447</v>
      </c>
      <c r="H2127" s="309" t="s">
        <v>1280</v>
      </c>
    </row>
    <row r="2128" spans="1:8" s="187" customFormat="1" ht="22.9" customHeight="1" x14ac:dyDescent="0.2">
      <c r="A2128" s="552"/>
      <c r="B2128" s="553"/>
      <c r="C2128" s="350" t="s">
        <v>4574</v>
      </c>
      <c r="D2128" s="350" t="s">
        <v>4567</v>
      </c>
      <c r="E2128" s="350" t="s">
        <v>254</v>
      </c>
      <c r="F2128" s="350" t="s">
        <v>1169</v>
      </c>
      <c r="G2128" s="350" t="s">
        <v>447</v>
      </c>
      <c r="H2128" s="309" t="s">
        <v>1280</v>
      </c>
    </row>
    <row r="2129" spans="1:8" s="187" customFormat="1" ht="22.9" customHeight="1" x14ac:dyDescent="0.2">
      <c r="A2129" s="552"/>
      <c r="B2129" s="553"/>
      <c r="C2129" s="350" t="s">
        <v>4575</v>
      </c>
      <c r="D2129" s="350" t="s">
        <v>4576</v>
      </c>
      <c r="E2129" s="350" t="s">
        <v>254</v>
      </c>
      <c r="F2129" s="350" t="s">
        <v>1169</v>
      </c>
      <c r="G2129" s="350" t="s">
        <v>447</v>
      </c>
      <c r="H2129" s="309" t="s">
        <v>1280</v>
      </c>
    </row>
    <row r="2130" spans="1:8" s="187" customFormat="1" ht="22.9" customHeight="1" x14ac:dyDescent="0.2">
      <c r="A2130" s="552"/>
      <c r="B2130" s="553"/>
      <c r="C2130" s="350" t="s">
        <v>4577</v>
      </c>
      <c r="D2130" s="350" t="s">
        <v>8069</v>
      </c>
      <c r="E2130" s="350" t="s">
        <v>254</v>
      </c>
      <c r="F2130" s="350" t="s">
        <v>1169</v>
      </c>
      <c r="G2130" s="350" t="s">
        <v>447</v>
      </c>
      <c r="H2130" s="309" t="s">
        <v>1280</v>
      </c>
    </row>
    <row r="2131" spans="1:8" s="187" customFormat="1" ht="22.9" customHeight="1" x14ac:dyDescent="0.2">
      <c r="A2131" s="552"/>
      <c r="B2131" s="553"/>
      <c r="C2131" s="350" t="s">
        <v>4578</v>
      </c>
      <c r="D2131" s="350" t="s">
        <v>4579</v>
      </c>
      <c r="E2131" s="350" t="s">
        <v>254</v>
      </c>
      <c r="F2131" s="350" t="s">
        <v>1169</v>
      </c>
      <c r="G2131" s="350" t="s">
        <v>447</v>
      </c>
      <c r="H2131" s="309" t="s">
        <v>1280</v>
      </c>
    </row>
    <row r="2132" spans="1:8" s="187" customFormat="1" ht="22.9" customHeight="1" x14ac:dyDescent="0.2">
      <c r="A2132" s="552"/>
      <c r="B2132" s="553"/>
      <c r="C2132" s="350" t="s">
        <v>4580</v>
      </c>
      <c r="D2132" s="350" t="s">
        <v>4581</v>
      </c>
      <c r="E2132" s="350" t="s">
        <v>254</v>
      </c>
      <c r="F2132" s="350" t="s">
        <v>1169</v>
      </c>
      <c r="G2132" s="350" t="s">
        <v>447</v>
      </c>
      <c r="H2132" s="309" t="s">
        <v>1280</v>
      </c>
    </row>
    <row r="2133" spans="1:8" s="187" customFormat="1" ht="22.9" customHeight="1" x14ac:dyDescent="0.2">
      <c r="A2133" s="552"/>
      <c r="B2133" s="553"/>
      <c r="C2133" s="350" t="s">
        <v>4582</v>
      </c>
      <c r="D2133" s="350" t="s">
        <v>4583</v>
      </c>
      <c r="E2133" s="350" t="s">
        <v>254</v>
      </c>
      <c r="F2133" s="350" t="s">
        <v>1169</v>
      </c>
      <c r="G2133" s="350" t="s">
        <v>447</v>
      </c>
      <c r="H2133" s="309" t="s">
        <v>1280</v>
      </c>
    </row>
    <row r="2134" spans="1:8" s="187" customFormat="1" ht="22.9" customHeight="1" x14ac:dyDescent="0.2">
      <c r="A2134" s="552"/>
      <c r="B2134" s="553"/>
      <c r="C2134" s="350" t="s">
        <v>4584</v>
      </c>
      <c r="D2134" s="350" t="s">
        <v>4585</v>
      </c>
      <c r="E2134" s="350" t="s">
        <v>254</v>
      </c>
      <c r="F2134" s="350" t="s">
        <v>1169</v>
      </c>
      <c r="G2134" s="350" t="s">
        <v>447</v>
      </c>
      <c r="H2134" s="309" t="s">
        <v>1280</v>
      </c>
    </row>
    <row r="2135" spans="1:8" s="187" customFormat="1" ht="22.9" customHeight="1" x14ac:dyDescent="0.2">
      <c r="A2135" s="552"/>
      <c r="B2135" s="553"/>
      <c r="C2135" s="350" t="s">
        <v>4586</v>
      </c>
      <c r="D2135" s="350" t="s">
        <v>4587</v>
      </c>
      <c r="E2135" s="350" t="s">
        <v>14925</v>
      </c>
      <c r="F2135" s="350" t="s">
        <v>1410</v>
      </c>
      <c r="G2135" s="350" t="s">
        <v>447</v>
      </c>
      <c r="H2135" s="309" t="s">
        <v>1280</v>
      </c>
    </row>
    <row r="2136" spans="1:8" s="187" customFormat="1" ht="22.9" customHeight="1" x14ac:dyDescent="0.2">
      <c r="A2136" s="552"/>
      <c r="B2136" s="553"/>
      <c r="C2136" s="350" t="s">
        <v>4588</v>
      </c>
      <c r="D2136" s="350" t="s">
        <v>4589</v>
      </c>
      <c r="E2136" s="350" t="s">
        <v>14925</v>
      </c>
      <c r="F2136" s="350" t="s">
        <v>1410</v>
      </c>
      <c r="G2136" s="350" t="s">
        <v>447</v>
      </c>
      <c r="H2136" s="309" t="s">
        <v>1280</v>
      </c>
    </row>
    <row r="2137" spans="1:8" s="187" customFormat="1" ht="22.9" customHeight="1" x14ac:dyDescent="0.2">
      <c r="A2137" s="552"/>
      <c r="B2137" s="553"/>
      <c r="C2137" s="350" t="s">
        <v>4590</v>
      </c>
      <c r="D2137" s="350" t="s">
        <v>4591</v>
      </c>
      <c r="E2137" s="350" t="s">
        <v>14925</v>
      </c>
      <c r="F2137" s="350" t="s">
        <v>2334</v>
      </c>
      <c r="G2137" s="350" t="s">
        <v>447</v>
      </c>
      <c r="H2137" s="309" t="s">
        <v>1280</v>
      </c>
    </row>
    <row r="2138" spans="1:8" s="187" customFormat="1" ht="22.9" customHeight="1" x14ac:dyDescent="0.2">
      <c r="A2138" s="552"/>
      <c r="B2138" s="553"/>
      <c r="C2138" s="350" t="s">
        <v>4592</v>
      </c>
      <c r="D2138" s="350" t="s">
        <v>4593</v>
      </c>
      <c r="E2138" s="350" t="s">
        <v>14925</v>
      </c>
      <c r="F2138" s="350" t="s">
        <v>2334</v>
      </c>
      <c r="G2138" s="350" t="s">
        <v>447</v>
      </c>
      <c r="H2138" s="309" t="s">
        <v>1280</v>
      </c>
    </row>
    <row r="2139" spans="1:8" s="187" customFormat="1" ht="22.9" customHeight="1" x14ac:dyDescent="0.2">
      <c r="A2139" s="552"/>
      <c r="B2139" s="553"/>
      <c r="C2139" s="350" t="s">
        <v>4594</v>
      </c>
      <c r="D2139" s="350" t="s">
        <v>4595</v>
      </c>
      <c r="E2139" s="350" t="s">
        <v>14925</v>
      </c>
      <c r="F2139" s="350" t="s">
        <v>2334</v>
      </c>
      <c r="G2139" s="350" t="s">
        <v>447</v>
      </c>
      <c r="H2139" s="309" t="s">
        <v>1280</v>
      </c>
    </row>
    <row r="2140" spans="1:8" s="187" customFormat="1" ht="22.9" customHeight="1" x14ac:dyDescent="0.2">
      <c r="A2140" s="552"/>
      <c r="B2140" s="553"/>
      <c r="C2140" s="350" t="s">
        <v>4596</v>
      </c>
      <c r="D2140" s="350" t="s">
        <v>4597</v>
      </c>
      <c r="E2140" s="350" t="s">
        <v>14925</v>
      </c>
      <c r="F2140" s="350" t="s">
        <v>2334</v>
      </c>
      <c r="G2140" s="350" t="s">
        <v>447</v>
      </c>
      <c r="H2140" s="309" t="s">
        <v>1280</v>
      </c>
    </row>
    <row r="2141" spans="1:8" s="187" customFormat="1" ht="22.9" customHeight="1" x14ac:dyDescent="0.2">
      <c r="A2141" s="552" t="s">
        <v>698</v>
      </c>
      <c r="B2141" s="553" t="s">
        <v>412</v>
      </c>
      <c r="C2141" s="350" t="s">
        <v>4598</v>
      </c>
      <c r="D2141" s="350" t="s">
        <v>16577</v>
      </c>
      <c r="E2141" s="350" t="s">
        <v>254</v>
      </c>
      <c r="F2141" s="350" t="s">
        <v>1169</v>
      </c>
      <c r="G2141" s="350" t="s">
        <v>447</v>
      </c>
      <c r="H2141" s="309"/>
    </row>
    <row r="2142" spans="1:8" s="187" customFormat="1" ht="22.9" customHeight="1" x14ac:dyDescent="0.2">
      <c r="A2142" s="552"/>
      <c r="B2142" s="553"/>
      <c r="C2142" s="350" t="s">
        <v>4599</v>
      </c>
      <c r="D2142" s="350" t="s">
        <v>16578</v>
      </c>
      <c r="E2142" s="350" t="s">
        <v>254</v>
      </c>
      <c r="F2142" s="350" t="s">
        <v>1169</v>
      </c>
      <c r="G2142" s="350" t="s">
        <v>447</v>
      </c>
      <c r="H2142" s="309"/>
    </row>
    <row r="2143" spans="1:8" s="187" customFormat="1" ht="22.9" customHeight="1" x14ac:dyDescent="0.2">
      <c r="A2143" s="552"/>
      <c r="B2143" s="553"/>
      <c r="C2143" s="350" t="s">
        <v>4600</v>
      </c>
      <c r="D2143" s="350" t="s">
        <v>16579</v>
      </c>
      <c r="E2143" s="350" t="s">
        <v>254</v>
      </c>
      <c r="F2143" s="350" t="s">
        <v>1169</v>
      </c>
      <c r="G2143" s="350" t="s">
        <v>447</v>
      </c>
      <c r="H2143" s="309"/>
    </row>
    <row r="2144" spans="1:8" s="187" customFormat="1" ht="22.9" customHeight="1" x14ac:dyDescent="0.2">
      <c r="A2144" s="552"/>
      <c r="B2144" s="553"/>
      <c r="C2144" s="350" t="s">
        <v>4601</v>
      </c>
      <c r="D2144" s="350" t="s">
        <v>4602</v>
      </c>
      <c r="E2144" s="350" t="s">
        <v>254</v>
      </c>
      <c r="F2144" s="350" t="s">
        <v>1169</v>
      </c>
      <c r="G2144" s="350" t="s">
        <v>447</v>
      </c>
      <c r="H2144" s="309"/>
    </row>
    <row r="2145" spans="1:8" s="187" customFormat="1" ht="22.9" customHeight="1" x14ac:dyDescent="0.2">
      <c r="A2145" s="552"/>
      <c r="B2145" s="553"/>
      <c r="C2145" s="350" t="s">
        <v>4603</v>
      </c>
      <c r="D2145" s="350" t="s">
        <v>8070</v>
      </c>
      <c r="E2145" s="350" t="s">
        <v>254</v>
      </c>
      <c r="F2145" s="350" t="s">
        <v>1169</v>
      </c>
      <c r="G2145" s="350" t="s">
        <v>447</v>
      </c>
      <c r="H2145" s="309"/>
    </row>
    <row r="2146" spans="1:8" s="187" customFormat="1" ht="22.9" customHeight="1" x14ac:dyDescent="0.2">
      <c r="A2146" s="349" t="s">
        <v>862</v>
      </c>
      <c r="B2146" s="350" t="s">
        <v>863</v>
      </c>
      <c r="C2146" s="350" t="s">
        <v>4604</v>
      </c>
      <c r="D2146" s="350" t="s">
        <v>863</v>
      </c>
      <c r="E2146" s="350" t="s">
        <v>254</v>
      </c>
      <c r="F2146" s="350" t="s">
        <v>1169</v>
      </c>
      <c r="G2146" s="350" t="s">
        <v>447</v>
      </c>
      <c r="H2146" s="309"/>
    </row>
    <row r="2147" spans="1:8" s="187" customFormat="1" ht="22.9" customHeight="1" x14ac:dyDescent="0.2">
      <c r="A2147" s="552" t="s">
        <v>864</v>
      </c>
      <c r="B2147" s="553" t="s">
        <v>865</v>
      </c>
      <c r="C2147" s="350" t="s">
        <v>4605</v>
      </c>
      <c r="D2147" s="350" t="s">
        <v>4606</v>
      </c>
      <c r="E2147" s="350" t="s">
        <v>254</v>
      </c>
      <c r="F2147" s="350" t="s">
        <v>1169</v>
      </c>
      <c r="G2147" s="350" t="s">
        <v>462</v>
      </c>
      <c r="H2147" s="309"/>
    </row>
    <row r="2148" spans="1:8" s="187" customFormat="1" ht="22.9" customHeight="1" x14ac:dyDescent="0.2">
      <c r="A2148" s="552"/>
      <c r="B2148" s="553"/>
      <c r="C2148" s="350" t="s">
        <v>4607</v>
      </c>
      <c r="D2148" s="350" t="s">
        <v>4608</v>
      </c>
      <c r="E2148" s="350" t="s">
        <v>254</v>
      </c>
      <c r="F2148" s="350" t="s">
        <v>1169</v>
      </c>
      <c r="G2148" s="350" t="s">
        <v>462</v>
      </c>
      <c r="H2148" s="309"/>
    </row>
    <row r="2149" spans="1:8" s="187" customFormat="1" ht="22.9" customHeight="1" x14ac:dyDescent="0.2">
      <c r="A2149" s="552"/>
      <c r="B2149" s="553"/>
      <c r="C2149" s="350" t="s">
        <v>16580</v>
      </c>
      <c r="D2149" s="350" t="s">
        <v>16581</v>
      </c>
      <c r="E2149" s="350" t="s">
        <v>254</v>
      </c>
      <c r="F2149" s="350" t="s">
        <v>1169</v>
      </c>
      <c r="G2149" s="350" t="s">
        <v>462</v>
      </c>
      <c r="H2149" s="309"/>
    </row>
    <row r="2150" spans="1:8" s="187" customFormat="1" ht="22.9" customHeight="1" x14ac:dyDescent="0.2">
      <c r="A2150" s="552" t="s">
        <v>1002</v>
      </c>
      <c r="B2150" s="553" t="s">
        <v>1003</v>
      </c>
      <c r="C2150" s="350" t="s">
        <v>4609</v>
      </c>
      <c r="D2150" s="350" t="s">
        <v>4610</v>
      </c>
      <c r="E2150" s="350" t="s">
        <v>257</v>
      </c>
      <c r="F2150" s="350" t="s">
        <v>2328</v>
      </c>
      <c r="G2150" s="350"/>
      <c r="H2150" s="309"/>
    </row>
    <row r="2151" spans="1:8" s="187" customFormat="1" ht="22.9" customHeight="1" x14ac:dyDescent="0.2">
      <c r="A2151" s="552"/>
      <c r="B2151" s="553"/>
      <c r="C2151" s="350" t="s">
        <v>4611</v>
      </c>
      <c r="D2151" s="350" t="s">
        <v>4612</v>
      </c>
      <c r="E2151" s="350" t="s">
        <v>257</v>
      </c>
      <c r="F2151" s="350" t="s">
        <v>2328</v>
      </c>
      <c r="G2151" s="350" t="s">
        <v>447</v>
      </c>
      <c r="H2151" s="309"/>
    </row>
    <row r="2152" spans="1:8" s="187" customFormat="1" ht="22.9" customHeight="1" x14ac:dyDescent="0.2">
      <c r="A2152" s="552" t="s">
        <v>625</v>
      </c>
      <c r="B2152" s="553" t="s">
        <v>626</v>
      </c>
      <c r="C2152" s="350" t="s">
        <v>4613</v>
      </c>
      <c r="D2152" s="350" t="s">
        <v>4614</v>
      </c>
      <c r="E2152" s="350" t="s">
        <v>257</v>
      </c>
      <c r="F2152" s="350" t="s">
        <v>1949</v>
      </c>
      <c r="G2152" s="350" t="s">
        <v>447</v>
      </c>
      <c r="H2152" s="309"/>
    </row>
    <row r="2153" spans="1:8" s="187" customFormat="1" ht="22.9" customHeight="1" x14ac:dyDescent="0.2">
      <c r="A2153" s="552"/>
      <c r="B2153" s="553"/>
      <c r="C2153" s="350" t="s">
        <v>4615</v>
      </c>
      <c r="D2153" s="350" t="s">
        <v>4616</v>
      </c>
      <c r="E2153" s="350" t="s">
        <v>257</v>
      </c>
      <c r="F2153" s="350" t="s">
        <v>2328</v>
      </c>
      <c r="G2153" s="350" t="s">
        <v>447</v>
      </c>
      <c r="H2153" s="309"/>
    </row>
    <row r="2154" spans="1:8" s="187" customFormat="1" ht="22.9" customHeight="1" x14ac:dyDescent="0.2">
      <c r="A2154" s="552" t="s">
        <v>1004</v>
      </c>
      <c r="B2154" s="553" t="s">
        <v>1005</v>
      </c>
      <c r="C2154" s="350" t="s">
        <v>4617</v>
      </c>
      <c r="D2154" s="350" t="s">
        <v>4618</v>
      </c>
      <c r="E2154" s="350" t="s">
        <v>257</v>
      </c>
      <c r="F2154" s="350" t="s">
        <v>2328</v>
      </c>
      <c r="G2154" s="350" t="s">
        <v>447</v>
      </c>
      <c r="H2154" s="309" t="s">
        <v>1152</v>
      </c>
    </row>
    <row r="2155" spans="1:8" s="187" customFormat="1" ht="22.9" customHeight="1" x14ac:dyDescent="0.2">
      <c r="A2155" s="552"/>
      <c r="B2155" s="553"/>
      <c r="C2155" s="350" t="s">
        <v>4619</v>
      </c>
      <c r="D2155" s="350" t="s">
        <v>4620</v>
      </c>
      <c r="E2155" s="350" t="s">
        <v>257</v>
      </c>
      <c r="F2155" s="350" t="s">
        <v>2328</v>
      </c>
      <c r="G2155" s="350" t="s">
        <v>462</v>
      </c>
      <c r="H2155" s="309" t="s">
        <v>1152</v>
      </c>
    </row>
    <row r="2156" spans="1:8" s="187" customFormat="1" ht="22.9" customHeight="1" x14ac:dyDescent="0.2">
      <c r="A2156" s="552" t="s">
        <v>1098</v>
      </c>
      <c r="B2156" s="553" t="s">
        <v>1099</v>
      </c>
      <c r="C2156" s="350" t="s">
        <v>4621</v>
      </c>
      <c r="D2156" s="350" t="s">
        <v>4622</v>
      </c>
      <c r="E2156" s="350" t="s">
        <v>250</v>
      </c>
      <c r="F2156" s="350" t="s">
        <v>4043</v>
      </c>
      <c r="G2156" s="350" t="s">
        <v>447</v>
      </c>
      <c r="H2156" s="309" t="s">
        <v>1152</v>
      </c>
    </row>
    <row r="2157" spans="1:8" s="187" customFormat="1" ht="22.9" customHeight="1" x14ac:dyDescent="0.2">
      <c r="A2157" s="552"/>
      <c r="B2157" s="553"/>
      <c r="C2157" s="350" t="s">
        <v>4623</v>
      </c>
      <c r="D2157" s="350" t="s">
        <v>4624</v>
      </c>
      <c r="E2157" s="350" t="s">
        <v>250</v>
      </c>
      <c r="F2157" s="350" t="s">
        <v>4043</v>
      </c>
      <c r="G2157" s="350" t="s">
        <v>447</v>
      </c>
      <c r="H2157" s="309" t="s">
        <v>1152</v>
      </c>
    </row>
    <row r="2158" spans="1:8" s="187" customFormat="1" ht="22.9" customHeight="1" x14ac:dyDescent="0.2">
      <c r="A2158" s="552"/>
      <c r="B2158" s="553"/>
      <c r="C2158" s="350" t="s">
        <v>4625</v>
      </c>
      <c r="D2158" s="350" t="s">
        <v>4626</v>
      </c>
      <c r="E2158" s="350" t="s">
        <v>250</v>
      </c>
      <c r="F2158" s="350" t="s">
        <v>4043</v>
      </c>
      <c r="G2158" s="350" t="s">
        <v>447</v>
      </c>
      <c r="H2158" s="309" t="s">
        <v>1152</v>
      </c>
    </row>
    <row r="2159" spans="1:8" s="187" customFormat="1" ht="22.9" customHeight="1" x14ac:dyDescent="0.2">
      <c r="A2159" s="552"/>
      <c r="B2159" s="553"/>
      <c r="C2159" s="350" t="s">
        <v>4627</v>
      </c>
      <c r="D2159" s="350" t="s">
        <v>4628</v>
      </c>
      <c r="E2159" s="350" t="s">
        <v>257</v>
      </c>
      <c r="F2159" s="350" t="s">
        <v>2328</v>
      </c>
      <c r="G2159" s="350" t="s">
        <v>447</v>
      </c>
      <c r="H2159" s="309" t="s">
        <v>1152</v>
      </c>
    </row>
    <row r="2160" spans="1:8" s="187" customFormat="1" ht="22.9" customHeight="1" x14ac:dyDescent="0.2">
      <c r="A2160" s="552"/>
      <c r="B2160" s="553"/>
      <c r="C2160" s="350" t="s">
        <v>4629</v>
      </c>
      <c r="D2160" s="350" t="s">
        <v>4630</v>
      </c>
      <c r="E2160" s="350" t="s">
        <v>257</v>
      </c>
      <c r="F2160" s="350" t="s">
        <v>2328</v>
      </c>
      <c r="G2160" s="350" t="s">
        <v>447</v>
      </c>
      <c r="H2160" s="309" t="s">
        <v>1152</v>
      </c>
    </row>
    <row r="2161" spans="1:8" s="187" customFormat="1" ht="22.9" customHeight="1" x14ac:dyDescent="0.2">
      <c r="A2161" s="552" t="s">
        <v>866</v>
      </c>
      <c r="B2161" s="553" t="s">
        <v>16261</v>
      </c>
      <c r="C2161" s="350" t="s">
        <v>4631</v>
      </c>
      <c r="D2161" s="350" t="s">
        <v>4632</v>
      </c>
      <c r="E2161" s="350" t="s">
        <v>254</v>
      </c>
      <c r="F2161" s="350" t="s">
        <v>4349</v>
      </c>
      <c r="G2161" s="350" t="s">
        <v>447</v>
      </c>
      <c r="H2161" s="309"/>
    </row>
    <row r="2162" spans="1:8" s="187" customFormat="1" ht="22.9" customHeight="1" x14ac:dyDescent="0.2">
      <c r="A2162" s="552"/>
      <c r="B2162" s="553"/>
      <c r="C2162" s="350" t="s">
        <v>4633</v>
      </c>
      <c r="D2162" s="350" t="s">
        <v>4634</v>
      </c>
      <c r="E2162" s="350" t="s">
        <v>254</v>
      </c>
      <c r="F2162" s="350" t="s">
        <v>4363</v>
      </c>
      <c r="G2162" s="350" t="s">
        <v>447</v>
      </c>
      <c r="H2162" s="309"/>
    </row>
    <row r="2163" spans="1:8" s="187" customFormat="1" ht="22.9" customHeight="1" x14ac:dyDescent="0.2">
      <c r="A2163" s="552"/>
      <c r="B2163" s="553"/>
      <c r="C2163" s="350" t="s">
        <v>4635</v>
      </c>
      <c r="D2163" s="350" t="s">
        <v>4636</v>
      </c>
      <c r="E2163" s="350" t="s">
        <v>254</v>
      </c>
      <c r="F2163" s="350" t="s">
        <v>4363</v>
      </c>
      <c r="G2163" s="350" t="s">
        <v>447</v>
      </c>
      <c r="H2163" s="309"/>
    </row>
    <row r="2164" spans="1:8" s="187" customFormat="1" ht="22.9" customHeight="1" x14ac:dyDescent="0.2">
      <c r="A2164" s="552"/>
      <c r="B2164" s="553"/>
      <c r="C2164" s="350" t="s">
        <v>4637</v>
      </c>
      <c r="D2164" s="350" t="s">
        <v>4638</v>
      </c>
      <c r="E2164" s="350" t="s">
        <v>254</v>
      </c>
      <c r="F2164" s="350" t="s">
        <v>4363</v>
      </c>
      <c r="G2164" s="350" t="s">
        <v>447</v>
      </c>
      <c r="H2164" s="309"/>
    </row>
    <row r="2165" spans="1:8" s="187" customFormat="1" ht="22.9" customHeight="1" x14ac:dyDescent="0.2">
      <c r="A2165" s="552" t="s">
        <v>480</v>
      </c>
      <c r="B2165" s="553" t="s">
        <v>481</v>
      </c>
      <c r="C2165" s="350" t="s">
        <v>4639</v>
      </c>
      <c r="D2165" s="350" t="s">
        <v>4640</v>
      </c>
      <c r="E2165" s="350" t="s">
        <v>254</v>
      </c>
      <c r="F2165" s="350" t="s">
        <v>4349</v>
      </c>
      <c r="G2165" s="350" t="s">
        <v>447</v>
      </c>
      <c r="H2165" s="309"/>
    </row>
    <row r="2166" spans="1:8" s="187" customFormat="1" ht="22.9" customHeight="1" x14ac:dyDescent="0.2">
      <c r="A2166" s="552"/>
      <c r="B2166" s="553"/>
      <c r="C2166" s="350" t="s">
        <v>4641</v>
      </c>
      <c r="D2166" s="350" t="s">
        <v>4640</v>
      </c>
      <c r="E2166" s="350" t="s">
        <v>254</v>
      </c>
      <c r="F2166" s="350" t="s">
        <v>4349</v>
      </c>
      <c r="G2166" s="350" t="s">
        <v>447</v>
      </c>
      <c r="H2166" s="309"/>
    </row>
    <row r="2167" spans="1:8" s="187" customFormat="1" ht="22.9" customHeight="1" x14ac:dyDescent="0.2">
      <c r="A2167" s="552"/>
      <c r="B2167" s="553"/>
      <c r="C2167" s="350" t="s">
        <v>4642</v>
      </c>
      <c r="D2167" s="350" t="s">
        <v>4640</v>
      </c>
      <c r="E2167" s="350" t="s">
        <v>254</v>
      </c>
      <c r="F2167" s="350" t="s">
        <v>4349</v>
      </c>
      <c r="G2167" s="350" t="s">
        <v>447</v>
      </c>
      <c r="H2167" s="309"/>
    </row>
    <row r="2168" spans="1:8" s="187" customFormat="1" ht="22.9" customHeight="1" x14ac:dyDescent="0.2">
      <c r="A2168" s="552"/>
      <c r="B2168" s="553"/>
      <c r="C2168" s="350" t="s">
        <v>4643</v>
      </c>
      <c r="D2168" s="350" t="s">
        <v>4640</v>
      </c>
      <c r="E2168" s="350" t="s">
        <v>254</v>
      </c>
      <c r="F2168" s="350" t="s">
        <v>4349</v>
      </c>
      <c r="G2168" s="350" t="s">
        <v>447</v>
      </c>
      <c r="H2168" s="309"/>
    </row>
    <row r="2169" spans="1:8" s="187" customFormat="1" ht="22.9" customHeight="1" x14ac:dyDescent="0.2">
      <c r="A2169" s="552"/>
      <c r="B2169" s="553"/>
      <c r="C2169" s="350" t="s">
        <v>4644</v>
      </c>
      <c r="D2169" s="350" t="s">
        <v>4640</v>
      </c>
      <c r="E2169" s="350" t="s">
        <v>254</v>
      </c>
      <c r="F2169" s="350" t="s">
        <v>4349</v>
      </c>
      <c r="G2169" s="350" t="s">
        <v>447</v>
      </c>
      <c r="H2169" s="309"/>
    </row>
    <row r="2170" spans="1:8" s="187" customFormat="1" ht="22.9" customHeight="1" x14ac:dyDescent="0.2">
      <c r="A2170" s="552"/>
      <c r="B2170" s="553"/>
      <c r="C2170" s="350" t="s">
        <v>4645</v>
      </c>
      <c r="D2170" s="350" t="s">
        <v>4640</v>
      </c>
      <c r="E2170" s="350" t="s">
        <v>254</v>
      </c>
      <c r="F2170" s="350" t="s">
        <v>4349</v>
      </c>
      <c r="G2170" s="350" t="s">
        <v>447</v>
      </c>
      <c r="H2170" s="309"/>
    </row>
    <row r="2171" spans="1:8" s="187" customFormat="1" ht="22.9" customHeight="1" x14ac:dyDescent="0.2">
      <c r="A2171" s="552"/>
      <c r="B2171" s="553"/>
      <c r="C2171" s="350" t="s">
        <v>4646</v>
      </c>
      <c r="D2171" s="350" t="s">
        <v>4640</v>
      </c>
      <c r="E2171" s="350" t="s">
        <v>254</v>
      </c>
      <c r="F2171" s="350" t="s">
        <v>4349</v>
      </c>
      <c r="G2171" s="350" t="s">
        <v>447</v>
      </c>
      <c r="H2171" s="309"/>
    </row>
    <row r="2172" spans="1:8" s="187" customFormat="1" ht="22.9" customHeight="1" x14ac:dyDescent="0.2">
      <c r="A2172" s="552"/>
      <c r="B2172" s="553"/>
      <c r="C2172" s="350" t="s">
        <v>4647</v>
      </c>
      <c r="D2172" s="350" t="s">
        <v>4640</v>
      </c>
      <c r="E2172" s="350" t="s">
        <v>254</v>
      </c>
      <c r="F2172" s="350" t="s">
        <v>4349</v>
      </c>
      <c r="G2172" s="350" t="s">
        <v>447</v>
      </c>
      <c r="H2172" s="309"/>
    </row>
    <row r="2173" spans="1:8" s="187" customFormat="1" ht="22.9" customHeight="1" x14ac:dyDescent="0.2">
      <c r="A2173" s="552"/>
      <c r="B2173" s="553"/>
      <c r="C2173" s="350" t="s">
        <v>4648</v>
      </c>
      <c r="D2173" s="350" t="s">
        <v>4640</v>
      </c>
      <c r="E2173" s="350" t="s">
        <v>254</v>
      </c>
      <c r="F2173" s="350" t="s">
        <v>4349</v>
      </c>
      <c r="G2173" s="350" t="s">
        <v>447</v>
      </c>
      <c r="H2173" s="309"/>
    </row>
    <row r="2174" spans="1:8" s="187" customFormat="1" ht="22.9" customHeight="1" x14ac:dyDescent="0.2">
      <c r="A2174" s="552"/>
      <c r="B2174" s="553"/>
      <c r="C2174" s="350" t="s">
        <v>4649</v>
      </c>
      <c r="D2174" s="350" t="s">
        <v>4640</v>
      </c>
      <c r="E2174" s="350" t="s">
        <v>254</v>
      </c>
      <c r="F2174" s="350" t="s">
        <v>4349</v>
      </c>
      <c r="G2174" s="350" t="s">
        <v>447</v>
      </c>
      <c r="H2174" s="309"/>
    </row>
    <row r="2175" spans="1:8" s="187" customFormat="1" ht="22.9" customHeight="1" x14ac:dyDescent="0.2">
      <c r="A2175" s="552"/>
      <c r="B2175" s="553"/>
      <c r="C2175" s="350" t="s">
        <v>4650</v>
      </c>
      <c r="D2175" s="350" t="s">
        <v>4640</v>
      </c>
      <c r="E2175" s="350" t="s">
        <v>254</v>
      </c>
      <c r="F2175" s="350" t="s">
        <v>4349</v>
      </c>
      <c r="G2175" s="350" t="s">
        <v>447</v>
      </c>
      <c r="H2175" s="309"/>
    </row>
    <row r="2176" spans="1:8" s="187" customFormat="1" ht="22.9" customHeight="1" x14ac:dyDescent="0.2">
      <c r="A2176" s="552"/>
      <c r="B2176" s="553"/>
      <c r="C2176" s="350" t="s">
        <v>4651</v>
      </c>
      <c r="D2176" s="350" t="s">
        <v>4640</v>
      </c>
      <c r="E2176" s="350" t="s">
        <v>254</v>
      </c>
      <c r="F2176" s="350" t="s">
        <v>4349</v>
      </c>
      <c r="G2176" s="350" t="s">
        <v>447</v>
      </c>
      <c r="H2176" s="309"/>
    </row>
    <row r="2177" spans="1:8" s="187" customFormat="1" ht="22.9" customHeight="1" x14ac:dyDescent="0.2">
      <c r="A2177" s="552"/>
      <c r="B2177" s="553"/>
      <c r="C2177" s="350" t="s">
        <v>4652</v>
      </c>
      <c r="D2177" s="350" t="s">
        <v>4653</v>
      </c>
      <c r="E2177" s="350" t="s">
        <v>254</v>
      </c>
      <c r="F2177" s="350" t="s">
        <v>4349</v>
      </c>
      <c r="G2177" s="350" t="s">
        <v>447</v>
      </c>
      <c r="H2177" s="309"/>
    </row>
    <row r="2178" spans="1:8" s="187" customFormat="1" ht="22.9" customHeight="1" x14ac:dyDescent="0.2">
      <c r="A2178" s="552"/>
      <c r="B2178" s="553"/>
      <c r="C2178" s="350" t="s">
        <v>4654</v>
      </c>
      <c r="D2178" s="350" t="s">
        <v>4640</v>
      </c>
      <c r="E2178" s="350" t="s">
        <v>254</v>
      </c>
      <c r="F2178" s="350" t="s">
        <v>4349</v>
      </c>
      <c r="G2178" s="350" t="s">
        <v>447</v>
      </c>
      <c r="H2178" s="309"/>
    </row>
    <row r="2179" spans="1:8" s="187" customFormat="1" ht="22.9" customHeight="1" x14ac:dyDescent="0.2">
      <c r="A2179" s="552"/>
      <c r="B2179" s="553"/>
      <c r="C2179" s="350" t="s">
        <v>4655</v>
      </c>
      <c r="D2179" s="350" t="s">
        <v>4656</v>
      </c>
      <c r="E2179" s="350" t="s">
        <v>254</v>
      </c>
      <c r="F2179" s="350" t="s">
        <v>4349</v>
      </c>
      <c r="G2179" s="350" t="s">
        <v>447</v>
      </c>
      <c r="H2179" s="309"/>
    </row>
    <row r="2180" spans="1:8" s="187" customFormat="1" ht="22.9" customHeight="1" x14ac:dyDescent="0.2">
      <c r="A2180" s="552"/>
      <c r="B2180" s="553"/>
      <c r="C2180" s="350" t="s">
        <v>4657</v>
      </c>
      <c r="D2180" s="350" t="s">
        <v>4658</v>
      </c>
      <c r="E2180" s="350" t="s">
        <v>254</v>
      </c>
      <c r="F2180" s="350" t="s">
        <v>4349</v>
      </c>
      <c r="G2180" s="350" t="s">
        <v>447</v>
      </c>
      <c r="H2180" s="309"/>
    </row>
    <row r="2181" spans="1:8" s="187" customFormat="1" ht="22.9" customHeight="1" x14ac:dyDescent="0.2">
      <c r="A2181" s="552"/>
      <c r="B2181" s="553"/>
      <c r="C2181" s="350" t="s">
        <v>4659</v>
      </c>
      <c r="D2181" s="350" t="s">
        <v>4660</v>
      </c>
      <c r="E2181" s="350" t="s">
        <v>254</v>
      </c>
      <c r="F2181" s="350" t="s">
        <v>4363</v>
      </c>
      <c r="G2181" s="350" t="s">
        <v>447</v>
      </c>
      <c r="H2181" s="309"/>
    </row>
    <row r="2182" spans="1:8" s="187" customFormat="1" ht="22.9" customHeight="1" x14ac:dyDescent="0.2">
      <c r="A2182" s="552"/>
      <c r="B2182" s="553"/>
      <c r="C2182" s="350" t="s">
        <v>4661</v>
      </c>
      <c r="D2182" s="350" t="s">
        <v>4640</v>
      </c>
      <c r="E2182" s="350" t="s">
        <v>254</v>
      </c>
      <c r="F2182" s="350" t="s">
        <v>4363</v>
      </c>
      <c r="G2182" s="350" t="s">
        <v>447</v>
      </c>
      <c r="H2182" s="309"/>
    </row>
    <row r="2183" spans="1:8" s="187" customFormat="1" ht="22.9" customHeight="1" x14ac:dyDescent="0.2">
      <c r="A2183" s="552"/>
      <c r="B2183" s="553"/>
      <c r="C2183" s="350" t="s">
        <v>4662</v>
      </c>
      <c r="D2183" s="350" t="s">
        <v>4640</v>
      </c>
      <c r="E2183" s="350" t="s">
        <v>254</v>
      </c>
      <c r="F2183" s="350" t="s">
        <v>4363</v>
      </c>
      <c r="G2183" s="350" t="s">
        <v>447</v>
      </c>
      <c r="H2183" s="309"/>
    </row>
    <row r="2184" spans="1:8" s="187" customFormat="1" ht="22.9" customHeight="1" x14ac:dyDescent="0.2">
      <c r="A2184" s="552"/>
      <c r="B2184" s="553"/>
      <c r="C2184" s="350" t="s">
        <v>4663</v>
      </c>
      <c r="D2184" s="350" t="s">
        <v>4640</v>
      </c>
      <c r="E2184" s="350" t="s">
        <v>254</v>
      </c>
      <c r="F2184" s="350" t="s">
        <v>4363</v>
      </c>
      <c r="G2184" s="350" t="s">
        <v>447</v>
      </c>
      <c r="H2184" s="309"/>
    </row>
    <row r="2185" spans="1:8" s="187" customFormat="1" ht="22.9" customHeight="1" x14ac:dyDescent="0.2">
      <c r="A2185" s="552"/>
      <c r="B2185" s="553"/>
      <c r="C2185" s="350" t="s">
        <v>4664</v>
      </c>
      <c r="D2185" s="350" t="s">
        <v>4640</v>
      </c>
      <c r="E2185" s="350" t="s">
        <v>254</v>
      </c>
      <c r="F2185" s="350" t="s">
        <v>4363</v>
      </c>
      <c r="G2185" s="350" t="s">
        <v>447</v>
      </c>
      <c r="H2185" s="309"/>
    </row>
    <row r="2186" spans="1:8" s="187" customFormat="1" ht="22.9" customHeight="1" x14ac:dyDescent="0.2">
      <c r="A2186" s="552"/>
      <c r="B2186" s="553"/>
      <c r="C2186" s="350" t="s">
        <v>4665</v>
      </c>
      <c r="D2186" s="350" t="s">
        <v>4640</v>
      </c>
      <c r="E2186" s="350" t="s">
        <v>254</v>
      </c>
      <c r="F2186" s="350" t="s">
        <v>4363</v>
      </c>
      <c r="G2186" s="350" t="s">
        <v>447</v>
      </c>
      <c r="H2186" s="309"/>
    </row>
    <row r="2187" spans="1:8" s="187" customFormat="1" ht="22.9" customHeight="1" x14ac:dyDescent="0.2">
      <c r="A2187" s="552"/>
      <c r="B2187" s="553"/>
      <c r="C2187" s="350" t="s">
        <v>4666</v>
      </c>
      <c r="D2187" s="350" t="s">
        <v>4640</v>
      </c>
      <c r="E2187" s="350" t="s">
        <v>254</v>
      </c>
      <c r="F2187" s="350" t="s">
        <v>4363</v>
      </c>
      <c r="G2187" s="350" t="s">
        <v>447</v>
      </c>
      <c r="H2187" s="309"/>
    </row>
    <row r="2188" spans="1:8" s="187" customFormat="1" ht="22.9" customHeight="1" x14ac:dyDescent="0.2">
      <c r="A2188" s="552"/>
      <c r="B2188" s="553"/>
      <c r="C2188" s="350" t="s">
        <v>4667</v>
      </c>
      <c r="D2188" s="350" t="s">
        <v>4640</v>
      </c>
      <c r="E2188" s="350" t="s">
        <v>254</v>
      </c>
      <c r="F2188" s="350" t="s">
        <v>4363</v>
      </c>
      <c r="G2188" s="350" t="s">
        <v>447</v>
      </c>
      <c r="H2188" s="309"/>
    </row>
    <row r="2189" spans="1:8" s="187" customFormat="1" ht="22.9" customHeight="1" x14ac:dyDescent="0.2">
      <c r="A2189" s="552"/>
      <c r="B2189" s="553"/>
      <c r="C2189" s="350" t="s">
        <v>4668</v>
      </c>
      <c r="D2189" s="350" t="s">
        <v>4640</v>
      </c>
      <c r="E2189" s="350" t="s">
        <v>254</v>
      </c>
      <c r="F2189" s="350" t="s">
        <v>4363</v>
      </c>
      <c r="G2189" s="350" t="s">
        <v>447</v>
      </c>
      <c r="H2189" s="309"/>
    </row>
    <row r="2190" spans="1:8" s="187" customFormat="1" ht="22.9" customHeight="1" x14ac:dyDescent="0.2">
      <c r="A2190" s="552"/>
      <c r="B2190" s="553"/>
      <c r="C2190" s="350" t="s">
        <v>4669</v>
      </c>
      <c r="D2190" s="350" t="s">
        <v>4640</v>
      </c>
      <c r="E2190" s="350" t="s">
        <v>254</v>
      </c>
      <c r="F2190" s="350" t="s">
        <v>4363</v>
      </c>
      <c r="G2190" s="350" t="s">
        <v>447</v>
      </c>
      <c r="H2190" s="309"/>
    </row>
    <row r="2191" spans="1:8" s="187" customFormat="1" ht="22.9" customHeight="1" x14ac:dyDescent="0.2">
      <c r="A2191" s="552"/>
      <c r="B2191" s="553"/>
      <c r="C2191" s="350" t="s">
        <v>4670</v>
      </c>
      <c r="D2191" s="350" t="s">
        <v>4640</v>
      </c>
      <c r="E2191" s="350" t="s">
        <v>254</v>
      </c>
      <c r="F2191" s="350" t="s">
        <v>4363</v>
      </c>
      <c r="G2191" s="350" t="s">
        <v>447</v>
      </c>
      <c r="H2191" s="309"/>
    </row>
    <row r="2192" spans="1:8" s="187" customFormat="1" ht="22.9" customHeight="1" x14ac:dyDescent="0.2">
      <c r="A2192" s="552"/>
      <c r="B2192" s="553"/>
      <c r="C2192" s="350" t="s">
        <v>4671</v>
      </c>
      <c r="D2192" s="350" t="s">
        <v>4640</v>
      </c>
      <c r="E2192" s="350" t="s">
        <v>254</v>
      </c>
      <c r="F2192" s="350" t="s">
        <v>4363</v>
      </c>
      <c r="G2192" s="350" t="s">
        <v>447</v>
      </c>
      <c r="H2192" s="309"/>
    </row>
    <row r="2193" spans="1:8" s="187" customFormat="1" ht="22.9" customHeight="1" x14ac:dyDescent="0.2">
      <c r="A2193" s="552"/>
      <c r="B2193" s="553"/>
      <c r="C2193" s="350" t="s">
        <v>4672</v>
      </c>
      <c r="D2193" s="350" t="s">
        <v>4640</v>
      </c>
      <c r="E2193" s="350" t="s">
        <v>254</v>
      </c>
      <c r="F2193" s="350" t="s">
        <v>4363</v>
      </c>
      <c r="G2193" s="350" t="s">
        <v>447</v>
      </c>
      <c r="H2193" s="309"/>
    </row>
    <row r="2194" spans="1:8" s="187" customFormat="1" ht="22.9" customHeight="1" x14ac:dyDescent="0.2">
      <c r="A2194" s="552"/>
      <c r="B2194" s="553"/>
      <c r="C2194" s="350" t="s">
        <v>4673</v>
      </c>
      <c r="D2194" s="350" t="s">
        <v>4640</v>
      </c>
      <c r="E2194" s="350" t="s">
        <v>254</v>
      </c>
      <c r="F2194" s="350" t="s">
        <v>4363</v>
      </c>
      <c r="G2194" s="350" t="s">
        <v>447</v>
      </c>
      <c r="H2194" s="309"/>
    </row>
    <row r="2195" spans="1:8" s="187" customFormat="1" ht="22.9" customHeight="1" x14ac:dyDescent="0.2">
      <c r="A2195" s="552"/>
      <c r="B2195" s="553"/>
      <c r="C2195" s="350" t="s">
        <v>4674</v>
      </c>
      <c r="D2195" s="350" t="s">
        <v>4640</v>
      </c>
      <c r="E2195" s="350" t="s">
        <v>254</v>
      </c>
      <c r="F2195" s="350" t="s">
        <v>4363</v>
      </c>
      <c r="G2195" s="350" t="s">
        <v>447</v>
      </c>
      <c r="H2195" s="309"/>
    </row>
    <row r="2196" spans="1:8" s="187" customFormat="1" ht="22.9" customHeight="1" x14ac:dyDescent="0.2">
      <c r="A2196" s="552"/>
      <c r="B2196" s="553"/>
      <c r="C2196" s="350" t="s">
        <v>4675</v>
      </c>
      <c r="D2196" s="350" t="s">
        <v>4640</v>
      </c>
      <c r="E2196" s="350" t="s">
        <v>254</v>
      </c>
      <c r="F2196" s="350" t="s">
        <v>4363</v>
      </c>
      <c r="G2196" s="350" t="s">
        <v>447</v>
      </c>
      <c r="H2196" s="309"/>
    </row>
    <row r="2197" spans="1:8" s="187" customFormat="1" ht="22.9" customHeight="1" x14ac:dyDescent="0.2">
      <c r="A2197" s="552"/>
      <c r="B2197" s="553"/>
      <c r="C2197" s="350" t="s">
        <v>4676</v>
      </c>
      <c r="D2197" s="350" t="s">
        <v>4640</v>
      </c>
      <c r="E2197" s="350" t="s">
        <v>254</v>
      </c>
      <c r="F2197" s="350" t="s">
        <v>4363</v>
      </c>
      <c r="G2197" s="350" t="s">
        <v>447</v>
      </c>
      <c r="H2197" s="309"/>
    </row>
    <row r="2198" spans="1:8" s="187" customFormat="1" ht="22.9" customHeight="1" x14ac:dyDescent="0.2">
      <c r="A2198" s="552"/>
      <c r="B2198" s="553"/>
      <c r="C2198" s="350" t="s">
        <v>4677</v>
      </c>
      <c r="D2198" s="350" t="s">
        <v>4640</v>
      </c>
      <c r="E2198" s="350" t="s">
        <v>254</v>
      </c>
      <c r="F2198" s="350" t="s">
        <v>4363</v>
      </c>
      <c r="G2198" s="350" t="s">
        <v>447</v>
      </c>
      <c r="H2198" s="309"/>
    </row>
    <row r="2199" spans="1:8" s="187" customFormat="1" ht="22.9" customHeight="1" x14ac:dyDescent="0.2">
      <c r="A2199" s="552"/>
      <c r="B2199" s="553"/>
      <c r="C2199" s="350" t="s">
        <v>4678</v>
      </c>
      <c r="D2199" s="350" t="s">
        <v>4640</v>
      </c>
      <c r="E2199" s="350" t="s">
        <v>254</v>
      </c>
      <c r="F2199" s="350" t="s">
        <v>4363</v>
      </c>
      <c r="G2199" s="350" t="s">
        <v>447</v>
      </c>
      <c r="H2199" s="309"/>
    </row>
    <row r="2200" spans="1:8" s="187" customFormat="1" ht="22.9" customHeight="1" x14ac:dyDescent="0.2">
      <c r="A2200" s="552"/>
      <c r="B2200" s="553"/>
      <c r="C2200" s="350" t="s">
        <v>4679</v>
      </c>
      <c r="D2200" s="350" t="s">
        <v>4640</v>
      </c>
      <c r="E2200" s="350" t="s">
        <v>254</v>
      </c>
      <c r="F2200" s="350" t="s">
        <v>4363</v>
      </c>
      <c r="G2200" s="350" t="s">
        <v>447</v>
      </c>
      <c r="H2200" s="309"/>
    </row>
    <row r="2201" spans="1:8" s="187" customFormat="1" ht="22.9" customHeight="1" x14ac:dyDescent="0.2">
      <c r="A2201" s="552"/>
      <c r="B2201" s="553"/>
      <c r="C2201" s="350" t="s">
        <v>4680</v>
      </c>
      <c r="D2201" s="350" t="s">
        <v>4640</v>
      </c>
      <c r="E2201" s="350" t="s">
        <v>254</v>
      </c>
      <c r="F2201" s="350" t="s">
        <v>4363</v>
      </c>
      <c r="G2201" s="350" t="s">
        <v>447</v>
      </c>
      <c r="H2201" s="309"/>
    </row>
    <row r="2202" spans="1:8" s="187" customFormat="1" ht="22.9" customHeight="1" x14ac:dyDescent="0.2">
      <c r="A2202" s="552"/>
      <c r="B2202" s="553"/>
      <c r="C2202" s="350" t="s">
        <v>4681</v>
      </c>
      <c r="D2202" s="350" t="s">
        <v>4640</v>
      </c>
      <c r="E2202" s="350" t="s">
        <v>254</v>
      </c>
      <c r="F2202" s="350" t="s">
        <v>4363</v>
      </c>
      <c r="G2202" s="350" t="s">
        <v>447</v>
      </c>
      <c r="H2202" s="309"/>
    </row>
    <row r="2203" spans="1:8" s="187" customFormat="1" ht="22.9" customHeight="1" x14ac:dyDescent="0.2">
      <c r="A2203" s="552" t="s">
        <v>533</v>
      </c>
      <c r="B2203" s="553" t="s">
        <v>534</v>
      </c>
      <c r="C2203" s="350" t="s">
        <v>4682</v>
      </c>
      <c r="D2203" s="350" t="s">
        <v>4683</v>
      </c>
      <c r="E2203" s="350" t="s">
        <v>254</v>
      </c>
      <c r="F2203" s="350" t="s">
        <v>4349</v>
      </c>
      <c r="G2203" s="350" t="s">
        <v>447</v>
      </c>
      <c r="H2203" s="309" t="s">
        <v>1152</v>
      </c>
    </row>
    <row r="2204" spans="1:8" s="187" customFormat="1" ht="22.9" customHeight="1" x14ac:dyDescent="0.2">
      <c r="A2204" s="552"/>
      <c r="B2204" s="553"/>
      <c r="C2204" s="350" t="s">
        <v>4684</v>
      </c>
      <c r="D2204" s="350" t="s">
        <v>4685</v>
      </c>
      <c r="E2204" s="350" t="s">
        <v>254</v>
      </c>
      <c r="F2204" s="350" t="s">
        <v>4363</v>
      </c>
      <c r="G2204" s="350" t="s">
        <v>447</v>
      </c>
      <c r="H2204" s="309" t="s">
        <v>1152</v>
      </c>
    </row>
    <row r="2205" spans="1:8" s="187" customFormat="1" ht="22.9" customHeight="1" x14ac:dyDescent="0.2">
      <c r="A2205" s="552"/>
      <c r="B2205" s="553"/>
      <c r="C2205" s="350" t="s">
        <v>4686</v>
      </c>
      <c r="D2205" s="350" t="s">
        <v>4683</v>
      </c>
      <c r="E2205" s="350" t="s">
        <v>254</v>
      </c>
      <c r="F2205" s="350" t="s">
        <v>4363</v>
      </c>
      <c r="G2205" s="350" t="s">
        <v>447</v>
      </c>
      <c r="H2205" s="309" t="s">
        <v>1152</v>
      </c>
    </row>
    <row r="2206" spans="1:8" s="187" customFormat="1" ht="22.9" customHeight="1" x14ac:dyDescent="0.2">
      <c r="A2206" s="552"/>
      <c r="B2206" s="553"/>
      <c r="C2206" s="350" t="s">
        <v>4687</v>
      </c>
      <c r="D2206" s="350" t="s">
        <v>4683</v>
      </c>
      <c r="E2206" s="350" t="s">
        <v>254</v>
      </c>
      <c r="F2206" s="350" t="s">
        <v>4363</v>
      </c>
      <c r="G2206" s="350" t="s">
        <v>447</v>
      </c>
      <c r="H2206" s="309" t="s">
        <v>1152</v>
      </c>
    </row>
    <row r="2207" spans="1:8" s="187" customFormat="1" ht="22.9" customHeight="1" x14ac:dyDescent="0.2">
      <c r="A2207" s="552"/>
      <c r="B2207" s="553"/>
      <c r="C2207" s="350" t="s">
        <v>4688</v>
      </c>
      <c r="D2207" s="350" t="s">
        <v>4683</v>
      </c>
      <c r="E2207" s="350" t="s">
        <v>254</v>
      </c>
      <c r="F2207" s="350" t="s">
        <v>4363</v>
      </c>
      <c r="G2207" s="350" t="s">
        <v>447</v>
      </c>
      <c r="H2207" s="309" t="s">
        <v>1152</v>
      </c>
    </row>
    <row r="2208" spans="1:8" s="187" customFormat="1" ht="22.9" customHeight="1" x14ac:dyDescent="0.2">
      <c r="A2208" s="552"/>
      <c r="B2208" s="553"/>
      <c r="C2208" s="350" t="s">
        <v>4689</v>
      </c>
      <c r="D2208" s="350" t="s">
        <v>4683</v>
      </c>
      <c r="E2208" s="350" t="s">
        <v>254</v>
      </c>
      <c r="F2208" s="350" t="s">
        <v>4363</v>
      </c>
      <c r="G2208" s="350" t="s">
        <v>447</v>
      </c>
      <c r="H2208" s="309" t="s">
        <v>1152</v>
      </c>
    </row>
    <row r="2209" spans="1:8" s="187" customFormat="1" ht="22.9" customHeight="1" x14ac:dyDescent="0.2">
      <c r="A2209" s="552"/>
      <c r="B2209" s="553"/>
      <c r="C2209" s="350" t="s">
        <v>4690</v>
      </c>
      <c r="D2209" s="350" t="s">
        <v>4691</v>
      </c>
      <c r="E2209" s="350" t="s">
        <v>254</v>
      </c>
      <c r="F2209" s="350" t="s">
        <v>4363</v>
      </c>
      <c r="G2209" s="350" t="s">
        <v>447</v>
      </c>
      <c r="H2209" s="309" t="s">
        <v>1152</v>
      </c>
    </row>
    <row r="2210" spans="1:8" s="187" customFormat="1" ht="22.9" customHeight="1" x14ac:dyDescent="0.2">
      <c r="A2210" s="552"/>
      <c r="B2210" s="553"/>
      <c r="C2210" s="350" t="s">
        <v>4692</v>
      </c>
      <c r="D2210" s="350" t="s">
        <v>4683</v>
      </c>
      <c r="E2210" s="350" t="s">
        <v>254</v>
      </c>
      <c r="F2210" s="350" t="s">
        <v>4363</v>
      </c>
      <c r="G2210" s="350" t="s">
        <v>447</v>
      </c>
      <c r="H2210" s="309" t="s">
        <v>1152</v>
      </c>
    </row>
    <row r="2211" spans="1:8" s="187" customFormat="1" ht="22.9" customHeight="1" x14ac:dyDescent="0.2">
      <c r="A2211" s="552"/>
      <c r="B2211" s="553"/>
      <c r="C2211" s="350" t="s">
        <v>4693</v>
      </c>
      <c r="D2211" s="350" t="s">
        <v>4683</v>
      </c>
      <c r="E2211" s="350" t="s">
        <v>254</v>
      </c>
      <c r="F2211" s="350" t="s">
        <v>4363</v>
      </c>
      <c r="G2211" s="350" t="s">
        <v>447</v>
      </c>
      <c r="H2211" s="309" t="s">
        <v>1152</v>
      </c>
    </row>
    <row r="2212" spans="1:8" s="187" customFormat="1" ht="22.9" customHeight="1" x14ac:dyDescent="0.2">
      <c r="A2212" s="552" t="s">
        <v>548</v>
      </c>
      <c r="B2212" s="553" t="s">
        <v>549</v>
      </c>
      <c r="C2212" s="350" t="s">
        <v>4694</v>
      </c>
      <c r="D2212" s="350" t="s">
        <v>4695</v>
      </c>
      <c r="E2212" s="350" t="s">
        <v>254</v>
      </c>
      <c r="F2212" s="350" t="s">
        <v>4349</v>
      </c>
      <c r="G2212" s="350" t="s">
        <v>447</v>
      </c>
      <c r="H2212" s="309" t="s">
        <v>1170</v>
      </c>
    </row>
    <row r="2213" spans="1:8" s="187" customFormat="1" ht="22.9" customHeight="1" x14ac:dyDescent="0.2">
      <c r="A2213" s="552"/>
      <c r="B2213" s="553"/>
      <c r="C2213" s="350" t="s">
        <v>4696</v>
      </c>
      <c r="D2213" s="350" t="s">
        <v>4695</v>
      </c>
      <c r="E2213" s="350" t="s">
        <v>254</v>
      </c>
      <c r="F2213" s="350" t="s">
        <v>4349</v>
      </c>
      <c r="G2213" s="350" t="s">
        <v>447</v>
      </c>
      <c r="H2213" s="309" t="s">
        <v>1170</v>
      </c>
    </row>
    <row r="2214" spans="1:8" s="187" customFormat="1" ht="22.9" customHeight="1" x14ac:dyDescent="0.2">
      <c r="A2214" s="552"/>
      <c r="B2214" s="553"/>
      <c r="C2214" s="350" t="s">
        <v>4697</v>
      </c>
      <c r="D2214" s="350" t="s">
        <v>4695</v>
      </c>
      <c r="E2214" s="350" t="s">
        <v>254</v>
      </c>
      <c r="F2214" s="350" t="s">
        <v>4349</v>
      </c>
      <c r="G2214" s="350" t="s">
        <v>447</v>
      </c>
      <c r="H2214" s="309" t="s">
        <v>1170</v>
      </c>
    </row>
    <row r="2215" spans="1:8" s="187" customFormat="1" ht="22.9" customHeight="1" x14ac:dyDescent="0.2">
      <c r="A2215" s="552"/>
      <c r="B2215" s="553"/>
      <c r="C2215" s="350" t="s">
        <v>4698</v>
      </c>
      <c r="D2215" s="350" t="s">
        <v>4695</v>
      </c>
      <c r="E2215" s="350" t="s">
        <v>254</v>
      </c>
      <c r="F2215" s="350" t="s">
        <v>4349</v>
      </c>
      <c r="G2215" s="350" t="s">
        <v>447</v>
      </c>
      <c r="H2215" s="309" t="s">
        <v>1170</v>
      </c>
    </row>
    <row r="2216" spans="1:8" s="187" customFormat="1" ht="22.9" customHeight="1" x14ac:dyDescent="0.2">
      <c r="A2216" s="552"/>
      <c r="B2216" s="553"/>
      <c r="C2216" s="350" t="s">
        <v>4699</v>
      </c>
      <c r="D2216" s="350" t="s">
        <v>4695</v>
      </c>
      <c r="E2216" s="350" t="s">
        <v>254</v>
      </c>
      <c r="F2216" s="350" t="s">
        <v>4349</v>
      </c>
      <c r="G2216" s="350" t="s">
        <v>447</v>
      </c>
      <c r="H2216" s="309" t="s">
        <v>1170</v>
      </c>
    </row>
    <row r="2217" spans="1:8" s="187" customFormat="1" ht="22.9" customHeight="1" x14ac:dyDescent="0.2">
      <c r="A2217" s="552"/>
      <c r="B2217" s="553"/>
      <c r="C2217" s="350" t="s">
        <v>4700</v>
      </c>
      <c r="D2217" s="350" t="s">
        <v>4695</v>
      </c>
      <c r="E2217" s="350" t="s">
        <v>254</v>
      </c>
      <c r="F2217" s="350" t="s">
        <v>4349</v>
      </c>
      <c r="G2217" s="350" t="s">
        <v>447</v>
      </c>
      <c r="H2217" s="309" t="s">
        <v>1170</v>
      </c>
    </row>
    <row r="2218" spans="1:8" s="187" customFormat="1" ht="22.9" customHeight="1" x14ac:dyDescent="0.2">
      <c r="A2218" s="552"/>
      <c r="B2218" s="553"/>
      <c r="C2218" s="350" t="s">
        <v>4701</v>
      </c>
      <c r="D2218" s="350" t="s">
        <v>4695</v>
      </c>
      <c r="E2218" s="350" t="s">
        <v>254</v>
      </c>
      <c r="F2218" s="350" t="s">
        <v>4363</v>
      </c>
      <c r="G2218" s="350" t="s">
        <v>447</v>
      </c>
      <c r="H2218" s="309" t="s">
        <v>1170</v>
      </c>
    </row>
    <row r="2219" spans="1:8" s="187" customFormat="1" ht="22.9" customHeight="1" x14ac:dyDescent="0.2">
      <c r="A2219" s="552"/>
      <c r="B2219" s="553"/>
      <c r="C2219" s="350" t="s">
        <v>4702</v>
      </c>
      <c r="D2219" s="350" t="s">
        <v>4695</v>
      </c>
      <c r="E2219" s="350" t="s">
        <v>254</v>
      </c>
      <c r="F2219" s="350" t="s">
        <v>4363</v>
      </c>
      <c r="G2219" s="350" t="s">
        <v>447</v>
      </c>
      <c r="H2219" s="309" t="s">
        <v>1170</v>
      </c>
    </row>
    <row r="2220" spans="1:8" s="187" customFormat="1" ht="22.9" customHeight="1" x14ac:dyDescent="0.2">
      <c r="A2220" s="552"/>
      <c r="B2220" s="553"/>
      <c r="C2220" s="350" t="s">
        <v>4703</v>
      </c>
      <c r="D2220" s="350" t="s">
        <v>4695</v>
      </c>
      <c r="E2220" s="350" t="s">
        <v>254</v>
      </c>
      <c r="F2220" s="350" t="s">
        <v>4363</v>
      </c>
      <c r="G2220" s="350" t="s">
        <v>447</v>
      </c>
      <c r="H2220" s="309" t="s">
        <v>1170</v>
      </c>
    </row>
    <row r="2221" spans="1:8" s="187" customFormat="1" ht="22.9" customHeight="1" x14ac:dyDescent="0.2">
      <c r="A2221" s="552"/>
      <c r="B2221" s="553"/>
      <c r="C2221" s="350" t="s">
        <v>4704</v>
      </c>
      <c r="D2221" s="350" t="s">
        <v>4695</v>
      </c>
      <c r="E2221" s="350" t="s">
        <v>254</v>
      </c>
      <c r="F2221" s="350" t="s">
        <v>4363</v>
      </c>
      <c r="G2221" s="350" t="s">
        <v>447</v>
      </c>
      <c r="H2221" s="309" t="s">
        <v>1170</v>
      </c>
    </row>
    <row r="2222" spans="1:8" s="187" customFormat="1" ht="22.9" customHeight="1" x14ac:dyDescent="0.2">
      <c r="A2222" s="552"/>
      <c r="B2222" s="553"/>
      <c r="C2222" s="350" t="s">
        <v>4705</v>
      </c>
      <c r="D2222" s="350" t="s">
        <v>4695</v>
      </c>
      <c r="E2222" s="350" t="s">
        <v>254</v>
      </c>
      <c r="F2222" s="350" t="s">
        <v>4363</v>
      </c>
      <c r="G2222" s="350" t="s">
        <v>447</v>
      </c>
      <c r="H2222" s="309" t="s">
        <v>1170</v>
      </c>
    </row>
    <row r="2223" spans="1:8" s="187" customFormat="1" ht="22.9" customHeight="1" x14ac:dyDescent="0.2">
      <c r="A2223" s="552"/>
      <c r="B2223" s="553"/>
      <c r="C2223" s="350" t="s">
        <v>4706</v>
      </c>
      <c r="D2223" s="350" t="s">
        <v>4695</v>
      </c>
      <c r="E2223" s="350" t="s">
        <v>254</v>
      </c>
      <c r="F2223" s="350" t="s">
        <v>4363</v>
      </c>
      <c r="G2223" s="350" t="s">
        <v>447</v>
      </c>
      <c r="H2223" s="309" t="s">
        <v>1170</v>
      </c>
    </row>
    <row r="2224" spans="1:8" s="187" customFormat="1" ht="22.9" customHeight="1" x14ac:dyDescent="0.2">
      <c r="A2224" s="552"/>
      <c r="B2224" s="553"/>
      <c r="C2224" s="350" t="s">
        <v>4707</v>
      </c>
      <c r="D2224" s="350" t="s">
        <v>4695</v>
      </c>
      <c r="E2224" s="350" t="s">
        <v>254</v>
      </c>
      <c r="F2224" s="350" t="s">
        <v>4363</v>
      </c>
      <c r="G2224" s="350" t="s">
        <v>447</v>
      </c>
      <c r="H2224" s="309" t="s">
        <v>1170</v>
      </c>
    </row>
    <row r="2225" spans="1:8" s="187" customFormat="1" ht="22.9" customHeight="1" x14ac:dyDescent="0.2">
      <c r="A2225" s="552"/>
      <c r="B2225" s="553"/>
      <c r="C2225" s="350" t="s">
        <v>4708</v>
      </c>
      <c r="D2225" s="350" t="s">
        <v>4695</v>
      </c>
      <c r="E2225" s="350" t="s">
        <v>254</v>
      </c>
      <c r="F2225" s="350" t="s">
        <v>4363</v>
      </c>
      <c r="G2225" s="350" t="s">
        <v>447</v>
      </c>
      <c r="H2225" s="309" t="s">
        <v>1170</v>
      </c>
    </row>
    <row r="2226" spans="1:8" s="187" customFormat="1" ht="22.9" customHeight="1" x14ac:dyDescent="0.2">
      <c r="A2226" s="552"/>
      <c r="B2226" s="553"/>
      <c r="C2226" s="350" t="s">
        <v>4709</v>
      </c>
      <c r="D2226" s="350" t="s">
        <v>4695</v>
      </c>
      <c r="E2226" s="350" t="s">
        <v>254</v>
      </c>
      <c r="F2226" s="350" t="s">
        <v>4363</v>
      </c>
      <c r="G2226" s="350" t="s">
        <v>447</v>
      </c>
      <c r="H2226" s="309" t="s">
        <v>1170</v>
      </c>
    </row>
    <row r="2227" spans="1:8" s="187" customFormat="1" ht="22.9" customHeight="1" x14ac:dyDescent="0.2">
      <c r="A2227" s="552"/>
      <c r="B2227" s="553"/>
      <c r="C2227" s="350" t="s">
        <v>4710</v>
      </c>
      <c r="D2227" s="350" t="s">
        <v>4695</v>
      </c>
      <c r="E2227" s="350" t="s">
        <v>254</v>
      </c>
      <c r="F2227" s="350" t="s">
        <v>4363</v>
      </c>
      <c r="G2227" s="350" t="s">
        <v>447</v>
      </c>
      <c r="H2227" s="309" t="s">
        <v>1170</v>
      </c>
    </row>
    <row r="2228" spans="1:8" s="187" customFormat="1" ht="22.9" customHeight="1" x14ac:dyDescent="0.2">
      <c r="A2228" s="552" t="s">
        <v>579</v>
      </c>
      <c r="B2228" s="553" t="s">
        <v>580</v>
      </c>
      <c r="C2228" s="350" t="s">
        <v>4711</v>
      </c>
      <c r="D2228" s="350" t="s">
        <v>4712</v>
      </c>
      <c r="E2228" s="350" t="s">
        <v>254</v>
      </c>
      <c r="F2228" s="350" t="s">
        <v>4363</v>
      </c>
      <c r="G2228" s="350" t="s">
        <v>447</v>
      </c>
      <c r="H2228" s="309"/>
    </row>
    <row r="2229" spans="1:8" s="187" customFormat="1" ht="22.9" customHeight="1" x14ac:dyDescent="0.2">
      <c r="A2229" s="552"/>
      <c r="B2229" s="553"/>
      <c r="C2229" s="350" t="s">
        <v>4713</v>
      </c>
      <c r="D2229" s="350" t="s">
        <v>4714</v>
      </c>
      <c r="E2229" s="350" t="s">
        <v>254</v>
      </c>
      <c r="F2229" s="350" t="s">
        <v>4363</v>
      </c>
      <c r="G2229" s="350" t="s">
        <v>447</v>
      </c>
      <c r="H2229" s="309"/>
    </row>
    <row r="2230" spans="1:8" s="187" customFormat="1" ht="22.9" customHeight="1" x14ac:dyDescent="0.2">
      <c r="A2230" s="552"/>
      <c r="B2230" s="553"/>
      <c r="C2230" s="350" t="s">
        <v>4715</v>
      </c>
      <c r="D2230" s="350" t="s">
        <v>4716</v>
      </c>
      <c r="E2230" s="350" t="s">
        <v>254</v>
      </c>
      <c r="F2230" s="350" t="s">
        <v>4363</v>
      </c>
      <c r="G2230" s="350" t="s">
        <v>447</v>
      </c>
      <c r="H2230" s="309"/>
    </row>
    <row r="2231" spans="1:8" s="187" customFormat="1" ht="22.9" customHeight="1" x14ac:dyDescent="0.2">
      <c r="A2231" s="552"/>
      <c r="B2231" s="553"/>
      <c r="C2231" s="350" t="s">
        <v>4717</v>
      </c>
      <c r="D2231" s="350" t="s">
        <v>4718</v>
      </c>
      <c r="E2231" s="350" t="s">
        <v>254</v>
      </c>
      <c r="F2231" s="350" t="s">
        <v>4363</v>
      </c>
      <c r="G2231" s="350" t="s">
        <v>447</v>
      </c>
      <c r="H2231" s="309"/>
    </row>
    <row r="2232" spans="1:8" s="187" customFormat="1" ht="22.9" customHeight="1" x14ac:dyDescent="0.2">
      <c r="A2232" s="552" t="s">
        <v>867</v>
      </c>
      <c r="B2232" s="553" t="s">
        <v>868</v>
      </c>
      <c r="C2232" s="350" t="s">
        <v>4719</v>
      </c>
      <c r="D2232" s="350" t="s">
        <v>4720</v>
      </c>
      <c r="E2232" s="350" t="s">
        <v>254</v>
      </c>
      <c r="F2232" s="350" t="s">
        <v>4363</v>
      </c>
      <c r="G2232" s="350"/>
      <c r="H2232" s="309"/>
    </row>
    <row r="2233" spans="1:8" s="187" customFormat="1" ht="22.9" customHeight="1" x14ac:dyDescent="0.2">
      <c r="A2233" s="552"/>
      <c r="B2233" s="553"/>
      <c r="C2233" s="350" t="s">
        <v>4721</v>
      </c>
      <c r="D2233" s="350" t="s">
        <v>4722</v>
      </c>
      <c r="E2233" s="350" t="s">
        <v>254</v>
      </c>
      <c r="F2233" s="350" t="s">
        <v>4363</v>
      </c>
      <c r="G2233" s="350"/>
      <c r="H2233" s="309"/>
    </row>
    <row r="2234" spans="1:8" s="187" customFormat="1" ht="22.9" customHeight="1" x14ac:dyDescent="0.2">
      <c r="A2234" s="552"/>
      <c r="B2234" s="553"/>
      <c r="C2234" s="350" t="s">
        <v>4723</v>
      </c>
      <c r="D2234" s="350" t="s">
        <v>4724</v>
      </c>
      <c r="E2234" s="350" t="s">
        <v>254</v>
      </c>
      <c r="F2234" s="350" t="s">
        <v>4363</v>
      </c>
      <c r="G2234" s="350" t="s">
        <v>447</v>
      </c>
      <c r="H2234" s="309"/>
    </row>
    <row r="2235" spans="1:8" s="187" customFormat="1" ht="22.9" customHeight="1" x14ac:dyDescent="0.2">
      <c r="A2235" s="552" t="s">
        <v>869</v>
      </c>
      <c r="B2235" s="553" t="s">
        <v>870</v>
      </c>
      <c r="C2235" s="350" t="s">
        <v>4725</v>
      </c>
      <c r="D2235" s="350" t="s">
        <v>4726</v>
      </c>
      <c r="E2235" s="350" t="s">
        <v>254</v>
      </c>
      <c r="F2235" s="350" t="s">
        <v>4363</v>
      </c>
      <c r="G2235" s="350" t="s">
        <v>447</v>
      </c>
      <c r="H2235" s="309" t="s">
        <v>1225</v>
      </c>
    </row>
    <row r="2236" spans="1:8" s="187" customFormat="1" ht="22.9" customHeight="1" x14ac:dyDescent="0.2">
      <c r="A2236" s="552"/>
      <c r="B2236" s="553"/>
      <c r="C2236" s="350" t="s">
        <v>4727</v>
      </c>
      <c r="D2236" s="350" t="s">
        <v>4728</v>
      </c>
      <c r="E2236" s="350" t="s">
        <v>254</v>
      </c>
      <c r="F2236" s="350" t="s">
        <v>4363</v>
      </c>
      <c r="G2236" s="350" t="s">
        <v>447</v>
      </c>
      <c r="H2236" s="309" t="s">
        <v>1225</v>
      </c>
    </row>
    <row r="2237" spans="1:8" s="187" customFormat="1" ht="22.9" customHeight="1" x14ac:dyDescent="0.2">
      <c r="A2237" s="552"/>
      <c r="B2237" s="553"/>
      <c r="C2237" s="350" t="s">
        <v>4729</v>
      </c>
      <c r="D2237" s="350" t="s">
        <v>4728</v>
      </c>
      <c r="E2237" s="350" t="s">
        <v>254</v>
      </c>
      <c r="F2237" s="350" t="s">
        <v>4363</v>
      </c>
      <c r="G2237" s="350" t="s">
        <v>447</v>
      </c>
      <c r="H2237" s="309" t="s">
        <v>1225</v>
      </c>
    </row>
    <row r="2238" spans="1:8" s="187" customFormat="1" ht="22.9" customHeight="1" x14ac:dyDescent="0.2">
      <c r="A2238" s="552"/>
      <c r="B2238" s="553"/>
      <c r="C2238" s="350" t="s">
        <v>4730</v>
      </c>
      <c r="D2238" s="350" t="s">
        <v>4728</v>
      </c>
      <c r="E2238" s="350" t="s">
        <v>254</v>
      </c>
      <c r="F2238" s="350" t="s">
        <v>4363</v>
      </c>
      <c r="G2238" s="350" t="s">
        <v>447</v>
      </c>
      <c r="H2238" s="309" t="s">
        <v>1225</v>
      </c>
    </row>
    <row r="2239" spans="1:8" s="187" customFormat="1" ht="22.9" customHeight="1" x14ac:dyDescent="0.2">
      <c r="A2239" s="552" t="s">
        <v>871</v>
      </c>
      <c r="B2239" s="553" t="s">
        <v>872</v>
      </c>
      <c r="C2239" s="350" t="s">
        <v>4731</v>
      </c>
      <c r="D2239" s="350" t="s">
        <v>4732</v>
      </c>
      <c r="E2239" s="350" t="s">
        <v>254</v>
      </c>
      <c r="F2239" s="350" t="s">
        <v>4363</v>
      </c>
      <c r="G2239" s="350" t="s">
        <v>447</v>
      </c>
      <c r="H2239" s="309"/>
    </row>
    <row r="2240" spans="1:8" s="187" customFormat="1" ht="22.9" customHeight="1" x14ac:dyDescent="0.2">
      <c r="A2240" s="552"/>
      <c r="B2240" s="553"/>
      <c r="C2240" s="350" t="s">
        <v>4733</v>
      </c>
      <c r="D2240" s="350" t="s">
        <v>4734</v>
      </c>
      <c r="E2240" s="350" t="s">
        <v>254</v>
      </c>
      <c r="F2240" s="350" t="s">
        <v>4363</v>
      </c>
      <c r="G2240" s="350" t="s">
        <v>447</v>
      </c>
      <c r="H2240" s="309"/>
    </row>
    <row r="2241" spans="1:8" s="187" customFormat="1" ht="22.9" customHeight="1" x14ac:dyDescent="0.2">
      <c r="A2241" s="552"/>
      <c r="B2241" s="553"/>
      <c r="C2241" s="350" t="s">
        <v>4735</v>
      </c>
      <c r="D2241" s="350" t="s">
        <v>4736</v>
      </c>
      <c r="E2241" s="350" t="s">
        <v>254</v>
      </c>
      <c r="F2241" s="350" t="s">
        <v>4363</v>
      </c>
      <c r="G2241" s="350" t="s">
        <v>447</v>
      </c>
      <c r="H2241" s="309"/>
    </row>
    <row r="2242" spans="1:8" s="187" customFormat="1" ht="22.9" customHeight="1" x14ac:dyDescent="0.2">
      <c r="A2242" s="552"/>
      <c r="B2242" s="553"/>
      <c r="C2242" s="350" t="s">
        <v>4737</v>
      </c>
      <c r="D2242" s="350" t="s">
        <v>4738</v>
      </c>
      <c r="E2242" s="350" t="s">
        <v>254</v>
      </c>
      <c r="F2242" s="350" t="s">
        <v>4363</v>
      </c>
      <c r="G2242" s="350" t="s">
        <v>447</v>
      </c>
      <c r="H2242" s="309"/>
    </row>
    <row r="2243" spans="1:8" s="187" customFormat="1" ht="22.9" customHeight="1" x14ac:dyDescent="0.2">
      <c r="A2243" s="349" t="s">
        <v>873</v>
      </c>
      <c r="B2243" s="350" t="s">
        <v>874</v>
      </c>
      <c r="C2243" s="350" t="s">
        <v>4739</v>
      </c>
      <c r="D2243" s="350" t="s">
        <v>875</v>
      </c>
      <c r="E2243" s="350" t="s">
        <v>254</v>
      </c>
      <c r="F2243" s="350" t="s">
        <v>4363</v>
      </c>
      <c r="G2243" s="350"/>
      <c r="H2243" s="309"/>
    </row>
    <row r="2244" spans="1:8" s="187" customFormat="1" ht="22.9" customHeight="1" x14ac:dyDescent="0.2">
      <c r="A2244" s="349" t="s">
        <v>16262</v>
      </c>
      <c r="B2244" s="350" t="s">
        <v>16263</v>
      </c>
      <c r="C2244" s="350" t="s">
        <v>16582</v>
      </c>
      <c r="D2244" s="350" t="s">
        <v>16263</v>
      </c>
      <c r="E2244" s="350" t="s">
        <v>254</v>
      </c>
      <c r="F2244" s="350" t="s">
        <v>4363</v>
      </c>
      <c r="G2244" s="350" t="s">
        <v>447</v>
      </c>
      <c r="H2244" s="309"/>
    </row>
    <row r="2245" spans="1:8" s="187" customFormat="1" ht="22.9" customHeight="1" x14ac:dyDescent="0.2">
      <c r="A2245" s="349" t="s">
        <v>666</v>
      </c>
      <c r="B2245" s="350" t="s">
        <v>16583</v>
      </c>
      <c r="C2245" s="350" t="s">
        <v>4740</v>
      </c>
      <c r="D2245" s="350" t="s">
        <v>667</v>
      </c>
      <c r="E2245" s="350" t="s">
        <v>252</v>
      </c>
      <c r="F2245" s="350" t="s">
        <v>15464</v>
      </c>
      <c r="G2245" s="350" t="s">
        <v>447</v>
      </c>
      <c r="H2245" s="309"/>
    </row>
    <row r="2246" spans="1:8" s="187" customFormat="1" ht="22.9" customHeight="1" x14ac:dyDescent="0.2">
      <c r="A2246" s="552" t="s">
        <v>448</v>
      </c>
      <c r="B2246" s="553" t="s">
        <v>395</v>
      </c>
      <c r="C2246" s="350" t="s">
        <v>16038</v>
      </c>
      <c r="D2246" s="350" t="s">
        <v>4743</v>
      </c>
      <c r="E2246" s="350" t="s">
        <v>252</v>
      </c>
      <c r="F2246" s="350" t="s">
        <v>350</v>
      </c>
      <c r="G2246" s="350" t="s">
        <v>447</v>
      </c>
      <c r="H2246" s="309" t="s">
        <v>1413</v>
      </c>
    </row>
    <row r="2247" spans="1:8" s="187" customFormat="1" ht="22.9" customHeight="1" x14ac:dyDescent="0.2">
      <c r="A2247" s="552"/>
      <c r="B2247" s="553"/>
      <c r="C2247" s="350" t="s">
        <v>16039</v>
      </c>
      <c r="D2247" s="350" t="s">
        <v>16584</v>
      </c>
      <c r="E2247" s="350" t="s">
        <v>252</v>
      </c>
      <c r="F2247" s="350" t="s">
        <v>350</v>
      </c>
      <c r="G2247" s="350" t="s">
        <v>447</v>
      </c>
      <c r="H2247" s="309" t="s">
        <v>1413</v>
      </c>
    </row>
    <row r="2248" spans="1:8" s="187" customFormat="1" ht="22.9" customHeight="1" x14ac:dyDescent="0.2">
      <c r="A2248" s="552"/>
      <c r="B2248" s="553"/>
      <c r="C2248" s="350" t="s">
        <v>16040</v>
      </c>
      <c r="D2248" s="350" t="s">
        <v>4744</v>
      </c>
      <c r="E2248" s="350" t="s">
        <v>252</v>
      </c>
      <c r="F2248" s="350" t="s">
        <v>350</v>
      </c>
      <c r="G2248" s="350" t="s">
        <v>447</v>
      </c>
      <c r="H2248" s="309" t="s">
        <v>1413</v>
      </c>
    </row>
    <row r="2249" spans="1:8" s="187" customFormat="1" ht="22.9" customHeight="1" x14ac:dyDescent="0.2">
      <c r="A2249" s="552"/>
      <c r="B2249" s="553"/>
      <c r="C2249" s="350" t="s">
        <v>16041</v>
      </c>
      <c r="D2249" s="350" t="s">
        <v>8071</v>
      </c>
      <c r="E2249" s="350" t="s">
        <v>252</v>
      </c>
      <c r="F2249" s="350" t="s">
        <v>350</v>
      </c>
      <c r="G2249" s="350" t="s">
        <v>447</v>
      </c>
      <c r="H2249" s="309" t="s">
        <v>1413</v>
      </c>
    </row>
    <row r="2250" spans="1:8" s="187" customFormat="1" ht="22.9" customHeight="1" x14ac:dyDescent="0.2">
      <c r="A2250" s="552"/>
      <c r="B2250" s="553"/>
      <c r="C2250" s="350" t="s">
        <v>16042</v>
      </c>
      <c r="D2250" s="350" t="s">
        <v>8072</v>
      </c>
      <c r="E2250" s="350" t="s">
        <v>252</v>
      </c>
      <c r="F2250" s="350" t="s">
        <v>350</v>
      </c>
      <c r="G2250" s="350" t="s">
        <v>447</v>
      </c>
      <c r="H2250" s="309" t="s">
        <v>1413</v>
      </c>
    </row>
    <row r="2251" spans="1:8" s="187" customFormat="1" ht="22.9" customHeight="1" x14ac:dyDescent="0.2">
      <c r="A2251" s="552"/>
      <c r="B2251" s="553"/>
      <c r="C2251" s="350" t="s">
        <v>16043</v>
      </c>
      <c r="D2251" s="350" t="s">
        <v>8073</v>
      </c>
      <c r="E2251" s="350" t="s">
        <v>252</v>
      </c>
      <c r="F2251" s="350" t="s">
        <v>350</v>
      </c>
      <c r="G2251" s="350" t="s">
        <v>447</v>
      </c>
      <c r="H2251" s="309" t="s">
        <v>1413</v>
      </c>
    </row>
    <row r="2252" spans="1:8" s="187" customFormat="1" ht="22.9" customHeight="1" x14ac:dyDescent="0.2">
      <c r="A2252" s="552"/>
      <c r="B2252" s="553"/>
      <c r="C2252" s="350" t="s">
        <v>16044</v>
      </c>
      <c r="D2252" s="350" t="s">
        <v>4745</v>
      </c>
      <c r="E2252" s="350" t="s">
        <v>252</v>
      </c>
      <c r="F2252" s="350" t="s">
        <v>350</v>
      </c>
      <c r="G2252" s="350" t="s">
        <v>447</v>
      </c>
      <c r="H2252" s="309" t="s">
        <v>1413</v>
      </c>
    </row>
    <row r="2253" spans="1:8" s="187" customFormat="1" ht="22.9" customHeight="1" x14ac:dyDescent="0.2">
      <c r="A2253" s="552"/>
      <c r="B2253" s="553"/>
      <c r="C2253" s="350" t="s">
        <v>16045</v>
      </c>
      <c r="D2253" s="350" t="s">
        <v>4746</v>
      </c>
      <c r="E2253" s="350" t="s">
        <v>252</v>
      </c>
      <c r="F2253" s="350" t="s">
        <v>350</v>
      </c>
      <c r="G2253" s="350" t="s">
        <v>447</v>
      </c>
      <c r="H2253" s="309" t="s">
        <v>1413</v>
      </c>
    </row>
    <row r="2254" spans="1:8" s="187" customFormat="1" ht="22.9" customHeight="1" x14ac:dyDescent="0.2">
      <c r="A2254" s="552"/>
      <c r="B2254" s="553"/>
      <c r="C2254" s="350" t="s">
        <v>4741</v>
      </c>
      <c r="D2254" s="350" t="s">
        <v>4742</v>
      </c>
      <c r="E2254" s="350" t="s">
        <v>372</v>
      </c>
      <c r="F2254" s="350" t="s">
        <v>2062</v>
      </c>
      <c r="G2254" s="350" t="s">
        <v>447</v>
      </c>
      <c r="H2254" s="309" t="s">
        <v>1413</v>
      </c>
    </row>
    <row r="2255" spans="1:8" s="187" customFormat="1" ht="22.9" customHeight="1" x14ac:dyDescent="0.2">
      <c r="A2255" s="552"/>
      <c r="B2255" s="553"/>
      <c r="C2255" s="350" t="s">
        <v>4747</v>
      </c>
      <c r="D2255" s="350" t="s">
        <v>4748</v>
      </c>
      <c r="E2255" s="350" t="s">
        <v>252</v>
      </c>
      <c r="F2255" s="350" t="s">
        <v>15464</v>
      </c>
      <c r="G2255" s="350" t="s">
        <v>447</v>
      </c>
      <c r="H2255" s="309" t="s">
        <v>1413</v>
      </c>
    </row>
    <row r="2256" spans="1:8" s="187" customFormat="1" ht="22.9" customHeight="1" x14ac:dyDescent="0.2">
      <c r="A2256" s="552"/>
      <c r="B2256" s="553"/>
      <c r="C2256" s="350" t="s">
        <v>4749</v>
      </c>
      <c r="D2256" s="350" t="s">
        <v>16585</v>
      </c>
      <c r="E2256" s="350" t="s">
        <v>252</v>
      </c>
      <c r="F2256" s="350" t="s">
        <v>15464</v>
      </c>
      <c r="G2256" s="350" t="s">
        <v>447</v>
      </c>
      <c r="H2256" s="309" t="s">
        <v>1413</v>
      </c>
    </row>
    <row r="2257" spans="1:8" s="187" customFormat="1" ht="22.9" customHeight="1" x14ac:dyDescent="0.2">
      <c r="A2257" s="552"/>
      <c r="B2257" s="553"/>
      <c r="C2257" s="350" t="s">
        <v>4750</v>
      </c>
      <c r="D2257" s="350" t="s">
        <v>4751</v>
      </c>
      <c r="E2257" s="350" t="s">
        <v>252</v>
      </c>
      <c r="F2257" s="350" t="s">
        <v>15464</v>
      </c>
      <c r="G2257" s="350" t="s">
        <v>447</v>
      </c>
      <c r="H2257" s="309" t="s">
        <v>1413</v>
      </c>
    </row>
    <row r="2258" spans="1:8" s="187" customFormat="1" ht="22.9" customHeight="1" x14ac:dyDescent="0.2">
      <c r="A2258" s="552"/>
      <c r="B2258" s="553"/>
      <c r="C2258" s="350" t="s">
        <v>4752</v>
      </c>
      <c r="D2258" s="350" t="s">
        <v>4753</v>
      </c>
      <c r="E2258" s="350" t="s">
        <v>252</v>
      </c>
      <c r="F2258" s="350" t="s">
        <v>15464</v>
      </c>
      <c r="G2258" s="350" t="s">
        <v>447</v>
      </c>
      <c r="H2258" s="309" t="s">
        <v>1413</v>
      </c>
    </row>
    <row r="2259" spans="1:8" s="187" customFormat="1" ht="22.9" customHeight="1" x14ac:dyDescent="0.2">
      <c r="A2259" s="552"/>
      <c r="B2259" s="553"/>
      <c r="C2259" s="350" t="s">
        <v>4754</v>
      </c>
      <c r="D2259" s="350" t="s">
        <v>383</v>
      </c>
      <c r="E2259" s="350" t="s">
        <v>252</v>
      </c>
      <c r="F2259" s="350" t="s">
        <v>15464</v>
      </c>
      <c r="G2259" s="350" t="s">
        <v>447</v>
      </c>
      <c r="H2259" s="309" t="s">
        <v>1413</v>
      </c>
    </row>
    <row r="2260" spans="1:8" s="187" customFormat="1" ht="22.9" customHeight="1" x14ac:dyDescent="0.2">
      <c r="A2260" s="552"/>
      <c r="B2260" s="553"/>
      <c r="C2260" s="350" t="s">
        <v>4755</v>
      </c>
      <c r="D2260" s="350" t="s">
        <v>16586</v>
      </c>
      <c r="E2260" s="350" t="s">
        <v>252</v>
      </c>
      <c r="F2260" s="350" t="s">
        <v>15464</v>
      </c>
      <c r="G2260" s="350" t="s">
        <v>447</v>
      </c>
      <c r="H2260" s="309" t="s">
        <v>1413</v>
      </c>
    </row>
    <row r="2261" spans="1:8" s="187" customFormat="1" ht="22.9" customHeight="1" x14ac:dyDescent="0.2">
      <c r="A2261" s="552"/>
      <c r="B2261" s="553"/>
      <c r="C2261" s="350" t="s">
        <v>4756</v>
      </c>
      <c r="D2261" s="350" t="s">
        <v>8074</v>
      </c>
      <c r="E2261" s="350" t="s">
        <v>252</v>
      </c>
      <c r="F2261" s="350" t="s">
        <v>15464</v>
      </c>
      <c r="G2261" s="350" t="s">
        <v>447</v>
      </c>
      <c r="H2261" s="309" t="s">
        <v>1413</v>
      </c>
    </row>
    <row r="2262" spans="1:8" s="187" customFormat="1" ht="22.9" customHeight="1" x14ac:dyDescent="0.2">
      <c r="A2262" s="552"/>
      <c r="B2262" s="553"/>
      <c r="C2262" s="350" t="s">
        <v>4757</v>
      </c>
      <c r="D2262" s="350" t="s">
        <v>4758</v>
      </c>
      <c r="E2262" s="350" t="s">
        <v>252</v>
      </c>
      <c r="F2262" s="350" t="s">
        <v>15464</v>
      </c>
      <c r="G2262" s="350" t="s">
        <v>447</v>
      </c>
      <c r="H2262" s="309" t="s">
        <v>1413</v>
      </c>
    </row>
    <row r="2263" spans="1:8" s="187" customFormat="1" ht="22.9" customHeight="1" x14ac:dyDescent="0.2">
      <c r="A2263" s="552"/>
      <c r="B2263" s="553"/>
      <c r="C2263" s="350" t="s">
        <v>4759</v>
      </c>
      <c r="D2263" s="350" t="s">
        <v>4760</v>
      </c>
      <c r="E2263" s="350" t="s">
        <v>252</v>
      </c>
      <c r="F2263" s="350" t="s">
        <v>15464</v>
      </c>
      <c r="G2263" s="350" t="s">
        <v>447</v>
      </c>
      <c r="H2263" s="309" t="s">
        <v>1413</v>
      </c>
    </row>
    <row r="2264" spans="1:8" s="187" customFormat="1" ht="22.9" customHeight="1" x14ac:dyDescent="0.2">
      <c r="A2264" s="552"/>
      <c r="B2264" s="553"/>
      <c r="C2264" s="350" t="s">
        <v>4761</v>
      </c>
      <c r="D2264" s="350" t="s">
        <v>4762</v>
      </c>
      <c r="E2264" s="350" t="s">
        <v>252</v>
      </c>
      <c r="F2264" s="350" t="s">
        <v>15464</v>
      </c>
      <c r="G2264" s="350" t="s">
        <v>447</v>
      </c>
      <c r="H2264" s="309" t="s">
        <v>1413</v>
      </c>
    </row>
    <row r="2265" spans="1:8" s="187" customFormat="1" ht="22.9" customHeight="1" x14ac:dyDescent="0.2">
      <c r="A2265" s="552"/>
      <c r="B2265" s="553"/>
      <c r="C2265" s="350" t="s">
        <v>4763</v>
      </c>
      <c r="D2265" s="350" t="s">
        <v>8075</v>
      </c>
      <c r="E2265" s="350" t="s">
        <v>252</v>
      </c>
      <c r="F2265" s="350" t="s">
        <v>15464</v>
      </c>
      <c r="G2265" s="350" t="s">
        <v>447</v>
      </c>
      <c r="H2265" s="309" t="s">
        <v>1413</v>
      </c>
    </row>
    <row r="2266" spans="1:8" s="187" customFormat="1" ht="22.9" customHeight="1" x14ac:dyDescent="0.2">
      <c r="A2266" s="552"/>
      <c r="B2266" s="553"/>
      <c r="C2266" s="350" t="s">
        <v>4764</v>
      </c>
      <c r="D2266" s="350" t="s">
        <v>4765</v>
      </c>
      <c r="E2266" s="350" t="s">
        <v>252</v>
      </c>
      <c r="F2266" s="350" t="s">
        <v>15464</v>
      </c>
      <c r="G2266" s="350" t="s">
        <v>447</v>
      </c>
      <c r="H2266" s="309" t="s">
        <v>1413</v>
      </c>
    </row>
    <row r="2267" spans="1:8" s="187" customFormat="1" ht="22.9" customHeight="1" x14ac:dyDescent="0.2">
      <c r="A2267" s="552"/>
      <c r="B2267" s="553"/>
      <c r="C2267" s="350" t="s">
        <v>4766</v>
      </c>
      <c r="D2267" s="350" t="s">
        <v>4767</v>
      </c>
      <c r="E2267" s="350" t="s">
        <v>252</v>
      </c>
      <c r="F2267" s="350" t="s">
        <v>15464</v>
      </c>
      <c r="G2267" s="350" t="s">
        <v>447</v>
      </c>
      <c r="H2267" s="309" t="s">
        <v>1413</v>
      </c>
    </row>
    <row r="2268" spans="1:8" s="187" customFormat="1" ht="22.9" customHeight="1" x14ac:dyDescent="0.2">
      <c r="A2268" s="552"/>
      <c r="B2268" s="553"/>
      <c r="C2268" s="350" t="s">
        <v>4768</v>
      </c>
      <c r="D2268" s="350" t="s">
        <v>4769</v>
      </c>
      <c r="E2268" s="350" t="s">
        <v>252</v>
      </c>
      <c r="F2268" s="350" t="s">
        <v>15464</v>
      </c>
      <c r="G2268" s="350" t="s">
        <v>447</v>
      </c>
      <c r="H2268" s="309" t="s">
        <v>1413</v>
      </c>
    </row>
    <row r="2269" spans="1:8" s="187" customFormat="1" ht="22.9" customHeight="1" x14ac:dyDescent="0.2">
      <c r="A2269" s="552"/>
      <c r="B2269" s="553"/>
      <c r="C2269" s="350" t="s">
        <v>4770</v>
      </c>
      <c r="D2269" s="350" t="s">
        <v>8076</v>
      </c>
      <c r="E2269" s="350" t="s">
        <v>252</v>
      </c>
      <c r="F2269" s="350" t="s">
        <v>15464</v>
      </c>
      <c r="G2269" s="350" t="s">
        <v>447</v>
      </c>
      <c r="H2269" s="309" t="s">
        <v>1413</v>
      </c>
    </row>
    <row r="2270" spans="1:8" s="187" customFormat="1" ht="22.9" customHeight="1" x14ac:dyDescent="0.2">
      <c r="A2270" s="552" t="s">
        <v>532</v>
      </c>
      <c r="B2270" s="553" t="s">
        <v>429</v>
      </c>
      <c r="C2270" s="350" t="s">
        <v>4771</v>
      </c>
      <c r="D2270" s="350" t="s">
        <v>4772</v>
      </c>
      <c r="E2270" s="350" t="s">
        <v>252</v>
      </c>
      <c r="F2270" s="350" t="s">
        <v>15464</v>
      </c>
      <c r="G2270" s="350" t="s">
        <v>447</v>
      </c>
      <c r="H2270" s="309" t="s">
        <v>1170</v>
      </c>
    </row>
    <row r="2271" spans="1:8" s="187" customFormat="1" ht="22.9" customHeight="1" x14ac:dyDescent="0.2">
      <c r="A2271" s="552"/>
      <c r="B2271" s="553"/>
      <c r="C2271" s="350" t="s">
        <v>4773</v>
      </c>
      <c r="D2271" s="350" t="s">
        <v>18329</v>
      </c>
      <c r="E2271" s="350" t="s">
        <v>252</v>
      </c>
      <c r="F2271" s="350" t="s">
        <v>15464</v>
      </c>
      <c r="G2271" s="350" t="s">
        <v>447</v>
      </c>
      <c r="H2271" s="309" t="s">
        <v>1170</v>
      </c>
    </row>
    <row r="2272" spans="1:8" s="187" customFormat="1" ht="22.9" customHeight="1" x14ac:dyDescent="0.2">
      <c r="A2272" s="552"/>
      <c r="B2272" s="553"/>
      <c r="C2272" s="350" t="s">
        <v>4774</v>
      </c>
      <c r="D2272" s="350" t="s">
        <v>4775</v>
      </c>
      <c r="E2272" s="350" t="s">
        <v>252</v>
      </c>
      <c r="F2272" s="350" t="s">
        <v>15464</v>
      </c>
      <c r="G2272" s="350" t="s">
        <v>447</v>
      </c>
      <c r="H2272" s="309" t="s">
        <v>1170</v>
      </c>
    </row>
    <row r="2273" spans="1:8" s="187" customFormat="1" ht="22.9" customHeight="1" x14ac:dyDescent="0.2">
      <c r="A2273" s="552"/>
      <c r="B2273" s="553"/>
      <c r="C2273" s="350" t="s">
        <v>4776</v>
      </c>
      <c r="D2273" s="350" t="s">
        <v>4777</v>
      </c>
      <c r="E2273" s="350" t="s">
        <v>252</v>
      </c>
      <c r="F2273" s="350" t="s">
        <v>15464</v>
      </c>
      <c r="G2273" s="350" t="s">
        <v>447</v>
      </c>
      <c r="H2273" s="309" t="s">
        <v>1170</v>
      </c>
    </row>
    <row r="2274" spans="1:8" s="187" customFormat="1" ht="22.9" customHeight="1" x14ac:dyDescent="0.2">
      <c r="A2274" s="552"/>
      <c r="B2274" s="553"/>
      <c r="C2274" s="350" t="s">
        <v>4778</v>
      </c>
      <c r="D2274" s="350" t="s">
        <v>4779</v>
      </c>
      <c r="E2274" s="350" t="s">
        <v>252</v>
      </c>
      <c r="F2274" s="350" t="s">
        <v>15464</v>
      </c>
      <c r="G2274" s="350" t="s">
        <v>447</v>
      </c>
      <c r="H2274" s="309" t="s">
        <v>1170</v>
      </c>
    </row>
    <row r="2275" spans="1:8" s="187" customFormat="1" ht="22.9" customHeight="1" x14ac:dyDescent="0.2">
      <c r="A2275" s="552"/>
      <c r="B2275" s="553"/>
      <c r="C2275" s="350" t="s">
        <v>4780</v>
      </c>
      <c r="D2275" s="350" t="s">
        <v>4781</v>
      </c>
      <c r="E2275" s="350" t="s">
        <v>252</v>
      </c>
      <c r="F2275" s="350" t="s">
        <v>15464</v>
      </c>
      <c r="G2275" s="350" t="s">
        <v>447</v>
      </c>
      <c r="H2275" s="309" t="s">
        <v>1170</v>
      </c>
    </row>
    <row r="2276" spans="1:8" s="187" customFormat="1" ht="22.9" customHeight="1" x14ac:dyDescent="0.2">
      <c r="A2276" s="552"/>
      <c r="B2276" s="553"/>
      <c r="C2276" s="350" t="s">
        <v>4782</v>
      </c>
      <c r="D2276" s="350" t="s">
        <v>4783</v>
      </c>
      <c r="E2276" s="350" t="s">
        <v>252</v>
      </c>
      <c r="F2276" s="350" t="s">
        <v>15464</v>
      </c>
      <c r="G2276" s="350" t="s">
        <v>447</v>
      </c>
      <c r="H2276" s="309" t="s">
        <v>1170</v>
      </c>
    </row>
    <row r="2277" spans="1:8" s="187" customFormat="1" ht="22.9" customHeight="1" x14ac:dyDescent="0.2">
      <c r="A2277" s="552" t="s">
        <v>1048</v>
      </c>
      <c r="B2277" s="553" t="s">
        <v>16587</v>
      </c>
      <c r="C2277" s="350" t="s">
        <v>4784</v>
      </c>
      <c r="D2277" s="350" t="s">
        <v>4785</v>
      </c>
      <c r="E2277" s="350" t="s">
        <v>251</v>
      </c>
      <c r="F2277" s="350" t="s">
        <v>2983</v>
      </c>
      <c r="G2277" s="350" t="s">
        <v>447</v>
      </c>
      <c r="H2277" s="309" t="s">
        <v>2856</v>
      </c>
    </row>
    <row r="2278" spans="1:8" s="187" customFormat="1" ht="22.9" customHeight="1" x14ac:dyDescent="0.2">
      <c r="A2278" s="552"/>
      <c r="B2278" s="553"/>
      <c r="C2278" s="350" t="s">
        <v>16588</v>
      </c>
      <c r="D2278" s="350" t="s">
        <v>16589</v>
      </c>
      <c r="E2278" s="350" t="s">
        <v>251</v>
      </c>
      <c r="F2278" s="350" t="s">
        <v>2983</v>
      </c>
      <c r="G2278" s="350" t="s">
        <v>447</v>
      </c>
      <c r="H2278" s="309" t="s">
        <v>2856</v>
      </c>
    </row>
    <row r="2279" spans="1:8" s="187" customFormat="1" ht="22.9" customHeight="1" x14ac:dyDescent="0.2">
      <c r="A2279" s="552"/>
      <c r="B2279" s="553"/>
      <c r="C2279" s="350" t="s">
        <v>4786</v>
      </c>
      <c r="D2279" s="350" t="s">
        <v>4787</v>
      </c>
      <c r="E2279" s="350" t="s">
        <v>251</v>
      </c>
      <c r="F2279" s="350" t="s">
        <v>3574</v>
      </c>
      <c r="G2279" s="350" t="s">
        <v>447</v>
      </c>
      <c r="H2279" s="309" t="s">
        <v>2856</v>
      </c>
    </row>
    <row r="2280" spans="1:8" s="187" customFormat="1" ht="22.9" customHeight="1" x14ac:dyDescent="0.2">
      <c r="A2280" s="552"/>
      <c r="B2280" s="553"/>
      <c r="C2280" s="350" t="s">
        <v>4788</v>
      </c>
      <c r="D2280" s="350" t="s">
        <v>4789</v>
      </c>
      <c r="E2280" s="350" t="s">
        <v>251</v>
      </c>
      <c r="F2280" s="350" t="s">
        <v>3574</v>
      </c>
      <c r="G2280" s="350" t="s">
        <v>447</v>
      </c>
      <c r="H2280" s="309" t="s">
        <v>2856</v>
      </c>
    </row>
    <row r="2281" spans="1:8" s="187" customFormat="1" ht="22.9" customHeight="1" x14ac:dyDescent="0.2">
      <c r="A2281" s="552"/>
      <c r="B2281" s="553"/>
      <c r="C2281" s="350" t="s">
        <v>4790</v>
      </c>
      <c r="D2281" s="350" t="s">
        <v>16590</v>
      </c>
      <c r="E2281" s="350" t="s">
        <v>251</v>
      </c>
      <c r="F2281" s="350" t="s">
        <v>3574</v>
      </c>
      <c r="G2281" s="350" t="s">
        <v>447</v>
      </c>
      <c r="H2281" s="309" t="s">
        <v>2856</v>
      </c>
    </row>
    <row r="2282" spans="1:8" s="187" customFormat="1" ht="22.9" customHeight="1" x14ac:dyDescent="0.2">
      <c r="A2282" s="552"/>
      <c r="B2282" s="553"/>
      <c r="C2282" s="350" t="s">
        <v>4791</v>
      </c>
      <c r="D2282" s="350" t="s">
        <v>4792</v>
      </c>
      <c r="E2282" s="350" t="s">
        <v>251</v>
      </c>
      <c r="F2282" s="350" t="s">
        <v>3574</v>
      </c>
      <c r="G2282" s="350" t="s">
        <v>447</v>
      </c>
      <c r="H2282" s="309" t="s">
        <v>2856</v>
      </c>
    </row>
    <row r="2283" spans="1:8" s="187" customFormat="1" ht="22.9" customHeight="1" x14ac:dyDescent="0.2">
      <c r="A2283" s="552"/>
      <c r="B2283" s="553"/>
      <c r="C2283" s="350" t="s">
        <v>4793</v>
      </c>
      <c r="D2283" s="350" t="s">
        <v>4794</v>
      </c>
      <c r="E2283" s="350" t="s">
        <v>251</v>
      </c>
      <c r="F2283" s="350" t="s">
        <v>3574</v>
      </c>
      <c r="G2283" s="350" t="s">
        <v>447</v>
      </c>
      <c r="H2283" s="309" t="s">
        <v>2856</v>
      </c>
    </row>
    <row r="2284" spans="1:8" s="187" customFormat="1" ht="22.9" customHeight="1" x14ac:dyDescent="0.2">
      <c r="A2284" s="552"/>
      <c r="B2284" s="553"/>
      <c r="C2284" s="350" t="s">
        <v>4795</v>
      </c>
      <c r="D2284" s="350" t="s">
        <v>4796</v>
      </c>
      <c r="E2284" s="350" t="s">
        <v>251</v>
      </c>
      <c r="F2284" s="350" t="s">
        <v>3574</v>
      </c>
      <c r="G2284" s="350" t="s">
        <v>447</v>
      </c>
      <c r="H2284" s="309" t="s">
        <v>2856</v>
      </c>
    </row>
    <row r="2285" spans="1:8" s="187" customFormat="1" ht="22.9" customHeight="1" x14ac:dyDescent="0.2">
      <c r="A2285" s="552"/>
      <c r="B2285" s="553"/>
      <c r="C2285" s="350" t="s">
        <v>4797</v>
      </c>
      <c r="D2285" s="350" t="s">
        <v>4798</v>
      </c>
      <c r="E2285" s="350" t="s">
        <v>251</v>
      </c>
      <c r="F2285" s="350" t="s">
        <v>3574</v>
      </c>
      <c r="G2285" s="350" t="s">
        <v>447</v>
      </c>
      <c r="H2285" s="309" t="s">
        <v>2856</v>
      </c>
    </row>
    <row r="2286" spans="1:8" s="187" customFormat="1" ht="22.9" customHeight="1" x14ac:dyDescent="0.2">
      <c r="A2286" s="552"/>
      <c r="B2286" s="553"/>
      <c r="C2286" s="350" t="s">
        <v>4799</v>
      </c>
      <c r="D2286" s="350" t="s">
        <v>4800</v>
      </c>
      <c r="E2286" s="350" t="s">
        <v>251</v>
      </c>
      <c r="F2286" s="350" t="s">
        <v>3574</v>
      </c>
      <c r="G2286" s="350" t="s">
        <v>447</v>
      </c>
      <c r="H2286" s="309" t="s">
        <v>2856</v>
      </c>
    </row>
    <row r="2287" spans="1:8" s="187" customFormat="1" ht="22.9" customHeight="1" x14ac:dyDescent="0.2">
      <c r="A2287" s="552"/>
      <c r="B2287" s="553"/>
      <c r="C2287" s="350" t="s">
        <v>4801</v>
      </c>
      <c r="D2287" s="350" t="s">
        <v>4802</v>
      </c>
      <c r="E2287" s="350" t="s">
        <v>251</v>
      </c>
      <c r="F2287" s="350" t="s">
        <v>3574</v>
      </c>
      <c r="G2287" s="350" t="s">
        <v>447</v>
      </c>
      <c r="H2287" s="309" t="s">
        <v>2856</v>
      </c>
    </row>
    <row r="2288" spans="1:8" s="187" customFormat="1" ht="22.9" customHeight="1" x14ac:dyDescent="0.2">
      <c r="A2288" s="552"/>
      <c r="B2288" s="553"/>
      <c r="C2288" s="350" t="s">
        <v>4803</v>
      </c>
      <c r="D2288" s="350" t="s">
        <v>4804</v>
      </c>
      <c r="E2288" s="350" t="s">
        <v>251</v>
      </c>
      <c r="F2288" s="350" t="s">
        <v>3574</v>
      </c>
      <c r="G2288" s="350" t="s">
        <v>447</v>
      </c>
      <c r="H2288" s="309" t="s">
        <v>2856</v>
      </c>
    </row>
    <row r="2289" spans="1:8" s="187" customFormat="1" ht="22.9" customHeight="1" x14ac:dyDescent="0.2">
      <c r="A2289" s="552"/>
      <c r="B2289" s="553"/>
      <c r="C2289" s="350" t="s">
        <v>4805</v>
      </c>
      <c r="D2289" s="350" t="s">
        <v>4806</v>
      </c>
      <c r="E2289" s="350" t="s">
        <v>251</v>
      </c>
      <c r="F2289" s="350" t="s">
        <v>3574</v>
      </c>
      <c r="G2289" s="350" t="s">
        <v>447</v>
      </c>
      <c r="H2289" s="309" t="s">
        <v>2856</v>
      </c>
    </row>
    <row r="2290" spans="1:8" s="187" customFormat="1" ht="22.9" customHeight="1" x14ac:dyDescent="0.2">
      <c r="A2290" s="552"/>
      <c r="B2290" s="553"/>
      <c r="C2290" s="350" t="s">
        <v>4807</v>
      </c>
      <c r="D2290" s="350" t="s">
        <v>4808</v>
      </c>
      <c r="E2290" s="350" t="s">
        <v>251</v>
      </c>
      <c r="F2290" s="350" t="s">
        <v>3574</v>
      </c>
      <c r="G2290" s="350" t="s">
        <v>447</v>
      </c>
      <c r="H2290" s="309" t="s">
        <v>2856</v>
      </c>
    </row>
    <row r="2291" spans="1:8" s="187" customFormat="1" ht="22.9" customHeight="1" x14ac:dyDescent="0.2">
      <c r="A2291" s="552"/>
      <c r="B2291" s="553"/>
      <c r="C2291" s="350" t="s">
        <v>4809</v>
      </c>
      <c r="D2291" s="350" t="s">
        <v>4810</v>
      </c>
      <c r="E2291" s="350" t="s">
        <v>251</v>
      </c>
      <c r="F2291" s="350" t="s">
        <v>3574</v>
      </c>
      <c r="G2291" s="350" t="s">
        <v>447</v>
      </c>
      <c r="H2291" s="309" t="s">
        <v>2856</v>
      </c>
    </row>
    <row r="2292" spans="1:8" s="187" customFormat="1" ht="22.9" customHeight="1" x14ac:dyDescent="0.2">
      <c r="A2292" s="552"/>
      <c r="B2292" s="553"/>
      <c r="C2292" s="350" t="s">
        <v>4811</v>
      </c>
      <c r="D2292" s="350" t="s">
        <v>4812</v>
      </c>
      <c r="E2292" s="350" t="s">
        <v>251</v>
      </c>
      <c r="F2292" s="350" t="s">
        <v>3574</v>
      </c>
      <c r="G2292" s="350" t="s">
        <v>447</v>
      </c>
      <c r="H2292" s="309" t="s">
        <v>2856</v>
      </c>
    </row>
    <row r="2293" spans="1:8" s="187" customFormat="1" ht="22.9" customHeight="1" x14ac:dyDescent="0.2">
      <c r="A2293" s="552"/>
      <c r="B2293" s="553"/>
      <c r="C2293" s="350" t="s">
        <v>4813</v>
      </c>
      <c r="D2293" s="350" t="s">
        <v>4814</v>
      </c>
      <c r="E2293" s="350" t="s">
        <v>251</v>
      </c>
      <c r="F2293" s="350" t="s">
        <v>3574</v>
      </c>
      <c r="G2293" s="350" t="s">
        <v>447</v>
      </c>
      <c r="H2293" s="309" t="s">
        <v>2856</v>
      </c>
    </row>
    <row r="2294" spans="1:8" s="187" customFormat="1" ht="22.9" customHeight="1" x14ac:dyDescent="0.2">
      <c r="A2294" s="552"/>
      <c r="B2294" s="553"/>
      <c r="C2294" s="350" t="s">
        <v>4815</v>
      </c>
      <c r="D2294" s="350" t="s">
        <v>4816</v>
      </c>
      <c r="E2294" s="350" t="s">
        <v>251</v>
      </c>
      <c r="F2294" s="350" t="s">
        <v>3574</v>
      </c>
      <c r="G2294" s="350" t="s">
        <v>447</v>
      </c>
      <c r="H2294" s="309" t="s">
        <v>2856</v>
      </c>
    </row>
    <row r="2295" spans="1:8" s="187" customFormat="1" ht="22.9" customHeight="1" x14ac:dyDescent="0.2">
      <c r="A2295" s="552"/>
      <c r="B2295" s="553"/>
      <c r="C2295" s="350" t="s">
        <v>4817</v>
      </c>
      <c r="D2295" s="350" t="s">
        <v>4818</v>
      </c>
      <c r="E2295" s="350" t="s">
        <v>251</v>
      </c>
      <c r="F2295" s="350" t="s">
        <v>3574</v>
      </c>
      <c r="G2295" s="350" t="s">
        <v>447</v>
      </c>
      <c r="H2295" s="309" t="s">
        <v>2856</v>
      </c>
    </row>
    <row r="2296" spans="1:8" s="187" customFormat="1" ht="22.9" customHeight="1" x14ac:dyDescent="0.2">
      <c r="A2296" s="552"/>
      <c r="B2296" s="553"/>
      <c r="C2296" s="350" t="s">
        <v>4819</v>
      </c>
      <c r="D2296" s="350" t="s">
        <v>4820</v>
      </c>
      <c r="E2296" s="350" t="s">
        <v>251</v>
      </c>
      <c r="F2296" s="350" t="s">
        <v>3574</v>
      </c>
      <c r="G2296" s="350" t="s">
        <v>447</v>
      </c>
      <c r="H2296" s="309" t="s">
        <v>2856</v>
      </c>
    </row>
    <row r="2297" spans="1:8" s="187" customFormat="1" ht="22.9" customHeight="1" x14ac:dyDescent="0.2">
      <c r="A2297" s="552" t="s">
        <v>465</v>
      </c>
      <c r="B2297" s="553" t="s">
        <v>439</v>
      </c>
      <c r="C2297" s="350" t="s">
        <v>16591</v>
      </c>
      <c r="D2297" s="350" t="s">
        <v>16592</v>
      </c>
      <c r="E2297" s="350" t="s">
        <v>251</v>
      </c>
      <c r="F2297" s="350" t="s">
        <v>2983</v>
      </c>
      <c r="G2297" s="350" t="s">
        <v>447</v>
      </c>
      <c r="H2297" s="309" t="s">
        <v>1413</v>
      </c>
    </row>
    <row r="2298" spans="1:8" s="187" customFormat="1" ht="22.9" customHeight="1" x14ac:dyDescent="0.2">
      <c r="A2298" s="552"/>
      <c r="B2298" s="553"/>
      <c r="C2298" s="350" t="s">
        <v>16593</v>
      </c>
      <c r="D2298" s="350" t="s">
        <v>16594</v>
      </c>
      <c r="E2298" s="350" t="s">
        <v>251</v>
      </c>
      <c r="F2298" s="350" t="s">
        <v>2983</v>
      </c>
      <c r="G2298" s="350" t="s">
        <v>447</v>
      </c>
      <c r="H2298" s="309" t="s">
        <v>1413</v>
      </c>
    </row>
    <row r="2299" spans="1:8" s="187" customFormat="1" ht="22.9" customHeight="1" x14ac:dyDescent="0.2">
      <c r="A2299" s="552"/>
      <c r="B2299" s="553"/>
      <c r="C2299" s="350" t="s">
        <v>4821</v>
      </c>
      <c r="D2299" s="350" t="s">
        <v>4822</v>
      </c>
      <c r="E2299" s="350" t="s">
        <v>251</v>
      </c>
      <c r="F2299" s="350" t="s">
        <v>3574</v>
      </c>
      <c r="G2299" s="350" t="s">
        <v>447</v>
      </c>
      <c r="H2299" s="309" t="s">
        <v>1413</v>
      </c>
    </row>
    <row r="2300" spans="1:8" s="187" customFormat="1" ht="22.9" customHeight="1" x14ac:dyDescent="0.2">
      <c r="A2300" s="552"/>
      <c r="B2300" s="553"/>
      <c r="C2300" s="350" t="s">
        <v>4823</v>
      </c>
      <c r="D2300" s="350" t="s">
        <v>4824</v>
      </c>
      <c r="E2300" s="350" t="s">
        <v>251</v>
      </c>
      <c r="F2300" s="350" t="s">
        <v>3574</v>
      </c>
      <c r="G2300" s="350" t="s">
        <v>447</v>
      </c>
      <c r="H2300" s="309" t="s">
        <v>1413</v>
      </c>
    </row>
    <row r="2301" spans="1:8" s="187" customFormat="1" ht="22.9" customHeight="1" x14ac:dyDescent="0.2">
      <c r="A2301" s="552"/>
      <c r="B2301" s="553"/>
      <c r="C2301" s="350" t="s">
        <v>4825</v>
      </c>
      <c r="D2301" s="350" t="s">
        <v>4826</v>
      </c>
      <c r="E2301" s="350" t="s">
        <v>251</v>
      </c>
      <c r="F2301" s="350" t="s">
        <v>3574</v>
      </c>
      <c r="G2301" s="350" t="s">
        <v>447</v>
      </c>
      <c r="H2301" s="309" t="s">
        <v>1413</v>
      </c>
    </row>
    <row r="2302" spans="1:8" s="187" customFormat="1" ht="22.9" customHeight="1" x14ac:dyDescent="0.2">
      <c r="A2302" s="552"/>
      <c r="B2302" s="553"/>
      <c r="C2302" s="350" t="s">
        <v>4827</v>
      </c>
      <c r="D2302" s="350" t="s">
        <v>4828</v>
      </c>
      <c r="E2302" s="350" t="s">
        <v>251</v>
      </c>
      <c r="F2302" s="350" t="s">
        <v>3574</v>
      </c>
      <c r="G2302" s="350" t="s">
        <v>447</v>
      </c>
      <c r="H2302" s="309" t="s">
        <v>1413</v>
      </c>
    </row>
    <row r="2303" spans="1:8" s="187" customFormat="1" ht="22.9" customHeight="1" x14ac:dyDescent="0.2">
      <c r="A2303" s="552"/>
      <c r="B2303" s="553"/>
      <c r="C2303" s="350" t="s">
        <v>4829</v>
      </c>
      <c r="D2303" s="350" t="s">
        <v>4830</v>
      </c>
      <c r="E2303" s="350" t="s">
        <v>251</v>
      </c>
      <c r="F2303" s="350" t="s">
        <v>3574</v>
      </c>
      <c r="G2303" s="350" t="s">
        <v>447</v>
      </c>
      <c r="H2303" s="309" t="s">
        <v>1413</v>
      </c>
    </row>
    <row r="2304" spans="1:8" s="187" customFormat="1" ht="22.9" customHeight="1" x14ac:dyDescent="0.2">
      <c r="A2304" s="552"/>
      <c r="B2304" s="553"/>
      <c r="C2304" s="350" t="s">
        <v>4831</v>
      </c>
      <c r="D2304" s="350" t="s">
        <v>4832</v>
      </c>
      <c r="E2304" s="350" t="s">
        <v>251</v>
      </c>
      <c r="F2304" s="350" t="s">
        <v>3574</v>
      </c>
      <c r="G2304" s="350" t="s">
        <v>447</v>
      </c>
      <c r="H2304" s="309" t="s">
        <v>1413</v>
      </c>
    </row>
    <row r="2305" spans="1:8" s="187" customFormat="1" ht="22.9" customHeight="1" x14ac:dyDescent="0.2">
      <c r="A2305" s="552"/>
      <c r="B2305" s="553"/>
      <c r="C2305" s="350" t="s">
        <v>4833</v>
      </c>
      <c r="D2305" s="350" t="s">
        <v>4834</v>
      </c>
      <c r="E2305" s="350" t="s">
        <v>251</v>
      </c>
      <c r="F2305" s="350" t="s">
        <v>3574</v>
      </c>
      <c r="G2305" s="350" t="s">
        <v>447</v>
      </c>
      <c r="H2305" s="309" t="s">
        <v>1413</v>
      </c>
    </row>
    <row r="2306" spans="1:8" s="187" customFormat="1" ht="22.9" customHeight="1" x14ac:dyDescent="0.2">
      <c r="A2306" s="552"/>
      <c r="B2306" s="553"/>
      <c r="C2306" s="350" t="s">
        <v>4835</v>
      </c>
      <c r="D2306" s="350" t="s">
        <v>4836</v>
      </c>
      <c r="E2306" s="350" t="s">
        <v>251</v>
      </c>
      <c r="F2306" s="350" t="s">
        <v>3574</v>
      </c>
      <c r="G2306" s="350" t="s">
        <v>447</v>
      </c>
      <c r="H2306" s="309" t="s">
        <v>1413</v>
      </c>
    </row>
    <row r="2307" spans="1:8" s="187" customFormat="1" ht="22.9" customHeight="1" x14ac:dyDescent="0.2">
      <c r="A2307" s="552"/>
      <c r="B2307" s="553"/>
      <c r="C2307" s="350" t="s">
        <v>4837</v>
      </c>
      <c r="D2307" s="350" t="s">
        <v>4838</v>
      </c>
      <c r="E2307" s="350" t="s">
        <v>251</v>
      </c>
      <c r="F2307" s="350" t="s">
        <v>3574</v>
      </c>
      <c r="G2307" s="350" t="s">
        <v>447</v>
      </c>
      <c r="H2307" s="309" t="s">
        <v>1413</v>
      </c>
    </row>
    <row r="2308" spans="1:8" s="187" customFormat="1" ht="22.9" customHeight="1" x14ac:dyDescent="0.2">
      <c r="A2308" s="552"/>
      <c r="B2308" s="553"/>
      <c r="C2308" s="350" t="s">
        <v>4839</v>
      </c>
      <c r="D2308" s="350" t="s">
        <v>4840</v>
      </c>
      <c r="E2308" s="350" t="s">
        <v>251</v>
      </c>
      <c r="F2308" s="350" t="s">
        <v>3574</v>
      </c>
      <c r="G2308" s="350" t="s">
        <v>447</v>
      </c>
      <c r="H2308" s="309" t="s">
        <v>1413</v>
      </c>
    </row>
    <row r="2309" spans="1:8" s="187" customFormat="1" ht="22.9" customHeight="1" x14ac:dyDescent="0.2">
      <c r="A2309" s="552"/>
      <c r="B2309" s="553"/>
      <c r="C2309" s="350" t="s">
        <v>4841</v>
      </c>
      <c r="D2309" s="350" t="s">
        <v>4842</v>
      </c>
      <c r="E2309" s="350" t="s">
        <v>249</v>
      </c>
      <c r="F2309" s="350" t="s">
        <v>2885</v>
      </c>
      <c r="G2309" s="350" t="s">
        <v>447</v>
      </c>
      <c r="H2309" s="309" t="s">
        <v>1413</v>
      </c>
    </row>
    <row r="2310" spans="1:8" s="187" customFormat="1" ht="22.9" customHeight="1" x14ac:dyDescent="0.2">
      <c r="A2310" s="552"/>
      <c r="B2310" s="553"/>
      <c r="C2310" s="350" t="s">
        <v>4843</v>
      </c>
      <c r="D2310" s="350" t="s">
        <v>4844</v>
      </c>
      <c r="E2310" s="350" t="s">
        <v>249</v>
      </c>
      <c r="F2310" s="350" t="s">
        <v>2885</v>
      </c>
      <c r="G2310" s="350" t="s">
        <v>447</v>
      </c>
      <c r="H2310" s="309" t="s">
        <v>1413</v>
      </c>
    </row>
    <row r="2311" spans="1:8" s="187" customFormat="1" ht="22.9" customHeight="1" x14ac:dyDescent="0.2">
      <c r="A2311" s="552" t="s">
        <v>488</v>
      </c>
      <c r="B2311" s="553" t="s">
        <v>422</v>
      </c>
      <c r="C2311" s="350" t="s">
        <v>4845</v>
      </c>
      <c r="D2311" s="350" t="s">
        <v>4846</v>
      </c>
      <c r="E2311" s="350" t="s">
        <v>251</v>
      </c>
      <c r="F2311" s="350" t="s">
        <v>2983</v>
      </c>
      <c r="G2311" s="350" t="s">
        <v>447</v>
      </c>
      <c r="H2311" s="309" t="s">
        <v>1413</v>
      </c>
    </row>
    <row r="2312" spans="1:8" s="187" customFormat="1" ht="22.9" customHeight="1" x14ac:dyDescent="0.2">
      <c r="A2312" s="552"/>
      <c r="B2312" s="553"/>
      <c r="C2312" s="350" t="s">
        <v>4847</v>
      </c>
      <c r="D2312" s="350" t="s">
        <v>4848</v>
      </c>
      <c r="E2312" s="350" t="s">
        <v>251</v>
      </c>
      <c r="F2312" s="350" t="s">
        <v>2983</v>
      </c>
      <c r="G2312" s="350" t="s">
        <v>447</v>
      </c>
      <c r="H2312" s="309" t="s">
        <v>1413</v>
      </c>
    </row>
    <row r="2313" spans="1:8" s="187" customFormat="1" ht="22.9" customHeight="1" x14ac:dyDescent="0.2">
      <c r="A2313" s="552"/>
      <c r="B2313" s="553"/>
      <c r="C2313" s="350" t="s">
        <v>4849</v>
      </c>
      <c r="D2313" s="350" t="s">
        <v>4850</v>
      </c>
      <c r="E2313" s="350" t="s">
        <v>251</v>
      </c>
      <c r="F2313" s="350" t="s">
        <v>2983</v>
      </c>
      <c r="G2313" s="350" t="s">
        <v>447</v>
      </c>
      <c r="H2313" s="309" t="s">
        <v>1413</v>
      </c>
    </row>
    <row r="2314" spans="1:8" s="187" customFormat="1" ht="22.9" customHeight="1" x14ac:dyDescent="0.2">
      <c r="A2314" s="552"/>
      <c r="B2314" s="553"/>
      <c r="C2314" s="350" t="s">
        <v>4851</v>
      </c>
      <c r="D2314" s="350" t="s">
        <v>4852</v>
      </c>
      <c r="E2314" s="350" t="s">
        <v>251</v>
      </c>
      <c r="F2314" s="350" t="s">
        <v>2983</v>
      </c>
      <c r="G2314" s="350" t="s">
        <v>447</v>
      </c>
      <c r="H2314" s="309" t="s">
        <v>1413</v>
      </c>
    </row>
    <row r="2315" spans="1:8" s="187" customFormat="1" ht="22.9" customHeight="1" x14ac:dyDescent="0.2">
      <c r="A2315" s="552"/>
      <c r="B2315" s="553"/>
      <c r="C2315" s="350" t="s">
        <v>4853</v>
      </c>
      <c r="D2315" s="350" t="s">
        <v>4852</v>
      </c>
      <c r="E2315" s="350" t="s">
        <v>251</v>
      </c>
      <c r="F2315" s="350" t="s">
        <v>2983</v>
      </c>
      <c r="G2315" s="350" t="s">
        <v>447</v>
      </c>
      <c r="H2315" s="309" t="s">
        <v>1413</v>
      </c>
    </row>
    <row r="2316" spans="1:8" s="187" customFormat="1" ht="22.9" customHeight="1" x14ac:dyDescent="0.2">
      <c r="A2316" s="552"/>
      <c r="B2316" s="553"/>
      <c r="C2316" s="350" t="s">
        <v>4854</v>
      </c>
      <c r="D2316" s="350" t="s">
        <v>4852</v>
      </c>
      <c r="E2316" s="350" t="s">
        <v>251</v>
      </c>
      <c r="F2316" s="350" t="s">
        <v>2983</v>
      </c>
      <c r="G2316" s="350" t="s">
        <v>447</v>
      </c>
      <c r="H2316" s="309" t="s">
        <v>1413</v>
      </c>
    </row>
    <row r="2317" spans="1:8" s="187" customFormat="1" ht="22.9" customHeight="1" x14ac:dyDescent="0.2">
      <c r="A2317" s="552"/>
      <c r="B2317" s="553"/>
      <c r="C2317" s="350" t="s">
        <v>4855</v>
      </c>
      <c r="D2317" s="350" t="s">
        <v>4852</v>
      </c>
      <c r="E2317" s="350" t="s">
        <v>251</v>
      </c>
      <c r="F2317" s="350" t="s">
        <v>2983</v>
      </c>
      <c r="G2317" s="350" t="s">
        <v>447</v>
      </c>
      <c r="H2317" s="309" t="s">
        <v>1413</v>
      </c>
    </row>
    <row r="2318" spans="1:8" s="187" customFormat="1" ht="22.9" customHeight="1" x14ac:dyDescent="0.2">
      <c r="A2318" s="552"/>
      <c r="B2318" s="553"/>
      <c r="C2318" s="350" t="s">
        <v>4856</v>
      </c>
      <c r="D2318" s="350" t="s">
        <v>4852</v>
      </c>
      <c r="E2318" s="350" t="s">
        <v>251</v>
      </c>
      <c r="F2318" s="350" t="s">
        <v>2983</v>
      </c>
      <c r="G2318" s="350" t="s">
        <v>447</v>
      </c>
      <c r="H2318" s="309" t="s">
        <v>1413</v>
      </c>
    </row>
    <row r="2319" spans="1:8" s="187" customFormat="1" ht="22.9" customHeight="1" x14ac:dyDescent="0.2">
      <c r="A2319" s="552"/>
      <c r="B2319" s="553"/>
      <c r="C2319" s="350" t="s">
        <v>4857</v>
      </c>
      <c r="D2319" s="350" t="s">
        <v>4858</v>
      </c>
      <c r="E2319" s="350" t="s">
        <v>251</v>
      </c>
      <c r="F2319" s="350" t="s">
        <v>3574</v>
      </c>
      <c r="G2319" s="350" t="s">
        <v>447</v>
      </c>
      <c r="H2319" s="309" t="s">
        <v>1413</v>
      </c>
    </row>
    <row r="2320" spans="1:8" s="187" customFormat="1" ht="22.9" customHeight="1" x14ac:dyDescent="0.2">
      <c r="A2320" s="552"/>
      <c r="B2320" s="553"/>
      <c r="C2320" s="350" t="s">
        <v>4859</v>
      </c>
      <c r="D2320" s="350" t="s">
        <v>4860</v>
      </c>
      <c r="E2320" s="350" t="s">
        <v>251</v>
      </c>
      <c r="F2320" s="350" t="s">
        <v>3574</v>
      </c>
      <c r="G2320" s="350" t="s">
        <v>447</v>
      </c>
      <c r="H2320" s="309" t="s">
        <v>1413</v>
      </c>
    </row>
    <row r="2321" spans="1:8" s="187" customFormat="1" ht="22.9" customHeight="1" x14ac:dyDescent="0.2">
      <c r="A2321" s="552"/>
      <c r="B2321" s="553"/>
      <c r="C2321" s="350" t="s">
        <v>4861</v>
      </c>
      <c r="D2321" s="350" t="s">
        <v>4862</v>
      </c>
      <c r="E2321" s="350" t="s">
        <v>251</v>
      </c>
      <c r="F2321" s="350" t="s">
        <v>3574</v>
      </c>
      <c r="G2321" s="350" t="s">
        <v>447</v>
      </c>
      <c r="H2321" s="309" t="s">
        <v>1413</v>
      </c>
    </row>
    <row r="2322" spans="1:8" s="187" customFormat="1" ht="22.9" customHeight="1" x14ac:dyDescent="0.2">
      <c r="A2322" s="552"/>
      <c r="B2322" s="553"/>
      <c r="C2322" s="350" t="s">
        <v>4863</v>
      </c>
      <c r="D2322" s="350" t="s">
        <v>4852</v>
      </c>
      <c r="E2322" s="350" t="s">
        <v>251</v>
      </c>
      <c r="F2322" s="350" t="s">
        <v>3574</v>
      </c>
      <c r="G2322" s="350" t="s">
        <v>447</v>
      </c>
      <c r="H2322" s="309" t="s">
        <v>1413</v>
      </c>
    </row>
    <row r="2323" spans="1:8" s="187" customFormat="1" ht="22.9" customHeight="1" x14ac:dyDescent="0.2">
      <c r="A2323" s="552"/>
      <c r="B2323" s="553"/>
      <c r="C2323" s="350" t="s">
        <v>4864</v>
      </c>
      <c r="D2323" s="350" t="s">
        <v>4852</v>
      </c>
      <c r="E2323" s="350" t="s">
        <v>251</v>
      </c>
      <c r="F2323" s="350" t="s">
        <v>3574</v>
      </c>
      <c r="G2323" s="350" t="s">
        <v>447</v>
      </c>
      <c r="H2323" s="309" t="s">
        <v>1413</v>
      </c>
    </row>
    <row r="2324" spans="1:8" s="187" customFormat="1" ht="22.9" customHeight="1" x14ac:dyDescent="0.2">
      <c r="A2324" s="552"/>
      <c r="B2324" s="553"/>
      <c r="C2324" s="350" t="s">
        <v>4865</v>
      </c>
      <c r="D2324" s="350" t="s">
        <v>4852</v>
      </c>
      <c r="E2324" s="350" t="s">
        <v>251</v>
      </c>
      <c r="F2324" s="350" t="s">
        <v>3574</v>
      </c>
      <c r="G2324" s="350" t="s">
        <v>447</v>
      </c>
      <c r="H2324" s="309" t="s">
        <v>1413</v>
      </c>
    </row>
    <row r="2325" spans="1:8" s="187" customFormat="1" ht="22.9" customHeight="1" x14ac:dyDescent="0.2">
      <c r="A2325" s="552"/>
      <c r="B2325" s="553"/>
      <c r="C2325" s="350" t="s">
        <v>4866</v>
      </c>
      <c r="D2325" s="350" t="s">
        <v>4852</v>
      </c>
      <c r="E2325" s="350" t="s">
        <v>251</v>
      </c>
      <c r="F2325" s="350" t="s">
        <v>3574</v>
      </c>
      <c r="G2325" s="350" t="s">
        <v>447</v>
      </c>
      <c r="H2325" s="309" t="s">
        <v>1413</v>
      </c>
    </row>
    <row r="2326" spans="1:8" s="187" customFormat="1" ht="22.9" customHeight="1" x14ac:dyDescent="0.2">
      <c r="A2326" s="552"/>
      <c r="B2326" s="553"/>
      <c r="C2326" s="350" t="s">
        <v>4867</v>
      </c>
      <c r="D2326" s="350" t="s">
        <v>16595</v>
      </c>
      <c r="E2326" s="350" t="s">
        <v>251</v>
      </c>
      <c r="F2326" s="350" t="s">
        <v>3574</v>
      </c>
      <c r="G2326" s="350" t="s">
        <v>447</v>
      </c>
      <c r="H2326" s="309" t="s">
        <v>1413</v>
      </c>
    </row>
    <row r="2327" spans="1:8" s="187" customFormat="1" ht="22.9" customHeight="1" x14ac:dyDescent="0.2">
      <c r="A2327" s="552"/>
      <c r="B2327" s="553"/>
      <c r="C2327" s="350" t="s">
        <v>4868</v>
      </c>
      <c r="D2327" s="350" t="s">
        <v>4852</v>
      </c>
      <c r="E2327" s="350" t="s">
        <v>251</v>
      </c>
      <c r="F2327" s="350" t="s">
        <v>3574</v>
      </c>
      <c r="G2327" s="350" t="s">
        <v>447</v>
      </c>
      <c r="H2327" s="309" t="s">
        <v>1413</v>
      </c>
    </row>
    <row r="2328" spans="1:8" s="187" customFormat="1" ht="22.9" customHeight="1" x14ac:dyDescent="0.2">
      <c r="A2328" s="552"/>
      <c r="B2328" s="553"/>
      <c r="C2328" s="350" t="s">
        <v>4869</v>
      </c>
      <c r="D2328" s="350" t="s">
        <v>4852</v>
      </c>
      <c r="E2328" s="350" t="s">
        <v>251</v>
      </c>
      <c r="F2328" s="350" t="s">
        <v>3574</v>
      </c>
      <c r="G2328" s="350" t="s">
        <v>447</v>
      </c>
      <c r="H2328" s="309" t="s">
        <v>1413</v>
      </c>
    </row>
    <row r="2329" spans="1:8" s="187" customFormat="1" ht="22.9" customHeight="1" x14ac:dyDescent="0.2">
      <c r="A2329" s="552"/>
      <c r="B2329" s="553"/>
      <c r="C2329" s="350" t="s">
        <v>4870</v>
      </c>
      <c r="D2329" s="350" t="s">
        <v>4852</v>
      </c>
      <c r="E2329" s="350" t="s">
        <v>251</v>
      </c>
      <c r="F2329" s="350" t="s">
        <v>3574</v>
      </c>
      <c r="G2329" s="350" t="s">
        <v>447</v>
      </c>
      <c r="H2329" s="309" t="s">
        <v>1413</v>
      </c>
    </row>
    <row r="2330" spans="1:8" s="187" customFormat="1" ht="22.9" customHeight="1" x14ac:dyDescent="0.2">
      <c r="A2330" s="552"/>
      <c r="B2330" s="553"/>
      <c r="C2330" s="350" t="s">
        <v>4871</v>
      </c>
      <c r="D2330" s="350" t="s">
        <v>4852</v>
      </c>
      <c r="E2330" s="350" t="s">
        <v>251</v>
      </c>
      <c r="F2330" s="350" t="s">
        <v>3574</v>
      </c>
      <c r="G2330" s="350" t="s">
        <v>447</v>
      </c>
      <c r="H2330" s="309" t="s">
        <v>1413</v>
      </c>
    </row>
    <row r="2331" spans="1:8" s="187" customFormat="1" ht="22.9" customHeight="1" x14ac:dyDescent="0.2">
      <c r="A2331" s="552"/>
      <c r="B2331" s="553"/>
      <c r="C2331" s="350" t="s">
        <v>4872</v>
      </c>
      <c r="D2331" s="350" t="s">
        <v>4852</v>
      </c>
      <c r="E2331" s="350" t="s">
        <v>251</v>
      </c>
      <c r="F2331" s="350" t="s">
        <v>3574</v>
      </c>
      <c r="G2331" s="350" t="s">
        <v>447</v>
      </c>
      <c r="H2331" s="309" t="s">
        <v>1413</v>
      </c>
    </row>
    <row r="2332" spans="1:8" s="187" customFormat="1" ht="22.9" customHeight="1" x14ac:dyDescent="0.2">
      <c r="A2332" s="552"/>
      <c r="B2332" s="553"/>
      <c r="C2332" s="350" t="s">
        <v>4873</v>
      </c>
      <c r="D2332" s="350" t="s">
        <v>4852</v>
      </c>
      <c r="E2332" s="350" t="s">
        <v>251</v>
      </c>
      <c r="F2332" s="350" t="s">
        <v>3574</v>
      </c>
      <c r="G2332" s="350" t="s">
        <v>447</v>
      </c>
      <c r="H2332" s="309" t="s">
        <v>1413</v>
      </c>
    </row>
    <row r="2333" spans="1:8" s="187" customFormat="1" ht="22.9" customHeight="1" x14ac:dyDescent="0.2">
      <c r="A2333" s="552"/>
      <c r="B2333" s="553"/>
      <c r="C2333" s="350" t="s">
        <v>4874</v>
      </c>
      <c r="D2333" s="350" t="s">
        <v>4852</v>
      </c>
      <c r="E2333" s="350" t="s">
        <v>251</v>
      </c>
      <c r="F2333" s="350" t="s">
        <v>3574</v>
      </c>
      <c r="G2333" s="350" t="s">
        <v>447</v>
      </c>
      <c r="H2333" s="309" t="s">
        <v>1413</v>
      </c>
    </row>
    <row r="2334" spans="1:8" s="187" customFormat="1" ht="22.9" customHeight="1" x14ac:dyDescent="0.2">
      <c r="A2334" s="552" t="s">
        <v>478</v>
      </c>
      <c r="B2334" s="553" t="s">
        <v>479</v>
      </c>
      <c r="C2334" s="350" t="s">
        <v>4875</v>
      </c>
      <c r="D2334" s="350" t="s">
        <v>4876</v>
      </c>
      <c r="E2334" s="350" t="s">
        <v>251</v>
      </c>
      <c r="F2334" s="350" t="s">
        <v>2983</v>
      </c>
      <c r="G2334" s="350" t="s">
        <v>447</v>
      </c>
      <c r="H2334" s="309"/>
    </row>
    <row r="2335" spans="1:8" s="187" customFormat="1" ht="22.9" customHeight="1" x14ac:dyDescent="0.2">
      <c r="A2335" s="552"/>
      <c r="B2335" s="553"/>
      <c r="C2335" s="350" t="s">
        <v>4877</v>
      </c>
      <c r="D2335" s="350" t="s">
        <v>4876</v>
      </c>
      <c r="E2335" s="350" t="s">
        <v>251</v>
      </c>
      <c r="F2335" s="350" t="s">
        <v>2983</v>
      </c>
      <c r="G2335" s="350" t="s">
        <v>447</v>
      </c>
      <c r="H2335" s="309"/>
    </row>
    <row r="2336" spans="1:8" s="187" customFormat="1" ht="22.9" customHeight="1" x14ac:dyDescent="0.2">
      <c r="A2336" s="552"/>
      <c r="B2336" s="553"/>
      <c r="C2336" s="350" t="s">
        <v>4878</v>
      </c>
      <c r="D2336" s="350" t="s">
        <v>4879</v>
      </c>
      <c r="E2336" s="350" t="s">
        <v>251</v>
      </c>
      <c r="F2336" s="350" t="s">
        <v>3574</v>
      </c>
      <c r="G2336" s="350" t="s">
        <v>447</v>
      </c>
      <c r="H2336" s="309"/>
    </row>
    <row r="2337" spans="1:8" s="187" customFormat="1" ht="22.9" customHeight="1" x14ac:dyDescent="0.2">
      <c r="A2337" s="552"/>
      <c r="B2337" s="553"/>
      <c r="C2337" s="350" t="s">
        <v>4880</v>
      </c>
      <c r="D2337" s="350" t="s">
        <v>4876</v>
      </c>
      <c r="E2337" s="350" t="s">
        <v>251</v>
      </c>
      <c r="F2337" s="350" t="s">
        <v>3574</v>
      </c>
      <c r="G2337" s="350" t="s">
        <v>447</v>
      </c>
      <c r="H2337" s="309"/>
    </row>
    <row r="2338" spans="1:8" s="187" customFormat="1" ht="22.9" customHeight="1" x14ac:dyDescent="0.2">
      <c r="A2338" s="552"/>
      <c r="B2338" s="553"/>
      <c r="C2338" s="350" t="s">
        <v>4881</v>
      </c>
      <c r="D2338" s="350" t="s">
        <v>4876</v>
      </c>
      <c r="E2338" s="350" t="s">
        <v>251</v>
      </c>
      <c r="F2338" s="350" t="s">
        <v>3574</v>
      </c>
      <c r="G2338" s="350" t="s">
        <v>447</v>
      </c>
      <c r="H2338" s="309"/>
    </row>
    <row r="2339" spans="1:8" s="187" customFormat="1" ht="22.9" customHeight="1" x14ac:dyDescent="0.2">
      <c r="A2339" s="552"/>
      <c r="B2339" s="553"/>
      <c r="C2339" s="350" t="s">
        <v>4882</v>
      </c>
      <c r="D2339" s="350" t="s">
        <v>4876</v>
      </c>
      <c r="E2339" s="350" t="s">
        <v>251</v>
      </c>
      <c r="F2339" s="350" t="s">
        <v>3574</v>
      </c>
      <c r="G2339" s="350" t="s">
        <v>447</v>
      </c>
      <c r="H2339" s="309"/>
    </row>
    <row r="2340" spans="1:8" s="187" customFormat="1" ht="22.9" customHeight="1" x14ac:dyDescent="0.2">
      <c r="A2340" s="552"/>
      <c r="B2340" s="553"/>
      <c r="C2340" s="350" t="s">
        <v>4883</v>
      </c>
      <c r="D2340" s="350" t="s">
        <v>4876</v>
      </c>
      <c r="E2340" s="350" t="s">
        <v>251</v>
      </c>
      <c r="F2340" s="350" t="s">
        <v>3574</v>
      </c>
      <c r="G2340" s="350" t="s">
        <v>447</v>
      </c>
      <c r="H2340" s="309"/>
    </row>
    <row r="2341" spans="1:8" s="187" customFormat="1" ht="22.9" customHeight="1" x14ac:dyDescent="0.2">
      <c r="A2341" s="552"/>
      <c r="B2341" s="553"/>
      <c r="C2341" s="350" t="s">
        <v>4884</v>
      </c>
      <c r="D2341" s="350" t="s">
        <v>4876</v>
      </c>
      <c r="E2341" s="350" t="s">
        <v>251</v>
      </c>
      <c r="F2341" s="350" t="s">
        <v>3574</v>
      </c>
      <c r="G2341" s="350" t="s">
        <v>447</v>
      </c>
      <c r="H2341" s="309"/>
    </row>
    <row r="2342" spans="1:8" s="187" customFormat="1" ht="22.9" customHeight="1" x14ac:dyDescent="0.2">
      <c r="A2342" s="552"/>
      <c r="B2342" s="553"/>
      <c r="C2342" s="350" t="s">
        <v>4885</v>
      </c>
      <c r="D2342" s="350" t="s">
        <v>4876</v>
      </c>
      <c r="E2342" s="350" t="s">
        <v>251</v>
      </c>
      <c r="F2342" s="350" t="s">
        <v>3574</v>
      </c>
      <c r="G2342" s="350" t="s">
        <v>447</v>
      </c>
      <c r="H2342" s="309"/>
    </row>
    <row r="2343" spans="1:8" s="187" customFormat="1" ht="22.9" customHeight="1" x14ac:dyDescent="0.2">
      <c r="A2343" s="552"/>
      <c r="B2343" s="553"/>
      <c r="C2343" s="350" t="s">
        <v>4886</v>
      </c>
      <c r="D2343" s="350" t="s">
        <v>4876</v>
      </c>
      <c r="E2343" s="350" t="s">
        <v>251</v>
      </c>
      <c r="F2343" s="350" t="s">
        <v>3574</v>
      </c>
      <c r="G2343" s="350" t="s">
        <v>447</v>
      </c>
      <c r="H2343" s="309"/>
    </row>
    <row r="2344" spans="1:8" s="187" customFormat="1" ht="22.9" customHeight="1" x14ac:dyDescent="0.2">
      <c r="A2344" s="552"/>
      <c r="B2344" s="553"/>
      <c r="C2344" s="350" t="s">
        <v>4887</v>
      </c>
      <c r="D2344" s="350" t="s">
        <v>4888</v>
      </c>
      <c r="E2344" s="350" t="s">
        <v>251</v>
      </c>
      <c r="F2344" s="350" t="s">
        <v>3574</v>
      </c>
      <c r="G2344" s="350" t="s">
        <v>447</v>
      </c>
      <c r="H2344" s="309"/>
    </row>
    <row r="2345" spans="1:8" s="187" customFormat="1" ht="22.9" customHeight="1" x14ac:dyDescent="0.2">
      <c r="A2345" s="552"/>
      <c r="B2345" s="553"/>
      <c r="C2345" s="350" t="s">
        <v>4889</v>
      </c>
      <c r="D2345" s="350" t="s">
        <v>4876</v>
      </c>
      <c r="E2345" s="350" t="s">
        <v>251</v>
      </c>
      <c r="F2345" s="350" t="s">
        <v>3574</v>
      </c>
      <c r="G2345" s="350" t="s">
        <v>447</v>
      </c>
      <c r="H2345" s="309"/>
    </row>
    <row r="2346" spans="1:8" s="187" customFormat="1" ht="22.9" customHeight="1" x14ac:dyDescent="0.2">
      <c r="A2346" s="552"/>
      <c r="B2346" s="553"/>
      <c r="C2346" s="350" t="s">
        <v>4890</v>
      </c>
      <c r="D2346" s="350" t="s">
        <v>4876</v>
      </c>
      <c r="E2346" s="350" t="s">
        <v>251</v>
      </c>
      <c r="F2346" s="350" t="s">
        <v>3574</v>
      </c>
      <c r="G2346" s="350" t="s">
        <v>447</v>
      </c>
      <c r="H2346" s="309"/>
    </row>
    <row r="2347" spans="1:8" s="187" customFormat="1" ht="22.9" customHeight="1" x14ac:dyDescent="0.2">
      <c r="A2347" s="552"/>
      <c r="B2347" s="553"/>
      <c r="C2347" s="350" t="s">
        <v>4891</v>
      </c>
      <c r="D2347" s="350" t="s">
        <v>4876</v>
      </c>
      <c r="E2347" s="350" t="s">
        <v>251</v>
      </c>
      <c r="F2347" s="350" t="s">
        <v>3574</v>
      </c>
      <c r="G2347" s="350" t="s">
        <v>447</v>
      </c>
      <c r="H2347" s="309"/>
    </row>
    <row r="2348" spans="1:8" s="187" customFormat="1" ht="22.9" customHeight="1" x14ac:dyDescent="0.2">
      <c r="A2348" s="552"/>
      <c r="B2348" s="553"/>
      <c r="C2348" s="350" t="s">
        <v>16596</v>
      </c>
      <c r="D2348" s="350" t="s">
        <v>16597</v>
      </c>
      <c r="E2348" s="350" t="s">
        <v>251</v>
      </c>
      <c r="F2348" s="350" t="s">
        <v>3574</v>
      </c>
      <c r="G2348" s="350" t="s">
        <v>447</v>
      </c>
      <c r="H2348" s="309"/>
    </row>
    <row r="2349" spans="1:8" s="187" customFormat="1" ht="22.9" customHeight="1" x14ac:dyDescent="0.2">
      <c r="A2349" s="349" t="s">
        <v>668</v>
      </c>
      <c r="B2349" s="350" t="s">
        <v>16219</v>
      </c>
      <c r="C2349" s="350" t="s">
        <v>4892</v>
      </c>
      <c r="D2349" s="350" t="s">
        <v>16219</v>
      </c>
      <c r="E2349" s="350" t="s">
        <v>249</v>
      </c>
      <c r="F2349" s="350" t="s">
        <v>2885</v>
      </c>
      <c r="G2349" s="350" t="s">
        <v>447</v>
      </c>
      <c r="H2349" s="309"/>
    </row>
    <row r="2350" spans="1:8" s="187" customFormat="1" ht="22.9" customHeight="1" x14ac:dyDescent="0.2">
      <c r="A2350" s="552" t="s">
        <v>1067</v>
      </c>
      <c r="B2350" s="553" t="s">
        <v>436</v>
      </c>
      <c r="C2350" s="350" t="s">
        <v>4893</v>
      </c>
      <c r="D2350" s="350" t="s">
        <v>4894</v>
      </c>
      <c r="E2350" s="350" t="s">
        <v>249</v>
      </c>
      <c r="F2350" s="350" t="s">
        <v>1421</v>
      </c>
      <c r="G2350" s="350" t="s">
        <v>447</v>
      </c>
      <c r="H2350" s="309" t="s">
        <v>1413</v>
      </c>
    </row>
    <row r="2351" spans="1:8" s="187" customFormat="1" ht="22.9" customHeight="1" x14ac:dyDescent="0.2">
      <c r="A2351" s="552"/>
      <c r="B2351" s="553"/>
      <c r="C2351" s="350" t="s">
        <v>4895</v>
      </c>
      <c r="D2351" s="350" t="s">
        <v>16598</v>
      </c>
      <c r="E2351" s="350" t="s">
        <v>249</v>
      </c>
      <c r="F2351" s="350" t="s">
        <v>1421</v>
      </c>
      <c r="G2351" s="350" t="s">
        <v>447</v>
      </c>
      <c r="H2351" s="309" t="s">
        <v>1413</v>
      </c>
    </row>
    <row r="2352" spans="1:8" s="187" customFormat="1" ht="22.9" customHeight="1" x14ac:dyDescent="0.2">
      <c r="A2352" s="552"/>
      <c r="B2352" s="553"/>
      <c r="C2352" s="350" t="s">
        <v>4896</v>
      </c>
      <c r="D2352" s="350" t="s">
        <v>8077</v>
      </c>
      <c r="E2352" s="350" t="s">
        <v>249</v>
      </c>
      <c r="F2352" s="350" t="s">
        <v>1421</v>
      </c>
      <c r="G2352" s="350" t="s">
        <v>447</v>
      </c>
      <c r="H2352" s="309" t="s">
        <v>1413</v>
      </c>
    </row>
    <row r="2353" spans="1:8" s="187" customFormat="1" ht="22.9" customHeight="1" x14ac:dyDescent="0.2">
      <c r="A2353" s="552"/>
      <c r="B2353" s="553"/>
      <c r="C2353" s="350" t="s">
        <v>4897</v>
      </c>
      <c r="D2353" s="350" t="s">
        <v>4898</v>
      </c>
      <c r="E2353" s="350" t="s">
        <v>249</v>
      </c>
      <c r="F2353" s="350" t="s">
        <v>2885</v>
      </c>
      <c r="G2353" s="350" t="s">
        <v>447</v>
      </c>
      <c r="H2353" s="309" t="s">
        <v>1413</v>
      </c>
    </row>
    <row r="2354" spans="1:8" s="187" customFormat="1" ht="22.9" customHeight="1" x14ac:dyDescent="0.2">
      <c r="A2354" s="552"/>
      <c r="B2354" s="553"/>
      <c r="C2354" s="350" t="s">
        <v>4899</v>
      </c>
      <c r="D2354" s="350" t="s">
        <v>16599</v>
      </c>
      <c r="E2354" s="350" t="s">
        <v>249</v>
      </c>
      <c r="F2354" s="350" t="s">
        <v>2885</v>
      </c>
      <c r="G2354" s="350" t="s">
        <v>447</v>
      </c>
      <c r="H2354" s="309" t="s">
        <v>1413</v>
      </c>
    </row>
    <row r="2355" spans="1:8" s="187" customFormat="1" ht="22.9" customHeight="1" x14ac:dyDescent="0.2">
      <c r="A2355" s="552"/>
      <c r="B2355" s="553"/>
      <c r="C2355" s="350" t="s">
        <v>4900</v>
      </c>
      <c r="D2355" s="350" t="s">
        <v>4901</v>
      </c>
      <c r="E2355" s="350" t="s">
        <v>249</v>
      </c>
      <c r="F2355" s="350" t="s">
        <v>2885</v>
      </c>
      <c r="G2355" s="350" t="s">
        <v>447</v>
      </c>
      <c r="H2355" s="309" t="s">
        <v>1413</v>
      </c>
    </row>
    <row r="2356" spans="1:8" s="187" customFormat="1" ht="22.9" customHeight="1" x14ac:dyDescent="0.2">
      <c r="A2356" s="552"/>
      <c r="B2356" s="553"/>
      <c r="C2356" s="350" t="s">
        <v>4902</v>
      </c>
      <c r="D2356" s="350" t="s">
        <v>4903</v>
      </c>
      <c r="E2356" s="350" t="s">
        <v>249</v>
      </c>
      <c r="F2356" s="350" t="s">
        <v>2885</v>
      </c>
      <c r="G2356" s="350" t="s">
        <v>447</v>
      </c>
      <c r="H2356" s="309" t="s">
        <v>1413</v>
      </c>
    </row>
    <row r="2357" spans="1:8" s="187" customFormat="1" ht="22.9" customHeight="1" x14ac:dyDescent="0.2">
      <c r="A2357" s="552" t="s">
        <v>503</v>
      </c>
      <c r="B2357" s="553" t="s">
        <v>504</v>
      </c>
      <c r="C2357" s="350" t="s">
        <v>16046</v>
      </c>
      <c r="D2357" s="350" t="s">
        <v>4924</v>
      </c>
      <c r="E2357" s="350" t="s">
        <v>249</v>
      </c>
      <c r="F2357" s="350" t="s">
        <v>18317</v>
      </c>
      <c r="G2357" s="350" t="s">
        <v>447</v>
      </c>
      <c r="H2357" s="309" t="s">
        <v>1225</v>
      </c>
    </row>
    <row r="2358" spans="1:8" s="187" customFormat="1" ht="22.9" customHeight="1" x14ac:dyDescent="0.2">
      <c r="A2358" s="552"/>
      <c r="B2358" s="553"/>
      <c r="C2358" s="350" t="s">
        <v>4904</v>
      </c>
      <c r="D2358" s="350" t="s">
        <v>4905</v>
      </c>
      <c r="E2358" s="350" t="s">
        <v>249</v>
      </c>
      <c r="F2358" s="350" t="s">
        <v>1421</v>
      </c>
      <c r="G2358" s="350" t="s">
        <v>447</v>
      </c>
      <c r="H2358" s="309" t="s">
        <v>1225</v>
      </c>
    </row>
    <row r="2359" spans="1:8" s="187" customFormat="1" ht="22.9" customHeight="1" x14ac:dyDescent="0.2">
      <c r="A2359" s="552"/>
      <c r="B2359" s="553"/>
      <c r="C2359" s="350" t="s">
        <v>4906</v>
      </c>
      <c r="D2359" s="350" t="s">
        <v>16600</v>
      </c>
      <c r="E2359" s="350" t="s">
        <v>249</v>
      </c>
      <c r="F2359" s="350" t="s">
        <v>1421</v>
      </c>
      <c r="G2359" s="350" t="s">
        <v>447</v>
      </c>
      <c r="H2359" s="309" t="s">
        <v>1225</v>
      </c>
    </row>
    <row r="2360" spans="1:8" s="187" customFormat="1" ht="22.9" customHeight="1" x14ac:dyDescent="0.2">
      <c r="A2360" s="552"/>
      <c r="B2360" s="553"/>
      <c r="C2360" s="350" t="s">
        <v>4907</v>
      </c>
      <c r="D2360" s="350" t="s">
        <v>4908</v>
      </c>
      <c r="E2360" s="350" t="s">
        <v>249</v>
      </c>
      <c r="F2360" s="350" t="s">
        <v>1421</v>
      </c>
      <c r="G2360" s="350" t="s">
        <v>447</v>
      </c>
      <c r="H2360" s="309" t="s">
        <v>1225</v>
      </c>
    </row>
    <row r="2361" spans="1:8" s="187" customFormat="1" ht="22.9" customHeight="1" x14ac:dyDescent="0.2">
      <c r="A2361" s="552"/>
      <c r="B2361" s="553"/>
      <c r="C2361" s="350" t="s">
        <v>4909</v>
      </c>
      <c r="D2361" s="350" t="s">
        <v>4910</v>
      </c>
      <c r="E2361" s="350" t="s">
        <v>249</v>
      </c>
      <c r="F2361" s="350" t="s">
        <v>1421</v>
      </c>
      <c r="G2361" s="350" t="s">
        <v>447</v>
      </c>
      <c r="H2361" s="309" t="s">
        <v>1225</v>
      </c>
    </row>
    <row r="2362" spans="1:8" s="187" customFormat="1" ht="22.9" customHeight="1" x14ac:dyDescent="0.2">
      <c r="A2362" s="552"/>
      <c r="B2362" s="553"/>
      <c r="C2362" s="350" t="s">
        <v>4911</v>
      </c>
      <c r="D2362" s="350" t="s">
        <v>4912</v>
      </c>
      <c r="E2362" s="350" t="s">
        <v>249</v>
      </c>
      <c r="F2362" s="350" t="s">
        <v>2885</v>
      </c>
      <c r="G2362" s="350" t="s">
        <v>447</v>
      </c>
      <c r="H2362" s="309" t="s">
        <v>1225</v>
      </c>
    </row>
    <row r="2363" spans="1:8" s="187" customFormat="1" ht="22.9" customHeight="1" x14ac:dyDescent="0.2">
      <c r="A2363" s="552"/>
      <c r="B2363" s="553"/>
      <c r="C2363" s="350" t="s">
        <v>4913</v>
      </c>
      <c r="D2363" s="350" t="s">
        <v>4914</v>
      </c>
      <c r="E2363" s="350" t="s">
        <v>249</v>
      </c>
      <c r="F2363" s="350" t="s">
        <v>2885</v>
      </c>
      <c r="G2363" s="350" t="s">
        <v>447</v>
      </c>
      <c r="H2363" s="309" t="s">
        <v>1225</v>
      </c>
    </row>
    <row r="2364" spans="1:8" s="187" customFormat="1" ht="22.9" customHeight="1" x14ac:dyDescent="0.2">
      <c r="A2364" s="552"/>
      <c r="B2364" s="553"/>
      <c r="C2364" s="350" t="s">
        <v>4915</v>
      </c>
      <c r="D2364" s="350" t="s">
        <v>4916</v>
      </c>
      <c r="E2364" s="350" t="s">
        <v>249</v>
      </c>
      <c r="F2364" s="350" t="s">
        <v>2885</v>
      </c>
      <c r="G2364" s="350" t="s">
        <v>447</v>
      </c>
      <c r="H2364" s="309" t="s">
        <v>1225</v>
      </c>
    </row>
    <row r="2365" spans="1:8" s="187" customFormat="1" ht="22.9" customHeight="1" x14ac:dyDescent="0.2">
      <c r="A2365" s="552"/>
      <c r="B2365" s="553"/>
      <c r="C2365" s="350" t="s">
        <v>4917</v>
      </c>
      <c r="D2365" s="350" t="s">
        <v>4918</v>
      </c>
      <c r="E2365" s="350" t="s">
        <v>249</v>
      </c>
      <c r="F2365" s="350" t="s">
        <v>2885</v>
      </c>
      <c r="G2365" s="350" t="s">
        <v>447</v>
      </c>
      <c r="H2365" s="309" t="s">
        <v>1225</v>
      </c>
    </row>
    <row r="2366" spans="1:8" s="187" customFormat="1" ht="22.9" customHeight="1" x14ac:dyDescent="0.2">
      <c r="A2366" s="552"/>
      <c r="B2366" s="553"/>
      <c r="C2366" s="350" t="s">
        <v>4919</v>
      </c>
      <c r="D2366" s="350" t="s">
        <v>8078</v>
      </c>
      <c r="E2366" s="350" t="s">
        <v>249</v>
      </c>
      <c r="F2366" s="350" t="s">
        <v>2885</v>
      </c>
      <c r="G2366" s="350" t="s">
        <v>447</v>
      </c>
      <c r="H2366" s="309" t="s">
        <v>1225</v>
      </c>
    </row>
    <row r="2367" spans="1:8" s="187" customFormat="1" ht="22.9" customHeight="1" x14ac:dyDescent="0.2">
      <c r="A2367" s="552"/>
      <c r="B2367" s="553"/>
      <c r="C2367" s="350" t="s">
        <v>4920</v>
      </c>
      <c r="D2367" s="350" t="s">
        <v>16601</v>
      </c>
      <c r="E2367" s="350" t="s">
        <v>249</v>
      </c>
      <c r="F2367" s="350" t="s">
        <v>2885</v>
      </c>
      <c r="G2367" s="350" t="s">
        <v>447</v>
      </c>
      <c r="H2367" s="309" t="s">
        <v>1225</v>
      </c>
    </row>
    <row r="2368" spans="1:8" s="187" customFormat="1" ht="22.9" customHeight="1" x14ac:dyDescent="0.2">
      <c r="A2368" s="552"/>
      <c r="B2368" s="553"/>
      <c r="C2368" s="350" t="s">
        <v>4921</v>
      </c>
      <c r="D2368" s="350" t="s">
        <v>4922</v>
      </c>
      <c r="E2368" s="350" t="s">
        <v>249</v>
      </c>
      <c r="F2368" s="350" t="s">
        <v>2885</v>
      </c>
      <c r="G2368" s="350" t="s">
        <v>447</v>
      </c>
      <c r="H2368" s="309" t="s">
        <v>1225</v>
      </c>
    </row>
    <row r="2369" spans="1:8" s="187" customFormat="1" ht="22.9" customHeight="1" x14ac:dyDescent="0.2">
      <c r="A2369" s="552"/>
      <c r="B2369" s="553"/>
      <c r="C2369" s="350" t="s">
        <v>4923</v>
      </c>
      <c r="D2369" s="350" t="s">
        <v>8079</v>
      </c>
      <c r="E2369" s="350" t="s">
        <v>249</v>
      </c>
      <c r="F2369" s="350" t="s">
        <v>2885</v>
      </c>
      <c r="G2369" s="350" t="s">
        <v>447</v>
      </c>
      <c r="H2369" s="309" t="s">
        <v>1225</v>
      </c>
    </row>
    <row r="2370" spans="1:8" s="187" customFormat="1" ht="22.9" customHeight="1" x14ac:dyDescent="0.2">
      <c r="A2370" s="349" t="s">
        <v>1068</v>
      </c>
      <c r="B2370" s="350" t="s">
        <v>1069</v>
      </c>
      <c r="C2370" s="350" t="s">
        <v>4925</v>
      </c>
      <c r="D2370" s="350" t="s">
        <v>1069</v>
      </c>
      <c r="E2370" s="350" t="s">
        <v>249</v>
      </c>
      <c r="F2370" s="350" t="s">
        <v>4926</v>
      </c>
      <c r="G2370" s="350"/>
      <c r="H2370" s="309"/>
    </row>
    <row r="2371" spans="1:8" s="187" customFormat="1" ht="22.9" customHeight="1" x14ac:dyDescent="0.2">
      <c r="A2371" s="552" t="s">
        <v>505</v>
      </c>
      <c r="B2371" s="553" t="s">
        <v>506</v>
      </c>
      <c r="C2371" s="350" t="s">
        <v>4945</v>
      </c>
      <c r="D2371" s="350" t="s">
        <v>16602</v>
      </c>
      <c r="E2371" s="350" t="s">
        <v>249</v>
      </c>
      <c r="F2371" s="350" t="s">
        <v>4926</v>
      </c>
      <c r="G2371" s="350" t="s">
        <v>447</v>
      </c>
      <c r="H2371" s="309" t="s">
        <v>1413</v>
      </c>
    </row>
    <row r="2372" spans="1:8" s="187" customFormat="1" ht="22.9" customHeight="1" x14ac:dyDescent="0.2">
      <c r="A2372" s="552"/>
      <c r="B2372" s="553"/>
      <c r="C2372" s="350" t="s">
        <v>4946</v>
      </c>
      <c r="D2372" s="350" t="s">
        <v>16603</v>
      </c>
      <c r="E2372" s="350" t="s">
        <v>249</v>
      </c>
      <c r="F2372" s="350" t="s">
        <v>4926</v>
      </c>
      <c r="G2372" s="350" t="s">
        <v>447</v>
      </c>
      <c r="H2372" s="309" t="s">
        <v>1413</v>
      </c>
    </row>
    <row r="2373" spans="1:8" s="187" customFormat="1" ht="22.9" customHeight="1" x14ac:dyDescent="0.2">
      <c r="A2373" s="552"/>
      <c r="B2373" s="553"/>
      <c r="C2373" s="350" t="s">
        <v>4927</v>
      </c>
      <c r="D2373" s="350" t="s">
        <v>4928</v>
      </c>
      <c r="E2373" s="350" t="s">
        <v>249</v>
      </c>
      <c r="F2373" s="350" t="s">
        <v>4926</v>
      </c>
      <c r="G2373" s="350" t="s">
        <v>447</v>
      </c>
      <c r="H2373" s="309" t="s">
        <v>1413</v>
      </c>
    </row>
    <row r="2374" spans="1:8" s="187" customFormat="1" ht="22.9" customHeight="1" x14ac:dyDescent="0.2">
      <c r="A2374" s="552"/>
      <c r="B2374" s="553"/>
      <c r="C2374" s="350" t="s">
        <v>4929</v>
      </c>
      <c r="D2374" s="350" t="s">
        <v>16604</v>
      </c>
      <c r="E2374" s="350" t="s">
        <v>249</v>
      </c>
      <c r="F2374" s="350" t="s">
        <v>4926</v>
      </c>
      <c r="G2374" s="350" t="s">
        <v>447</v>
      </c>
      <c r="H2374" s="309" t="s">
        <v>1413</v>
      </c>
    </row>
    <row r="2375" spans="1:8" s="187" customFormat="1" ht="22.9" customHeight="1" x14ac:dyDescent="0.2">
      <c r="A2375" s="552"/>
      <c r="B2375" s="553"/>
      <c r="C2375" s="350" t="s">
        <v>4930</v>
      </c>
      <c r="D2375" s="350" t="s">
        <v>4931</v>
      </c>
      <c r="E2375" s="350" t="s">
        <v>249</v>
      </c>
      <c r="F2375" s="350" t="s">
        <v>4926</v>
      </c>
      <c r="G2375" s="350" t="s">
        <v>447</v>
      </c>
      <c r="H2375" s="309" t="s">
        <v>1413</v>
      </c>
    </row>
    <row r="2376" spans="1:8" s="187" customFormat="1" ht="22.9" customHeight="1" x14ac:dyDescent="0.2">
      <c r="A2376" s="552"/>
      <c r="B2376" s="553"/>
      <c r="C2376" s="350" t="s">
        <v>4932</v>
      </c>
      <c r="D2376" s="350" t="s">
        <v>4933</v>
      </c>
      <c r="E2376" s="350" t="s">
        <v>249</v>
      </c>
      <c r="F2376" s="350" t="s">
        <v>4926</v>
      </c>
      <c r="G2376" s="350" t="s">
        <v>447</v>
      </c>
      <c r="H2376" s="309" t="s">
        <v>1413</v>
      </c>
    </row>
    <row r="2377" spans="1:8" s="187" customFormat="1" ht="22.9" customHeight="1" x14ac:dyDescent="0.2">
      <c r="A2377" s="552"/>
      <c r="B2377" s="553"/>
      <c r="C2377" s="350" t="s">
        <v>4934</v>
      </c>
      <c r="D2377" s="350" t="s">
        <v>4935</v>
      </c>
      <c r="E2377" s="350" t="s">
        <v>249</v>
      </c>
      <c r="F2377" s="350" t="s">
        <v>4926</v>
      </c>
      <c r="G2377" s="350" t="s">
        <v>447</v>
      </c>
      <c r="H2377" s="309" t="s">
        <v>1413</v>
      </c>
    </row>
    <row r="2378" spans="1:8" s="187" customFormat="1" ht="22.9" customHeight="1" x14ac:dyDescent="0.2">
      <c r="A2378" s="552"/>
      <c r="B2378" s="553"/>
      <c r="C2378" s="350" t="s">
        <v>4947</v>
      </c>
      <c r="D2378" s="350" t="s">
        <v>16605</v>
      </c>
      <c r="E2378" s="350" t="s">
        <v>249</v>
      </c>
      <c r="F2378" s="350" t="s">
        <v>4926</v>
      </c>
      <c r="G2378" s="350" t="s">
        <v>447</v>
      </c>
      <c r="H2378" s="309" t="s">
        <v>1413</v>
      </c>
    </row>
    <row r="2379" spans="1:8" s="187" customFormat="1" ht="22.9" customHeight="1" x14ac:dyDescent="0.2">
      <c r="A2379" s="552"/>
      <c r="B2379" s="553"/>
      <c r="C2379" s="350" t="s">
        <v>4948</v>
      </c>
      <c r="D2379" s="350" t="s">
        <v>16606</v>
      </c>
      <c r="E2379" s="350" t="s">
        <v>249</v>
      </c>
      <c r="F2379" s="350" t="s">
        <v>4926</v>
      </c>
      <c r="G2379" s="350" t="s">
        <v>447</v>
      </c>
      <c r="H2379" s="309" t="s">
        <v>1413</v>
      </c>
    </row>
    <row r="2380" spans="1:8" s="187" customFormat="1" ht="22.9" customHeight="1" x14ac:dyDescent="0.2">
      <c r="A2380" s="552"/>
      <c r="B2380" s="553"/>
      <c r="C2380" s="350" t="s">
        <v>4949</v>
      </c>
      <c r="D2380" s="350" t="s">
        <v>16607</v>
      </c>
      <c r="E2380" s="350" t="s">
        <v>249</v>
      </c>
      <c r="F2380" s="350" t="s">
        <v>4926</v>
      </c>
      <c r="G2380" s="350" t="s">
        <v>447</v>
      </c>
      <c r="H2380" s="309" t="s">
        <v>1413</v>
      </c>
    </row>
    <row r="2381" spans="1:8" s="187" customFormat="1" ht="22.9" customHeight="1" x14ac:dyDescent="0.2">
      <c r="A2381" s="552"/>
      <c r="B2381" s="553"/>
      <c r="C2381" s="350" t="s">
        <v>4950</v>
      </c>
      <c r="D2381" s="350" t="s">
        <v>16608</v>
      </c>
      <c r="E2381" s="350" t="s">
        <v>249</v>
      </c>
      <c r="F2381" s="350" t="s">
        <v>4926</v>
      </c>
      <c r="G2381" s="350" t="s">
        <v>447</v>
      </c>
      <c r="H2381" s="309" t="s">
        <v>1413</v>
      </c>
    </row>
    <row r="2382" spans="1:8" s="187" customFormat="1" ht="22.9" customHeight="1" x14ac:dyDescent="0.2">
      <c r="A2382" s="552"/>
      <c r="B2382" s="553"/>
      <c r="C2382" s="350" t="s">
        <v>4936</v>
      </c>
      <c r="D2382" s="350" t="s">
        <v>16609</v>
      </c>
      <c r="E2382" s="350" t="s">
        <v>249</v>
      </c>
      <c r="F2382" s="350" t="s">
        <v>4926</v>
      </c>
      <c r="G2382" s="350" t="s">
        <v>447</v>
      </c>
      <c r="H2382" s="309" t="s">
        <v>1413</v>
      </c>
    </row>
    <row r="2383" spans="1:8" s="187" customFormat="1" ht="22.9" customHeight="1" x14ac:dyDescent="0.2">
      <c r="A2383" s="552"/>
      <c r="B2383" s="553"/>
      <c r="C2383" s="350" t="s">
        <v>4951</v>
      </c>
      <c r="D2383" s="350" t="s">
        <v>16610</v>
      </c>
      <c r="E2383" s="350" t="s">
        <v>249</v>
      </c>
      <c r="F2383" s="350" t="s">
        <v>4926</v>
      </c>
      <c r="G2383" s="350" t="s">
        <v>447</v>
      </c>
      <c r="H2383" s="309" t="s">
        <v>1413</v>
      </c>
    </row>
    <row r="2384" spans="1:8" s="187" customFormat="1" ht="22.9" customHeight="1" x14ac:dyDescent="0.2">
      <c r="A2384" s="552"/>
      <c r="B2384" s="553"/>
      <c r="C2384" s="350" t="s">
        <v>4937</v>
      </c>
      <c r="D2384" s="350" t="s">
        <v>4938</v>
      </c>
      <c r="E2384" s="350" t="s">
        <v>249</v>
      </c>
      <c r="F2384" s="350" t="s">
        <v>4926</v>
      </c>
      <c r="G2384" s="350" t="s">
        <v>447</v>
      </c>
      <c r="H2384" s="309" t="s">
        <v>1413</v>
      </c>
    </row>
    <row r="2385" spans="1:8" s="187" customFormat="1" ht="22.9" customHeight="1" x14ac:dyDescent="0.2">
      <c r="A2385" s="552"/>
      <c r="B2385" s="553"/>
      <c r="C2385" s="350" t="s">
        <v>4939</v>
      </c>
      <c r="D2385" s="350" t="s">
        <v>4940</v>
      </c>
      <c r="E2385" s="350" t="s">
        <v>249</v>
      </c>
      <c r="F2385" s="350" t="s">
        <v>4926</v>
      </c>
      <c r="G2385" s="350" t="s">
        <v>447</v>
      </c>
      <c r="H2385" s="309" t="s">
        <v>1413</v>
      </c>
    </row>
    <row r="2386" spans="1:8" s="187" customFormat="1" ht="22.9" customHeight="1" x14ac:dyDescent="0.2">
      <c r="A2386" s="552"/>
      <c r="B2386" s="553"/>
      <c r="C2386" s="350" t="s">
        <v>4941</v>
      </c>
      <c r="D2386" s="350" t="s">
        <v>4942</v>
      </c>
      <c r="E2386" s="350" t="s">
        <v>249</v>
      </c>
      <c r="F2386" s="350" t="s">
        <v>4926</v>
      </c>
      <c r="G2386" s="350" t="s">
        <v>447</v>
      </c>
      <c r="H2386" s="309" t="s">
        <v>1413</v>
      </c>
    </row>
    <row r="2387" spans="1:8" s="187" customFormat="1" ht="22.9" customHeight="1" x14ac:dyDescent="0.2">
      <c r="A2387" s="552"/>
      <c r="B2387" s="553"/>
      <c r="C2387" s="350" t="s">
        <v>4943</v>
      </c>
      <c r="D2387" s="350" t="s">
        <v>4944</v>
      </c>
      <c r="E2387" s="350" t="s">
        <v>249</v>
      </c>
      <c r="F2387" s="350" t="s">
        <v>4926</v>
      </c>
      <c r="G2387" s="350" t="s">
        <v>447</v>
      </c>
      <c r="H2387" s="309" t="s">
        <v>1413</v>
      </c>
    </row>
    <row r="2388" spans="1:8" s="187" customFormat="1" ht="22.9" customHeight="1" x14ac:dyDescent="0.2">
      <c r="A2388" s="552"/>
      <c r="B2388" s="553"/>
      <c r="C2388" s="350" t="s">
        <v>4952</v>
      </c>
      <c r="D2388" s="350" t="s">
        <v>16611</v>
      </c>
      <c r="E2388" s="350" t="s">
        <v>249</v>
      </c>
      <c r="F2388" s="350" t="s">
        <v>4926</v>
      </c>
      <c r="G2388" s="350" t="s">
        <v>447</v>
      </c>
      <c r="H2388" s="309" t="s">
        <v>1413</v>
      </c>
    </row>
    <row r="2389" spans="1:8" s="187" customFormat="1" ht="22.9" customHeight="1" x14ac:dyDescent="0.2">
      <c r="A2389" s="552" t="s">
        <v>695</v>
      </c>
      <c r="B2389" s="553" t="s">
        <v>696</v>
      </c>
      <c r="C2389" s="350" t="s">
        <v>4953</v>
      </c>
      <c r="D2389" s="350" t="s">
        <v>4954</v>
      </c>
      <c r="E2389" s="350" t="s">
        <v>249</v>
      </c>
      <c r="F2389" s="350" t="s">
        <v>1412</v>
      </c>
      <c r="G2389" s="350" t="s">
        <v>447</v>
      </c>
      <c r="H2389" s="309" t="s">
        <v>1413</v>
      </c>
    </row>
    <row r="2390" spans="1:8" s="187" customFormat="1" ht="22.9" customHeight="1" x14ac:dyDescent="0.2">
      <c r="A2390" s="552"/>
      <c r="B2390" s="553"/>
      <c r="C2390" s="350" t="s">
        <v>4955</v>
      </c>
      <c r="D2390" s="350" t="s">
        <v>4956</v>
      </c>
      <c r="E2390" s="350" t="s">
        <v>249</v>
      </c>
      <c r="F2390" s="350" t="s">
        <v>1412</v>
      </c>
      <c r="G2390" s="350" t="s">
        <v>447</v>
      </c>
      <c r="H2390" s="309" t="s">
        <v>1413</v>
      </c>
    </row>
    <row r="2391" spans="1:8" s="187" customFormat="1" ht="22.9" customHeight="1" x14ac:dyDescent="0.2">
      <c r="A2391" s="552"/>
      <c r="B2391" s="553"/>
      <c r="C2391" s="350" t="s">
        <v>4957</v>
      </c>
      <c r="D2391" s="350" t="s">
        <v>4958</v>
      </c>
      <c r="E2391" s="350" t="s">
        <v>249</v>
      </c>
      <c r="F2391" s="350" t="s">
        <v>1412</v>
      </c>
      <c r="G2391" s="350" t="s">
        <v>447</v>
      </c>
      <c r="H2391" s="309" t="s">
        <v>1413</v>
      </c>
    </row>
    <row r="2392" spans="1:8" s="187" customFormat="1" ht="22.9" customHeight="1" x14ac:dyDescent="0.2">
      <c r="A2392" s="552"/>
      <c r="B2392" s="553"/>
      <c r="C2392" s="350" t="s">
        <v>16612</v>
      </c>
      <c r="D2392" s="350" t="s">
        <v>16613</v>
      </c>
      <c r="E2392" s="350" t="s">
        <v>249</v>
      </c>
      <c r="F2392" s="350" t="s">
        <v>1412</v>
      </c>
      <c r="G2392" s="350" t="s">
        <v>447</v>
      </c>
      <c r="H2392" s="309" t="s">
        <v>1413</v>
      </c>
    </row>
    <row r="2393" spans="1:8" s="187" customFormat="1" ht="22.9" customHeight="1" x14ac:dyDescent="0.2">
      <c r="A2393" s="552"/>
      <c r="B2393" s="553"/>
      <c r="C2393" s="350" t="s">
        <v>1411</v>
      </c>
      <c r="D2393" s="350" t="s">
        <v>1051</v>
      </c>
      <c r="E2393" s="350" t="s">
        <v>249</v>
      </c>
      <c r="F2393" s="350" t="s">
        <v>1412</v>
      </c>
      <c r="G2393" s="350" t="s">
        <v>447</v>
      </c>
      <c r="H2393" s="309" t="s">
        <v>1413</v>
      </c>
    </row>
    <row r="2394" spans="1:8" s="187" customFormat="1" ht="22.9" customHeight="1" x14ac:dyDescent="0.2">
      <c r="A2394" s="552"/>
      <c r="B2394" s="553"/>
      <c r="C2394" s="350" t="s">
        <v>4959</v>
      </c>
      <c r="D2394" s="350" t="s">
        <v>4960</v>
      </c>
      <c r="E2394" s="350" t="s">
        <v>249</v>
      </c>
      <c r="F2394" s="350" t="s">
        <v>1412</v>
      </c>
      <c r="G2394" s="350" t="s">
        <v>447</v>
      </c>
      <c r="H2394" s="309" t="s">
        <v>1413</v>
      </c>
    </row>
    <row r="2395" spans="1:8" s="187" customFormat="1" ht="22.9" customHeight="1" x14ac:dyDescent="0.2">
      <c r="A2395" s="552"/>
      <c r="B2395" s="553"/>
      <c r="C2395" s="350" t="s">
        <v>4961</v>
      </c>
      <c r="D2395" s="350" t="s">
        <v>4962</v>
      </c>
      <c r="E2395" s="350" t="s">
        <v>249</v>
      </c>
      <c r="F2395" s="350" t="s">
        <v>4926</v>
      </c>
      <c r="G2395" s="350" t="s">
        <v>447</v>
      </c>
      <c r="H2395" s="309" t="s">
        <v>1413</v>
      </c>
    </row>
    <row r="2396" spans="1:8" s="187" customFormat="1" ht="22.9" customHeight="1" x14ac:dyDescent="0.2">
      <c r="A2396" s="552"/>
      <c r="B2396" s="553"/>
      <c r="C2396" s="350" t="s">
        <v>4963</v>
      </c>
      <c r="D2396" s="350" t="s">
        <v>4964</v>
      </c>
      <c r="E2396" s="350" t="s">
        <v>249</v>
      </c>
      <c r="F2396" s="350" t="s">
        <v>4926</v>
      </c>
      <c r="G2396" s="350" t="s">
        <v>447</v>
      </c>
      <c r="H2396" s="309" t="s">
        <v>1413</v>
      </c>
    </row>
    <row r="2397" spans="1:8" s="187" customFormat="1" ht="22.9" customHeight="1" x14ac:dyDescent="0.2">
      <c r="A2397" s="552"/>
      <c r="B2397" s="553"/>
      <c r="C2397" s="350" t="s">
        <v>4965</v>
      </c>
      <c r="D2397" s="350" t="s">
        <v>4966</v>
      </c>
      <c r="E2397" s="350" t="s">
        <v>249</v>
      </c>
      <c r="F2397" s="350" t="s">
        <v>4926</v>
      </c>
      <c r="G2397" s="350" t="s">
        <v>447</v>
      </c>
      <c r="H2397" s="309" t="s">
        <v>1413</v>
      </c>
    </row>
    <row r="2398" spans="1:8" s="187" customFormat="1" ht="22.9" customHeight="1" x14ac:dyDescent="0.2">
      <c r="A2398" s="552"/>
      <c r="B2398" s="553"/>
      <c r="C2398" s="350" t="s">
        <v>4967</v>
      </c>
      <c r="D2398" s="350" t="s">
        <v>4968</v>
      </c>
      <c r="E2398" s="350" t="s">
        <v>249</v>
      </c>
      <c r="F2398" s="350" t="s">
        <v>4926</v>
      </c>
      <c r="G2398" s="350" t="s">
        <v>447</v>
      </c>
      <c r="H2398" s="309" t="s">
        <v>1413</v>
      </c>
    </row>
    <row r="2399" spans="1:8" s="187" customFormat="1" ht="22.9" customHeight="1" x14ac:dyDescent="0.2">
      <c r="A2399" s="552"/>
      <c r="B2399" s="553"/>
      <c r="C2399" s="350" t="s">
        <v>4969</v>
      </c>
      <c r="D2399" s="350" t="s">
        <v>4970</v>
      </c>
      <c r="E2399" s="350" t="s">
        <v>249</v>
      </c>
      <c r="F2399" s="350" t="s">
        <v>4926</v>
      </c>
      <c r="G2399" s="350" t="s">
        <v>447</v>
      </c>
      <c r="H2399" s="309" t="s">
        <v>1413</v>
      </c>
    </row>
    <row r="2400" spans="1:8" s="187" customFormat="1" ht="22.9" customHeight="1" x14ac:dyDescent="0.2">
      <c r="A2400" s="552"/>
      <c r="B2400" s="553"/>
      <c r="C2400" s="350" t="s">
        <v>4971</v>
      </c>
      <c r="D2400" s="350" t="s">
        <v>4972</v>
      </c>
      <c r="E2400" s="350" t="s">
        <v>249</v>
      </c>
      <c r="F2400" s="350" t="s">
        <v>4926</v>
      </c>
      <c r="G2400" s="350" t="s">
        <v>447</v>
      </c>
      <c r="H2400" s="309" t="s">
        <v>1413</v>
      </c>
    </row>
    <row r="2401" spans="1:8" s="187" customFormat="1" ht="22.9" customHeight="1" x14ac:dyDescent="0.2">
      <c r="A2401" s="552"/>
      <c r="B2401" s="553"/>
      <c r="C2401" s="350" t="s">
        <v>4973</v>
      </c>
      <c r="D2401" s="350" t="s">
        <v>4974</v>
      </c>
      <c r="E2401" s="350" t="s">
        <v>249</v>
      </c>
      <c r="F2401" s="350" t="s">
        <v>4926</v>
      </c>
      <c r="G2401" s="350" t="s">
        <v>447</v>
      </c>
      <c r="H2401" s="309" t="s">
        <v>1413</v>
      </c>
    </row>
    <row r="2402" spans="1:8" s="187" customFormat="1" ht="22.9" customHeight="1" x14ac:dyDescent="0.2">
      <c r="A2402" s="552"/>
      <c r="B2402" s="553"/>
      <c r="C2402" s="350" t="s">
        <v>4975</v>
      </c>
      <c r="D2402" s="350" t="s">
        <v>4976</v>
      </c>
      <c r="E2402" s="350" t="s">
        <v>249</v>
      </c>
      <c r="F2402" s="350" t="s">
        <v>4926</v>
      </c>
      <c r="G2402" s="350" t="s">
        <v>447</v>
      </c>
      <c r="H2402" s="309" t="s">
        <v>1413</v>
      </c>
    </row>
    <row r="2403" spans="1:8" s="187" customFormat="1" ht="22.9" customHeight="1" x14ac:dyDescent="0.2">
      <c r="A2403" s="552"/>
      <c r="B2403" s="553"/>
      <c r="C2403" s="350" t="s">
        <v>4977</v>
      </c>
      <c r="D2403" s="350" t="s">
        <v>4978</v>
      </c>
      <c r="E2403" s="350" t="s">
        <v>249</v>
      </c>
      <c r="F2403" s="350" t="s">
        <v>4926</v>
      </c>
      <c r="G2403" s="350" t="s">
        <v>447</v>
      </c>
      <c r="H2403" s="309" t="s">
        <v>1413</v>
      </c>
    </row>
    <row r="2404" spans="1:8" s="187" customFormat="1" ht="22.9" customHeight="1" x14ac:dyDescent="0.2">
      <c r="A2404" s="552"/>
      <c r="B2404" s="553"/>
      <c r="C2404" s="350" t="s">
        <v>4979</v>
      </c>
      <c r="D2404" s="350" t="s">
        <v>4980</v>
      </c>
      <c r="E2404" s="350" t="s">
        <v>249</v>
      </c>
      <c r="F2404" s="350" t="s">
        <v>4926</v>
      </c>
      <c r="G2404" s="350" t="s">
        <v>447</v>
      </c>
      <c r="H2404" s="309" t="s">
        <v>1413</v>
      </c>
    </row>
    <row r="2405" spans="1:8" s="187" customFormat="1" ht="22.9" customHeight="1" x14ac:dyDescent="0.2">
      <c r="A2405" s="552"/>
      <c r="B2405" s="553"/>
      <c r="C2405" s="350" t="s">
        <v>4981</v>
      </c>
      <c r="D2405" s="350" t="s">
        <v>4982</v>
      </c>
      <c r="E2405" s="350" t="s">
        <v>249</v>
      </c>
      <c r="F2405" s="350" t="s">
        <v>4926</v>
      </c>
      <c r="G2405" s="350" t="s">
        <v>447</v>
      </c>
      <c r="H2405" s="309" t="s">
        <v>1413</v>
      </c>
    </row>
    <row r="2406" spans="1:8" s="187" customFormat="1" ht="22.9" customHeight="1" x14ac:dyDescent="0.2">
      <c r="A2406" s="552"/>
      <c r="B2406" s="553"/>
      <c r="C2406" s="350" t="s">
        <v>4983</v>
      </c>
      <c r="D2406" s="350" t="s">
        <v>4984</v>
      </c>
      <c r="E2406" s="350" t="s">
        <v>249</v>
      </c>
      <c r="F2406" s="350" t="s">
        <v>4926</v>
      </c>
      <c r="G2406" s="350" t="s">
        <v>447</v>
      </c>
      <c r="H2406" s="309" t="s">
        <v>1413</v>
      </c>
    </row>
    <row r="2407" spans="1:8" s="187" customFormat="1" ht="22.9" customHeight="1" x14ac:dyDescent="0.2">
      <c r="A2407" s="552"/>
      <c r="B2407" s="553"/>
      <c r="C2407" s="350" t="s">
        <v>4985</v>
      </c>
      <c r="D2407" s="350" t="s">
        <v>4986</v>
      </c>
      <c r="E2407" s="350" t="s">
        <v>249</v>
      </c>
      <c r="F2407" s="350" t="s">
        <v>4926</v>
      </c>
      <c r="G2407" s="350" t="s">
        <v>447</v>
      </c>
      <c r="H2407" s="309" t="s">
        <v>1413</v>
      </c>
    </row>
    <row r="2408" spans="1:8" s="187" customFormat="1" ht="22.9" customHeight="1" x14ac:dyDescent="0.2">
      <c r="A2408" s="552"/>
      <c r="B2408" s="553"/>
      <c r="C2408" s="350" t="s">
        <v>4987</v>
      </c>
      <c r="D2408" s="350" t="s">
        <v>4988</v>
      </c>
      <c r="E2408" s="350" t="s">
        <v>249</v>
      </c>
      <c r="F2408" s="350" t="s">
        <v>4926</v>
      </c>
      <c r="G2408" s="350" t="s">
        <v>447</v>
      </c>
      <c r="H2408" s="309" t="s">
        <v>1413</v>
      </c>
    </row>
    <row r="2409" spans="1:8" s="187" customFormat="1" ht="22.9" customHeight="1" x14ac:dyDescent="0.2">
      <c r="A2409" s="552" t="s">
        <v>585</v>
      </c>
      <c r="B2409" s="553" t="s">
        <v>586</v>
      </c>
      <c r="C2409" s="350" t="s">
        <v>4989</v>
      </c>
      <c r="D2409" s="350" t="s">
        <v>4990</v>
      </c>
      <c r="E2409" s="350" t="s">
        <v>371</v>
      </c>
      <c r="F2409" s="350" t="s">
        <v>4225</v>
      </c>
      <c r="G2409" s="350" t="s">
        <v>447</v>
      </c>
      <c r="H2409" s="309" t="s">
        <v>1280</v>
      </c>
    </row>
    <row r="2410" spans="1:8" s="187" customFormat="1" ht="22.9" customHeight="1" x14ac:dyDescent="0.2">
      <c r="A2410" s="552"/>
      <c r="B2410" s="553"/>
      <c r="C2410" s="350" t="s">
        <v>4991</v>
      </c>
      <c r="D2410" s="350" t="s">
        <v>4992</v>
      </c>
      <c r="E2410" s="350" t="s">
        <v>371</v>
      </c>
      <c r="F2410" s="350" t="s">
        <v>4225</v>
      </c>
      <c r="G2410" s="350" t="s">
        <v>447</v>
      </c>
      <c r="H2410" s="309" t="s">
        <v>1280</v>
      </c>
    </row>
    <row r="2411" spans="1:8" s="187" customFormat="1" ht="22.9" customHeight="1" x14ac:dyDescent="0.2">
      <c r="A2411" s="552"/>
      <c r="B2411" s="553"/>
      <c r="C2411" s="350" t="s">
        <v>4993</v>
      </c>
      <c r="D2411" s="350" t="s">
        <v>4994</v>
      </c>
      <c r="E2411" s="350" t="s">
        <v>371</v>
      </c>
      <c r="F2411" s="350" t="s">
        <v>4225</v>
      </c>
      <c r="G2411" s="350" t="s">
        <v>447</v>
      </c>
      <c r="H2411" s="309" t="s">
        <v>1280</v>
      </c>
    </row>
    <row r="2412" spans="1:8" s="187" customFormat="1" ht="22.9" customHeight="1" x14ac:dyDescent="0.2">
      <c r="A2412" s="552"/>
      <c r="B2412" s="553"/>
      <c r="C2412" s="350" t="s">
        <v>4995</v>
      </c>
      <c r="D2412" s="350" t="s">
        <v>4996</v>
      </c>
      <c r="E2412" s="350" t="s">
        <v>371</v>
      </c>
      <c r="F2412" s="350" t="s">
        <v>4225</v>
      </c>
      <c r="G2412" s="350" t="s">
        <v>447</v>
      </c>
      <c r="H2412" s="309" t="s">
        <v>1280</v>
      </c>
    </row>
    <row r="2413" spans="1:8" s="187" customFormat="1" ht="22.9" customHeight="1" x14ac:dyDescent="0.2">
      <c r="A2413" s="552"/>
      <c r="B2413" s="553"/>
      <c r="C2413" s="350" t="s">
        <v>4997</v>
      </c>
      <c r="D2413" s="350" t="s">
        <v>4998</v>
      </c>
      <c r="E2413" s="350" t="s">
        <v>371</v>
      </c>
      <c r="F2413" s="350" t="s">
        <v>4225</v>
      </c>
      <c r="G2413" s="350" t="s">
        <v>447</v>
      </c>
      <c r="H2413" s="309" t="s">
        <v>1280</v>
      </c>
    </row>
    <row r="2414" spans="1:8" s="187" customFormat="1" ht="22.9" customHeight="1" x14ac:dyDescent="0.2">
      <c r="A2414" s="552"/>
      <c r="B2414" s="553"/>
      <c r="C2414" s="350" t="s">
        <v>4999</v>
      </c>
      <c r="D2414" s="350" t="s">
        <v>5000</v>
      </c>
      <c r="E2414" s="350" t="s">
        <v>371</v>
      </c>
      <c r="F2414" s="350" t="s">
        <v>4225</v>
      </c>
      <c r="G2414" s="350" t="s">
        <v>447</v>
      </c>
      <c r="H2414" s="309" t="s">
        <v>1280</v>
      </c>
    </row>
    <row r="2415" spans="1:8" s="187" customFormat="1" ht="22.9" customHeight="1" x14ac:dyDescent="0.2">
      <c r="A2415" s="552"/>
      <c r="B2415" s="553"/>
      <c r="C2415" s="350" t="s">
        <v>5001</v>
      </c>
      <c r="D2415" s="350" t="s">
        <v>5002</v>
      </c>
      <c r="E2415" s="350" t="s">
        <v>371</v>
      </c>
      <c r="F2415" s="350" t="s">
        <v>4225</v>
      </c>
      <c r="G2415" s="350" t="s">
        <v>447</v>
      </c>
      <c r="H2415" s="309" t="s">
        <v>1280</v>
      </c>
    </row>
    <row r="2416" spans="1:8" s="187" customFormat="1" ht="22.9" customHeight="1" x14ac:dyDescent="0.2">
      <c r="A2416" s="552"/>
      <c r="B2416" s="553"/>
      <c r="C2416" s="350" t="s">
        <v>5003</v>
      </c>
      <c r="D2416" s="350" t="s">
        <v>5004</v>
      </c>
      <c r="E2416" s="350" t="s">
        <v>371</v>
      </c>
      <c r="F2416" s="350" t="s">
        <v>4225</v>
      </c>
      <c r="G2416" s="350" t="s">
        <v>447</v>
      </c>
      <c r="H2416" s="309" t="s">
        <v>1280</v>
      </c>
    </row>
    <row r="2417" spans="1:8" s="187" customFormat="1" ht="22.9" customHeight="1" x14ac:dyDescent="0.2">
      <c r="A2417" s="552"/>
      <c r="B2417" s="553"/>
      <c r="C2417" s="350" t="s">
        <v>5005</v>
      </c>
      <c r="D2417" s="350" t="s">
        <v>5006</v>
      </c>
      <c r="E2417" s="350" t="s">
        <v>371</v>
      </c>
      <c r="F2417" s="350" t="s">
        <v>4225</v>
      </c>
      <c r="G2417" s="350" t="s">
        <v>447</v>
      </c>
      <c r="H2417" s="309" t="s">
        <v>1280</v>
      </c>
    </row>
    <row r="2418" spans="1:8" s="187" customFormat="1" ht="22.9" customHeight="1" x14ac:dyDescent="0.2">
      <c r="A2418" s="552"/>
      <c r="B2418" s="553"/>
      <c r="C2418" s="350" t="s">
        <v>5007</v>
      </c>
      <c r="D2418" s="350" t="s">
        <v>5008</v>
      </c>
      <c r="E2418" s="350" t="s">
        <v>371</v>
      </c>
      <c r="F2418" s="350" t="s">
        <v>4225</v>
      </c>
      <c r="G2418" s="350" t="s">
        <v>447</v>
      </c>
      <c r="H2418" s="309" t="s">
        <v>1280</v>
      </c>
    </row>
    <row r="2419" spans="1:8" s="187" customFormat="1" ht="22.9" customHeight="1" x14ac:dyDescent="0.2">
      <c r="A2419" s="552"/>
      <c r="B2419" s="553"/>
      <c r="C2419" s="350" t="s">
        <v>5009</v>
      </c>
      <c r="D2419" s="350" t="s">
        <v>5010</v>
      </c>
      <c r="E2419" s="350" t="s">
        <v>371</v>
      </c>
      <c r="F2419" s="350" t="s">
        <v>4225</v>
      </c>
      <c r="G2419" s="350" t="s">
        <v>447</v>
      </c>
      <c r="H2419" s="309" t="s">
        <v>1280</v>
      </c>
    </row>
    <row r="2420" spans="1:8" s="187" customFormat="1" ht="22.9" customHeight="1" x14ac:dyDescent="0.2">
      <c r="A2420" s="552" t="s">
        <v>502</v>
      </c>
      <c r="B2420" s="553" t="s">
        <v>16171</v>
      </c>
      <c r="C2420" s="350" t="s">
        <v>5011</v>
      </c>
      <c r="D2420" s="350" t="s">
        <v>5012</v>
      </c>
      <c r="E2420" s="350" t="s">
        <v>371</v>
      </c>
      <c r="F2420" s="350" t="s">
        <v>4225</v>
      </c>
      <c r="G2420" s="350" t="s">
        <v>447</v>
      </c>
      <c r="H2420" s="309"/>
    </row>
    <row r="2421" spans="1:8" s="187" customFormat="1" ht="22.9" customHeight="1" x14ac:dyDescent="0.2">
      <c r="A2421" s="552"/>
      <c r="B2421" s="553"/>
      <c r="C2421" s="350" t="s">
        <v>5013</v>
      </c>
      <c r="D2421" s="350" t="s">
        <v>5014</v>
      </c>
      <c r="E2421" s="350" t="s">
        <v>371</v>
      </c>
      <c r="F2421" s="350" t="s">
        <v>4225</v>
      </c>
      <c r="G2421" s="350" t="s">
        <v>447</v>
      </c>
      <c r="H2421" s="309"/>
    </row>
    <row r="2422" spans="1:8" s="187" customFormat="1" ht="22.9" customHeight="1" x14ac:dyDescent="0.2">
      <c r="A2422" s="552"/>
      <c r="B2422" s="553"/>
      <c r="C2422" s="350" t="s">
        <v>5015</v>
      </c>
      <c r="D2422" s="350" t="s">
        <v>5016</v>
      </c>
      <c r="E2422" s="350" t="s">
        <v>371</v>
      </c>
      <c r="F2422" s="350" t="s">
        <v>4225</v>
      </c>
      <c r="G2422" s="350" t="s">
        <v>447</v>
      </c>
      <c r="H2422" s="309"/>
    </row>
    <row r="2423" spans="1:8" s="187" customFormat="1" ht="22.9" customHeight="1" x14ac:dyDescent="0.2">
      <c r="A2423" s="552"/>
      <c r="B2423" s="553"/>
      <c r="C2423" s="350" t="s">
        <v>5017</v>
      </c>
      <c r="D2423" s="350" t="s">
        <v>5018</v>
      </c>
      <c r="E2423" s="350" t="s">
        <v>371</v>
      </c>
      <c r="F2423" s="350" t="s">
        <v>4225</v>
      </c>
      <c r="G2423" s="350" t="s">
        <v>447</v>
      </c>
      <c r="H2423" s="309"/>
    </row>
    <row r="2424" spans="1:8" s="187" customFormat="1" ht="22.9" customHeight="1" x14ac:dyDescent="0.2">
      <c r="A2424" s="552"/>
      <c r="B2424" s="553"/>
      <c r="C2424" s="350" t="s">
        <v>5019</v>
      </c>
      <c r="D2424" s="350" t="s">
        <v>5020</v>
      </c>
      <c r="E2424" s="350" t="s">
        <v>371</v>
      </c>
      <c r="F2424" s="350" t="s">
        <v>4225</v>
      </c>
      <c r="G2424" s="350" t="s">
        <v>447</v>
      </c>
      <c r="H2424" s="309"/>
    </row>
    <row r="2425" spans="1:8" s="187" customFormat="1" ht="22.9" customHeight="1" x14ac:dyDescent="0.2">
      <c r="A2425" s="552"/>
      <c r="B2425" s="553"/>
      <c r="C2425" s="350" t="s">
        <v>5021</v>
      </c>
      <c r="D2425" s="350" t="s">
        <v>5022</v>
      </c>
      <c r="E2425" s="350" t="s">
        <v>371</v>
      </c>
      <c r="F2425" s="350" t="s">
        <v>4225</v>
      </c>
      <c r="G2425" s="350" t="s">
        <v>447</v>
      </c>
      <c r="H2425" s="309"/>
    </row>
    <row r="2426" spans="1:8" s="187" customFormat="1" ht="22.9" customHeight="1" x14ac:dyDescent="0.2">
      <c r="A2426" s="552"/>
      <c r="B2426" s="553"/>
      <c r="C2426" s="350" t="s">
        <v>5023</v>
      </c>
      <c r="D2426" s="350" t="s">
        <v>5024</v>
      </c>
      <c r="E2426" s="350" t="s">
        <v>371</v>
      </c>
      <c r="F2426" s="350" t="s">
        <v>4225</v>
      </c>
      <c r="G2426" s="350" t="s">
        <v>447</v>
      </c>
      <c r="H2426" s="309"/>
    </row>
    <row r="2427" spans="1:8" s="187" customFormat="1" ht="22.9" customHeight="1" x14ac:dyDescent="0.2">
      <c r="A2427" s="552"/>
      <c r="B2427" s="553"/>
      <c r="C2427" s="350" t="s">
        <v>5025</v>
      </c>
      <c r="D2427" s="350" t="s">
        <v>5026</v>
      </c>
      <c r="E2427" s="350" t="s">
        <v>371</v>
      </c>
      <c r="F2427" s="350" t="s">
        <v>4225</v>
      </c>
      <c r="G2427" s="350" t="s">
        <v>447</v>
      </c>
      <c r="H2427" s="309"/>
    </row>
    <row r="2428" spans="1:8" s="187" customFormat="1" ht="22.9" customHeight="1" x14ac:dyDescent="0.2">
      <c r="A2428" s="552"/>
      <c r="B2428" s="553"/>
      <c r="C2428" s="350" t="s">
        <v>5027</v>
      </c>
      <c r="D2428" s="350" t="s">
        <v>5028</v>
      </c>
      <c r="E2428" s="350" t="s">
        <v>371</v>
      </c>
      <c r="F2428" s="350" t="s">
        <v>4225</v>
      </c>
      <c r="G2428" s="350" t="s">
        <v>447</v>
      </c>
      <c r="H2428" s="309"/>
    </row>
    <row r="2429" spans="1:8" s="187" customFormat="1" ht="22.9" customHeight="1" x14ac:dyDescent="0.2">
      <c r="A2429" s="552"/>
      <c r="B2429" s="553"/>
      <c r="C2429" s="350" t="s">
        <v>5029</v>
      </c>
      <c r="D2429" s="350" t="s">
        <v>5030</v>
      </c>
      <c r="E2429" s="350" t="s">
        <v>371</v>
      </c>
      <c r="F2429" s="350" t="s">
        <v>4225</v>
      </c>
      <c r="G2429" s="350" t="s">
        <v>447</v>
      </c>
      <c r="H2429" s="309"/>
    </row>
    <row r="2430" spans="1:8" s="187" customFormat="1" ht="22.9" customHeight="1" x14ac:dyDescent="0.2">
      <c r="A2430" s="552"/>
      <c r="B2430" s="553"/>
      <c r="C2430" s="350" t="s">
        <v>5031</v>
      </c>
      <c r="D2430" s="350" t="s">
        <v>5032</v>
      </c>
      <c r="E2430" s="350" t="s">
        <v>371</v>
      </c>
      <c r="F2430" s="350" t="s">
        <v>4225</v>
      </c>
      <c r="G2430" s="350" t="s">
        <v>447</v>
      </c>
      <c r="H2430" s="309"/>
    </row>
    <row r="2431" spans="1:8" s="187" customFormat="1" ht="22.9" customHeight="1" x14ac:dyDescent="0.2">
      <c r="A2431" s="552"/>
      <c r="B2431" s="553"/>
      <c r="C2431" s="350" t="s">
        <v>5033</v>
      </c>
      <c r="D2431" s="350" t="s">
        <v>5034</v>
      </c>
      <c r="E2431" s="350" t="s">
        <v>371</v>
      </c>
      <c r="F2431" s="350" t="s">
        <v>4225</v>
      </c>
      <c r="G2431" s="350" t="s">
        <v>447</v>
      </c>
      <c r="H2431" s="309"/>
    </row>
    <row r="2432" spans="1:8" s="187" customFormat="1" ht="22.9" customHeight="1" x14ac:dyDescent="0.2">
      <c r="A2432" s="552"/>
      <c r="B2432" s="553"/>
      <c r="C2432" s="350" t="s">
        <v>5035</v>
      </c>
      <c r="D2432" s="350" t="s">
        <v>5036</v>
      </c>
      <c r="E2432" s="350" t="s">
        <v>371</v>
      </c>
      <c r="F2432" s="350" t="s">
        <v>4225</v>
      </c>
      <c r="G2432" s="350" t="s">
        <v>447</v>
      </c>
      <c r="H2432" s="309"/>
    </row>
    <row r="2433" spans="1:8" s="187" customFormat="1" ht="22.9" customHeight="1" x14ac:dyDescent="0.2">
      <c r="A2433" s="552"/>
      <c r="B2433" s="553"/>
      <c r="C2433" s="350" t="s">
        <v>5037</v>
      </c>
      <c r="D2433" s="350" t="s">
        <v>5038</v>
      </c>
      <c r="E2433" s="350" t="s">
        <v>371</v>
      </c>
      <c r="F2433" s="350" t="s">
        <v>4225</v>
      </c>
      <c r="G2433" s="350" t="s">
        <v>447</v>
      </c>
      <c r="H2433" s="309"/>
    </row>
    <row r="2434" spans="1:8" s="187" customFormat="1" ht="22.9" customHeight="1" x14ac:dyDescent="0.2">
      <c r="A2434" s="552"/>
      <c r="B2434" s="553"/>
      <c r="C2434" s="350" t="s">
        <v>5039</v>
      </c>
      <c r="D2434" s="350" t="s">
        <v>5040</v>
      </c>
      <c r="E2434" s="350" t="s">
        <v>371</v>
      </c>
      <c r="F2434" s="350" t="s">
        <v>4225</v>
      </c>
      <c r="G2434" s="350" t="s">
        <v>447</v>
      </c>
      <c r="H2434" s="309"/>
    </row>
    <row r="2435" spans="1:8" s="187" customFormat="1" ht="22.9" customHeight="1" x14ac:dyDescent="0.2">
      <c r="A2435" s="552"/>
      <c r="B2435" s="553"/>
      <c r="C2435" s="350" t="s">
        <v>5041</v>
      </c>
      <c r="D2435" s="350" t="s">
        <v>5042</v>
      </c>
      <c r="E2435" s="350" t="s">
        <v>371</v>
      </c>
      <c r="F2435" s="350" t="s">
        <v>4225</v>
      </c>
      <c r="G2435" s="350" t="s">
        <v>447</v>
      </c>
      <c r="H2435" s="309"/>
    </row>
    <row r="2436" spans="1:8" s="187" customFormat="1" ht="22.9" customHeight="1" x14ac:dyDescent="0.2">
      <c r="A2436" s="552"/>
      <c r="B2436" s="553"/>
      <c r="C2436" s="350" t="s">
        <v>5043</v>
      </c>
      <c r="D2436" s="350" t="s">
        <v>5044</v>
      </c>
      <c r="E2436" s="350" t="s">
        <v>371</v>
      </c>
      <c r="F2436" s="350" t="s">
        <v>4225</v>
      </c>
      <c r="G2436" s="350" t="s">
        <v>447</v>
      </c>
      <c r="H2436" s="309"/>
    </row>
    <row r="2437" spans="1:8" s="187" customFormat="1" ht="22.9" customHeight="1" x14ac:dyDescent="0.2">
      <c r="A2437" s="552"/>
      <c r="B2437" s="553"/>
      <c r="C2437" s="350" t="s">
        <v>5045</v>
      </c>
      <c r="D2437" s="350" t="s">
        <v>5046</v>
      </c>
      <c r="E2437" s="350" t="s">
        <v>371</v>
      </c>
      <c r="F2437" s="350" t="s">
        <v>4225</v>
      </c>
      <c r="G2437" s="350" t="s">
        <v>447</v>
      </c>
      <c r="H2437" s="309"/>
    </row>
    <row r="2438" spans="1:8" s="187" customFormat="1" ht="22.9" customHeight="1" x14ac:dyDescent="0.2">
      <c r="A2438" s="552"/>
      <c r="B2438" s="553"/>
      <c r="C2438" s="350" t="s">
        <v>5047</v>
      </c>
      <c r="D2438" s="350" t="s">
        <v>5048</v>
      </c>
      <c r="E2438" s="350" t="s">
        <v>371</v>
      </c>
      <c r="F2438" s="350" t="s">
        <v>4225</v>
      </c>
      <c r="G2438" s="350" t="s">
        <v>447</v>
      </c>
      <c r="H2438" s="309"/>
    </row>
    <row r="2439" spans="1:8" s="187" customFormat="1" ht="22.9" customHeight="1" x14ac:dyDescent="0.2">
      <c r="A2439" s="552"/>
      <c r="B2439" s="553"/>
      <c r="C2439" s="350" t="s">
        <v>5049</v>
      </c>
      <c r="D2439" s="350" t="s">
        <v>5050</v>
      </c>
      <c r="E2439" s="350" t="s">
        <v>371</v>
      </c>
      <c r="F2439" s="350" t="s">
        <v>4225</v>
      </c>
      <c r="G2439" s="350" t="s">
        <v>447</v>
      </c>
      <c r="H2439" s="309"/>
    </row>
    <row r="2440" spans="1:8" s="187" customFormat="1" ht="22.9" customHeight="1" x14ac:dyDescent="0.2">
      <c r="A2440" s="552"/>
      <c r="B2440" s="553"/>
      <c r="C2440" s="350" t="s">
        <v>5051</v>
      </c>
      <c r="D2440" s="350" t="s">
        <v>5052</v>
      </c>
      <c r="E2440" s="350" t="s">
        <v>371</v>
      </c>
      <c r="F2440" s="350" t="s">
        <v>4225</v>
      </c>
      <c r="G2440" s="350" t="s">
        <v>447</v>
      </c>
      <c r="H2440" s="309"/>
    </row>
    <row r="2441" spans="1:8" s="187" customFormat="1" ht="22.9" customHeight="1" x14ac:dyDescent="0.2">
      <c r="A2441" s="552"/>
      <c r="B2441" s="553"/>
      <c r="C2441" s="350" t="s">
        <v>5053</v>
      </c>
      <c r="D2441" s="350" t="s">
        <v>5054</v>
      </c>
      <c r="E2441" s="350" t="s">
        <v>371</v>
      </c>
      <c r="F2441" s="350" t="s">
        <v>4225</v>
      </c>
      <c r="G2441" s="350" t="s">
        <v>447</v>
      </c>
      <c r="H2441" s="309"/>
    </row>
    <row r="2442" spans="1:8" s="187" customFormat="1" ht="22.9" customHeight="1" x14ac:dyDescent="0.2">
      <c r="A2442" s="552"/>
      <c r="B2442" s="553"/>
      <c r="C2442" s="350" t="s">
        <v>5055</v>
      </c>
      <c r="D2442" s="350" t="s">
        <v>5056</v>
      </c>
      <c r="E2442" s="350" t="s">
        <v>371</v>
      </c>
      <c r="F2442" s="350" t="s">
        <v>4225</v>
      </c>
      <c r="G2442" s="350" t="s">
        <v>447</v>
      </c>
      <c r="H2442" s="309"/>
    </row>
    <row r="2443" spans="1:8" s="187" customFormat="1" ht="22.9" customHeight="1" x14ac:dyDescent="0.2">
      <c r="A2443" s="552"/>
      <c r="B2443" s="553"/>
      <c r="C2443" s="350" t="s">
        <v>5057</v>
      </c>
      <c r="D2443" s="350" t="s">
        <v>5058</v>
      </c>
      <c r="E2443" s="350" t="s">
        <v>371</v>
      </c>
      <c r="F2443" s="350" t="s">
        <v>4225</v>
      </c>
      <c r="G2443" s="350" t="s">
        <v>447</v>
      </c>
      <c r="H2443" s="309"/>
    </row>
    <row r="2444" spans="1:8" s="187" customFormat="1" ht="22.9" customHeight="1" x14ac:dyDescent="0.2">
      <c r="A2444" s="552"/>
      <c r="B2444" s="553"/>
      <c r="C2444" s="350" t="s">
        <v>5059</v>
      </c>
      <c r="D2444" s="350" t="s">
        <v>5026</v>
      </c>
      <c r="E2444" s="350" t="s">
        <v>371</v>
      </c>
      <c r="F2444" s="350" t="s">
        <v>4225</v>
      </c>
      <c r="G2444" s="350" t="s">
        <v>447</v>
      </c>
      <c r="H2444" s="309"/>
    </row>
    <row r="2445" spans="1:8" s="187" customFormat="1" ht="22.9" customHeight="1" x14ac:dyDescent="0.2">
      <c r="A2445" s="552"/>
      <c r="B2445" s="553"/>
      <c r="C2445" s="350" t="s">
        <v>5060</v>
      </c>
      <c r="D2445" s="350" t="s">
        <v>16614</v>
      </c>
      <c r="E2445" s="350" t="s">
        <v>371</v>
      </c>
      <c r="F2445" s="350" t="s">
        <v>4225</v>
      </c>
      <c r="G2445" s="350" t="s">
        <v>447</v>
      </c>
      <c r="H2445" s="309"/>
    </row>
    <row r="2446" spans="1:8" s="187" customFormat="1" ht="22.9" customHeight="1" x14ac:dyDescent="0.2">
      <c r="A2446" s="552"/>
      <c r="B2446" s="553"/>
      <c r="C2446" s="350" t="s">
        <v>5061</v>
      </c>
      <c r="D2446" s="350" t="s">
        <v>16615</v>
      </c>
      <c r="E2446" s="350" t="s">
        <v>371</v>
      </c>
      <c r="F2446" s="350" t="s">
        <v>4225</v>
      </c>
      <c r="G2446" s="350" t="s">
        <v>447</v>
      </c>
      <c r="H2446" s="309"/>
    </row>
    <row r="2447" spans="1:8" s="187" customFormat="1" ht="22.9" customHeight="1" x14ac:dyDescent="0.2">
      <c r="A2447" s="552"/>
      <c r="B2447" s="553"/>
      <c r="C2447" s="350" t="s">
        <v>5062</v>
      </c>
      <c r="D2447" s="350" t="s">
        <v>16616</v>
      </c>
      <c r="E2447" s="350" t="s">
        <v>371</v>
      </c>
      <c r="F2447" s="350" t="s">
        <v>4225</v>
      </c>
      <c r="G2447" s="350" t="s">
        <v>447</v>
      </c>
      <c r="H2447" s="309"/>
    </row>
    <row r="2448" spans="1:8" s="187" customFormat="1" ht="22.9" customHeight="1" x14ac:dyDescent="0.2">
      <c r="A2448" s="552"/>
      <c r="B2448" s="553"/>
      <c r="C2448" s="350" t="s">
        <v>5063</v>
      </c>
      <c r="D2448" s="350" t="s">
        <v>5064</v>
      </c>
      <c r="E2448" s="350" t="s">
        <v>371</v>
      </c>
      <c r="F2448" s="350" t="s">
        <v>4225</v>
      </c>
      <c r="G2448" s="350" t="s">
        <v>447</v>
      </c>
      <c r="H2448" s="309"/>
    </row>
    <row r="2449" spans="1:8" s="187" customFormat="1" ht="22.9" customHeight="1" x14ac:dyDescent="0.2">
      <c r="A2449" s="552"/>
      <c r="B2449" s="553"/>
      <c r="C2449" s="350" t="s">
        <v>5065</v>
      </c>
      <c r="D2449" s="350" t="s">
        <v>5066</v>
      </c>
      <c r="E2449" s="350" t="s">
        <v>371</v>
      </c>
      <c r="F2449" s="350" t="s">
        <v>4225</v>
      </c>
      <c r="G2449" s="350" t="s">
        <v>447</v>
      </c>
      <c r="H2449" s="309"/>
    </row>
    <row r="2450" spans="1:8" s="187" customFormat="1" ht="22.9" customHeight="1" x14ac:dyDescent="0.2">
      <c r="A2450" s="552"/>
      <c r="B2450" s="553"/>
      <c r="C2450" s="350" t="s">
        <v>5067</v>
      </c>
      <c r="D2450" s="350" t="s">
        <v>5068</v>
      </c>
      <c r="E2450" s="350" t="s">
        <v>371</v>
      </c>
      <c r="F2450" s="350" t="s">
        <v>4225</v>
      </c>
      <c r="G2450" s="350" t="s">
        <v>447</v>
      </c>
      <c r="H2450" s="309"/>
    </row>
    <row r="2451" spans="1:8" s="187" customFormat="1" ht="22.9" customHeight="1" x14ac:dyDescent="0.2">
      <c r="A2451" s="552"/>
      <c r="B2451" s="553"/>
      <c r="C2451" s="350" t="s">
        <v>5069</v>
      </c>
      <c r="D2451" s="350" t="s">
        <v>5070</v>
      </c>
      <c r="E2451" s="350" t="s">
        <v>371</v>
      </c>
      <c r="F2451" s="350" t="s">
        <v>4225</v>
      </c>
      <c r="G2451" s="350" t="s">
        <v>447</v>
      </c>
      <c r="H2451" s="309"/>
    </row>
    <row r="2452" spans="1:8" s="187" customFormat="1" ht="22.9" customHeight="1" x14ac:dyDescent="0.2">
      <c r="A2452" s="552"/>
      <c r="B2452" s="553"/>
      <c r="C2452" s="350" t="s">
        <v>5071</v>
      </c>
      <c r="D2452" s="350" t="s">
        <v>5072</v>
      </c>
      <c r="E2452" s="350" t="s">
        <v>371</v>
      </c>
      <c r="F2452" s="350" t="s">
        <v>4225</v>
      </c>
      <c r="G2452" s="350" t="s">
        <v>447</v>
      </c>
      <c r="H2452" s="309"/>
    </row>
    <row r="2453" spans="1:8" s="187" customFormat="1" ht="22.9" customHeight="1" x14ac:dyDescent="0.2">
      <c r="A2453" s="552"/>
      <c r="B2453" s="553"/>
      <c r="C2453" s="350" t="s">
        <v>5073</v>
      </c>
      <c r="D2453" s="350" t="s">
        <v>5074</v>
      </c>
      <c r="E2453" s="350" t="s">
        <v>371</v>
      </c>
      <c r="F2453" s="350" t="s">
        <v>4225</v>
      </c>
      <c r="G2453" s="350" t="s">
        <v>447</v>
      </c>
      <c r="H2453" s="309"/>
    </row>
    <row r="2454" spans="1:8" s="187" customFormat="1" ht="22.9" customHeight="1" x14ac:dyDescent="0.2">
      <c r="A2454" s="552"/>
      <c r="B2454" s="553"/>
      <c r="C2454" s="350" t="s">
        <v>5075</v>
      </c>
      <c r="D2454" s="350" t="s">
        <v>5076</v>
      </c>
      <c r="E2454" s="350" t="s">
        <v>371</v>
      </c>
      <c r="F2454" s="350" t="s">
        <v>4225</v>
      </c>
      <c r="G2454" s="350" t="s">
        <v>447</v>
      </c>
      <c r="H2454" s="309"/>
    </row>
    <row r="2455" spans="1:8" s="187" customFormat="1" ht="22.9" customHeight="1" x14ac:dyDescent="0.2">
      <c r="A2455" s="552"/>
      <c r="B2455" s="553"/>
      <c r="C2455" s="350" t="s">
        <v>5077</v>
      </c>
      <c r="D2455" s="350" t="s">
        <v>5078</v>
      </c>
      <c r="E2455" s="350" t="s">
        <v>371</v>
      </c>
      <c r="F2455" s="350" t="s">
        <v>4225</v>
      </c>
      <c r="G2455" s="350" t="s">
        <v>447</v>
      </c>
      <c r="H2455" s="309"/>
    </row>
    <row r="2456" spans="1:8" s="187" customFormat="1" ht="22.9" customHeight="1" x14ac:dyDescent="0.2">
      <c r="A2456" s="552"/>
      <c r="B2456" s="553"/>
      <c r="C2456" s="350" t="s">
        <v>5079</v>
      </c>
      <c r="D2456" s="350" t="s">
        <v>5080</v>
      </c>
      <c r="E2456" s="350" t="s">
        <v>371</v>
      </c>
      <c r="F2456" s="350" t="s">
        <v>4225</v>
      </c>
      <c r="G2456" s="350" t="s">
        <v>447</v>
      </c>
      <c r="H2456" s="309"/>
    </row>
    <row r="2457" spans="1:8" s="187" customFormat="1" ht="22.9" customHeight="1" x14ac:dyDescent="0.2">
      <c r="A2457" s="552"/>
      <c r="B2457" s="553"/>
      <c r="C2457" s="350" t="s">
        <v>5081</v>
      </c>
      <c r="D2457" s="350" t="s">
        <v>5082</v>
      </c>
      <c r="E2457" s="350" t="s">
        <v>371</v>
      </c>
      <c r="F2457" s="350" t="s">
        <v>4225</v>
      </c>
      <c r="G2457" s="350" t="s">
        <v>447</v>
      </c>
      <c r="H2457" s="309"/>
    </row>
    <row r="2458" spans="1:8" s="187" customFormat="1" ht="22.9" customHeight="1" x14ac:dyDescent="0.2">
      <c r="A2458" s="552"/>
      <c r="B2458" s="553"/>
      <c r="C2458" s="350" t="s">
        <v>5083</v>
      </c>
      <c r="D2458" s="350" t="s">
        <v>16617</v>
      </c>
      <c r="E2458" s="350" t="s">
        <v>371</v>
      </c>
      <c r="F2458" s="350" t="s">
        <v>4225</v>
      </c>
      <c r="G2458" s="350" t="s">
        <v>447</v>
      </c>
      <c r="H2458" s="309"/>
    </row>
    <row r="2459" spans="1:8" s="187" customFormat="1" ht="22.9" customHeight="1" x14ac:dyDescent="0.2">
      <c r="A2459" s="552"/>
      <c r="B2459" s="553"/>
      <c r="C2459" s="350" t="s">
        <v>5084</v>
      </c>
      <c r="D2459" s="350" t="s">
        <v>5085</v>
      </c>
      <c r="E2459" s="350" t="s">
        <v>371</v>
      </c>
      <c r="F2459" s="350" t="s">
        <v>4225</v>
      </c>
      <c r="G2459" s="350" t="s">
        <v>447</v>
      </c>
      <c r="H2459" s="309"/>
    </row>
    <row r="2460" spans="1:8" s="187" customFormat="1" ht="22.9" customHeight="1" x14ac:dyDescent="0.2">
      <c r="A2460" s="552"/>
      <c r="B2460" s="553"/>
      <c r="C2460" s="350" t="s">
        <v>5086</v>
      </c>
      <c r="D2460" s="350" t="s">
        <v>16618</v>
      </c>
      <c r="E2460" s="350" t="s">
        <v>371</v>
      </c>
      <c r="F2460" s="350" t="s">
        <v>4225</v>
      </c>
      <c r="G2460" s="350" t="s">
        <v>447</v>
      </c>
      <c r="H2460" s="309"/>
    </row>
    <row r="2461" spans="1:8" s="187" customFormat="1" ht="22.9" customHeight="1" x14ac:dyDescent="0.2">
      <c r="A2461" s="552" t="s">
        <v>485</v>
      </c>
      <c r="B2461" s="553" t="s">
        <v>423</v>
      </c>
      <c r="C2461" s="350" t="s">
        <v>5087</v>
      </c>
      <c r="D2461" s="350" t="s">
        <v>16619</v>
      </c>
      <c r="E2461" s="350" t="s">
        <v>371</v>
      </c>
      <c r="F2461" s="350" t="s">
        <v>4084</v>
      </c>
      <c r="G2461" s="350" t="s">
        <v>447</v>
      </c>
      <c r="H2461" s="309" t="s">
        <v>5088</v>
      </c>
    </row>
    <row r="2462" spans="1:8" s="187" customFormat="1" ht="22.9" customHeight="1" x14ac:dyDescent="0.2">
      <c r="A2462" s="552"/>
      <c r="B2462" s="553"/>
      <c r="C2462" s="350" t="s">
        <v>5089</v>
      </c>
      <c r="D2462" s="350" t="s">
        <v>16620</v>
      </c>
      <c r="E2462" s="350" t="s">
        <v>371</v>
      </c>
      <c r="F2462" s="350" t="s">
        <v>4084</v>
      </c>
      <c r="G2462" s="350" t="s">
        <v>447</v>
      </c>
      <c r="H2462" s="309" t="s">
        <v>5088</v>
      </c>
    </row>
    <row r="2463" spans="1:8" s="187" customFormat="1" ht="22.9" customHeight="1" x14ac:dyDescent="0.2">
      <c r="A2463" s="552"/>
      <c r="B2463" s="553"/>
      <c r="C2463" s="350" t="s">
        <v>5090</v>
      </c>
      <c r="D2463" s="350" t="s">
        <v>16621</v>
      </c>
      <c r="E2463" s="350" t="s">
        <v>371</v>
      </c>
      <c r="F2463" s="350" t="s">
        <v>4084</v>
      </c>
      <c r="G2463" s="350" t="s">
        <v>447</v>
      </c>
      <c r="H2463" s="309" t="s">
        <v>5088</v>
      </c>
    </row>
    <row r="2464" spans="1:8" s="187" customFormat="1" ht="22.9" customHeight="1" x14ac:dyDescent="0.2">
      <c r="A2464" s="552"/>
      <c r="B2464" s="553"/>
      <c r="C2464" s="350" t="s">
        <v>5091</v>
      </c>
      <c r="D2464" s="350" t="s">
        <v>16622</v>
      </c>
      <c r="E2464" s="350" t="s">
        <v>371</v>
      </c>
      <c r="F2464" s="350" t="s">
        <v>4225</v>
      </c>
      <c r="G2464" s="350" t="s">
        <v>447</v>
      </c>
      <c r="H2464" s="309" t="s">
        <v>5088</v>
      </c>
    </row>
    <row r="2465" spans="1:8" s="187" customFormat="1" ht="22.9" customHeight="1" x14ac:dyDescent="0.2">
      <c r="A2465" s="552"/>
      <c r="B2465" s="553"/>
      <c r="C2465" s="350" t="s">
        <v>5134</v>
      </c>
      <c r="D2465" s="350" t="s">
        <v>16623</v>
      </c>
      <c r="E2465" s="350" t="s">
        <v>371</v>
      </c>
      <c r="F2465" s="350" t="s">
        <v>4225</v>
      </c>
      <c r="G2465" s="350" t="s">
        <v>447</v>
      </c>
      <c r="H2465" s="309" t="s">
        <v>5088</v>
      </c>
    </row>
    <row r="2466" spans="1:8" s="187" customFormat="1" ht="22.9" customHeight="1" x14ac:dyDescent="0.2">
      <c r="A2466" s="552"/>
      <c r="B2466" s="553"/>
      <c r="C2466" s="350" t="s">
        <v>5092</v>
      </c>
      <c r="D2466" s="350" t="s">
        <v>16622</v>
      </c>
      <c r="E2466" s="350" t="s">
        <v>371</v>
      </c>
      <c r="F2466" s="350" t="s">
        <v>4225</v>
      </c>
      <c r="G2466" s="350" t="s">
        <v>447</v>
      </c>
      <c r="H2466" s="309" t="s">
        <v>5088</v>
      </c>
    </row>
    <row r="2467" spans="1:8" s="187" customFormat="1" ht="22.9" customHeight="1" x14ac:dyDescent="0.2">
      <c r="A2467" s="552"/>
      <c r="B2467" s="553"/>
      <c r="C2467" s="350" t="s">
        <v>5093</v>
      </c>
      <c r="D2467" s="350" t="s">
        <v>16624</v>
      </c>
      <c r="E2467" s="350" t="s">
        <v>371</v>
      </c>
      <c r="F2467" s="350" t="s">
        <v>4225</v>
      </c>
      <c r="G2467" s="350" t="s">
        <v>447</v>
      </c>
      <c r="H2467" s="309" t="s">
        <v>5088</v>
      </c>
    </row>
    <row r="2468" spans="1:8" s="187" customFormat="1" ht="22.9" customHeight="1" x14ac:dyDescent="0.2">
      <c r="A2468" s="552"/>
      <c r="B2468" s="553"/>
      <c r="C2468" s="350" t="s">
        <v>5094</v>
      </c>
      <c r="D2468" s="350" t="s">
        <v>16625</v>
      </c>
      <c r="E2468" s="350" t="s">
        <v>371</v>
      </c>
      <c r="F2468" s="350" t="s">
        <v>4225</v>
      </c>
      <c r="G2468" s="350" t="s">
        <v>447</v>
      </c>
      <c r="H2468" s="309" t="s">
        <v>5088</v>
      </c>
    </row>
    <row r="2469" spans="1:8" s="187" customFormat="1" ht="22.9" customHeight="1" x14ac:dyDescent="0.2">
      <c r="A2469" s="552"/>
      <c r="B2469" s="553"/>
      <c r="C2469" s="350" t="s">
        <v>5095</v>
      </c>
      <c r="D2469" s="350" t="s">
        <v>16626</v>
      </c>
      <c r="E2469" s="350" t="s">
        <v>371</v>
      </c>
      <c r="F2469" s="350" t="s">
        <v>4225</v>
      </c>
      <c r="G2469" s="350" t="s">
        <v>447</v>
      </c>
      <c r="H2469" s="309" t="s">
        <v>5088</v>
      </c>
    </row>
    <row r="2470" spans="1:8" s="187" customFormat="1" ht="22.9" customHeight="1" x14ac:dyDescent="0.2">
      <c r="A2470" s="552"/>
      <c r="B2470" s="553"/>
      <c r="C2470" s="350" t="s">
        <v>5096</v>
      </c>
      <c r="D2470" s="350" t="s">
        <v>16627</v>
      </c>
      <c r="E2470" s="350" t="s">
        <v>371</v>
      </c>
      <c r="F2470" s="350" t="s">
        <v>4225</v>
      </c>
      <c r="G2470" s="350" t="s">
        <v>447</v>
      </c>
      <c r="H2470" s="309" t="s">
        <v>5088</v>
      </c>
    </row>
    <row r="2471" spans="1:8" s="187" customFormat="1" ht="22.9" customHeight="1" x14ac:dyDescent="0.2">
      <c r="A2471" s="552"/>
      <c r="B2471" s="553"/>
      <c r="C2471" s="350" t="s">
        <v>5097</v>
      </c>
      <c r="D2471" s="350" t="s">
        <v>16628</v>
      </c>
      <c r="E2471" s="350" t="s">
        <v>371</v>
      </c>
      <c r="F2471" s="350" t="s">
        <v>4225</v>
      </c>
      <c r="G2471" s="350" t="s">
        <v>447</v>
      </c>
      <c r="H2471" s="309" t="s">
        <v>5088</v>
      </c>
    </row>
    <row r="2472" spans="1:8" s="187" customFormat="1" ht="22.9" customHeight="1" x14ac:dyDescent="0.2">
      <c r="A2472" s="552"/>
      <c r="B2472" s="553"/>
      <c r="C2472" s="350" t="s">
        <v>5098</v>
      </c>
      <c r="D2472" s="350" t="s">
        <v>16629</v>
      </c>
      <c r="E2472" s="350" t="s">
        <v>371</v>
      </c>
      <c r="F2472" s="350" t="s">
        <v>4225</v>
      </c>
      <c r="G2472" s="350" t="s">
        <v>447</v>
      </c>
      <c r="H2472" s="309" t="s">
        <v>5088</v>
      </c>
    </row>
    <row r="2473" spans="1:8" s="187" customFormat="1" ht="22.9" customHeight="1" x14ac:dyDescent="0.2">
      <c r="A2473" s="552"/>
      <c r="B2473" s="553"/>
      <c r="C2473" s="350" t="s">
        <v>5099</v>
      </c>
      <c r="D2473" s="350" t="s">
        <v>16630</v>
      </c>
      <c r="E2473" s="350" t="s">
        <v>371</v>
      </c>
      <c r="F2473" s="350" t="s">
        <v>4225</v>
      </c>
      <c r="G2473" s="350" t="s">
        <v>447</v>
      </c>
      <c r="H2473" s="309" t="s">
        <v>5088</v>
      </c>
    </row>
    <row r="2474" spans="1:8" s="187" customFormat="1" ht="22.9" customHeight="1" x14ac:dyDescent="0.2">
      <c r="A2474" s="552"/>
      <c r="B2474" s="553"/>
      <c r="C2474" s="350" t="s">
        <v>5100</v>
      </c>
      <c r="D2474" s="350" t="s">
        <v>16631</v>
      </c>
      <c r="E2474" s="350" t="s">
        <v>371</v>
      </c>
      <c r="F2474" s="350" t="s">
        <v>4225</v>
      </c>
      <c r="G2474" s="350" t="s">
        <v>447</v>
      </c>
      <c r="H2474" s="309" t="s">
        <v>5088</v>
      </c>
    </row>
    <row r="2475" spans="1:8" s="187" customFormat="1" ht="22.9" customHeight="1" x14ac:dyDescent="0.2">
      <c r="A2475" s="552"/>
      <c r="B2475" s="553"/>
      <c r="C2475" s="350" t="s">
        <v>5135</v>
      </c>
      <c r="D2475" s="350" t="s">
        <v>16632</v>
      </c>
      <c r="E2475" s="350" t="s">
        <v>371</v>
      </c>
      <c r="F2475" s="350" t="s">
        <v>4225</v>
      </c>
      <c r="G2475" s="350" t="s">
        <v>447</v>
      </c>
      <c r="H2475" s="309" t="s">
        <v>5088</v>
      </c>
    </row>
    <row r="2476" spans="1:8" s="187" customFormat="1" ht="22.9" customHeight="1" x14ac:dyDescent="0.2">
      <c r="A2476" s="552"/>
      <c r="B2476" s="553"/>
      <c r="C2476" s="350" t="s">
        <v>5136</v>
      </c>
      <c r="D2476" s="350" t="s">
        <v>16633</v>
      </c>
      <c r="E2476" s="350" t="s">
        <v>371</v>
      </c>
      <c r="F2476" s="350" t="s">
        <v>4225</v>
      </c>
      <c r="G2476" s="350" t="s">
        <v>447</v>
      </c>
      <c r="H2476" s="309" t="s">
        <v>5088</v>
      </c>
    </row>
    <row r="2477" spans="1:8" s="187" customFormat="1" ht="22.9" customHeight="1" x14ac:dyDescent="0.2">
      <c r="A2477" s="552"/>
      <c r="B2477" s="553"/>
      <c r="C2477" s="350" t="s">
        <v>5101</v>
      </c>
      <c r="D2477" s="350" t="s">
        <v>16634</v>
      </c>
      <c r="E2477" s="350" t="s">
        <v>371</v>
      </c>
      <c r="F2477" s="350" t="s">
        <v>4225</v>
      </c>
      <c r="G2477" s="350" t="s">
        <v>447</v>
      </c>
      <c r="H2477" s="309" t="s">
        <v>5088</v>
      </c>
    </row>
    <row r="2478" spans="1:8" s="187" customFormat="1" ht="22.9" customHeight="1" x14ac:dyDescent="0.2">
      <c r="A2478" s="552"/>
      <c r="B2478" s="553"/>
      <c r="C2478" s="350" t="s">
        <v>5102</v>
      </c>
      <c r="D2478" s="350" t="s">
        <v>16635</v>
      </c>
      <c r="E2478" s="350" t="s">
        <v>371</v>
      </c>
      <c r="F2478" s="350" t="s">
        <v>4225</v>
      </c>
      <c r="G2478" s="350" t="s">
        <v>447</v>
      </c>
      <c r="H2478" s="309" t="s">
        <v>5088</v>
      </c>
    </row>
    <row r="2479" spans="1:8" s="187" customFormat="1" ht="22.9" customHeight="1" x14ac:dyDescent="0.2">
      <c r="A2479" s="552"/>
      <c r="B2479" s="553"/>
      <c r="C2479" s="350" t="s">
        <v>5137</v>
      </c>
      <c r="D2479" s="350" t="s">
        <v>16636</v>
      </c>
      <c r="E2479" s="350" t="s">
        <v>371</v>
      </c>
      <c r="F2479" s="350" t="s">
        <v>4225</v>
      </c>
      <c r="G2479" s="350" t="s">
        <v>447</v>
      </c>
      <c r="H2479" s="309" t="s">
        <v>5088</v>
      </c>
    </row>
    <row r="2480" spans="1:8" s="187" customFormat="1" ht="22.9" customHeight="1" x14ac:dyDescent="0.2">
      <c r="A2480" s="552"/>
      <c r="B2480" s="553"/>
      <c r="C2480" s="350" t="s">
        <v>5138</v>
      </c>
      <c r="D2480" s="350" t="s">
        <v>16637</v>
      </c>
      <c r="E2480" s="350" t="s">
        <v>371</v>
      </c>
      <c r="F2480" s="350" t="s">
        <v>4225</v>
      </c>
      <c r="G2480" s="350" t="s">
        <v>447</v>
      </c>
      <c r="H2480" s="309" t="s">
        <v>5088</v>
      </c>
    </row>
    <row r="2481" spans="1:8" s="187" customFormat="1" ht="22.9" customHeight="1" x14ac:dyDescent="0.2">
      <c r="A2481" s="552"/>
      <c r="B2481" s="553"/>
      <c r="C2481" s="350" t="s">
        <v>5103</v>
      </c>
      <c r="D2481" s="350" t="s">
        <v>16638</v>
      </c>
      <c r="E2481" s="350" t="s">
        <v>371</v>
      </c>
      <c r="F2481" s="350" t="s">
        <v>4225</v>
      </c>
      <c r="G2481" s="350" t="s">
        <v>447</v>
      </c>
      <c r="H2481" s="309" t="s">
        <v>5088</v>
      </c>
    </row>
    <row r="2482" spans="1:8" s="187" customFormat="1" ht="22.9" customHeight="1" x14ac:dyDescent="0.2">
      <c r="A2482" s="552"/>
      <c r="B2482" s="553"/>
      <c r="C2482" s="350" t="s">
        <v>5104</v>
      </c>
      <c r="D2482" s="350" t="s">
        <v>16639</v>
      </c>
      <c r="E2482" s="350" t="s">
        <v>371</v>
      </c>
      <c r="F2482" s="350" t="s">
        <v>4225</v>
      </c>
      <c r="G2482" s="350" t="s">
        <v>447</v>
      </c>
      <c r="H2482" s="309" t="s">
        <v>5088</v>
      </c>
    </row>
    <row r="2483" spans="1:8" s="187" customFormat="1" ht="22.9" customHeight="1" x14ac:dyDescent="0.2">
      <c r="A2483" s="552"/>
      <c r="B2483" s="553"/>
      <c r="C2483" s="350" t="s">
        <v>5105</v>
      </c>
      <c r="D2483" s="350" t="s">
        <v>16640</v>
      </c>
      <c r="E2483" s="350" t="s">
        <v>371</v>
      </c>
      <c r="F2483" s="350" t="s">
        <v>4225</v>
      </c>
      <c r="G2483" s="350" t="s">
        <v>447</v>
      </c>
      <c r="H2483" s="309" t="s">
        <v>5088</v>
      </c>
    </row>
    <row r="2484" spans="1:8" s="187" customFormat="1" ht="22.9" customHeight="1" x14ac:dyDescent="0.2">
      <c r="A2484" s="552"/>
      <c r="B2484" s="553"/>
      <c r="C2484" s="350" t="s">
        <v>5106</v>
      </c>
      <c r="D2484" s="350" t="s">
        <v>16641</v>
      </c>
      <c r="E2484" s="350" t="s">
        <v>371</v>
      </c>
      <c r="F2484" s="350" t="s">
        <v>4225</v>
      </c>
      <c r="G2484" s="350" t="s">
        <v>447</v>
      </c>
      <c r="H2484" s="309" t="s">
        <v>5088</v>
      </c>
    </row>
    <row r="2485" spans="1:8" s="187" customFormat="1" ht="22.9" customHeight="1" x14ac:dyDescent="0.2">
      <c r="A2485" s="552"/>
      <c r="B2485" s="553"/>
      <c r="C2485" s="350" t="s">
        <v>5107</v>
      </c>
      <c r="D2485" s="350" t="s">
        <v>16642</v>
      </c>
      <c r="E2485" s="350" t="s">
        <v>371</v>
      </c>
      <c r="F2485" s="350" t="s">
        <v>4225</v>
      </c>
      <c r="G2485" s="350" t="s">
        <v>447</v>
      </c>
      <c r="H2485" s="309" t="s">
        <v>5088</v>
      </c>
    </row>
    <row r="2486" spans="1:8" s="187" customFormat="1" ht="22.9" customHeight="1" x14ac:dyDescent="0.2">
      <c r="A2486" s="552"/>
      <c r="B2486" s="553"/>
      <c r="C2486" s="350" t="s">
        <v>5139</v>
      </c>
      <c r="D2486" s="350" t="s">
        <v>16643</v>
      </c>
      <c r="E2486" s="350" t="s">
        <v>371</v>
      </c>
      <c r="F2486" s="350" t="s">
        <v>4225</v>
      </c>
      <c r="G2486" s="350" t="s">
        <v>447</v>
      </c>
      <c r="H2486" s="309" t="s">
        <v>5088</v>
      </c>
    </row>
    <row r="2487" spans="1:8" s="187" customFormat="1" ht="22.9" customHeight="1" x14ac:dyDescent="0.2">
      <c r="A2487" s="552"/>
      <c r="B2487" s="553"/>
      <c r="C2487" s="350" t="s">
        <v>5108</v>
      </c>
      <c r="D2487" s="350" t="s">
        <v>16644</v>
      </c>
      <c r="E2487" s="350" t="s">
        <v>371</v>
      </c>
      <c r="F2487" s="350" t="s">
        <v>4225</v>
      </c>
      <c r="G2487" s="350" t="s">
        <v>447</v>
      </c>
      <c r="H2487" s="309" t="s">
        <v>5088</v>
      </c>
    </row>
    <row r="2488" spans="1:8" s="187" customFormat="1" ht="22.9" customHeight="1" x14ac:dyDescent="0.2">
      <c r="A2488" s="552"/>
      <c r="B2488" s="553"/>
      <c r="C2488" s="350" t="s">
        <v>5109</v>
      </c>
      <c r="D2488" s="350" t="s">
        <v>16645</v>
      </c>
      <c r="E2488" s="350" t="s">
        <v>371</v>
      </c>
      <c r="F2488" s="350" t="s">
        <v>5110</v>
      </c>
      <c r="G2488" s="350" t="s">
        <v>447</v>
      </c>
      <c r="H2488" s="309" t="s">
        <v>5088</v>
      </c>
    </row>
    <row r="2489" spans="1:8" s="187" customFormat="1" ht="22.9" customHeight="1" x14ac:dyDescent="0.2">
      <c r="A2489" s="552"/>
      <c r="B2489" s="553"/>
      <c r="C2489" s="350" t="s">
        <v>5111</v>
      </c>
      <c r="D2489" s="350" t="s">
        <v>16646</v>
      </c>
      <c r="E2489" s="350" t="s">
        <v>371</v>
      </c>
      <c r="F2489" s="350" t="s">
        <v>5110</v>
      </c>
      <c r="G2489" s="350" t="s">
        <v>447</v>
      </c>
      <c r="H2489" s="309" t="s">
        <v>5088</v>
      </c>
    </row>
    <row r="2490" spans="1:8" s="187" customFormat="1" ht="22.9" customHeight="1" x14ac:dyDescent="0.2">
      <c r="A2490" s="552"/>
      <c r="B2490" s="553"/>
      <c r="C2490" s="350" t="s">
        <v>5112</v>
      </c>
      <c r="D2490" s="350" t="s">
        <v>16647</v>
      </c>
      <c r="E2490" s="350" t="s">
        <v>371</v>
      </c>
      <c r="F2490" s="350" t="s">
        <v>5110</v>
      </c>
      <c r="G2490" s="350" t="s">
        <v>447</v>
      </c>
      <c r="H2490" s="309" t="s">
        <v>5088</v>
      </c>
    </row>
    <row r="2491" spans="1:8" s="187" customFormat="1" ht="22.9" customHeight="1" x14ac:dyDescent="0.2">
      <c r="A2491" s="552"/>
      <c r="B2491" s="553"/>
      <c r="C2491" s="350" t="s">
        <v>5113</v>
      </c>
      <c r="D2491" s="350" t="s">
        <v>16648</v>
      </c>
      <c r="E2491" s="350" t="s">
        <v>371</v>
      </c>
      <c r="F2491" s="350" t="s">
        <v>5110</v>
      </c>
      <c r="G2491" s="350" t="s">
        <v>447</v>
      </c>
      <c r="H2491" s="309" t="s">
        <v>5088</v>
      </c>
    </row>
    <row r="2492" spans="1:8" s="187" customFormat="1" ht="22.9" customHeight="1" x14ac:dyDescent="0.2">
      <c r="A2492" s="552"/>
      <c r="B2492" s="553"/>
      <c r="C2492" s="350" t="s">
        <v>5114</v>
      </c>
      <c r="D2492" s="350" t="s">
        <v>16649</v>
      </c>
      <c r="E2492" s="350" t="s">
        <v>371</v>
      </c>
      <c r="F2492" s="350" t="s">
        <v>5110</v>
      </c>
      <c r="G2492" s="350" t="s">
        <v>447</v>
      </c>
      <c r="H2492" s="309" t="s">
        <v>5088</v>
      </c>
    </row>
    <row r="2493" spans="1:8" s="187" customFormat="1" ht="22.9" customHeight="1" x14ac:dyDescent="0.2">
      <c r="A2493" s="552"/>
      <c r="B2493" s="553"/>
      <c r="C2493" s="350" t="s">
        <v>5115</v>
      </c>
      <c r="D2493" s="350" t="s">
        <v>16650</v>
      </c>
      <c r="E2493" s="350" t="s">
        <v>371</v>
      </c>
      <c r="F2493" s="350" t="s">
        <v>5110</v>
      </c>
      <c r="G2493" s="350" t="s">
        <v>447</v>
      </c>
      <c r="H2493" s="309" t="s">
        <v>5088</v>
      </c>
    </row>
    <row r="2494" spans="1:8" s="187" customFormat="1" ht="22.9" customHeight="1" x14ac:dyDescent="0.2">
      <c r="A2494" s="552"/>
      <c r="B2494" s="553"/>
      <c r="C2494" s="350" t="s">
        <v>5116</v>
      </c>
      <c r="D2494" s="350" t="s">
        <v>16651</v>
      </c>
      <c r="E2494" s="350" t="s">
        <v>371</v>
      </c>
      <c r="F2494" s="350" t="s">
        <v>5110</v>
      </c>
      <c r="G2494" s="350" t="s">
        <v>447</v>
      </c>
      <c r="H2494" s="309" t="s">
        <v>5088</v>
      </c>
    </row>
    <row r="2495" spans="1:8" s="187" customFormat="1" ht="22.9" customHeight="1" x14ac:dyDescent="0.2">
      <c r="A2495" s="552"/>
      <c r="B2495" s="553"/>
      <c r="C2495" s="350" t="s">
        <v>5117</v>
      </c>
      <c r="D2495" s="350" t="s">
        <v>16652</v>
      </c>
      <c r="E2495" s="350" t="s">
        <v>371</v>
      </c>
      <c r="F2495" s="350" t="s">
        <v>5110</v>
      </c>
      <c r="G2495" s="350" t="s">
        <v>447</v>
      </c>
      <c r="H2495" s="309" t="s">
        <v>5088</v>
      </c>
    </row>
    <row r="2496" spans="1:8" s="187" customFormat="1" ht="22.9" customHeight="1" x14ac:dyDescent="0.2">
      <c r="A2496" s="552"/>
      <c r="B2496" s="553"/>
      <c r="C2496" s="350" t="s">
        <v>5118</v>
      </c>
      <c r="D2496" s="350" t="s">
        <v>16653</v>
      </c>
      <c r="E2496" s="350" t="s">
        <v>371</v>
      </c>
      <c r="F2496" s="350" t="s">
        <v>5110</v>
      </c>
      <c r="G2496" s="350" t="s">
        <v>447</v>
      </c>
      <c r="H2496" s="309" t="s">
        <v>5088</v>
      </c>
    </row>
    <row r="2497" spans="1:8" s="187" customFormat="1" ht="22.9" customHeight="1" x14ac:dyDescent="0.2">
      <c r="A2497" s="552"/>
      <c r="B2497" s="553"/>
      <c r="C2497" s="350" t="s">
        <v>5119</v>
      </c>
      <c r="D2497" s="350" t="s">
        <v>16654</v>
      </c>
      <c r="E2497" s="350" t="s">
        <v>371</v>
      </c>
      <c r="F2497" s="350" t="s">
        <v>5110</v>
      </c>
      <c r="G2497" s="350" t="s">
        <v>447</v>
      </c>
      <c r="H2497" s="309" t="s">
        <v>5088</v>
      </c>
    </row>
    <row r="2498" spans="1:8" s="187" customFormat="1" ht="22.9" customHeight="1" x14ac:dyDescent="0.2">
      <c r="A2498" s="552"/>
      <c r="B2498" s="553"/>
      <c r="C2498" s="350" t="s">
        <v>5120</v>
      </c>
      <c r="D2498" s="350" t="s">
        <v>16655</v>
      </c>
      <c r="E2498" s="350" t="s">
        <v>371</v>
      </c>
      <c r="F2498" s="350" t="s">
        <v>5110</v>
      </c>
      <c r="G2498" s="350" t="s">
        <v>447</v>
      </c>
      <c r="H2498" s="309" t="s">
        <v>5088</v>
      </c>
    </row>
    <row r="2499" spans="1:8" s="187" customFormat="1" ht="22.9" customHeight="1" x14ac:dyDescent="0.2">
      <c r="A2499" s="552"/>
      <c r="B2499" s="553"/>
      <c r="C2499" s="350" t="s">
        <v>5121</v>
      </c>
      <c r="D2499" s="350" t="s">
        <v>16656</v>
      </c>
      <c r="E2499" s="350" t="s">
        <v>371</v>
      </c>
      <c r="F2499" s="350" t="s">
        <v>5110</v>
      </c>
      <c r="G2499" s="350" t="s">
        <v>447</v>
      </c>
      <c r="H2499" s="309" t="s">
        <v>5088</v>
      </c>
    </row>
    <row r="2500" spans="1:8" s="187" customFormat="1" ht="22.9" customHeight="1" x14ac:dyDescent="0.2">
      <c r="A2500" s="552"/>
      <c r="B2500" s="553"/>
      <c r="C2500" s="350" t="s">
        <v>5122</v>
      </c>
      <c r="D2500" s="350" t="s">
        <v>16657</v>
      </c>
      <c r="E2500" s="350" t="s">
        <v>371</v>
      </c>
      <c r="F2500" s="350" t="s">
        <v>5110</v>
      </c>
      <c r="G2500" s="350" t="s">
        <v>447</v>
      </c>
      <c r="H2500" s="309" t="s">
        <v>5088</v>
      </c>
    </row>
    <row r="2501" spans="1:8" s="187" customFormat="1" ht="22.9" customHeight="1" x14ac:dyDescent="0.2">
      <c r="A2501" s="552"/>
      <c r="B2501" s="553"/>
      <c r="C2501" s="350" t="s">
        <v>5123</v>
      </c>
      <c r="D2501" s="350" t="s">
        <v>16658</v>
      </c>
      <c r="E2501" s="350" t="s">
        <v>371</v>
      </c>
      <c r="F2501" s="350" t="s">
        <v>5110</v>
      </c>
      <c r="G2501" s="350" t="s">
        <v>447</v>
      </c>
      <c r="H2501" s="309" t="s">
        <v>5088</v>
      </c>
    </row>
    <row r="2502" spans="1:8" s="187" customFormat="1" ht="22.9" customHeight="1" x14ac:dyDescent="0.2">
      <c r="A2502" s="552"/>
      <c r="B2502" s="553"/>
      <c r="C2502" s="350" t="s">
        <v>5124</v>
      </c>
      <c r="D2502" s="350" t="s">
        <v>16659</v>
      </c>
      <c r="E2502" s="350" t="s">
        <v>371</v>
      </c>
      <c r="F2502" s="350" t="s">
        <v>5110</v>
      </c>
      <c r="G2502" s="350" t="s">
        <v>447</v>
      </c>
      <c r="H2502" s="309" t="s">
        <v>5088</v>
      </c>
    </row>
    <row r="2503" spans="1:8" s="187" customFormat="1" ht="22.9" customHeight="1" x14ac:dyDescent="0.2">
      <c r="A2503" s="552"/>
      <c r="B2503" s="553"/>
      <c r="C2503" s="350" t="s">
        <v>5140</v>
      </c>
      <c r="D2503" s="350" t="s">
        <v>16660</v>
      </c>
      <c r="E2503" s="350" t="s">
        <v>371</v>
      </c>
      <c r="F2503" s="350" t="s">
        <v>5110</v>
      </c>
      <c r="G2503" s="350" t="s">
        <v>447</v>
      </c>
      <c r="H2503" s="309" t="s">
        <v>5088</v>
      </c>
    </row>
    <row r="2504" spans="1:8" s="187" customFormat="1" ht="22.9" customHeight="1" x14ac:dyDescent="0.2">
      <c r="A2504" s="552"/>
      <c r="B2504" s="553"/>
      <c r="C2504" s="350" t="s">
        <v>5125</v>
      </c>
      <c r="D2504" s="350" t="s">
        <v>16661</v>
      </c>
      <c r="E2504" s="350" t="s">
        <v>371</v>
      </c>
      <c r="F2504" s="350" t="s">
        <v>5110</v>
      </c>
      <c r="G2504" s="350" t="s">
        <v>447</v>
      </c>
      <c r="H2504" s="309" t="s">
        <v>5088</v>
      </c>
    </row>
    <row r="2505" spans="1:8" s="187" customFormat="1" ht="22.9" customHeight="1" x14ac:dyDescent="0.2">
      <c r="A2505" s="552"/>
      <c r="B2505" s="553"/>
      <c r="C2505" s="350" t="s">
        <v>5126</v>
      </c>
      <c r="D2505" s="350" t="s">
        <v>16662</v>
      </c>
      <c r="E2505" s="350" t="s">
        <v>371</v>
      </c>
      <c r="F2505" s="350" t="s">
        <v>5110</v>
      </c>
      <c r="G2505" s="350" t="s">
        <v>447</v>
      </c>
      <c r="H2505" s="309" t="s">
        <v>5088</v>
      </c>
    </row>
    <row r="2506" spans="1:8" s="187" customFormat="1" ht="22.9" customHeight="1" x14ac:dyDescent="0.2">
      <c r="A2506" s="552"/>
      <c r="B2506" s="553"/>
      <c r="C2506" s="350" t="s">
        <v>16663</v>
      </c>
      <c r="D2506" s="350" t="s">
        <v>16664</v>
      </c>
      <c r="E2506" s="350" t="s">
        <v>371</v>
      </c>
      <c r="F2506" s="350" t="s">
        <v>5110</v>
      </c>
      <c r="G2506" s="350" t="s">
        <v>447</v>
      </c>
      <c r="H2506" s="309" t="s">
        <v>5088</v>
      </c>
    </row>
    <row r="2507" spans="1:8" s="187" customFormat="1" ht="22.9" customHeight="1" x14ac:dyDescent="0.2">
      <c r="A2507" s="552"/>
      <c r="B2507" s="553"/>
      <c r="C2507" s="350" t="s">
        <v>5141</v>
      </c>
      <c r="D2507" s="350" t="s">
        <v>16665</v>
      </c>
      <c r="E2507" s="350" t="s">
        <v>371</v>
      </c>
      <c r="F2507" s="350" t="s">
        <v>4228</v>
      </c>
      <c r="G2507" s="350" t="s">
        <v>447</v>
      </c>
      <c r="H2507" s="309" t="s">
        <v>5088</v>
      </c>
    </row>
    <row r="2508" spans="1:8" s="187" customFormat="1" ht="22.9" customHeight="1" x14ac:dyDescent="0.2">
      <c r="A2508" s="552"/>
      <c r="B2508" s="553"/>
      <c r="C2508" s="350" t="s">
        <v>5142</v>
      </c>
      <c r="D2508" s="350" t="s">
        <v>16666</v>
      </c>
      <c r="E2508" s="350" t="s">
        <v>371</v>
      </c>
      <c r="F2508" s="350" t="s">
        <v>4228</v>
      </c>
      <c r="G2508" s="350" t="s">
        <v>447</v>
      </c>
      <c r="H2508" s="309" t="s">
        <v>5088</v>
      </c>
    </row>
    <row r="2509" spans="1:8" s="187" customFormat="1" ht="22.9" customHeight="1" x14ac:dyDescent="0.2">
      <c r="A2509" s="552" t="s">
        <v>823</v>
      </c>
      <c r="B2509" s="553" t="s">
        <v>590</v>
      </c>
      <c r="C2509" s="350" t="s">
        <v>5127</v>
      </c>
      <c r="D2509" s="350" t="s">
        <v>5128</v>
      </c>
      <c r="E2509" s="350" t="s">
        <v>371</v>
      </c>
      <c r="F2509" s="350" t="s">
        <v>4225</v>
      </c>
      <c r="G2509" s="350"/>
      <c r="H2509" s="309"/>
    </row>
    <row r="2510" spans="1:8" s="187" customFormat="1" ht="22.9" customHeight="1" x14ac:dyDescent="0.2">
      <c r="A2510" s="552"/>
      <c r="B2510" s="553"/>
      <c r="C2510" s="350" t="s">
        <v>5129</v>
      </c>
      <c r="D2510" s="350" t="s">
        <v>5044</v>
      </c>
      <c r="E2510" s="350" t="s">
        <v>371</v>
      </c>
      <c r="F2510" s="350" t="s">
        <v>4225</v>
      </c>
      <c r="G2510" s="350"/>
      <c r="H2510" s="309"/>
    </row>
    <row r="2511" spans="1:8" s="187" customFormat="1" ht="22.9" customHeight="1" x14ac:dyDescent="0.2">
      <c r="A2511" s="552"/>
      <c r="B2511" s="553"/>
      <c r="C2511" s="350" t="s">
        <v>5130</v>
      </c>
      <c r="D2511" s="350" t="s">
        <v>8080</v>
      </c>
      <c r="E2511" s="350" t="s">
        <v>371</v>
      </c>
      <c r="F2511" s="350" t="s">
        <v>4225</v>
      </c>
      <c r="G2511" s="350"/>
      <c r="H2511" s="309"/>
    </row>
    <row r="2512" spans="1:8" s="187" customFormat="1" ht="22.9" customHeight="1" x14ac:dyDescent="0.2">
      <c r="A2512" s="552"/>
      <c r="B2512" s="553"/>
      <c r="C2512" s="350" t="s">
        <v>5131</v>
      </c>
      <c r="D2512" s="350" t="s">
        <v>16667</v>
      </c>
      <c r="E2512" s="350" t="s">
        <v>371</v>
      </c>
      <c r="F2512" s="350" t="s">
        <v>5110</v>
      </c>
      <c r="G2512" s="350"/>
      <c r="H2512" s="309"/>
    </row>
    <row r="2513" spans="1:8" s="187" customFormat="1" ht="22.9" customHeight="1" x14ac:dyDescent="0.2">
      <c r="A2513" s="552"/>
      <c r="B2513" s="553"/>
      <c r="C2513" s="350" t="s">
        <v>5132</v>
      </c>
      <c r="D2513" s="350" t="s">
        <v>5133</v>
      </c>
      <c r="E2513" s="350" t="s">
        <v>371</v>
      </c>
      <c r="F2513" s="350" t="s">
        <v>5110</v>
      </c>
      <c r="G2513" s="350"/>
      <c r="H2513" s="309"/>
    </row>
    <row r="2514" spans="1:8" s="187" customFormat="1" ht="22.9" customHeight="1" x14ac:dyDescent="0.2">
      <c r="A2514" s="552"/>
      <c r="B2514" s="553"/>
      <c r="C2514" s="350" t="s">
        <v>16668</v>
      </c>
      <c r="D2514" s="350" t="s">
        <v>16669</v>
      </c>
      <c r="E2514" s="350" t="s">
        <v>371</v>
      </c>
      <c r="F2514" s="350" t="s">
        <v>5110</v>
      </c>
      <c r="G2514" s="350"/>
      <c r="H2514" s="309"/>
    </row>
    <row r="2515" spans="1:8" s="187" customFormat="1" ht="22.9" customHeight="1" x14ac:dyDescent="0.2">
      <c r="A2515" s="349" t="s">
        <v>701</v>
      </c>
      <c r="B2515" s="350" t="s">
        <v>702</v>
      </c>
      <c r="C2515" s="350" t="s">
        <v>5143</v>
      </c>
      <c r="D2515" s="350" t="s">
        <v>703</v>
      </c>
      <c r="E2515" s="350" t="s">
        <v>371</v>
      </c>
      <c r="F2515" s="350" t="s">
        <v>4225</v>
      </c>
      <c r="G2515" s="350" t="s">
        <v>447</v>
      </c>
      <c r="H2515" s="309"/>
    </row>
    <row r="2516" spans="1:8" s="187" customFormat="1" ht="22.9" customHeight="1" x14ac:dyDescent="0.2">
      <c r="A2516" s="552" t="s">
        <v>719</v>
      </c>
      <c r="B2516" s="553" t="s">
        <v>720</v>
      </c>
      <c r="C2516" s="350" t="s">
        <v>16670</v>
      </c>
      <c r="D2516" s="350" t="s">
        <v>5144</v>
      </c>
      <c r="E2516" s="350" t="s">
        <v>371</v>
      </c>
      <c r="F2516" s="350" t="s">
        <v>5110</v>
      </c>
      <c r="G2516" s="350" t="s">
        <v>447</v>
      </c>
      <c r="H2516" s="309"/>
    </row>
    <row r="2517" spans="1:8" s="187" customFormat="1" ht="22.9" customHeight="1" x14ac:dyDescent="0.2">
      <c r="A2517" s="552"/>
      <c r="B2517" s="553"/>
      <c r="C2517" s="350" t="s">
        <v>16671</v>
      </c>
      <c r="D2517" s="350" t="s">
        <v>16672</v>
      </c>
      <c r="E2517" s="350" t="s">
        <v>371</v>
      </c>
      <c r="F2517" s="350" t="s">
        <v>5110</v>
      </c>
      <c r="G2517" s="350" t="s">
        <v>447</v>
      </c>
      <c r="H2517" s="309"/>
    </row>
    <row r="2518" spans="1:8" s="187" customFormat="1" ht="22.9" customHeight="1" x14ac:dyDescent="0.2">
      <c r="A2518" s="552"/>
      <c r="B2518" s="553"/>
      <c r="C2518" s="350" t="s">
        <v>16673</v>
      </c>
      <c r="D2518" s="350" t="s">
        <v>16674</v>
      </c>
      <c r="E2518" s="350" t="s">
        <v>371</v>
      </c>
      <c r="F2518" s="350" t="s">
        <v>5110</v>
      </c>
      <c r="G2518" s="350" t="s">
        <v>447</v>
      </c>
      <c r="H2518" s="309"/>
    </row>
    <row r="2519" spans="1:8" s="187" customFormat="1" ht="22.9" customHeight="1" x14ac:dyDescent="0.2">
      <c r="A2519" s="552" t="s">
        <v>589</v>
      </c>
      <c r="B2519" s="553" t="s">
        <v>590</v>
      </c>
      <c r="C2519" s="350" t="s">
        <v>5145</v>
      </c>
      <c r="D2519" s="350" t="s">
        <v>5128</v>
      </c>
      <c r="E2519" s="350" t="s">
        <v>371</v>
      </c>
      <c r="F2519" s="350" t="s">
        <v>5110</v>
      </c>
      <c r="G2519" s="350" t="s">
        <v>447</v>
      </c>
      <c r="H2519" s="309"/>
    </row>
    <row r="2520" spans="1:8" s="187" customFormat="1" ht="22.9" customHeight="1" x14ac:dyDescent="0.2">
      <c r="A2520" s="552"/>
      <c r="B2520" s="553"/>
      <c r="C2520" s="350" t="s">
        <v>5146</v>
      </c>
      <c r="D2520" s="350" t="s">
        <v>5147</v>
      </c>
      <c r="E2520" s="350" t="s">
        <v>371</v>
      </c>
      <c r="F2520" s="350" t="s">
        <v>5110</v>
      </c>
      <c r="G2520" s="350" t="s">
        <v>447</v>
      </c>
      <c r="H2520" s="309"/>
    </row>
    <row r="2521" spans="1:8" s="187" customFormat="1" ht="22.9" customHeight="1" x14ac:dyDescent="0.2">
      <c r="A2521" s="552"/>
      <c r="B2521" s="553"/>
      <c r="C2521" s="350" t="s">
        <v>5148</v>
      </c>
      <c r="D2521" s="350" t="s">
        <v>5128</v>
      </c>
      <c r="E2521" s="350" t="s">
        <v>371</v>
      </c>
      <c r="F2521" s="350" t="s">
        <v>5110</v>
      </c>
      <c r="G2521" s="350" t="s">
        <v>447</v>
      </c>
      <c r="H2521" s="309"/>
    </row>
    <row r="2522" spans="1:8" s="187" customFormat="1" ht="22.9" customHeight="1" x14ac:dyDescent="0.2">
      <c r="A2522" s="552" t="s">
        <v>459</v>
      </c>
      <c r="B2522" s="553" t="s">
        <v>460</v>
      </c>
      <c r="C2522" s="350" t="s">
        <v>5149</v>
      </c>
      <c r="D2522" s="350" t="s">
        <v>5150</v>
      </c>
      <c r="E2522" s="350" t="s">
        <v>371</v>
      </c>
      <c r="F2522" s="350" t="s">
        <v>4225</v>
      </c>
      <c r="G2522" s="350" t="s">
        <v>447</v>
      </c>
      <c r="H2522" s="309" t="s">
        <v>1280</v>
      </c>
    </row>
    <row r="2523" spans="1:8" s="187" customFormat="1" ht="22.9" customHeight="1" x14ac:dyDescent="0.2">
      <c r="A2523" s="552"/>
      <c r="B2523" s="553"/>
      <c r="C2523" s="350" t="s">
        <v>5151</v>
      </c>
      <c r="D2523" s="350" t="s">
        <v>5152</v>
      </c>
      <c r="E2523" s="350" t="s">
        <v>371</v>
      </c>
      <c r="F2523" s="350" t="s">
        <v>4225</v>
      </c>
      <c r="G2523" s="350" t="s">
        <v>447</v>
      </c>
      <c r="H2523" s="309" t="s">
        <v>1280</v>
      </c>
    </row>
    <row r="2524" spans="1:8" s="187" customFormat="1" ht="22.9" customHeight="1" x14ac:dyDescent="0.2">
      <c r="A2524" s="552"/>
      <c r="B2524" s="553"/>
      <c r="C2524" s="350" t="s">
        <v>5153</v>
      </c>
      <c r="D2524" s="350" t="s">
        <v>5154</v>
      </c>
      <c r="E2524" s="350" t="s">
        <v>371</v>
      </c>
      <c r="F2524" s="350" t="s">
        <v>4225</v>
      </c>
      <c r="G2524" s="350" t="s">
        <v>447</v>
      </c>
      <c r="H2524" s="309" t="s">
        <v>1280</v>
      </c>
    </row>
    <row r="2525" spans="1:8" s="187" customFormat="1" ht="22.9" customHeight="1" x14ac:dyDescent="0.2">
      <c r="A2525" s="552"/>
      <c r="B2525" s="553"/>
      <c r="C2525" s="350" t="s">
        <v>5155</v>
      </c>
      <c r="D2525" s="350" t="s">
        <v>5156</v>
      </c>
      <c r="E2525" s="350" t="s">
        <v>371</v>
      </c>
      <c r="F2525" s="350" t="s">
        <v>4225</v>
      </c>
      <c r="G2525" s="350" t="s">
        <v>447</v>
      </c>
      <c r="H2525" s="309" t="s">
        <v>1280</v>
      </c>
    </row>
    <row r="2526" spans="1:8" s="187" customFormat="1" ht="22.9" customHeight="1" x14ac:dyDescent="0.2">
      <c r="A2526" s="552"/>
      <c r="B2526" s="553"/>
      <c r="C2526" s="350" t="s">
        <v>5157</v>
      </c>
      <c r="D2526" s="350" t="s">
        <v>5158</v>
      </c>
      <c r="E2526" s="350" t="s">
        <v>371</v>
      </c>
      <c r="F2526" s="350" t="s">
        <v>4225</v>
      </c>
      <c r="G2526" s="350" t="s">
        <v>447</v>
      </c>
      <c r="H2526" s="309" t="s">
        <v>1280</v>
      </c>
    </row>
    <row r="2527" spans="1:8" s="187" customFormat="1" ht="22.9" customHeight="1" x14ac:dyDescent="0.2">
      <c r="A2527" s="552"/>
      <c r="B2527" s="553"/>
      <c r="C2527" s="350" t="s">
        <v>5159</v>
      </c>
      <c r="D2527" s="350" t="s">
        <v>5160</v>
      </c>
      <c r="E2527" s="350" t="s">
        <v>371</v>
      </c>
      <c r="F2527" s="350" t="s">
        <v>4225</v>
      </c>
      <c r="G2527" s="350" t="s">
        <v>447</v>
      </c>
      <c r="H2527" s="309" t="s">
        <v>1280</v>
      </c>
    </row>
    <row r="2528" spans="1:8" s="187" customFormat="1" ht="22.9" customHeight="1" x14ac:dyDescent="0.2">
      <c r="A2528" s="552"/>
      <c r="B2528" s="553"/>
      <c r="C2528" s="350" t="s">
        <v>5161</v>
      </c>
      <c r="D2528" s="350" t="s">
        <v>5162</v>
      </c>
      <c r="E2528" s="350" t="s">
        <v>371</v>
      </c>
      <c r="F2528" s="350" t="s">
        <v>4225</v>
      </c>
      <c r="G2528" s="350" t="s">
        <v>447</v>
      </c>
      <c r="H2528" s="309" t="s">
        <v>1280</v>
      </c>
    </row>
    <row r="2529" spans="1:8" s="187" customFormat="1" ht="22.9" customHeight="1" x14ac:dyDescent="0.2">
      <c r="A2529" s="552"/>
      <c r="B2529" s="553"/>
      <c r="C2529" s="350" t="s">
        <v>5163</v>
      </c>
      <c r="D2529" s="350" t="s">
        <v>5164</v>
      </c>
      <c r="E2529" s="350" t="s">
        <v>371</v>
      </c>
      <c r="F2529" s="350" t="s">
        <v>4225</v>
      </c>
      <c r="G2529" s="350" t="s">
        <v>447</v>
      </c>
      <c r="H2529" s="309" t="s">
        <v>1280</v>
      </c>
    </row>
    <row r="2530" spans="1:8" s="187" customFormat="1" ht="22.9" customHeight="1" x14ac:dyDescent="0.2">
      <c r="A2530" s="552"/>
      <c r="B2530" s="553"/>
      <c r="C2530" s="350" t="s">
        <v>5165</v>
      </c>
      <c r="D2530" s="350" t="s">
        <v>5166</v>
      </c>
      <c r="E2530" s="350" t="s">
        <v>371</v>
      </c>
      <c r="F2530" s="350" t="s">
        <v>4225</v>
      </c>
      <c r="G2530" s="350" t="s">
        <v>447</v>
      </c>
      <c r="H2530" s="309" t="s">
        <v>1280</v>
      </c>
    </row>
    <row r="2531" spans="1:8" s="187" customFormat="1" ht="22.9" customHeight="1" x14ac:dyDescent="0.2">
      <c r="A2531" s="552"/>
      <c r="B2531" s="553"/>
      <c r="C2531" s="350" t="s">
        <v>5167</v>
      </c>
      <c r="D2531" s="350" t="s">
        <v>5168</v>
      </c>
      <c r="E2531" s="350" t="s">
        <v>371</v>
      </c>
      <c r="F2531" s="350" t="s">
        <v>4225</v>
      </c>
      <c r="G2531" s="350" t="s">
        <v>447</v>
      </c>
      <c r="H2531" s="309" t="s">
        <v>1280</v>
      </c>
    </row>
    <row r="2532" spans="1:8" s="187" customFormat="1" ht="22.9" customHeight="1" x14ac:dyDescent="0.2">
      <c r="A2532" s="552"/>
      <c r="B2532" s="553"/>
      <c r="C2532" s="350" t="s">
        <v>5169</v>
      </c>
      <c r="D2532" s="350" t="s">
        <v>5170</v>
      </c>
      <c r="E2532" s="350" t="s">
        <v>371</v>
      </c>
      <c r="F2532" s="350" t="s">
        <v>4225</v>
      </c>
      <c r="G2532" s="350" t="s">
        <v>447</v>
      </c>
      <c r="H2532" s="309" t="s">
        <v>1280</v>
      </c>
    </row>
    <row r="2533" spans="1:8" s="187" customFormat="1" ht="22.9" customHeight="1" x14ac:dyDescent="0.2">
      <c r="A2533" s="552"/>
      <c r="B2533" s="553"/>
      <c r="C2533" s="350" t="s">
        <v>5171</v>
      </c>
      <c r="D2533" s="350" t="s">
        <v>5172</v>
      </c>
      <c r="E2533" s="350" t="s">
        <v>371</v>
      </c>
      <c r="F2533" s="350" t="s">
        <v>4225</v>
      </c>
      <c r="G2533" s="350" t="s">
        <v>447</v>
      </c>
      <c r="H2533" s="309" t="s">
        <v>1280</v>
      </c>
    </row>
    <row r="2534" spans="1:8" s="187" customFormat="1" ht="22.9" customHeight="1" x14ac:dyDescent="0.2">
      <c r="A2534" s="552"/>
      <c r="B2534" s="553"/>
      <c r="C2534" s="350" t="s">
        <v>5173</v>
      </c>
      <c r="D2534" s="350" t="s">
        <v>5174</v>
      </c>
      <c r="E2534" s="350" t="s">
        <v>371</v>
      </c>
      <c r="F2534" s="350" t="s">
        <v>4225</v>
      </c>
      <c r="G2534" s="350" t="s">
        <v>447</v>
      </c>
      <c r="H2534" s="309" t="s">
        <v>1280</v>
      </c>
    </row>
    <row r="2535" spans="1:8" s="187" customFormat="1" ht="22.9" customHeight="1" x14ac:dyDescent="0.2">
      <c r="A2535" s="552"/>
      <c r="B2535" s="553"/>
      <c r="C2535" s="350" t="s">
        <v>5175</v>
      </c>
      <c r="D2535" s="350" t="s">
        <v>5176</v>
      </c>
      <c r="E2535" s="350" t="s">
        <v>371</v>
      </c>
      <c r="F2535" s="350" t="s">
        <v>4225</v>
      </c>
      <c r="G2535" s="350" t="s">
        <v>447</v>
      </c>
      <c r="H2535" s="309" t="s">
        <v>1280</v>
      </c>
    </row>
    <row r="2536" spans="1:8" s="187" customFormat="1" ht="22.9" customHeight="1" x14ac:dyDescent="0.2">
      <c r="A2536" s="552"/>
      <c r="B2536" s="553"/>
      <c r="C2536" s="350" t="s">
        <v>5177</v>
      </c>
      <c r="D2536" s="350" t="s">
        <v>5178</v>
      </c>
      <c r="E2536" s="350" t="s">
        <v>371</v>
      </c>
      <c r="F2536" s="350" t="s">
        <v>4225</v>
      </c>
      <c r="G2536" s="350" t="s">
        <v>447</v>
      </c>
      <c r="H2536" s="309" t="s">
        <v>1280</v>
      </c>
    </row>
    <row r="2537" spans="1:8" s="187" customFormat="1" ht="22.9" customHeight="1" x14ac:dyDescent="0.2">
      <c r="A2537" s="552"/>
      <c r="B2537" s="553"/>
      <c r="C2537" s="350" t="s">
        <v>5179</v>
      </c>
      <c r="D2537" s="350" t="s">
        <v>5180</v>
      </c>
      <c r="E2537" s="350" t="s">
        <v>371</v>
      </c>
      <c r="F2537" s="350" t="s">
        <v>4225</v>
      </c>
      <c r="G2537" s="350" t="s">
        <v>447</v>
      </c>
      <c r="H2537" s="309" t="s">
        <v>1280</v>
      </c>
    </row>
    <row r="2538" spans="1:8" s="187" customFormat="1" ht="22.9" customHeight="1" x14ac:dyDescent="0.2">
      <c r="A2538" s="552"/>
      <c r="B2538" s="553"/>
      <c r="C2538" s="350" t="s">
        <v>5181</v>
      </c>
      <c r="D2538" s="350" t="s">
        <v>5182</v>
      </c>
      <c r="E2538" s="350" t="s">
        <v>371</v>
      </c>
      <c r="F2538" s="350" t="s">
        <v>4225</v>
      </c>
      <c r="G2538" s="350" t="s">
        <v>447</v>
      </c>
      <c r="H2538" s="309" t="s">
        <v>1280</v>
      </c>
    </row>
    <row r="2539" spans="1:8" s="187" customFormat="1" ht="22.9" customHeight="1" x14ac:dyDescent="0.2">
      <c r="A2539" s="552"/>
      <c r="B2539" s="553"/>
      <c r="C2539" s="350" t="s">
        <v>5183</v>
      </c>
      <c r="D2539" s="350" t="s">
        <v>5184</v>
      </c>
      <c r="E2539" s="350" t="s">
        <v>371</v>
      </c>
      <c r="F2539" s="350" t="s">
        <v>4225</v>
      </c>
      <c r="G2539" s="350" t="s">
        <v>447</v>
      </c>
      <c r="H2539" s="309" t="s">
        <v>1280</v>
      </c>
    </row>
    <row r="2540" spans="1:8" s="187" customFormat="1" ht="22.9" customHeight="1" x14ac:dyDescent="0.2">
      <c r="A2540" s="552"/>
      <c r="B2540" s="553"/>
      <c r="C2540" s="350" t="s">
        <v>5185</v>
      </c>
      <c r="D2540" s="350" t="s">
        <v>5186</v>
      </c>
      <c r="E2540" s="350" t="s">
        <v>371</v>
      </c>
      <c r="F2540" s="350" t="s">
        <v>4225</v>
      </c>
      <c r="G2540" s="350" t="s">
        <v>447</v>
      </c>
      <c r="H2540" s="309" t="s">
        <v>1280</v>
      </c>
    </row>
    <row r="2541" spans="1:8" s="187" customFormat="1" ht="22.9" customHeight="1" x14ac:dyDescent="0.2">
      <c r="A2541" s="552"/>
      <c r="B2541" s="553"/>
      <c r="C2541" s="350" t="s">
        <v>5187</v>
      </c>
      <c r="D2541" s="350" t="s">
        <v>5188</v>
      </c>
      <c r="E2541" s="350" t="s">
        <v>371</v>
      </c>
      <c r="F2541" s="350" t="s">
        <v>4225</v>
      </c>
      <c r="G2541" s="350" t="s">
        <v>447</v>
      </c>
      <c r="H2541" s="309" t="s">
        <v>1280</v>
      </c>
    </row>
    <row r="2542" spans="1:8" s="187" customFormat="1" ht="22.9" customHeight="1" x14ac:dyDescent="0.2">
      <c r="A2542" s="552"/>
      <c r="B2542" s="553"/>
      <c r="C2542" s="350" t="s">
        <v>5189</v>
      </c>
      <c r="D2542" s="350" t="s">
        <v>5190</v>
      </c>
      <c r="E2542" s="350" t="s">
        <v>371</v>
      </c>
      <c r="F2542" s="350" t="s">
        <v>4225</v>
      </c>
      <c r="G2542" s="350" t="s">
        <v>447</v>
      </c>
      <c r="H2542" s="309" t="s">
        <v>1280</v>
      </c>
    </row>
    <row r="2543" spans="1:8" s="187" customFormat="1" ht="22.9" customHeight="1" x14ac:dyDescent="0.2">
      <c r="A2543" s="552"/>
      <c r="B2543" s="553"/>
      <c r="C2543" s="350" t="s">
        <v>5191</v>
      </c>
      <c r="D2543" s="350" t="s">
        <v>5192</v>
      </c>
      <c r="E2543" s="350" t="s">
        <v>371</v>
      </c>
      <c r="F2543" s="350" t="s">
        <v>4225</v>
      </c>
      <c r="G2543" s="350" t="s">
        <v>447</v>
      </c>
      <c r="H2543" s="309" t="s">
        <v>1280</v>
      </c>
    </row>
    <row r="2544" spans="1:8" s="187" customFormat="1" ht="22.9" customHeight="1" x14ac:dyDescent="0.2">
      <c r="A2544" s="552"/>
      <c r="B2544" s="553"/>
      <c r="C2544" s="350" t="s">
        <v>5193</v>
      </c>
      <c r="D2544" s="350" t="s">
        <v>5194</v>
      </c>
      <c r="E2544" s="350" t="s">
        <v>371</v>
      </c>
      <c r="F2544" s="350" t="s">
        <v>4225</v>
      </c>
      <c r="G2544" s="350" t="s">
        <v>447</v>
      </c>
      <c r="H2544" s="309" t="s">
        <v>1280</v>
      </c>
    </row>
    <row r="2545" spans="1:8" s="187" customFormat="1" ht="22.9" customHeight="1" x14ac:dyDescent="0.2">
      <c r="A2545" s="552"/>
      <c r="B2545" s="553"/>
      <c r="C2545" s="350" t="s">
        <v>5195</v>
      </c>
      <c r="D2545" s="350" t="s">
        <v>5196</v>
      </c>
      <c r="E2545" s="350" t="s">
        <v>371</v>
      </c>
      <c r="F2545" s="350" t="s">
        <v>4225</v>
      </c>
      <c r="G2545" s="350" t="s">
        <v>447</v>
      </c>
      <c r="H2545" s="309" t="s">
        <v>1280</v>
      </c>
    </row>
    <row r="2546" spans="1:8" s="187" customFormat="1" ht="22.9" customHeight="1" x14ac:dyDescent="0.2">
      <c r="A2546" s="552"/>
      <c r="B2546" s="553"/>
      <c r="C2546" s="350" t="s">
        <v>5197</v>
      </c>
      <c r="D2546" s="350" t="s">
        <v>5198</v>
      </c>
      <c r="E2546" s="350" t="s">
        <v>371</v>
      </c>
      <c r="F2546" s="350" t="s">
        <v>4225</v>
      </c>
      <c r="G2546" s="350" t="s">
        <v>447</v>
      </c>
      <c r="H2546" s="309" t="s">
        <v>1280</v>
      </c>
    </row>
    <row r="2547" spans="1:8" s="187" customFormat="1" ht="22.9" customHeight="1" x14ac:dyDescent="0.2">
      <c r="A2547" s="552"/>
      <c r="B2547" s="553"/>
      <c r="C2547" s="350" t="s">
        <v>5199</v>
      </c>
      <c r="D2547" s="350" t="s">
        <v>5200</v>
      </c>
      <c r="E2547" s="350" t="s">
        <v>371</v>
      </c>
      <c r="F2547" s="350" t="s">
        <v>4225</v>
      </c>
      <c r="G2547" s="350" t="s">
        <v>447</v>
      </c>
      <c r="H2547" s="309" t="s">
        <v>1280</v>
      </c>
    </row>
    <row r="2548" spans="1:8" s="187" customFormat="1" ht="22.9" customHeight="1" x14ac:dyDescent="0.2">
      <c r="A2548" s="552"/>
      <c r="B2548" s="553"/>
      <c r="C2548" s="350" t="s">
        <v>5201</v>
      </c>
      <c r="D2548" s="350" t="s">
        <v>5202</v>
      </c>
      <c r="E2548" s="350" t="s">
        <v>371</v>
      </c>
      <c r="F2548" s="350" t="s">
        <v>4225</v>
      </c>
      <c r="G2548" s="350" t="s">
        <v>447</v>
      </c>
      <c r="H2548" s="309" t="s">
        <v>1280</v>
      </c>
    </row>
    <row r="2549" spans="1:8" s="187" customFormat="1" ht="22.9" customHeight="1" x14ac:dyDescent="0.2">
      <c r="A2549" s="552"/>
      <c r="B2549" s="553"/>
      <c r="C2549" s="350" t="s">
        <v>5203</v>
      </c>
      <c r="D2549" s="350" t="s">
        <v>5204</v>
      </c>
      <c r="E2549" s="350" t="s">
        <v>371</v>
      </c>
      <c r="F2549" s="350" t="s">
        <v>4225</v>
      </c>
      <c r="G2549" s="350" t="s">
        <v>447</v>
      </c>
      <c r="H2549" s="309" t="s">
        <v>1280</v>
      </c>
    </row>
    <row r="2550" spans="1:8" s="187" customFormat="1" ht="22.9" customHeight="1" x14ac:dyDescent="0.2">
      <c r="A2550" s="552"/>
      <c r="B2550" s="553"/>
      <c r="C2550" s="350" t="s">
        <v>5205</v>
      </c>
      <c r="D2550" s="350" t="s">
        <v>5206</v>
      </c>
      <c r="E2550" s="350" t="s">
        <v>371</v>
      </c>
      <c r="F2550" s="350" t="s">
        <v>4225</v>
      </c>
      <c r="G2550" s="350" t="s">
        <v>447</v>
      </c>
      <c r="H2550" s="309" t="s">
        <v>1280</v>
      </c>
    </row>
    <row r="2551" spans="1:8" s="187" customFormat="1" ht="22.9" customHeight="1" x14ac:dyDescent="0.2">
      <c r="A2551" s="552"/>
      <c r="B2551" s="553"/>
      <c r="C2551" s="350" t="s">
        <v>5207</v>
      </c>
      <c r="D2551" s="350" t="s">
        <v>5208</v>
      </c>
      <c r="E2551" s="350" t="s">
        <v>371</v>
      </c>
      <c r="F2551" s="350" t="s">
        <v>4225</v>
      </c>
      <c r="G2551" s="350" t="s">
        <v>447</v>
      </c>
      <c r="H2551" s="309" t="s">
        <v>1280</v>
      </c>
    </row>
    <row r="2552" spans="1:8" s="187" customFormat="1" ht="22.9" customHeight="1" x14ac:dyDescent="0.2">
      <c r="A2552" s="552"/>
      <c r="B2552" s="553"/>
      <c r="C2552" s="350" t="s">
        <v>5209</v>
      </c>
      <c r="D2552" s="350" t="s">
        <v>5210</v>
      </c>
      <c r="E2552" s="350" t="s">
        <v>371</v>
      </c>
      <c r="F2552" s="350" t="s">
        <v>4225</v>
      </c>
      <c r="G2552" s="350" t="s">
        <v>447</v>
      </c>
      <c r="H2552" s="309" t="s">
        <v>1280</v>
      </c>
    </row>
    <row r="2553" spans="1:8" s="187" customFormat="1" ht="22.9" customHeight="1" x14ac:dyDescent="0.2">
      <c r="A2553" s="552"/>
      <c r="B2553" s="553"/>
      <c r="C2553" s="350" t="s">
        <v>5211</v>
      </c>
      <c r="D2553" s="350" t="s">
        <v>5212</v>
      </c>
      <c r="E2553" s="350" t="s">
        <v>371</v>
      </c>
      <c r="F2553" s="350" t="s">
        <v>5110</v>
      </c>
      <c r="G2553" s="350" t="s">
        <v>447</v>
      </c>
      <c r="H2553" s="309" t="s">
        <v>1280</v>
      </c>
    </row>
    <row r="2554" spans="1:8" s="187" customFormat="1" ht="22.9" customHeight="1" x14ac:dyDescent="0.2">
      <c r="A2554" s="552"/>
      <c r="B2554" s="553"/>
      <c r="C2554" s="350" t="s">
        <v>5213</v>
      </c>
      <c r="D2554" s="350" t="s">
        <v>5214</v>
      </c>
      <c r="E2554" s="350" t="s">
        <v>371</v>
      </c>
      <c r="F2554" s="350" t="s">
        <v>5110</v>
      </c>
      <c r="G2554" s="350" t="s">
        <v>447</v>
      </c>
      <c r="H2554" s="309" t="s">
        <v>1280</v>
      </c>
    </row>
    <row r="2555" spans="1:8" s="187" customFormat="1" ht="22.9" customHeight="1" x14ac:dyDescent="0.2">
      <c r="A2555" s="552"/>
      <c r="B2555" s="553"/>
      <c r="C2555" s="350" t="s">
        <v>5215</v>
      </c>
      <c r="D2555" s="350" t="s">
        <v>5216</v>
      </c>
      <c r="E2555" s="350" t="s">
        <v>371</v>
      </c>
      <c r="F2555" s="350" t="s">
        <v>5110</v>
      </c>
      <c r="G2555" s="350" t="s">
        <v>447</v>
      </c>
      <c r="H2555" s="309" t="s">
        <v>1280</v>
      </c>
    </row>
    <row r="2556" spans="1:8" s="187" customFormat="1" ht="22.9" customHeight="1" x14ac:dyDescent="0.2">
      <c r="A2556" s="552"/>
      <c r="B2556" s="553"/>
      <c r="C2556" s="350" t="s">
        <v>5217</v>
      </c>
      <c r="D2556" s="350" t="s">
        <v>5218</v>
      </c>
      <c r="E2556" s="350" t="s">
        <v>371</v>
      </c>
      <c r="F2556" s="350" t="s">
        <v>5110</v>
      </c>
      <c r="G2556" s="350" t="s">
        <v>447</v>
      </c>
      <c r="H2556" s="309" t="s">
        <v>1280</v>
      </c>
    </row>
    <row r="2557" spans="1:8" s="187" customFormat="1" ht="22.9" customHeight="1" x14ac:dyDescent="0.2">
      <c r="A2557" s="552"/>
      <c r="B2557" s="553"/>
      <c r="C2557" s="350" t="s">
        <v>5219</v>
      </c>
      <c r="D2557" s="350" t="s">
        <v>5220</v>
      </c>
      <c r="E2557" s="350" t="s">
        <v>371</v>
      </c>
      <c r="F2557" s="350" t="s">
        <v>5110</v>
      </c>
      <c r="G2557" s="350" t="s">
        <v>447</v>
      </c>
      <c r="H2557" s="309" t="s">
        <v>1280</v>
      </c>
    </row>
    <row r="2558" spans="1:8" s="187" customFormat="1" ht="22.9" customHeight="1" x14ac:dyDescent="0.2">
      <c r="A2558" s="552"/>
      <c r="B2558" s="553"/>
      <c r="C2558" s="350" t="s">
        <v>5221</v>
      </c>
      <c r="D2558" s="350" t="s">
        <v>5222</v>
      </c>
      <c r="E2558" s="350" t="s">
        <v>371</v>
      </c>
      <c r="F2558" s="350" t="s">
        <v>5110</v>
      </c>
      <c r="G2558" s="350" t="s">
        <v>447</v>
      </c>
      <c r="H2558" s="309" t="s">
        <v>1280</v>
      </c>
    </row>
    <row r="2559" spans="1:8" s="187" customFormat="1" ht="22.9" customHeight="1" x14ac:dyDescent="0.2">
      <c r="A2559" s="552"/>
      <c r="B2559" s="553"/>
      <c r="C2559" s="350" t="s">
        <v>5223</v>
      </c>
      <c r="D2559" s="350" t="s">
        <v>5224</v>
      </c>
      <c r="E2559" s="350" t="s">
        <v>371</v>
      </c>
      <c r="F2559" s="350" t="s">
        <v>5110</v>
      </c>
      <c r="G2559" s="350" t="s">
        <v>447</v>
      </c>
      <c r="H2559" s="309" t="s">
        <v>1280</v>
      </c>
    </row>
    <row r="2560" spans="1:8" s="187" customFormat="1" ht="22.9" customHeight="1" x14ac:dyDescent="0.2">
      <c r="A2560" s="552"/>
      <c r="B2560" s="553"/>
      <c r="C2560" s="350" t="s">
        <v>5225</v>
      </c>
      <c r="D2560" s="350" t="s">
        <v>5226</v>
      </c>
      <c r="E2560" s="350" t="s">
        <v>371</v>
      </c>
      <c r="F2560" s="350" t="s">
        <v>5110</v>
      </c>
      <c r="G2560" s="350" t="s">
        <v>447</v>
      </c>
      <c r="H2560" s="309" t="s">
        <v>1280</v>
      </c>
    </row>
    <row r="2561" spans="1:8" s="187" customFormat="1" ht="22.9" customHeight="1" x14ac:dyDescent="0.2">
      <c r="A2561" s="552"/>
      <c r="B2561" s="553"/>
      <c r="C2561" s="350" t="s">
        <v>5227</v>
      </c>
      <c r="D2561" s="350" t="s">
        <v>5228</v>
      </c>
      <c r="E2561" s="350" t="s">
        <v>371</v>
      </c>
      <c r="F2561" s="350" t="s">
        <v>5110</v>
      </c>
      <c r="G2561" s="350" t="s">
        <v>447</v>
      </c>
      <c r="H2561" s="309" t="s">
        <v>1280</v>
      </c>
    </row>
    <row r="2562" spans="1:8" s="187" customFormat="1" ht="22.9" customHeight="1" x14ac:dyDescent="0.2">
      <c r="A2562" s="552"/>
      <c r="B2562" s="553"/>
      <c r="C2562" s="350" t="s">
        <v>5229</v>
      </c>
      <c r="D2562" s="350" t="s">
        <v>5230</v>
      </c>
      <c r="E2562" s="350" t="s">
        <v>371</v>
      </c>
      <c r="F2562" s="350" t="s">
        <v>5110</v>
      </c>
      <c r="G2562" s="350" t="s">
        <v>447</v>
      </c>
      <c r="H2562" s="309" t="s">
        <v>1280</v>
      </c>
    </row>
    <row r="2563" spans="1:8" s="187" customFormat="1" ht="22.9" customHeight="1" x14ac:dyDescent="0.2">
      <c r="A2563" s="552"/>
      <c r="B2563" s="553"/>
      <c r="C2563" s="350" t="s">
        <v>5231</v>
      </c>
      <c r="D2563" s="350" t="s">
        <v>5232</v>
      </c>
      <c r="E2563" s="350" t="s">
        <v>371</v>
      </c>
      <c r="F2563" s="350" t="s">
        <v>5110</v>
      </c>
      <c r="G2563" s="350" t="s">
        <v>447</v>
      </c>
      <c r="H2563" s="309" t="s">
        <v>1280</v>
      </c>
    </row>
    <row r="2564" spans="1:8" s="187" customFormat="1" ht="22.9" customHeight="1" x14ac:dyDescent="0.2">
      <c r="A2564" s="552"/>
      <c r="B2564" s="553"/>
      <c r="C2564" s="350" t="s">
        <v>5233</v>
      </c>
      <c r="D2564" s="350" t="s">
        <v>5234</v>
      </c>
      <c r="E2564" s="350" t="s">
        <v>371</v>
      </c>
      <c r="F2564" s="350" t="s">
        <v>5110</v>
      </c>
      <c r="G2564" s="350" t="s">
        <v>447</v>
      </c>
      <c r="H2564" s="309" t="s">
        <v>1280</v>
      </c>
    </row>
    <row r="2565" spans="1:8" s="187" customFormat="1" ht="22.9" customHeight="1" x14ac:dyDescent="0.2">
      <c r="A2565" s="552"/>
      <c r="B2565" s="553"/>
      <c r="C2565" s="350" t="s">
        <v>5235</v>
      </c>
      <c r="D2565" s="350" t="s">
        <v>5236</v>
      </c>
      <c r="E2565" s="350" t="s">
        <v>371</v>
      </c>
      <c r="F2565" s="350" t="s">
        <v>5110</v>
      </c>
      <c r="G2565" s="350" t="s">
        <v>447</v>
      </c>
      <c r="H2565" s="309" t="s">
        <v>1280</v>
      </c>
    </row>
    <row r="2566" spans="1:8" s="187" customFormat="1" ht="22.9" customHeight="1" x14ac:dyDescent="0.2">
      <c r="A2566" s="552"/>
      <c r="B2566" s="553"/>
      <c r="C2566" s="350" t="s">
        <v>5237</v>
      </c>
      <c r="D2566" s="350" t="s">
        <v>5238</v>
      </c>
      <c r="E2566" s="350" t="s">
        <v>371</v>
      </c>
      <c r="F2566" s="350" t="s">
        <v>5110</v>
      </c>
      <c r="G2566" s="350" t="s">
        <v>447</v>
      </c>
      <c r="H2566" s="309" t="s">
        <v>1280</v>
      </c>
    </row>
    <row r="2567" spans="1:8" s="187" customFormat="1" ht="22.9" customHeight="1" x14ac:dyDescent="0.2">
      <c r="A2567" s="552"/>
      <c r="B2567" s="553"/>
      <c r="C2567" s="350" t="s">
        <v>5239</v>
      </c>
      <c r="D2567" s="350" t="s">
        <v>5240</v>
      </c>
      <c r="E2567" s="350" t="s">
        <v>371</v>
      </c>
      <c r="F2567" s="350" t="s">
        <v>5110</v>
      </c>
      <c r="G2567" s="350" t="s">
        <v>447</v>
      </c>
      <c r="H2567" s="309" t="s">
        <v>1280</v>
      </c>
    </row>
    <row r="2568" spans="1:8" s="187" customFormat="1" ht="22.9" customHeight="1" x14ac:dyDescent="0.2">
      <c r="A2568" s="552"/>
      <c r="B2568" s="553"/>
      <c r="C2568" s="350" t="s">
        <v>5241</v>
      </c>
      <c r="D2568" s="350" t="s">
        <v>5242</v>
      </c>
      <c r="E2568" s="350" t="s">
        <v>371</v>
      </c>
      <c r="F2568" s="350" t="s">
        <v>5110</v>
      </c>
      <c r="G2568" s="350" t="s">
        <v>447</v>
      </c>
      <c r="H2568" s="309" t="s">
        <v>1280</v>
      </c>
    </row>
    <row r="2569" spans="1:8" s="187" customFormat="1" ht="22.9" customHeight="1" x14ac:dyDescent="0.2">
      <c r="A2569" s="552"/>
      <c r="B2569" s="553"/>
      <c r="C2569" s="350" t="s">
        <v>5243</v>
      </c>
      <c r="D2569" s="350" t="s">
        <v>5244</v>
      </c>
      <c r="E2569" s="350" t="s">
        <v>371</v>
      </c>
      <c r="F2569" s="350" t="s">
        <v>5110</v>
      </c>
      <c r="G2569" s="350" t="s">
        <v>447</v>
      </c>
      <c r="H2569" s="309" t="s">
        <v>1280</v>
      </c>
    </row>
    <row r="2570" spans="1:8" s="187" customFormat="1" ht="22.9" customHeight="1" x14ac:dyDescent="0.2">
      <c r="A2570" s="552"/>
      <c r="B2570" s="553"/>
      <c r="C2570" s="350" t="s">
        <v>5245</v>
      </c>
      <c r="D2570" s="350" t="s">
        <v>5246</v>
      </c>
      <c r="E2570" s="350" t="s">
        <v>371</v>
      </c>
      <c r="F2570" s="350" t="s">
        <v>5110</v>
      </c>
      <c r="G2570" s="350" t="s">
        <v>447</v>
      </c>
      <c r="H2570" s="309" t="s">
        <v>1280</v>
      </c>
    </row>
    <row r="2571" spans="1:8" s="187" customFormat="1" ht="22.9" customHeight="1" x14ac:dyDescent="0.2">
      <c r="A2571" s="552"/>
      <c r="B2571" s="553"/>
      <c r="C2571" s="350" t="s">
        <v>5247</v>
      </c>
      <c r="D2571" s="350" t="s">
        <v>5248</v>
      </c>
      <c r="E2571" s="350" t="s">
        <v>371</v>
      </c>
      <c r="F2571" s="350" t="s">
        <v>5110</v>
      </c>
      <c r="G2571" s="350" t="s">
        <v>447</v>
      </c>
      <c r="H2571" s="309" t="s">
        <v>1280</v>
      </c>
    </row>
    <row r="2572" spans="1:8" s="187" customFormat="1" ht="22.9" customHeight="1" x14ac:dyDescent="0.2">
      <c r="A2572" s="552"/>
      <c r="B2572" s="553"/>
      <c r="C2572" s="350" t="s">
        <v>5249</v>
      </c>
      <c r="D2572" s="350" t="s">
        <v>5250</v>
      </c>
      <c r="E2572" s="350" t="s">
        <v>371</v>
      </c>
      <c r="F2572" s="350" t="s">
        <v>5110</v>
      </c>
      <c r="G2572" s="350" t="s">
        <v>447</v>
      </c>
      <c r="H2572" s="309" t="s">
        <v>1280</v>
      </c>
    </row>
    <row r="2573" spans="1:8" s="187" customFormat="1" ht="22.9" customHeight="1" x14ac:dyDescent="0.2">
      <c r="A2573" s="552"/>
      <c r="B2573" s="553"/>
      <c r="C2573" s="350" t="s">
        <v>5251</v>
      </c>
      <c r="D2573" s="350" t="s">
        <v>5252</v>
      </c>
      <c r="E2573" s="350" t="s">
        <v>371</v>
      </c>
      <c r="F2573" s="350" t="s">
        <v>5110</v>
      </c>
      <c r="G2573" s="350" t="s">
        <v>447</v>
      </c>
      <c r="H2573" s="309" t="s">
        <v>1280</v>
      </c>
    </row>
    <row r="2574" spans="1:8" s="187" customFormat="1" ht="22.9" customHeight="1" x14ac:dyDescent="0.2">
      <c r="A2574" s="552"/>
      <c r="B2574" s="553"/>
      <c r="C2574" s="350" t="s">
        <v>5253</v>
      </c>
      <c r="D2574" s="350" t="s">
        <v>5254</v>
      </c>
      <c r="E2574" s="350" t="s">
        <v>371</v>
      </c>
      <c r="F2574" s="350" t="s">
        <v>5110</v>
      </c>
      <c r="G2574" s="350" t="s">
        <v>447</v>
      </c>
      <c r="H2574" s="309" t="s">
        <v>1280</v>
      </c>
    </row>
    <row r="2575" spans="1:8" s="187" customFormat="1" ht="22.9" customHeight="1" x14ac:dyDescent="0.2">
      <c r="A2575" s="552"/>
      <c r="B2575" s="553"/>
      <c r="C2575" s="350" t="s">
        <v>5255</v>
      </c>
      <c r="D2575" s="350" t="s">
        <v>5256</v>
      </c>
      <c r="E2575" s="350" t="s">
        <v>371</v>
      </c>
      <c r="F2575" s="350" t="s">
        <v>5110</v>
      </c>
      <c r="G2575" s="350" t="s">
        <v>447</v>
      </c>
      <c r="H2575" s="309" t="s">
        <v>1280</v>
      </c>
    </row>
    <row r="2576" spans="1:8" s="187" customFormat="1" ht="22.9" customHeight="1" x14ac:dyDescent="0.2">
      <c r="A2576" s="552"/>
      <c r="B2576" s="553"/>
      <c r="C2576" s="350" t="s">
        <v>5257</v>
      </c>
      <c r="D2576" s="350" t="s">
        <v>5258</v>
      </c>
      <c r="E2576" s="350" t="s">
        <v>371</v>
      </c>
      <c r="F2576" s="350" t="s">
        <v>5110</v>
      </c>
      <c r="G2576" s="350" t="s">
        <v>447</v>
      </c>
      <c r="H2576" s="309" t="s">
        <v>1280</v>
      </c>
    </row>
    <row r="2577" spans="1:8" s="187" customFormat="1" ht="22.9" customHeight="1" x14ac:dyDescent="0.2">
      <c r="A2577" s="552"/>
      <c r="B2577" s="553"/>
      <c r="C2577" s="350" t="s">
        <v>5259</v>
      </c>
      <c r="D2577" s="350" t="s">
        <v>5260</v>
      </c>
      <c r="E2577" s="350" t="s">
        <v>371</v>
      </c>
      <c r="F2577" s="350" t="s">
        <v>5110</v>
      </c>
      <c r="G2577" s="350" t="s">
        <v>447</v>
      </c>
      <c r="H2577" s="309" t="s">
        <v>1280</v>
      </c>
    </row>
    <row r="2578" spans="1:8" s="187" customFormat="1" ht="22.9" customHeight="1" x14ac:dyDescent="0.2">
      <c r="A2578" s="552"/>
      <c r="B2578" s="553"/>
      <c r="C2578" s="350" t="s">
        <v>5261</v>
      </c>
      <c r="D2578" s="350" t="s">
        <v>5262</v>
      </c>
      <c r="E2578" s="350" t="s">
        <v>371</v>
      </c>
      <c r="F2578" s="350" t="s">
        <v>5110</v>
      </c>
      <c r="G2578" s="350" t="s">
        <v>447</v>
      </c>
      <c r="H2578" s="309" t="s">
        <v>1280</v>
      </c>
    </row>
    <row r="2579" spans="1:8" s="187" customFormat="1" ht="22.9" customHeight="1" x14ac:dyDescent="0.2">
      <c r="A2579" s="552"/>
      <c r="B2579" s="553"/>
      <c r="C2579" s="350" t="s">
        <v>5263</v>
      </c>
      <c r="D2579" s="350" t="s">
        <v>5264</v>
      </c>
      <c r="E2579" s="350" t="s">
        <v>371</v>
      </c>
      <c r="F2579" s="350" t="s">
        <v>5110</v>
      </c>
      <c r="G2579" s="350" t="s">
        <v>447</v>
      </c>
      <c r="H2579" s="309" t="s">
        <v>1280</v>
      </c>
    </row>
    <row r="2580" spans="1:8" s="187" customFormat="1" ht="22.9" customHeight="1" x14ac:dyDescent="0.2">
      <c r="A2580" s="552"/>
      <c r="B2580" s="553"/>
      <c r="C2580" s="350" t="s">
        <v>5265</v>
      </c>
      <c r="D2580" s="350" t="s">
        <v>5266</v>
      </c>
      <c r="E2580" s="350" t="s">
        <v>371</v>
      </c>
      <c r="F2580" s="350" t="s">
        <v>5110</v>
      </c>
      <c r="G2580" s="350" t="s">
        <v>447</v>
      </c>
      <c r="H2580" s="309" t="s">
        <v>1280</v>
      </c>
    </row>
    <row r="2581" spans="1:8" s="187" customFormat="1" ht="22.9" customHeight="1" x14ac:dyDescent="0.2">
      <c r="A2581" s="552"/>
      <c r="B2581" s="553"/>
      <c r="C2581" s="350" t="s">
        <v>5267</v>
      </c>
      <c r="D2581" s="350" t="s">
        <v>5268</v>
      </c>
      <c r="E2581" s="350" t="s">
        <v>371</v>
      </c>
      <c r="F2581" s="350" t="s">
        <v>5110</v>
      </c>
      <c r="G2581" s="350" t="s">
        <v>447</v>
      </c>
      <c r="H2581" s="309" t="s">
        <v>1280</v>
      </c>
    </row>
    <row r="2582" spans="1:8" s="187" customFormat="1" ht="22.9" customHeight="1" x14ac:dyDescent="0.2">
      <c r="A2582" s="552"/>
      <c r="B2582" s="553"/>
      <c r="C2582" s="350" t="s">
        <v>5269</v>
      </c>
      <c r="D2582" s="350" t="s">
        <v>16675</v>
      </c>
      <c r="E2582" s="350" t="s">
        <v>371</v>
      </c>
      <c r="F2582" s="350" t="s">
        <v>5110</v>
      </c>
      <c r="G2582" s="350" t="s">
        <v>447</v>
      </c>
      <c r="H2582" s="309" t="s">
        <v>1280</v>
      </c>
    </row>
    <row r="2583" spans="1:8" s="187" customFormat="1" ht="22.9" customHeight="1" x14ac:dyDescent="0.2">
      <c r="A2583" s="552"/>
      <c r="B2583" s="553"/>
      <c r="C2583" s="350" t="s">
        <v>5270</v>
      </c>
      <c r="D2583" s="350" t="s">
        <v>16676</v>
      </c>
      <c r="E2583" s="350" t="s">
        <v>371</v>
      </c>
      <c r="F2583" s="350" t="s">
        <v>5110</v>
      </c>
      <c r="G2583" s="350" t="s">
        <v>447</v>
      </c>
      <c r="H2583" s="309" t="s">
        <v>1280</v>
      </c>
    </row>
    <row r="2584" spans="1:8" s="187" customFormat="1" ht="22.9" customHeight="1" x14ac:dyDescent="0.2">
      <c r="A2584" s="552"/>
      <c r="B2584" s="553"/>
      <c r="C2584" s="350" t="s">
        <v>5271</v>
      </c>
      <c r="D2584" s="350" t="s">
        <v>16677</v>
      </c>
      <c r="E2584" s="350" t="s">
        <v>371</v>
      </c>
      <c r="F2584" s="350" t="s">
        <v>5110</v>
      </c>
      <c r="G2584" s="350" t="s">
        <v>447</v>
      </c>
      <c r="H2584" s="309" t="s">
        <v>1280</v>
      </c>
    </row>
    <row r="2585" spans="1:8" s="187" customFormat="1" ht="22.9" customHeight="1" x14ac:dyDescent="0.2">
      <c r="A2585" s="552"/>
      <c r="B2585" s="553"/>
      <c r="C2585" s="350" t="s">
        <v>5272</v>
      </c>
      <c r="D2585" s="350" t="s">
        <v>5273</v>
      </c>
      <c r="E2585" s="350" t="s">
        <v>371</v>
      </c>
      <c r="F2585" s="350" t="s">
        <v>5110</v>
      </c>
      <c r="G2585" s="350" t="s">
        <v>447</v>
      </c>
      <c r="H2585" s="309" t="s">
        <v>1280</v>
      </c>
    </row>
    <row r="2586" spans="1:8" s="187" customFormat="1" ht="22.9" customHeight="1" x14ac:dyDescent="0.2">
      <c r="A2586" s="349" t="s">
        <v>740</v>
      </c>
      <c r="B2586" s="350" t="s">
        <v>741</v>
      </c>
      <c r="C2586" s="350" t="s">
        <v>5274</v>
      </c>
      <c r="D2586" s="350" t="s">
        <v>742</v>
      </c>
      <c r="E2586" s="350" t="s">
        <v>252</v>
      </c>
      <c r="F2586" s="350" t="s">
        <v>358</v>
      </c>
      <c r="G2586" s="350" t="s">
        <v>462</v>
      </c>
      <c r="H2586" s="309"/>
    </row>
    <row r="2587" spans="1:8" s="187" customFormat="1" ht="22.9" customHeight="1" x14ac:dyDescent="0.2">
      <c r="A2587" s="552" t="s">
        <v>627</v>
      </c>
      <c r="B2587" s="553" t="s">
        <v>394</v>
      </c>
      <c r="C2587" s="350" t="s">
        <v>5275</v>
      </c>
      <c r="D2587" s="350" t="s">
        <v>8081</v>
      </c>
      <c r="E2587" s="350" t="s">
        <v>252</v>
      </c>
      <c r="F2587" s="350" t="s">
        <v>358</v>
      </c>
      <c r="G2587" s="350" t="s">
        <v>447</v>
      </c>
      <c r="H2587" s="309" t="s">
        <v>1255</v>
      </c>
    </row>
    <row r="2588" spans="1:8" s="187" customFormat="1" ht="22.9" customHeight="1" x14ac:dyDescent="0.2">
      <c r="A2588" s="552"/>
      <c r="B2588" s="553"/>
      <c r="C2588" s="350" t="s">
        <v>5276</v>
      </c>
      <c r="D2588" s="350" t="s">
        <v>5277</v>
      </c>
      <c r="E2588" s="350" t="s">
        <v>252</v>
      </c>
      <c r="F2588" s="350" t="s">
        <v>358</v>
      </c>
      <c r="G2588" s="350" t="s">
        <v>447</v>
      </c>
      <c r="H2588" s="309" t="s">
        <v>1255</v>
      </c>
    </row>
    <row r="2589" spans="1:8" s="187" customFormat="1" ht="22.9" customHeight="1" x14ac:dyDescent="0.2">
      <c r="A2589" s="552"/>
      <c r="B2589" s="553"/>
      <c r="C2589" s="350" t="s">
        <v>5278</v>
      </c>
      <c r="D2589" s="350" t="s">
        <v>5279</v>
      </c>
      <c r="E2589" s="350" t="s">
        <v>252</v>
      </c>
      <c r="F2589" s="350" t="s">
        <v>358</v>
      </c>
      <c r="G2589" s="350" t="s">
        <v>447</v>
      </c>
      <c r="H2589" s="309" t="s">
        <v>1255</v>
      </c>
    </row>
    <row r="2590" spans="1:8" s="187" customFormat="1" ht="22.9" customHeight="1" x14ac:dyDescent="0.2">
      <c r="A2590" s="552"/>
      <c r="B2590" s="553"/>
      <c r="C2590" s="350" t="s">
        <v>5280</v>
      </c>
      <c r="D2590" s="350" t="s">
        <v>5281</v>
      </c>
      <c r="E2590" s="350" t="s">
        <v>14925</v>
      </c>
      <c r="F2590" s="350" t="s">
        <v>5282</v>
      </c>
      <c r="G2590" s="350" t="s">
        <v>447</v>
      </c>
      <c r="H2590" s="309" t="s">
        <v>1255</v>
      </c>
    </row>
    <row r="2591" spans="1:8" s="187" customFormat="1" ht="22.9" customHeight="1" x14ac:dyDescent="0.2">
      <c r="A2591" s="552"/>
      <c r="B2591" s="553"/>
      <c r="C2591" s="350" t="s">
        <v>5283</v>
      </c>
      <c r="D2591" s="350" t="s">
        <v>5284</v>
      </c>
      <c r="E2591" s="350" t="s">
        <v>14925</v>
      </c>
      <c r="F2591" s="350" t="s">
        <v>5285</v>
      </c>
      <c r="G2591" s="350" t="s">
        <v>447</v>
      </c>
      <c r="H2591" s="309" t="s">
        <v>1255</v>
      </c>
    </row>
    <row r="2592" spans="1:8" s="187" customFormat="1" ht="22.9" customHeight="1" x14ac:dyDescent="0.2">
      <c r="A2592" s="552" t="s">
        <v>743</v>
      </c>
      <c r="B2592" s="553" t="s">
        <v>744</v>
      </c>
      <c r="C2592" s="350" t="s">
        <v>5286</v>
      </c>
      <c r="D2592" s="350" t="s">
        <v>5287</v>
      </c>
      <c r="E2592" s="350" t="s">
        <v>252</v>
      </c>
      <c r="F2592" s="350" t="s">
        <v>18321</v>
      </c>
      <c r="G2592" s="350"/>
      <c r="H2592" s="309" t="s">
        <v>1225</v>
      </c>
    </row>
    <row r="2593" spans="1:8" s="187" customFormat="1" ht="22.9" customHeight="1" x14ac:dyDescent="0.2">
      <c r="A2593" s="552"/>
      <c r="B2593" s="553"/>
      <c r="C2593" s="350" t="s">
        <v>5288</v>
      </c>
      <c r="D2593" s="350" t="s">
        <v>5289</v>
      </c>
      <c r="E2593" s="350" t="s">
        <v>252</v>
      </c>
      <c r="F2593" s="350" t="s">
        <v>18321</v>
      </c>
      <c r="G2593" s="350"/>
      <c r="H2593" s="309" t="s">
        <v>1225</v>
      </c>
    </row>
    <row r="2594" spans="1:8" s="187" customFormat="1" ht="22.9" customHeight="1" x14ac:dyDescent="0.2">
      <c r="A2594" s="552"/>
      <c r="B2594" s="553"/>
      <c r="C2594" s="350" t="s">
        <v>5290</v>
      </c>
      <c r="D2594" s="350" t="s">
        <v>5291</v>
      </c>
      <c r="E2594" s="350" t="s">
        <v>252</v>
      </c>
      <c r="F2594" s="350" t="s">
        <v>18321</v>
      </c>
      <c r="G2594" s="350"/>
      <c r="H2594" s="309" t="s">
        <v>1225</v>
      </c>
    </row>
    <row r="2595" spans="1:8" s="187" customFormat="1" ht="22.9" customHeight="1" x14ac:dyDescent="0.2">
      <c r="A2595" s="552"/>
      <c r="B2595" s="553"/>
      <c r="C2595" s="350" t="s">
        <v>5292</v>
      </c>
      <c r="D2595" s="350" t="s">
        <v>5293</v>
      </c>
      <c r="E2595" s="350" t="s">
        <v>252</v>
      </c>
      <c r="F2595" s="350" t="s">
        <v>18321</v>
      </c>
      <c r="G2595" s="350"/>
      <c r="H2595" s="309" t="s">
        <v>1225</v>
      </c>
    </row>
    <row r="2596" spans="1:8" s="187" customFormat="1" ht="22.9" customHeight="1" x14ac:dyDescent="0.2">
      <c r="A2596" s="552"/>
      <c r="B2596" s="553"/>
      <c r="C2596" s="350" t="s">
        <v>5294</v>
      </c>
      <c r="D2596" s="350" t="s">
        <v>5295</v>
      </c>
      <c r="E2596" s="350" t="s">
        <v>252</v>
      </c>
      <c r="F2596" s="350" t="s">
        <v>358</v>
      </c>
      <c r="G2596" s="350" t="s">
        <v>447</v>
      </c>
      <c r="H2596" s="309" t="s">
        <v>1225</v>
      </c>
    </row>
    <row r="2597" spans="1:8" s="187" customFormat="1" ht="22.9" customHeight="1" x14ac:dyDescent="0.2">
      <c r="A2597" s="552"/>
      <c r="B2597" s="553"/>
      <c r="C2597" s="350" t="s">
        <v>5296</v>
      </c>
      <c r="D2597" s="350" t="s">
        <v>5297</v>
      </c>
      <c r="E2597" s="350" t="s">
        <v>252</v>
      </c>
      <c r="F2597" s="350" t="s">
        <v>358</v>
      </c>
      <c r="G2597" s="350"/>
      <c r="H2597" s="309" t="s">
        <v>1225</v>
      </c>
    </row>
    <row r="2598" spans="1:8" s="187" customFormat="1" ht="22.9" customHeight="1" x14ac:dyDescent="0.2">
      <c r="A2598" s="552"/>
      <c r="B2598" s="553"/>
      <c r="C2598" s="350" t="s">
        <v>5298</v>
      </c>
      <c r="D2598" s="350" t="s">
        <v>5299</v>
      </c>
      <c r="E2598" s="350" t="s">
        <v>252</v>
      </c>
      <c r="F2598" s="350" t="s">
        <v>358</v>
      </c>
      <c r="G2598" s="350"/>
      <c r="H2598" s="309" t="s">
        <v>1225</v>
      </c>
    </row>
    <row r="2599" spans="1:8" s="187" customFormat="1" ht="22.9" customHeight="1" x14ac:dyDescent="0.2">
      <c r="A2599" s="552"/>
      <c r="B2599" s="553"/>
      <c r="C2599" s="350" t="s">
        <v>5300</v>
      </c>
      <c r="D2599" s="350" t="s">
        <v>5301</v>
      </c>
      <c r="E2599" s="350" t="s">
        <v>252</v>
      </c>
      <c r="F2599" s="350" t="s">
        <v>358</v>
      </c>
      <c r="G2599" s="350"/>
      <c r="H2599" s="309" t="s">
        <v>1225</v>
      </c>
    </row>
    <row r="2600" spans="1:8" s="187" customFormat="1" ht="22.9" customHeight="1" x14ac:dyDescent="0.2">
      <c r="A2600" s="552"/>
      <c r="B2600" s="553"/>
      <c r="C2600" s="350" t="s">
        <v>5302</v>
      </c>
      <c r="D2600" s="350" t="s">
        <v>5303</v>
      </c>
      <c r="E2600" s="350" t="s">
        <v>252</v>
      </c>
      <c r="F2600" s="350" t="s">
        <v>358</v>
      </c>
      <c r="G2600" s="350"/>
      <c r="H2600" s="309" t="s">
        <v>1225</v>
      </c>
    </row>
    <row r="2601" spans="1:8" s="187" customFormat="1" ht="22.9" customHeight="1" x14ac:dyDescent="0.2">
      <c r="A2601" s="552"/>
      <c r="B2601" s="553"/>
      <c r="C2601" s="350" t="s">
        <v>5304</v>
      </c>
      <c r="D2601" s="350" t="s">
        <v>5305</v>
      </c>
      <c r="E2601" s="350" t="s">
        <v>252</v>
      </c>
      <c r="F2601" s="350" t="s">
        <v>358</v>
      </c>
      <c r="G2601" s="350"/>
      <c r="H2601" s="309" t="s">
        <v>1225</v>
      </c>
    </row>
    <row r="2602" spans="1:8" s="187" customFormat="1" ht="22.9" customHeight="1" x14ac:dyDescent="0.2">
      <c r="A2602" s="552"/>
      <c r="B2602" s="553"/>
      <c r="C2602" s="350" t="s">
        <v>5306</v>
      </c>
      <c r="D2602" s="350" t="s">
        <v>5307</v>
      </c>
      <c r="E2602" s="350" t="s">
        <v>252</v>
      </c>
      <c r="F2602" s="350" t="s">
        <v>358</v>
      </c>
      <c r="G2602" s="350" t="s">
        <v>447</v>
      </c>
      <c r="H2602" s="309" t="s">
        <v>1225</v>
      </c>
    </row>
    <row r="2603" spans="1:8" s="187" customFormat="1" ht="22.9" customHeight="1" x14ac:dyDescent="0.2">
      <c r="A2603" s="552"/>
      <c r="B2603" s="553"/>
      <c r="C2603" s="350" t="s">
        <v>5308</v>
      </c>
      <c r="D2603" s="350" t="s">
        <v>5309</v>
      </c>
      <c r="E2603" s="350" t="s">
        <v>252</v>
      </c>
      <c r="F2603" s="350" t="s">
        <v>358</v>
      </c>
      <c r="G2603" s="350" t="s">
        <v>462</v>
      </c>
      <c r="H2603" s="309" t="s">
        <v>1225</v>
      </c>
    </row>
    <row r="2604" spans="1:8" s="187" customFormat="1" ht="22.9" customHeight="1" x14ac:dyDescent="0.2">
      <c r="A2604" s="552"/>
      <c r="B2604" s="553"/>
      <c r="C2604" s="350" t="s">
        <v>5310</v>
      </c>
      <c r="D2604" s="350" t="s">
        <v>5311</v>
      </c>
      <c r="E2604" s="350" t="s">
        <v>252</v>
      </c>
      <c r="F2604" s="350" t="s">
        <v>358</v>
      </c>
      <c r="G2604" s="350" t="s">
        <v>447</v>
      </c>
      <c r="H2604" s="309" t="s">
        <v>1225</v>
      </c>
    </row>
    <row r="2605" spans="1:8" s="187" customFormat="1" ht="22.9" customHeight="1" x14ac:dyDescent="0.2">
      <c r="A2605" s="552"/>
      <c r="B2605" s="553"/>
      <c r="C2605" s="350" t="s">
        <v>5312</v>
      </c>
      <c r="D2605" s="350" t="s">
        <v>5313</v>
      </c>
      <c r="E2605" s="350" t="s">
        <v>252</v>
      </c>
      <c r="F2605" s="350" t="s">
        <v>358</v>
      </c>
      <c r="G2605" s="350" t="s">
        <v>447</v>
      </c>
      <c r="H2605" s="309" t="s">
        <v>1225</v>
      </c>
    </row>
    <row r="2606" spans="1:8" s="187" customFormat="1" ht="22.9" customHeight="1" x14ac:dyDescent="0.2">
      <c r="A2606" s="552"/>
      <c r="B2606" s="553"/>
      <c r="C2606" s="350" t="s">
        <v>5314</v>
      </c>
      <c r="D2606" s="350" t="s">
        <v>5315</v>
      </c>
      <c r="E2606" s="350" t="s">
        <v>252</v>
      </c>
      <c r="F2606" s="350" t="s">
        <v>358</v>
      </c>
      <c r="G2606" s="350"/>
      <c r="H2606" s="309" t="s">
        <v>1225</v>
      </c>
    </row>
    <row r="2607" spans="1:8" s="187" customFormat="1" ht="22.9" customHeight="1" x14ac:dyDescent="0.2">
      <c r="A2607" s="552"/>
      <c r="B2607" s="553"/>
      <c r="C2607" s="350" t="s">
        <v>5316</v>
      </c>
      <c r="D2607" s="350" t="s">
        <v>5317</v>
      </c>
      <c r="E2607" s="350" t="s">
        <v>252</v>
      </c>
      <c r="F2607" s="350" t="s">
        <v>358</v>
      </c>
      <c r="G2607" s="350"/>
      <c r="H2607" s="309" t="s">
        <v>1225</v>
      </c>
    </row>
    <row r="2608" spans="1:8" s="187" customFormat="1" ht="22.9" customHeight="1" x14ac:dyDescent="0.2">
      <c r="A2608" s="552"/>
      <c r="B2608" s="553"/>
      <c r="C2608" s="350" t="s">
        <v>5318</v>
      </c>
      <c r="D2608" s="350" t="s">
        <v>5319</v>
      </c>
      <c r="E2608" s="350" t="s">
        <v>252</v>
      </c>
      <c r="F2608" s="350" t="s">
        <v>358</v>
      </c>
      <c r="G2608" s="350" t="s">
        <v>447</v>
      </c>
      <c r="H2608" s="309" t="s">
        <v>1225</v>
      </c>
    </row>
    <row r="2609" spans="1:8" s="187" customFormat="1" ht="22.9" customHeight="1" x14ac:dyDescent="0.2">
      <c r="A2609" s="552"/>
      <c r="B2609" s="553"/>
      <c r="C2609" s="350" t="s">
        <v>5320</v>
      </c>
      <c r="D2609" s="350" t="s">
        <v>5321</v>
      </c>
      <c r="E2609" s="350" t="s">
        <v>252</v>
      </c>
      <c r="F2609" s="350" t="s">
        <v>358</v>
      </c>
      <c r="G2609" s="350"/>
      <c r="H2609" s="309" t="s">
        <v>1225</v>
      </c>
    </row>
    <row r="2610" spans="1:8" s="187" customFormat="1" ht="22.9" customHeight="1" x14ac:dyDescent="0.2">
      <c r="A2610" s="552"/>
      <c r="B2610" s="553"/>
      <c r="C2610" s="350" t="s">
        <v>5322</v>
      </c>
      <c r="D2610" s="350" t="s">
        <v>5323</v>
      </c>
      <c r="E2610" s="350" t="s">
        <v>252</v>
      </c>
      <c r="F2610" s="350" t="s">
        <v>358</v>
      </c>
      <c r="G2610" s="350" t="s">
        <v>447</v>
      </c>
      <c r="H2610" s="309" t="s">
        <v>1225</v>
      </c>
    </row>
    <row r="2611" spans="1:8" s="187" customFormat="1" ht="22.9" customHeight="1" x14ac:dyDescent="0.2">
      <c r="A2611" s="552"/>
      <c r="B2611" s="553"/>
      <c r="C2611" s="350" t="s">
        <v>5324</v>
      </c>
      <c r="D2611" s="350" t="s">
        <v>5325</v>
      </c>
      <c r="E2611" s="350" t="s">
        <v>252</v>
      </c>
      <c r="F2611" s="350" t="s">
        <v>358</v>
      </c>
      <c r="G2611" s="350"/>
      <c r="H2611" s="309" t="s">
        <v>1225</v>
      </c>
    </row>
    <row r="2612" spans="1:8" s="187" customFormat="1" ht="22.9" customHeight="1" x14ac:dyDescent="0.2">
      <c r="A2612" s="552"/>
      <c r="B2612" s="553"/>
      <c r="C2612" s="350" t="s">
        <v>5326</v>
      </c>
      <c r="D2612" s="350" t="s">
        <v>5327</v>
      </c>
      <c r="E2612" s="350" t="s">
        <v>252</v>
      </c>
      <c r="F2612" s="350" t="s">
        <v>358</v>
      </c>
      <c r="G2612" s="350"/>
      <c r="H2612" s="309" t="s">
        <v>1225</v>
      </c>
    </row>
    <row r="2613" spans="1:8" s="187" customFormat="1" ht="22.9" customHeight="1" x14ac:dyDescent="0.2">
      <c r="A2613" s="552"/>
      <c r="B2613" s="553"/>
      <c r="C2613" s="350" t="s">
        <v>16678</v>
      </c>
      <c r="D2613" s="350" t="s">
        <v>16679</v>
      </c>
      <c r="E2613" s="350" t="s">
        <v>252</v>
      </c>
      <c r="F2613" s="350" t="s">
        <v>358</v>
      </c>
      <c r="G2613" s="350" t="s">
        <v>447</v>
      </c>
      <c r="H2613" s="309" t="s">
        <v>1225</v>
      </c>
    </row>
    <row r="2614" spans="1:8" s="187" customFormat="1" ht="22.9" customHeight="1" x14ac:dyDescent="0.2">
      <c r="A2614" s="552"/>
      <c r="B2614" s="553"/>
      <c r="C2614" s="350" t="s">
        <v>16680</v>
      </c>
      <c r="D2614" s="350" t="s">
        <v>16681</v>
      </c>
      <c r="E2614" s="350" t="s">
        <v>252</v>
      </c>
      <c r="F2614" s="350" t="s">
        <v>358</v>
      </c>
      <c r="G2614" s="350" t="s">
        <v>447</v>
      </c>
      <c r="H2614" s="309" t="s">
        <v>1225</v>
      </c>
    </row>
    <row r="2615" spans="1:8" s="187" customFormat="1" ht="22.9" customHeight="1" x14ac:dyDescent="0.2">
      <c r="A2615" s="552" t="s">
        <v>613</v>
      </c>
      <c r="B2615" s="553" t="s">
        <v>614</v>
      </c>
      <c r="C2615" s="350" t="s">
        <v>16047</v>
      </c>
      <c r="D2615" s="350" t="s">
        <v>5328</v>
      </c>
      <c r="E2615" s="350" t="s">
        <v>252</v>
      </c>
      <c r="F2615" s="350" t="s">
        <v>349</v>
      </c>
      <c r="G2615" s="350" t="s">
        <v>447</v>
      </c>
      <c r="H2615" s="309"/>
    </row>
    <row r="2616" spans="1:8" s="187" customFormat="1" ht="22.9" customHeight="1" x14ac:dyDescent="0.2">
      <c r="A2616" s="552"/>
      <c r="B2616" s="553"/>
      <c r="C2616" s="350" t="s">
        <v>16048</v>
      </c>
      <c r="D2616" s="350" t="s">
        <v>5329</v>
      </c>
      <c r="E2616" s="350" t="s">
        <v>252</v>
      </c>
      <c r="F2616" s="350" t="s">
        <v>349</v>
      </c>
      <c r="G2616" s="350" t="s">
        <v>447</v>
      </c>
      <c r="H2616" s="309"/>
    </row>
    <row r="2617" spans="1:8" s="187" customFormat="1" ht="22.9" customHeight="1" x14ac:dyDescent="0.2">
      <c r="A2617" s="552"/>
      <c r="B2617" s="553"/>
      <c r="C2617" s="350" t="s">
        <v>16049</v>
      </c>
      <c r="D2617" s="350" t="s">
        <v>5330</v>
      </c>
      <c r="E2617" s="350" t="s">
        <v>252</v>
      </c>
      <c r="F2617" s="350" t="s">
        <v>349</v>
      </c>
      <c r="G2617" s="350" t="s">
        <v>447</v>
      </c>
      <c r="H2617" s="309"/>
    </row>
    <row r="2618" spans="1:8" s="187" customFormat="1" ht="22.9" customHeight="1" x14ac:dyDescent="0.2">
      <c r="A2618" s="552"/>
      <c r="B2618" s="553"/>
      <c r="C2618" s="350" t="s">
        <v>16050</v>
      </c>
      <c r="D2618" s="350" t="s">
        <v>5331</v>
      </c>
      <c r="E2618" s="350" t="s">
        <v>252</v>
      </c>
      <c r="F2618" s="350" t="s">
        <v>349</v>
      </c>
      <c r="G2618" s="350" t="s">
        <v>447</v>
      </c>
      <c r="H2618" s="309"/>
    </row>
    <row r="2619" spans="1:8" s="187" customFormat="1" ht="22.9" customHeight="1" x14ac:dyDescent="0.2">
      <c r="A2619" s="552"/>
      <c r="B2619" s="553"/>
      <c r="C2619" s="350" t="s">
        <v>16051</v>
      </c>
      <c r="D2619" s="350" t="s">
        <v>5332</v>
      </c>
      <c r="E2619" s="350" t="s">
        <v>252</v>
      </c>
      <c r="F2619" s="350" t="s">
        <v>349</v>
      </c>
      <c r="G2619" s="350" t="s">
        <v>447</v>
      </c>
      <c r="H2619" s="309"/>
    </row>
    <row r="2620" spans="1:8" s="187" customFormat="1" ht="22.9" customHeight="1" x14ac:dyDescent="0.2">
      <c r="A2620" s="552"/>
      <c r="B2620" s="553"/>
      <c r="C2620" s="350" t="s">
        <v>16052</v>
      </c>
      <c r="D2620" s="350" t="s">
        <v>5333</v>
      </c>
      <c r="E2620" s="350" t="s">
        <v>252</v>
      </c>
      <c r="F2620" s="350" t="s">
        <v>349</v>
      </c>
      <c r="G2620" s="350" t="s">
        <v>447</v>
      </c>
      <c r="H2620" s="309"/>
    </row>
    <row r="2621" spans="1:8" s="187" customFormat="1" ht="22.9" customHeight="1" x14ac:dyDescent="0.2">
      <c r="A2621" s="552"/>
      <c r="B2621" s="553"/>
      <c r="C2621" s="350" t="s">
        <v>16053</v>
      </c>
      <c r="D2621" s="350" t="s">
        <v>8082</v>
      </c>
      <c r="E2621" s="350" t="s">
        <v>252</v>
      </c>
      <c r="F2621" s="350" t="s">
        <v>349</v>
      </c>
      <c r="G2621" s="350" t="s">
        <v>447</v>
      </c>
      <c r="H2621" s="309"/>
    </row>
    <row r="2622" spans="1:8" s="187" customFormat="1" ht="22.9" customHeight="1" x14ac:dyDescent="0.2">
      <c r="A2622" s="552"/>
      <c r="B2622" s="553"/>
      <c r="C2622" s="350" t="s">
        <v>16054</v>
      </c>
      <c r="D2622" s="350" t="s">
        <v>8083</v>
      </c>
      <c r="E2622" s="350" t="s">
        <v>252</v>
      </c>
      <c r="F2622" s="350" t="s">
        <v>349</v>
      </c>
      <c r="G2622" s="350" t="s">
        <v>447</v>
      </c>
      <c r="H2622" s="309"/>
    </row>
    <row r="2623" spans="1:8" s="187" customFormat="1" ht="22.9" customHeight="1" x14ac:dyDescent="0.2">
      <c r="A2623" s="552"/>
      <c r="B2623" s="553"/>
      <c r="C2623" s="350" t="s">
        <v>16055</v>
      </c>
      <c r="D2623" s="350" t="s">
        <v>5334</v>
      </c>
      <c r="E2623" s="350" t="s">
        <v>252</v>
      </c>
      <c r="F2623" s="350" t="s">
        <v>349</v>
      </c>
      <c r="G2623" s="350" t="s">
        <v>447</v>
      </c>
      <c r="H2623" s="309"/>
    </row>
    <row r="2624" spans="1:8" s="187" customFormat="1" ht="22.9" customHeight="1" x14ac:dyDescent="0.2">
      <c r="A2624" s="552"/>
      <c r="B2624" s="553"/>
      <c r="C2624" s="350" t="s">
        <v>16056</v>
      </c>
      <c r="D2624" s="350" t="s">
        <v>5335</v>
      </c>
      <c r="E2624" s="350" t="s">
        <v>252</v>
      </c>
      <c r="F2624" s="350" t="s">
        <v>349</v>
      </c>
      <c r="G2624" s="350" t="s">
        <v>447</v>
      </c>
      <c r="H2624" s="309"/>
    </row>
    <row r="2625" spans="1:8" s="187" customFormat="1" ht="22.9" customHeight="1" x14ac:dyDescent="0.2">
      <c r="A2625" s="552"/>
      <c r="B2625" s="553"/>
      <c r="C2625" s="350" t="s">
        <v>16057</v>
      </c>
      <c r="D2625" s="350" t="s">
        <v>5336</v>
      </c>
      <c r="E2625" s="350" t="s">
        <v>252</v>
      </c>
      <c r="F2625" s="350" t="s">
        <v>349</v>
      </c>
      <c r="G2625" s="350" t="s">
        <v>447</v>
      </c>
      <c r="H2625" s="309"/>
    </row>
    <row r="2626" spans="1:8" s="187" customFormat="1" ht="22.9" customHeight="1" x14ac:dyDescent="0.2">
      <c r="A2626" s="552"/>
      <c r="B2626" s="553"/>
      <c r="C2626" s="350" t="s">
        <v>16058</v>
      </c>
      <c r="D2626" s="350" t="s">
        <v>5337</v>
      </c>
      <c r="E2626" s="350" t="s">
        <v>252</v>
      </c>
      <c r="F2626" s="350" t="s">
        <v>349</v>
      </c>
      <c r="G2626" s="350" t="s">
        <v>447</v>
      </c>
      <c r="H2626" s="309"/>
    </row>
    <row r="2627" spans="1:8" s="187" customFormat="1" ht="22.9" customHeight="1" x14ac:dyDescent="0.2">
      <c r="A2627" s="552"/>
      <c r="B2627" s="553"/>
      <c r="C2627" s="350" t="s">
        <v>16059</v>
      </c>
      <c r="D2627" s="350" t="s">
        <v>8084</v>
      </c>
      <c r="E2627" s="350" t="s">
        <v>252</v>
      </c>
      <c r="F2627" s="350" t="s">
        <v>349</v>
      </c>
      <c r="G2627" s="350" t="s">
        <v>447</v>
      </c>
      <c r="H2627" s="309"/>
    </row>
    <row r="2628" spans="1:8" s="187" customFormat="1" ht="22.9" customHeight="1" x14ac:dyDescent="0.2">
      <c r="A2628" s="552"/>
      <c r="B2628" s="553"/>
      <c r="C2628" s="350" t="s">
        <v>16060</v>
      </c>
      <c r="D2628" s="350" t="s">
        <v>5338</v>
      </c>
      <c r="E2628" s="350" t="s">
        <v>252</v>
      </c>
      <c r="F2628" s="350" t="s">
        <v>349</v>
      </c>
      <c r="G2628" s="350" t="s">
        <v>447</v>
      </c>
      <c r="H2628" s="309"/>
    </row>
    <row r="2629" spans="1:8" s="187" customFormat="1" ht="22.9" customHeight="1" x14ac:dyDescent="0.2">
      <c r="A2629" s="552"/>
      <c r="B2629" s="553"/>
      <c r="C2629" s="350" t="s">
        <v>5339</v>
      </c>
      <c r="D2629" s="350" t="s">
        <v>16682</v>
      </c>
      <c r="E2629" s="350" t="s">
        <v>252</v>
      </c>
      <c r="F2629" s="350" t="s">
        <v>358</v>
      </c>
      <c r="G2629" s="350" t="s">
        <v>447</v>
      </c>
      <c r="H2629" s="309"/>
    </row>
    <row r="2630" spans="1:8" s="187" customFormat="1" ht="22.9" customHeight="1" x14ac:dyDescent="0.2">
      <c r="A2630" s="552"/>
      <c r="B2630" s="553"/>
      <c r="C2630" s="350" t="s">
        <v>5340</v>
      </c>
      <c r="D2630" s="350" t="s">
        <v>16683</v>
      </c>
      <c r="E2630" s="350" t="s">
        <v>252</v>
      </c>
      <c r="F2630" s="350" t="s">
        <v>358</v>
      </c>
      <c r="G2630" s="350" t="s">
        <v>447</v>
      </c>
      <c r="H2630" s="309"/>
    </row>
    <row r="2631" spans="1:8" s="187" customFormat="1" ht="22.9" customHeight="1" x14ac:dyDescent="0.2">
      <c r="A2631" s="552"/>
      <c r="B2631" s="553"/>
      <c r="C2631" s="350" t="s">
        <v>5341</v>
      </c>
      <c r="D2631" s="350" t="s">
        <v>5342</v>
      </c>
      <c r="E2631" s="350" t="s">
        <v>252</v>
      </c>
      <c r="F2631" s="350" t="s">
        <v>358</v>
      </c>
      <c r="G2631" s="350" t="s">
        <v>447</v>
      </c>
      <c r="H2631" s="309"/>
    </row>
    <row r="2632" spans="1:8" s="187" customFormat="1" ht="22.9" customHeight="1" x14ac:dyDescent="0.2">
      <c r="A2632" s="552"/>
      <c r="B2632" s="553"/>
      <c r="C2632" s="350" t="s">
        <v>5343</v>
      </c>
      <c r="D2632" s="350" t="s">
        <v>5344</v>
      </c>
      <c r="E2632" s="350" t="s">
        <v>252</v>
      </c>
      <c r="F2632" s="350" t="s">
        <v>358</v>
      </c>
      <c r="G2632" s="350" t="s">
        <v>447</v>
      </c>
      <c r="H2632" s="309"/>
    </row>
    <row r="2633" spans="1:8" s="187" customFormat="1" ht="22.9" customHeight="1" x14ac:dyDescent="0.2">
      <c r="A2633" s="552"/>
      <c r="B2633" s="553"/>
      <c r="C2633" s="350" t="s">
        <v>5345</v>
      </c>
      <c r="D2633" s="350" t="s">
        <v>16684</v>
      </c>
      <c r="E2633" s="350" t="s">
        <v>252</v>
      </c>
      <c r="F2633" s="350" t="s">
        <v>358</v>
      </c>
      <c r="G2633" s="350" t="s">
        <v>447</v>
      </c>
      <c r="H2633" s="309"/>
    </row>
    <row r="2634" spans="1:8" s="187" customFormat="1" ht="22.9" customHeight="1" x14ac:dyDescent="0.2">
      <c r="A2634" s="552"/>
      <c r="B2634" s="553"/>
      <c r="C2634" s="350" t="s">
        <v>5346</v>
      </c>
      <c r="D2634" s="350" t="s">
        <v>16685</v>
      </c>
      <c r="E2634" s="350" t="s">
        <v>252</v>
      </c>
      <c r="F2634" s="350" t="s">
        <v>358</v>
      </c>
      <c r="G2634" s="350" t="s">
        <v>447</v>
      </c>
      <c r="H2634" s="309"/>
    </row>
    <row r="2635" spans="1:8" s="187" customFormat="1" ht="22.9" customHeight="1" x14ac:dyDescent="0.2">
      <c r="A2635" s="552"/>
      <c r="B2635" s="553"/>
      <c r="C2635" s="350" t="s">
        <v>5347</v>
      </c>
      <c r="D2635" s="350" t="s">
        <v>16686</v>
      </c>
      <c r="E2635" s="350" t="s">
        <v>252</v>
      </c>
      <c r="F2635" s="350" t="s">
        <v>358</v>
      </c>
      <c r="G2635" s="350" t="s">
        <v>447</v>
      </c>
      <c r="H2635" s="309"/>
    </row>
    <row r="2636" spans="1:8" s="187" customFormat="1" ht="22.9" customHeight="1" x14ac:dyDescent="0.2">
      <c r="A2636" s="552"/>
      <c r="B2636" s="553"/>
      <c r="C2636" s="350" t="s">
        <v>5348</v>
      </c>
      <c r="D2636" s="350" t="s">
        <v>16687</v>
      </c>
      <c r="E2636" s="350" t="s">
        <v>255</v>
      </c>
      <c r="F2636" s="350" t="s">
        <v>1207</v>
      </c>
      <c r="G2636" s="350" t="s">
        <v>447</v>
      </c>
      <c r="H2636" s="309"/>
    </row>
    <row r="2637" spans="1:8" s="187" customFormat="1" ht="22.9" customHeight="1" x14ac:dyDescent="0.2">
      <c r="A2637" s="552"/>
      <c r="B2637" s="553"/>
      <c r="C2637" s="350" t="s">
        <v>5349</v>
      </c>
      <c r="D2637" s="350" t="s">
        <v>5350</v>
      </c>
      <c r="E2637" s="350" t="s">
        <v>255</v>
      </c>
      <c r="F2637" s="350" t="s">
        <v>1207</v>
      </c>
      <c r="G2637" s="350" t="s">
        <v>447</v>
      </c>
      <c r="H2637" s="309"/>
    </row>
    <row r="2638" spans="1:8" s="187" customFormat="1" ht="22.9" customHeight="1" x14ac:dyDescent="0.2">
      <c r="A2638" s="552" t="s">
        <v>513</v>
      </c>
      <c r="B2638" s="553" t="s">
        <v>556</v>
      </c>
      <c r="C2638" s="350" t="s">
        <v>16061</v>
      </c>
      <c r="D2638" s="350" t="s">
        <v>16688</v>
      </c>
      <c r="E2638" s="350" t="s">
        <v>252</v>
      </c>
      <c r="F2638" s="350" t="s">
        <v>349</v>
      </c>
      <c r="G2638" s="350" t="s">
        <v>447</v>
      </c>
      <c r="H2638" s="309" t="s">
        <v>1280</v>
      </c>
    </row>
    <row r="2639" spans="1:8" s="187" customFormat="1" ht="22.9" customHeight="1" x14ac:dyDescent="0.2">
      <c r="A2639" s="552"/>
      <c r="B2639" s="553"/>
      <c r="C2639" s="350" t="s">
        <v>16063</v>
      </c>
      <c r="D2639" s="350" t="s">
        <v>5413</v>
      </c>
      <c r="E2639" s="350" t="s">
        <v>252</v>
      </c>
      <c r="F2639" s="350" t="s">
        <v>349</v>
      </c>
      <c r="G2639" s="350" t="s">
        <v>447</v>
      </c>
      <c r="H2639" s="309" t="s">
        <v>1280</v>
      </c>
    </row>
    <row r="2640" spans="1:8" s="187" customFormat="1" ht="22.9" customHeight="1" x14ac:dyDescent="0.2">
      <c r="A2640" s="552"/>
      <c r="B2640" s="553"/>
      <c r="C2640" s="350" t="s">
        <v>16064</v>
      </c>
      <c r="D2640" s="350" t="s">
        <v>5414</v>
      </c>
      <c r="E2640" s="350" t="s">
        <v>252</v>
      </c>
      <c r="F2640" s="350" t="s">
        <v>349</v>
      </c>
      <c r="G2640" s="350" t="s">
        <v>447</v>
      </c>
      <c r="H2640" s="309" t="s">
        <v>1280</v>
      </c>
    </row>
    <row r="2641" spans="1:8" s="187" customFormat="1" ht="22.9" customHeight="1" x14ac:dyDescent="0.2">
      <c r="A2641" s="552"/>
      <c r="B2641" s="553"/>
      <c r="C2641" s="350" t="s">
        <v>16062</v>
      </c>
      <c r="D2641" s="350" t="s">
        <v>16689</v>
      </c>
      <c r="E2641" s="350" t="s">
        <v>252</v>
      </c>
      <c r="F2641" s="350" t="s">
        <v>349</v>
      </c>
      <c r="G2641" s="350" t="s">
        <v>447</v>
      </c>
      <c r="H2641" s="309" t="s">
        <v>1280</v>
      </c>
    </row>
    <row r="2642" spans="1:8" s="187" customFormat="1" ht="22.9" customHeight="1" x14ac:dyDescent="0.2">
      <c r="A2642" s="552"/>
      <c r="B2642" s="553"/>
      <c r="C2642" s="350" t="s">
        <v>5351</v>
      </c>
      <c r="D2642" s="350" t="s">
        <v>16690</v>
      </c>
      <c r="E2642" s="350" t="s">
        <v>252</v>
      </c>
      <c r="F2642" s="350" t="s">
        <v>18321</v>
      </c>
      <c r="G2642" s="350" t="s">
        <v>447</v>
      </c>
      <c r="H2642" s="309" t="s">
        <v>1280</v>
      </c>
    </row>
    <row r="2643" spans="1:8" s="187" customFormat="1" ht="22.9" customHeight="1" x14ac:dyDescent="0.2">
      <c r="A2643" s="552"/>
      <c r="B2643" s="553"/>
      <c r="C2643" s="350" t="s">
        <v>5415</v>
      </c>
      <c r="D2643" s="350" t="s">
        <v>8085</v>
      </c>
      <c r="E2643" s="350" t="s">
        <v>252</v>
      </c>
      <c r="F2643" s="350" t="s">
        <v>18321</v>
      </c>
      <c r="G2643" s="350" t="s">
        <v>447</v>
      </c>
      <c r="H2643" s="309" t="s">
        <v>1280</v>
      </c>
    </row>
    <row r="2644" spans="1:8" s="187" customFormat="1" ht="22.9" customHeight="1" x14ac:dyDescent="0.2">
      <c r="A2644" s="552"/>
      <c r="B2644" s="553"/>
      <c r="C2644" s="350" t="s">
        <v>5416</v>
      </c>
      <c r="D2644" s="350" t="s">
        <v>8086</v>
      </c>
      <c r="E2644" s="350" t="s">
        <v>252</v>
      </c>
      <c r="F2644" s="350" t="s">
        <v>357</v>
      </c>
      <c r="G2644" s="350" t="s">
        <v>447</v>
      </c>
      <c r="H2644" s="309" t="s">
        <v>1280</v>
      </c>
    </row>
    <row r="2645" spans="1:8" s="187" customFormat="1" ht="22.9" customHeight="1" x14ac:dyDescent="0.2">
      <c r="A2645" s="552"/>
      <c r="B2645" s="553"/>
      <c r="C2645" s="350" t="s">
        <v>5417</v>
      </c>
      <c r="D2645" s="350" t="s">
        <v>5418</v>
      </c>
      <c r="E2645" s="350" t="s">
        <v>252</v>
      </c>
      <c r="F2645" s="350" t="s">
        <v>357</v>
      </c>
      <c r="G2645" s="350" t="s">
        <v>447</v>
      </c>
      <c r="H2645" s="309" t="s">
        <v>1280</v>
      </c>
    </row>
    <row r="2646" spans="1:8" s="187" customFormat="1" ht="22.9" customHeight="1" x14ac:dyDescent="0.2">
      <c r="A2646" s="552"/>
      <c r="B2646" s="553"/>
      <c r="C2646" s="350" t="s">
        <v>5419</v>
      </c>
      <c r="D2646" s="350" t="s">
        <v>5420</v>
      </c>
      <c r="E2646" s="350" t="s">
        <v>252</v>
      </c>
      <c r="F2646" s="350" t="s">
        <v>357</v>
      </c>
      <c r="G2646" s="350" t="s">
        <v>447</v>
      </c>
      <c r="H2646" s="309" t="s">
        <v>1280</v>
      </c>
    </row>
    <row r="2647" spans="1:8" s="187" customFormat="1" ht="22.9" customHeight="1" x14ac:dyDescent="0.2">
      <c r="A2647" s="552"/>
      <c r="B2647" s="553"/>
      <c r="C2647" s="350" t="s">
        <v>5421</v>
      </c>
      <c r="D2647" s="350" t="s">
        <v>5422</v>
      </c>
      <c r="E2647" s="350" t="s">
        <v>252</v>
      </c>
      <c r="F2647" s="350" t="s">
        <v>357</v>
      </c>
      <c r="G2647" s="350" t="s">
        <v>447</v>
      </c>
      <c r="H2647" s="309" t="s">
        <v>1280</v>
      </c>
    </row>
    <row r="2648" spans="1:8" s="187" customFormat="1" ht="22.9" customHeight="1" x14ac:dyDescent="0.2">
      <c r="A2648" s="552"/>
      <c r="B2648" s="553"/>
      <c r="C2648" s="350" t="s">
        <v>5423</v>
      </c>
      <c r="D2648" s="350" t="s">
        <v>5424</v>
      </c>
      <c r="E2648" s="350" t="s">
        <v>252</v>
      </c>
      <c r="F2648" s="350" t="s">
        <v>357</v>
      </c>
      <c r="G2648" s="350" t="s">
        <v>447</v>
      </c>
      <c r="H2648" s="309" t="s">
        <v>1280</v>
      </c>
    </row>
    <row r="2649" spans="1:8" s="187" customFormat="1" ht="22.9" customHeight="1" x14ac:dyDescent="0.2">
      <c r="A2649" s="552"/>
      <c r="B2649" s="553"/>
      <c r="C2649" s="350" t="s">
        <v>5425</v>
      </c>
      <c r="D2649" s="350" t="s">
        <v>5426</v>
      </c>
      <c r="E2649" s="350" t="s">
        <v>252</v>
      </c>
      <c r="F2649" s="350" t="s">
        <v>357</v>
      </c>
      <c r="G2649" s="350" t="s">
        <v>447</v>
      </c>
      <c r="H2649" s="309" t="s">
        <v>1280</v>
      </c>
    </row>
    <row r="2650" spans="1:8" s="187" customFormat="1" ht="22.9" customHeight="1" x14ac:dyDescent="0.2">
      <c r="A2650" s="552"/>
      <c r="B2650" s="553"/>
      <c r="C2650" s="350" t="s">
        <v>5427</v>
      </c>
      <c r="D2650" s="350" t="s">
        <v>8087</v>
      </c>
      <c r="E2650" s="350" t="s">
        <v>252</v>
      </c>
      <c r="F2650" s="350" t="s">
        <v>357</v>
      </c>
      <c r="G2650" s="350" t="s">
        <v>447</v>
      </c>
      <c r="H2650" s="309" t="s">
        <v>1280</v>
      </c>
    </row>
    <row r="2651" spans="1:8" s="187" customFormat="1" ht="22.9" customHeight="1" x14ac:dyDescent="0.2">
      <c r="A2651" s="552"/>
      <c r="B2651" s="553"/>
      <c r="C2651" s="350" t="s">
        <v>5428</v>
      </c>
      <c r="D2651" s="350" t="s">
        <v>16691</v>
      </c>
      <c r="E2651" s="350" t="s">
        <v>252</v>
      </c>
      <c r="F2651" s="350" t="s">
        <v>357</v>
      </c>
      <c r="G2651" s="350" t="s">
        <v>447</v>
      </c>
      <c r="H2651" s="309" t="s">
        <v>1280</v>
      </c>
    </row>
    <row r="2652" spans="1:8" s="187" customFormat="1" ht="22.9" customHeight="1" x14ac:dyDescent="0.2">
      <c r="A2652" s="552"/>
      <c r="B2652" s="553"/>
      <c r="C2652" s="350" t="s">
        <v>5352</v>
      </c>
      <c r="D2652" s="350" t="s">
        <v>16692</v>
      </c>
      <c r="E2652" s="350" t="s">
        <v>252</v>
      </c>
      <c r="F2652" s="350" t="s">
        <v>357</v>
      </c>
      <c r="G2652" s="350" t="s">
        <v>447</v>
      </c>
      <c r="H2652" s="309" t="s">
        <v>1280</v>
      </c>
    </row>
    <row r="2653" spans="1:8" s="187" customFormat="1" ht="22.9" customHeight="1" x14ac:dyDescent="0.2">
      <c r="A2653" s="552"/>
      <c r="B2653" s="553"/>
      <c r="C2653" s="350" t="s">
        <v>5429</v>
      </c>
      <c r="D2653" s="350" t="s">
        <v>5430</v>
      </c>
      <c r="E2653" s="350" t="s">
        <v>252</v>
      </c>
      <c r="F2653" s="350" t="s">
        <v>358</v>
      </c>
      <c r="G2653" s="350" t="s">
        <v>447</v>
      </c>
      <c r="H2653" s="309" t="s">
        <v>1280</v>
      </c>
    </row>
    <row r="2654" spans="1:8" s="187" customFormat="1" ht="22.9" customHeight="1" x14ac:dyDescent="0.2">
      <c r="A2654" s="552"/>
      <c r="B2654" s="553"/>
      <c r="C2654" s="350" t="s">
        <v>5431</v>
      </c>
      <c r="D2654" s="350" t="s">
        <v>16693</v>
      </c>
      <c r="E2654" s="350" t="s">
        <v>252</v>
      </c>
      <c r="F2654" s="350" t="s">
        <v>358</v>
      </c>
      <c r="G2654" s="350" t="s">
        <v>447</v>
      </c>
      <c r="H2654" s="309" t="s">
        <v>1280</v>
      </c>
    </row>
    <row r="2655" spans="1:8" s="187" customFormat="1" ht="22.9" customHeight="1" x14ac:dyDescent="0.2">
      <c r="A2655" s="552"/>
      <c r="B2655" s="553"/>
      <c r="C2655" s="350" t="s">
        <v>5432</v>
      </c>
      <c r="D2655" s="350" t="s">
        <v>5433</v>
      </c>
      <c r="E2655" s="350" t="s">
        <v>252</v>
      </c>
      <c r="F2655" s="350" t="s">
        <v>358</v>
      </c>
      <c r="G2655" s="350" t="s">
        <v>447</v>
      </c>
      <c r="H2655" s="309" t="s">
        <v>1280</v>
      </c>
    </row>
    <row r="2656" spans="1:8" s="187" customFormat="1" ht="22.9" customHeight="1" x14ac:dyDescent="0.2">
      <c r="A2656" s="552"/>
      <c r="B2656" s="553"/>
      <c r="C2656" s="350" t="s">
        <v>5354</v>
      </c>
      <c r="D2656" s="350" t="s">
        <v>16694</v>
      </c>
      <c r="E2656" s="350" t="s">
        <v>252</v>
      </c>
      <c r="F2656" s="350" t="s">
        <v>358</v>
      </c>
      <c r="G2656" s="350" t="s">
        <v>447</v>
      </c>
      <c r="H2656" s="309" t="s">
        <v>1280</v>
      </c>
    </row>
    <row r="2657" spans="1:8" s="187" customFormat="1" ht="22.9" customHeight="1" x14ac:dyDescent="0.2">
      <c r="A2657" s="552"/>
      <c r="B2657" s="553"/>
      <c r="C2657" s="350" t="s">
        <v>5355</v>
      </c>
      <c r="D2657" s="350" t="s">
        <v>16695</v>
      </c>
      <c r="E2657" s="350" t="s">
        <v>252</v>
      </c>
      <c r="F2657" s="350" t="s">
        <v>358</v>
      </c>
      <c r="G2657" s="350" t="s">
        <v>447</v>
      </c>
      <c r="H2657" s="309" t="s">
        <v>1280</v>
      </c>
    </row>
    <row r="2658" spans="1:8" s="187" customFormat="1" ht="22.9" customHeight="1" x14ac:dyDescent="0.2">
      <c r="A2658" s="552"/>
      <c r="B2658" s="553"/>
      <c r="C2658" s="350" t="s">
        <v>5356</v>
      </c>
      <c r="D2658" s="350" t="s">
        <v>16696</v>
      </c>
      <c r="E2658" s="350" t="s">
        <v>252</v>
      </c>
      <c r="F2658" s="350" t="s">
        <v>358</v>
      </c>
      <c r="G2658" s="350" t="s">
        <v>447</v>
      </c>
      <c r="H2658" s="309" t="s">
        <v>1280</v>
      </c>
    </row>
    <row r="2659" spans="1:8" s="187" customFormat="1" ht="22.9" customHeight="1" x14ac:dyDescent="0.2">
      <c r="A2659" s="552"/>
      <c r="B2659" s="553"/>
      <c r="C2659" s="350" t="s">
        <v>5357</v>
      </c>
      <c r="D2659" s="350" t="s">
        <v>16697</v>
      </c>
      <c r="E2659" s="350" t="s">
        <v>252</v>
      </c>
      <c r="F2659" s="350" t="s">
        <v>358</v>
      </c>
      <c r="G2659" s="350" t="s">
        <v>447</v>
      </c>
      <c r="H2659" s="309" t="s">
        <v>1280</v>
      </c>
    </row>
    <row r="2660" spans="1:8" s="187" customFormat="1" ht="22.9" customHeight="1" x14ac:dyDescent="0.2">
      <c r="A2660" s="552"/>
      <c r="B2660" s="553"/>
      <c r="C2660" s="350" t="s">
        <v>5358</v>
      </c>
      <c r="D2660" s="350" t="s">
        <v>16698</v>
      </c>
      <c r="E2660" s="350" t="s">
        <v>252</v>
      </c>
      <c r="F2660" s="350" t="s">
        <v>358</v>
      </c>
      <c r="G2660" s="350" t="s">
        <v>447</v>
      </c>
      <c r="H2660" s="309" t="s">
        <v>1280</v>
      </c>
    </row>
    <row r="2661" spans="1:8" s="187" customFormat="1" ht="22.9" customHeight="1" x14ac:dyDescent="0.2">
      <c r="A2661" s="552"/>
      <c r="B2661" s="553"/>
      <c r="C2661" s="350" t="s">
        <v>5359</v>
      </c>
      <c r="D2661" s="350" t="s">
        <v>16699</v>
      </c>
      <c r="E2661" s="350" t="s">
        <v>252</v>
      </c>
      <c r="F2661" s="350" t="s">
        <v>358</v>
      </c>
      <c r="G2661" s="350" t="s">
        <v>447</v>
      </c>
      <c r="H2661" s="309" t="s">
        <v>1280</v>
      </c>
    </row>
    <row r="2662" spans="1:8" s="187" customFormat="1" ht="22.9" customHeight="1" x14ac:dyDescent="0.2">
      <c r="A2662" s="552"/>
      <c r="B2662" s="553"/>
      <c r="C2662" s="350" t="s">
        <v>5360</v>
      </c>
      <c r="D2662" s="350" t="s">
        <v>16700</v>
      </c>
      <c r="E2662" s="350" t="s">
        <v>252</v>
      </c>
      <c r="F2662" s="350" t="s">
        <v>358</v>
      </c>
      <c r="G2662" s="350" t="s">
        <v>447</v>
      </c>
      <c r="H2662" s="309" t="s">
        <v>1280</v>
      </c>
    </row>
    <row r="2663" spans="1:8" s="187" customFormat="1" ht="22.9" customHeight="1" x14ac:dyDescent="0.2">
      <c r="A2663" s="552"/>
      <c r="B2663" s="553"/>
      <c r="C2663" s="350" t="s">
        <v>5361</v>
      </c>
      <c r="D2663" s="350" t="s">
        <v>16701</v>
      </c>
      <c r="E2663" s="350" t="s">
        <v>252</v>
      </c>
      <c r="F2663" s="350" t="s">
        <v>358</v>
      </c>
      <c r="G2663" s="350" t="s">
        <v>447</v>
      </c>
      <c r="H2663" s="309" t="s">
        <v>1280</v>
      </c>
    </row>
    <row r="2664" spans="1:8" s="187" customFormat="1" ht="22.9" customHeight="1" x14ac:dyDescent="0.2">
      <c r="A2664" s="552"/>
      <c r="B2664" s="553"/>
      <c r="C2664" s="350" t="s">
        <v>5362</v>
      </c>
      <c r="D2664" s="350" t="s">
        <v>16702</v>
      </c>
      <c r="E2664" s="350" t="s">
        <v>252</v>
      </c>
      <c r="F2664" s="350" t="s">
        <v>358</v>
      </c>
      <c r="G2664" s="350" t="s">
        <v>447</v>
      </c>
      <c r="H2664" s="309" t="s">
        <v>1280</v>
      </c>
    </row>
    <row r="2665" spans="1:8" s="187" customFormat="1" ht="22.9" customHeight="1" x14ac:dyDescent="0.2">
      <c r="A2665" s="552"/>
      <c r="B2665" s="553"/>
      <c r="C2665" s="350" t="s">
        <v>5363</v>
      </c>
      <c r="D2665" s="350" t="s">
        <v>5454</v>
      </c>
      <c r="E2665" s="350" t="s">
        <v>252</v>
      </c>
      <c r="F2665" s="350" t="s">
        <v>358</v>
      </c>
      <c r="G2665" s="350" t="s">
        <v>447</v>
      </c>
      <c r="H2665" s="309" t="s">
        <v>1280</v>
      </c>
    </row>
    <row r="2666" spans="1:8" s="187" customFormat="1" ht="22.9" customHeight="1" x14ac:dyDescent="0.2">
      <c r="A2666" s="552"/>
      <c r="B2666" s="553"/>
      <c r="C2666" s="350" t="s">
        <v>5364</v>
      </c>
      <c r="D2666" s="350" t="s">
        <v>16703</v>
      </c>
      <c r="E2666" s="350" t="s">
        <v>252</v>
      </c>
      <c r="F2666" s="350" t="s">
        <v>358</v>
      </c>
      <c r="G2666" s="350" t="s">
        <v>447</v>
      </c>
      <c r="H2666" s="309" t="s">
        <v>1280</v>
      </c>
    </row>
    <row r="2667" spans="1:8" s="187" customFormat="1" ht="22.9" customHeight="1" x14ac:dyDescent="0.2">
      <c r="A2667" s="552"/>
      <c r="B2667" s="553"/>
      <c r="C2667" s="350" t="s">
        <v>5365</v>
      </c>
      <c r="D2667" s="350" t="s">
        <v>16704</v>
      </c>
      <c r="E2667" s="350" t="s">
        <v>252</v>
      </c>
      <c r="F2667" s="350" t="s">
        <v>358</v>
      </c>
      <c r="G2667" s="350" t="s">
        <v>447</v>
      </c>
      <c r="H2667" s="309" t="s">
        <v>1280</v>
      </c>
    </row>
    <row r="2668" spans="1:8" s="187" customFormat="1" ht="22.9" customHeight="1" x14ac:dyDescent="0.2">
      <c r="A2668" s="552"/>
      <c r="B2668" s="553"/>
      <c r="C2668" s="350" t="s">
        <v>5366</v>
      </c>
      <c r="D2668" s="350" t="s">
        <v>16705</v>
      </c>
      <c r="E2668" s="350" t="s">
        <v>252</v>
      </c>
      <c r="F2668" s="350" t="s">
        <v>358</v>
      </c>
      <c r="G2668" s="350" t="s">
        <v>447</v>
      </c>
      <c r="H2668" s="309" t="s">
        <v>1280</v>
      </c>
    </row>
    <row r="2669" spans="1:8" s="187" customFormat="1" ht="22.9" customHeight="1" x14ac:dyDescent="0.2">
      <c r="A2669" s="552"/>
      <c r="B2669" s="553"/>
      <c r="C2669" s="350" t="s">
        <v>5367</v>
      </c>
      <c r="D2669" s="350" t="s">
        <v>16706</v>
      </c>
      <c r="E2669" s="350" t="s">
        <v>252</v>
      </c>
      <c r="F2669" s="350" t="s">
        <v>358</v>
      </c>
      <c r="G2669" s="350" t="s">
        <v>447</v>
      </c>
      <c r="H2669" s="309" t="s">
        <v>1280</v>
      </c>
    </row>
    <row r="2670" spans="1:8" s="187" customFormat="1" ht="22.9" customHeight="1" x14ac:dyDescent="0.2">
      <c r="A2670" s="552"/>
      <c r="B2670" s="553"/>
      <c r="C2670" s="350" t="s">
        <v>5369</v>
      </c>
      <c r="D2670" s="350" t="s">
        <v>16707</v>
      </c>
      <c r="E2670" s="350" t="s">
        <v>252</v>
      </c>
      <c r="F2670" s="350" t="s">
        <v>358</v>
      </c>
      <c r="G2670" s="350" t="s">
        <v>447</v>
      </c>
      <c r="H2670" s="309" t="s">
        <v>1280</v>
      </c>
    </row>
    <row r="2671" spans="1:8" s="187" customFormat="1" ht="22.9" customHeight="1" x14ac:dyDescent="0.2">
      <c r="A2671" s="552"/>
      <c r="B2671" s="553"/>
      <c r="C2671" s="350" t="s">
        <v>5436</v>
      </c>
      <c r="D2671" s="350" t="s">
        <v>5437</v>
      </c>
      <c r="E2671" s="350" t="s">
        <v>252</v>
      </c>
      <c r="F2671" s="350" t="s">
        <v>358</v>
      </c>
      <c r="G2671" s="350" t="s">
        <v>447</v>
      </c>
      <c r="H2671" s="309" t="s">
        <v>1280</v>
      </c>
    </row>
    <row r="2672" spans="1:8" s="187" customFormat="1" ht="22.9" customHeight="1" x14ac:dyDescent="0.2">
      <c r="A2672" s="552"/>
      <c r="B2672" s="553"/>
      <c r="C2672" s="350" t="s">
        <v>5438</v>
      </c>
      <c r="D2672" s="350" t="s">
        <v>16708</v>
      </c>
      <c r="E2672" s="350" t="s">
        <v>252</v>
      </c>
      <c r="F2672" s="350" t="s">
        <v>358</v>
      </c>
      <c r="G2672" s="350" t="s">
        <v>447</v>
      </c>
      <c r="H2672" s="309" t="s">
        <v>1280</v>
      </c>
    </row>
    <row r="2673" spans="1:8" s="187" customFormat="1" ht="22.9" customHeight="1" x14ac:dyDescent="0.2">
      <c r="A2673" s="552"/>
      <c r="B2673" s="553"/>
      <c r="C2673" s="350" t="s">
        <v>5439</v>
      </c>
      <c r="D2673" s="350" t="s">
        <v>5440</v>
      </c>
      <c r="E2673" s="350" t="s">
        <v>252</v>
      </c>
      <c r="F2673" s="350" t="s">
        <v>358</v>
      </c>
      <c r="G2673" s="350" t="s">
        <v>447</v>
      </c>
      <c r="H2673" s="309" t="s">
        <v>1280</v>
      </c>
    </row>
    <row r="2674" spans="1:8" s="187" customFormat="1" ht="22.9" customHeight="1" x14ac:dyDescent="0.2">
      <c r="A2674" s="552"/>
      <c r="B2674" s="553"/>
      <c r="C2674" s="350" t="s">
        <v>5441</v>
      </c>
      <c r="D2674" s="350" t="s">
        <v>8088</v>
      </c>
      <c r="E2674" s="350" t="s">
        <v>252</v>
      </c>
      <c r="F2674" s="350" t="s">
        <v>358</v>
      </c>
      <c r="G2674" s="350" t="s">
        <v>447</v>
      </c>
      <c r="H2674" s="309" t="s">
        <v>1280</v>
      </c>
    </row>
    <row r="2675" spans="1:8" s="187" customFormat="1" ht="22.9" customHeight="1" x14ac:dyDescent="0.2">
      <c r="A2675" s="552"/>
      <c r="B2675" s="553"/>
      <c r="C2675" s="350" t="s">
        <v>5442</v>
      </c>
      <c r="D2675" s="350" t="s">
        <v>8089</v>
      </c>
      <c r="E2675" s="350" t="s">
        <v>252</v>
      </c>
      <c r="F2675" s="350" t="s">
        <v>358</v>
      </c>
      <c r="G2675" s="350" t="s">
        <v>447</v>
      </c>
      <c r="H2675" s="309" t="s">
        <v>1280</v>
      </c>
    </row>
    <row r="2676" spans="1:8" s="187" customFormat="1" ht="22.9" customHeight="1" x14ac:dyDescent="0.2">
      <c r="A2676" s="552"/>
      <c r="B2676" s="553"/>
      <c r="C2676" s="350" t="s">
        <v>5370</v>
      </c>
      <c r="D2676" s="350" t="s">
        <v>16709</v>
      </c>
      <c r="E2676" s="350" t="s">
        <v>252</v>
      </c>
      <c r="F2676" s="350" t="s">
        <v>358</v>
      </c>
      <c r="G2676" s="350" t="s">
        <v>447</v>
      </c>
      <c r="H2676" s="309" t="s">
        <v>1280</v>
      </c>
    </row>
    <row r="2677" spans="1:8" s="187" customFormat="1" ht="22.9" customHeight="1" x14ac:dyDescent="0.2">
      <c r="A2677" s="552"/>
      <c r="B2677" s="553"/>
      <c r="C2677" s="350" t="s">
        <v>5443</v>
      </c>
      <c r="D2677" s="350" t="s">
        <v>8090</v>
      </c>
      <c r="E2677" s="350" t="s">
        <v>252</v>
      </c>
      <c r="F2677" s="350" t="s">
        <v>358</v>
      </c>
      <c r="G2677" s="350" t="s">
        <v>447</v>
      </c>
      <c r="H2677" s="309" t="s">
        <v>1280</v>
      </c>
    </row>
    <row r="2678" spans="1:8" s="187" customFormat="1" ht="22.9" customHeight="1" x14ac:dyDescent="0.2">
      <c r="A2678" s="552"/>
      <c r="B2678" s="553"/>
      <c r="C2678" s="350" t="s">
        <v>5444</v>
      </c>
      <c r="D2678" s="350" t="s">
        <v>8091</v>
      </c>
      <c r="E2678" s="350" t="s">
        <v>252</v>
      </c>
      <c r="F2678" s="350" t="s">
        <v>358</v>
      </c>
      <c r="G2678" s="350" t="s">
        <v>447</v>
      </c>
      <c r="H2678" s="309" t="s">
        <v>1280</v>
      </c>
    </row>
    <row r="2679" spans="1:8" s="187" customFormat="1" ht="22.9" customHeight="1" x14ac:dyDescent="0.2">
      <c r="A2679" s="552"/>
      <c r="B2679" s="553"/>
      <c r="C2679" s="350" t="s">
        <v>5372</v>
      </c>
      <c r="D2679" s="350" t="s">
        <v>16710</v>
      </c>
      <c r="E2679" s="350" t="s">
        <v>252</v>
      </c>
      <c r="F2679" s="350" t="s">
        <v>358</v>
      </c>
      <c r="G2679" s="350" t="s">
        <v>447</v>
      </c>
      <c r="H2679" s="309" t="s">
        <v>1280</v>
      </c>
    </row>
    <row r="2680" spans="1:8" s="187" customFormat="1" ht="22.9" customHeight="1" x14ac:dyDescent="0.2">
      <c r="A2680" s="552"/>
      <c r="B2680" s="553"/>
      <c r="C2680" s="350" t="s">
        <v>5373</v>
      </c>
      <c r="D2680" s="350" t="s">
        <v>16711</v>
      </c>
      <c r="E2680" s="350" t="s">
        <v>252</v>
      </c>
      <c r="F2680" s="350" t="s">
        <v>358</v>
      </c>
      <c r="G2680" s="350" t="s">
        <v>447</v>
      </c>
      <c r="H2680" s="309" t="s">
        <v>1280</v>
      </c>
    </row>
    <row r="2681" spans="1:8" s="187" customFormat="1" ht="22.9" customHeight="1" x14ac:dyDescent="0.2">
      <c r="A2681" s="552"/>
      <c r="B2681" s="553"/>
      <c r="C2681" s="350" t="s">
        <v>5374</v>
      </c>
      <c r="D2681" s="350" t="s">
        <v>16712</v>
      </c>
      <c r="E2681" s="350" t="s">
        <v>252</v>
      </c>
      <c r="F2681" s="350" t="s">
        <v>358</v>
      </c>
      <c r="G2681" s="350" t="s">
        <v>447</v>
      </c>
      <c r="H2681" s="309" t="s">
        <v>1280</v>
      </c>
    </row>
    <row r="2682" spans="1:8" s="187" customFormat="1" ht="22.9" customHeight="1" x14ac:dyDescent="0.2">
      <c r="A2682" s="552"/>
      <c r="B2682" s="553"/>
      <c r="C2682" s="350" t="s">
        <v>5375</v>
      </c>
      <c r="D2682" s="350" t="s">
        <v>16713</v>
      </c>
      <c r="E2682" s="350" t="s">
        <v>252</v>
      </c>
      <c r="F2682" s="350" t="s">
        <v>358</v>
      </c>
      <c r="G2682" s="350" t="s">
        <v>447</v>
      </c>
      <c r="H2682" s="309" t="s">
        <v>1280</v>
      </c>
    </row>
    <row r="2683" spans="1:8" s="187" customFormat="1" ht="22.9" customHeight="1" x14ac:dyDescent="0.2">
      <c r="A2683" s="552"/>
      <c r="B2683" s="553"/>
      <c r="C2683" s="350" t="s">
        <v>5376</v>
      </c>
      <c r="D2683" s="350" t="s">
        <v>16714</v>
      </c>
      <c r="E2683" s="350" t="s">
        <v>252</v>
      </c>
      <c r="F2683" s="350" t="s">
        <v>358</v>
      </c>
      <c r="G2683" s="350" t="s">
        <v>447</v>
      </c>
      <c r="H2683" s="309" t="s">
        <v>1280</v>
      </c>
    </row>
    <row r="2684" spans="1:8" s="187" customFormat="1" ht="22.9" customHeight="1" x14ac:dyDescent="0.2">
      <c r="A2684" s="552"/>
      <c r="B2684" s="553"/>
      <c r="C2684" s="350" t="s">
        <v>5377</v>
      </c>
      <c r="D2684" s="350" t="s">
        <v>16715</v>
      </c>
      <c r="E2684" s="350" t="s">
        <v>252</v>
      </c>
      <c r="F2684" s="350" t="s">
        <v>358</v>
      </c>
      <c r="G2684" s="350" t="s">
        <v>447</v>
      </c>
      <c r="H2684" s="309" t="s">
        <v>1280</v>
      </c>
    </row>
    <row r="2685" spans="1:8" s="187" customFormat="1" ht="22.9" customHeight="1" x14ac:dyDescent="0.2">
      <c r="A2685" s="552"/>
      <c r="B2685" s="553"/>
      <c r="C2685" s="350" t="s">
        <v>5378</v>
      </c>
      <c r="D2685" s="350" t="s">
        <v>16716</v>
      </c>
      <c r="E2685" s="350" t="s">
        <v>252</v>
      </c>
      <c r="F2685" s="350" t="s">
        <v>358</v>
      </c>
      <c r="G2685" s="350" t="s">
        <v>447</v>
      </c>
      <c r="H2685" s="309" t="s">
        <v>1280</v>
      </c>
    </row>
    <row r="2686" spans="1:8" s="187" customFormat="1" ht="22.9" customHeight="1" x14ac:dyDescent="0.2">
      <c r="A2686" s="552"/>
      <c r="B2686" s="553"/>
      <c r="C2686" s="350" t="s">
        <v>5379</v>
      </c>
      <c r="D2686" s="350" t="s">
        <v>16717</v>
      </c>
      <c r="E2686" s="350" t="s">
        <v>252</v>
      </c>
      <c r="F2686" s="350" t="s">
        <v>358</v>
      </c>
      <c r="G2686" s="350" t="s">
        <v>447</v>
      </c>
      <c r="H2686" s="309" t="s">
        <v>1280</v>
      </c>
    </row>
    <row r="2687" spans="1:8" s="187" customFormat="1" ht="22.9" customHeight="1" x14ac:dyDescent="0.2">
      <c r="A2687" s="552"/>
      <c r="B2687" s="553"/>
      <c r="C2687" s="350" t="s">
        <v>5380</v>
      </c>
      <c r="D2687" s="350" t="s">
        <v>16718</v>
      </c>
      <c r="E2687" s="350" t="s">
        <v>252</v>
      </c>
      <c r="F2687" s="350" t="s">
        <v>358</v>
      </c>
      <c r="G2687" s="350" t="s">
        <v>447</v>
      </c>
      <c r="H2687" s="309" t="s">
        <v>1280</v>
      </c>
    </row>
    <row r="2688" spans="1:8" s="187" customFormat="1" ht="22.9" customHeight="1" x14ac:dyDescent="0.2">
      <c r="A2688" s="552"/>
      <c r="B2688" s="553"/>
      <c r="C2688" s="350" t="s">
        <v>5381</v>
      </c>
      <c r="D2688" s="350" t="s">
        <v>16719</v>
      </c>
      <c r="E2688" s="350" t="s">
        <v>252</v>
      </c>
      <c r="F2688" s="350" t="s">
        <v>358</v>
      </c>
      <c r="G2688" s="350" t="s">
        <v>447</v>
      </c>
      <c r="H2688" s="309" t="s">
        <v>1280</v>
      </c>
    </row>
    <row r="2689" spans="1:8" s="187" customFormat="1" ht="22.9" customHeight="1" x14ac:dyDescent="0.2">
      <c r="A2689" s="552"/>
      <c r="B2689" s="553"/>
      <c r="C2689" s="350" t="s">
        <v>5446</v>
      </c>
      <c r="D2689" s="350" t="s">
        <v>16720</v>
      </c>
      <c r="E2689" s="350" t="s">
        <v>252</v>
      </c>
      <c r="F2689" s="350" t="s">
        <v>358</v>
      </c>
      <c r="G2689" s="350" t="s">
        <v>447</v>
      </c>
      <c r="H2689" s="309" t="s">
        <v>1280</v>
      </c>
    </row>
    <row r="2690" spans="1:8" s="187" customFormat="1" ht="22.9" customHeight="1" x14ac:dyDescent="0.2">
      <c r="A2690" s="552"/>
      <c r="B2690" s="553"/>
      <c r="C2690" s="350" t="s">
        <v>5447</v>
      </c>
      <c r="D2690" s="350" t="s">
        <v>8092</v>
      </c>
      <c r="E2690" s="350" t="s">
        <v>252</v>
      </c>
      <c r="F2690" s="350" t="s">
        <v>358</v>
      </c>
      <c r="G2690" s="350" t="s">
        <v>447</v>
      </c>
      <c r="H2690" s="309" t="s">
        <v>1280</v>
      </c>
    </row>
    <row r="2691" spans="1:8" s="187" customFormat="1" ht="22.9" customHeight="1" x14ac:dyDescent="0.2">
      <c r="A2691" s="552"/>
      <c r="B2691" s="553"/>
      <c r="C2691" s="350" t="s">
        <v>5448</v>
      </c>
      <c r="D2691" s="350" t="s">
        <v>16721</v>
      </c>
      <c r="E2691" s="350" t="s">
        <v>252</v>
      </c>
      <c r="F2691" s="350" t="s">
        <v>358</v>
      </c>
      <c r="G2691" s="350" t="s">
        <v>447</v>
      </c>
      <c r="H2691" s="309" t="s">
        <v>1280</v>
      </c>
    </row>
    <row r="2692" spans="1:8" s="187" customFormat="1" ht="22.9" customHeight="1" x14ac:dyDescent="0.2">
      <c r="A2692" s="552"/>
      <c r="B2692" s="553"/>
      <c r="C2692" s="350" t="s">
        <v>5449</v>
      </c>
      <c r="D2692" s="350" t="s">
        <v>5450</v>
      </c>
      <c r="E2692" s="350" t="s">
        <v>252</v>
      </c>
      <c r="F2692" s="350" t="s">
        <v>358</v>
      </c>
      <c r="G2692" s="350" t="s">
        <v>447</v>
      </c>
      <c r="H2692" s="309" t="s">
        <v>1280</v>
      </c>
    </row>
    <row r="2693" spans="1:8" s="187" customFormat="1" ht="22.9" customHeight="1" x14ac:dyDescent="0.2">
      <c r="A2693" s="552"/>
      <c r="B2693" s="553"/>
      <c r="C2693" s="350" t="s">
        <v>5451</v>
      </c>
      <c r="D2693" s="350" t="s">
        <v>5452</v>
      </c>
      <c r="E2693" s="350" t="s">
        <v>252</v>
      </c>
      <c r="F2693" s="350" t="s">
        <v>358</v>
      </c>
      <c r="G2693" s="350" t="s">
        <v>447</v>
      </c>
      <c r="H2693" s="309" t="s">
        <v>1280</v>
      </c>
    </row>
    <row r="2694" spans="1:8" s="187" customFormat="1" ht="22.9" customHeight="1" x14ac:dyDescent="0.2">
      <c r="A2694" s="552"/>
      <c r="B2694" s="553"/>
      <c r="C2694" s="350" t="s">
        <v>5455</v>
      </c>
      <c r="D2694" s="350" t="s">
        <v>16722</v>
      </c>
      <c r="E2694" s="350" t="s">
        <v>252</v>
      </c>
      <c r="F2694" s="350" t="s">
        <v>358</v>
      </c>
      <c r="G2694" s="350" t="s">
        <v>447</v>
      </c>
      <c r="H2694" s="309" t="s">
        <v>1280</v>
      </c>
    </row>
    <row r="2695" spans="1:8" s="187" customFormat="1" ht="22.9" customHeight="1" x14ac:dyDescent="0.2">
      <c r="A2695" s="552"/>
      <c r="B2695" s="553"/>
      <c r="C2695" s="350" t="s">
        <v>5456</v>
      </c>
      <c r="D2695" s="350" t="s">
        <v>5457</v>
      </c>
      <c r="E2695" s="350" t="s">
        <v>252</v>
      </c>
      <c r="F2695" s="350" t="s">
        <v>358</v>
      </c>
      <c r="G2695" s="350" t="s">
        <v>447</v>
      </c>
      <c r="H2695" s="309" t="s">
        <v>1280</v>
      </c>
    </row>
    <row r="2696" spans="1:8" s="187" customFormat="1" ht="22.9" customHeight="1" x14ac:dyDescent="0.2">
      <c r="A2696" s="552"/>
      <c r="B2696" s="553"/>
      <c r="C2696" s="350" t="s">
        <v>5458</v>
      </c>
      <c r="D2696" s="350" t="s">
        <v>5459</v>
      </c>
      <c r="E2696" s="350" t="s">
        <v>252</v>
      </c>
      <c r="F2696" s="350" t="s">
        <v>358</v>
      </c>
      <c r="G2696" s="350" t="s">
        <v>447</v>
      </c>
      <c r="H2696" s="309" t="s">
        <v>1280</v>
      </c>
    </row>
    <row r="2697" spans="1:8" s="187" customFormat="1" ht="22.9" customHeight="1" x14ac:dyDescent="0.2">
      <c r="A2697" s="552"/>
      <c r="B2697" s="553"/>
      <c r="C2697" s="350" t="s">
        <v>5382</v>
      </c>
      <c r="D2697" s="350" t="s">
        <v>16723</v>
      </c>
      <c r="E2697" s="350" t="s">
        <v>252</v>
      </c>
      <c r="F2697" s="350" t="s">
        <v>358</v>
      </c>
      <c r="G2697" s="350" t="s">
        <v>447</v>
      </c>
      <c r="H2697" s="309" t="s">
        <v>1280</v>
      </c>
    </row>
    <row r="2698" spans="1:8" s="187" customFormat="1" ht="22.9" customHeight="1" x14ac:dyDescent="0.2">
      <c r="A2698" s="552"/>
      <c r="B2698" s="553"/>
      <c r="C2698" s="350" t="s">
        <v>5383</v>
      </c>
      <c r="D2698" s="350" t="s">
        <v>16724</v>
      </c>
      <c r="E2698" s="350" t="s">
        <v>252</v>
      </c>
      <c r="F2698" s="350" t="s">
        <v>358</v>
      </c>
      <c r="G2698" s="350" t="s">
        <v>447</v>
      </c>
      <c r="H2698" s="309" t="s">
        <v>1280</v>
      </c>
    </row>
    <row r="2699" spans="1:8" s="187" customFormat="1" ht="22.9" customHeight="1" x14ac:dyDescent="0.2">
      <c r="A2699" s="552"/>
      <c r="B2699" s="553"/>
      <c r="C2699" s="350" t="s">
        <v>5384</v>
      </c>
      <c r="D2699" s="350" t="s">
        <v>16725</v>
      </c>
      <c r="E2699" s="350" t="s">
        <v>252</v>
      </c>
      <c r="F2699" s="350" t="s">
        <v>358</v>
      </c>
      <c r="G2699" s="350" t="s">
        <v>447</v>
      </c>
      <c r="H2699" s="309" t="s">
        <v>1280</v>
      </c>
    </row>
    <row r="2700" spans="1:8" s="187" customFormat="1" ht="22.9" customHeight="1" x14ac:dyDescent="0.2">
      <c r="A2700" s="552"/>
      <c r="B2700" s="553"/>
      <c r="C2700" s="350" t="s">
        <v>5385</v>
      </c>
      <c r="D2700" s="350" t="s">
        <v>16726</v>
      </c>
      <c r="E2700" s="350" t="s">
        <v>252</v>
      </c>
      <c r="F2700" s="350" t="s">
        <v>358</v>
      </c>
      <c r="G2700" s="350" t="s">
        <v>447</v>
      </c>
      <c r="H2700" s="309" t="s">
        <v>1280</v>
      </c>
    </row>
    <row r="2701" spans="1:8" s="187" customFormat="1" ht="22.9" customHeight="1" x14ac:dyDescent="0.2">
      <c r="A2701" s="552"/>
      <c r="B2701" s="553"/>
      <c r="C2701" s="350" t="s">
        <v>5386</v>
      </c>
      <c r="D2701" s="350" t="s">
        <v>16727</v>
      </c>
      <c r="E2701" s="350" t="s">
        <v>252</v>
      </c>
      <c r="F2701" s="350" t="s">
        <v>358</v>
      </c>
      <c r="G2701" s="350" t="s">
        <v>447</v>
      </c>
      <c r="H2701" s="309" t="s">
        <v>1280</v>
      </c>
    </row>
    <row r="2702" spans="1:8" s="187" customFormat="1" ht="22.9" customHeight="1" x14ac:dyDescent="0.2">
      <c r="A2702" s="552"/>
      <c r="B2702" s="553"/>
      <c r="C2702" s="350" t="s">
        <v>5387</v>
      </c>
      <c r="D2702" s="350" t="s">
        <v>16728</v>
      </c>
      <c r="E2702" s="350" t="s">
        <v>252</v>
      </c>
      <c r="F2702" s="350" t="s">
        <v>358</v>
      </c>
      <c r="G2702" s="350" t="s">
        <v>447</v>
      </c>
      <c r="H2702" s="309" t="s">
        <v>1280</v>
      </c>
    </row>
    <row r="2703" spans="1:8" s="187" customFormat="1" ht="22.9" customHeight="1" x14ac:dyDescent="0.2">
      <c r="A2703" s="552"/>
      <c r="B2703" s="553"/>
      <c r="C2703" s="350" t="s">
        <v>5460</v>
      </c>
      <c r="D2703" s="350" t="s">
        <v>5461</v>
      </c>
      <c r="E2703" s="350" t="s">
        <v>252</v>
      </c>
      <c r="F2703" s="350" t="s">
        <v>358</v>
      </c>
      <c r="G2703" s="350" t="s">
        <v>447</v>
      </c>
      <c r="H2703" s="309" t="s">
        <v>1280</v>
      </c>
    </row>
    <row r="2704" spans="1:8" s="187" customFormat="1" ht="22.9" customHeight="1" x14ac:dyDescent="0.2">
      <c r="A2704" s="552"/>
      <c r="B2704" s="553"/>
      <c r="C2704" s="350" t="s">
        <v>5462</v>
      </c>
      <c r="D2704" s="350" t="s">
        <v>16729</v>
      </c>
      <c r="E2704" s="350" t="s">
        <v>252</v>
      </c>
      <c r="F2704" s="350" t="s">
        <v>358</v>
      </c>
      <c r="G2704" s="350" t="s">
        <v>447</v>
      </c>
      <c r="H2704" s="309" t="s">
        <v>1280</v>
      </c>
    </row>
    <row r="2705" spans="1:8" s="187" customFormat="1" ht="22.9" customHeight="1" x14ac:dyDescent="0.2">
      <c r="A2705" s="552"/>
      <c r="B2705" s="553"/>
      <c r="C2705" s="350" t="s">
        <v>5463</v>
      </c>
      <c r="D2705" s="350" t="s">
        <v>5464</v>
      </c>
      <c r="E2705" s="350" t="s">
        <v>252</v>
      </c>
      <c r="F2705" s="350" t="s">
        <v>358</v>
      </c>
      <c r="G2705" s="350" t="s">
        <v>447</v>
      </c>
      <c r="H2705" s="309" t="s">
        <v>1280</v>
      </c>
    </row>
    <row r="2706" spans="1:8" s="187" customFormat="1" ht="22.9" customHeight="1" x14ac:dyDescent="0.2">
      <c r="A2706" s="552"/>
      <c r="B2706" s="553"/>
      <c r="C2706" s="350" t="s">
        <v>5465</v>
      </c>
      <c r="D2706" s="350" t="s">
        <v>5466</v>
      </c>
      <c r="E2706" s="350" t="s">
        <v>252</v>
      </c>
      <c r="F2706" s="350" t="s">
        <v>358</v>
      </c>
      <c r="G2706" s="350" t="s">
        <v>447</v>
      </c>
      <c r="H2706" s="309" t="s">
        <v>1280</v>
      </c>
    </row>
    <row r="2707" spans="1:8" s="187" customFormat="1" ht="22.9" customHeight="1" x14ac:dyDescent="0.2">
      <c r="A2707" s="552"/>
      <c r="B2707" s="553"/>
      <c r="C2707" s="350" t="s">
        <v>5388</v>
      </c>
      <c r="D2707" s="350" t="s">
        <v>16730</v>
      </c>
      <c r="E2707" s="350" t="s">
        <v>252</v>
      </c>
      <c r="F2707" s="350" t="s">
        <v>358</v>
      </c>
      <c r="G2707" s="350" t="s">
        <v>447</v>
      </c>
      <c r="H2707" s="309" t="s">
        <v>1280</v>
      </c>
    </row>
    <row r="2708" spans="1:8" s="187" customFormat="1" ht="22.9" customHeight="1" x14ac:dyDescent="0.2">
      <c r="A2708" s="552"/>
      <c r="B2708" s="553"/>
      <c r="C2708" s="350" t="s">
        <v>5467</v>
      </c>
      <c r="D2708" s="350" t="s">
        <v>16731</v>
      </c>
      <c r="E2708" s="350" t="s">
        <v>252</v>
      </c>
      <c r="F2708" s="350" t="s">
        <v>358</v>
      </c>
      <c r="G2708" s="350" t="s">
        <v>447</v>
      </c>
      <c r="H2708" s="309" t="s">
        <v>1280</v>
      </c>
    </row>
    <row r="2709" spans="1:8" s="187" customFormat="1" ht="22.9" customHeight="1" x14ac:dyDescent="0.2">
      <c r="A2709" s="552"/>
      <c r="B2709" s="553"/>
      <c r="C2709" s="350" t="s">
        <v>5468</v>
      </c>
      <c r="D2709" s="350" t="s">
        <v>5469</v>
      </c>
      <c r="E2709" s="350" t="s">
        <v>252</v>
      </c>
      <c r="F2709" s="350" t="s">
        <v>358</v>
      </c>
      <c r="G2709" s="350" t="s">
        <v>447</v>
      </c>
      <c r="H2709" s="309" t="s">
        <v>1280</v>
      </c>
    </row>
    <row r="2710" spans="1:8" s="187" customFormat="1" ht="22.9" customHeight="1" x14ac:dyDescent="0.2">
      <c r="A2710" s="552"/>
      <c r="B2710" s="553"/>
      <c r="C2710" s="350" t="s">
        <v>5389</v>
      </c>
      <c r="D2710" s="350" t="s">
        <v>16732</v>
      </c>
      <c r="E2710" s="350" t="s">
        <v>252</v>
      </c>
      <c r="F2710" s="350" t="s">
        <v>358</v>
      </c>
      <c r="G2710" s="350" t="s">
        <v>447</v>
      </c>
      <c r="H2710" s="309" t="s">
        <v>1280</v>
      </c>
    </row>
    <row r="2711" spans="1:8" s="187" customFormat="1" ht="22.9" customHeight="1" x14ac:dyDescent="0.2">
      <c r="A2711" s="552"/>
      <c r="B2711" s="553"/>
      <c r="C2711" s="350" t="s">
        <v>5390</v>
      </c>
      <c r="D2711" s="350" t="s">
        <v>16733</v>
      </c>
      <c r="E2711" s="350" t="s">
        <v>252</v>
      </c>
      <c r="F2711" s="350" t="s">
        <v>358</v>
      </c>
      <c r="G2711" s="350" t="s">
        <v>447</v>
      </c>
      <c r="H2711" s="309" t="s">
        <v>1280</v>
      </c>
    </row>
    <row r="2712" spans="1:8" s="187" customFormat="1" ht="22.9" customHeight="1" x14ac:dyDescent="0.2">
      <c r="A2712" s="552"/>
      <c r="B2712" s="553"/>
      <c r="C2712" s="350" t="s">
        <v>5470</v>
      </c>
      <c r="D2712" s="350" t="s">
        <v>5471</v>
      </c>
      <c r="E2712" s="350" t="s">
        <v>252</v>
      </c>
      <c r="F2712" s="350" t="s">
        <v>358</v>
      </c>
      <c r="G2712" s="350" t="s">
        <v>447</v>
      </c>
      <c r="H2712" s="309" t="s">
        <v>1280</v>
      </c>
    </row>
    <row r="2713" spans="1:8" s="187" customFormat="1" ht="22.9" customHeight="1" x14ac:dyDescent="0.2">
      <c r="A2713" s="552"/>
      <c r="B2713" s="553"/>
      <c r="C2713" s="350" t="s">
        <v>5472</v>
      </c>
      <c r="D2713" s="350" t="s">
        <v>5473</v>
      </c>
      <c r="E2713" s="350" t="s">
        <v>252</v>
      </c>
      <c r="F2713" s="350" t="s">
        <v>358</v>
      </c>
      <c r="G2713" s="350" t="s">
        <v>447</v>
      </c>
      <c r="H2713" s="309" t="s">
        <v>1280</v>
      </c>
    </row>
    <row r="2714" spans="1:8" s="187" customFormat="1" ht="22.9" customHeight="1" x14ac:dyDescent="0.2">
      <c r="A2714" s="552"/>
      <c r="B2714" s="553"/>
      <c r="C2714" s="350" t="s">
        <v>5391</v>
      </c>
      <c r="D2714" s="350" t="s">
        <v>16734</v>
      </c>
      <c r="E2714" s="350" t="s">
        <v>252</v>
      </c>
      <c r="F2714" s="350" t="s">
        <v>358</v>
      </c>
      <c r="G2714" s="350" t="s">
        <v>447</v>
      </c>
      <c r="H2714" s="309" t="s">
        <v>1280</v>
      </c>
    </row>
    <row r="2715" spans="1:8" s="187" customFormat="1" ht="22.9" customHeight="1" x14ac:dyDescent="0.2">
      <c r="A2715" s="552" t="s">
        <v>649</v>
      </c>
      <c r="B2715" s="553" t="s">
        <v>650</v>
      </c>
      <c r="C2715" s="350" t="s">
        <v>5353</v>
      </c>
      <c r="D2715" s="350" t="s">
        <v>16735</v>
      </c>
      <c r="E2715" s="350" t="s">
        <v>252</v>
      </c>
      <c r="F2715" s="350" t="s">
        <v>358</v>
      </c>
      <c r="G2715" s="350" t="s">
        <v>447</v>
      </c>
      <c r="H2715" s="309" t="s">
        <v>1255</v>
      </c>
    </row>
    <row r="2716" spans="1:8" s="187" customFormat="1" ht="22.9" customHeight="1" x14ac:dyDescent="0.2">
      <c r="A2716" s="552"/>
      <c r="B2716" s="553"/>
      <c r="C2716" s="350" t="s">
        <v>5434</v>
      </c>
      <c r="D2716" s="350" t="s">
        <v>16736</v>
      </c>
      <c r="E2716" s="350" t="s">
        <v>252</v>
      </c>
      <c r="F2716" s="350" t="s">
        <v>358</v>
      </c>
      <c r="G2716" s="350" t="s">
        <v>447</v>
      </c>
      <c r="H2716" s="309" t="s">
        <v>1255</v>
      </c>
    </row>
    <row r="2717" spans="1:8" s="187" customFormat="1" ht="22.9" customHeight="1" x14ac:dyDescent="0.2">
      <c r="A2717" s="552"/>
      <c r="B2717" s="553"/>
      <c r="C2717" s="350" t="s">
        <v>5435</v>
      </c>
      <c r="D2717" s="350" t="s">
        <v>16737</v>
      </c>
      <c r="E2717" s="350" t="s">
        <v>252</v>
      </c>
      <c r="F2717" s="350" t="s">
        <v>358</v>
      </c>
      <c r="G2717" s="350" t="s">
        <v>447</v>
      </c>
      <c r="H2717" s="309" t="s">
        <v>1255</v>
      </c>
    </row>
    <row r="2718" spans="1:8" s="187" customFormat="1" ht="22.9" customHeight="1" x14ac:dyDescent="0.2">
      <c r="A2718" s="552"/>
      <c r="B2718" s="553"/>
      <c r="C2718" s="350" t="s">
        <v>5368</v>
      </c>
      <c r="D2718" s="350" t="s">
        <v>16738</v>
      </c>
      <c r="E2718" s="350" t="s">
        <v>252</v>
      </c>
      <c r="F2718" s="350" t="s">
        <v>358</v>
      </c>
      <c r="G2718" s="350" t="s">
        <v>447</v>
      </c>
      <c r="H2718" s="309" t="s">
        <v>1255</v>
      </c>
    </row>
    <row r="2719" spans="1:8" s="187" customFormat="1" ht="22.9" customHeight="1" x14ac:dyDescent="0.2">
      <c r="A2719" s="552"/>
      <c r="B2719" s="553"/>
      <c r="C2719" s="350" t="s">
        <v>5392</v>
      </c>
      <c r="D2719" s="350" t="s">
        <v>5393</v>
      </c>
      <c r="E2719" s="350" t="s">
        <v>252</v>
      </c>
      <c r="F2719" s="350" t="s">
        <v>358</v>
      </c>
      <c r="G2719" s="350" t="s">
        <v>447</v>
      </c>
      <c r="H2719" s="309" t="s">
        <v>1255</v>
      </c>
    </row>
    <row r="2720" spans="1:8" s="187" customFormat="1" ht="22.9" customHeight="1" x14ac:dyDescent="0.2">
      <c r="A2720" s="552"/>
      <c r="B2720" s="553"/>
      <c r="C2720" s="350" t="s">
        <v>5394</v>
      </c>
      <c r="D2720" s="350" t="s">
        <v>16739</v>
      </c>
      <c r="E2720" s="350" t="s">
        <v>252</v>
      </c>
      <c r="F2720" s="350" t="s">
        <v>358</v>
      </c>
      <c r="G2720" s="350" t="s">
        <v>447</v>
      </c>
      <c r="H2720" s="309" t="s">
        <v>1255</v>
      </c>
    </row>
    <row r="2721" spans="1:8" s="187" customFormat="1" ht="22.9" customHeight="1" x14ac:dyDescent="0.2">
      <c r="A2721" s="552"/>
      <c r="B2721" s="553"/>
      <c r="C2721" s="350" t="s">
        <v>5395</v>
      </c>
      <c r="D2721" s="350" t="s">
        <v>5396</v>
      </c>
      <c r="E2721" s="350" t="s">
        <v>252</v>
      </c>
      <c r="F2721" s="350" t="s">
        <v>358</v>
      </c>
      <c r="G2721" s="350" t="s">
        <v>447</v>
      </c>
      <c r="H2721" s="309" t="s">
        <v>1255</v>
      </c>
    </row>
    <row r="2722" spans="1:8" s="187" customFormat="1" ht="22.9" customHeight="1" x14ac:dyDescent="0.2">
      <c r="A2722" s="552"/>
      <c r="B2722" s="553"/>
      <c r="C2722" s="350" t="s">
        <v>5397</v>
      </c>
      <c r="D2722" s="350" t="s">
        <v>5398</v>
      </c>
      <c r="E2722" s="350" t="s">
        <v>252</v>
      </c>
      <c r="F2722" s="350" t="s">
        <v>358</v>
      </c>
      <c r="G2722" s="350" t="s">
        <v>447</v>
      </c>
      <c r="H2722" s="309" t="s">
        <v>1255</v>
      </c>
    </row>
    <row r="2723" spans="1:8" s="187" customFormat="1" ht="22.9" customHeight="1" x14ac:dyDescent="0.2">
      <c r="A2723" s="552"/>
      <c r="B2723" s="553"/>
      <c r="C2723" s="350" t="s">
        <v>5399</v>
      </c>
      <c r="D2723" s="350" t="s">
        <v>16740</v>
      </c>
      <c r="E2723" s="350" t="s">
        <v>252</v>
      </c>
      <c r="F2723" s="350" t="s">
        <v>358</v>
      </c>
      <c r="G2723" s="350" t="s">
        <v>447</v>
      </c>
      <c r="H2723" s="309" t="s">
        <v>1255</v>
      </c>
    </row>
    <row r="2724" spans="1:8" s="187" customFormat="1" ht="22.9" customHeight="1" x14ac:dyDescent="0.2">
      <c r="A2724" s="552"/>
      <c r="B2724" s="553"/>
      <c r="C2724" s="350" t="s">
        <v>5371</v>
      </c>
      <c r="D2724" s="350" t="s">
        <v>16741</v>
      </c>
      <c r="E2724" s="350" t="s">
        <v>252</v>
      </c>
      <c r="F2724" s="350" t="s">
        <v>358</v>
      </c>
      <c r="G2724" s="350" t="s">
        <v>447</v>
      </c>
      <c r="H2724" s="309" t="s">
        <v>1255</v>
      </c>
    </row>
    <row r="2725" spans="1:8" s="187" customFormat="1" ht="22.9" customHeight="1" x14ac:dyDescent="0.2">
      <c r="A2725" s="552"/>
      <c r="B2725" s="553"/>
      <c r="C2725" s="350" t="s">
        <v>5445</v>
      </c>
      <c r="D2725" s="350" t="s">
        <v>16742</v>
      </c>
      <c r="E2725" s="350" t="s">
        <v>252</v>
      </c>
      <c r="F2725" s="350" t="s">
        <v>358</v>
      </c>
      <c r="G2725" s="350" t="s">
        <v>447</v>
      </c>
      <c r="H2725" s="309" t="s">
        <v>1255</v>
      </c>
    </row>
    <row r="2726" spans="1:8" s="187" customFormat="1" ht="22.9" customHeight="1" x14ac:dyDescent="0.2">
      <c r="A2726" s="552"/>
      <c r="B2726" s="553"/>
      <c r="C2726" s="350" t="s">
        <v>5453</v>
      </c>
      <c r="D2726" s="350" t="s">
        <v>16743</v>
      </c>
      <c r="E2726" s="350" t="s">
        <v>252</v>
      </c>
      <c r="F2726" s="350" t="s">
        <v>358</v>
      </c>
      <c r="G2726" s="350" t="s">
        <v>447</v>
      </c>
      <c r="H2726" s="309" t="s">
        <v>1255</v>
      </c>
    </row>
    <row r="2727" spans="1:8" s="187" customFormat="1" ht="22.9" customHeight="1" x14ac:dyDescent="0.2">
      <c r="A2727" s="552"/>
      <c r="B2727" s="553"/>
      <c r="C2727" s="350" t="s">
        <v>5400</v>
      </c>
      <c r="D2727" s="350" t="s">
        <v>5401</v>
      </c>
      <c r="E2727" s="350" t="s">
        <v>252</v>
      </c>
      <c r="F2727" s="350" t="s">
        <v>358</v>
      </c>
      <c r="G2727" s="350" t="s">
        <v>447</v>
      </c>
      <c r="H2727" s="309" t="s">
        <v>1255</v>
      </c>
    </row>
    <row r="2728" spans="1:8" s="187" customFormat="1" ht="22.9" customHeight="1" x14ac:dyDescent="0.2">
      <c r="A2728" s="552"/>
      <c r="B2728" s="553"/>
      <c r="C2728" s="350" t="s">
        <v>5402</v>
      </c>
      <c r="D2728" s="350" t="s">
        <v>5403</v>
      </c>
      <c r="E2728" s="350" t="s">
        <v>252</v>
      </c>
      <c r="F2728" s="350" t="s">
        <v>358</v>
      </c>
      <c r="G2728" s="350" t="s">
        <v>447</v>
      </c>
      <c r="H2728" s="309" t="s">
        <v>1255</v>
      </c>
    </row>
    <row r="2729" spans="1:8" s="187" customFormat="1" ht="22.9" customHeight="1" x14ac:dyDescent="0.2">
      <c r="A2729" s="552" t="s">
        <v>618</v>
      </c>
      <c r="B2729" s="553" t="s">
        <v>418</v>
      </c>
      <c r="C2729" s="350" t="s">
        <v>5404</v>
      </c>
      <c r="D2729" s="350" t="s">
        <v>5405</v>
      </c>
      <c r="E2729" s="350" t="s">
        <v>252</v>
      </c>
      <c r="F2729" s="350" t="s">
        <v>358</v>
      </c>
      <c r="G2729" s="350" t="s">
        <v>447</v>
      </c>
      <c r="H2729" s="309"/>
    </row>
    <row r="2730" spans="1:8" s="187" customFormat="1" ht="22.9" customHeight="1" x14ac:dyDescent="0.2">
      <c r="A2730" s="552"/>
      <c r="B2730" s="553"/>
      <c r="C2730" s="350" t="s">
        <v>5406</v>
      </c>
      <c r="D2730" s="350" t="s">
        <v>5407</v>
      </c>
      <c r="E2730" s="350" t="s">
        <v>252</v>
      </c>
      <c r="F2730" s="350" t="s">
        <v>358</v>
      </c>
      <c r="G2730" s="350" t="s">
        <v>447</v>
      </c>
      <c r="H2730" s="309"/>
    </row>
    <row r="2731" spans="1:8" s="187" customFormat="1" ht="22.9" customHeight="1" x14ac:dyDescent="0.2">
      <c r="A2731" s="552"/>
      <c r="B2731" s="553"/>
      <c r="C2731" s="350" t="s">
        <v>5408</v>
      </c>
      <c r="D2731" s="350" t="s">
        <v>5409</v>
      </c>
      <c r="E2731" s="350" t="s">
        <v>252</v>
      </c>
      <c r="F2731" s="350" t="s">
        <v>358</v>
      </c>
      <c r="G2731" s="350" t="s">
        <v>447</v>
      </c>
      <c r="H2731" s="309"/>
    </row>
    <row r="2732" spans="1:8" s="187" customFormat="1" ht="22.9" customHeight="1" x14ac:dyDescent="0.2">
      <c r="A2732" s="552"/>
      <c r="B2732" s="553"/>
      <c r="C2732" s="350" t="s">
        <v>5410</v>
      </c>
      <c r="D2732" s="350" t="s">
        <v>16744</v>
      </c>
      <c r="E2732" s="350" t="s">
        <v>252</v>
      </c>
      <c r="F2732" s="350" t="s">
        <v>358</v>
      </c>
      <c r="G2732" s="350" t="s">
        <v>447</v>
      </c>
      <c r="H2732" s="309"/>
    </row>
    <row r="2733" spans="1:8" s="187" customFormat="1" ht="22.9" customHeight="1" x14ac:dyDescent="0.2">
      <c r="A2733" s="552"/>
      <c r="B2733" s="553"/>
      <c r="C2733" s="350" t="s">
        <v>5411</v>
      </c>
      <c r="D2733" s="350" t="s">
        <v>5412</v>
      </c>
      <c r="E2733" s="350" t="s">
        <v>252</v>
      </c>
      <c r="F2733" s="350" t="s">
        <v>358</v>
      </c>
      <c r="G2733" s="350" t="s">
        <v>447</v>
      </c>
      <c r="H2733" s="309"/>
    </row>
    <row r="2734" spans="1:8" s="187" customFormat="1" ht="22.9" customHeight="1" x14ac:dyDescent="0.2">
      <c r="A2734" s="349" t="s">
        <v>745</v>
      </c>
      <c r="B2734" s="350" t="s">
        <v>746</v>
      </c>
      <c r="C2734" s="350" t="s">
        <v>5474</v>
      </c>
      <c r="D2734" s="350" t="s">
        <v>747</v>
      </c>
      <c r="E2734" s="350" t="s">
        <v>252</v>
      </c>
      <c r="F2734" s="350" t="s">
        <v>358</v>
      </c>
      <c r="G2734" s="350" t="s">
        <v>447</v>
      </c>
      <c r="H2734" s="309" t="s">
        <v>1152</v>
      </c>
    </row>
    <row r="2735" spans="1:8" s="187" customFormat="1" ht="22.9" customHeight="1" x14ac:dyDescent="0.2">
      <c r="A2735" s="552" t="s">
        <v>757</v>
      </c>
      <c r="B2735" s="553" t="s">
        <v>427</v>
      </c>
      <c r="C2735" s="350" t="s">
        <v>5475</v>
      </c>
      <c r="D2735" s="350" t="s">
        <v>5476</v>
      </c>
      <c r="E2735" s="350" t="s">
        <v>255</v>
      </c>
      <c r="F2735" s="350" t="s">
        <v>5477</v>
      </c>
      <c r="G2735" s="350" t="s">
        <v>447</v>
      </c>
      <c r="H2735" s="309"/>
    </row>
    <row r="2736" spans="1:8" s="187" customFormat="1" ht="22.9" customHeight="1" x14ac:dyDescent="0.2">
      <c r="A2736" s="552"/>
      <c r="B2736" s="553"/>
      <c r="C2736" s="350" t="s">
        <v>5478</v>
      </c>
      <c r="D2736" s="350" t="s">
        <v>8093</v>
      </c>
      <c r="E2736" s="350" t="s">
        <v>255</v>
      </c>
      <c r="F2736" s="350" t="s">
        <v>5477</v>
      </c>
      <c r="G2736" s="350" t="s">
        <v>447</v>
      </c>
      <c r="H2736" s="309"/>
    </row>
    <row r="2737" spans="1:8" s="187" customFormat="1" ht="22.9" customHeight="1" x14ac:dyDescent="0.2">
      <c r="A2737" s="552"/>
      <c r="B2737" s="553"/>
      <c r="C2737" s="350" t="s">
        <v>5479</v>
      </c>
      <c r="D2737" s="350" t="s">
        <v>5480</v>
      </c>
      <c r="E2737" s="350" t="s">
        <v>255</v>
      </c>
      <c r="F2737" s="350" t="s">
        <v>5477</v>
      </c>
      <c r="G2737" s="350" t="s">
        <v>447</v>
      </c>
      <c r="H2737" s="309"/>
    </row>
    <row r="2738" spans="1:8" s="187" customFormat="1" ht="22.9" customHeight="1" x14ac:dyDescent="0.2">
      <c r="A2738" s="552" t="s">
        <v>541</v>
      </c>
      <c r="B2738" s="553" t="s">
        <v>16189</v>
      </c>
      <c r="C2738" s="350" t="s">
        <v>5481</v>
      </c>
      <c r="D2738" s="350" t="s">
        <v>5482</v>
      </c>
      <c r="E2738" s="350" t="s">
        <v>255</v>
      </c>
      <c r="F2738" s="350" t="s">
        <v>2076</v>
      </c>
      <c r="G2738" s="350" t="s">
        <v>447</v>
      </c>
      <c r="H2738" s="309"/>
    </row>
    <row r="2739" spans="1:8" s="187" customFormat="1" ht="22.9" customHeight="1" x14ac:dyDescent="0.2">
      <c r="A2739" s="552"/>
      <c r="B2739" s="553"/>
      <c r="C2739" s="350" t="s">
        <v>5483</v>
      </c>
      <c r="D2739" s="350" t="s">
        <v>5484</v>
      </c>
      <c r="E2739" s="350" t="s">
        <v>255</v>
      </c>
      <c r="F2739" s="350" t="s">
        <v>2196</v>
      </c>
      <c r="G2739" s="350" t="s">
        <v>447</v>
      </c>
      <c r="H2739" s="309"/>
    </row>
    <row r="2740" spans="1:8" s="187" customFormat="1" ht="22.9" customHeight="1" x14ac:dyDescent="0.2">
      <c r="A2740" s="552"/>
      <c r="B2740" s="553"/>
      <c r="C2740" s="350" t="s">
        <v>5485</v>
      </c>
      <c r="D2740" s="350" t="s">
        <v>5486</v>
      </c>
      <c r="E2740" s="350" t="s">
        <v>255</v>
      </c>
      <c r="F2740" s="350" t="s">
        <v>2196</v>
      </c>
      <c r="G2740" s="350" t="s">
        <v>447</v>
      </c>
      <c r="H2740" s="309"/>
    </row>
    <row r="2741" spans="1:8" s="187" customFormat="1" ht="22.9" customHeight="1" x14ac:dyDescent="0.2">
      <c r="A2741" s="552"/>
      <c r="B2741" s="553"/>
      <c r="C2741" s="350" t="s">
        <v>5487</v>
      </c>
      <c r="D2741" s="350" t="s">
        <v>5488</v>
      </c>
      <c r="E2741" s="350" t="s">
        <v>255</v>
      </c>
      <c r="F2741" s="350" t="s">
        <v>2196</v>
      </c>
      <c r="G2741" s="350" t="s">
        <v>447</v>
      </c>
      <c r="H2741" s="309"/>
    </row>
    <row r="2742" spans="1:8" s="187" customFormat="1" ht="22.9" customHeight="1" x14ac:dyDescent="0.2">
      <c r="A2742" s="552"/>
      <c r="B2742" s="553"/>
      <c r="C2742" s="350" t="s">
        <v>5489</v>
      </c>
      <c r="D2742" s="350" t="s">
        <v>5490</v>
      </c>
      <c r="E2742" s="350" t="s">
        <v>255</v>
      </c>
      <c r="F2742" s="350" t="s">
        <v>2196</v>
      </c>
      <c r="G2742" s="350" t="s">
        <v>447</v>
      </c>
      <c r="H2742" s="309"/>
    </row>
    <row r="2743" spans="1:8" s="187" customFormat="1" ht="22.9" customHeight="1" x14ac:dyDescent="0.2">
      <c r="A2743" s="552"/>
      <c r="B2743" s="553"/>
      <c r="C2743" s="350" t="s">
        <v>5491</v>
      </c>
      <c r="D2743" s="350" t="s">
        <v>5492</v>
      </c>
      <c r="E2743" s="350" t="s">
        <v>255</v>
      </c>
      <c r="F2743" s="350" t="s">
        <v>2196</v>
      </c>
      <c r="G2743" s="350" t="s">
        <v>447</v>
      </c>
      <c r="H2743" s="309"/>
    </row>
    <row r="2744" spans="1:8" s="187" customFormat="1" ht="22.9" customHeight="1" x14ac:dyDescent="0.2">
      <c r="A2744" s="552"/>
      <c r="B2744" s="553"/>
      <c r="C2744" s="350" t="s">
        <v>5493</v>
      </c>
      <c r="D2744" s="350" t="s">
        <v>8094</v>
      </c>
      <c r="E2744" s="350" t="s">
        <v>255</v>
      </c>
      <c r="F2744" s="350" t="s">
        <v>2196</v>
      </c>
      <c r="G2744" s="350" t="s">
        <v>447</v>
      </c>
      <c r="H2744" s="309"/>
    </row>
    <row r="2745" spans="1:8" s="187" customFormat="1" ht="22.9" customHeight="1" x14ac:dyDescent="0.2">
      <c r="A2745" s="552"/>
      <c r="B2745" s="553"/>
      <c r="C2745" s="350" t="s">
        <v>5494</v>
      </c>
      <c r="D2745" s="350" t="s">
        <v>5495</v>
      </c>
      <c r="E2745" s="350" t="s">
        <v>255</v>
      </c>
      <c r="F2745" s="350" t="s">
        <v>5477</v>
      </c>
      <c r="G2745" s="350" t="s">
        <v>447</v>
      </c>
      <c r="H2745" s="309"/>
    </row>
    <row r="2746" spans="1:8" s="187" customFormat="1" ht="22.9" customHeight="1" x14ac:dyDescent="0.2">
      <c r="A2746" s="552"/>
      <c r="B2746" s="553"/>
      <c r="C2746" s="350" t="s">
        <v>5496</v>
      </c>
      <c r="D2746" s="350" t="s">
        <v>5497</v>
      </c>
      <c r="E2746" s="350" t="s">
        <v>255</v>
      </c>
      <c r="F2746" s="350" t="s">
        <v>5477</v>
      </c>
      <c r="G2746" s="350" t="s">
        <v>447</v>
      </c>
      <c r="H2746" s="309"/>
    </row>
    <row r="2747" spans="1:8" s="187" customFormat="1" ht="22.9" customHeight="1" x14ac:dyDescent="0.2">
      <c r="A2747" s="552"/>
      <c r="B2747" s="553"/>
      <c r="C2747" s="350" t="s">
        <v>5498</v>
      </c>
      <c r="D2747" s="350" t="s">
        <v>5499</v>
      </c>
      <c r="E2747" s="350" t="s">
        <v>255</v>
      </c>
      <c r="F2747" s="350" t="s">
        <v>5477</v>
      </c>
      <c r="G2747" s="350" t="s">
        <v>447</v>
      </c>
      <c r="H2747" s="309"/>
    </row>
    <row r="2748" spans="1:8" s="187" customFormat="1" ht="22.9" customHeight="1" x14ac:dyDescent="0.2">
      <c r="A2748" s="552"/>
      <c r="B2748" s="553"/>
      <c r="C2748" s="350" t="s">
        <v>5500</v>
      </c>
      <c r="D2748" s="350" t="s">
        <v>5501</v>
      </c>
      <c r="E2748" s="350" t="s">
        <v>255</v>
      </c>
      <c r="F2748" s="350" t="s">
        <v>5477</v>
      </c>
      <c r="G2748" s="350" t="s">
        <v>447</v>
      </c>
      <c r="H2748" s="309"/>
    </row>
    <row r="2749" spans="1:8" s="187" customFormat="1" ht="22.9" customHeight="1" x14ac:dyDescent="0.2">
      <c r="A2749" s="552"/>
      <c r="B2749" s="553"/>
      <c r="C2749" s="350" t="s">
        <v>5502</v>
      </c>
      <c r="D2749" s="350" t="s">
        <v>5503</v>
      </c>
      <c r="E2749" s="350" t="s">
        <v>255</v>
      </c>
      <c r="F2749" s="350" t="s">
        <v>5477</v>
      </c>
      <c r="G2749" s="350" t="s">
        <v>447</v>
      </c>
      <c r="H2749" s="309"/>
    </row>
    <row r="2750" spans="1:8" s="187" customFormat="1" ht="22.9" customHeight="1" x14ac:dyDescent="0.2">
      <c r="A2750" s="552" t="s">
        <v>758</v>
      </c>
      <c r="B2750" s="553" t="s">
        <v>759</v>
      </c>
      <c r="C2750" s="350" t="s">
        <v>5504</v>
      </c>
      <c r="D2750" s="350" t="s">
        <v>8095</v>
      </c>
      <c r="E2750" s="350" t="s">
        <v>255</v>
      </c>
      <c r="F2750" s="350" t="s">
        <v>2196</v>
      </c>
      <c r="G2750" s="350" t="s">
        <v>447</v>
      </c>
      <c r="H2750" s="309" t="s">
        <v>1280</v>
      </c>
    </row>
    <row r="2751" spans="1:8" s="187" customFormat="1" ht="22.9" customHeight="1" x14ac:dyDescent="0.2">
      <c r="A2751" s="552"/>
      <c r="B2751" s="553"/>
      <c r="C2751" s="350" t="s">
        <v>5505</v>
      </c>
      <c r="D2751" s="350" t="s">
        <v>8096</v>
      </c>
      <c r="E2751" s="350" t="s">
        <v>255</v>
      </c>
      <c r="F2751" s="350" t="s">
        <v>2196</v>
      </c>
      <c r="G2751" s="350" t="s">
        <v>447</v>
      </c>
      <c r="H2751" s="309" t="s">
        <v>1280</v>
      </c>
    </row>
    <row r="2752" spans="1:8" s="187" customFormat="1" ht="22.9" customHeight="1" x14ac:dyDescent="0.2">
      <c r="A2752" s="552"/>
      <c r="B2752" s="553"/>
      <c r="C2752" s="350" t="s">
        <v>5506</v>
      </c>
      <c r="D2752" s="350" t="s">
        <v>8097</v>
      </c>
      <c r="E2752" s="350" t="s">
        <v>255</v>
      </c>
      <c r="F2752" s="350" t="s">
        <v>2196</v>
      </c>
      <c r="G2752" s="350" t="s">
        <v>447</v>
      </c>
      <c r="H2752" s="309" t="s">
        <v>1280</v>
      </c>
    </row>
    <row r="2753" spans="1:8" s="187" customFormat="1" ht="22.9" customHeight="1" x14ac:dyDescent="0.2">
      <c r="A2753" s="552"/>
      <c r="B2753" s="553"/>
      <c r="C2753" s="350" t="s">
        <v>5507</v>
      </c>
      <c r="D2753" s="350" t="s">
        <v>8098</v>
      </c>
      <c r="E2753" s="350" t="s">
        <v>255</v>
      </c>
      <c r="F2753" s="350" t="s">
        <v>2196</v>
      </c>
      <c r="G2753" s="350" t="s">
        <v>447</v>
      </c>
      <c r="H2753" s="309" t="s">
        <v>1280</v>
      </c>
    </row>
    <row r="2754" spans="1:8" s="187" customFormat="1" ht="22.9" customHeight="1" x14ac:dyDescent="0.2">
      <c r="A2754" s="552"/>
      <c r="B2754" s="553"/>
      <c r="C2754" s="350" t="s">
        <v>5508</v>
      </c>
      <c r="D2754" s="350" t="s">
        <v>8099</v>
      </c>
      <c r="E2754" s="350" t="s">
        <v>255</v>
      </c>
      <c r="F2754" s="350" t="s">
        <v>5477</v>
      </c>
      <c r="G2754" s="350" t="s">
        <v>447</v>
      </c>
      <c r="H2754" s="309" t="s">
        <v>1280</v>
      </c>
    </row>
    <row r="2755" spans="1:8" s="187" customFormat="1" ht="22.9" customHeight="1" x14ac:dyDescent="0.2">
      <c r="A2755" s="552"/>
      <c r="B2755" s="553"/>
      <c r="C2755" s="350" t="s">
        <v>5509</v>
      </c>
      <c r="D2755" s="350" t="s">
        <v>8100</v>
      </c>
      <c r="E2755" s="350" t="s">
        <v>255</v>
      </c>
      <c r="F2755" s="350" t="s">
        <v>5477</v>
      </c>
      <c r="G2755" s="350" t="s">
        <v>447</v>
      </c>
      <c r="H2755" s="309" t="s">
        <v>1280</v>
      </c>
    </row>
    <row r="2756" spans="1:8" s="187" customFormat="1" ht="22.9" customHeight="1" x14ac:dyDescent="0.2">
      <c r="A2756" s="552" t="s">
        <v>554</v>
      </c>
      <c r="B2756" s="553" t="s">
        <v>555</v>
      </c>
      <c r="C2756" s="350" t="s">
        <v>5510</v>
      </c>
      <c r="D2756" s="350" t="s">
        <v>5511</v>
      </c>
      <c r="E2756" s="350" t="s">
        <v>255</v>
      </c>
      <c r="F2756" s="350" t="s">
        <v>18316</v>
      </c>
      <c r="G2756" s="350" t="s">
        <v>447</v>
      </c>
      <c r="H2756" s="309" t="s">
        <v>1170</v>
      </c>
    </row>
    <row r="2757" spans="1:8" s="187" customFormat="1" ht="22.9" customHeight="1" x14ac:dyDescent="0.2">
      <c r="A2757" s="552"/>
      <c r="B2757" s="553"/>
      <c r="C2757" s="350" t="s">
        <v>5512</v>
      </c>
      <c r="D2757" s="350" t="s">
        <v>5513</v>
      </c>
      <c r="E2757" s="350" t="s">
        <v>255</v>
      </c>
      <c r="F2757" s="350" t="s">
        <v>1207</v>
      </c>
      <c r="G2757" s="350" t="s">
        <v>447</v>
      </c>
      <c r="H2757" s="309" t="s">
        <v>1170</v>
      </c>
    </row>
    <row r="2758" spans="1:8" s="187" customFormat="1" ht="22.9" customHeight="1" x14ac:dyDescent="0.2">
      <c r="A2758" s="552"/>
      <c r="B2758" s="553"/>
      <c r="C2758" s="350" t="s">
        <v>5514</v>
      </c>
      <c r="D2758" s="350" t="s">
        <v>5515</v>
      </c>
      <c r="E2758" s="350" t="s">
        <v>255</v>
      </c>
      <c r="F2758" s="350" t="s">
        <v>1207</v>
      </c>
      <c r="G2758" s="350" t="s">
        <v>447</v>
      </c>
      <c r="H2758" s="309" t="s">
        <v>1170</v>
      </c>
    </row>
    <row r="2759" spans="1:8" s="187" customFormat="1" ht="22.9" customHeight="1" x14ac:dyDescent="0.2">
      <c r="A2759" s="552"/>
      <c r="B2759" s="553"/>
      <c r="C2759" s="350" t="s">
        <v>5516</v>
      </c>
      <c r="D2759" s="350" t="s">
        <v>5517</v>
      </c>
      <c r="E2759" s="350" t="s">
        <v>255</v>
      </c>
      <c r="F2759" s="350" t="s">
        <v>1207</v>
      </c>
      <c r="G2759" s="350" t="s">
        <v>447</v>
      </c>
      <c r="H2759" s="309" t="s">
        <v>1170</v>
      </c>
    </row>
    <row r="2760" spans="1:8" s="187" customFormat="1" ht="22.9" customHeight="1" x14ac:dyDescent="0.2">
      <c r="A2760" s="552"/>
      <c r="B2760" s="553"/>
      <c r="C2760" s="350" t="s">
        <v>5518</v>
      </c>
      <c r="D2760" s="350" t="s">
        <v>5519</v>
      </c>
      <c r="E2760" s="350" t="s">
        <v>255</v>
      </c>
      <c r="F2760" s="350" t="s">
        <v>1207</v>
      </c>
      <c r="G2760" s="350" t="s">
        <v>447</v>
      </c>
      <c r="H2760" s="309" t="s">
        <v>1170</v>
      </c>
    </row>
    <row r="2761" spans="1:8" s="187" customFormat="1" ht="22.9" customHeight="1" x14ac:dyDescent="0.2">
      <c r="A2761" s="552" t="s">
        <v>643</v>
      </c>
      <c r="B2761" s="553" t="s">
        <v>644</v>
      </c>
      <c r="C2761" s="350" t="s">
        <v>16065</v>
      </c>
      <c r="D2761" s="350" t="s">
        <v>5520</v>
      </c>
      <c r="E2761" s="350" t="s">
        <v>252</v>
      </c>
      <c r="F2761" s="350" t="s">
        <v>349</v>
      </c>
      <c r="G2761" s="350" t="s">
        <v>447</v>
      </c>
      <c r="H2761" s="309" t="s">
        <v>1152</v>
      </c>
    </row>
    <row r="2762" spans="1:8" s="187" customFormat="1" ht="22.9" customHeight="1" x14ac:dyDescent="0.2">
      <c r="A2762" s="552"/>
      <c r="B2762" s="553"/>
      <c r="C2762" s="350" t="s">
        <v>16066</v>
      </c>
      <c r="D2762" s="350" t="s">
        <v>5521</v>
      </c>
      <c r="E2762" s="350" t="s">
        <v>252</v>
      </c>
      <c r="F2762" s="350" t="s">
        <v>350</v>
      </c>
      <c r="G2762" s="350" t="s">
        <v>447</v>
      </c>
      <c r="H2762" s="309" t="s">
        <v>1152</v>
      </c>
    </row>
    <row r="2763" spans="1:8" s="187" customFormat="1" ht="22.9" customHeight="1" x14ac:dyDescent="0.2">
      <c r="A2763" s="552"/>
      <c r="B2763" s="553"/>
      <c r="C2763" s="350" t="s">
        <v>5522</v>
      </c>
      <c r="D2763" s="350" t="s">
        <v>5523</v>
      </c>
      <c r="E2763" s="350" t="s">
        <v>255</v>
      </c>
      <c r="F2763" s="350" t="s">
        <v>1207</v>
      </c>
      <c r="G2763" s="350" t="s">
        <v>447</v>
      </c>
      <c r="H2763" s="309" t="s">
        <v>1152</v>
      </c>
    </row>
    <row r="2764" spans="1:8" s="187" customFormat="1" ht="22.9" customHeight="1" x14ac:dyDescent="0.2">
      <c r="A2764" s="552"/>
      <c r="B2764" s="553"/>
      <c r="C2764" s="350" t="s">
        <v>5524</v>
      </c>
      <c r="D2764" s="350" t="s">
        <v>5525</v>
      </c>
      <c r="E2764" s="350" t="s">
        <v>255</v>
      </c>
      <c r="F2764" s="350" t="s">
        <v>1207</v>
      </c>
      <c r="G2764" s="350" t="s">
        <v>447</v>
      </c>
      <c r="H2764" s="309" t="s">
        <v>1152</v>
      </c>
    </row>
    <row r="2765" spans="1:8" s="187" customFormat="1" ht="22.9" customHeight="1" x14ac:dyDescent="0.2">
      <c r="A2765" s="552"/>
      <c r="B2765" s="553"/>
      <c r="C2765" s="350" t="s">
        <v>5526</v>
      </c>
      <c r="D2765" s="350" t="s">
        <v>5527</v>
      </c>
      <c r="E2765" s="350" t="s">
        <v>255</v>
      </c>
      <c r="F2765" s="350" t="s">
        <v>1207</v>
      </c>
      <c r="G2765" s="350" t="s">
        <v>447</v>
      </c>
      <c r="H2765" s="309" t="s">
        <v>1152</v>
      </c>
    </row>
    <row r="2766" spans="1:8" s="187" customFormat="1" ht="22.9" customHeight="1" x14ac:dyDescent="0.2">
      <c r="A2766" s="552"/>
      <c r="B2766" s="553"/>
      <c r="C2766" s="350" t="s">
        <v>5528</v>
      </c>
      <c r="D2766" s="350" t="s">
        <v>5529</v>
      </c>
      <c r="E2766" s="350" t="s">
        <v>255</v>
      </c>
      <c r="F2766" s="350" t="s">
        <v>1207</v>
      </c>
      <c r="G2766" s="350" t="s">
        <v>447</v>
      </c>
      <c r="H2766" s="309" t="s">
        <v>1152</v>
      </c>
    </row>
    <row r="2767" spans="1:8" s="187" customFormat="1" ht="22.9" customHeight="1" x14ac:dyDescent="0.2">
      <c r="A2767" s="552"/>
      <c r="B2767" s="553"/>
      <c r="C2767" s="350" t="s">
        <v>5530</v>
      </c>
      <c r="D2767" s="350" t="s">
        <v>5531</v>
      </c>
      <c r="E2767" s="350" t="s">
        <v>255</v>
      </c>
      <c r="F2767" s="350" t="s">
        <v>1207</v>
      </c>
      <c r="G2767" s="350" t="s">
        <v>447</v>
      </c>
      <c r="H2767" s="309" t="s">
        <v>1152</v>
      </c>
    </row>
    <row r="2768" spans="1:8" s="187" customFormat="1" ht="22.9" customHeight="1" x14ac:dyDescent="0.2">
      <c r="A2768" s="552"/>
      <c r="B2768" s="553"/>
      <c r="C2768" s="350" t="s">
        <v>5532</v>
      </c>
      <c r="D2768" s="350" t="s">
        <v>5533</v>
      </c>
      <c r="E2768" s="350" t="s">
        <v>255</v>
      </c>
      <c r="F2768" s="350" t="s">
        <v>1207</v>
      </c>
      <c r="G2768" s="350" t="s">
        <v>447</v>
      </c>
      <c r="H2768" s="309" t="s">
        <v>1152</v>
      </c>
    </row>
    <row r="2769" spans="1:8" s="187" customFormat="1" ht="22.9" customHeight="1" x14ac:dyDescent="0.2">
      <c r="A2769" s="552"/>
      <c r="B2769" s="553"/>
      <c r="C2769" s="350" t="s">
        <v>5534</v>
      </c>
      <c r="D2769" s="350" t="s">
        <v>5535</v>
      </c>
      <c r="E2769" s="350" t="s">
        <v>255</v>
      </c>
      <c r="F2769" s="350" t="s">
        <v>1207</v>
      </c>
      <c r="G2769" s="350" t="s">
        <v>447</v>
      </c>
      <c r="H2769" s="309" t="s">
        <v>1152</v>
      </c>
    </row>
    <row r="2770" spans="1:8" s="187" customFormat="1" ht="22.9" customHeight="1" x14ac:dyDescent="0.2">
      <c r="A2770" s="552"/>
      <c r="B2770" s="553"/>
      <c r="C2770" s="350" t="s">
        <v>5536</v>
      </c>
      <c r="D2770" s="350" t="s">
        <v>5537</v>
      </c>
      <c r="E2770" s="350" t="s">
        <v>255</v>
      </c>
      <c r="F2770" s="350" t="s">
        <v>1207</v>
      </c>
      <c r="G2770" s="350" t="s">
        <v>447</v>
      </c>
      <c r="H2770" s="309" t="s">
        <v>1152</v>
      </c>
    </row>
    <row r="2771" spans="1:8" s="187" customFormat="1" ht="22.9" customHeight="1" x14ac:dyDescent="0.2">
      <c r="A2771" s="552"/>
      <c r="B2771" s="553"/>
      <c r="C2771" s="350" t="s">
        <v>5538</v>
      </c>
      <c r="D2771" s="350" t="s">
        <v>5539</v>
      </c>
      <c r="E2771" s="350" t="s">
        <v>255</v>
      </c>
      <c r="F2771" s="350" t="s">
        <v>1207</v>
      </c>
      <c r="G2771" s="350" t="s">
        <v>447</v>
      </c>
      <c r="H2771" s="309" t="s">
        <v>1152</v>
      </c>
    </row>
    <row r="2772" spans="1:8" s="187" customFormat="1" ht="22.9" customHeight="1" x14ac:dyDescent="0.2">
      <c r="A2772" s="552" t="s">
        <v>760</v>
      </c>
      <c r="B2772" s="553" t="s">
        <v>761</v>
      </c>
      <c r="C2772" s="350" t="s">
        <v>5540</v>
      </c>
      <c r="D2772" s="350" t="s">
        <v>5541</v>
      </c>
      <c r="E2772" s="350" t="s">
        <v>255</v>
      </c>
      <c r="F2772" s="350" t="s">
        <v>2076</v>
      </c>
      <c r="G2772" s="350" t="s">
        <v>447</v>
      </c>
      <c r="H2772" s="309" t="s">
        <v>1225</v>
      </c>
    </row>
    <row r="2773" spans="1:8" s="187" customFormat="1" ht="22.9" customHeight="1" x14ac:dyDescent="0.2">
      <c r="A2773" s="552"/>
      <c r="B2773" s="553"/>
      <c r="C2773" s="350" t="s">
        <v>5542</v>
      </c>
      <c r="D2773" s="350" t="s">
        <v>5543</v>
      </c>
      <c r="E2773" s="350" t="s">
        <v>255</v>
      </c>
      <c r="F2773" s="350" t="s">
        <v>2076</v>
      </c>
      <c r="G2773" s="350" t="s">
        <v>447</v>
      </c>
      <c r="H2773" s="309" t="s">
        <v>1225</v>
      </c>
    </row>
    <row r="2774" spans="1:8" s="187" customFormat="1" ht="22.9" customHeight="1" x14ac:dyDescent="0.2">
      <c r="A2774" s="552"/>
      <c r="B2774" s="553"/>
      <c r="C2774" s="350" t="s">
        <v>5544</v>
      </c>
      <c r="D2774" s="350" t="s">
        <v>5545</v>
      </c>
      <c r="E2774" s="350" t="s">
        <v>255</v>
      </c>
      <c r="F2774" s="350" t="s">
        <v>2076</v>
      </c>
      <c r="G2774" s="350" t="s">
        <v>447</v>
      </c>
      <c r="H2774" s="309" t="s">
        <v>1225</v>
      </c>
    </row>
    <row r="2775" spans="1:8" s="187" customFormat="1" ht="22.9" customHeight="1" x14ac:dyDescent="0.2">
      <c r="A2775" s="552"/>
      <c r="B2775" s="553"/>
      <c r="C2775" s="350" t="s">
        <v>5546</v>
      </c>
      <c r="D2775" s="350" t="s">
        <v>5547</v>
      </c>
      <c r="E2775" s="350" t="s">
        <v>255</v>
      </c>
      <c r="F2775" s="350" t="s">
        <v>2076</v>
      </c>
      <c r="G2775" s="350" t="s">
        <v>447</v>
      </c>
      <c r="H2775" s="309" t="s">
        <v>1225</v>
      </c>
    </row>
    <row r="2776" spans="1:8" s="187" customFormat="1" ht="22.9" customHeight="1" x14ac:dyDescent="0.2">
      <c r="A2776" s="552"/>
      <c r="B2776" s="553"/>
      <c r="C2776" s="350" t="s">
        <v>5548</v>
      </c>
      <c r="D2776" s="350" t="s">
        <v>5549</v>
      </c>
      <c r="E2776" s="350" t="s">
        <v>255</v>
      </c>
      <c r="F2776" s="350" t="s">
        <v>1207</v>
      </c>
      <c r="G2776" s="350" t="s">
        <v>447</v>
      </c>
      <c r="H2776" s="309" t="s">
        <v>1225</v>
      </c>
    </row>
    <row r="2777" spans="1:8" s="187" customFormat="1" ht="22.9" customHeight="1" x14ac:dyDescent="0.2">
      <c r="A2777" s="552"/>
      <c r="B2777" s="553"/>
      <c r="C2777" s="350" t="s">
        <v>5550</v>
      </c>
      <c r="D2777" s="350" t="s">
        <v>5551</v>
      </c>
      <c r="E2777" s="350" t="s">
        <v>255</v>
      </c>
      <c r="F2777" s="350" t="s">
        <v>1207</v>
      </c>
      <c r="G2777" s="350" t="s">
        <v>447</v>
      </c>
      <c r="H2777" s="309" t="s">
        <v>1225</v>
      </c>
    </row>
    <row r="2778" spans="1:8" s="187" customFormat="1" ht="22.9" customHeight="1" x14ac:dyDescent="0.2">
      <c r="A2778" s="552" t="s">
        <v>527</v>
      </c>
      <c r="B2778" s="553" t="s">
        <v>528</v>
      </c>
      <c r="C2778" s="350" t="s">
        <v>5552</v>
      </c>
      <c r="D2778" s="350" t="s">
        <v>5553</v>
      </c>
      <c r="E2778" s="350" t="s">
        <v>255</v>
      </c>
      <c r="F2778" s="350" t="s">
        <v>2076</v>
      </c>
      <c r="G2778" s="350" t="s">
        <v>447</v>
      </c>
      <c r="H2778" s="309" t="s">
        <v>1170</v>
      </c>
    </row>
    <row r="2779" spans="1:8" s="187" customFormat="1" ht="22.9" customHeight="1" x14ac:dyDescent="0.2">
      <c r="A2779" s="552"/>
      <c r="B2779" s="553"/>
      <c r="C2779" s="350" t="s">
        <v>5554</v>
      </c>
      <c r="D2779" s="350" t="s">
        <v>5555</v>
      </c>
      <c r="E2779" s="350" t="s">
        <v>255</v>
      </c>
      <c r="F2779" s="350" t="s">
        <v>2243</v>
      </c>
      <c r="G2779" s="350" t="s">
        <v>447</v>
      </c>
      <c r="H2779" s="309" t="s">
        <v>1170</v>
      </c>
    </row>
    <row r="2780" spans="1:8" s="187" customFormat="1" ht="22.9" customHeight="1" x14ac:dyDescent="0.2">
      <c r="A2780" s="552"/>
      <c r="B2780" s="553"/>
      <c r="C2780" s="350" t="s">
        <v>5556</v>
      </c>
      <c r="D2780" s="350" t="s">
        <v>5557</v>
      </c>
      <c r="E2780" s="350" t="s">
        <v>255</v>
      </c>
      <c r="F2780" s="350" t="s">
        <v>2243</v>
      </c>
      <c r="G2780" s="350" t="s">
        <v>447</v>
      </c>
      <c r="H2780" s="309" t="s">
        <v>1170</v>
      </c>
    </row>
    <row r="2781" spans="1:8" s="187" customFormat="1" ht="22.9" customHeight="1" x14ac:dyDescent="0.2">
      <c r="A2781" s="552"/>
      <c r="B2781" s="553"/>
      <c r="C2781" s="350" t="s">
        <v>5558</v>
      </c>
      <c r="D2781" s="350" t="s">
        <v>5559</v>
      </c>
      <c r="E2781" s="350" t="s">
        <v>255</v>
      </c>
      <c r="F2781" s="350" t="s">
        <v>1207</v>
      </c>
      <c r="G2781" s="350" t="s">
        <v>447</v>
      </c>
      <c r="H2781" s="309" t="s">
        <v>1170</v>
      </c>
    </row>
    <row r="2782" spans="1:8" s="187" customFormat="1" ht="22.9" customHeight="1" x14ac:dyDescent="0.2">
      <c r="A2782" s="552"/>
      <c r="B2782" s="553"/>
      <c r="C2782" s="350" t="s">
        <v>5560</v>
      </c>
      <c r="D2782" s="350" t="s">
        <v>5561</v>
      </c>
      <c r="E2782" s="350" t="s">
        <v>255</v>
      </c>
      <c r="F2782" s="350" t="s">
        <v>1207</v>
      </c>
      <c r="G2782" s="350" t="s">
        <v>447</v>
      </c>
      <c r="H2782" s="309" t="s">
        <v>1170</v>
      </c>
    </row>
    <row r="2783" spans="1:8" s="187" customFormat="1" ht="22.9" customHeight="1" x14ac:dyDescent="0.2">
      <c r="A2783" s="552"/>
      <c r="B2783" s="553"/>
      <c r="C2783" s="350" t="s">
        <v>5562</v>
      </c>
      <c r="D2783" s="350" t="s">
        <v>5563</v>
      </c>
      <c r="E2783" s="350" t="s">
        <v>255</v>
      </c>
      <c r="F2783" s="350" t="s">
        <v>1207</v>
      </c>
      <c r="G2783" s="350" t="s">
        <v>447</v>
      </c>
      <c r="H2783" s="309" t="s">
        <v>1170</v>
      </c>
    </row>
    <row r="2784" spans="1:8" s="187" customFormat="1" ht="22.9" customHeight="1" x14ac:dyDescent="0.2">
      <c r="A2784" s="552"/>
      <c r="B2784" s="553"/>
      <c r="C2784" s="350" t="s">
        <v>5564</v>
      </c>
      <c r="D2784" s="350" t="s">
        <v>5565</v>
      </c>
      <c r="E2784" s="350" t="s">
        <v>255</v>
      </c>
      <c r="F2784" s="350" t="s">
        <v>1207</v>
      </c>
      <c r="G2784" s="350" t="s">
        <v>447</v>
      </c>
      <c r="H2784" s="309" t="s">
        <v>1170</v>
      </c>
    </row>
    <row r="2785" spans="1:8" s="187" customFormat="1" ht="22.9" customHeight="1" x14ac:dyDescent="0.2">
      <c r="A2785" s="552"/>
      <c r="B2785" s="553"/>
      <c r="C2785" s="350" t="s">
        <v>5566</v>
      </c>
      <c r="D2785" s="350" t="s">
        <v>5567</v>
      </c>
      <c r="E2785" s="350" t="s">
        <v>255</v>
      </c>
      <c r="F2785" s="350" t="s">
        <v>1207</v>
      </c>
      <c r="G2785" s="350" t="s">
        <v>447</v>
      </c>
      <c r="H2785" s="309" t="s">
        <v>1170</v>
      </c>
    </row>
    <row r="2786" spans="1:8" s="187" customFormat="1" ht="22.9" customHeight="1" x14ac:dyDescent="0.2">
      <c r="A2786" s="552"/>
      <c r="B2786" s="553"/>
      <c r="C2786" s="350" t="s">
        <v>5568</v>
      </c>
      <c r="D2786" s="350" t="s">
        <v>5569</v>
      </c>
      <c r="E2786" s="350" t="s">
        <v>255</v>
      </c>
      <c r="F2786" s="350" t="s">
        <v>1207</v>
      </c>
      <c r="G2786" s="350" t="s">
        <v>447</v>
      </c>
      <c r="H2786" s="309" t="s">
        <v>1170</v>
      </c>
    </row>
    <row r="2787" spans="1:8" s="187" customFormat="1" ht="22.9" customHeight="1" x14ac:dyDescent="0.2">
      <c r="A2787" s="552" t="s">
        <v>762</v>
      </c>
      <c r="B2787" s="553" t="s">
        <v>763</v>
      </c>
      <c r="C2787" s="350" t="s">
        <v>5570</v>
      </c>
      <c r="D2787" s="350" t="s">
        <v>5571</v>
      </c>
      <c r="E2787" s="350" t="s">
        <v>255</v>
      </c>
      <c r="F2787" s="350" t="s">
        <v>1207</v>
      </c>
      <c r="G2787" s="350" t="s">
        <v>447</v>
      </c>
      <c r="H2787" s="309" t="s">
        <v>1152</v>
      </c>
    </row>
    <row r="2788" spans="1:8" s="187" customFormat="1" ht="22.9" customHeight="1" x14ac:dyDescent="0.2">
      <c r="A2788" s="552"/>
      <c r="B2788" s="553"/>
      <c r="C2788" s="350" t="s">
        <v>5572</v>
      </c>
      <c r="D2788" s="350" t="s">
        <v>5573</v>
      </c>
      <c r="E2788" s="350" t="s">
        <v>255</v>
      </c>
      <c r="F2788" s="350" t="s">
        <v>1207</v>
      </c>
      <c r="G2788" s="350" t="s">
        <v>462</v>
      </c>
      <c r="H2788" s="309" t="s">
        <v>1152</v>
      </c>
    </row>
    <row r="2789" spans="1:8" s="187" customFormat="1" ht="22.9" customHeight="1" x14ac:dyDescent="0.2">
      <c r="A2789" s="552"/>
      <c r="B2789" s="553"/>
      <c r="C2789" s="350" t="s">
        <v>5574</v>
      </c>
      <c r="D2789" s="350" t="s">
        <v>5575</v>
      </c>
      <c r="E2789" s="350" t="s">
        <v>255</v>
      </c>
      <c r="F2789" s="350" t="s">
        <v>1207</v>
      </c>
      <c r="G2789" s="350" t="s">
        <v>462</v>
      </c>
      <c r="H2789" s="309" t="s">
        <v>1152</v>
      </c>
    </row>
    <row r="2790" spans="1:8" s="187" customFormat="1" ht="22.9" customHeight="1" x14ac:dyDescent="0.2">
      <c r="A2790" s="349" t="s">
        <v>764</v>
      </c>
      <c r="B2790" s="350" t="s">
        <v>765</v>
      </c>
      <c r="C2790" s="350" t="s">
        <v>5576</v>
      </c>
      <c r="D2790" s="350" t="s">
        <v>766</v>
      </c>
      <c r="E2790" s="350" t="s">
        <v>255</v>
      </c>
      <c r="F2790" s="350" t="s">
        <v>1207</v>
      </c>
      <c r="G2790" s="350" t="s">
        <v>447</v>
      </c>
      <c r="H2790" s="309"/>
    </row>
    <row r="2791" spans="1:8" s="187" customFormat="1" ht="22.9" customHeight="1" x14ac:dyDescent="0.2">
      <c r="A2791" s="552" t="s">
        <v>1100</v>
      </c>
      <c r="B2791" s="553" t="s">
        <v>1101</v>
      </c>
      <c r="C2791" s="350" t="s">
        <v>5577</v>
      </c>
      <c r="D2791" s="350" t="s">
        <v>5578</v>
      </c>
      <c r="E2791" s="350" t="s">
        <v>250</v>
      </c>
      <c r="F2791" s="350" t="s">
        <v>3722</v>
      </c>
      <c r="G2791" s="350" t="s">
        <v>447</v>
      </c>
      <c r="H2791" s="309" t="s">
        <v>1280</v>
      </c>
    </row>
    <row r="2792" spans="1:8" s="187" customFormat="1" ht="22.9" customHeight="1" x14ac:dyDescent="0.2">
      <c r="A2792" s="552"/>
      <c r="B2792" s="553"/>
      <c r="C2792" s="350" t="s">
        <v>5579</v>
      </c>
      <c r="D2792" s="350" t="s">
        <v>5580</v>
      </c>
      <c r="E2792" s="350" t="s">
        <v>250</v>
      </c>
      <c r="F2792" s="350" t="s">
        <v>3722</v>
      </c>
      <c r="G2792" s="350" t="s">
        <v>447</v>
      </c>
      <c r="H2792" s="309" t="s">
        <v>1280</v>
      </c>
    </row>
    <row r="2793" spans="1:8" s="187" customFormat="1" ht="22.9" customHeight="1" x14ac:dyDescent="0.2">
      <c r="A2793" s="552"/>
      <c r="B2793" s="553"/>
      <c r="C2793" s="350" t="s">
        <v>3985</v>
      </c>
      <c r="D2793" s="350" t="s">
        <v>3986</v>
      </c>
      <c r="E2793" s="350" t="s">
        <v>250</v>
      </c>
      <c r="F2793" s="350" t="s">
        <v>3722</v>
      </c>
      <c r="G2793" s="350" t="s">
        <v>447</v>
      </c>
      <c r="H2793" s="309" t="s">
        <v>1280</v>
      </c>
    </row>
    <row r="2794" spans="1:8" s="187" customFormat="1" ht="22.9" customHeight="1" x14ac:dyDescent="0.2">
      <c r="A2794" s="552"/>
      <c r="B2794" s="553"/>
      <c r="C2794" s="350" t="s">
        <v>3987</v>
      </c>
      <c r="D2794" s="350" t="s">
        <v>3988</v>
      </c>
      <c r="E2794" s="350" t="s">
        <v>250</v>
      </c>
      <c r="F2794" s="350" t="s">
        <v>3722</v>
      </c>
      <c r="G2794" s="350" t="s">
        <v>447</v>
      </c>
      <c r="H2794" s="309" t="s">
        <v>1280</v>
      </c>
    </row>
    <row r="2795" spans="1:8" s="187" customFormat="1" ht="22.9" customHeight="1" x14ac:dyDescent="0.2">
      <c r="A2795" s="552"/>
      <c r="B2795" s="553"/>
      <c r="C2795" s="350" t="s">
        <v>3989</v>
      </c>
      <c r="D2795" s="350" t="s">
        <v>3990</v>
      </c>
      <c r="E2795" s="350" t="s">
        <v>250</v>
      </c>
      <c r="F2795" s="350" t="s">
        <v>3722</v>
      </c>
      <c r="G2795" s="350" t="s">
        <v>447</v>
      </c>
      <c r="H2795" s="309" t="s">
        <v>1280</v>
      </c>
    </row>
    <row r="2796" spans="1:8" s="187" customFormat="1" ht="22.9" customHeight="1" x14ac:dyDescent="0.2">
      <c r="A2796" s="552"/>
      <c r="B2796" s="553"/>
      <c r="C2796" s="350" t="s">
        <v>5581</v>
      </c>
      <c r="D2796" s="350" t="s">
        <v>5582</v>
      </c>
      <c r="E2796" s="350" t="s">
        <v>250</v>
      </c>
      <c r="F2796" s="350" t="s">
        <v>3722</v>
      </c>
      <c r="G2796" s="350" t="s">
        <v>447</v>
      </c>
      <c r="H2796" s="309" t="s">
        <v>1280</v>
      </c>
    </row>
    <row r="2797" spans="1:8" s="187" customFormat="1" ht="22.9" customHeight="1" x14ac:dyDescent="0.2">
      <c r="A2797" s="552"/>
      <c r="B2797" s="553"/>
      <c r="C2797" s="350" t="s">
        <v>5583</v>
      </c>
      <c r="D2797" s="350" t="s">
        <v>5584</v>
      </c>
      <c r="E2797" s="350" t="s">
        <v>250</v>
      </c>
      <c r="F2797" s="350" t="s">
        <v>3722</v>
      </c>
      <c r="G2797" s="350" t="s">
        <v>447</v>
      </c>
      <c r="H2797" s="309" t="s">
        <v>1280</v>
      </c>
    </row>
    <row r="2798" spans="1:8" s="187" customFormat="1" ht="22.9" customHeight="1" x14ac:dyDescent="0.2">
      <c r="A2798" s="552"/>
      <c r="B2798" s="553"/>
      <c r="C2798" s="350" t="s">
        <v>5585</v>
      </c>
      <c r="D2798" s="350" t="s">
        <v>5586</v>
      </c>
      <c r="E2798" s="350" t="s">
        <v>250</v>
      </c>
      <c r="F2798" s="350" t="s">
        <v>3722</v>
      </c>
      <c r="G2798" s="350" t="s">
        <v>447</v>
      </c>
      <c r="H2798" s="309" t="s">
        <v>1280</v>
      </c>
    </row>
    <row r="2799" spans="1:8" s="187" customFormat="1" ht="22.9" customHeight="1" x14ac:dyDescent="0.2">
      <c r="A2799" s="552"/>
      <c r="B2799" s="553"/>
      <c r="C2799" s="350" t="s">
        <v>5587</v>
      </c>
      <c r="D2799" s="350" t="s">
        <v>5588</v>
      </c>
      <c r="E2799" s="350" t="s">
        <v>250</v>
      </c>
      <c r="F2799" s="350" t="s">
        <v>3722</v>
      </c>
      <c r="G2799" s="350" t="s">
        <v>447</v>
      </c>
      <c r="H2799" s="309" t="s">
        <v>1280</v>
      </c>
    </row>
    <row r="2800" spans="1:8" s="187" customFormat="1" ht="22.9" customHeight="1" x14ac:dyDescent="0.2">
      <c r="A2800" s="552"/>
      <c r="B2800" s="553"/>
      <c r="C2800" s="350" t="s">
        <v>5589</v>
      </c>
      <c r="D2800" s="350" t="s">
        <v>5590</v>
      </c>
      <c r="E2800" s="350" t="s">
        <v>250</v>
      </c>
      <c r="F2800" s="350" t="s">
        <v>3722</v>
      </c>
      <c r="G2800" s="350" t="s">
        <v>447</v>
      </c>
      <c r="H2800" s="309" t="s">
        <v>1280</v>
      </c>
    </row>
    <row r="2801" spans="1:8" s="187" customFormat="1" ht="22.9" customHeight="1" x14ac:dyDescent="0.2">
      <c r="A2801" s="552"/>
      <c r="B2801" s="553"/>
      <c r="C2801" s="350" t="s">
        <v>16745</v>
      </c>
      <c r="D2801" s="350" t="s">
        <v>16746</v>
      </c>
      <c r="E2801" s="350" t="s">
        <v>250</v>
      </c>
      <c r="F2801" s="350" t="s">
        <v>3722</v>
      </c>
      <c r="G2801" s="350" t="s">
        <v>447</v>
      </c>
      <c r="H2801" s="309" t="s">
        <v>1280</v>
      </c>
    </row>
    <row r="2802" spans="1:8" s="187" customFormat="1" ht="22.9" customHeight="1" x14ac:dyDescent="0.2">
      <c r="A2802" s="552"/>
      <c r="B2802" s="553"/>
      <c r="C2802" s="350" t="s">
        <v>5591</v>
      </c>
      <c r="D2802" s="350" t="s">
        <v>5592</v>
      </c>
      <c r="E2802" s="350" t="s">
        <v>250</v>
      </c>
      <c r="F2802" s="350" t="s">
        <v>2344</v>
      </c>
      <c r="G2802" s="350" t="s">
        <v>447</v>
      </c>
      <c r="H2802" s="309" t="s">
        <v>1280</v>
      </c>
    </row>
    <row r="2803" spans="1:8" s="187" customFormat="1" ht="22.9" customHeight="1" x14ac:dyDescent="0.2">
      <c r="A2803" s="552"/>
      <c r="B2803" s="553"/>
      <c r="C2803" s="350" t="s">
        <v>5593</v>
      </c>
      <c r="D2803" s="350" t="s">
        <v>5594</v>
      </c>
      <c r="E2803" s="350" t="s">
        <v>250</v>
      </c>
      <c r="F2803" s="350" t="s">
        <v>2344</v>
      </c>
      <c r="G2803" s="350" t="s">
        <v>447</v>
      </c>
      <c r="H2803" s="309" t="s">
        <v>1280</v>
      </c>
    </row>
    <row r="2804" spans="1:8" s="187" customFormat="1" ht="22.9" customHeight="1" x14ac:dyDescent="0.2">
      <c r="A2804" s="552"/>
      <c r="B2804" s="553"/>
      <c r="C2804" s="350" t="s">
        <v>5595</v>
      </c>
      <c r="D2804" s="350" t="s">
        <v>5596</v>
      </c>
      <c r="E2804" s="350" t="s">
        <v>250</v>
      </c>
      <c r="F2804" s="350" t="s">
        <v>2344</v>
      </c>
      <c r="G2804" s="350" t="s">
        <v>447</v>
      </c>
      <c r="H2804" s="309" t="s">
        <v>1280</v>
      </c>
    </row>
    <row r="2805" spans="1:8" s="187" customFormat="1" ht="22.9" customHeight="1" x14ac:dyDescent="0.2">
      <c r="A2805" s="552"/>
      <c r="B2805" s="553"/>
      <c r="C2805" s="350" t="s">
        <v>5597</v>
      </c>
      <c r="D2805" s="350" t="s">
        <v>5598</v>
      </c>
      <c r="E2805" s="350" t="s">
        <v>250</v>
      </c>
      <c r="F2805" s="350" t="s">
        <v>2344</v>
      </c>
      <c r="G2805" s="350" t="s">
        <v>447</v>
      </c>
      <c r="H2805" s="309" t="s">
        <v>1280</v>
      </c>
    </row>
    <row r="2806" spans="1:8" s="187" customFormat="1" ht="22.9" customHeight="1" x14ac:dyDescent="0.2">
      <c r="A2806" s="552"/>
      <c r="B2806" s="553"/>
      <c r="C2806" s="350" t="s">
        <v>5599</v>
      </c>
      <c r="D2806" s="350" t="s">
        <v>5600</v>
      </c>
      <c r="E2806" s="350" t="s">
        <v>250</v>
      </c>
      <c r="F2806" s="350" t="s">
        <v>2344</v>
      </c>
      <c r="G2806" s="350" t="s">
        <v>447</v>
      </c>
      <c r="H2806" s="309" t="s">
        <v>1280</v>
      </c>
    </row>
    <row r="2807" spans="1:8" s="187" customFormat="1" ht="22.9" customHeight="1" x14ac:dyDescent="0.2">
      <c r="A2807" s="552"/>
      <c r="B2807" s="553"/>
      <c r="C2807" s="350" t="s">
        <v>5601</v>
      </c>
      <c r="D2807" s="350" t="s">
        <v>5602</v>
      </c>
      <c r="E2807" s="350" t="s">
        <v>250</v>
      </c>
      <c r="F2807" s="350" t="s">
        <v>2344</v>
      </c>
      <c r="G2807" s="350" t="s">
        <v>447</v>
      </c>
      <c r="H2807" s="309" t="s">
        <v>1280</v>
      </c>
    </row>
    <row r="2808" spans="1:8" s="187" customFormat="1" ht="22.9" customHeight="1" x14ac:dyDescent="0.2">
      <c r="A2808" s="552"/>
      <c r="B2808" s="553"/>
      <c r="C2808" s="350" t="s">
        <v>5603</v>
      </c>
      <c r="D2808" s="350" t="s">
        <v>5604</v>
      </c>
      <c r="E2808" s="350" t="s">
        <v>250</v>
      </c>
      <c r="F2808" s="350" t="s">
        <v>2344</v>
      </c>
      <c r="G2808" s="350" t="s">
        <v>447</v>
      </c>
      <c r="H2808" s="309" t="s">
        <v>1280</v>
      </c>
    </row>
    <row r="2809" spans="1:8" s="187" customFormat="1" ht="22.9" customHeight="1" x14ac:dyDescent="0.2">
      <c r="A2809" s="552"/>
      <c r="B2809" s="553"/>
      <c r="C2809" s="350" t="s">
        <v>5605</v>
      </c>
      <c r="D2809" s="350" t="s">
        <v>5606</v>
      </c>
      <c r="E2809" s="350" t="s">
        <v>250</v>
      </c>
      <c r="F2809" s="350" t="s">
        <v>2344</v>
      </c>
      <c r="G2809" s="350" t="s">
        <v>447</v>
      </c>
      <c r="H2809" s="309" t="s">
        <v>1280</v>
      </c>
    </row>
    <row r="2810" spans="1:8" s="187" customFormat="1" ht="22.9" customHeight="1" x14ac:dyDescent="0.2">
      <c r="A2810" s="552"/>
      <c r="B2810" s="553"/>
      <c r="C2810" s="350" t="s">
        <v>5607</v>
      </c>
      <c r="D2810" s="350" t="s">
        <v>5608</v>
      </c>
      <c r="E2810" s="350" t="s">
        <v>250</v>
      </c>
      <c r="F2810" s="350" t="s">
        <v>2344</v>
      </c>
      <c r="G2810" s="350" t="s">
        <v>447</v>
      </c>
      <c r="H2810" s="309" t="s">
        <v>1280</v>
      </c>
    </row>
    <row r="2811" spans="1:8" s="187" customFormat="1" ht="22.9" customHeight="1" x14ac:dyDescent="0.2">
      <c r="A2811" s="552"/>
      <c r="B2811" s="553"/>
      <c r="C2811" s="350" t="s">
        <v>5609</v>
      </c>
      <c r="D2811" s="350" t="s">
        <v>5610</v>
      </c>
      <c r="E2811" s="350" t="s">
        <v>250</v>
      </c>
      <c r="F2811" s="350" t="s">
        <v>2344</v>
      </c>
      <c r="G2811" s="350" t="s">
        <v>447</v>
      </c>
      <c r="H2811" s="309" t="s">
        <v>1280</v>
      </c>
    </row>
    <row r="2812" spans="1:8" s="187" customFormat="1" ht="22.9" customHeight="1" x14ac:dyDescent="0.2">
      <c r="A2812" s="552"/>
      <c r="B2812" s="553"/>
      <c r="C2812" s="350" t="s">
        <v>5611</v>
      </c>
      <c r="D2812" s="350" t="s">
        <v>5612</v>
      </c>
      <c r="E2812" s="350" t="s">
        <v>250</v>
      </c>
      <c r="F2812" s="350" t="s">
        <v>2344</v>
      </c>
      <c r="G2812" s="350" t="s">
        <v>447</v>
      </c>
      <c r="H2812" s="309" t="s">
        <v>1280</v>
      </c>
    </row>
    <row r="2813" spans="1:8" s="187" customFormat="1" ht="22.9" customHeight="1" x14ac:dyDescent="0.2">
      <c r="A2813" s="552"/>
      <c r="B2813" s="553"/>
      <c r="C2813" s="350" t="s">
        <v>5613</v>
      </c>
      <c r="D2813" s="350" t="s">
        <v>5614</v>
      </c>
      <c r="E2813" s="350" t="s">
        <v>250</v>
      </c>
      <c r="F2813" s="350" t="s">
        <v>3695</v>
      </c>
      <c r="G2813" s="350" t="s">
        <v>447</v>
      </c>
      <c r="H2813" s="309" t="s">
        <v>1280</v>
      </c>
    </row>
    <row r="2814" spans="1:8" s="187" customFormat="1" ht="22.9" customHeight="1" x14ac:dyDescent="0.2">
      <c r="A2814" s="552" t="s">
        <v>473</v>
      </c>
      <c r="B2814" s="553" t="s">
        <v>474</v>
      </c>
      <c r="C2814" s="350" t="s">
        <v>16067</v>
      </c>
      <c r="D2814" s="350" t="s">
        <v>5615</v>
      </c>
      <c r="E2814" s="350" t="s">
        <v>252</v>
      </c>
      <c r="F2814" s="350" t="s">
        <v>349</v>
      </c>
      <c r="G2814" s="350" t="s">
        <v>447</v>
      </c>
      <c r="H2814" s="309" t="s">
        <v>1255</v>
      </c>
    </row>
    <row r="2815" spans="1:8" s="187" customFormat="1" ht="22.9" customHeight="1" x14ac:dyDescent="0.2">
      <c r="A2815" s="552"/>
      <c r="B2815" s="553"/>
      <c r="C2815" s="350" t="s">
        <v>5616</v>
      </c>
      <c r="D2815" s="350" t="s">
        <v>5617</v>
      </c>
      <c r="E2815" s="350" t="s">
        <v>252</v>
      </c>
      <c r="F2815" s="350" t="s">
        <v>18321</v>
      </c>
      <c r="G2815" s="350" t="s">
        <v>447</v>
      </c>
      <c r="H2815" s="309" t="s">
        <v>1255</v>
      </c>
    </row>
    <row r="2816" spans="1:8" s="187" customFormat="1" ht="22.9" customHeight="1" x14ac:dyDescent="0.2">
      <c r="A2816" s="552"/>
      <c r="B2816" s="553"/>
      <c r="C2816" s="350" t="s">
        <v>5618</v>
      </c>
      <c r="D2816" s="350" t="s">
        <v>5619</v>
      </c>
      <c r="E2816" s="350" t="s">
        <v>252</v>
      </c>
      <c r="F2816" s="350" t="s">
        <v>18321</v>
      </c>
      <c r="G2816" s="350" t="s">
        <v>447</v>
      </c>
      <c r="H2816" s="309" t="s">
        <v>1255</v>
      </c>
    </row>
    <row r="2817" spans="1:8" s="187" customFormat="1" ht="22.9" customHeight="1" x14ac:dyDescent="0.2">
      <c r="A2817" s="552"/>
      <c r="B2817" s="553"/>
      <c r="C2817" s="350" t="s">
        <v>5620</v>
      </c>
      <c r="D2817" s="350" t="s">
        <v>5621</v>
      </c>
      <c r="E2817" s="350" t="s">
        <v>252</v>
      </c>
      <c r="F2817" s="350" t="s">
        <v>18321</v>
      </c>
      <c r="G2817" s="350" t="s">
        <v>447</v>
      </c>
      <c r="H2817" s="309" t="s">
        <v>1255</v>
      </c>
    </row>
    <row r="2818" spans="1:8" s="187" customFormat="1" ht="22.9" customHeight="1" x14ac:dyDescent="0.2">
      <c r="A2818" s="552"/>
      <c r="B2818" s="553"/>
      <c r="C2818" s="350" t="s">
        <v>5622</v>
      </c>
      <c r="D2818" s="350" t="s">
        <v>5623</v>
      </c>
      <c r="E2818" s="350" t="s">
        <v>252</v>
      </c>
      <c r="F2818" s="350" t="s">
        <v>18321</v>
      </c>
      <c r="G2818" s="350" t="s">
        <v>447</v>
      </c>
      <c r="H2818" s="309" t="s">
        <v>1255</v>
      </c>
    </row>
    <row r="2819" spans="1:8" s="187" customFormat="1" ht="22.9" customHeight="1" x14ac:dyDescent="0.2">
      <c r="A2819" s="552"/>
      <c r="B2819" s="553"/>
      <c r="C2819" s="350" t="s">
        <v>5624</v>
      </c>
      <c r="D2819" s="350" t="s">
        <v>5625</v>
      </c>
      <c r="E2819" s="350" t="s">
        <v>252</v>
      </c>
      <c r="F2819" s="350" t="s">
        <v>18321</v>
      </c>
      <c r="G2819" s="350" t="s">
        <v>447</v>
      </c>
      <c r="H2819" s="309" t="s">
        <v>1255</v>
      </c>
    </row>
    <row r="2820" spans="1:8" s="187" customFormat="1" ht="22.9" customHeight="1" x14ac:dyDescent="0.2">
      <c r="A2820" s="552"/>
      <c r="B2820" s="553"/>
      <c r="C2820" s="350" t="s">
        <v>5626</v>
      </c>
      <c r="D2820" s="350" t="s">
        <v>5627</v>
      </c>
      <c r="E2820" s="350" t="s">
        <v>252</v>
      </c>
      <c r="F2820" s="350" t="s">
        <v>18321</v>
      </c>
      <c r="G2820" s="350" t="s">
        <v>447</v>
      </c>
      <c r="H2820" s="309" t="s">
        <v>1255</v>
      </c>
    </row>
    <row r="2821" spans="1:8" s="187" customFormat="1" ht="22.9" customHeight="1" x14ac:dyDescent="0.2">
      <c r="A2821" s="552"/>
      <c r="B2821" s="553"/>
      <c r="C2821" s="350" t="s">
        <v>5628</v>
      </c>
      <c r="D2821" s="350" t="s">
        <v>5629</v>
      </c>
      <c r="E2821" s="350" t="s">
        <v>252</v>
      </c>
      <c r="F2821" s="350" t="s">
        <v>18321</v>
      </c>
      <c r="G2821" s="350" t="s">
        <v>447</v>
      </c>
      <c r="H2821" s="309" t="s">
        <v>1255</v>
      </c>
    </row>
    <row r="2822" spans="1:8" s="187" customFormat="1" ht="22.9" customHeight="1" x14ac:dyDescent="0.2">
      <c r="A2822" s="552"/>
      <c r="B2822" s="553"/>
      <c r="C2822" s="350" t="s">
        <v>5630</v>
      </c>
      <c r="D2822" s="350" t="s">
        <v>5631</v>
      </c>
      <c r="E2822" s="350" t="s">
        <v>252</v>
      </c>
      <c r="F2822" s="350" t="s">
        <v>18321</v>
      </c>
      <c r="G2822" s="350" t="s">
        <v>447</v>
      </c>
      <c r="H2822" s="309" t="s">
        <v>1255</v>
      </c>
    </row>
    <row r="2823" spans="1:8" s="187" customFormat="1" ht="22.9" customHeight="1" x14ac:dyDescent="0.2">
      <c r="A2823" s="552"/>
      <c r="B2823" s="553"/>
      <c r="C2823" s="350" t="s">
        <v>5632</v>
      </c>
      <c r="D2823" s="350" t="s">
        <v>5633</v>
      </c>
      <c r="E2823" s="350" t="s">
        <v>252</v>
      </c>
      <c r="F2823" s="350" t="s">
        <v>18321</v>
      </c>
      <c r="G2823" s="350" t="s">
        <v>447</v>
      </c>
      <c r="H2823" s="309" t="s">
        <v>1255</v>
      </c>
    </row>
    <row r="2824" spans="1:8" s="187" customFormat="1" ht="22.9" customHeight="1" x14ac:dyDescent="0.2">
      <c r="A2824" s="552"/>
      <c r="B2824" s="553"/>
      <c r="C2824" s="350" t="s">
        <v>5634</v>
      </c>
      <c r="D2824" s="350" t="s">
        <v>8101</v>
      </c>
      <c r="E2824" s="350" t="s">
        <v>252</v>
      </c>
      <c r="F2824" s="350" t="s">
        <v>18321</v>
      </c>
      <c r="G2824" s="350" t="s">
        <v>447</v>
      </c>
      <c r="H2824" s="309" t="s">
        <v>1255</v>
      </c>
    </row>
    <row r="2825" spans="1:8" s="187" customFormat="1" ht="22.9" customHeight="1" x14ac:dyDescent="0.2">
      <c r="A2825" s="552"/>
      <c r="B2825" s="553"/>
      <c r="C2825" s="350" t="s">
        <v>5635</v>
      </c>
      <c r="D2825" s="350" t="s">
        <v>5621</v>
      </c>
      <c r="E2825" s="350" t="s">
        <v>252</v>
      </c>
      <c r="F2825" s="350" t="s">
        <v>18321</v>
      </c>
      <c r="G2825" s="350" t="s">
        <v>447</v>
      </c>
      <c r="H2825" s="309" t="s">
        <v>1255</v>
      </c>
    </row>
    <row r="2826" spans="1:8" s="187" customFormat="1" ht="22.9" customHeight="1" x14ac:dyDescent="0.2">
      <c r="A2826" s="552"/>
      <c r="B2826" s="553"/>
      <c r="C2826" s="350" t="s">
        <v>5636</v>
      </c>
      <c r="D2826" s="350" t="s">
        <v>8102</v>
      </c>
      <c r="E2826" s="350" t="s">
        <v>252</v>
      </c>
      <c r="F2826" s="350" t="s">
        <v>359</v>
      </c>
      <c r="G2826" s="350" t="s">
        <v>447</v>
      </c>
      <c r="H2826" s="309" t="s">
        <v>1255</v>
      </c>
    </row>
    <row r="2827" spans="1:8" s="187" customFormat="1" ht="22.9" customHeight="1" x14ac:dyDescent="0.2">
      <c r="A2827" s="552"/>
      <c r="B2827" s="553"/>
      <c r="C2827" s="350" t="s">
        <v>5637</v>
      </c>
      <c r="D2827" s="350" t="s">
        <v>5638</v>
      </c>
      <c r="E2827" s="350" t="s">
        <v>252</v>
      </c>
      <c r="F2827" s="350" t="s">
        <v>359</v>
      </c>
      <c r="G2827" s="350" t="s">
        <v>447</v>
      </c>
      <c r="H2827" s="309" t="s">
        <v>1255</v>
      </c>
    </row>
    <row r="2828" spans="1:8" s="187" customFormat="1" ht="22.9" customHeight="1" x14ac:dyDescent="0.2">
      <c r="A2828" s="552"/>
      <c r="B2828" s="553"/>
      <c r="C2828" s="350" t="s">
        <v>5639</v>
      </c>
      <c r="D2828" s="350" t="s">
        <v>5640</v>
      </c>
      <c r="E2828" s="350" t="s">
        <v>252</v>
      </c>
      <c r="F2828" s="350" t="s">
        <v>359</v>
      </c>
      <c r="G2828" s="350" t="s">
        <v>447</v>
      </c>
      <c r="H2828" s="309" t="s">
        <v>1255</v>
      </c>
    </row>
    <row r="2829" spans="1:8" s="187" customFormat="1" ht="22.9" customHeight="1" x14ac:dyDescent="0.2">
      <c r="A2829" s="552"/>
      <c r="B2829" s="553"/>
      <c r="C2829" s="350" t="s">
        <v>5641</v>
      </c>
      <c r="D2829" s="350" t="s">
        <v>5640</v>
      </c>
      <c r="E2829" s="350" t="s">
        <v>252</v>
      </c>
      <c r="F2829" s="350" t="s">
        <v>359</v>
      </c>
      <c r="G2829" s="350" t="s">
        <v>447</v>
      </c>
      <c r="H2829" s="309" t="s">
        <v>1255</v>
      </c>
    </row>
    <row r="2830" spans="1:8" s="187" customFormat="1" ht="22.9" customHeight="1" x14ac:dyDescent="0.2">
      <c r="A2830" s="552"/>
      <c r="B2830" s="553"/>
      <c r="C2830" s="350" t="s">
        <v>5642</v>
      </c>
      <c r="D2830" s="350" t="s">
        <v>5643</v>
      </c>
      <c r="E2830" s="350" t="s">
        <v>252</v>
      </c>
      <c r="F2830" s="350" t="s">
        <v>359</v>
      </c>
      <c r="G2830" s="350" t="s">
        <v>447</v>
      </c>
      <c r="H2830" s="309" t="s">
        <v>1255</v>
      </c>
    </row>
    <row r="2831" spans="1:8" s="187" customFormat="1" ht="22.9" customHeight="1" x14ac:dyDescent="0.2">
      <c r="A2831" s="552"/>
      <c r="B2831" s="553"/>
      <c r="C2831" s="350" t="s">
        <v>5644</v>
      </c>
      <c r="D2831" s="350" t="s">
        <v>8103</v>
      </c>
      <c r="E2831" s="350" t="s">
        <v>252</v>
      </c>
      <c r="F2831" s="350" t="s">
        <v>359</v>
      </c>
      <c r="G2831" s="350" t="s">
        <v>447</v>
      </c>
      <c r="H2831" s="309" t="s">
        <v>1255</v>
      </c>
    </row>
    <row r="2832" spans="1:8" s="187" customFormat="1" ht="22.9" customHeight="1" x14ac:dyDescent="0.2">
      <c r="A2832" s="552"/>
      <c r="B2832" s="553"/>
      <c r="C2832" s="350" t="s">
        <v>5645</v>
      </c>
      <c r="D2832" s="350" t="s">
        <v>5646</v>
      </c>
      <c r="E2832" s="350" t="s">
        <v>252</v>
      </c>
      <c r="F2832" s="350" t="s">
        <v>359</v>
      </c>
      <c r="G2832" s="350" t="s">
        <v>447</v>
      </c>
      <c r="H2832" s="309" t="s">
        <v>1255</v>
      </c>
    </row>
    <row r="2833" spans="1:8" s="187" customFormat="1" ht="22.9" customHeight="1" x14ac:dyDescent="0.2">
      <c r="A2833" s="552"/>
      <c r="B2833" s="553"/>
      <c r="C2833" s="350" t="s">
        <v>5647</v>
      </c>
      <c r="D2833" s="350" t="s">
        <v>5648</v>
      </c>
      <c r="E2833" s="350" t="s">
        <v>252</v>
      </c>
      <c r="F2833" s="350" t="s">
        <v>355</v>
      </c>
      <c r="G2833" s="350" t="s">
        <v>447</v>
      </c>
      <c r="H2833" s="309" t="s">
        <v>1255</v>
      </c>
    </row>
    <row r="2834" spans="1:8" s="187" customFormat="1" ht="22.9" customHeight="1" x14ac:dyDescent="0.2">
      <c r="A2834" s="552" t="s">
        <v>748</v>
      </c>
      <c r="B2834" s="553" t="s">
        <v>749</v>
      </c>
      <c r="C2834" s="350" t="s">
        <v>5649</v>
      </c>
      <c r="D2834" s="350" t="s">
        <v>5650</v>
      </c>
      <c r="E2834" s="350" t="s">
        <v>252</v>
      </c>
      <c r="F2834" s="350" t="s">
        <v>359</v>
      </c>
      <c r="G2834" s="350" t="s">
        <v>447</v>
      </c>
      <c r="H2834" s="309" t="s">
        <v>1280</v>
      </c>
    </row>
    <row r="2835" spans="1:8" s="187" customFormat="1" ht="22.9" customHeight="1" x14ac:dyDescent="0.2">
      <c r="A2835" s="552"/>
      <c r="B2835" s="553"/>
      <c r="C2835" s="350" t="s">
        <v>5651</v>
      </c>
      <c r="D2835" s="350" t="s">
        <v>8104</v>
      </c>
      <c r="E2835" s="350" t="s">
        <v>252</v>
      </c>
      <c r="F2835" s="350" t="s">
        <v>359</v>
      </c>
      <c r="G2835" s="350" t="s">
        <v>447</v>
      </c>
      <c r="H2835" s="309" t="s">
        <v>1280</v>
      </c>
    </row>
    <row r="2836" spans="1:8" s="187" customFormat="1" ht="22.9" customHeight="1" x14ac:dyDescent="0.2">
      <c r="A2836" s="552"/>
      <c r="B2836" s="553"/>
      <c r="C2836" s="350" t="s">
        <v>5652</v>
      </c>
      <c r="D2836" s="350" t="s">
        <v>5653</v>
      </c>
      <c r="E2836" s="350" t="s">
        <v>252</v>
      </c>
      <c r="F2836" s="350" t="s">
        <v>359</v>
      </c>
      <c r="G2836" s="350" t="s">
        <v>447</v>
      </c>
      <c r="H2836" s="309" t="s">
        <v>1280</v>
      </c>
    </row>
    <row r="2837" spans="1:8" s="187" customFormat="1" ht="22.9" customHeight="1" x14ac:dyDescent="0.2">
      <c r="A2837" s="552"/>
      <c r="B2837" s="553"/>
      <c r="C2837" s="350" t="s">
        <v>5654</v>
      </c>
      <c r="D2837" s="350" t="s">
        <v>5655</v>
      </c>
      <c r="E2837" s="350" t="s">
        <v>252</v>
      </c>
      <c r="F2837" s="350" t="s">
        <v>359</v>
      </c>
      <c r="G2837" s="350" t="s">
        <v>447</v>
      </c>
      <c r="H2837" s="309" t="s">
        <v>1280</v>
      </c>
    </row>
    <row r="2838" spans="1:8" s="187" customFormat="1" ht="22.9" customHeight="1" x14ac:dyDescent="0.2">
      <c r="A2838" s="552"/>
      <c r="B2838" s="553"/>
      <c r="C2838" s="350" t="s">
        <v>5656</v>
      </c>
      <c r="D2838" s="350" t="s">
        <v>8105</v>
      </c>
      <c r="E2838" s="350" t="s">
        <v>252</v>
      </c>
      <c r="F2838" s="350" t="s">
        <v>359</v>
      </c>
      <c r="G2838" s="350" t="s">
        <v>447</v>
      </c>
      <c r="H2838" s="309" t="s">
        <v>1280</v>
      </c>
    </row>
    <row r="2839" spans="1:8" s="187" customFormat="1" ht="22.9" customHeight="1" x14ac:dyDescent="0.2">
      <c r="A2839" s="552" t="s">
        <v>647</v>
      </c>
      <c r="B2839" s="553" t="s">
        <v>648</v>
      </c>
      <c r="C2839" s="350" t="s">
        <v>5657</v>
      </c>
      <c r="D2839" s="350" t="s">
        <v>5658</v>
      </c>
      <c r="E2839" s="350" t="s">
        <v>252</v>
      </c>
      <c r="F2839" s="350" t="s">
        <v>359</v>
      </c>
      <c r="G2839" s="350" t="s">
        <v>447</v>
      </c>
      <c r="H2839" s="309" t="s">
        <v>1152</v>
      </c>
    </row>
    <row r="2840" spans="1:8" s="187" customFormat="1" ht="22.9" customHeight="1" x14ac:dyDescent="0.2">
      <c r="A2840" s="552"/>
      <c r="B2840" s="553"/>
      <c r="C2840" s="350" t="s">
        <v>5659</v>
      </c>
      <c r="D2840" s="350" t="s">
        <v>5660</v>
      </c>
      <c r="E2840" s="350" t="s">
        <v>252</v>
      </c>
      <c r="F2840" s="350" t="s">
        <v>359</v>
      </c>
      <c r="G2840" s="350" t="s">
        <v>447</v>
      </c>
      <c r="H2840" s="309" t="s">
        <v>1152</v>
      </c>
    </row>
    <row r="2841" spans="1:8" s="187" customFormat="1" ht="22.9" customHeight="1" x14ac:dyDescent="0.2">
      <c r="A2841" s="552"/>
      <c r="B2841" s="553"/>
      <c r="C2841" s="350" t="s">
        <v>5661</v>
      </c>
      <c r="D2841" s="350" t="s">
        <v>5662</v>
      </c>
      <c r="E2841" s="350" t="s">
        <v>252</v>
      </c>
      <c r="F2841" s="350" t="s">
        <v>359</v>
      </c>
      <c r="G2841" s="350" t="s">
        <v>447</v>
      </c>
      <c r="H2841" s="309" t="s">
        <v>1152</v>
      </c>
    </row>
    <row r="2842" spans="1:8" s="187" customFormat="1" ht="22.9" customHeight="1" x14ac:dyDescent="0.2">
      <c r="A2842" s="552"/>
      <c r="B2842" s="553"/>
      <c r="C2842" s="350" t="s">
        <v>5663</v>
      </c>
      <c r="D2842" s="350" t="s">
        <v>16747</v>
      </c>
      <c r="E2842" s="350" t="s">
        <v>252</v>
      </c>
      <c r="F2842" s="350" t="s">
        <v>355</v>
      </c>
      <c r="G2842" s="350" t="s">
        <v>447</v>
      </c>
      <c r="H2842" s="309" t="s">
        <v>1152</v>
      </c>
    </row>
    <row r="2843" spans="1:8" s="187" customFormat="1" ht="22.9" customHeight="1" x14ac:dyDescent="0.2">
      <c r="A2843" s="552"/>
      <c r="B2843" s="553"/>
      <c r="C2843" s="350" t="s">
        <v>5664</v>
      </c>
      <c r="D2843" s="350" t="s">
        <v>5665</v>
      </c>
      <c r="E2843" s="350" t="s">
        <v>252</v>
      </c>
      <c r="F2843" s="350" t="s">
        <v>355</v>
      </c>
      <c r="G2843" s="350" t="s">
        <v>447</v>
      </c>
      <c r="H2843" s="309" t="s">
        <v>1152</v>
      </c>
    </row>
    <row r="2844" spans="1:8" s="187" customFormat="1" ht="22.9" customHeight="1" x14ac:dyDescent="0.2">
      <c r="A2844" s="552"/>
      <c r="B2844" s="553"/>
      <c r="C2844" s="350" t="s">
        <v>5666</v>
      </c>
      <c r="D2844" s="350" t="s">
        <v>5667</v>
      </c>
      <c r="E2844" s="350" t="s">
        <v>252</v>
      </c>
      <c r="F2844" s="350" t="s">
        <v>355</v>
      </c>
      <c r="G2844" s="350" t="s">
        <v>447</v>
      </c>
      <c r="H2844" s="309" t="s">
        <v>1152</v>
      </c>
    </row>
    <row r="2845" spans="1:8" s="187" customFormat="1" ht="22.9" customHeight="1" x14ac:dyDescent="0.2">
      <c r="A2845" s="552"/>
      <c r="B2845" s="553"/>
      <c r="C2845" s="350" t="s">
        <v>5668</v>
      </c>
      <c r="D2845" s="350" t="s">
        <v>5669</v>
      </c>
      <c r="E2845" s="350" t="s">
        <v>252</v>
      </c>
      <c r="F2845" s="350" t="s">
        <v>355</v>
      </c>
      <c r="G2845" s="350" t="s">
        <v>447</v>
      </c>
      <c r="H2845" s="309" t="s">
        <v>1152</v>
      </c>
    </row>
    <row r="2846" spans="1:8" s="187" customFormat="1" ht="22.9" customHeight="1" x14ac:dyDescent="0.2">
      <c r="A2846" s="552"/>
      <c r="B2846" s="553"/>
      <c r="C2846" s="350" t="s">
        <v>5670</v>
      </c>
      <c r="D2846" s="350" t="s">
        <v>5671</v>
      </c>
      <c r="E2846" s="350" t="s">
        <v>252</v>
      </c>
      <c r="F2846" s="350" t="s">
        <v>355</v>
      </c>
      <c r="G2846" s="350" t="s">
        <v>447</v>
      </c>
      <c r="H2846" s="309" t="s">
        <v>1152</v>
      </c>
    </row>
    <row r="2847" spans="1:8" s="187" customFormat="1" ht="22.9" customHeight="1" x14ac:dyDescent="0.2">
      <c r="A2847" s="552"/>
      <c r="B2847" s="553"/>
      <c r="C2847" s="350" t="s">
        <v>5672</v>
      </c>
      <c r="D2847" s="350" t="s">
        <v>5673</v>
      </c>
      <c r="E2847" s="350" t="s">
        <v>252</v>
      </c>
      <c r="F2847" s="350" t="s">
        <v>355</v>
      </c>
      <c r="G2847" s="350" t="s">
        <v>447</v>
      </c>
      <c r="H2847" s="309" t="s">
        <v>1152</v>
      </c>
    </row>
    <row r="2848" spans="1:8" s="187" customFormat="1" ht="22.9" customHeight="1" x14ac:dyDescent="0.2">
      <c r="A2848" s="552"/>
      <c r="B2848" s="553"/>
      <c r="C2848" s="350" t="s">
        <v>5674</v>
      </c>
      <c r="D2848" s="350" t="s">
        <v>5675</v>
      </c>
      <c r="E2848" s="350" t="s">
        <v>252</v>
      </c>
      <c r="F2848" s="350" t="s">
        <v>355</v>
      </c>
      <c r="G2848" s="350" t="s">
        <v>447</v>
      </c>
      <c r="H2848" s="309" t="s">
        <v>1152</v>
      </c>
    </row>
    <row r="2849" spans="1:8" s="187" customFormat="1" ht="22.9" customHeight="1" x14ac:dyDescent="0.2">
      <c r="A2849" s="552"/>
      <c r="B2849" s="553"/>
      <c r="C2849" s="350" t="s">
        <v>5676</v>
      </c>
      <c r="D2849" s="350" t="s">
        <v>16748</v>
      </c>
      <c r="E2849" s="350" t="s">
        <v>252</v>
      </c>
      <c r="F2849" s="350" t="s">
        <v>355</v>
      </c>
      <c r="G2849" s="350" t="s">
        <v>447</v>
      </c>
      <c r="H2849" s="309" t="s">
        <v>1152</v>
      </c>
    </row>
    <row r="2850" spans="1:8" s="187" customFormat="1" ht="22.9" customHeight="1" x14ac:dyDescent="0.2">
      <c r="A2850" s="552"/>
      <c r="B2850" s="553"/>
      <c r="C2850" s="350" t="s">
        <v>5677</v>
      </c>
      <c r="D2850" s="350" t="s">
        <v>5678</v>
      </c>
      <c r="E2850" s="350" t="s">
        <v>252</v>
      </c>
      <c r="F2850" s="350" t="s">
        <v>355</v>
      </c>
      <c r="G2850" s="350" t="s">
        <v>447</v>
      </c>
      <c r="H2850" s="309" t="s">
        <v>1152</v>
      </c>
    </row>
    <row r="2851" spans="1:8" s="187" customFormat="1" ht="22.9" customHeight="1" x14ac:dyDescent="0.2">
      <c r="A2851" s="349" t="s">
        <v>16266</v>
      </c>
      <c r="B2851" s="350" t="s">
        <v>16267</v>
      </c>
      <c r="C2851" s="350" t="s">
        <v>16749</v>
      </c>
      <c r="D2851" s="350" t="s">
        <v>16268</v>
      </c>
      <c r="E2851" s="350" t="s">
        <v>252</v>
      </c>
      <c r="F2851" s="350" t="s">
        <v>359</v>
      </c>
      <c r="G2851" s="350" t="s">
        <v>447</v>
      </c>
      <c r="H2851" s="309"/>
    </row>
    <row r="2852" spans="1:8" s="187" customFormat="1" ht="22.9" customHeight="1" x14ac:dyDescent="0.2">
      <c r="A2852" s="552" t="s">
        <v>565</v>
      </c>
      <c r="B2852" s="553" t="s">
        <v>566</v>
      </c>
      <c r="C2852" s="350" t="s">
        <v>16068</v>
      </c>
      <c r="D2852" s="350" t="s">
        <v>8106</v>
      </c>
      <c r="E2852" s="350" t="s">
        <v>252</v>
      </c>
      <c r="F2852" s="350" t="s">
        <v>349</v>
      </c>
      <c r="G2852" s="350" t="s">
        <v>447</v>
      </c>
      <c r="H2852" s="309" t="s">
        <v>1280</v>
      </c>
    </row>
    <row r="2853" spans="1:8" s="187" customFormat="1" ht="22.9" customHeight="1" x14ac:dyDescent="0.2">
      <c r="A2853" s="552"/>
      <c r="B2853" s="553"/>
      <c r="C2853" s="350" t="s">
        <v>16069</v>
      </c>
      <c r="D2853" s="350" t="s">
        <v>5679</v>
      </c>
      <c r="E2853" s="350" t="s">
        <v>252</v>
      </c>
      <c r="F2853" s="350" t="s">
        <v>349</v>
      </c>
      <c r="G2853" s="350" t="s">
        <v>447</v>
      </c>
      <c r="H2853" s="309" t="s">
        <v>1280</v>
      </c>
    </row>
    <row r="2854" spans="1:8" s="187" customFormat="1" ht="22.9" customHeight="1" x14ac:dyDescent="0.2">
      <c r="A2854" s="552"/>
      <c r="B2854" s="553"/>
      <c r="C2854" s="350" t="s">
        <v>5680</v>
      </c>
      <c r="D2854" s="350" t="s">
        <v>5681</v>
      </c>
      <c r="E2854" s="350" t="s">
        <v>252</v>
      </c>
      <c r="F2854" s="350" t="s">
        <v>355</v>
      </c>
      <c r="G2854" s="350" t="s">
        <v>447</v>
      </c>
      <c r="H2854" s="309" t="s">
        <v>1280</v>
      </c>
    </row>
    <row r="2855" spans="1:8" s="187" customFormat="1" ht="22.9" customHeight="1" x14ac:dyDescent="0.2">
      <c r="A2855" s="552"/>
      <c r="B2855" s="553"/>
      <c r="C2855" s="350" t="s">
        <v>5682</v>
      </c>
      <c r="D2855" s="350" t="s">
        <v>5683</v>
      </c>
      <c r="E2855" s="350" t="s">
        <v>252</v>
      </c>
      <c r="F2855" s="350" t="s">
        <v>355</v>
      </c>
      <c r="G2855" s="350" t="s">
        <v>447</v>
      </c>
      <c r="H2855" s="309" t="s">
        <v>1280</v>
      </c>
    </row>
    <row r="2856" spans="1:8" s="187" customFormat="1" ht="22.9" customHeight="1" x14ac:dyDescent="0.2">
      <c r="A2856" s="552"/>
      <c r="B2856" s="553"/>
      <c r="C2856" s="350" t="s">
        <v>5684</v>
      </c>
      <c r="D2856" s="350" t="s">
        <v>16750</v>
      </c>
      <c r="E2856" s="350" t="s">
        <v>252</v>
      </c>
      <c r="F2856" s="350" t="s">
        <v>355</v>
      </c>
      <c r="G2856" s="350" t="s">
        <v>447</v>
      </c>
      <c r="H2856" s="309" t="s">
        <v>1280</v>
      </c>
    </row>
    <row r="2857" spans="1:8" s="187" customFormat="1" ht="22.9" customHeight="1" x14ac:dyDescent="0.2">
      <c r="A2857" s="552"/>
      <c r="B2857" s="553"/>
      <c r="C2857" s="350" t="s">
        <v>5685</v>
      </c>
      <c r="D2857" s="350" t="s">
        <v>5686</v>
      </c>
      <c r="E2857" s="350" t="s">
        <v>252</v>
      </c>
      <c r="F2857" s="350" t="s">
        <v>355</v>
      </c>
      <c r="G2857" s="350" t="s">
        <v>447</v>
      </c>
      <c r="H2857" s="309" t="s">
        <v>1280</v>
      </c>
    </row>
    <row r="2858" spans="1:8" s="187" customFormat="1" ht="22.9" customHeight="1" x14ac:dyDescent="0.2">
      <c r="A2858" s="552"/>
      <c r="B2858" s="553"/>
      <c r="C2858" s="350" t="s">
        <v>5687</v>
      </c>
      <c r="D2858" s="350" t="s">
        <v>5688</v>
      </c>
      <c r="E2858" s="350" t="s">
        <v>252</v>
      </c>
      <c r="F2858" s="350" t="s">
        <v>355</v>
      </c>
      <c r="G2858" s="350" t="s">
        <v>447</v>
      </c>
      <c r="H2858" s="309" t="s">
        <v>1280</v>
      </c>
    </row>
    <row r="2859" spans="1:8" s="187" customFormat="1" ht="22.9" customHeight="1" x14ac:dyDescent="0.2">
      <c r="A2859" s="552"/>
      <c r="B2859" s="553"/>
      <c r="C2859" s="350" t="s">
        <v>5689</v>
      </c>
      <c r="D2859" s="350" t="s">
        <v>5690</v>
      </c>
      <c r="E2859" s="350" t="s">
        <v>252</v>
      </c>
      <c r="F2859" s="350" t="s">
        <v>355</v>
      </c>
      <c r="G2859" s="350" t="s">
        <v>447</v>
      </c>
      <c r="H2859" s="309" t="s">
        <v>1280</v>
      </c>
    </row>
    <row r="2860" spans="1:8" s="187" customFormat="1" ht="22.9" customHeight="1" x14ac:dyDescent="0.2">
      <c r="A2860" s="552"/>
      <c r="B2860" s="553"/>
      <c r="C2860" s="350" t="s">
        <v>5691</v>
      </c>
      <c r="D2860" s="350" t="s">
        <v>5692</v>
      </c>
      <c r="E2860" s="350" t="s">
        <v>252</v>
      </c>
      <c r="F2860" s="350" t="s">
        <v>355</v>
      </c>
      <c r="G2860" s="350" t="s">
        <v>447</v>
      </c>
      <c r="H2860" s="309" t="s">
        <v>1280</v>
      </c>
    </row>
    <row r="2861" spans="1:8" s="187" customFormat="1" ht="22.9" customHeight="1" x14ac:dyDescent="0.2">
      <c r="A2861" s="552"/>
      <c r="B2861" s="553"/>
      <c r="C2861" s="350" t="s">
        <v>5693</v>
      </c>
      <c r="D2861" s="350" t="s">
        <v>5694</v>
      </c>
      <c r="E2861" s="350" t="s">
        <v>252</v>
      </c>
      <c r="F2861" s="350" t="s">
        <v>355</v>
      </c>
      <c r="G2861" s="350" t="s">
        <v>447</v>
      </c>
      <c r="H2861" s="309" t="s">
        <v>1280</v>
      </c>
    </row>
    <row r="2862" spans="1:8" s="187" customFormat="1" ht="22.9" customHeight="1" x14ac:dyDescent="0.2">
      <c r="A2862" s="552"/>
      <c r="B2862" s="553"/>
      <c r="C2862" s="350" t="s">
        <v>5695</v>
      </c>
      <c r="D2862" s="350" t="s">
        <v>5696</v>
      </c>
      <c r="E2862" s="350" t="s">
        <v>252</v>
      </c>
      <c r="F2862" s="350" t="s">
        <v>355</v>
      </c>
      <c r="G2862" s="350" t="s">
        <v>447</v>
      </c>
      <c r="H2862" s="309" t="s">
        <v>1280</v>
      </c>
    </row>
    <row r="2863" spans="1:8" s="187" customFormat="1" ht="22.9" customHeight="1" x14ac:dyDescent="0.2">
      <c r="A2863" s="552"/>
      <c r="B2863" s="553"/>
      <c r="C2863" s="350" t="s">
        <v>5697</v>
      </c>
      <c r="D2863" s="350" t="s">
        <v>16751</v>
      </c>
      <c r="E2863" s="350" t="s">
        <v>252</v>
      </c>
      <c r="F2863" s="350" t="s">
        <v>355</v>
      </c>
      <c r="G2863" s="350" t="s">
        <v>447</v>
      </c>
      <c r="H2863" s="309" t="s">
        <v>1280</v>
      </c>
    </row>
    <row r="2864" spans="1:8" s="187" customFormat="1" ht="22.9" customHeight="1" x14ac:dyDescent="0.2">
      <c r="A2864" s="552"/>
      <c r="B2864" s="553"/>
      <c r="C2864" s="350" t="s">
        <v>5698</v>
      </c>
      <c r="D2864" s="350" t="s">
        <v>5699</v>
      </c>
      <c r="E2864" s="350" t="s">
        <v>252</v>
      </c>
      <c r="F2864" s="350" t="s">
        <v>355</v>
      </c>
      <c r="G2864" s="350" t="s">
        <v>447</v>
      </c>
      <c r="H2864" s="309" t="s">
        <v>1280</v>
      </c>
    </row>
    <row r="2865" spans="1:8" s="187" customFormat="1" ht="22.9" customHeight="1" x14ac:dyDescent="0.2">
      <c r="A2865" s="552"/>
      <c r="B2865" s="553"/>
      <c r="C2865" s="350" t="s">
        <v>5700</v>
      </c>
      <c r="D2865" s="350" t="s">
        <v>5701</v>
      </c>
      <c r="E2865" s="350" t="s">
        <v>252</v>
      </c>
      <c r="F2865" s="350" t="s">
        <v>355</v>
      </c>
      <c r="G2865" s="350" t="s">
        <v>447</v>
      </c>
      <c r="H2865" s="309" t="s">
        <v>1280</v>
      </c>
    </row>
    <row r="2866" spans="1:8" s="187" customFormat="1" ht="22.9" customHeight="1" x14ac:dyDescent="0.2">
      <c r="A2866" s="552"/>
      <c r="B2866" s="553"/>
      <c r="C2866" s="350" t="s">
        <v>5702</v>
      </c>
      <c r="D2866" s="350" t="s">
        <v>5703</v>
      </c>
      <c r="E2866" s="350" t="s">
        <v>252</v>
      </c>
      <c r="F2866" s="350" t="s">
        <v>355</v>
      </c>
      <c r="G2866" s="350" t="s">
        <v>447</v>
      </c>
      <c r="H2866" s="309" t="s">
        <v>1280</v>
      </c>
    </row>
    <row r="2867" spans="1:8" s="187" customFormat="1" ht="22.9" customHeight="1" x14ac:dyDescent="0.2">
      <c r="A2867" s="552"/>
      <c r="B2867" s="553"/>
      <c r="C2867" s="350" t="s">
        <v>5704</v>
      </c>
      <c r="D2867" s="350" t="s">
        <v>16752</v>
      </c>
      <c r="E2867" s="350" t="s">
        <v>252</v>
      </c>
      <c r="F2867" s="350" t="s">
        <v>355</v>
      </c>
      <c r="G2867" s="350" t="s">
        <v>447</v>
      </c>
      <c r="H2867" s="309" t="s">
        <v>1280</v>
      </c>
    </row>
    <row r="2868" spans="1:8" s="187" customFormat="1" ht="22.9" customHeight="1" x14ac:dyDescent="0.2">
      <c r="A2868" s="552"/>
      <c r="B2868" s="553"/>
      <c r="C2868" s="350" t="s">
        <v>5705</v>
      </c>
      <c r="D2868" s="350" t="s">
        <v>5706</v>
      </c>
      <c r="E2868" s="350" t="s">
        <v>252</v>
      </c>
      <c r="F2868" s="350" t="s">
        <v>355</v>
      </c>
      <c r="G2868" s="350" t="s">
        <v>447</v>
      </c>
      <c r="H2868" s="309" t="s">
        <v>1280</v>
      </c>
    </row>
    <row r="2869" spans="1:8" s="187" customFormat="1" ht="22.9" customHeight="1" x14ac:dyDescent="0.2">
      <c r="A2869" s="552"/>
      <c r="B2869" s="553"/>
      <c r="C2869" s="350" t="s">
        <v>5707</v>
      </c>
      <c r="D2869" s="350" t="s">
        <v>5708</v>
      </c>
      <c r="E2869" s="350" t="s">
        <v>252</v>
      </c>
      <c r="F2869" s="350" t="s">
        <v>355</v>
      </c>
      <c r="G2869" s="350" t="s">
        <v>447</v>
      </c>
      <c r="H2869" s="309" t="s">
        <v>1280</v>
      </c>
    </row>
    <row r="2870" spans="1:8" s="187" customFormat="1" ht="22.9" customHeight="1" x14ac:dyDescent="0.2">
      <c r="A2870" s="552"/>
      <c r="B2870" s="553"/>
      <c r="C2870" s="350" t="s">
        <v>5709</v>
      </c>
      <c r="D2870" s="350" t="s">
        <v>5710</v>
      </c>
      <c r="E2870" s="350" t="s">
        <v>252</v>
      </c>
      <c r="F2870" s="350" t="s">
        <v>355</v>
      </c>
      <c r="G2870" s="350" t="s">
        <v>447</v>
      </c>
      <c r="H2870" s="309" t="s">
        <v>1280</v>
      </c>
    </row>
    <row r="2871" spans="1:8" s="187" customFormat="1" ht="22.9" customHeight="1" x14ac:dyDescent="0.2">
      <c r="A2871" s="552"/>
      <c r="B2871" s="553"/>
      <c r="C2871" s="350" t="s">
        <v>5711</v>
      </c>
      <c r="D2871" s="350" t="s">
        <v>5712</v>
      </c>
      <c r="E2871" s="350" t="s">
        <v>252</v>
      </c>
      <c r="F2871" s="350" t="s">
        <v>355</v>
      </c>
      <c r="G2871" s="350" t="s">
        <v>447</v>
      </c>
      <c r="H2871" s="309" t="s">
        <v>1280</v>
      </c>
    </row>
    <row r="2872" spans="1:8" s="187" customFormat="1" ht="22.9" customHeight="1" x14ac:dyDescent="0.2">
      <c r="A2872" s="552"/>
      <c r="B2872" s="553"/>
      <c r="C2872" s="350" t="s">
        <v>5713</v>
      </c>
      <c r="D2872" s="350" t="s">
        <v>5714</v>
      </c>
      <c r="E2872" s="350" t="s">
        <v>252</v>
      </c>
      <c r="F2872" s="350" t="s">
        <v>355</v>
      </c>
      <c r="G2872" s="350" t="s">
        <v>447</v>
      </c>
      <c r="H2872" s="309" t="s">
        <v>1280</v>
      </c>
    </row>
    <row r="2873" spans="1:8" s="187" customFormat="1" ht="22.9" customHeight="1" x14ac:dyDescent="0.2">
      <c r="A2873" s="552"/>
      <c r="B2873" s="553"/>
      <c r="C2873" s="350" t="s">
        <v>5715</v>
      </c>
      <c r="D2873" s="350" t="s">
        <v>5716</v>
      </c>
      <c r="E2873" s="350" t="s">
        <v>252</v>
      </c>
      <c r="F2873" s="350" t="s">
        <v>355</v>
      </c>
      <c r="G2873" s="350" t="s">
        <v>447</v>
      </c>
      <c r="H2873" s="309" t="s">
        <v>1280</v>
      </c>
    </row>
    <row r="2874" spans="1:8" s="187" customFormat="1" ht="22.9" customHeight="1" x14ac:dyDescent="0.2">
      <c r="A2874" s="552"/>
      <c r="B2874" s="553"/>
      <c r="C2874" s="350" t="s">
        <v>5717</v>
      </c>
      <c r="D2874" s="350" t="s">
        <v>5718</v>
      </c>
      <c r="E2874" s="350" t="s">
        <v>252</v>
      </c>
      <c r="F2874" s="350" t="s">
        <v>355</v>
      </c>
      <c r="G2874" s="350" t="s">
        <v>447</v>
      </c>
      <c r="H2874" s="309" t="s">
        <v>1280</v>
      </c>
    </row>
    <row r="2875" spans="1:8" s="187" customFormat="1" ht="22.9" customHeight="1" x14ac:dyDescent="0.2">
      <c r="A2875" s="552"/>
      <c r="B2875" s="553"/>
      <c r="C2875" s="350" t="s">
        <v>5719</v>
      </c>
      <c r="D2875" s="350" t="s">
        <v>5720</v>
      </c>
      <c r="E2875" s="350" t="s">
        <v>252</v>
      </c>
      <c r="F2875" s="350" t="s">
        <v>355</v>
      </c>
      <c r="G2875" s="350" t="s">
        <v>447</v>
      </c>
      <c r="H2875" s="309" t="s">
        <v>1280</v>
      </c>
    </row>
    <row r="2876" spans="1:8" s="187" customFormat="1" ht="22.9" customHeight="1" x14ac:dyDescent="0.2">
      <c r="A2876" s="552"/>
      <c r="B2876" s="553"/>
      <c r="C2876" s="350" t="s">
        <v>5721</v>
      </c>
      <c r="D2876" s="350" t="s">
        <v>5722</v>
      </c>
      <c r="E2876" s="350" t="s">
        <v>252</v>
      </c>
      <c r="F2876" s="350" t="s">
        <v>355</v>
      </c>
      <c r="G2876" s="350" t="s">
        <v>447</v>
      </c>
      <c r="H2876" s="309" t="s">
        <v>1280</v>
      </c>
    </row>
    <row r="2877" spans="1:8" s="187" customFormat="1" ht="22.9" customHeight="1" x14ac:dyDescent="0.2">
      <c r="A2877" s="552"/>
      <c r="B2877" s="553"/>
      <c r="C2877" s="350" t="s">
        <v>5723</v>
      </c>
      <c r="D2877" s="350" t="s">
        <v>5724</v>
      </c>
      <c r="E2877" s="350" t="s">
        <v>252</v>
      </c>
      <c r="F2877" s="350" t="s">
        <v>355</v>
      </c>
      <c r="G2877" s="350" t="s">
        <v>447</v>
      </c>
      <c r="H2877" s="309" t="s">
        <v>1280</v>
      </c>
    </row>
    <row r="2878" spans="1:8" s="187" customFormat="1" ht="22.9" customHeight="1" x14ac:dyDescent="0.2">
      <c r="A2878" s="552" t="s">
        <v>657</v>
      </c>
      <c r="B2878" s="553" t="s">
        <v>440</v>
      </c>
      <c r="C2878" s="350" t="s">
        <v>5725</v>
      </c>
      <c r="D2878" s="350" t="s">
        <v>5726</v>
      </c>
      <c r="E2878" s="350" t="s">
        <v>252</v>
      </c>
      <c r="F2878" s="350" t="s">
        <v>359</v>
      </c>
      <c r="G2878" s="350" t="s">
        <v>447</v>
      </c>
      <c r="H2878" s="309"/>
    </row>
    <row r="2879" spans="1:8" s="187" customFormat="1" ht="22.9" customHeight="1" x14ac:dyDescent="0.2">
      <c r="A2879" s="552"/>
      <c r="B2879" s="553"/>
      <c r="C2879" s="350" t="s">
        <v>5727</v>
      </c>
      <c r="D2879" s="350" t="s">
        <v>8107</v>
      </c>
      <c r="E2879" s="350" t="s">
        <v>252</v>
      </c>
      <c r="F2879" s="350" t="s">
        <v>359</v>
      </c>
      <c r="G2879" s="350" t="s">
        <v>447</v>
      </c>
      <c r="H2879" s="309"/>
    </row>
    <row r="2880" spans="1:8" s="187" customFormat="1" ht="22.9" customHeight="1" x14ac:dyDescent="0.2">
      <c r="A2880" s="552"/>
      <c r="B2880" s="553"/>
      <c r="C2880" s="350" t="s">
        <v>5728</v>
      </c>
      <c r="D2880" s="350" t="s">
        <v>5729</v>
      </c>
      <c r="E2880" s="350" t="s">
        <v>252</v>
      </c>
      <c r="F2880" s="350" t="s">
        <v>355</v>
      </c>
      <c r="G2880" s="350" t="s">
        <v>447</v>
      </c>
      <c r="H2880" s="309"/>
    </row>
    <row r="2881" spans="1:8" s="187" customFormat="1" ht="22.9" customHeight="1" x14ac:dyDescent="0.2">
      <c r="A2881" s="552"/>
      <c r="B2881" s="553"/>
      <c r="C2881" s="350" t="s">
        <v>5730</v>
      </c>
      <c r="D2881" s="350" t="s">
        <v>5731</v>
      </c>
      <c r="E2881" s="350" t="s">
        <v>252</v>
      </c>
      <c r="F2881" s="350" t="s">
        <v>355</v>
      </c>
      <c r="G2881" s="350" t="s">
        <v>447</v>
      </c>
      <c r="H2881" s="309"/>
    </row>
    <row r="2882" spans="1:8" s="187" customFormat="1" ht="22.9" customHeight="1" x14ac:dyDescent="0.2">
      <c r="A2882" s="552"/>
      <c r="B2882" s="553"/>
      <c r="C2882" s="350" t="s">
        <v>5732</v>
      </c>
      <c r="D2882" s="350" t="s">
        <v>5733</v>
      </c>
      <c r="E2882" s="350" t="s">
        <v>252</v>
      </c>
      <c r="F2882" s="350" t="s">
        <v>355</v>
      </c>
      <c r="G2882" s="350" t="s">
        <v>447</v>
      </c>
      <c r="H2882" s="309"/>
    </row>
    <row r="2883" spans="1:8" s="187" customFormat="1" ht="22.9" customHeight="1" x14ac:dyDescent="0.2">
      <c r="A2883" s="552"/>
      <c r="B2883" s="553"/>
      <c r="C2883" s="350" t="s">
        <v>5734</v>
      </c>
      <c r="D2883" s="350" t="s">
        <v>5735</v>
      </c>
      <c r="E2883" s="350" t="s">
        <v>252</v>
      </c>
      <c r="F2883" s="350" t="s">
        <v>355</v>
      </c>
      <c r="G2883" s="350" t="s">
        <v>447</v>
      </c>
      <c r="H2883" s="309"/>
    </row>
    <row r="2884" spans="1:8" s="187" customFormat="1" ht="22.9" customHeight="1" x14ac:dyDescent="0.2">
      <c r="A2884" s="552"/>
      <c r="B2884" s="553"/>
      <c r="C2884" s="350" t="s">
        <v>5736</v>
      </c>
      <c r="D2884" s="350" t="s">
        <v>5737</v>
      </c>
      <c r="E2884" s="350" t="s">
        <v>252</v>
      </c>
      <c r="F2884" s="350" t="s">
        <v>355</v>
      </c>
      <c r="G2884" s="350" t="s">
        <v>447</v>
      </c>
      <c r="H2884" s="309"/>
    </row>
    <row r="2885" spans="1:8" s="187" customFormat="1" ht="22.9" customHeight="1" x14ac:dyDescent="0.2">
      <c r="A2885" s="552"/>
      <c r="B2885" s="553"/>
      <c r="C2885" s="350" t="s">
        <v>5738</v>
      </c>
      <c r="D2885" s="350" t="s">
        <v>8108</v>
      </c>
      <c r="E2885" s="350" t="s">
        <v>252</v>
      </c>
      <c r="F2885" s="350" t="s">
        <v>355</v>
      </c>
      <c r="G2885" s="350" t="s">
        <v>447</v>
      </c>
      <c r="H2885" s="309"/>
    </row>
    <row r="2886" spans="1:8" s="187" customFormat="1" ht="22.9" customHeight="1" x14ac:dyDescent="0.2">
      <c r="A2886" s="552"/>
      <c r="B2886" s="553"/>
      <c r="C2886" s="350" t="s">
        <v>5739</v>
      </c>
      <c r="D2886" s="350" t="s">
        <v>5740</v>
      </c>
      <c r="E2886" s="350" t="s">
        <v>252</v>
      </c>
      <c r="F2886" s="350" t="s">
        <v>355</v>
      </c>
      <c r="G2886" s="350" t="s">
        <v>447</v>
      </c>
      <c r="H2886" s="309"/>
    </row>
    <row r="2887" spans="1:8" s="187" customFormat="1" ht="22.9" customHeight="1" x14ac:dyDescent="0.2">
      <c r="A2887" s="552"/>
      <c r="B2887" s="553"/>
      <c r="C2887" s="350" t="s">
        <v>5741</v>
      </c>
      <c r="D2887" s="350" t="s">
        <v>5742</v>
      </c>
      <c r="E2887" s="350" t="s">
        <v>252</v>
      </c>
      <c r="F2887" s="350" t="s">
        <v>355</v>
      </c>
      <c r="G2887" s="350" t="s">
        <v>447</v>
      </c>
      <c r="H2887" s="309"/>
    </row>
    <row r="2888" spans="1:8" s="187" customFormat="1" ht="22.9" customHeight="1" x14ac:dyDescent="0.2">
      <c r="A2888" s="552"/>
      <c r="B2888" s="553"/>
      <c r="C2888" s="350" t="s">
        <v>5743</v>
      </c>
      <c r="D2888" s="350" t="s">
        <v>5744</v>
      </c>
      <c r="E2888" s="350" t="s">
        <v>252</v>
      </c>
      <c r="F2888" s="350" t="s">
        <v>355</v>
      </c>
      <c r="G2888" s="350" t="s">
        <v>447</v>
      </c>
      <c r="H2888" s="309"/>
    </row>
    <row r="2889" spans="1:8" s="187" customFormat="1" ht="22.9" customHeight="1" x14ac:dyDescent="0.2">
      <c r="A2889" s="552"/>
      <c r="B2889" s="553"/>
      <c r="C2889" s="350" t="s">
        <v>5745</v>
      </c>
      <c r="D2889" s="350" t="s">
        <v>5746</v>
      </c>
      <c r="E2889" s="350" t="s">
        <v>252</v>
      </c>
      <c r="F2889" s="350" t="s">
        <v>355</v>
      </c>
      <c r="G2889" s="350" t="s">
        <v>447</v>
      </c>
      <c r="H2889" s="309"/>
    </row>
    <row r="2890" spans="1:8" s="187" customFormat="1" ht="22.9" customHeight="1" x14ac:dyDescent="0.2">
      <c r="A2890" s="349" t="s">
        <v>886</v>
      </c>
      <c r="B2890" s="350" t="s">
        <v>887</v>
      </c>
      <c r="C2890" s="350" t="s">
        <v>5747</v>
      </c>
      <c r="D2890" s="350" t="s">
        <v>16269</v>
      </c>
      <c r="E2890" s="350" t="s">
        <v>14925</v>
      </c>
      <c r="F2890" s="350" t="s">
        <v>5282</v>
      </c>
      <c r="G2890" s="350"/>
      <c r="H2890" s="309"/>
    </row>
    <row r="2891" spans="1:8" s="187" customFormat="1" ht="22.9" customHeight="1" x14ac:dyDescent="0.2">
      <c r="A2891" s="349" t="s">
        <v>888</v>
      </c>
      <c r="B2891" s="350" t="s">
        <v>16270</v>
      </c>
      <c r="C2891" s="350" t="s">
        <v>5748</v>
      </c>
      <c r="D2891" s="350" t="s">
        <v>16271</v>
      </c>
      <c r="E2891" s="350" t="s">
        <v>14925</v>
      </c>
      <c r="F2891" s="350" t="s">
        <v>5282</v>
      </c>
      <c r="G2891" s="350"/>
      <c r="H2891" s="309"/>
    </row>
    <row r="2892" spans="1:8" s="187" customFormat="1" ht="22.9" customHeight="1" x14ac:dyDescent="0.2">
      <c r="A2892" s="349" t="s">
        <v>889</v>
      </c>
      <c r="B2892" s="350" t="s">
        <v>16272</v>
      </c>
      <c r="C2892" s="350" t="s">
        <v>5749</v>
      </c>
      <c r="D2892" s="350" t="s">
        <v>18330</v>
      </c>
      <c r="E2892" s="350" t="s">
        <v>14925</v>
      </c>
      <c r="F2892" s="350" t="s">
        <v>5282</v>
      </c>
      <c r="G2892" s="350" t="s">
        <v>447</v>
      </c>
      <c r="H2892" s="309"/>
    </row>
    <row r="2893" spans="1:8" s="187" customFormat="1" ht="22.9" customHeight="1" x14ac:dyDescent="0.2">
      <c r="A2893" s="349" t="s">
        <v>890</v>
      </c>
      <c r="B2893" s="350" t="s">
        <v>891</v>
      </c>
      <c r="C2893" s="350" t="s">
        <v>5750</v>
      </c>
      <c r="D2893" s="350" t="s">
        <v>892</v>
      </c>
      <c r="E2893" s="350" t="s">
        <v>14925</v>
      </c>
      <c r="F2893" s="350" t="s">
        <v>5282</v>
      </c>
      <c r="G2893" s="350" t="s">
        <v>462</v>
      </c>
      <c r="H2893" s="309"/>
    </row>
    <row r="2894" spans="1:8" s="187" customFormat="1" ht="22.9" customHeight="1" x14ac:dyDescent="0.2">
      <c r="A2894" s="552" t="s">
        <v>492</v>
      </c>
      <c r="B2894" s="553" t="s">
        <v>493</v>
      </c>
      <c r="C2894" s="350" t="s">
        <v>5752</v>
      </c>
      <c r="D2894" s="350" t="s">
        <v>5753</v>
      </c>
      <c r="E2894" s="350" t="s">
        <v>14925</v>
      </c>
      <c r="F2894" s="350" t="s">
        <v>5282</v>
      </c>
      <c r="G2894" s="350" t="s">
        <v>447</v>
      </c>
      <c r="H2894" s="309" t="s">
        <v>1170</v>
      </c>
    </row>
    <row r="2895" spans="1:8" s="187" customFormat="1" ht="22.9" customHeight="1" x14ac:dyDescent="0.2">
      <c r="A2895" s="552"/>
      <c r="B2895" s="553"/>
      <c r="C2895" s="350" t="s">
        <v>5754</v>
      </c>
      <c r="D2895" s="350" t="s">
        <v>5755</v>
      </c>
      <c r="E2895" s="350" t="s">
        <v>14925</v>
      </c>
      <c r="F2895" s="350" t="s">
        <v>5282</v>
      </c>
      <c r="G2895" s="350" t="s">
        <v>447</v>
      </c>
      <c r="H2895" s="309" t="s">
        <v>1170</v>
      </c>
    </row>
    <row r="2896" spans="1:8" s="187" customFormat="1" ht="22.9" customHeight="1" x14ac:dyDescent="0.2">
      <c r="A2896" s="552"/>
      <c r="B2896" s="553"/>
      <c r="C2896" s="350" t="s">
        <v>5756</v>
      </c>
      <c r="D2896" s="350" t="s">
        <v>5757</v>
      </c>
      <c r="E2896" s="350" t="s">
        <v>14925</v>
      </c>
      <c r="F2896" s="350" t="s">
        <v>5282</v>
      </c>
      <c r="G2896" s="350" t="s">
        <v>447</v>
      </c>
      <c r="H2896" s="309" t="s">
        <v>1170</v>
      </c>
    </row>
    <row r="2897" spans="1:8" s="187" customFormat="1" ht="22.9" customHeight="1" x14ac:dyDescent="0.2">
      <c r="A2897" s="552"/>
      <c r="B2897" s="553"/>
      <c r="C2897" s="350" t="s">
        <v>5758</v>
      </c>
      <c r="D2897" s="350" t="s">
        <v>5759</v>
      </c>
      <c r="E2897" s="350" t="s">
        <v>14925</v>
      </c>
      <c r="F2897" s="350" t="s">
        <v>5282</v>
      </c>
      <c r="G2897" s="350" t="s">
        <v>447</v>
      </c>
      <c r="H2897" s="309" t="s">
        <v>1170</v>
      </c>
    </row>
    <row r="2898" spans="1:8" s="187" customFormat="1" ht="22.9" customHeight="1" x14ac:dyDescent="0.2">
      <c r="A2898" s="552"/>
      <c r="B2898" s="553"/>
      <c r="C2898" s="350" t="s">
        <v>5760</v>
      </c>
      <c r="D2898" s="350" t="s">
        <v>5761</v>
      </c>
      <c r="E2898" s="350" t="s">
        <v>14925</v>
      </c>
      <c r="F2898" s="350" t="s">
        <v>5282</v>
      </c>
      <c r="G2898" s="350" t="s">
        <v>447</v>
      </c>
      <c r="H2898" s="309" t="s">
        <v>1170</v>
      </c>
    </row>
    <row r="2899" spans="1:8" s="187" customFormat="1" ht="22.9" customHeight="1" x14ac:dyDescent="0.2">
      <c r="A2899" s="552"/>
      <c r="B2899" s="553"/>
      <c r="C2899" s="350" t="s">
        <v>5762</v>
      </c>
      <c r="D2899" s="350" t="s">
        <v>5763</v>
      </c>
      <c r="E2899" s="350" t="s">
        <v>14925</v>
      </c>
      <c r="F2899" s="350" t="s">
        <v>5282</v>
      </c>
      <c r="G2899" s="350" t="s">
        <v>447</v>
      </c>
      <c r="H2899" s="309" t="s">
        <v>1170</v>
      </c>
    </row>
    <row r="2900" spans="1:8" s="187" customFormat="1" ht="22.9" customHeight="1" x14ac:dyDescent="0.2">
      <c r="A2900" s="552"/>
      <c r="B2900" s="553"/>
      <c r="C2900" s="350" t="s">
        <v>5764</v>
      </c>
      <c r="D2900" s="350" t="s">
        <v>5765</v>
      </c>
      <c r="E2900" s="350" t="s">
        <v>14925</v>
      </c>
      <c r="F2900" s="350" t="s">
        <v>5282</v>
      </c>
      <c r="G2900" s="350" t="s">
        <v>447</v>
      </c>
      <c r="H2900" s="309" t="s">
        <v>1170</v>
      </c>
    </row>
    <row r="2901" spans="1:8" s="187" customFormat="1" ht="22.9" customHeight="1" x14ac:dyDescent="0.2">
      <c r="A2901" s="552"/>
      <c r="B2901" s="553"/>
      <c r="C2901" s="350" t="s">
        <v>5766</v>
      </c>
      <c r="D2901" s="350" t="s">
        <v>5767</v>
      </c>
      <c r="E2901" s="350" t="s">
        <v>14925</v>
      </c>
      <c r="F2901" s="350" t="s">
        <v>5282</v>
      </c>
      <c r="G2901" s="350" t="s">
        <v>447</v>
      </c>
      <c r="H2901" s="309" t="s">
        <v>1170</v>
      </c>
    </row>
    <row r="2902" spans="1:8" s="187" customFormat="1" ht="22.9" customHeight="1" x14ac:dyDescent="0.2">
      <c r="A2902" s="552"/>
      <c r="B2902" s="553"/>
      <c r="C2902" s="350" t="s">
        <v>5768</v>
      </c>
      <c r="D2902" s="350" t="s">
        <v>5769</v>
      </c>
      <c r="E2902" s="350" t="s">
        <v>14925</v>
      </c>
      <c r="F2902" s="350" t="s">
        <v>5282</v>
      </c>
      <c r="G2902" s="350" t="s">
        <v>447</v>
      </c>
      <c r="H2902" s="309" t="s">
        <v>1170</v>
      </c>
    </row>
    <row r="2903" spans="1:8" s="187" customFormat="1" ht="22.9" customHeight="1" x14ac:dyDescent="0.2">
      <c r="A2903" s="552"/>
      <c r="B2903" s="553"/>
      <c r="C2903" s="350" t="s">
        <v>5770</v>
      </c>
      <c r="D2903" s="350" t="s">
        <v>5763</v>
      </c>
      <c r="E2903" s="350" t="s">
        <v>14925</v>
      </c>
      <c r="F2903" s="350" t="s">
        <v>5282</v>
      </c>
      <c r="G2903" s="350" t="s">
        <v>447</v>
      </c>
      <c r="H2903" s="309" t="s">
        <v>1170</v>
      </c>
    </row>
    <row r="2904" spans="1:8" s="187" customFormat="1" ht="22.9" customHeight="1" x14ac:dyDescent="0.2">
      <c r="A2904" s="552"/>
      <c r="B2904" s="553"/>
      <c r="C2904" s="350" t="s">
        <v>5771</v>
      </c>
      <c r="D2904" s="350" t="s">
        <v>5772</v>
      </c>
      <c r="E2904" s="350" t="s">
        <v>14925</v>
      </c>
      <c r="F2904" s="350" t="s">
        <v>5282</v>
      </c>
      <c r="G2904" s="350" t="s">
        <v>447</v>
      </c>
      <c r="H2904" s="309" t="s">
        <v>1170</v>
      </c>
    </row>
    <row r="2905" spans="1:8" s="187" customFormat="1" ht="22.9" customHeight="1" x14ac:dyDescent="0.2">
      <c r="A2905" s="552"/>
      <c r="B2905" s="553"/>
      <c r="C2905" s="350" t="s">
        <v>5773</v>
      </c>
      <c r="D2905" s="350" t="s">
        <v>5774</v>
      </c>
      <c r="E2905" s="350" t="s">
        <v>14925</v>
      </c>
      <c r="F2905" s="350" t="s">
        <v>5282</v>
      </c>
      <c r="G2905" s="350" t="s">
        <v>447</v>
      </c>
      <c r="H2905" s="309" t="s">
        <v>1170</v>
      </c>
    </row>
    <row r="2906" spans="1:8" s="187" customFormat="1" ht="22.9" customHeight="1" x14ac:dyDescent="0.2">
      <c r="A2906" s="552"/>
      <c r="B2906" s="553"/>
      <c r="C2906" s="350" t="s">
        <v>7547</v>
      </c>
      <c r="D2906" s="350" t="s">
        <v>16753</v>
      </c>
      <c r="E2906" s="350" t="s">
        <v>14925</v>
      </c>
      <c r="F2906" s="350" t="s">
        <v>6307</v>
      </c>
      <c r="G2906" s="350" t="s">
        <v>447</v>
      </c>
      <c r="H2906" s="309" t="s">
        <v>1170</v>
      </c>
    </row>
    <row r="2907" spans="1:8" s="187" customFormat="1" ht="22.9" customHeight="1" x14ac:dyDescent="0.2">
      <c r="A2907" s="552"/>
      <c r="B2907" s="553"/>
      <c r="C2907" s="350" t="s">
        <v>7548</v>
      </c>
      <c r="D2907" s="350" t="s">
        <v>16754</v>
      </c>
      <c r="E2907" s="350" t="s">
        <v>14925</v>
      </c>
      <c r="F2907" s="350" t="s">
        <v>6307</v>
      </c>
      <c r="G2907" s="350" t="s">
        <v>447</v>
      </c>
      <c r="H2907" s="309" t="s">
        <v>1170</v>
      </c>
    </row>
    <row r="2908" spans="1:8" s="187" customFormat="1" ht="22.9" customHeight="1" x14ac:dyDescent="0.2">
      <c r="A2908" s="552"/>
      <c r="B2908" s="553"/>
      <c r="C2908" s="350" t="s">
        <v>7551</v>
      </c>
      <c r="D2908" s="350" t="s">
        <v>16755</v>
      </c>
      <c r="E2908" s="350" t="s">
        <v>14925</v>
      </c>
      <c r="F2908" s="350" t="s">
        <v>6307</v>
      </c>
      <c r="G2908" s="350" t="s">
        <v>447</v>
      </c>
      <c r="H2908" s="309" t="s">
        <v>1170</v>
      </c>
    </row>
    <row r="2909" spans="1:8" s="187" customFormat="1" ht="22.9" customHeight="1" x14ac:dyDescent="0.2">
      <c r="A2909" s="552"/>
      <c r="B2909" s="553"/>
      <c r="C2909" s="350" t="s">
        <v>7552</v>
      </c>
      <c r="D2909" s="350" t="s">
        <v>16756</v>
      </c>
      <c r="E2909" s="350" t="s">
        <v>14925</v>
      </c>
      <c r="F2909" s="350" t="s">
        <v>6307</v>
      </c>
      <c r="G2909" s="350" t="s">
        <v>447</v>
      </c>
      <c r="H2909" s="309" t="s">
        <v>1170</v>
      </c>
    </row>
    <row r="2910" spans="1:8" s="187" customFormat="1" ht="22.9" customHeight="1" x14ac:dyDescent="0.2">
      <c r="A2910" s="552"/>
      <c r="B2910" s="553"/>
      <c r="C2910" s="350" t="s">
        <v>7553</v>
      </c>
      <c r="D2910" s="350" t="s">
        <v>16757</v>
      </c>
      <c r="E2910" s="350" t="s">
        <v>14925</v>
      </c>
      <c r="F2910" s="350" t="s">
        <v>6307</v>
      </c>
      <c r="G2910" s="350" t="s">
        <v>447</v>
      </c>
      <c r="H2910" s="309" t="s">
        <v>1170</v>
      </c>
    </row>
    <row r="2911" spans="1:8" s="187" customFormat="1" ht="22.9" customHeight="1" x14ac:dyDescent="0.2">
      <c r="A2911" s="552"/>
      <c r="B2911" s="553"/>
      <c r="C2911" s="350" t="s">
        <v>5775</v>
      </c>
      <c r="D2911" s="350" t="s">
        <v>5776</v>
      </c>
      <c r="E2911" s="350" t="s">
        <v>14925</v>
      </c>
      <c r="F2911" s="350" t="s">
        <v>15467</v>
      </c>
      <c r="G2911" s="350" t="s">
        <v>447</v>
      </c>
      <c r="H2911" s="309" t="s">
        <v>1170</v>
      </c>
    </row>
    <row r="2912" spans="1:8" s="187" customFormat="1" ht="22.9" customHeight="1" x14ac:dyDescent="0.2">
      <c r="A2912" s="552"/>
      <c r="B2912" s="553"/>
      <c r="C2912" s="350" t="s">
        <v>5777</v>
      </c>
      <c r="D2912" s="350" t="s">
        <v>5778</v>
      </c>
      <c r="E2912" s="350" t="s">
        <v>14925</v>
      </c>
      <c r="F2912" s="350" t="s">
        <v>15467</v>
      </c>
      <c r="G2912" s="350" t="s">
        <v>447</v>
      </c>
      <c r="H2912" s="309" t="s">
        <v>1170</v>
      </c>
    </row>
    <row r="2913" spans="1:8" s="187" customFormat="1" ht="22.9" customHeight="1" x14ac:dyDescent="0.2">
      <c r="A2913" s="552"/>
      <c r="B2913" s="553"/>
      <c r="C2913" s="350" t="s">
        <v>5779</v>
      </c>
      <c r="D2913" s="350" t="s">
        <v>5780</v>
      </c>
      <c r="E2913" s="350" t="s">
        <v>14925</v>
      </c>
      <c r="F2913" s="350" t="s">
        <v>15467</v>
      </c>
      <c r="G2913" s="350" t="s">
        <v>447</v>
      </c>
      <c r="H2913" s="309" t="s">
        <v>1170</v>
      </c>
    </row>
    <row r="2914" spans="1:8" s="187" customFormat="1" ht="22.9" customHeight="1" x14ac:dyDescent="0.2">
      <c r="A2914" s="552" t="s">
        <v>645</v>
      </c>
      <c r="B2914" s="553" t="s">
        <v>646</v>
      </c>
      <c r="C2914" s="350" t="s">
        <v>5781</v>
      </c>
      <c r="D2914" s="350" t="s">
        <v>5782</v>
      </c>
      <c r="E2914" s="350" t="s">
        <v>14925</v>
      </c>
      <c r="F2914" s="350" t="s">
        <v>5282</v>
      </c>
      <c r="G2914" s="350" t="s">
        <v>447</v>
      </c>
      <c r="H2914" s="309"/>
    </row>
    <row r="2915" spans="1:8" s="187" customFormat="1" ht="22.9" customHeight="1" x14ac:dyDescent="0.2">
      <c r="A2915" s="552"/>
      <c r="B2915" s="553"/>
      <c r="C2915" s="350" t="s">
        <v>5783</v>
      </c>
      <c r="D2915" s="350" t="s">
        <v>5784</v>
      </c>
      <c r="E2915" s="350" t="s">
        <v>14925</v>
      </c>
      <c r="F2915" s="350" t="s">
        <v>5282</v>
      </c>
      <c r="G2915" s="350" t="s">
        <v>447</v>
      </c>
      <c r="H2915" s="309"/>
    </row>
    <row r="2916" spans="1:8" s="187" customFormat="1" ht="22.9" customHeight="1" x14ac:dyDescent="0.2">
      <c r="A2916" s="552"/>
      <c r="B2916" s="553"/>
      <c r="C2916" s="350" t="s">
        <v>5785</v>
      </c>
      <c r="D2916" s="350" t="s">
        <v>5786</v>
      </c>
      <c r="E2916" s="350" t="s">
        <v>14925</v>
      </c>
      <c r="F2916" s="350" t="s">
        <v>5282</v>
      </c>
      <c r="G2916" s="350" t="s">
        <v>447</v>
      </c>
      <c r="H2916" s="309"/>
    </row>
    <row r="2917" spans="1:8" s="187" customFormat="1" ht="22.9" customHeight="1" x14ac:dyDescent="0.2">
      <c r="A2917" s="552"/>
      <c r="B2917" s="553"/>
      <c r="C2917" s="350" t="s">
        <v>5787</v>
      </c>
      <c r="D2917" s="350" t="s">
        <v>5788</v>
      </c>
      <c r="E2917" s="350" t="s">
        <v>14925</v>
      </c>
      <c r="F2917" s="350" t="s">
        <v>5282</v>
      </c>
      <c r="G2917" s="350" t="s">
        <v>447</v>
      </c>
      <c r="H2917" s="309"/>
    </row>
    <row r="2918" spans="1:8" s="187" customFormat="1" ht="22.9" customHeight="1" x14ac:dyDescent="0.2">
      <c r="A2918" s="552"/>
      <c r="B2918" s="553"/>
      <c r="C2918" s="350" t="s">
        <v>5789</v>
      </c>
      <c r="D2918" s="350" t="s">
        <v>5790</v>
      </c>
      <c r="E2918" s="350" t="s">
        <v>14925</v>
      </c>
      <c r="F2918" s="350" t="s">
        <v>5282</v>
      </c>
      <c r="G2918" s="350" t="s">
        <v>447</v>
      </c>
      <c r="H2918" s="309"/>
    </row>
    <row r="2919" spans="1:8" s="187" customFormat="1" ht="22.9" customHeight="1" x14ac:dyDescent="0.2">
      <c r="A2919" s="552"/>
      <c r="B2919" s="553"/>
      <c r="C2919" s="350" t="s">
        <v>5791</v>
      </c>
      <c r="D2919" s="350" t="s">
        <v>5792</v>
      </c>
      <c r="E2919" s="350" t="s">
        <v>14925</v>
      </c>
      <c r="F2919" s="350" t="s">
        <v>5282</v>
      </c>
      <c r="G2919" s="350" t="s">
        <v>447</v>
      </c>
      <c r="H2919" s="309"/>
    </row>
    <row r="2920" spans="1:8" s="187" customFormat="1" ht="22.9" customHeight="1" x14ac:dyDescent="0.2">
      <c r="A2920" s="552"/>
      <c r="B2920" s="553"/>
      <c r="C2920" s="350" t="s">
        <v>5793</v>
      </c>
      <c r="D2920" s="350" t="s">
        <v>5794</v>
      </c>
      <c r="E2920" s="350" t="s">
        <v>14925</v>
      </c>
      <c r="F2920" s="350" t="s">
        <v>15467</v>
      </c>
      <c r="G2920" s="350" t="s">
        <v>447</v>
      </c>
      <c r="H2920" s="309"/>
    </row>
    <row r="2921" spans="1:8" s="187" customFormat="1" ht="22.9" customHeight="1" x14ac:dyDescent="0.2">
      <c r="A2921" s="552"/>
      <c r="B2921" s="553"/>
      <c r="C2921" s="350" t="s">
        <v>5795</v>
      </c>
      <c r="D2921" s="350" t="s">
        <v>5796</v>
      </c>
      <c r="E2921" s="350" t="s">
        <v>14925</v>
      </c>
      <c r="F2921" s="350" t="s">
        <v>15467</v>
      </c>
      <c r="G2921" s="350" t="s">
        <v>447</v>
      </c>
      <c r="H2921" s="309"/>
    </row>
    <row r="2922" spans="1:8" s="187" customFormat="1" ht="22.9" customHeight="1" x14ac:dyDescent="0.2">
      <c r="A2922" s="552"/>
      <c r="B2922" s="553"/>
      <c r="C2922" s="350" t="s">
        <v>5797</v>
      </c>
      <c r="D2922" s="350" t="s">
        <v>5798</v>
      </c>
      <c r="E2922" s="350" t="s">
        <v>14925</v>
      </c>
      <c r="F2922" s="350" t="s">
        <v>15467</v>
      </c>
      <c r="G2922" s="350" t="s">
        <v>447</v>
      </c>
      <c r="H2922" s="309"/>
    </row>
    <row r="2923" spans="1:8" s="187" customFormat="1" ht="22.9" customHeight="1" x14ac:dyDescent="0.2">
      <c r="A2923" s="552"/>
      <c r="B2923" s="553"/>
      <c r="C2923" s="350" t="s">
        <v>5799</v>
      </c>
      <c r="D2923" s="350" t="s">
        <v>5800</v>
      </c>
      <c r="E2923" s="350" t="s">
        <v>14925</v>
      </c>
      <c r="F2923" s="350" t="s">
        <v>15467</v>
      </c>
      <c r="G2923" s="350" t="s">
        <v>447</v>
      </c>
      <c r="H2923" s="309"/>
    </row>
    <row r="2924" spans="1:8" s="187" customFormat="1" ht="22.9" customHeight="1" x14ac:dyDescent="0.2">
      <c r="A2924" s="552" t="s">
        <v>894</v>
      </c>
      <c r="B2924" s="553" t="s">
        <v>895</v>
      </c>
      <c r="C2924" s="350" t="s">
        <v>5801</v>
      </c>
      <c r="D2924" s="350" t="s">
        <v>5802</v>
      </c>
      <c r="E2924" s="350" t="s">
        <v>14925</v>
      </c>
      <c r="F2924" s="350" t="s">
        <v>5282</v>
      </c>
      <c r="G2924" s="350" t="s">
        <v>447</v>
      </c>
      <c r="H2924" s="309"/>
    </row>
    <row r="2925" spans="1:8" s="187" customFormat="1" ht="22.9" customHeight="1" x14ac:dyDescent="0.2">
      <c r="A2925" s="552"/>
      <c r="B2925" s="553"/>
      <c r="C2925" s="350" t="s">
        <v>5803</v>
      </c>
      <c r="D2925" s="350" t="s">
        <v>5804</v>
      </c>
      <c r="E2925" s="350" t="s">
        <v>14925</v>
      </c>
      <c r="F2925" s="350" t="s">
        <v>5282</v>
      </c>
      <c r="G2925" s="350" t="s">
        <v>447</v>
      </c>
      <c r="H2925" s="309"/>
    </row>
    <row r="2926" spans="1:8" s="187" customFormat="1" ht="22.9" customHeight="1" x14ac:dyDescent="0.2">
      <c r="A2926" s="552"/>
      <c r="B2926" s="553"/>
      <c r="C2926" s="350" t="s">
        <v>5805</v>
      </c>
      <c r="D2926" s="350" t="s">
        <v>5806</v>
      </c>
      <c r="E2926" s="350" t="s">
        <v>14925</v>
      </c>
      <c r="F2926" s="350" t="s">
        <v>5282</v>
      </c>
      <c r="G2926" s="350" t="s">
        <v>447</v>
      </c>
      <c r="H2926" s="309"/>
    </row>
    <row r="2927" spans="1:8" s="187" customFormat="1" ht="22.9" customHeight="1" x14ac:dyDescent="0.2">
      <c r="A2927" s="552"/>
      <c r="B2927" s="553"/>
      <c r="C2927" s="350" t="s">
        <v>5807</v>
      </c>
      <c r="D2927" s="350" t="s">
        <v>5808</v>
      </c>
      <c r="E2927" s="350" t="s">
        <v>14925</v>
      </c>
      <c r="F2927" s="350" t="s">
        <v>5282</v>
      </c>
      <c r="G2927" s="350" t="s">
        <v>447</v>
      </c>
      <c r="H2927" s="309"/>
    </row>
    <row r="2928" spans="1:8" s="187" customFormat="1" ht="22.9" customHeight="1" x14ac:dyDescent="0.2">
      <c r="A2928" s="552"/>
      <c r="B2928" s="553"/>
      <c r="C2928" s="350" t="s">
        <v>5809</v>
      </c>
      <c r="D2928" s="350" t="s">
        <v>16758</v>
      </c>
      <c r="E2928" s="350" t="s">
        <v>14925</v>
      </c>
      <c r="F2928" s="350" t="s">
        <v>5810</v>
      </c>
      <c r="G2928" s="350" t="s">
        <v>447</v>
      </c>
      <c r="H2928" s="309"/>
    </row>
    <row r="2929" spans="1:8" s="187" customFormat="1" ht="22.9" customHeight="1" x14ac:dyDescent="0.2">
      <c r="A2929" s="552"/>
      <c r="B2929" s="553"/>
      <c r="C2929" s="350" t="s">
        <v>5811</v>
      </c>
      <c r="D2929" s="350" t="s">
        <v>5812</v>
      </c>
      <c r="E2929" s="350" t="s">
        <v>14925</v>
      </c>
      <c r="F2929" s="350" t="s">
        <v>15467</v>
      </c>
      <c r="G2929" s="350" t="s">
        <v>447</v>
      </c>
      <c r="H2929" s="309"/>
    </row>
    <row r="2930" spans="1:8" s="187" customFormat="1" ht="22.9" customHeight="1" x14ac:dyDescent="0.2">
      <c r="A2930" s="552"/>
      <c r="B2930" s="553"/>
      <c r="C2930" s="350" t="s">
        <v>5813</v>
      </c>
      <c r="D2930" s="350" t="s">
        <v>5814</v>
      </c>
      <c r="E2930" s="350" t="s">
        <v>14925</v>
      </c>
      <c r="F2930" s="350" t="s">
        <v>5285</v>
      </c>
      <c r="G2930" s="350" t="s">
        <v>447</v>
      </c>
      <c r="H2930" s="309"/>
    </row>
    <row r="2931" spans="1:8" s="187" customFormat="1" ht="22.9" customHeight="1" x14ac:dyDescent="0.2">
      <c r="A2931" s="552"/>
      <c r="B2931" s="553"/>
      <c r="C2931" s="350" t="s">
        <v>5815</v>
      </c>
      <c r="D2931" s="350" t="s">
        <v>5816</v>
      </c>
      <c r="E2931" s="350" t="s">
        <v>14925</v>
      </c>
      <c r="F2931" s="350" t="s">
        <v>5285</v>
      </c>
      <c r="G2931" s="350" t="s">
        <v>447</v>
      </c>
      <c r="H2931" s="309"/>
    </row>
    <row r="2932" spans="1:8" s="187" customFormat="1" ht="22.9" customHeight="1" x14ac:dyDescent="0.2">
      <c r="A2932" s="552" t="s">
        <v>896</v>
      </c>
      <c r="B2932" s="553" t="s">
        <v>16274</v>
      </c>
      <c r="C2932" s="350" t="s">
        <v>5817</v>
      </c>
      <c r="D2932" s="350" t="s">
        <v>5818</v>
      </c>
      <c r="E2932" s="350" t="s">
        <v>14925</v>
      </c>
      <c r="F2932" s="350" t="s">
        <v>5282</v>
      </c>
      <c r="G2932" s="350" t="s">
        <v>447</v>
      </c>
      <c r="H2932" s="309"/>
    </row>
    <row r="2933" spans="1:8" s="187" customFormat="1" ht="22.9" customHeight="1" x14ac:dyDescent="0.2">
      <c r="A2933" s="552"/>
      <c r="B2933" s="553"/>
      <c r="C2933" s="350" t="s">
        <v>5819</v>
      </c>
      <c r="D2933" s="350" t="s">
        <v>5820</v>
      </c>
      <c r="E2933" s="350" t="s">
        <v>14925</v>
      </c>
      <c r="F2933" s="350" t="s">
        <v>5282</v>
      </c>
      <c r="G2933" s="350"/>
      <c r="H2933" s="309"/>
    </row>
    <row r="2934" spans="1:8" s="187" customFormat="1" ht="22.9" customHeight="1" x14ac:dyDescent="0.2">
      <c r="A2934" s="552"/>
      <c r="B2934" s="553"/>
      <c r="C2934" s="350" t="s">
        <v>5821</v>
      </c>
      <c r="D2934" s="350" t="s">
        <v>5822</v>
      </c>
      <c r="E2934" s="350" t="s">
        <v>14925</v>
      </c>
      <c r="F2934" s="350" t="s">
        <v>5282</v>
      </c>
      <c r="G2934" s="350"/>
      <c r="H2934" s="309"/>
    </row>
    <row r="2935" spans="1:8" s="187" customFormat="1" ht="22.9" customHeight="1" x14ac:dyDescent="0.2">
      <c r="A2935" s="552"/>
      <c r="B2935" s="553"/>
      <c r="C2935" s="350" t="s">
        <v>5823</v>
      </c>
      <c r="D2935" s="350" t="s">
        <v>5824</v>
      </c>
      <c r="E2935" s="350" t="s">
        <v>14925</v>
      </c>
      <c r="F2935" s="350" t="s">
        <v>5282</v>
      </c>
      <c r="G2935" s="350"/>
      <c r="H2935" s="309"/>
    </row>
    <row r="2936" spans="1:8" s="187" customFormat="1" ht="22.9" customHeight="1" x14ac:dyDescent="0.2">
      <c r="A2936" s="552" t="s">
        <v>897</v>
      </c>
      <c r="B2936" s="553" t="s">
        <v>898</v>
      </c>
      <c r="C2936" s="350" t="s">
        <v>5825</v>
      </c>
      <c r="D2936" s="350" t="s">
        <v>5826</v>
      </c>
      <c r="E2936" s="350" t="s">
        <v>14925</v>
      </c>
      <c r="F2936" s="350" t="s">
        <v>5282</v>
      </c>
      <c r="G2936" s="350" t="s">
        <v>447</v>
      </c>
      <c r="H2936" s="309" t="s">
        <v>1152</v>
      </c>
    </row>
    <row r="2937" spans="1:8" s="187" customFormat="1" ht="22.9" customHeight="1" x14ac:dyDescent="0.2">
      <c r="A2937" s="552"/>
      <c r="B2937" s="553"/>
      <c r="C2937" s="350" t="s">
        <v>5827</v>
      </c>
      <c r="D2937" s="350" t="s">
        <v>5828</v>
      </c>
      <c r="E2937" s="350" t="s">
        <v>14925</v>
      </c>
      <c r="F2937" s="350" t="s">
        <v>5282</v>
      </c>
      <c r="G2937" s="350" t="s">
        <v>447</v>
      </c>
      <c r="H2937" s="309" t="s">
        <v>1152</v>
      </c>
    </row>
    <row r="2938" spans="1:8" s="187" customFormat="1" ht="22.9" customHeight="1" x14ac:dyDescent="0.2">
      <c r="A2938" s="552"/>
      <c r="B2938" s="553"/>
      <c r="C2938" s="350" t="s">
        <v>5829</v>
      </c>
      <c r="D2938" s="350" t="s">
        <v>5830</v>
      </c>
      <c r="E2938" s="350" t="s">
        <v>14925</v>
      </c>
      <c r="F2938" s="350" t="s">
        <v>5282</v>
      </c>
      <c r="G2938" s="350" t="s">
        <v>447</v>
      </c>
      <c r="H2938" s="309" t="s">
        <v>1152</v>
      </c>
    </row>
    <row r="2939" spans="1:8" s="187" customFormat="1" ht="22.9" customHeight="1" x14ac:dyDescent="0.2">
      <c r="A2939" s="552"/>
      <c r="B2939" s="553"/>
      <c r="C2939" s="350" t="s">
        <v>5831</v>
      </c>
      <c r="D2939" s="350" t="s">
        <v>5832</v>
      </c>
      <c r="E2939" s="350" t="s">
        <v>14925</v>
      </c>
      <c r="F2939" s="350" t="s">
        <v>5282</v>
      </c>
      <c r="G2939" s="350" t="s">
        <v>447</v>
      </c>
      <c r="H2939" s="309" t="s">
        <v>1152</v>
      </c>
    </row>
    <row r="2940" spans="1:8" s="187" customFormat="1" ht="22.9" customHeight="1" x14ac:dyDescent="0.2">
      <c r="A2940" s="552"/>
      <c r="B2940" s="553"/>
      <c r="C2940" s="350" t="s">
        <v>5833</v>
      </c>
      <c r="D2940" s="350" t="s">
        <v>5834</v>
      </c>
      <c r="E2940" s="350" t="s">
        <v>14925</v>
      </c>
      <c r="F2940" s="350" t="s">
        <v>5282</v>
      </c>
      <c r="G2940" s="350" t="s">
        <v>447</v>
      </c>
      <c r="H2940" s="309" t="s">
        <v>1152</v>
      </c>
    </row>
    <row r="2941" spans="1:8" s="187" customFormat="1" ht="22.9" customHeight="1" x14ac:dyDescent="0.2">
      <c r="A2941" s="552"/>
      <c r="B2941" s="553"/>
      <c r="C2941" s="350" t="s">
        <v>5835</v>
      </c>
      <c r="D2941" s="350" t="s">
        <v>5836</v>
      </c>
      <c r="E2941" s="350" t="s">
        <v>14925</v>
      </c>
      <c r="F2941" s="350" t="s">
        <v>5282</v>
      </c>
      <c r="G2941" s="350" t="s">
        <v>447</v>
      </c>
      <c r="H2941" s="309" t="s">
        <v>1152</v>
      </c>
    </row>
    <row r="2942" spans="1:8" s="187" customFormat="1" ht="22.9" customHeight="1" x14ac:dyDescent="0.2">
      <c r="A2942" s="552"/>
      <c r="B2942" s="553"/>
      <c r="C2942" s="350" t="s">
        <v>5837</v>
      </c>
      <c r="D2942" s="350" t="s">
        <v>5838</v>
      </c>
      <c r="E2942" s="350" t="s">
        <v>14925</v>
      </c>
      <c r="F2942" s="350" t="s">
        <v>5282</v>
      </c>
      <c r="G2942" s="350" t="s">
        <v>447</v>
      </c>
      <c r="H2942" s="309" t="s">
        <v>1152</v>
      </c>
    </row>
    <row r="2943" spans="1:8" s="187" customFormat="1" ht="22.9" customHeight="1" x14ac:dyDescent="0.2">
      <c r="A2943" s="552"/>
      <c r="B2943" s="553"/>
      <c r="C2943" s="350" t="s">
        <v>5839</v>
      </c>
      <c r="D2943" s="350" t="s">
        <v>5840</v>
      </c>
      <c r="E2943" s="350" t="s">
        <v>14925</v>
      </c>
      <c r="F2943" s="350" t="s">
        <v>5282</v>
      </c>
      <c r="G2943" s="350" t="s">
        <v>447</v>
      </c>
      <c r="H2943" s="309" t="s">
        <v>1152</v>
      </c>
    </row>
    <row r="2944" spans="1:8" s="187" customFormat="1" ht="22.9" customHeight="1" x14ac:dyDescent="0.2">
      <c r="A2944" s="552" t="s">
        <v>899</v>
      </c>
      <c r="B2944" s="553" t="s">
        <v>900</v>
      </c>
      <c r="C2944" s="350" t="s">
        <v>5841</v>
      </c>
      <c r="D2944" s="350" t="s">
        <v>5842</v>
      </c>
      <c r="E2944" s="350" t="s">
        <v>14925</v>
      </c>
      <c r="F2944" s="350" t="s">
        <v>5282</v>
      </c>
      <c r="G2944" s="350" t="s">
        <v>447</v>
      </c>
      <c r="H2944" s="309"/>
    </row>
    <row r="2945" spans="1:8" s="187" customFormat="1" ht="22.9" customHeight="1" x14ac:dyDescent="0.2">
      <c r="A2945" s="552"/>
      <c r="B2945" s="553"/>
      <c r="C2945" s="350" t="s">
        <v>5843</v>
      </c>
      <c r="D2945" s="350" t="s">
        <v>5844</v>
      </c>
      <c r="E2945" s="350" t="s">
        <v>14925</v>
      </c>
      <c r="F2945" s="350" t="s">
        <v>5282</v>
      </c>
      <c r="G2945" s="350" t="s">
        <v>447</v>
      </c>
      <c r="H2945" s="309"/>
    </row>
    <row r="2946" spans="1:8" s="187" customFormat="1" ht="22.9" customHeight="1" x14ac:dyDescent="0.2">
      <c r="A2946" s="552"/>
      <c r="B2946" s="553"/>
      <c r="C2946" s="350" t="s">
        <v>5845</v>
      </c>
      <c r="D2946" s="350" t="s">
        <v>5846</v>
      </c>
      <c r="E2946" s="350" t="s">
        <v>14925</v>
      </c>
      <c r="F2946" s="350" t="s">
        <v>5282</v>
      </c>
      <c r="G2946" s="350" t="s">
        <v>447</v>
      </c>
      <c r="H2946" s="309"/>
    </row>
    <row r="2947" spans="1:8" s="187" customFormat="1" ht="22.9" customHeight="1" x14ac:dyDescent="0.2">
      <c r="A2947" s="552"/>
      <c r="B2947" s="553"/>
      <c r="C2947" s="350" t="s">
        <v>5847</v>
      </c>
      <c r="D2947" s="350" t="s">
        <v>5848</v>
      </c>
      <c r="E2947" s="350" t="s">
        <v>14925</v>
      </c>
      <c r="F2947" s="350" t="s">
        <v>5282</v>
      </c>
      <c r="G2947" s="350" t="s">
        <v>447</v>
      </c>
      <c r="H2947" s="309"/>
    </row>
    <row r="2948" spans="1:8" s="187" customFormat="1" ht="22.9" customHeight="1" x14ac:dyDescent="0.2">
      <c r="A2948" s="552"/>
      <c r="B2948" s="553"/>
      <c r="C2948" s="350" t="s">
        <v>5849</v>
      </c>
      <c r="D2948" s="350" t="s">
        <v>5850</v>
      </c>
      <c r="E2948" s="350" t="s">
        <v>14925</v>
      </c>
      <c r="F2948" s="350" t="s">
        <v>5282</v>
      </c>
      <c r="G2948" s="350" t="s">
        <v>447</v>
      </c>
      <c r="H2948" s="309"/>
    </row>
    <row r="2949" spans="1:8" s="187" customFormat="1" ht="22.9" customHeight="1" x14ac:dyDescent="0.2">
      <c r="A2949" s="552"/>
      <c r="B2949" s="553"/>
      <c r="C2949" s="350" t="s">
        <v>5851</v>
      </c>
      <c r="D2949" s="350" t="s">
        <v>5852</v>
      </c>
      <c r="E2949" s="350" t="s">
        <v>14925</v>
      </c>
      <c r="F2949" s="350" t="s">
        <v>5282</v>
      </c>
      <c r="G2949" s="350" t="s">
        <v>447</v>
      </c>
      <c r="H2949" s="309"/>
    </row>
    <row r="2950" spans="1:8" s="187" customFormat="1" ht="22.9" customHeight="1" x14ac:dyDescent="0.2">
      <c r="A2950" s="552"/>
      <c r="B2950" s="553"/>
      <c r="C2950" s="350" t="s">
        <v>5853</v>
      </c>
      <c r="D2950" s="350" t="s">
        <v>5854</v>
      </c>
      <c r="E2950" s="350" t="s">
        <v>14925</v>
      </c>
      <c r="F2950" s="350" t="s">
        <v>5282</v>
      </c>
      <c r="G2950" s="350" t="s">
        <v>447</v>
      </c>
      <c r="H2950" s="309"/>
    </row>
    <row r="2951" spans="1:8" s="187" customFormat="1" ht="22.9" customHeight="1" x14ac:dyDescent="0.2">
      <c r="A2951" s="552"/>
      <c r="B2951" s="553"/>
      <c r="C2951" s="350" t="s">
        <v>16759</v>
      </c>
      <c r="D2951" s="350" t="s">
        <v>16760</v>
      </c>
      <c r="E2951" s="350" t="s">
        <v>14925</v>
      </c>
      <c r="F2951" s="350" t="s">
        <v>5282</v>
      </c>
      <c r="G2951" s="350" t="s">
        <v>447</v>
      </c>
      <c r="H2951" s="309"/>
    </row>
    <row r="2952" spans="1:8" s="187" customFormat="1" ht="22.9" customHeight="1" x14ac:dyDescent="0.2">
      <c r="A2952" s="552"/>
      <c r="B2952" s="553"/>
      <c r="C2952" s="350" t="s">
        <v>5855</v>
      </c>
      <c r="D2952" s="350" t="s">
        <v>5856</v>
      </c>
      <c r="E2952" s="350" t="s">
        <v>14925</v>
      </c>
      <c r="F2952" s="350" t="s">
        <v>5282</v>
      </c>
      <c r="G2952" s="350" t="s">
        <v>447</v>
      </c>
      <c r="H2952" s="309"/>
    </row>
    <row r="2953" spans="1:8" s="187" customFormat="1" ht="22.9" customHeight="1" x14ac:dyDescent="0.2">
      <c r="A2953" s="552"/>
      <c r="B2953" s="553"/>
      <c r="C2953" s="350" t="s">
        <v>5857</v>
      </c>
      <c r="D2953" s="350" t="s">
        <v>5858</v>
      </c>
      <c r="E2953" s="350" t="s">
        <v>14925</v>
      </c>
      <c r="F2953" s="350" t="s">
        <v>5282</v>
      </c>
      <c r="G2953" s="350" t="s">
        <v>447</v>
      </c>
      <c r="H2953" s="309"/>
    </row>
    <row r="2954" spans="1:8" s="187" customFormat="1" ht="22.9" customHeight="1" x14ac:dyDescent="0.2">
      <c r="A2954" s="552"/>
      <c r="B2954" s="553"/>
      <c r="C2954" s="350" t="s">
        <v>5859</v>
      </c>
      <c r="D2954" s="350" t="s">
        <v>5860</v>
      </c>
      <c r="E2954" s="350" t="s">
        <v>14925</v>
      </c>
      <c r="F2954" s="350" t="s">
        <v>5282</v>
      </c>
      <c r="G2954" s="350" t="s">
        <v>447</v>
      </c>
      <c r="H2954" s="309"/>
    </row>
    <row r="2955" spans="1:8" s="187" customFormat="1" ht="22.9" customHeight="1" x14ac:dyDescent="0.2">
      <c r="A2955" s="552"/>
      <c r="B2955" s="553"/>
      <c r="C2955" s="350" t="s">
        <v>7499</v>
      </c>
      <c r="D2955" s="350" t="s">
        <v>16761</v>
      </c>
      <c r="E2955" s="350" t="s">
        <v>14925</v>
      </c>
      <c r="F2955" s="350" t="s">
        <v>5282</v>
      </c>
      <c r="G2955" s="350" t="s">
        <v>447</v>
      </c>
      <c r="H2955" s="309"/>
    </row>
    <row r="2956" spans="1:8" s="187" customFormat="1" ht="22.9" customHeight="1" x14ac:dyDescent="0.2">
      <c r="A2956" s="552"/>
      <c r="B2956" s="553"/>
      <c r="C2956" s="350" t="s">
        <v>5861</v>
      </c>
      <c r="D2956" s="350" t="s">
        <v>5862</v>
      </c>
      <c r="E2956" s="350" t="s">
        <v>14925</v>
      </c>
      <c r="F2956" s="350" t="s">
        <v>5282</v>
      </c>
      <c r="G2956" s="350" t="s">
        <v>447</v>
      </c>
      <c r="H2956" s="309"/>
    </row>
    <row r="2957" spans="1:8" s="187" customFormat="1" ht="22.9" customHeight="1" x14ac:dyDescent="0.2">
      <c r="A2957" s="552"/>
      <c r="B2957" s="553"/>
      <c r="C2957" s="350" t="s">
        <v>5863</v>
      </c>
      <c r="D2957" s="350" t="s">
        <v>5864</v>
      </c>
      <c r="E2957" s="350" t="s">
        <v>14925</v>
      </c>
      <c r="F2957" s="350" t="s">
        <v>5282</v>
      </c>
      <c r="G2957" s="350" t="s">
        <v>447</v>
      </c>
      <c r="H2957" s="309"/>
    </row>
    <row r="2958" spans="1:8" s="187" customFormat="1" ht="22.9" customHeight="1" x14ac:dyDescent="0.2">
      <c r="A2958" s="552"/>
      <c r="B2958" s="553"/>
      <c r="C2958" s="350" t="s">
        <v>5865</v>
      </c>
      <c r="D2958" s="350" t="s">
        <v>5866</v>
      </c>
      <c r="E2958" s="350" t="s">
        <v>14925</v>
      </c>
      <c r="F2958" s="350" t="s">
        <v>5282</v>
      </c>
      <c r="G2958" s="350" t="s">
        <v>447</v>
      </c>
      <c r="H2958" s="309"/>
    </row>
    <row r="2959" spans="1:8" s="187" customFormat="1" ht="22.9" customHeight="1" x14ac:dyDescent="0.2">
      <c r="A2959" s="552"/>
      <c r="B2959" s="553"/>
      <c r="C2959" s="350" t="s">
        <v>5867</v>
      </c>
      <c r="D2959" s="350" t="s">
        <v>5868</v>
      </c>
      <c r="E2959" s="350" t="s">
        <v>14925</v>
      </c>
      <c r="F2959" s="350" t="s">
        <v>5282</v>
      </c>
      <c r="G2959" s="350" t="s">
        <v>447</v>
      </c>
      <c r="H2959" s="309"/>
    </row>
    <row r="2960" spans="1:8" s="187" customFormat="1" ht="22.9" customHeight="1" x14ac:dyDescent="0.2">
      <c r="A2960" s="552"/>
      <c r="B2960" s="553"/>
      <c r="C2960" s="350" t="s">
        <v>5869</v>
      </c>
      <c r="D2960" s="350" t="s">
        <v>5870</v>
      </c>
      <c r="E2960" s="350" t="s">
        <v>14925</v>
      </c>
      <c r="F2960" s="350" t="s">
        <v>5871</v>
      </c>
      <c r="G2960" s="350" t="s">
        <v>447</v>
      </c>
      <c r="H2960" s="309"/>
    </row>
    <row r="2961" spans="1:8" s="187" customFormat="1" ht="22.9" customHeight="1" x14ac:dyDescent="0.2">
      <c r="A2961" s="552"/>
      <c r="B2961" s="553"/>
      <c r="C2961" s="350" t="s">
        <v>5872</v>
      </c>
      <c r="D2961" s="350" t="s">
        <v>5873</v>
      </c>
      <c r="E2961" s="350" t="s">
        <v>14925</v>
      </c>
      <c r="F2961" s="350" t="s">
        <v>5871</v>
      </c>
      <c r="G2961" s="350" t="s">
        <v>447</v>
      </c>
      <c r="H2961" s="309"/>
    </row>
    <row r="2962" spans="1:8" s="187" customFormat="1" ht="22.9" customHeight="1" x14ac:dyDescent="0.2">
      <c r="A2962" s="552"/>
      <c r="B2962" s="553"/>
      <c r="C2962" s="350" t="s">
        <v>16762</v>
      </c>
      <c r="D2962" s="350" t="s">
        <v>16763</v>
      </c>
      <c r="E2962" s="350" t="s">
        <v>14925</v>
      </c>
      <c r="F2962" s="350" t="s">
        <v>5871</v>
      </c>
      <c r="G2962" s="350" t="s">
        <v>447</v>
      </c>
      <c r="H2962" s="309"/>
    </row>
    <row r="2963" spans="1:8" s="187" customFormat="1" ht="22.9" customHeight="1" x14ac:dyDescent="0.2">
      <c r="A2963" s="552"/>
      <c r="B2963" s="553"/>
      <c r="C2963" s="350" t="s">
        <v>16764</v>
      </c>
      <c r="D2963" s="350" t="s">
        <v>16765</v>
      </c>
      <c r="E2963" s="350" t="s">
        <v>14925</v>
      </c>
      <c r="F2963" s="350" t="s">
        <v>5871</v>
      </c>
      <c r="G2963" s="350" t="s">
        <v>447</v>
      </c>
      <c r="H2963" s="309"/>
    </row>
    <row r="2964" spans="1:8" s="187" customFormat="1" ht="22.9" customHeight="1" x14ac:dyDescent="0.2">
      <c r="A2964" s="552"/>
      <c r="B2964" s="553"/>
      <c r="C2964" s="350" t="s">
        <v>5874</v>
      </c>
      <c r="D2964" s="350" t="s">
        <v>5875</v>
      </c>
      <c r="E2964" s="350" t="s">
        <v>14925</v>
      </c>
      <c r="F2964" s="350" t="s">
        <v>5871</v>
      </c>
      <c r="G2964" s="350" t="s">
        <v>447</v>
      </c>
      <c r="H2964" s="309"/>
    </row>
    <row r="2965" spans="1:8" s="187" customFormat="1" ht="22.9" customHeight="1" x14ac:dyDescent="0.2">
      <c r="A2965" s="552"/>
      <c r="B2965" s="553"/>
      <c r="C2965" s="350" t="s">
        <v>5876</v>
      </c>
      <c r="D2965" s="350" t="s">
        <v>5877</v>
      </c>
      <c r="E2965" s="350" t="s">
        <v>14925</v>
      </c>
      <c r="F2965" s="350" t="s">
        <v>5871</v>
      </c>
      <c r="G2965" s="350" t="s">
        <v>447</v>
      </c>
      <c r="H2965" s="309"/>
    </row>
    <row r="2966" spans="1:8" s="187" customFormat="1" ht="22.9" customHeight="1" x14ac:dyDescent="0.2">
      <c r="A2966" s="552"/>
      <c r="B2966" s="553"/>
      <c r="C2966" s="350" t="s">
        <v>5878</v>
      </c>
      <c r="D2966" s="350" t="s">
        <v>5879</v>
      </c>
      <c r="E2966" s="350" t="s">
        <v>14925</v>
      </c>
      <c r="F2966" s="350" t="s">
        <v>5871</v>
      </c>
      <c r="G2966" s="350" t="s">
        <v>447</v>
      </c>
      <c r="H2966" s="309"/>
    </row>
    <row r="2967" spans="1:8" s="187" customFormat="1" ht="22.9" customHeight="1" x14ac:dyDescent="0.2">
      <c r="A2967" s="552"/>
      <c r="B2967" s="553"/>
      <c r="C2967" s="350" t="s">
        <v>5880</v>
      </c>
      <c r="D2967" s="350" t="s">
        <v>5881</v>
      </c>
      <c r="E2967" s="350" t="s">
        <v>14925</v>
      </c>
      <c r="F2967" s="350" t="s">
        <v>5871</v>
      </c>
      <c r="G2967" s="350" t="s">
        <v>447</v>
      </c>
      <c r="H2967" s="309"/>
    </row>
    <row r="2968" spans="1:8" s="187" customFormat="1" ht="22.9" customHeight="1" x14ac:dyDescent="0.2">
      <c r="A2968" s="552"/>
      <c r="B2968" s="553"/>
      <c r="C2968" s="350" t="s">
        <v>5882</v>
      </c>
      <c r="D2968" s="350" t="s">
        <v>5883</v>
      </c>
      <c r="E2968" s="350" t="s">
        <v>14925</v>
      </c>
      <c r="F2968" s="350" t="s">
        <v>5871</v>
      </c>
      <c r="G2968" s="350" t="s">
        <v>447</v>
      </c>
      <c r="H2968" s="309"/>
    </row>
    <row r="2969" spans="1:8" s="187" customFormat="1" ht="22.9" customHeight="1" x14ac:dyDescent="0.2">
      <c r="A2969" s="552"/>
      <c r="B2969" s="553"/>
      <c r="C2969" s="350" t="s">
        <v>7500</v>
      </c>
      <c r="D2969" s="350" t="s">
        <v>16766</v>
      </c>
      <c r="E2969" s="350" t="s">
        <v>14925</v>
      </c>
      <c r="F2969" s="350" t="s">
        <v>5285</v>
      </c>
      <c r="G2969" s="350" t="s">
        <v>447</v>
      </c>
      <c r="H2969" s="309"/>
    </row>
    <row r="2970" spans="1:8" s="187" customFormat="1" ht="22.9" customHeight="1" x14ac:dyDescent="0.2">
      <c r="A2970" s="552"/>
      <c r="B2970" s="553"/>
      <c r="C2970" s="350" t="s">
        <v>7501</v>
      </c>
      <c r="D2970" s="350" t="s">
        <v>16767</v>
      </c>
      <c r="E2970" s="350" t="s">
        <v>14925</v>
      </c>
      <c r="F2970" s="350" t="s">
        <v>5285</v>
      </c>
      <c r="G2970" s="350" t="s">
        <v>447</v>
      </c>
      <c r="H2970" s="309"/>
    </row>
    <row r="2971" spans="1:8" s="187" customFormat="1" ht="22.9" customHeight="1" x14ac:dyDescent="0.2">
      <c r="A2971" s="552"/>
      <c r="B2971" s="553"/>
      <c r="C2971" s="350" t="s">
        <v>7502</v>
      </c>
      <c r="D2971" s="350" t="s">
        <v>16768</v>
      </c>
      <c r="E2971" s="350" t="s">
        <v>14925</v>
      </c>
      <c r="F2971" s="350" t="s">
        <v>5285</v>
      </c>
      <c r="G2971" s="350" t="s">
        <v>447</v>
      </c>
      <c r="H2971" s="309"/>
    </row>
    <row r="2972" spans="1:8" s="187" customFormat="1" ht="22.9" customHeight="1" x14ac:dyDescent="0.2">
      <c r="A2972" s="552"/>
      <c r="B2972" s="553"/>
      <c r="C2972" s="350" t="s">
        <v>7503</v>
      </c>
      <c r="D2972" s="350" t="s">
        <v>16769</v>
      </c>
      <c r="E2972" s="350" t="s">
        <v>14925</v>
      </c>
      <c r="F2972" s="350" t="s">
        <v>5285</v>
      </c>
      <c r="G2972" s="350" t="s">
        <v>447</v>
      </c>
      <c r="H2972" s="309"/>
    </row>
    <row r="2973" spans="1:8" s="187" customFormat="1" ht="22.9" customHeight="1" x14ac:dyDescent="0.2">
      <c r="A2973" s="552"/>
      <c r="B2973" s="553"/>
      <c r="C2973" s="350" t="s">
        <v>7504</v>
      </c>
      <c r="D2973" s="350" t="s">
        <v>16770</v>
      </c>
      <c r="E2973" s="350" t="s">
        <v>14925</v>
      </c>
      <c r="F2973" s="350" t="s">
        <v>5285</v>
      </c>
      <c r="G2973" s="350" t="s">
        <v>447</v>
      </c>
      <c r="H2973" s="309"/>
    </row>
    <row r="2974" spans="1:8" s="187" customFormat="1" ht="22.9" customHeight="1" x14ac:dyDescent="0.2">
      <c r="A2974" s="552"/>
      <c r="B2974" s="553"/>
      <c r="C2974" s="350" t="s">
        <v>5884</v>
      </c>
      <c r="D2974" s="350" t="s">
        <v>5885</v>
      </c>
      <c r="E2974" s="350" t="s">
        <v>14925</v>
      </c>
      <c r="F2974" s="350" t="s">
        <v>5285</v>
      </c>
      <c r="G2974" s="350" t="s">
        <v>447</v>
      </c>
      <c r="H2974" s="309"/>
    </row>
    <row r="2975" spans="1:8" s="187" customFormat="1" ht="22.9" customHeight="1" x14ac:dyDescent="0.2">
      <c r="A2975" s="552"/>
      <c r="B2975" s="553"/>
      <c r="C2975" s="350" t="s">
        <v>7505</v>
      </c>
      <c r="D2975" s="350" t="s">
        <v>16771</v>
      </c>
      <c r="E2975" s="350" t="s">
        <v>14925</v>
      </c>
      <c r="F2975" s="350" t="s">
        <v>5285</v>
      </c>
      <c r="G2975" s="350" t="s">
        <v>447</v>
      </c>
      <c r="H2975" s="309"/>
    </row>
    <row r="2976" spans="1:8" s="187" customFormat="1" ht="22.9" customHeight="1" x14ac:dyDescent="0.2">
      <c r="A2976" s="552"/>
      <c r="B2976" s="553"/>
      <c r="C2976" s="350" t="s">
        <v>7506</v>
      </c>
      <c r="D2976" s="350" t="s">
        <v>16772</v>
      </c>
      <c r="E2976" s="350" t="s">
        <v>14925</v>
      </c>
      <c r="F2976" s="350" t="s">
        <v>5285</v>
      </c>
      <c r="G2976" s="350" t="s">
        <v>447</v>
      </c>
      <c r="H2976" s="309"/>
    </row>
    <row r="2977" spans="1:8" s="187" customFormat="1" ht="22.9" customHeight="1" x14ac:dyDescent="0.2">
      <c r="A2977" s="552"/>
      <c r="B2977" s="553"/>
      <c r="C2977" s="350" t="s">
        <v>7507</v>
      </c>
      <c r="D2977" s="350" t="s">
        <v>16773</v>
      </c>
      <c r="E2977" s="350" t="s">
        <v>14925</v>
      </c>
      <c r="F2977" s="350" t="s">
        <v>5285</v>
      </c>
      <c r="G2977" s="350" t="s">
        <v>447</v>
      </c>
      <c r="H2977" s="309"/>
    </row>
    <row r="2978" spans="1:8" s="187" customFormat="1" ht="22.9" customHeight="1" x14ac:dyDescent="0.2">
      <c r="A2978" s="552"/>
      <c r="B2978" s="553"/>
      <c r="C2978" s="350" t="s">
        <v>7508</v>
      </c>
      <c r="D2978" s="350" t="s">
        <v>16774</v>
      </c>
      <c r="E2978" s="350" t="s">
        <v>14925</v>
      </c>
      <c r="F2978" s="350" t="s">
        <v>5285</v>
      </c>
      <c r="G2978" s="350" t="s">
        <v>447</v>
      </c>
      <c r="H2978" s="309"/>
    </row>
    <row r="2979" spans="1:8" s="187" customFormat="1" ht="22.9" customHeight="1" x14ac:dyDescent="0.2">
      <c r="A2979" s="552"/>
      <c r="B2979" s="553"/>
      <c r="C2979" s="350" t="s">
        <v>7509</v>
      </c>
      <c r="D2979" s="350" t="s">
        <v>16775</v>
      </c>
      <c r="E2979" s="350" t="s">
        <v>14925</v>
      </c>
      <c r="F2979" s="350" t="s">
        <v>5285</v>
      </c>
      <c r="G2979" s="350" t="s">
        <v>447</v>
      </c>
      <c r="H2979" s="309"/>
    </row>
    <row r="2980" spans="1:8" s="187" customFormat="1" ht="22.9" customHeight="1" x14ac:dyDescent="0.2">
      <c r="A2980" s="552"/>
      <c r="B2980" s="553"/>
      <c r="C2980" s="350" t="s">
        <v>7510</v>
      </c>
      <c r="D2980" s="350" t="s">
        <v>16776</v>
      </c>
      <c r="E2980" s="350" t="s">
        <v>14925</v>
      </c>
      <c r="F2980" s="350" t="s">
        <v>5285</v>
      </c>
      <c r="G2980" s="350" t="s">
        <v>447</v>
      </c>
      <c r="H2980" s="309"/>
    </row>
    <row r="2981" spans="1:8" s="187" customFormat="1" ht="22.9" customHeight="1" x14ac:dyDescent="0.2">
      <c r="A2981" s="552"/>
      <c r="B2981" s="553"/>
      <c r="C2981" s="350" t="s">
        <v>7511</v>
      </c>
      <c r="D2981" s="350" t="s">
        <v>16777</v>
      </c>
      <c r="E2981" s="350" t="s">
        <v>14925</v>
      </c>
      <c r="F2981" s="350" t="s">
        <v>5285</v>
      </c>
      <c r="G2981" s="350" t="s">
        <v>447</v>
      </c>
      <c r="H2981" s="309"/>
    </row>
    <row r="2982" spans="1:8" s="187" customFormat="1" ht="22.9" customHeight="1" x14ac:dyDescent="0.2">
      <c r="A2982" s="552"/>
      <c r="B2982" s="553"/>
      <c r="C2982" s="350" t="s">
        <v>5886</v>
      </c>
      <c r="D2982" s="350" t="s">
        <v>5887</v>
      </c>
      <c r="E2982" s="350" t="s">
        <v>14925</v>
      </c>
      <c r="F2982" s="350" t="s">
        <v>5285</v>
      </c>
      <c r="G2982" s="350" t="s">
        <v>447</v>
      </c>
      <c r="H2982" s="309"/>
    </row>
    <row r="2983" spans="1:8" s="187" customFormat="1" ht="22.9" customHeight="1" x14ac:dyDescent="0.2">
      <c r="A2983" s="552"/>
      <c r="B2983" s="553"/>
      <c r="C2983" s="350" t="s">
        <v>5888</v>
      </c>
      <c r="D2983" s="350" t="s">
        <v>5889</v>
      </c>
      <c r="E2983" s="350" t="s">
        <v>14925</v>
      </c>
      <c r="F2983" s="350" t="s">
        <v>5285</v>
      </c>
      <c r="G2983" s="350" t="s">
        <v>447</v>
      </c>
      <c r="H2983" s="309"/>
    </row>
    <row r="2984" spans="1:8" s="187" customFormat="1" ht="22.9" customHeight="1" x14ac:dyDescent="0.2">
      <c r="A2984" s="552"/>
      <c r="B2984" s="553"/>
      <c r="C2984" s="350" t="s">
        <v>5890</v>
      </c>
      <c r="D2984" s="350" t="s">
        <v>5891</v>
      </c>
      <c r="E2984" s="350" t="s">
        <v>14925</v>
      </c>
      <c r="F2984" s="350" t="s">
        <v>5285</v>
      </c>
      <c r="G2984" s="350" t="s">
        <v>447</v>
      </c>
      <c r="H2984" s="309"/>
    </row>
    <row r="2985" spans="1:8" s="187" customFormat="1" ht="22.9" customHeight="1" x14ac:dyDescent="0.2">
      <c r="A2985" s="552"/>
      <c r="B2985" s="553"/>
      <c r="C2985" s="350" t="s">
        <v>5892</v>
      </c>
      <c r="D2985" s="350" t="s">
        <v>5893</v>
      </c>
      <c r="E2985" s="350" t="s">
        <v>14925</v>
      </c>
      <c r="F2985" s="350" t="s">
        <v>5285</v>
      </c>
      <c r="G2985" s="350" t="s">
        <v>447</v>
      </c>
      <c r="H2985" s="309"/>
    </row>
    <row r="2986" spans="1:8" s="187" customFormat="1" ht="22.9" customHeight="1" x14ac:dyDescent="0.2">
      <c r="A2986" s="552"/>
      <c r="B2986" s="553"/>
      <c r="C2986" s="350" t="s">
        <v>7512</v>
      </c>
      <c r="D2986" s="350" t="s">
        <v>16778</v>
      </c>
      <c r="E2986" s="350" t="s">
        <v>14925</v>
      </c>
      <c r="F2986" s="350" t="s">
        <v>5285</v>
      </c>
      <c r="G2986" s="350" t="s">
        <v>447</v>
      </c>
      <c r="H2986" s="309"/>
    </row>
    <row r="2987" spans="1:8" s="187" customFormat="1" ht="22.9" customHeight="1" x14ac:dyDescent="0.2">
      <c r="A2987" s="552"/>
      <c r="B2987" s="553"/>
      <c r="C2987" s="350" t="s">
        <v>16779</v>
      </c>
      <c r="D2987" s="350" t="s">
        <v>16780</v>
      </c>
      <c r="E2987" s="350" t="s">
        <v>14925</v>
      </c>
      <c r="F2987" s="350" t="s">
        <v>2334</v>
      </c>
      <c r="G2987" s="350" t="s">
        <v>447</v>
      </c>
      <c r="H2987" s="309"/>
    </row>
    <row r="2988" spans="1:8" s="187" customFormat="1" ht="22.9" customHeight="1" x14ac:dyDescent="0.2">
      <c r="A2988" s="552" t="s">
        <v>901</v>
      </c>
      <c r="B2988" s="553" t="s">
        <v>902</v>
      </c>
      <c r="C2988" s="350" t="s">
        <v>5894</v>
      </c>
      <c r="D2988" s="350" t="s">
        <v>5895</v>
      </c>
      <c r="E2988" s="350" t="s">
        <v>14925</v>
      </c>
      <c r="F2988" s="350" t="s">
        <v>5282</v>
      </c>
      <c r="G2988" s="350"/>
      <c r="H2988" s="309"/>
    </row>
    <row r="2989" spans="1:8" s="187" customFormat="1" ht="22.9" customHeight="1" x14ac:dyDescent="0.2">
      <c r="A2989" s="552"/>
      <c r="B2989" s="553"/>
      <c r="C2989" s="350" t="s">
        <v>5896</v>
      </c>
      <c r="D2989" s="350" t="s">
        <v>5897</v>
      </c>
      <c r="E2989" s="350" t="s">
        <v>14925</v>
      </c>
      <c r="F2989" s="350" t="s">
        <v>5282</v>
      </c>
      <c r="G2989" s="350"/>
      <c r="H2989" s="309"/>
    </row>
    <row r="2990" spans="1:8" s="187" customFormat="1" ht="22.9" customHeight="1" x14ac:dyDescent="0.2">
      <c r="A2990" s="552" t="s">
        <v>903</v>
      </c>
      <c r="B2990" s="553" t="s">
        <v>904</v>
      </c>
      <c r="C2990" s="350" t="s">
        <v>5898</v>
      </c>
      <c r="D2990" s="350" t="s">
        <v>5899</v>
      </c>
      <c r="E2990" s="350" t="s">
        <v>14925</v>
      </c>
      <c r="F2990" s="350" t="s">
        <v>5282</v>
      </c>
      <c r="G2990" s="350" t="s">
        <v>462</v>
      </c>
      <c r="H2990" s="309"/>
    </row>
    <row r="2991" spans="1:8" s="187" customFormat="1" ht="22.9" customHeight="1" x14ac:dyDescent="0.2">
      <c r="A2991" s="552"/>
      <c r="B2991" s="553"/>
      <c r="C2991" s="350" t="s">
        <v>5900</v>
      </c>
      <c r="D2991" s="350" t="s">
        <v>5901</v>
      </c>
      <c r="E2991" s="350" t="s">
        <v>14925</v>
      </c>
      <c r="F2991" s="350" t="s">
        <v>5282</v>
      </c>
      <c r="G2991" s="350" t="s">
        <v>447</v>
      </c>
      <c r="H2991" s="309"/>
    </row>
    <row r="2992" spans="1:8" s="187" customFormat="1" ht="22.9" customHeight="1" x14ac:dyDescent="0.2">
      <c r="A2992" s="552"/>
      <c r="B2992" s="553"/>
      <c r="C2992" s="350" t="s">
        <v>5902</v>
      </c>
      <c r="D2992" s="350" t="s">
        <v>5903</v>
      </c>
      <c r="E2992" s="350" t="s">
        <v>14925</v>
      </c>
      <c r="F2992" s="350" t="s">
        <v>5285</v>
      </c>
      <c r="G2992" s="350" t="s">
        <v>462</v>
      </c>
      <c r="H2992" s="309"/>
    </row>
    <row r="2993" spans="1:8" s="187" customFormat="1" ht="22.9" customHeight="1" x14ac:dyDescent="0.2">
      <c r="A2993" s="552"/>
      <c r="B2993" s="553"/>
      <c r="C2993" s="350" t="s">
        <v>5904</v>
      </c>
      <c r="D2993" s="350" t="s">
        <v>5905</v>
      </c>
      <c r="E2993" s="350" t="s">
        <v>14925</v>
      </c>
      <c r="F2993" s="350" t="s">
        <v>5285</v>
      </c>
      <c r="G2993" s="350" t="s">
        <v>462</v>
      </c>
      <c r="H2993" s="309"/>
    </row>
    <row r="2994" spans="1:8" s="187" customFormat="1" ht="22.9" customHeight="1" x14ac:dyDescent="0.2">
      <c r="A2994" s="552"/>
      <c r="B2994" s="553"/>
      <c r="C2994" s="350" t="s">
        <v>5906</v>
      </c>
      <c r="D2994" s="350" t="s">
        <v>5907</v>
      </c>
      <c r="E2994" s="350" t="s">
        <v>14925</v>
      </c>
      <c r="F2994" s="350" t="s">
        <v>5285</v>
      </c>
      <c r="G2994" s="350" t="s">
        <v>462</v>
      </c>
      <c r="H2994" s="309"/>
    </row>
    <row r="2995" spans="1:8" s="187" customFormat="1" ht="22.9" customHeight="1" x14ac:dyDescent="0.2">
      <c r="A2995" s="552"/>
      <c r="B2995" s="553"/>
      <c r="C2995" s="350" t="s">
        <v>5908</v>
      </c>
      <c r="D2995" s="350" t="s">
        <v>5909</v>
      </c>
      <c r="E2995" s="350" t="s">
        <v>14925</v>
      </c>
      <c r="F2995" s="350" t="s">
        <v>5285</v>
      </c>
      <c r="G2995" s="350" t="s">
        <v>462</v>
      </c>
      <c r="H2995" s="309"/>
    </row>
    <row r="2996" spans="1:8" s="187" customFormat="1" ht="22.9" customHeight="1" x14ac:dyDescent="0.2">
      <c r="A2996" s="552"/>
      <c r="B2996" s="553"/>
      <c r="C2996" s="350" t="s">
        <v>5910</v>
      </c>
      <c r="D2996" s="350" t="s">
        <v>5911</v>
      </c>
      <c r="E2996" s="350" t="s">
        <v>14925</v>
      </c>
      <c r="F2996" s="350" t="s">
        <v>5285</v>
      </c>
      <c r="G2996" s="350" t="s">
        <v>462</v>
      </c>
      <c r="H2996" s="309"/>
    </row>
    <row r="2997" spans="1:8" s="187" customFormat="1" ht="22.9" customHeight="1" x14ac:dyDescent="0.2">
      <c r="A2997" s="552"/>
      <c r="B2997" s="553"/>
      <c r="C2997" s="350" t="s">
        <v>5912</v>
      </c>
      <c r="D2997" s="350" t="s">
        <v>5913</v>
      </c>
      <c r="E2997" s="350" t="s">
        <v>14925</v>
      </c>
      <c r="F2997" s="350" t="s">
        <v>5285</v>
      </c>
      <c r="G2997" s="350" t="s">
        <v>462</v>
      </c>
      <c r="H2997" s="309"/>
    </row>
    <row r="2998" spans="1:8" s="187" customFormat="1" ht="22.9" customHeight="1" x14ac:dyDescent="0.2">
      <c r="A2998" s="552" t="s">
        <v>905</v>
      </c>
      <c r="B2998" s="553" t="s">
        <v>906</v>
      </c>
      <c r="C2998" s="350" t="s">
        <v>5914</v>
      </c>
      <c r="D2998" s="350" t="s">
        <v>16781</v>
      </c>
      <c r="E2998" s="350" t="s">
        <v>14925</v>
      </c>
      <c r="F2998" s="350" t="s">
        <v>5282</v>
      </c>
      <c r="G2998" s="350" t="s">
        <v>447</v>
      </c>
      <c r="H2998" s="309" t="s">
        <v>1225</v>
      </c>
    </row>
    <row r="2999" spans="1:8" s="187" customFormat="1" ht="22.9" customHeight="1" x14ac:dyDescent="0.2">
      <c r="A2999" s="552"/>
      <c r="B2999" s="553"/>
      <c r="C2999" s="350" t="s">
        <v>5915</v>
      </c>
      <c r="D2999" s="350" t="s">
        <v>16782</v>
      </c>
      <c r="E2999" s="350" t="s">
        <v>14925</v>
      </c>
      <c r="F2999" s="350" t="s">
        <v>5282</v>
      </c>
      <c r="G2999" s="350" t="s">
        <v>447</v>
      </c>
      <c r="H2999" s="309" t="s">
        <v>1225</v>
      </c>
    </row>
    <row r="3000" spans="1:8" s="187" customFormat="1" ht="22.9" customHeight="1" x14ac:dyDescent="0.2">
      <c r="A3000" s="552"/>
      <c r="B3000" s="553"/>
      <c r="C3000" s="350" t="s">
        <v>5916</v>
      </c>
      <c r="D3000" s="350" t="s">
        <v>16783</v>
      </c>
      <c r="E3000" s="350" t="s">
        <v>14925</v>
      </c>
      <c r="F3000" s="350" t="s">
        <v>5282</v>
      </c>
      <c r="G3000" s="350" t="s">
        <v>447</v>
      </c>
      <c r="H3000" s="309" t="s">
        <v>1225</v>
      </c>
    </row>
    <row r="3001" spans="1:8" s="187" customFormat="1" ht="22.9" customHeight="1" x14ac:dyDescent="0.2">
      <c r="A3001" s="552"/>
      <c r="B3001" s="553"/>
      <c r="C3001" s="350" t="s">
        <v>5917</v>
      </c>
      <c r="D3001" s="350" t="s">
        <v>16784</v>
      </c>
      <c r="E3001" s="350" t="s">
        <v>14925</v>
      </c>
      <c r="F3001" s="350" t="s">
        <v>5282</v>
      </c>
      <c r="G3001" s="350" t="s">
        <v>447</v>
      </c>
      <c r="H3001" s="309" t="s">
        <v>1225</v>
      </c>
    </row>
    <row r="3002" spans="1:8" s="187" customFormat="1" ht="22.9" customHeight="1" x14ac:dyDescent="0.2">
      <c r="A3002" s="552"/>
      <c r="B3002" s="553"/>
      <c r="C3002" s="350" t="s">
        <v>5918</v>
      </c>
      <c r="D3002" s="350" t="s">
        <v>16785</v>
      </c>
      <c r="E3002" s="350" t="s">
        <v>14925</v>
      </c>
      <c r="F3002" s="350" t="s">
        <v>5282</v>
      </c>
      <c r="G3002" s="350" t="s">
        <v>447</v>
      </c>
      <c r="H3002" s="309" t="s">
        <v>1225</v>
      </c>
    </row>
    <row r="3003" spans="1:8" s="187" customFormat="1" ht="22.9" customHeight="1" x14ac:dyDescent="0.2">
      <c r="A3003" s="552"/>
      <c r="B3003" s="553"/>
      <c r="C3003" s="350" t="s">
        <v>5919</v>
      </c>
      <c r="D3003" s="350" t="s">
        <v>16786</v>
      </c>
      <c r="E3003" s="350" t="s">
        <v>14925</v>
      </c>
      <c r="F3003" s="350" t="s">
        <v>5282</v>
      </c>
      <c r="G3003" s="350" t="s">
        <v>447</v>
      </c>
      <c r="H3003" s="309" t="s">
        <v>1225</v>
      </c>
    </row>
    <row r="3004" spans="1:8" s="187" customFormat="1" ht="22.9" customHeight="1" x14ac:dyDescent="0.2">
      <c r="A3004" s="552"/>
      <c r="B3004" s="553"/>
      <c r="C3004" s="350" t="s">
        <v>5920</v>
      </c>
      <c r="D3004" s="350" t="s">
        <v>16787</v>
      </c>
      <c r="E3004" s="350" t="s">
        <v>14925</v>
      </c>
      <c r="F3004" s="350" t="s">
        <v>5282</v>
      </c>
      <c r="G3004" s="350" t="s">
        <v>447</v>
      </c>
      <c r="H3004" s="309" t="s">
        <v>1225</v>
      </c>
    </row>
    <row r="3005" spans="1:8" s="187" customFormat="1" ht="22.9" customHeight="1" x14ac:dyDescent="0.2">
      <c r="A3005" s="552"/>
      <c r="B3005" s="553"/>
      <c r="C3005" s="350" t="s">
        <v>5921</v>
      </c>
      <c r="D3005" s="350" t="s">
        <v>16788</v>
      </c>
      <c r="E3005" s="350" t="s">
        <v>14925</v>
      </c>
      <c r="F3005" s="350" t="s">
        <v>5282</v>
      </c>
      <c r="G3005" s="350" t="s">
        <v>447</v>
      </c>
      <c r="H3005" s="309" t="s">
        <v>1225</v>
      </c>
    </row>
    <row r="3006" spans="1:8" s="187" customFormat="1" ht="22.9" customHeight="1" x14ac:dyDescent="0.2">
      <c r="A3006" s="552"/>
      <c r="B3006" s="553"/>
      <c r="C3006" s="350" t="s">
        <v>5922</v>
      </c>
      <c r="D3006" s="350" t="s">
        <v>16789</v>
      </c>
      <c r="E3006" s="350" t="s">
        <v>14925</v>
      </c>
      <c r="F3006" s="350" t="s">
        <v>5282</v>
      </c>
      <c r="G3006" s="350" t="s">
        <v>447</v>
      </c>
      <c r="H3006" s="309" t="s">
        <v>1225</v>
      </c>
    </row>
    <row r="3007" spans="1:8" s="187" customFormat="1" ht="22.9" customHeight="1" x14ac:dyDescent="0.2">
      <c r="A3007" s="552"/>
      <c r="B3007" s="553"/>
      <c r="C3007" s="350" t="s">
        <v>5923</v>
      </c>
      <c r="D3007" s="350" t="s">
        <v>16790</v>
      </c>
      <c r="E3007" s="350" t="s">
        <v>14925</v>
      </c>
      <c r="F3007" s="350" t="s">
        <v>5282</v>
      </c>
      <c r="G3007" s="350" t="s">
        <v>447</v>
      </c>
      <c r="H3007" s="309" t="s">
        <v>1225</v>
      </c>
    </row>
    <row r="3008" spans="1:8" s="187" customFormat="1" ht="22.9" customHeight="1" x14ac:dyDescent="0.2">
      <c r="A3008" s="552"/>
      <c r="B3008" s="553"/>
      <c r="C3008" s="350" t="s">
        <v>16791</v>
      </c>
      <c r="D3008" s="350" t="s">
        <v>16792</v>
      </c>
      <c r="E3008" s="350" t="s">
        <v>14925</v>
      </c>
      <c r="F3008" s="350" t="s">
        <v>5282</v>
      </c>
      <c r="G3008" s="350" t="s">
        <v>447</v>
      </c>
      <c r="H3008" s="309" t="s">
        <v>1225</v>
      </c>
    </row>
    <row r="3009" spans="1:8" s="187" customFormat="1" ht="22.9" customHeight="1" x14ac:dyDescent="0.2">
      <c r="A3009" s="552"/>
      <c r="B3009" s="553"/>
      <c r="C3009" s="350" t="s">
        <v>16793</v>
      </c>
      <c r="D3009" s="350" t="s">
        <v>16794</v>
      </c>
      <c r="E3009" s="350" t="s">
        <v>14925</v>
      </c>
      <c r="F3009" s="350" t="s">
        <v>5282</v>
      </c>
      <c r="G3009" s="350" t="s">
        <v>447</v>
      </c>
      <c r="H3009" s="309" t="s">
        <v>1225</v>
      </c>
    </row>
    <row r="3010" spans="1:8" s="187" customFormat="1" ht="22.9" customHeight="1" x14ac:dyDescent="0.2">
      <c r="A3010" s="552"/>
      <c r="B3010" s="553"/>
      <c r="C3010" s="350" t="s">
        <v>5924</v>
      </c>
      <c r="D3010" s="350" t="s">
        <v>16795</v>
      </c>
      <c r="E3010" s="350" t="s">
        <v>14925</v>
      </c>
      <c r="F3010" s="350" t="s">
        <v>5282</v>
      </c>
      <c r="G3010" s="350" t="s">
        <v>447</v>
      </c>
      <c r="H3010" s="309" t="s">
        <v>1225</v>
      </c>
    </row>
    <row r="3011" spans="1:8" s="187" customFormat="1" ht="22.9" customHeight="1" x14ac:dyDescent="0.2">
      <c r="A3011" s="552"/>
      <c r="B3011" s="553"/>
      <c r="C3011" s="350" t="s">
        <v>5925</v>
      </c>
      <c r="D3011" s="350" t="s">
        <v>16796</v>
      </c>
      <c r="E3011" s="350" t="s">
        <v>14925</v>
      </c>
      <c r="F3011" s="350" t="s">
        <v>5282</v>
      </c>
      <c r="G3011" s="350" t="s">
        <v>447</v>
      </c>
      <c r="H3011" s="309" t="s">
        <v>1225</v>
      </c>
    </row>
    <row r="3012" spans="1:8" s="187" customFormat="1" ht="22.9" customHeight="1" x14ac:dyDescent="0.2">
      <c r="A3012" s="552"/>
      <c r="B3012" s="553"/>
      <c r="C3012" s="350" t="s">
        <v>5926</v>
      </c>
      <c r="D3012" s="350" t="s">
        <v>16797</v>
      </c>
      <c r="E3012" s="350" t="s">
        <v>14925</v>
      </c>
      <c r="F3012" s="350" t="s">
        <v>5282</v>
      </c>
      <c r="G3012" s="350" t="s">
        <v>447</v>
      </c>
      <c r="H3012" s="309" t="s">
        <v>1225</v>
      </c>
    </row>
    <row r="3013" spans="1:8" s="187" customFormat="1" ht="22.9" customHeight="1" x14ac:dyDescent="0.2">
      <c r="A3013" s="552"/>
      <c r="B3013" s="553"/>
      <c r="C3013" s="350" t="s">
        <v>5927</v>
      </c>
      <c r="D3013" s="350" t="s">
        <v>5928</v>
      </c>
      <c r="E3013" s="350" t="s">
        <v>14925</v>
      </c>
      <c r="F3013" s="350" t="s">
        <v>5282</v>
      </c>
      <c r="G3013" s="350" t="s">
        <v>447</v>
      </c>
      <c r="H3013" s="309" t="s">
        <v>1225</v>
      </c>
    </row>
    <row r="3014" spans="1:8" s="187" customFormat="1" ht="22.9" customHeight="1" x14ac:dyDescent="0.2">
      <c r="A3014" s="552"/>
      <c r="B3014" s="553"/>
      <c r="C3014" s="350" t="s">
        <v>5929</v>
      </c>
      <c r="D3014" s="350" t="s">
        <v>16786</v>
      </c>
      <c r="E3014" s="350" t="s">
        <v>14925</v>
      </c>
      <c r="F3014" s="350" t="s">
        <v>5282</v>
      </c>
      <c r="G3014" s="350" t="s">
        <v>447</v>
      </c>
      <c r="H3014" s="309" t="s">
        <v>1225</v>
      </c>
    </row>
    <row r="3015" spans="1:8" s="187" customFormat="1" ht="22.9" customHeight="1" x14ac:dyDescent="0.2">
      <c r="A3015" s="552"/>
      <c r="B3015" s="553"/>
      <c r="C3015" s="350" t="s">
        <v>5930</v>
      </c>
      <c r="D3015" s="350" t="s">
        <v>16798</v>
      </c>
      <c r="E3015" s="350" t="s">
        <v>14925</v>
      </c>
      <c r="F3015" s="350" t="s">
        <v>5282</v>
      </c>
      <c r="G3015" s="350" t="s">
        <v>447</v>
      </c>
      <c r="H3015" s="309" t="s">
        <v>1225</v>
      </c>
    </row>
    <row r="3016" spans="1:8" s="187" customFormat="1" ht="22.9" customHeight="1" x14ac:dyDescent="0.2">
      <c r="A3016" s="552"/>
      <c r="B3016" s="553"/>
      <c r="C3016" s="350" t="s">
        <v>5931</v>
      </c>
      <c r="D3016" s="350" t="s">
        <v>16799</v>
      </c>
      <c r="E3016" s="350" t="s">
        <v>14925</v>
      </c>
      <c r="F3016" s="350" t="s">
        <v>5282</v>
      </c>
      <c r="G3016" s="350" t="s">
        <v>447</v>
      </c>
      <c r="H3016" s="309" t="s">
        <v>1225</v>
      </c>
    </row>
    <row r="3017" spans="1:8" s="187" customFormat="1" ht="22.9" customHeight="1" x14ac:dyDescent="0.2">
      <c r="A3017" s="552"/>
      <c r="B3017" s="553"/>
      <c r="C3017" s="350" t="s">
        <v>5932</v>
      </c>
      <c r="D3017" s="350" t="s">
        <v>5933</v>
      </c>
      <c r="E3017" s="350" t="s">
        <v>14925</v>
      </c>
      <c r="F3017" s="350" t="s">
        <v>5282</v>
      </c>
      <c r="G3017" s="350" t="s">
        <v>447</v>
      </c>
      <c r="H3017" s="309" t="s">
        <v>1225</v>
      </c>
    </row>
    <row r="3018" spans="1:8" s="187" customFormat="1" ht="22.9" customHeight="1" x14ac:dyDescent="0.2">
      <c r="A3018" s="552"/>
      <c r="B3018" s="553"/>
      <c r="C3018" s="350" t="s">
        <v>5934</v>
      </c>
      <c r="D3018" s="350" t="s">
        <v>5935</v>
      </c>
      <c r="E3018" s="350" t="s">
        <v>14925</v>
      </c>
      <c r="F3018" s="350" t="s">
        <v>5282</v>
      </c>
      <c r="G3018" s="350" t="s">
        <v>447</v>
      </c>
      <c r="H3018" s="309" t="s">
        <v>1225</v>
      </c>
    </row>
    <row r="3019" spans="1:8" s="187" customFormat="1" ht="22.9" customHeight="1" x14ac:dyDescent="0.2">
      <c r="A3019" s="552"/>
      <c r="B3019" s="553"/>
      <c r="C3019" s="350" t="s">
        <v>5936</v>
      </c>
      <c r="D3019" s="350" t="s">
        <v>5937</v>
      </c>
      <c r="E3019" s="350" t="s">
        <v>14925</v>
      </c>
      <c r="F3019" s="350" t="s">
        <v>5282</v>
      </c>
      <c r="G3019" s="350" t="s">
        <v>447</v>
      </c>
      <c r="H3019" s="309" t="s">
        <v>1225</v>
      </c>
    </row>
    <row r="3020" spans="1:8" s="187" customFormat="1" ht="22.9" customHeight="1" x14ac:dyDescent="0.2">
      <c r="A3020" s="552"/>
      <c r="B3020" s="553"/>
      <c r="C3020" s="350" t="s">
        <v>5938</v>
      </c>
      <c r="D3020" s="350" t="s">
        <v>5939</v>
      </c>
      <c r="E3020" s="350" t="s">
        <v>14925</v>
      </c>
      <c r="F3020" s="350" t="s">
        <v>5282</v>
      </c>
      <c r="G3020" s="350" t="s">
        <v>447</v>
      </c>
      <c r="H3020" s="309" t="s">
        <v>1225</v>
      </c>
    </row>
    <row r="3021" spans="1:8" s="187" customFormat="1" ht="22.9" customHeight="1" x14ac:dyDescent="0.2">
      <c r="A3021" s="552"/>
      <c r="B3021" s="553"/>
      <c r="C3021" s="350" t="s">
        <v>5940</v>
      </c>
      <c r="D3021" s="350" t="s">
        <v>5941</v>
      </c>
      <c r="E3021" s="350" t="s">
        <v>14925</v>
      </c>
      <c r="F3021" s="350" t="s">
        <v>5282</v>
      </c>
      <c r="G3021" s="350" t="s">
        <v>447</v>
      </c>
      <c r="H3021" s="309" t="s">
        <v>1225</v>
      </c>
    </row>
    <row r="3022" spans="1:8" s="187" customFormat="1" ht="22.9" customHeight="1" x14ac:dyDescent="0.2">
      <c r="A3022" s="552"/>
      <c r="B3022" s="553"/>
      <c r="C3022" s="350" t="s">
        <v>5942</v>
      </c>
      <c r="D3022" s="350" t="s">
        <v>5943</v>
      </c>
      <c r="E3022" s="350" t="s">
        <v>14925</v>
      </c>
      <c r="F3022" s="350" t="s">
        <v>5282</v>
      </c>
      <c r="G3022" s="350" t="s">
        <v>447</v>
      </c>
      <c r="H3022" s="309" t="s">
        <v>1225</v>
      </c>
    </row>
    <row r="3023" spans="1:8" s="187" customFormat="1" ht="22.9" customHeight="1" x14ac:dyDescent="0.2">
      <c r="A3023" s="552"/>
      <c r="B3023" s="553"/>
      <c r="C3023" s="350" t="s">
        <v>5944</v>
      </c>
      <c r="D3023" s="350" t="s">
        <v>5945</v>
      </c>
      <c r="E3023" s="350" t="s">
        <v>14925</v>
      </c>
      <c r="F3023" s="350" t="s">
        <v>5282</v>
      </c>
      <c r="G3023" s="350" t="s">
        <v>447</v>
      </c>
      <c r="H3023" s="309" t="s">
        <v>1225</v>
      </c>
    </row>
    <row r="3024" spans="1:8" s="187" customFormat="1" ht="22.9" customHeight="1" x14ac:dyDescent="0.2">
      <c r="A3024" s="552"/>
      <c r="B3024" s="553"/>
      <c r="C3024" s="350" t="s">
        <v>5946</v>
      </c>
      <c r="D3024" s="350" t="s">
        <v>5947</v>
      </c>
      <c r="E3024" s="350" t="s">
        <v>14925</v>
      </c>
      <c r="F3024" s="350" t="s">
        <v>5282</v>
      </c>
      <c r="G3024" s="350" t="s">
        <v>447</v>
      </c>
      <c r="H3024" s="309" t="s">
        <v>1225</v>
      </c>
    </row>
    <row r="3025" spans="1:8" s="187" customFormat="1" ht="22.9" customHeight="1" x14ac:dyDescent="0.2">
      <c r="A3025" s="552"/>
      <c r="B3025" s="553"/>
      <c r="C3025" s="350" t="s">
        <v>5948</v>
      </c>
      <c r="D3025" s="350" t="s">
        <v>5949</v>
      </c>
      <c r="E3025" s="350" t="s">
        <v>14925</v>
      </c>
      <c r="F3025" s="350" t="s">
        <v>5282</v>
      </c>
      <c r="G3025" s="350" t="s">
        <v>447</v>
      </c>
      <c r="H3025" s="309" t="s">
        <v>1225</v>
      </c>
    </row>
    <row r="3026" spans="1:8" s="187" customFormat="1" ht="22.9" customHeight="1" x14ac:dyDescent="0.2">
      <c r="A3026" s="552"/>
      <c r="B3026" s="553"/>
      <c r="C3026" s="350" t="s">
        <v>5751</v>
      </c>
      <c r="D3026" s="350" t="s">
        <v>893</v>
      </c>
      <c r="E3026" s="350" t="s">
        <v>14925</v>
      </c>
      <c r="F3026" s="350" t="s">
        <v>5282</v>
      </c>
      <c r="G3026" s="350" t="s">
        <v>447</v>
      </c>
      <c r="H3026" s="309" t="s">
        <v>1225</v>
      </c>
    </row>
    <row r="3027" spans="1:8" s="187" customFormat="1" ht="22.9" customHeight="1" x14ac:dyDescent="0.2">
      <c r="A3027" s="552"/>
      <c r="B3027" s="553"/>
      <c r="C3027" s="350" t="s">
        <v>5950</v>
      </c>
      <c r="D3027" s="350" t="s">
        <v>5951</v>
      </c>
      <c r="E3027" s="350" t="s">
        <v>14925</v>
      </c>
      <c r="F3027" s="350" t="s">
        <v>5282</v>
      </c>
      <c r="G3027" s="350" t="s">
        <v>447</v>
      </c>
      <c r="H3027" s="309" t="s">
        <v>1225</v>
      </c>
    </row>
    <row r="3028" spans="1:8" s="187" customFormat="1" ht="22.9" customHeight="1" x14ac:dyDescent="0.2">
      <c r="A3028" s="552"/>
      <c r="B3028" s="553"/>
      <c r="C3028" s="350" t="s">
        <v>5952</v>
      </c>
      <c r="D3028" s="350" t="s">
        <v>16800</v>
      </c>
      <c r="E3028" s="350" t="s">
        <v>14925</v>
      </c>
      <c r="F3028" s="350" t="s">
        <v>5282</v>
      </c>
      <c r="G3028" s="350" t="s">
        <v>447</v>
      </c>
      <c r="H3028" s="309" t="s">
        <v>1225</v>
      </c>
    </row>
    <row r="3029" spans="1:8" s="187" customFormat="1" ht="22.9" customHeight="1" x14ac:dyDescent="0.2">
      <c r="A3029" s="552"/>
      <c r="B3029" s="553"/>
      <c r="C3029" s="350" t="s">
        <v>16801</v>
      </c>
      <c r="D3029" s="350" t="s">
        <v>16802</v>
      </c>
      <c r="E3029" s="350" t="s">
        <v>14925</v>
      </c>
      <c r="F3029" s="350" t="s">
        <v>5282</v>
      </c>
      <c r="G3029" s="350" t="s">
        <v>447</v>
      </c>
      <c r="H3029" s="309" t="s">
        <v>1225</v>
      </c>
    </row>
    <row r="3030" spans="1:8" s="187" customFormat="1" ht="22.9" customHeight="1" x14ac:dyDescent="0.2">
      <c r="A3030" s="552"/>
      <c r="B3030" s="553"/>
      <c r="C3030" s="350" t="s">
        <v>5953</v>
      </c>
      <c r="D3030" s="350" t="s">
        <v>5954</v>
      </c>
      <c r="E3030" s="350" t="s">
        <v>14925</v>
      </c>
      <c r="F3030" s="350" t="s">
        <v>1410</v>
      </c>
      <c r="G3030" s="350" t="s">
        <v>447</v>
      </c>
      <c r="H3030" s="309" t="s">
        <v>1225</v>
      </c>
    </row>
    <row r="3031" spans="1:8" s="187" customFormat="1" ht="22.9" customHeight="1" x14ac:dyDescent="0.2">
      <c r="A3031" s="552"/>
      <c r="B3031" s="553"/>
      <c r="C3031" s="350" t="s">
        <v>5955</v>
      </c>
      <c r="D3031" s="350" t="s">
        <v>16803</v>
      </c>
      <c r="E3031" s="350" t="s">
        <v>14925</v>
      </c>
      <c r="F3031" s="350" t="s">
        <v>1410</v>
      </c>
      <c r="G3031" s="350" t="s">
        <v>447</v>
      </c>
      <c r="H3031" s="309" t="s">
        <v>1225</v>
      </c>
    </row>
    <row r="3032" spans="1:8" s="187" customFormat="1" ht="22.9" customHeight="1" x14ac:dyDescent="0.2">
      <c r="A3032" s="552"/>
      <c r="B3032" s="553"/>
      <c r="C3032" s="350" t="s">
        <v>5956</v>
      </c>
      <c r="D3032" s="350" t="s">
        <v>16788</v>
      </c>
      <c r="E3032" s="350" t="s">
        <v>14925</v>
      </c>
      <c r="F3032" s="350" t="s">
        <v>1410</v>
      </c>
      <c r="G3032" s="350" t="s">
        <v>447</v>
      </c>
      <c r="H3032" s="309" t="s">
        <v>1225</v>
      </c>
    </row>
    <row r="3033" spans="1:8" s="187" customFormat="1" ht="22.9" customHeight="1" x14ac:dyDescent="0.2">
      <c r="A3033" s="552"/>
      <c r="B3033" s="553"/>
      <c r="C3033" s="350" t="s">
        <v>5957</v>
      </c>
      <c r="D3033" s="350" t="s">
        <v>16804</v>
      </c>
      <c r="E3033" s="350" t="s">
        <v>14925</v>
      </c>
      <c r="F3033" s="350" t="s">
        <v>1410</v>
      </c>
      <c r="G3033" s="350" t="s">
        <v>447</v>
      </c>
      <c r="H3033" s="309" t="s">
        <v>1225</v>
      </c>
    </row>
    <row r="3034" spans="1:8" s="187" customFormat="1" ht="22.9" customHeight="1" x14ac:dyDescent="0.2">
      <c r="A3034" s="552"/>
      <c r="B3034" s="553"/>
      <c r="C3034" s="350" t="s">
        <v>5958</v>
      </c>
      <c r="D3034" s="350" t="s">
        <v>16805</v>
      </c>
      <c r="E3034" s="350" t="s">
        <v>14925</v>
      </c>
      <c r="F3034" s="350" t="s">
        <v>1410</v>
      </c>
      <c r="G3034" s="350" t="s">
        <v>447</v>
      </c>
      <c r="H3034" s="309" t="s">
        <v>1225</v>
      </c>
    </row>
    <row r="3035" spans="1:8" s="187" customFormat="1" ht="22.9" customHeight="1" x14ac:dyDescent="0.2">
      <c r="A3035" s="552"/>
      <c r="B3035" s="553"/>
      <c r="C3035" s="350" t="s">
        <v>5959</v>
      </c>
      <c r="D3035" s="350" t="s">
        <v>16806</v>
      </c>
      <c r="E3035" s="350" t="s">
        <v>14925</v>
      </c>
      <c r="F3035" s="350" t="s">
        <v>1410</v>
      </c>
      <c r="G3035" s="350" t="s">
        <v>447</v>
      </c>
      <c r="H3035" s="309" t="s">
        <v>1225</v>
      </c>
    </row>
    <row r="3036" spans="1:8" s="187" customFormat="1" ht="22.9" customHeight="1" x14ac:dyDescent="0.2">
      <c r="A3036" s="552"/>
      <c r="B3036" s="553"/>
      <c r="C3036" s="350" t="s">
        <v>5960</v>
      </c>
      <c r="D3036" s="350" t="s">
        <v>16807</v>
      </c>
      <c r="E3036" s="350" t="s">
        <v>14925</v>
      </c>
      <c r="F3036" s="350" t="s">
        <v>1410</v>
      </c>
      <c r="G3036" s="350" t="s">
        <v>447</v>
      </c>
      <c r="H3036" s="309" t="s">
        <v>1225</v>
      </c>
    </row>
    <row r="3037" spans="1:8" s="187" customFormat="1" ht="22.9" customHeight="1" x14ac:dyDescent="0.2">
      <c r="A3037" s="552"/>
      <c r="B3037" s="553"/>
      <c r="C3037" s="350" t="s">
        <v>5961</v>
      </c>
      <c r="D3037" s="350" t="s">
        <v>16808</v>
      </c>
      <c r="E3037" s="350" t="s">
        <v>14925</v>
      </c>
      <c r="F3037" s="350" t="s">
        <v>1410</v>
      </c>
      <c r="G3037" s="350" t="s">
        <v>447</v>
      </c>
      <c r="H3037" s="309" t="s">
        <v>1225</v>
      </c>
    </row>
    <row r="3038" spans="1:8" s="187" customFormat="1" ht="22.9" customHeight="1" x14ac:dyDescent="0.2">
      <c r="A3038" s="552"/>
      <c r="B3038" s="553"/>
      <c r="C3038" s="350" t="s">
        <v>5962</v>
      </c>
      <c r="D3038" s="350" t="s">
        <v>16809</v>
      </c>
      <c r="E3038" s="350" t="s">
        <v>14925</v>
      </c>
      <c r="F3038" s="350" t="s">
        <v>1410</v>
      </c>
      <c r="G3038" s="350" t="s">
        <v>447</v>
      </c>
      <c r="H3038" s="309" t="s">
        <v>1225</v>
      </c>
    </row>
    <row r="3039" spans="1:8" s="187" customFormat="1" ht="22.9" customHeight="1" x14ac:dyDescent="0.2">
      <c r="A3039" s="552"/>
      <c r="B3039" s="553"/>
      <c r="C3039" s="350" t="s">
        <v>5963</v>
      </c>
      <c r="D3039" s="350" t="s">
        <v>16810</v>
      </c>
      <c r="E3039" s="350" t="s">
        <v>14925</v>
      </c>
      <c r="F3039" s="350" t="s">
        <v>1410</v>
      </c>
      <c r="G3039" s="350" t="s">
        <v>447</v>
      </c>
      <c r="H3039" s="309" t="s">
        <v>1225</v>
      </c>
    </row>
    <row r="3040" spans="1:8" s="187" customFormat="1" ht="22.9" customHeight="1" x14ac:dyDescent="0.2">
      <c r="A3040" s="552"/>
      <c r="B3040" s="553"/>
      <c r="C3040" s="350" t="s">
        <v>6263</v>
      </c>
      <c r="D3040" s="350" t="s">
        <v>925</v>
      </c>
      <c r="E3040" s="350" t="s">
        <v>14925</v>
      </c>
      <c r="F3040" s="350" t="s">
        <v>1410</v>
      </c>
      <c r="G3040" s="350" t="s">
        <v>447</v>
      </c>
      <c r="H3040" s="309" t="s">
        <v>1225</v>
      </c>
    </row>
    <row r="3041" spans="1:8" s="187" customFormat="1" ht="22.9" customHeight="1" x14ac:dyDescent="0.2">
      <c r="A3041" s="552"/>
      <c r="B3041" s="553"/>
      <c r="C3041" s="350" t="s">
        <v>5964</v>
      </c>
      <c r="D3041" s="350" t="s">
        <v>16811</v>
      </c>
      <c r="E3041" s="350" t="s">
        <v>14925</v>
      </c>
      <c r="F3041" s="350" t="s">
        <v>5871</v>
      </c>
      <c r="G3041" s="350" t="s">
        <v>447</v>
      </c>
      <c r="H3041" s="309" t="s">
        <v>1225</v>
      </c>
    </row>
    <row r="3042" spans="1:8" s="187" customFormat="1" ht="22.9" customHeight="1" x14ac:dyDescent="0.2">
      <c r="A3042" s="552"/>
      <c r="B3042" s="553"/>
      <c r="C3042" s="350" t="s">
        <v>5965</v>
      </c>
      <c r="D3042" s="350" t="s">
        <v>16812</v>
      </c>
      <c r="E3042" s="350" t="s">
        <v>14925</v>
      </c>
      <c r="F3042" s="350" t="s">
        <v>5871</v>
      </c>
      <c r="G3042" s="350" t="s">
        <v>447</v>
      </c>
      <c r="H3042" s="309" t="s">
        <v>1225</v>
      </c>
    </row>
    <row r="3043" spans="1:8" s="187" customFormat="1" ht="22.9" customHeight="1" x14ac:dyDescent="0.2">
      <c r="A3043" s="552"/>
      <c r="B3043" s="553"/>
      <c r="C3043" s="350" t="s">
        <v>5966</v>
      </c>
      <c r="D3043" s="350" t="s">
        <v>16813</v>
      </c>
      <c r="E3043" s="350" t="s">
        <v>14925</v>
      </c>
      <c r="F3043" s="350" t="s">
        <v>5871</v>
      </c>
      <c r="G3043" s="350" t="s">
        <v>447</v>
      </c>
      <c r="H3043" s="309" t="s">
        <v>1225</v>
      </c>
    </row>
    <row r="3044" spans="1:8" s="187" customFormat="1" ht="22.9" customHeight="1" x14ac:dyDescent="0.2">
      <c r="A3044" s="552"/>
      <c r="B3044" s="553"/>
      <c r="C3044" s="350" t="s">
        <v>5967</v>
      </c>
      <c r="D3044" s="350" t="s">
        <v>16812</v>
      </c>
      <c r="E3044" s="350" t="s">
        <v>14925</v>
      </c>
      <c r="F3044" s="350" t="s">
        <v>5871</v>
      </c>
      <c r="G3044" s="350" t="s">
        <v>447</v>
      </c>
      <c r="H3044" s="309" t="s">
        <v>1225</v>
      </c>
    </row>
    <row r="3045" spans="1:8" s="187" customFormat="1" ht="22.9" customHeight="1" x14ac:dyDescent="0.2">
      <c r="A3045" s="552"/>
      <c r="B3045" s="553"/>
      <c r="C3045" s="350" t="s">
        <v>5968</v>
      </c>
      <c r="D3045" s="350" t="s">
        <v>16814</v>
      </c>
      <c r="E3045" s="350" t="s">
        <v>14925</v>
      </c>
      <c r="F3045" s="350" t="s">
        <v>5871</v>
      </c>
      <c r="G3045" s="350" t="s">
        <v>447</v>
      </c>
      <c r="H3045" s="309" t="s">
        <v>1225</v>
      </c>
    </row>
    <row r="3046" spans="1:8" s="187" customFormat="1" ht="22.9" customHeight="1" x14ac:dyDescent="0.2">
      <c r="A3046" s="552"/>
      <c r="B3046" s="553"/>
      <c r="C3046" s="350" t="s">
        <v>5969</v>
      </c>
      <c r="D3046" s="350" t="s">
        <v>16815</v>
      </c>
      <c r="E3046" s="350" t="s">
        <v>14925</v>
      </c>
      <c r="F3046" s="350" t="s">
        <v>5871</v>
      </c>
      <c r="G3046" s="350" t="s">
        <v>447</v>
      </c>
      <c r="H3046" s="309" t="s">
        <v>1225</v>
      </c>
    </row>
    <row r="3047" spans="1:8" s="187" customFormat="1" ht="22.9" customHeight="1" x14ac:dyDescent="0.2">
      <c r="A3047" s="552"/>
      <c r="B3047" s="553"/>
      <c r="C3047" s="350" t="s">
        <v>5970</v>
      </c>
      <c r="D3047" s="350" t="s">
        <v>16816</v>
      </c>
      <c r="E3047" s="350" t="s">
        <v>14925</v>
      </c>
      <c r="F3047" s="350" t="s">
        <v>5871</v>
      </c>
      <c r="G3047" s="350" t="s">
        <v>447</v>
      </c>
      <c r="H3047" s="309" t="s">
        <v>1225</v>
      </c>
    </row>
    <row r="3048" spans="1:8" s="187" customFormat="1" ht="22.9" customHeight="1" x14ac:dyDescent="0.2">
      <c r="A3048" s="552"/>
      <c r="B3048" s="553"/>
      <c r="C3048" s="350" t="s">
        <v>5971</v>
      </c>
      <c r="D3048" s="350" t="s">
        <v>16817</v>
      </c>
      <c r="E3048" s="350" t="s">
        <v>14925</v>
      </c>
      <c r="F3048" s="350" t="s">
        <v>5871</v>
      </c>
      <c r="G3048" s="350" t="s">
        <v>447</v>
      </c>
      <c r="H3048" s="309" t="s">
        <v>1225</v>
      </c>
    </row>
    <row r="3049" spans="1:8" s="187" customFormat="1" ht="22.9" customHeight="1" x14ac:dyDescent="0.2">
      <c r="A3049" s="552"/>
      <c r="B3049" s="553"/>
      <c r="C3049" s="350" t="s">
        <v>5972</v>
      </c>
      <c r="D3049" s="350" t="s">
        <v>16814</v>
      </c>
      <c r="E3049" s="350" t="s">
        <v>14925</v>
      </c>
      <c r="F3049" s="350" t="s">
        <v>5871</v>
      </c>
      <c r="G3049" s="350" t="s">
        <v>447</v>
      </c>
      <c r="H3049" s="309" t="s">
        <v>1225</v>
      </c>
    </row>
    <row r="3050" spans="1:8" s="187" customFormat="1" ht="22.9" customHeight="1" x14ac:dyDescent="0.2">
      <c r="A3050" s="552"/>
      <c r="B3050" s="553"/>
      <c r="C3050" s="350" t="s">
        <v>5973</v>
      </c>
      <c r="D3050" s="350" t="s">
        <v>16814</v>
      </c>
      <c r="E3050" s="350" t="s">
        <v>14925</v>
      </c>
      <c r="F3050" s="350" t="s">
        <v>5871</v>
      </c>
      <c r="G3050" s="350" t="s">
        <v>447</v>
      </c>
      <c r="H3050" s="309" t="s">
        <v>1225</v>
      </c>
    </row>
    <row r="3051" spans="1:8" s="187" customFormat="1" ht="22.9" customHeight="1" x14ac:dyDescent="0.2">
      <c r="A3051" s="552"/>
      <c r="B3051" s="553"/>
      <c r="C3051" s="350" t="s">
        <v>5974</v>
      </c>
      <c r="D3051" s="350" t="s">
        <v>16807</v>
      </c>
      <c r="E3051" s="350" t="s">
        <v>14925</v>
      </c>
      <c r="F3051" s="350" t="s">
        <v>5871</v>
      </c>
      <c r="G3051" s="350" t="s">
        <v>447</v>
      </c>
      <c r="H3051" s="309" t="s">
        <v>1225</v>
      </c>
    </row>
    <row r="3052" spans="1:8" s="187" customFormat="1" ht="22.9" customHeight="1" x14ac:dyDescent="0.2">
      <c r="A3052" s="552"/>
      <c r="B3052" s="553"/>
      <c r="C3052" s="350" t="s">
        <v>5975</v>
      </c>
      <c r="D3052" s="350" t="s">
        <v>16818</v>
      </c>
      <c r="E3052" s="350" t="s">
        <v>14925</v>
      </c>
      <c r="F3052" s="350" t="s">
        <v>5871</v>
      </c>
      <c r="G3052" s="350" t="s">
        <v>447</v>
      </c>
      <c r="H3052" s="309" t="s">
        <v>1225</v>
      </c>
    </row>
    <row r="3053" spans="1:8" s="187" customFormat="1" ht="22.9" customHeight="1" x14ac:dyDescent="0.2">
      <c r="A3053" s="552"/>
      <c r="B3053" s="553"/>
      <c r="C3053" s="350" t="s">
        <v>5976</v>
      </c>
      <c r="D3053" s="350" t="s">
        <v>16807</v>
      </c>
      <c r="E3053" s="350" t="s">
        <v>14925</v>
      </c>
      <c r="F3053" s="350" t="s">
        <v>5871</v>
      </c>
      <c r="G3053" s="350" t="s">
        <v>447</v>
      </c>
      <c r="H3053" s="309" t="s">
        <v>1225</v>
      </c>
    </row>
    <row r="3054" spans="1:8" s="187" customFormat="1" ht="22.9" customHeight="1" x14ac:dyDescent="0.2">
      <c r="A3054" s="552"/>
      <c r="B3054" s="553"/>
      <c r="C3054" s="350" t="s">
        <v>5977</v>
      </c>
      <c r="D3054" s="350" t="s">
        <v>16819</v>
      </c>
      <c r="E3054" s="350" t="s">
        <v>14925</v>
      </c>
      <c r="F3054" s="350" t="s">
        <v>5871</v>
      </c>
      <c r="G3054" s="350" t="s">
        <v>447</v>
      </c>
      <c r="H3054" s="309" t="s">
        <v>1225</v>
      </c>
    </row>
    <row r="3055" spans="1:8" s="187" customFormat="1" ht="22.9" customHeight="1" x14ac:dyDescent="0.2">
      <c r="A3055" s="552"/>
      <c r="B3055" s="553"/>
      <c r="C3055" s="350" t="s">
        <v>5978</v>
      </c>
      <c r="D3055" s="350" t="s">
        <v>16820</v>
      </c>
      <c r="E3055" s="350" t="s">
        <v>14925</v>
      </c>
      <c r="F3055" s="350" t="s">
        <v>5871</v>
      </c>
      <c r="G3055" s="350" t="s">
        <v>447</v>
      </c>
      <c r="H3055" s="309" t="s">
        <v>1225</v>
      </c>
    </row>
    <row r="3056" spans="1:8" s="187" customFormat="1" ht="22.9" customHeight="1" x14ac:dyDescent="0.2">
      <c r="A3056" s="552"/>
      <c r="B3056" s="553"/>
      <c r="C3056" s="350" t="s">
        <v>5979</v>
      </c>
      <c r="D3056" s="350" t="s">
        <v>16807</v>
      </c>
      <c r="E3056" s="350" t="s">
        <v>14925</v>
      </c>
      <c r="F3056" s="350" t="s">
        <v>5871</v>
      </c>
      <c r="G3056" s="350" t="s">
        <v>447</v>
      </c>
      <c r="H3056" s="309" t="s">
        <v>1225</v>
      </c>
    </row>
    <row r="3057" spans="1:8" s="187" customFormat="1" ht="22.9" customHeight="1" x14ac:dyDescent="0.2">
      <c r="A3057" s="552"/>
      <c r="B3057" s="553"/>
      <c r="C3057" s="350" t="s">
        <v>5980</v>
      </c>
      <c r="D3057" s="350" t="s">
        <v>16821</v>
      </c>
      <c r="E3057" s="350" t="s">
        <v>14925</v>
      </c>
      <c r="F3057" s="350" t="s">
        <v>5871</v>
      </c>
      <c r="G3057" s="350" t="s">
        <v>447</v>
      </c>
      <c r="H3057" s="309" t="s">
        <v>1225</v>
      </c>
    </row>
    <row r="3058" spans="1:8" s="187" customFormat="1" ht="22.9" customHeight="1" x14ac:dyDescent="0.2">
      <c r="A3058" s="552" t="s">
        <v>570</v>
      </c>
      <c r="B3058" s="553" t="s">
        <v>571</v>
      </c>
      <c r="C3058" s="350" t="s">
        <v>5981</v>
      </c>
      <c r="D3058" s="350" t="s">
        <v>5982</v>
      </c>
      <c r="E3058" s="350" t="s">
        <v>14925</v>
      </c>
      <c r="F3058" s="350" t="s">
        <v>5282</v>
      </c>
      <c r="G3058" s="350" t="s">
        <v>447</v>
      </c>
      <c r="H3058" s="309" t="s">
        <v>1255</v>
      </c>
    </row>
    <row r="3059" spans="1:8" s="187" customFormat="1" ht="22.9" customHeight="1" x14ac:dyDescent="0.2">
      <c r="A3059" s="552"/>
      <c r="B3059" s="553"/>
      <c r="C3059" s="350" t="s">
        <v>5983</v>
      </c>
      <c r="D3059" s="350" t="s">
        <v>5984</v>
      </c>
      <c r="E3059" s="350" t="s">
        <v>14925</v>
      </c>
      <c r="F3059" s="350" t="s">
        <v>5282</v>
      </c>
      <c r="G3059" s="350" t="s">
        <v>447</v>
      </c>
      <c r="H3059" s="309" t="s">
        <v>1255</v>
      </c>
    </row>
    <row r="3060" spans="1:8" s="187" customFormat="1" ht="22.9" customHeight="1" x14ac:dyDescent="0.2">
      <c r="A3060" s="552"/>
      <c r="B3060" s="553"/>
      <c r="C3060" s="350" t="s">
        <v>5985</v>
      </c>
      <c r="D3060" s="350" t="s">
        <v>5986</v>
      </c>
      <c r="E3060" s="350" t="s">
        <v>14925</v>
      </c>
      <c r="F3060" s="350" t="s">
        <v>5282</v>
      </c>
      <c r="G3060" s="350" t="s">
        <v>447</v>
      </c>
      <c r="H3060" s="309" t="s">
        <v>1255</v>
      </c>
    </row>
    <row r="3061" spans="1:8" s="187" customFormat="1" ht="22.9" customHeight="1" x14ac:dyDescent="0.2">
      <c r="A3061" s="552"/>
      <c r="B3061" s="553"/>
      <c r="C3061" s="350" t="s">
        <v>5987</v>
      </c>
      <c r="D3061" s="350" t="s">
        <v>5988</v>
      </c>
      <c r="E3061" s="350" t="s">
        <v>14925</v>
      </c>
      <c r="F3061" s="350" t="s">
        <v>5282</v>
      </c>
      <c r="G3061" s="350" t="s">
        <v>447</v>
      </c>
      <c r="H3061" s="309" t="s">
        <v>1255</v>
      </c>
    </row>
    <row r="3062" spans="1:8" s="187" customFormat="1" ht="22.9" customHeight="1" x14ac:dyDescent="0.2">
      <c r="A3062" s="552"/>
      <c r="B3062" s="553"/>
      <c r="C3062" s="350" t="s">
        <v>5989</v>
      </c>
      <c r="D3062" s="350" t="s">
        <v>5990</v>
      </c>
      <c r="E3062" s="350" t="s">
        <v>14925</v>
      </c>
      <c r="F3062" s="350" t="s">
        <v>5871</v>
      </c>
      <c r="G3062" s="350" t="s">
        <v>447</v>
      </c>
      <c r="H3062" s="309" t="s">
        <v>1255</v>
      </c>
    </row>
    <row r="3063" spans="1:8" s="187" customFormat="1" ht="22.9" customHeight="1" x14ac:dyDescent="0.2">
      <c r="A3063" s="552"/>
      <c r="B3063" s="553"/>
      <c r="C3063" s="350" t="s">
        <v>5991</v>
      </c>
      <c r="D3063" s="350" t="s">
        <v>5992</v>
      </c>
      <c r="E3063" s="350" t="s">
        <v>14925</v>
      </c>
      <c r="F3063" s="350" t="s">
        <v>5285</v>
      </c>
      <c r="G3063" s="350" t="s">
        <v>447</v>
      </c>
      <c r="H3063" s="309" t="s">
        <v>1255</v>
      </c>
    </row>
    <row r="3064" spans="1:8" s="187" customFormat="1" ht="22.9" customHeight="1" x14ac:dyDescent="0.2">
      <c r="A3064" s="552"/>
      <c r="B3064" s="553"/>
      <c r="C3064" s="350" t="s">
        <v>5993</v>
      </c>
      <c r="D3064" s="350" t="s">
        <v>5994</v>
      </c>
      <c r="E3064" s="350" t="s">
        <v>14925</v>
      </c>
      <c r="F3064" s="350" t="s">
        <v>5285</v>
      </c>
      <c r="G3064" s="350" t="s">
        <v>447</v>
      </c>
      <c r="H3064" s="309" t="s">
        <v>1255</v>
      </c>
    </row>
    <row r="3065" spans="1:8" s="187" customFormat="1" ht="22.9" customHeight="1" x14ac:dyDescent="0.2">
      <c r="A3065" s="552"/>
      <c r="B3065" s="553"/>
      <c r="C3065" s="350" t="s">
        <v>5995</v>
      </c>
      <c r="D3065" s="350" t="s">
        <v>5996</v>
      </c>
      <c r="E3065" s="350" t="s">
        <v>14925</v>
      </c>
      <c r="F3065" s="350" t="s">
        <v>5285</v>
      </c>
      <c r="G3065" s="350" t="s">
        <v>447</v>
      </c>
      <c r="H3065" s="309" t="s">
        <v>1255</v>
      </c>
    </row>
    <row r="3066" spans="1:8" s="187" customFormat="1" ht="22.9" customHeight="1" x14ac:dyDescent="0.2">
      <c r="A3066" s="552"/>
      <c r="B3066" s="553"/>
      <c r="C3066" s="350" t="s">
        <v>5997</v>
      </c>
      <c r="D3066" s="350" t="s">
        <v>5998</v>
      </c>
      <c r="E3066" s="350" t="s">
        <v>14925</v>
      </c>
      <c r="F3066" s="350" t="s">
        <v>5285</v>
      </c>
      <c r="G3066" s="350" t="s">
        <v>447</v>
      </c>
      <c r="H3066" s="309" t="s">
        <v>1255</v>
      </c>
    </row>
    <row r="3067" spans="1:8" s="187" customFormat="1" ht="22.9" customHeight="1" x14ac:dyDescent="0.2">
      <c r="A3067" s="552"/>
      <c r="B3067" s="553"/>
      <c r="C3067" s="350" t="s">
        <v>5999</v>
      </c>
      <c r="D3067" s="350" t="s">
        <v>6000</v>
      </c>
      <c r="E3067" s="350" t="s">
        <v>14925</v>
      </c>
      <c r="F3067" s="350" t="s">
        <v>5285</v>
      </c>
      <c r="G3067" s="350" t="s">
        <v>447</v>
      </c>
      <c r="H3067" s="309" t="s">
        <v>1255</v>
      </c>
    </row>
    <row r="3068" spans="1:8" s="187" customFormat="1" ht="22.9" customHeight="1" x14ac:dyDescent="0.2">
      <c r="A3068" s="552" t="s">
        <v>725</v>
      </c>
      <c r="B3068" s="553" t="s">
        <v>726</v>
      </c>
      <c r="C3068" s="350" t="s">
        <v>6001</v>
      </c>
      <c r="D3068" s="350" t="s">
        <v>6002</v>
      </c>
      <c r="E3068" s="350" t="s">
        <v>14925</v>
      </c>
      <c r="F3068" s="350" t="s">
        <v>5282</v>
      </c>
      <c r="G3068" s="350" t="s">
        <v>447</v>
      </c>
      <c r="H3068" s="309"/>
    </row>
    <row r="3069" spans="1:8" s="187" customFormat="1" ht="22.9" customHeight="1" x14ac:dyDescent="0.2">
      <c r="A3069" s="552"/>
      <c r="B3069" s="553"/>
      <c r="C3069" s="350" t="s">
        <v>6003</v>
      </c>
      <c r="D3069" s="350" t="s">
        <v>6004</v>
      </c>
      <c r="E3069" s="350" t="s">
        <v>14925</v>
      </c>
      <c r="F3069" s="350" t="s">
        <v>5282</v>
      </c>
      <c r="G3069" s="350" t="s">
        <v>447</v>
      </c>
      <c r="H3069" s="309"/>
    </row>
    <row r="3070" spans="1:8" s="187" customFormat="1" ht="22.9" customHeight="1" x14ac:dyDescent="0.2">
      <c r="A3070" s="552"/>
      <c r="B3070" s="553"/>
      <c r="C3070" s="350" t="s">
        <v>6005</v>
      </c>
      <c r="D3070" s="350" t="s">
        <v>6006</v>
      </c>
      <c r="E3070" s="350" t="s">
        <v>14925</v>
      </c>
      <c r="F3070" s="350" t="s">
        <v>5282</v>
      </c>
      <c r="G3070" s="350" t="s">
        <v>447</v>
      </c>
      <c r="H3070" s="309"/>
    </row>
    <row r="3071" spans="1:8" s="187" customFormat="1" ht="22.9" customHeight="1" x14ac:dyDescent="0.2">
      <c r="A3071" s="552" t="s">
        <v>907</v>
      </c>
      <c r="B3071" s="553" t="s">
        <v>908</v>
      </c>
      <c r="C3071" s="350" t="s">
        <v>6007</v>
      </c>
      <c r="D3071" s="350" t="s">
        <v>6008</v>
      </c>
      <c r="E3071" s="350" t="s">
        <v>14925</v>
      </c>
      <c r="F3071" s="350" t="s">
        <v>5282</v>
      </c>
      <c r="G3071" s="350" t="s">
        <v>447</v>
      </c>
      <c r="H3071" s="309"/>
    </row>
    <row r="3072" spans="1:8" s="187" customFormat="1" ht="22.9" customHeight="1" x14ac:dyDescent="0.2">
      <c r="A3072" s="552"/>
      <c r="B3072" s="553"/>
      <c r="C3072" s="350" t="s">
        <v>6009</v>
      </c>
      <c r="D3072" s="350" t="s">
        <v>6010</v>
      </c>
      <c r="E3072" s="350" t="s">
        <v>14925</v>
      </c>
      <c r="F3072" s="350" t="s">
        <v>5282</v>
      </c>
      <c r="G3072" s="350"/>
      <c r="H3072" s="309"/>
    </row>
    <row r="3073" spans="1:8" s="187" customFormat="1" ht="22.9" customHeight="1" x14ac:dyDescent="0.2">
      <c r="A3073" s="552"/>
      <c r="B3073" s="553"/>
      <c r="C3073" s="350" t="s">
        <v>6011</v>
      </c>
      <c r="D3073" s="350" t="s">
        <v>6012</v>
      </c>
      <c r="E3073" s="350" t="s">
        <v>14925</v>
      </c>
      <c r="F3073" s="350" t="s">
        <v>5285</v>
      </c>
      <c r="G3073" s="350" t="s">
        <v>462</v>
      </c>
      <c r="H3073" s="309"/>
    </row>
    <row r="3074" spans="1:8" s="187" customFormat="1" ht="22.9" customHeight="1" x14ac:dyDescent="0.2">
      <c r="A3074" s="552" t="s">
        <v>909</v>
      </c>
      <c r="B3074" s="553" t="s">
        <v>910</v>
      </c>
      <c r="C3074" s="350" t="s">
        <v>6013</v>
      </c>
      <c r="D3074" s="350" t="s">
        <v>6014</v>
      </c>
      <c r="E3074" s="350" t="s">
        <v>14925</v>
      </c>
      <c r="F3074" s="350" t="s">
        <v>5282</v>
      </c>
      <c r="G3074" s="350"/>
      <c r="H3074" s="309"/>
    </row>
    <row r="3075" spans="1:8" s="187" customFormat="1" ht="22.9" customHeight="1" x14ac:dyDescent="0.2">
      <c r="A3075" s="552"/>
      <c r="B3075" s="553"/>
      <c r="C3075" s="350" t="s">
        <v>6015</v>
      </c>
      <c r="D3075" s="350" t="s">
        <v>6016</v>
      </c>
      <c r="E3075" s="350" t="s">
        <v>14925</v>
      </c>
      <c r="F3075" s="350" t="s">
        <v>5282</v>
      </c>
      <c r="G3075" s="350" t="s">
        <v>462</v>
      </c>
      <c r="H3075" s="309"/>
    </row>
    <row r="3076" spans="1:8" s="187" customFormat="1" ht="22.9" customHeight="1" x14ac:dyDescent="0.2">
      <c r="A3076" s="552" t="s">
        <v>911</v>
      </c>
      <c r="B3076" s="553" t="s">
        <v>912</v>
      </c>
      <c r="C3076" s="350" t="s">
        <v>6017</v>
      </c>
      <c r="D3076" s="350" t="s">
        <v>6018</v>
      </c>
      <c r="E3076" s="350" t="s">
        <v>14925</v>
      </c>
      <c r="F3076" s="350" t="s">
        <v>5282</v>
      </c>
      <c r="G3076" s="350"/>
      <c r="H3076" s="309"/>
    </row>
    <row r="3077" spans="1:8" s="187" customFormat="1" ht="22.9" customHeight="1" x14ac:dyDescent="0.2">
      <c r="A3077" s="552"/>
      <c r="B3077" s="553"/>
      <c r="C3077" s="350" t="s">
        <v>6019</v>
      </c>
      <c r="D3077" s="350" t="s">
        <v>6020</v>
      </c>
      <c r="E3077" s="350" t="s">
        <v>14925</v>
      </c>
      <c r="F3077" s="350" t="s">
        <v>5282</v>
      </c>
      <c r="G3077" s="350"/>
      <c r="H3077" s="309"/>
    </row>
    <row r="3078" spans="1:8" s="187" customFormat="1" ht="22.9" customHeight="1" x14ac:dyDescent="0.2">
      <c r="A3078" s="552"/>
      <c r="B3078" s="553"/>
      <c r="C3078" s="350" t="s">
        <v>6021</v>
      </c>
      <c r="D3078" s="350" t="s">
        <v>6022</v>
      </c>
      <c r="E3078" s="350" t="s">
        <v>14925</v>
      </c>
      <c r="F3078" s="350" t="s">
        <v>5282</v>
      </c>
      <c r="G3078" s="350"/>
      <c r="H3078" s="309"/>
    </row>
    <row r="3079" spans="1:8" s="187" customFormat="1" ht="22.9" customHeight="1" x14ac:dyDescent="0.2">
      <c r="A3079" s="552"/>
      <c r="B3079" s="553"/>
      <c r="C3079" s="350" t="s">
        <v>6023</v>
      </c>
      <c r="D3079" s="350" t="s">
        <v>6024</v>
      </c>
      <c r="E3079" s="350" t="s">
        <v>14925</v>
      </c>
      <c r="F3079" s="350" t="s">
        <v>15467</v>
      </c>
      <c r="G3079" s="350"/>
      <c r="H3079" s="309"/>
    </row>
    <row r="3080" spans="1:8" s="187" customFormat="1" ht="22.9" customHeight="1" x14ac:dyDescent="0.2">
      <c r="A3080" s="552"/>
      <c r="B3080" s="553"/>
      <c r="C3080" s="350" t="s">
        <v>6025</v>
      </c>
      <c r="D3080" s="350" t="s">
        <v>6026</v>
      </c>
      <c r="E3080" s="350" t="s">
        <v>14925</v>
      </c>
      <c r="F3080" s="350" t="s">
        <v>5871</v>
      </c>
      <c r="G3080" s="350"/>
      <c r="H3080" s="309"/>
    </row>
    <row r="3081" spans="1:8" s="187" customFormat="1" ht="22.9" customHeight="1" x14ac:dyDescent="0.2">
      <c r="A3081" s="552"/>
      <c r="B3081" s="553"/>
      <c r="C3081" s="350" t="s">
        <v>6027</v>
      </c>
      <c r="D3081" s="350" t="s">
        <v>6028</v>
      </c>
      <c r="E3081" s="350" t="s">
        <v>14925</v>
      </c>
      <c r="F3081" s="350" t="s">
        <v>5871</v>
      </c>
      <c r="G3081" s="350"/>
      <c r="H3081" s="309"/>
    </row>
    <row r="3082" spans="1:8" s="187" customFormat="1" ht="22.9" customHeight="1" x14ac:dyDescent="0.2">
      <c r="A3082" s="552" t="s">
        <v>913</v>
      </c>
      <c r="B3082" s="553" t="s">
        <v>914</v>
      </c>
      <c r="C3082" s="350" t="s">
        <v>6029</v>
      </c>
      <c r="D3082" s="350" t="s">
        <v>6030</v>
      </c>
      <c r="E3082" s="350" t="s">
        <v>14925</v>
      </c>
      <c r="F3082" s="350" t="s">
        <v>5282</v>
      </c>
      <c r="G3082" s="350" t="s">
        <v>447</v>
      </c>
      <c r="H3082" s="309"/>
    </row>
    <row r="3083" spans="1:8" s="187" customFormat="1" ht="22.9" customHeight="1" x14ac:dyDescent="0.2">
      <c r="A3083" s="552"/>
      <c r="B3083" s="553"/>
      <c r="C3083" s="350" t="s">
        <v>6031</v>
      </c>
      <c r="D3083" s="350" t="s">
        <v>6032</v>
      </c>
      <c r="E3083" s="350" t="s">
        <v>14925</v>
      </c>
      <c r="F3083" s="350" t="s">
        <v>15467</v>
      </c>
      <c r="G3083" s="350" t="s">
        <v>447</v>
      </c>
      <c r="H3083" s="309"/>
    </row>
    <row r="3084" spans="1:8" s="187" customFormat="1" ht="22.9" customHeight="1" x14ac:dyDescent="0.2">
      <c r="A3084" s="552"/>
      <c r="B3084" s="553"/>
      <c r="C3084" s="350" t="s">
        <v>6033</v>
      </c>
      <c r="D3084" s="350" t="s">
        <v>6032</v>
      </c>
      <c r="E3084" s="350" t="s">
        <v>14925</v>
      </c>
      <c r="F3084" s="350" t="s">
        <v>5285</v>
      </c>
      <c r="G3084" s="350" t="s">
        <v>462</v>
      </c>
      <c r="H3084" s="309"/>
    </row>
    <row r="3085" spans="1:8" s="187" customFormat="1" ht="22.9" customHeight="1" x14ac:dyDescent="0.2">
      <c r="A3085" s="552"/>
      <c r="B3085" s="553"/>
      <c r="C3085" s="350" t="s">
        <v>6034</v>
      </c>
      <c r="D3085" s="350" t="s">
        <v>6035</v>
      </c>
      <c r="E3085" s="350" t="s">
        <v>14925</v>
      </c>
      <c r="F3085" s="350" t="s">
        <v>5285</v>
      </c>
      <c r="G3085" s="350" t="s">
        <v>462</v>
      </c>
      <c r="H3085" s="309"/>
    </row>
    <row r="3086" spans="1:8" s="187" customFormat="1" ht="22.9" customHeight="1" x14ac:dyDescent="0.2">
      <c r="A3086" s="552"/>
      <c r="B3086" s="553"/>
      <c r="C3086" s="350" t="s">
        <v>6036</v>
      </c>
      <c r="D3086" s="350" t="s">
        <v>6037</v>
      </c>
      <c r="E3086" s="350" t="s">
        <v>14925</v>
      </c>
      <c r="F3086" s="350" t="s">
        <v>5285</v>
      </c>
      <c r="G3086" s="350" t="s">
        <v>447</v>
      </c>
      <c r="H3086" s="309"/>
    </row>
    <row r="3087" spans="1:8" s="187" customFormat="1" ht="22.9" customHeight="1" x14ac:dyDescent="0.2">
      <c r="A3087" s="552" t="s">
        <v>915</v>
      </c>
      <c r="B3087" s="553" t="s">
        <v>916</v>
      </c>
      <c r="C3087" s="350" t="s">
        <v>6038</v>
      </c>
      <c r="D3087" s="350" t="s">
        <v>6039</v>
      </c>
      <c r="E3087" s="350" t="s">
        <v>14925</v>
      </c>
      <c r="F3087" s="350" t="s">
        <v>5282</v>
      </c>
      <c r="G3087" s="350"/>
      <c r="H3087" s="309"/>
    </row>
    <row r="3088" spans="1:8" s="187" customFormat="1" ht="22.9" customHeight="1" x14ac:dyDescent="0.2">
      <c r="A3088" s="552"/>
      <c r="B3088" s="553"/>
      <c r="C3088" s="350" t="s">
        <v>6040</v>
      </c>
      <c r="D3088" s="350" t="s">
        <v>6041</v>
      </c>
      <c r="E3088" s="350" t="s">
        <v>14925</v>
      </c>
      <c r="F3088" s="350" t="s">
        <v>5282</v>
      </c>
      <c r="G3088" s="350"/>
      <c r="H3088" s="309"/>
    </row>
    <row r="3089" spans="1:8" s="187" customFormat="1" ht="22.9" customHeight="1" x14ac:dyDescent="0.2">
      <c r="A3089" s="552"/>
      <c r="B3089" s="553"/>
      <c r="C3089" s="350" t="s">
        <v>6042</v>
      </c>
      <c r="D3089" s="350" t="s">
        <v>6043</v>
      </c>
      <c r="E3089" s="350" t="s">
        <v>14925</v>
      </c>
      <c r="F3089" s="350" t="s">
        <v>5282</v>
      </c>
      <c r="G3089" s="350"/>
      <c r="H3089" s="309"/>
    </row>
    <row r="3090" spans="1:8" s="187" customFormat="1" ht="22.9" customHeight="1" x14ac:dyDescent="0.2">
      <c r="A3090" s="552"/>
      <c r="B3090" s="553"/>
      <c r="C3090" s="350" t="s">
        <v>6044</v>
      </c>
      <c r="D3090" s="350" t="s">
        <v>6045</v>
      </c>
      <c r="E3090" s="350" t="s">
        <v>14925</v>
      </c>
      <c r="F3090" s="350" t="s">
        <v>5871</v>
      </c>
      <c r="G3090" s="350" t="s">
        <v>447</v>
      </c>
      <c r="H3090" s="309"/>
    </row>
    <row r="3091" spans="1:8" s="187" customFormat="1" ht="22.9" customHeight="1" x14ac:dyDescent="0.2">
      <c r="A3091" s="349" t="s">
        <v>917</v>
      </c>
      <c r="B3091" s="350" t="s">
        <v>918</v>
      </c>
      <c r="C3091" s="350" t="s">
        <v>6046</v>
      </c>
      <c r="D3091" s="350" t="s">
        <v>919</v>
      </c>
      <c r="E3091" s="350" t="s">
        <v>14925</v>
      </c>
      <c r="F3091" s="350" t="s">
        <v>5282</v>
      </c>
      <c r="G3091" s="350"/>
      <c r="H3091" s="309"/>
    </row>
    <row r="3092" spans="1:8" s="187" customFormat="1" ht="22.9" customHeight="1" x14ac:dyDescent="0.2">
      <c r="A3092" s="349" t="s">
        <v>920</v>
      </c>
      <c r="B3092" s="350" t="s">
        <v>921</v>
      </c>
      <c r="C3092" s="350" t="s">
        <v>6047</v>
      </c>
      <c r="D3092" s="350" t="s">
        <v>16822</v>
      </c>
      <c r="E3092" s="350" t="s">
        <v>14925</v>
      </c>
      <c r="F3092" s="350" t="s">
        <v>5282</v>
      </c>
      <c r="G3092" s="350" t="s">
        <v>447</v>
      </c>
      <c r="H3092" s="309"/>
    </row>
    <row r="3093" spans="1:8" s="187" customFormat="1" ht="22.9" customHeight="1" x14ac:dyDescent="0.2">
      <c r="A3093" s="349" t="s">
        <v>633</v>
      </c>
      <c r="B3093" s="350" t="s">
        <v>634</v>
      </c>
      <c r="C3093" s="350" t="s">
        <v>6048</v>
      </c>
      <c r="D3093" s="350" t="s">
        <v>635</v>
      </c>
      <c r="E3093" s="350" t="s">
        <v>257</v>
      </c>
      <c r="F3093" s="350" t="s">
        <v>4553</v>
      </c>
      <c r="G3093" s="350" t="s">
        <v>447</v>
      </c>
      <c r="H3093" s="309"/>
    </row>
    <row r="3094" spans="1:8" s="187" customFormat="1" ht="22.9" customHeight="1" x14ac:dyDescent="0.2">
      <c r="A3094" s="349" t="s">
        <v>1006</v>
      </c>
      <c r="B3094" s="350" t="s">
        <v>1007</v>
      </c>
      <c r="C3094" s="350" t="s">
        <v>6049</v>
      </c>
      <c r="D3094" s="350" t="s">
        <v>1007</v>
      </c>
      <c r="E3094" s="350" t="s">
        <v>257</v>
      </c>
      <c r="F3094" s="350" t="s">
        <v>4553</v>
      </c>
      <c r="G3094" s="350"/>
      <c r="H3094" s="309"/>
    </row>
    <row r="3095" spans="1:8" s="187" customFormat="1" ht="22.9" customHeight="1" x14ac:dyDescent="0.2">
      <c r="A3095" s="552" t="s">
        <v>679</v>
      </c>
      <c r="B3095" s="553" t="s">
        <v>680</v>
      </c>
      <c r="C3095" s="350" t="s">
        <v>16823</v>
      </c>
      <c r="D3095" s="350" t="s">
        <v>16824</v>
      </c>
      <c r="E3095" s="350" t="s">
        <v>257</v>
      </c>
      <c r="F3095" s="350" t="s">
        <v>4553</v>
      </c>
      <c r="G3095" s="350" t="s">
        <v>447</v>
      </c>
      <c r="H3095" s="309"/>
    </row>
    <row r="3096" spans="1:8" s="187" customFormat="1" ht="22.9" customHeight="1" x14ac:dyDescent="0.2">
      <c r="A3096" s="552"/>
      <c r="B3096" s="553"/>
      <c r="C3096" s="350" t="s">
        <v>16825</v>
      </c>
      <c r="D3096" s="350" t="s">
        <v>16826</v>
      </c>
      <c r="E3096" s="350" t="s">
        <v>257</v>
      </c>
      <c r="F3096" s="350" t="s">
        <v>4553</v>
      </c>
      <c r="G3096" s="350" t="s">
        <v>447</v>
      </c>
      <c r="H3096" s="309"/>
    </row>
    <row r="3097" spans="1:8" s="187" customFormat="1" ht="22.9" customHeight="1" x14ac:dyDescent="0.2">
      <c r="A3097" s="552" t="s">
        <v>1008</v>
      </c>
      <c r="B3097" s="553" t="s">
        <v>400</v>
      </c>
      <c r="C3097" s="350" t="s">
        <v>6050</v>
      </c>
      <c r="D3097" s="350" t="s">
        <v>16827</v>
      </c>
      <c r="E3097" s="350" t="s">
        <v>257</v>
      </c>
      <c r="F3097" s="350" t="s">
        <v>4553</v>
      </c>
      <c r="G3097" s="350" t="s">
        <v>447</v>
      </c>
      <c r="H3097" s="309"/>
    </row>
    <row r="3098" spans="1:8" s="187" customFormat="1" ht="22.9" customHeight="1" x14ac:dyDescent="0.2">
      <c r="A3098" s="552"/>
      <c r="B3098" s="553"/>
      <c r="C3098" s="350" t="s">
        <v>6051</v>
      </c>
      <c r="D3098" s="350" t="s">
        <v>6052</v>
      </c>
      <c r="E3098" s="350" t="s">
        <v>257</v>
      </c>
      <c r="F3098" s="350" t="s">
        <v>4553</v>
      </c>
      <c r="G3098" s="350" t="s">
        <v>447</v>
      </c>
      <c r="H3098" s="309"/>
    </row>
    <row r="3099" spans="1:8" s="187" customFormat="1" ht="22.9" customHeight="1" x14ac:dyDescent="0.2">
      <c r="A3099" s="552"/>
      <c r="B3099" s="553"/>
      <c r="C3099" s="350" t="s">
        <v>6053</v>
      </c>
      <c r="D3099" s="350" t="s">
        <v>6054</v>
      </c>
      <c r="E3099" s="350" t="s">
        <v>257</v>
      </c>
      <c r="F3099" s="350" t="s">
        <v>4553</v>
      </c>
      <c r="G3099" s="350" t="s">
        <v>447</v>
      </c>
      <c r="H3099" s="309"/>
    </row>
    <row r="3100" spans="1:8" s="187" customFormat="1" ht="22.9" customHeight="1" x14ac:dyDescent="0.2">
      <c r="A3100" s="552"/>
      <c r="B3100" s="553"/>
      <c r="C3100" s="350" t="s">
        <v>6055</v>
      </c>
      <c r="D3100" s="350" t="s">
        <v>6056</v>
      </c>
      <c r="E3100" s="350" t="s">
        <v>257</v>
      </c>
      <c r="F3100" s="350" t="s">
        <v>4553</v>
      </c>
      <c r="G3100" s="350" t="s">
        <v>447</v>
      </c>
      <c r="H3100" s="309"/>
    </row>
    <row r="3101" spans="1:8" s="187" customFormat="1" ht="22.9" customHeight="1" x14ac:dyDescent="0.2">
      <c r="A3101" s="552"/>
      <c r="B3101" s="553"/>
      <c r="C3101" s="350" t="s">
        <v>6057</v>
      </c>
      <c r="D3101" s="350" t="s">
        <v>6058</v>
      </c>
      <c r="E3101" s="350" t="s">
        <v>257</v>
      </c>
      <c r="F3101" s="350" t="s">
        <v>4553</v>
      </c>
      <c r="G3101" s="350" t="s">
        <v>447</v>
      </c>
      <c r="H3101" s="309"/>
    </row>
    <row r="3102" spans="1:8" s="187" customFormat="1" ht="22.9" customHeight="1" x14ac:dyDescent="0.2">
      <c r="A3102" s="552"/>
      <c r="B3102" s="553"/>
      <c r="C3102" s="350" t="s">
        <v>6059</v>
      </c>
      <c r="D3102" s="350" t="s">
        <v>16828</v>
      </c>
      <c r="E3102" s="350" t="s">
        <v>257</v>
      </c>
      <c r="F3102" s="350" t="s">
        <v>4553</v>
      </c>
      <c r="G3102" s="350" t="s">
        <v>447</v>
      </c>
      <c r="H3102" s="309"/>
    </row>
    <row r="3103" spans="1:8" s="187" customFormat="1" ht="22.9" customHeight="1" x14ac:dyDescent="0.2">
      <c r="A3103" s="552"/>
      <c r="B3103" s="553"/>
      <c r="C3103" s="350" t="s">
        <v>6060</v>
      </c>
      <c r="D3103" s="350" t="s">
        <v>6061</v>
      </c>
      <c r="E3103" s="350" t="s">
        <v>257</v>
      </c>
      <c r="F3103" s="350" t="s">
        <v>4553</v>
      </c>
      <c r="G3103" s="350" t="s">
        <v>447</v>
      </c>
      <c r="H3103" s="309"/>
    </row>
    <row r="3104" spans="1:8" s="187" customFormat="1" ht="22.9" customHeight="1" x14ac:dyDescent="0.2">
      <c r="A3104" s="552"/>
      <c r="B3104" s="553"/>
      <c r="C3104" s="350" t="s">
        <v>6062</v>
      </c>
      <c r="D3104" s="350" t="s">
        <v>16829</v>
      </c>
      <c r="E3104" s="350" t="s">
        <v>257</v>
      </c>
      <c r="F3104" s="350" t="s">
        <v>4553</v>
      </c>
      <c r="G3104" s="350" t="s">
        <v>447</v>
      </c>
      <c r="H3104" s="309"/>
    </row>
    <row r="3105" spans="1:8" s="187" customFormat="1" ht="22.9" customHeight="1" x14ac:dyDescent="0.2">
      <c r="A3105" s="552"/>
      <c r="B3105" s="553"/>
      <c r="C3105" s="350" t="s">
        <v>6063</v>
      </c>
      <c r="D3105" s="350" t="s">
        <v>16830</v>
      </c>
      <c r="E3105" s="350" t="s">
        <v>257</v>
      </c>
      <c r="F3105" s="350" t="s">
        <v>4553</v>
      </c>
      <c r="G3105" s="350" t="s">
        <v>447</v>
      </c>
      <c r="H3105" s="309"/>
    </row>
    <row r="3106" spans="1:8" s="187" customFormat="1" ht="22.9" customHeight="1" x14ac:dyDescent="0.2">
      <c r="A3106" s="552"/>
      <c r="B3106" s="553"/>
      <c r="C3106" s="350" t="s">
        <v>6064</v>
      </c>
      <c r="D3106" s="350" t="s">
        <v>8109</v>
      </c>
      <c r="E3106" s="350" t="s">
        <v>257</v>
      </c>
      <c r="F3106" s="350" t="s">
        <v>4553</v>
      </c>
      <c r="G3106" s="350" t="s">
        <v>447</v>
      </c>
      <c r="H3106" s="309"/>
    </row>
    <row r="3107" spans="1:8" s="187" customFormat="1" ht="22.9" customHeight="1" x14ac:dyDescent="0.2">
      <c r="A3107" s="552"/>
      <c r="B3107" s="553"/>
      <c r="C3107" s="350" t="s">
        <v>6065</v>
      </c>
      <c r="D3107" s="350" t="s">
        <v>6066</v>
      </c>
      <c r="E3107" s="350" t="s">
        <v>257</v>
      </c>
      <c r="F3107" s="350" t="s">
        <v>4553</v>
      </c>
      <c r="G3107" s="350" t="s">
        <v>447</v>
      </c>
      <c r="H3107" s="309"/>
    </row>
    <row r="3108" spans="1:8" s="187" customFormat="1" ht="22.9" customHeight="1" x14ac:dyDescent="0.2">
      <c r="A3108" s="552"/>
      <c r="B3108" s="553"/>
      <c r="C3108" s="350" t="s">
        <v>6067</v>
      </c>
      <c r="D3108" s="350" t="s">
        <v>6068</v>
      </c>
      <c r="E3108" s="350" t="s">
        <v>257</v>
      </c>
      <c r="F3108" s="350" t="s">
        <v>4553</v>
      </c>
      <c r="G3108" s="350" t="s">
        <v>447</v>
      </c>
      <c r="H3108" s="309"/>
    </row>
    <row r="3109" spans="1:8" s="187" customFormat="1" ht="22.9" customHeight="1" x14ac:dyDescent="0.2">
      <c r="A3109" s="552"/>
      <c r="B3109" s="553"/>
      <c r="C3109" s="350" t="s">
        <v>6069</v>
      </c>
      <c r="D3109" s="350" t="s">
        <v>6070</v>
      </c>
      <c r="E3109" s="350" t="s">
        <v>257</v>
      </c>
      <c r="F3109" s="350" t="s">
        <v>4553</v>
      </c>
      <c r="G3109" s="350" t="s">
        <v>447</v>
      </c>
      <c r="H3109" s="309"/>
    </row>
    <row r="3110" spans="1:8" s="187" customFormat="1" ht="22.9" customHeight="1" x14ac:dyDescent="0.2">
      <c r="A3110" s="552"/>
      <c r="B3110" s="553"/>
      <c r="C3110" s="350" t="s">
        <v>6071</v>
      </c>
      <c r="D3110" s="350" t="s">
        <v>16831</v>
      </c>
      <c r="E3110" s="350" t="s">
        <v>257</v>
      </c>
      <c r="F3110" s="350" t="s">
        <v>4553</v>
      </c>
      <c r="G3110" s="350" t="s">
        <v>447</v>
      </c>
      <c r="H3110" s="309"/>
    </row>
    <row r="3111" spans="1:8" s="187" customFormat="1" ht="22.9" customHeight="1" x14ac:dyDescent="0.2">
      <c r="A3111" s="552"/>
      <c r="B3111" s="553"/>
      <c r="C3111" s="350" t="s">
        <v>6072</v>
      </c>
      <c r="D3111" s="350" t="s">
        <v>6073</v>
      </c>
      <c r="E3111" s="350" t="s">
        <v>257</v>
      </c>
      <c r="F3111" s="350" t="s">
        <v>4553</v>
      </c>
      <c r="G3111" s="350" t="s">
        <v>447</v>
      </c>
      <c r="H3111" s="309"/>
    </row>
    <row r="3112" spans="1:8" s="187" customFormat="1" ht="22.9" customHeight="1" x14ac:dyDescent="0.2">
      <c r="A3112" s="552" t="s">
        <v>1009</v>
      </c>
      <c r="B3112" s="553" t="s">
        <v>405</v>
      </c>
      <c r="C3112" s="350" t="s">
        <v>6074</v>
      </c>
      <c r="D3112" s="350" t="s">
        <v>6075</v>
      </c>
      <c r="E3112" s="350" t="s">
        <v>257</v>
      </c>
      <c r="F3112" s="350" t="s">
        <v>4553</v>
      </c>
      <c r="G3112" s="350" t="s">
        <v>447</v>
      </c>
      <c r="H3112" s="309"/>
    </row>
    <row r="3113" spans="1:8" s="187" customFormat="1" ht="22.9" customHeight="1" x14ac:dyDescent="0.2">
      <c r="A3113" s="552"/>
      <c r="B3113" s="553"/>
      <c r="C3113" s="350" t="s">
        <v>6076</v>
      </c>
      <c r="D3113" s="350" t="s">
        <v>6077</v>
      </c>
      <c r="E3113" s="350" t="s">
        <v>257</v>
      </c>
      <c r="F3113" s="350" t="s">
        <v>4553</v>
      </c>
      <c r="G3113" s="350" t="s">
        <v>447</v>
      </c>
      <c r="H3113" s="309"/>
    </row>
    <row r="3114" spans="1:8" s="187" customFormat="1" ht="22.9" customHeight="1" x14ac:dyDescent="0.2">
      <c r="A3114" s="552"/>
      <c r="B3114" s="553"/>
      <c r="C3114" s="350" t="s">
        <v>6078</v>
      </c>
      <c r="D3114" s="350" t="s">
        <v>6079</v>
      </c>
      <c r="E3114" s="350" t="s">
        <v>257</v>
      </c>
      <c r="F3114" s="350" t="s">
        <v>4553</v>
      </c>
      <c r="G3114" s="350" t="s">
        <v>447</v>
      </c>
      <c r="H3114" s="309"/>
    </row>
    <row r="3115" spans="1:8" s="187" customFormat="1" ht="22.9" customHeight="1" x14ac:dyDescent="0.2">
      <c r="A3115" s="552"/>
      <c r="B3115" s="553"/>
      <c r="C3115" s="350" t="s">
        <v>6080</v>
      </c>
      <c r="D3115" s="350" t="s">
        <v>6081</v>
      </c>
      <c r="E3115" s="350" t="s">
        <v>257</v>
      </c>
      <c r="F3115" s="350" t="s">
        <v>4553</v>
      </c>
      <c r="G3115" s="350" t="s">
        <v>447</v>
      </c>
      <c r="H3115" s="309"/>
    </row>
    <row r="3116" spans="1:8" s="187" customFormat="1" ht="22.9" customHeight="1" x14ac:dyDescent="0.2">
      <c r="A3116" s="552"/>
      <c r="B3116" s="553"/>
      <c r="C3116" s="350" t="s">
        <v>6082</v>
      </c>
      <c r="D3116" s="350" t="s">
        <v>6083</v>
      </c>
      <c r="E3116" s="350" t="s">
        <v>257</v>
      </c>
      <c r="F3116" s="350" t="s">
        <v>4553</v>
      </c>
      <c r="G3116" s="350" t="s">
        <v>447</v>
      </c>
      <c r="H3116" s="309"/>
    </row>
    <row r="3117" spans="1:8" s="187" customFormat="1" ht="22.9" customHeight="1" x14ac:dyDescent="0.2">
      <c r="A3117" s="552"/>
      <c r="B3117" s="553"/>
      <c r="C3117" s="350" t="s">
        <v>6084</v>
      </c>
      <c r="D3117" s="350" t="s">
        <v>16832</v>
      </c>
      <c r="E3117" s="350" t="s">
        <v>257</v>
      </c>
      <c r="F3117" s="350" t="s">
        <v>4553</v>
      </c>
      <c r="G3117" s="350" t="s">
        <v>447</v>
      </c>
      <c r="H3117" s="309"/>
    </row>
    <row r="3118" spans="1:8" s="187" customFormat="1" ht="22.9" customHeight="1" x14ac:dyDescent="0.2">
      <c r="A3118" s="552"/>
      <c r="B3118" s="553"/>
      <c r="C3118" s="350" t="s">
        <v>6085</v>
      </c>
      <c r="D3118" s="350" t="s">
        <v>16833</v>
      </c>
      <c r="E3118" s="350" t="s">
        <v>257</v>
      </c>
      <c r="F3118" s="350" t="s">
        <v>4553</v>
      </c>
      <c r="G3118" s="350" t="s">
        <v>447</v>
      </c>
      <c r="H3118" s="309"/>
    </row>
    <row r="3119" spans="1:8" s="187" customFormat="1" ht="22.9" customHeight="1" x14ac:dyDescent="0.2">
      <c r="A3119" s="552" t="s">
        <v>603</v>
      </c>
      <c r="B3119" s="553" t="s">
        <v>604</v>
      </c>
      <c r="C3119" s="350" t="s">
        <v>6086</v>
      </c>
      <c r="D3119" s="350" t="s">
        <v>16834</v>
      </c>
      <c r="E3119" s="350" t="s">
        <v>257</v>
      </c>
      <c r="F3119" s="350" t="s">
        <v>4553</v>
      </c>
      <c r="G3119" s="350" t="s">
        <v>447</v>
      </c>
      <c r="H3119" s="309"/>
    </row>
    <row r="3120" spans="1:8" s="187" customFormat="1" ht="22.9" customHeight="1" x14ac:dyDescent="0.2">
      <c r="A3120" s="552"/>
      <c r="B3120" s="553"/>
      <c r="C3120" s="350" t="s">
        <v>6087</v>
      </c>
      <c r="D3120" s="350" t="s">
        <v>16835</v>
      </c>
      <c r="E3120" s="350" t="s">
        <v>257</v>
      </c>
      <c r="F3120" s="350" t="s">
        <v>4553</v>
      </c>
      <c r="G3120" s="350" t="s">
        <v>447</v>
      </c>
      <c r="H3120" s="309"/>
    </row>
    <row r="3121" spans="1:8" s="187" customFormat="1" ht="22.9" customHeight="1" x14ac:dyDescent="0.2">
      <c r="A3121" s="552"/>
      <c r="B3121" s="553"/>
      <c r="C3121" s="350" t="s">
        <v>6088</v>
      </c>
      <c r="D3121" s="350" t="s">
        <v>16836</v>
      </c>
      <c r="E3121" s="350" t="s">
        <v>257</v>
      </c>
      <c r="F3121" s="350" t="s">
        <v>4553</v>
      </c>
      <c r="G3121" s="350" t="s">
        <v>447</v>
      </c>
      <c r="H3121" s="309"/>
    </row>
    <row r="3122" spans="1:8" s="187" customFormat="1" ht="22.9" customHeight="1" x14ac:dyDescent="0.2">
      <c r="A3122" s="552"/>
      <c r="B3122" s="553"/>
      <c r="C3122" s="350" t="s">
        <v>6089</v>
      </c>
      <c r="D3122" s="350" t="s">
        <v>16837</v>
      </c>
      <c r="E3122" s="350" t="s">
        <v>257</v>
      </c>
      <c r="F3122" s="350" t="s">
        <v>4553</v>
      </c>
      <c r="G3122" s="350" t="s">
        <v>447</v>
      </c>
      <c r="H3122" s="309"/>
    </row>
    <row r="3123" spans="1:8" s="187" customFormat="1" ht="22.9" customHeight="1" x14ac:dyDescent="0.2">
      <c r="A3123" s="552"/>
      <c r="B3123" s="553"/>
      <c r="C3123" s="350" t="s">
        <v>6090</v>
      </c>
      <c r="D3123" s="350" t="s">
        <v>16838</v>
      </c>
      <c r="E3123" s="350" t="s">
        <v>257</v>
      </c>
      <c r="F3123" s="350" t="s">
        <v>4553</v>
      </c>
      <c r="G3123" s="350" t="s">
        <v>447</v>
      </c>
      <c r="H3123" s="309"/>
    </row>
    <row r="3124" spans="1:8" s="187" customFormat="1" ht="22.9" customHeight="1" x14ac:dyDescent="0.2">
      <c r="A3124" s="552"/>
      <c r="B3124" s="553"/>
      <c r="C3124" s="350" t="s">
        <v>6091</v>
      </c>
      <c r="D3124" s="350" t="s">
        <v>6092</v>
      </c>
      <c r="E3124" s="350" t="s">
        <v>257</v>
      </c>
      <c r="F3124" s="350" t="s">
        <v>4553</v>
      </c>
      <c r="G3124" s="350" t="s">
        <v>447</v>
      </c>
      <c r="H3124" s="309"/>
    </row>
    <row r="3125" spans="1:8" s="187" customFormat="1" ht="22.9" customHeight="1" x14ac:dyDescent="0.2">
      <c r="A3125" s="552"/>
      <c r="B3125" s="553"/>
      <c r="C3125" s="350" t="s">
        <v>6093</v>
      </c>
      <c r="D3125" s="350" t="s">
        <v>6094</v>
      </c>
      <c r="E3125" s="350" t="s">
        <v>257</v>
      </c>
      <c r="F3125" s="350" t="s">
        <v>4553</v>
      </c>
      <c r="G3125" s="350" t="s">
        <v>447</v>
      </c>
      <c r="H3125" s="309"/>
    </row>
    <row r="3126" spans="1:8" s="187" customFormat="1" ht="22.9" customHeight="1" x14ac:dyDescent="0.2">
      <c r="A3126" s="552" t="s">
        <v>1010</v>
      </c>
      <c r="B3126" s="553" t="s">
        <v>407</v>
      </c>
      <c r="C3126" s="350" t="s">
        <v>6095</v>
      </c>
      <c r="D3126" s="350" t="s">
        <v>6096</v>
      </c>
      <c r="E3126" s="350" t="s">
        <v>257</v>
      </c>
      <c r="F3126" s="350" t="s">
        <v>2306</v>
      </c>
      <c r="G3126" s="350" t="s">
        <v>447</v>
      </c>
      <c r="H3126" s="309"/>
    </row>
    <row r="3127" spans="1:8" s="187" customFormat="1" ht="22.9" customHeight="1" x14ac:dyDescent="0.2">
      <c r="A3127" s="552"/>
      <c r="B3127" s="553"/>
      <c r="C3127" s="350" t="s">
        <v>6097</v>
      </c>
      <c r="D3127" s="350" t="s">
        <v>16839</v>
      </c>
      <c r="E3127" s="350" t="s">
        <v>257</v>
      </c>
      <c r="F3127" s="350" t="s">
        <v>4553</v>
      </c>
      <c r="G3127" s="350" t="s">
        <v>447</v>
      </c>
      <c r="H3127" s="309"/>
    </row>
    <row r="3128" spans="1:8" s="187" customFormat="1" ht="22.9" customHeight="1" x14ac:dyDescent="0.2">
      <c r="A3128" s="552"/>
      <c r="B3128" s="553"/>
      <c r="C3128" s="350" t="s">
        <v>6098</v>
      </c>
      <c r="D3128" s="350" t="s">
        <v>6099</v>
      </c>
      <c r="E3128" s="350" t="s">
        <v>257</v>
      </c>
      <c r="F3128" s="350" t="s">
        <v>4553</v>
      </c>
      <c r="G3128" s="350" t="s">
        <v>447</v>
      </c>
      <c r="H3128" s="309"/>
    </row>
    <row r="3129" spans="1:8" s="187" customFormat="1" ht="22.9" customHeight="1" x14ac:dyDescent="0.2">
      <c r="A3129" s="552"/>
      <c r="B3129" s="553"/>
      <c r="C3129" s="350" t="s">
        <v>6100</v>
      </c>
      <c r="D3129" s="350" t="s">
        <v>6101</v>
      </c>
      <c r="E3129" s="350" t="s">
        <v>257</v>
      </c>
      <c r="F3129" s="350" t="s">
        <v>4553</v>
      </c>
      <c r="G3129" s="350" t="s">
        <v>447</v>
      </c>
      <c r="H3129" s="309"/>
    </row>
    <row r="3130" spans="1:8" s="187" customFormat="1" ht="22.9" customHeight="1" x14ac:dyDescent="0.2">
      <c r="A3130" s="552"/>
      <c r="B3130" s="553"/>
      <c r="C3130" s="350" t="s">
        <v>6102</v>
      </c>
      <c r="D3130" s="350" t="s">
        <v>6103</v>
      </c>
      <c r="E3130" s="350" t="s">
        <v>257</v>
      </c>
      <c r="F3130" s="350" t="s">
        <v>4553</v>
      </c>
      <c r="G3130" s="350" t="s">
        <v>447</v>
      </c>
      <c r="H3130" s="309"/>
    </row>
    <row r="3131" spans="1:8" s="187" customFormat="1" ht="22.9" customHeight="1" x14ac:dyDescent="0.2">
      <c r="A3131" s="552" t="s">
        <v>1011</v>
      </c>
      <c r="B3131" s="553" t="s">
        <v>1012</v>
      </c>
      <c r="C3131" s="350" t="s">
        <v>6104</v>
      </c>
      <c r="D3131" s="350" t="s">
        <v>6105</v>
      </c>
      <c r="E3131" s="350" t="s">
        <v>257</v>
      </c>
      <c r="F3131" s="350" t="s">
        <v>4553</v>
      </c>
      <c r="G3131" s="350" t="s">
        <v>447</v>
      </c>
      <c r="H3131" s="309"/>
    </row>
    <row r="3132" spans="1:8" s="187" customFormat="1" ht="22.9" customHeight="1" x14ac:dyDescent="0.2">
      <c r="A3132" s="552"/>
      <c r="B3132" s="553"/>
      <c r="C3132" s="350" t="s">
        <v>6106</v>
      </c>
      <c r="D3132" s="350" t="s">
        <v>6107</v>
      </c>
      <c r="E3132" s="350" t="s">
        <v>257</v>
      </c>
      <c r="F3132" s="350" t="s">
        <v>4553</v>
      </c>
      <c r="G3132" s="350"/>
      <c r="H3132" s="309"/>
    </row>
    <row r="3133" spans="1:8" s="187" customFormat="1" ht="22.9" customHeight="1" x14ac:dyDescent="0.2">
      <c r="A3133" s="552"/>
      <c r="B3133" s="553"/>
      <c r="C3133" s="350" t="s">
        <v>6108</v>
      </c>
      <c r="D3133" s="350" t="s">
        <v>6109</v>
      </c>
      <c r="E3133" s="350" t="s">
        <v>257</v>
      </c>
      <c r="F3133" s="350" t="s">
        <v>4553</v>
      </c>
      <c r="G3133" s="350"/>
      <c r="H3133" s="309"/>
    </row>
    <row r="3134" spans="1:8" s="187" customFormat="1" ht="22.9" customHeight="1" x14ac:dyDescent="0.2">
      <c r="A3134" s="552"/>
      <c r="B3134" s="553"/>
      <c r="C3134" s="350" t="s">
        <v>6110</v>
      </c>
      <c r="D3134" s="350" t="s">
        <v>6111</v>
      </c>
      <c r="E3134" s="350" t="s">
        <v>257</v>
      </c>
      <c r="F3134" s="350" t="s">
        <v>4553</v>
      </c>
      <c r="G3134" s="350"/>
      <c r="H3134" s="309"/>
    </row>
    <row r="3135" spans="1:8" s="187" customFormat="1" ht="22.9" customHeight="1" x14ac:dyDescent="0.2">
      <c r="A3135" s="552"/>
      <c r="B3135" s="553"/>
      <c r="C3135" s="350" t="s">
        <v>6112</v>
      </c>
      <c r="D3135" s="350" t="s">
        <v>6113</v>
      </c>
      <c r="E3135" s="350" t="s">
        <v>257</v>
      </c>
      <c r="F3135" s="350" t="s">
        <v>4553</v>
      </c>
      <c r="G3135" s="350"/>
      <c r="H3135" s="309"/>
    </row>
    <row r="3136" spans="1:8" s="187" customFormat="1" ht="22.9" customHeight="1" x14ac:dyDescent="0.2">
      <c r="A3136" s="552" t="s">
        <v>727</v>
      </c>
      <c r="B3136" s="553" t="s">
        <v>410</v>
      </c>
      <c r="C3136" s="350" t="s">
        <v>6114</v>
      </c>
      <c r="D3136" s="350" t="s">
        <v>16840</v>
      </c>
      <c r="E3136" s="350" t="s">
        <v>257</v>
      </c>
      <c r="F3136" s="350" t="s">
        <v>4553</v>
      </c>
      <c r="G3136" s="350" t="s">
        <v>447</v>
      </c>
      <c r="H3136" s="309"/>
    </row>
    <row r="3137" spans="1:8" s="187" customFormat="1" ht="22.9" customHeight="1" x14ac:dyDescent="0.2">
      <c r="A3137" s="552"/>
      <c r="B3137" s="553"/>
      <c r="C3137" s="350" t="s">
        <v>6115</v>
      </c>
      <c r="D3137" s="350" t="s">
        <v>16841</v>
      </c>
      <c r="E3137" s="350" t="s">
        <v>257</v>
      </c>
      <c r="F3137" s="350" t="s">
        <v>4553</v>
      </c>
      <c r="G3137" s="350" t="s">
        <v>447</v>
      </c>
      <c r="H3137" s="309"/>
    </row>
    <row r="3138" spans="1:8" s="187" customFormat="1" ht="22.9" customHeight="1" x14ac:dyDescent="0.2">
      <c r="A3138" s="552" t="s">
        <v>482</v>
      </c>
      <c r="B3138" s="553" t="s">
        <v>409</v>
      </c>
      <c r="C3138" s="350" t="s">
        <v>6116</v>
      </c>
      <c r="D3138" s="350" t="s">
        <v>8110</v>
      </c>
      <c r="E3138" s="350" t="s">
        <v>257</v>
      </c>
      <c r="F3138" s="350" t="s">
        <v>4553</v>
      </c>
      <c r="G3138" s="350" t="s">
        <v>447</v>
      </c>
      <c r="H3138" s="309"/>
    </row>
    <row r="3139" spans="1:8" s="187" customFormat="1" ht="22.9" customHeight="1" x14ac:dyDescent="0.2">
      <c r="A3139" s="552"/>
      <c r="B3139" s="553"/>
      <c r="C3139" s="350" t="s">
        <v>6117</v>
      </c>
      <c r="D3139" s="350" t="s">
        <v>6118</v>
      </c>
      <c r="E3139" s="350" t="s">
        <v>257</v>
      </c>
      <c r="F3139" s="350" t="s">
        <v>4553</v>
      </c>
      <c r="G3139" s="350" t="s">
        <v>447</v>
      </c>
      <c r="H3139" s="309"/>
    </row>
    <row r="3140" spans="1:8" s="187" customFormat="1" ht="22.9" customHeight="1" x14ac:dyDescent="0.2">
      <c r="A3140" s="552"/>
      <c r="B3140" s="553"/>
      <c r="C3140" s="350" t="s">
        <v>6119</v>
      </c>
      <c r="D3140" s="350" t="s">
        <v>16842</v>
      </c>
      <c r="E3140" s="350" t="s">
        <v>257</v>
      </c>
      <c r="F3140" s="350" t="s">
        <v>4553</v>
      </c>
      <c r="G3140" s="350" t="s">
        <v>447</v>
      </c>
      <c r="H3140" s="309"/>
    </row>
    <row r="3141" spans="1:8" s="187" customFormat="1" ht="22.9" customHeight="1" x14ac:dyDescent="0.2">
      <c r="A3141" s="552"/>
      <c r="B3141" s="553"/>
      <c r="C3141" s="350" t="s">
        <v>6120</v>
      </c>
      <c r="D3141" s="350" t="s">
        <v>16843</v>
      </c>
      <c r="E3141" s="350" t="s">
        <v>257</v>
      </c>
      <c r="F3141" s="350" t="s">
        <v>4553</v>
      </c>
      <c r="G3141" s="350" t="s">
        <v>447</v>
      </c>
      <c r="H3141" s="309"/>
    </row>
    <row r="3142" spans="1:8" s="187" customFormat="1" ht="22.9" customHeight="1" x14ac:dyDescent="0.2">
      <c r="A3142" s="552"/>
      <c r="B3142" s="553"/>
      <c r="C3142" s="350" t="s">
        <v>6121</v>
      </c>
      <c r="D3142" s="350" t="s">
        <v>6122</v>
      </c>
      <c r="E3142" s="350" t="s">
        <v>257</v>
      </c>
      <c r="F3142" s="350" t="s">
        <v>4553</v>
      </c>
      <c r="G3142" s="350" t="s">
        <v>447</v>
      </c>
      <c r="H3142" s="309"/>
    </row>
    <row r="3143" spans="1:8" s="187" customFormat="1" ht="22.9" customHeight="1" x14ac:dyDescent="0.2">
      <c r="A3143" s="552" t="s">
        <v>1013</v>
      </c>
      <c r="B3143" s="553" t="s">
        <v>1014</v>
      </c>
      <c r="C3143" s="350" t="s">
        <v>6123</v>
      </c>
      <c r="D3143" s="350" t="s">
        <v>6124</v>
      </c>
      <c r="E3143" s="350" t="s">
        <v>257</v>
      </c>
      <c r="F3143" s="350" t="s">
        <v>4553</v>
      </c>
      <c r="G3143" s="350" t="s">
        <v>447</v>
      </c>
      <c r="H3143" s="309"/>
    </row>
    <row r="3144" spans="1:8" s="187" customFormat="1" ht="22.9" customHeight="1" x14ac:dyDescent="0.2">
      <c r="A3144" s="552"/>
      <c r="B3144" s="553"/>
      <c r="C3144" s="350" t="s">
        <v>6125</v>
      </c>
      <c r="D3144" s="350" t="s">
        <v>16844</v>
      </c>
      <c r="E3144" s="350" t="s">
        <v>257</v>
      </c>
      <c r="F3144" s="350" t="s">
        <v>4553</v>
      </c>
      <c r="G3144" s="350" t="s">
        <v>462</v>
      </c>
      <c r="H3144" s="309"/>
    </row>
    <row r="3145" spans="1:8" s="187" customFormat="1" ht="22.9" customHeight="1" x14ac:dyDescent="0.2">
      <c r="A3145" s="552"/>
      <c r="B3145" s="553"/>
      <c r="C3145" s="350" t="s">
        <v>6126</v>
      </c>
      <c r="D3145" s="350" t="s">
        <v>16845</v>
      </c>
      <c r="E3145" s="350" t="s">
        <v>257</v>
      </c>
      <c r="F3145" s="350" t="s">
        <v>4553</v>
      </c>
      <c r="G3145" s="350" t="s">
        <v>447</v>
      </c>
      <c r="H3145" s="309"/>
    </row>
    <row r="3146" spans="1:8" s="187" customFormat="1" ht="22.9" customHeight="1" x14ac:dyDescent="0.2">
      <c r="A3146" s="552" t="s">
        <v>631</v>
      </c>
      <c r="B3146" s="553" t="s">
        <v>632</v>
      </c>
      <c r="C3146" s="350" t="s">
        <v>6127</v>
      </c>
      <c r="D3146" s="350" t="s">
        <v>6128</v>
      </c>
      <c r="E3146" s="350" t="s">
        <v>257</v>
      </c>
      <c r="F3146" s="350" t="s">
        <v>4553</v>
      </c>
      <c r="G3146" s="350" t="s">
        <v>447</v>
      </c>
      <c r="H3146" s="309" t="s">
        <v>1170</v>
      </c>
    </row>
    <row r="3147" spans="1:8" s="187" customFormat="1" ht="22.9" customHeight="1" x14ac:dyDescent="0.2">
      <c r="A3147" s="552"/>
      <c r="B3147" s="553"/>
      <c r="C3147" s="350" t="s">
        <v>6129</v>
      </c>
      <c r="D3147" s="350" t="s">
        <v>6130</v>
      </c>
      <c r="E3147" s="350" t="s">
        <v>257</v>
      </c>
      <c r="F3147" s="350" t="s">
        <v>4553</v>
      </c>
      <c r="G3147" s="350" t="s">
        <v>447</v>
      </c>
      <c r="H3147" s="309" t="s">
        <v>1170</v>
      </c>
    </row>
    <row r="3148" spans="1:8" s="187" customFormat="1" ht="22.9" customHeight="1" x14ac:dyDescent="0.2">
      <c r="A3148" s="552"/>
      <c r="B3148" s="553"/>
      <c r="C3148" s="350" t="s">
        <v>6131</v>
      </c>
      <c r="D3148" s="350" t="s">
        <v>6132</v>
      </c>
      <c r="E3148" s="350" t="s">
        <v>257</v>
      </c>
      <c r="F3148" s="350" t="s">
        <v>4553</v>
      </c>
      <c r="G3148" s="350" t="s">
        <v>447</v>
      </c>
      <c r="H3148" s="309" t="s">
        <v>1170</v>
      </c>
    </row>
    <row r="3149" spans="1:8" s="187" customFormat="1" ht="22.9" customHeight="1" x14ac:dyDescent="0.2">
      <c r="A3149" s="552"/>
      <c r="B3149" s="553"/>
      <c r="C3149" s="350" t="s">
        <v>6133</v>
      </c>
      <c r="D3149" s="350" t="s">
        <v>6134</v>
      </c>
      <c r="E3149" s="350" t="s">
        <v>257</v>
      </c>
      <c r="F3149" s="350" t="s">
        <v>4553</v>
      </c>
      <c r="G3149" s="350" t="s">
        <v>447</v>
      </c>
      <c r="H3149" s="309" t="s">
        <v>1170</v>
      </c>
    </row>
    <row r="3150" spans="1:8" s="187" customFormat="1" ht="22.9" customHeight="1" x14ac:dyDescent="0.2">
      <c r="A3150" s="552"/>
      <c r="B3150" s="553"/>
      <c r="C3150" s="350" t="s">
        <v>6135</v>
      </c>
      <c r="D3150" s="350" t="s">
        <v>6136</v>
      </c>
      <c r="E3150" s="350" t="s">
        <v>257</v>
      </c>
      <c r="F3150" s="350" t="s">
        <v>4553</v>
      </c>
      <c r="G3150" s="350" t="s">
        <v>447</v>
      </c>
      <c r="H3150" s="309" t="s">
        <v>1170</v>
      </c>
    </row>
    <row r="3151" spans="1:8" s="187" customFormat="1" ht="22.9" customHeight="1" x14ac:dyDescent="0.2">
      <c r="A3151" s="552"/>
      <c r="B3151" s="553"/>
      <c r="C3151" s="350" t="s">
        <v>6137</v>
      </c>
      <c r="D3151" s="350" t="s">
        <v>6138</v>
      </c>
      <c r="E3151" s="350" t="s">
        <v>257</v>
      </c>
      <c r="F3151" s="350" t="s">
        <v>4553</v>
      </c>
      <c r="G3151" s="350" t="s">
        <v>447</v>
      </c>
      <c r="H3151" s="309" t="s">
        <v>1170</v>
      </c>
    </row>
    <row r="3152" spans="1:8" s="187" customFormat="1" ht="22.9" customHeight="1" x14ac:dyDescent="0.2">
      <c r="A3152" s="552"/>
      <c r="B3152" s="553"/>
      <c r="C3152" s="350" t="s">
        <v>6139</v>
      </c>
      <c r="D3152" s="350" t="s">
        <v>6140</v>
      </c>
      <c r="E3152" s="350" t="s">
        <v>257</v>
      </c>
      <c r="F3152" s="350" t="s">
        <v>4553</v>
      </c>
      <c r="G3152" s="350" t="s">
        <v>447</v>
      </c>
      <c r="H3152" s="309" t="s">
        <v>1170</v>
      </c>
    </row>
    <row r="3153" spans="1:8" s="187" customFormat="1" ht="22.9" customHeight="1" x14ac:dyDescent="0.2">
      <c r="A3153" s="552"/>
      <c r="B3153" s="553"/>
      <c r="C3153" s="350" t="s">
        <v>6141</v>
      </c>
      <c r="D3153" s="350" t="s">
        <v>6142</v>
      </c>
      <c r="E3153" s="350" t="s">
        <v>257</v>
      </c>
      <c r="F3153" s="350" t="s">
        <v>4553</v>
      </c>
      <c r="G3153" s="350" t="s">
        <v>447</v>
      </c>
      <c r="H3153" s="309" t="s">
        <v>1170</v>
      </c>
    </row>
    <row r="3154" spans="1:8" s="187" customFormat="1" ht="22.9" customHeight="1" x14ac:dyDescent="0.2">
      <c r="A3154" s="552"/>
      <c r="B3154" s="553"/>
      <c r="C3154" s="350" t="s">
        <v>6143</v>
      </c>
      <c r="D3154" s="350" t="s">
        <v>6144</v>
      </c>
      <c r="E3154" s="350" t="s">
        <v>257</v>
      </c>
      <c r="F3154" s="350" t="s">
        <v>4553</v>
      </c>
      <c r="G3154" s="350" t="s">
        <v>447</v>
      </c>
      <c r="H3154" s="309" t="s">
        <v>1170</v>
      </c>
    </row>
    <row r="3155" spans="1:8" s="187" customFormat="1" ht="22.9" customHeight="1" x14ac:dyDescent="0.2">
      <c r="A3155" s="552"/>
      <c r="B3155" s="553"/>
      <c r="C3155" s="350" t="s">
        <v>6145</v>
      </c>
      <c r="D3155" s="350" t="s">
        <v>16846</v>
      </c>
      <c r="E3155" s="350" t="s">
        <v>257</v>
      </c>
      <c r="F3155" s="350" t="s">
        <v>4553</v>
      </c>
      <c r="G3155" s="350" t="s">
        <v>447</v>
      </c>
      <c r="H3155" s="309" t="s">
        <v>1170</v>
      </c>
    </row>
    <row r="3156" spans="1:8" s="187" customFormat="1" ht="22.9" customHeight="1" x14ac:dyDescent="0.2">
      <c r="A3156" s="552"/>
      <c r="B3156" s="553"/>
      <c r="C3156" s="350" t="s">
        <v>6146</v>
      </c>
      <c r="D3156" s="350" t="s">
        <v>6147</v>
      </c>
      <c r="E3156" s="350" t="s">
        <v>254</v>
      </c>
      <c r="F3156" s="350" t="s">
        <v>199</v>
      </c>
      <c r="G3156" s="350" t="s">
        <v>447</v>
      </c>
      <c r="H3156" s="309" t="s">
        <v>1170</v>
      </c>
    </row>
    <row r="3157" spans="1:8" s="187" customFormat="1" ht="22.9" customHeight="1" x14ac:dyDescent="0.2">
      <c r="A3157" s="552"/>
      <c r="B3157" s="553"/>
      <c r="C3157" s="350" t="s">
        <v>6148</v>
      </c>
      <c r="D3157" s="350" t="s">
        <v>6149</v>
      </c>
      <c r="E3157" s="350" t="s">
        <v>254</v>
      </c>
      <c r="F3157" s="350" t="s">
        <v>199</v>
      </c>
      <c r="G3157" s="350" t="s">
        <v>447</v>
      </c>
      <c r="H3157" s="309" t="s">
        <v>1170</v>
      </c>
    </row>
    <row r="3158" spans="1:8" s="187" customFormat="1" ht="22.9" customHeight="1" x14ac:dyDescent="0.2">
      <c r="A3158" s="552" t="s">
        <v>1015</v>
      </c>
      <c r="B3158" s="553" t="s">
        <v>1016</v>
      </c>
      <c r="C3158" s="350" t="s">
        <v>6150</v>
      </c>
      <c r="D3158" s="350" t="s">
        <v>6151</v>
      </c>
      <c r="E3158" s="350" t="s">
        <v>257</v>
      </c>
      <c r="F3158" s="350" t="s">
        <v>1949</v>
      </c>
      <c r="G3158" s="350"/>
      <c r="H3158" s="309" t="s">
        <v>1225</v>
      </c>
    </row>
    <row r="3159" spans="1:8" s="187" customFormat="1" ht="22.9" customHeight="1" x14ac:dyDescent="0.2">
      <c r="A3159" s="552"/>
      <c r="B3159" s="553"/>
      <c r="C3159" s="350" t="s">
        <v>6152</v>
      </c>
      <c r="D3159" s="350" t="s">
        <v>6153</v>
      </c>
      <c r="E3159" s="350" t="s">
        <v>257</v>
      </c>
      <c r="F3159" s="350" t="s">
        <v>1949</v>
      </c>
      <c r="G3159" s="350"/>
      <c r="H3159" s="309" t="s">
        <v>1225</v>
      </c>
    </row>
    <row r="3160" spans="1:8" s="187" customFormat="1" ht="22.9" customHeight="1" x14ac:dyDescent="0.2">
      <c r="A3160" s="552"/>
      <c r="B3160" s="553"/>
      <c r="C3160" s="350" t="s">
        <v>6154</v>
      </c>
      <c r="D3160" s="350" t="s">
        <v>6155</v>
      </c>
      <c r="E3160" s="350" t="s">
        <v>257</v>
      </c>
      <c r="F3160" s="350" t="s">
        <v>1949</v>
      </c>
      <c r="G3160" s="350"/>
      <c r="H3160" s="309" t="s">
        <v>1225</v>
      </c>
    </row>
    <row r="3161" spans="1:8" s="187" customFormat="1" ht="22.9" customHeight="1" x14ac:dyDescent="0.2">
      <c r="A3161" s="552"/>
      <c r="B3161" s="553"/>
      <c r="C3161" s="350" t="s">
        <v>6156</v>
      </c>
      <c r="D3161" s="350" t="s">
        <v>6157</v>
      </c>
      <c r="E3161" s="350" t="s">
        <v>257</v>
      </c>
      <c r="F3161" s="350" t="s">
        <v>1949</v>
      </c>
      <c r="G3161" s="350"/>
      <c r="H3161" s="309" t="s">
        <v>1225</v>
      </c>
    </row>
    <row r="3162" spans="1:8" s="187" customFormat="1" ht="22.9" customHeight="1" x14ac:dyDescent="0.2">
      <c r="A3162" s="552"/>
      <c r="B3162" s="553"/>
      <c r="C3162" s="350" t="s">
        <v>6158</v>
      </c>
      <c r="D3162" s="350" t="s">
        <v>6159</v>
      </c>
      <c r="E3162" s="350" t="s">
        <v>257</v>
      </c>
      <c r="F3162" s="350" t="s">
        <v>1949</v>
      </c>
      <c r="G3162" s="350"/>
      <c r="H3162" s="309" t="s">
        <v>1225</v>
      </c>
    </row>
    <row r="3163" spans="1:8" s="187" customFormat="1" ht="22.9" customHeight="1" x14ac:dyDescent="0.2">
      <c r="A3163" s="552"/>
      <c r="B3163" s="553"/>
      <c r="C3163" s="350" t="s">
        <v>6160</v>
      </c>
      <c r="D3163" s="350" t="s">
        <v>6161</v>
      </c>
      <c r="E3163" s="350" t="s">
        <v>257</v>
      </c>
      <c r="F3163" s="350" t="s">
        <v>1949</v>
      </c>
      <c r="G3163" s="350"/>
      <c r="H3163" s="309" t="s">
        <v>1225</v>
      </c>
    </row>
    <row r="3164" spans="1:8" s="187" customFormat="1" ht="22.9" customHeight="1" x14ac:dyDescent="0.2">
      <c r="A3164" s="552"/>
      <c r="B3164" s="553"/>
      <c r="C3164" s="350" t="s">
        <v>6162</v>
      </c>
      <c r="D3164" s="350" t="s">
        <v>16847</v>
      </c>
      <c r="E3164" s="350" t="s">
        <v>257</v>
      </c>
      <c r="F3164" s="350" t="s">
        <v>1949</v>
      </c>
      <c r="G3164" s="350"/>
      <c r="H3164" s="309" t="s">
        <v>1225</v>
      </c>
    </row>
    <row r="3165" spans="1:8" s="187" customFormat="1" ht="22.9" customHeight="1" x14ac:dyDescent="0.2">
      <c r="A3165" s="552"/>
      <c r="B3165" s="553"/>
      <c r="C3165" s="350" t="s">
        <v>6163</v>
      </c>
      <c r="D3165" s="350" t="s">
        <v>6164</v>
      </c>
      <c r="E3165" s="350" t="s">
        <v>257</v>
      </c>
      <c r="F3165" s="350" t="s">
        <v>1949</v>
      </c>
      <c r="G3165" s="350"/>
      <c r="H3165" s="309" t="s">
        <v>1225</v>
      </c>
    </row>
    <row r="3166" spans="1:8" s="187" customFormat="1" ht="22.9" customHeight="1" x14ac:dyDescent="0.2">
      <c r="A3166" s="552"/>
      <c r="B3166" s="553"/>
      <c r="C3166" s="350" t="s">
        <v>6165</v>
      </c>
      <c r="D3166" s="350" t="s">
        <v>8111</v>
      </c>
      <c r="E3166" s="350" t="s">
        <v>257</v>
      </c>
      <c r="F3166" s="350" t="s">
        <v>1949</v>
      </c>
      <c r="G3166" s="350"/>
      <c r="H3166" s="309" t="s">
        <v>1225</v>
      </c>
    </row>
    <row r="3167" spans="1:8" s="187" customFormat="1" ht="22.9" customHeight="1" x14ac:dyDescent="0.2">
      <c r="A3167" s="552"/>
      <c r="B3167" s="553"/>
      <c r="C3167" s="350" t="s">
        <v>6166</v>
      </c>
      <c r="D3167" s="350" t="s">
        <v>6167</v>
      </c>
      <c r="E3167" s="350" t="s">
        <v>257</v>
      </c>
      <c r="F3167" s="350" t="s">
        <v>2306</v>
      </c>
      <c r="G3167" s="350"/>
      <c r="H3167" s="309" t="s">
        <v>1225</v>
      </c>
    </row>
    <row r="3168" spans="1:8" s="187" customFormat="1" ht="22.9" customHeight="1" x14ac:dyDescent="0.2">
      <c r="A3168" s="552"/>
      <c r="B3168" s="553"/>
      <c r="C3168" s="350" t="s">
        <v>6168</v>
      </c>
      <c r="D3168" s="350" t="s">
        <v>6169</v>
      </c>
      <c r="E3168" s="350" t="s">
        <v>257</v>
      </c>
      <c r="F3168" s="350" t="s">
        <v>2306</v>
      </c>
      <c r="G3168" s="350"/>
      <c r="H3168" s="309" t="s">
        <v>1225</v>
      </c>
    </row>
    <row r="3169" spans="1:8" s="187" customFormat="1" ht="22.9" customHeight="1" x14ac:dyDescent="0.2">
      <c r="A3169" s="552"/>
      <c r="B3169" s="553"/>
      <c r="C3169" s="350" t="s">
        <v>6170</v>
      </c>
      <c r="D3169" s="350" t="s">
        <v>6171</v>
      </c>
      <c r="E3169" s="350" t="s">
        <v>257</v>
      </c>
      <c r="F3169" s="350" t="s">
        <v>2328</v>
      </c>
      <c r="G3169" s="350"/>
      <c r="H3169" s="309" t="s">
        <v>1225</v>
      </c>
    </row>
    <row r="3170" spans="1:8" s="187" customFormat="1" ht="22.9" customHeight="1" x14ac:dyDescent="0.2">
      <c r="A3170" s="552"/>
      <c r="B3170" s="553"/>
      <c r="C3170" s="350" t="s">
        <v>6172</v>
      </c>
      <c r="D3170" s="350" t="s">
        <v>6173</v>
      </c>
      <c r="E3170" s="350" t="s">
        <v>257</v>
      </c>
      <c r="F3170" s="350" t="s">
        <v>4553</v>
      </c>
      <c r="G3170" s="350" t="s">
        <v>447</v>
      </c>
      <c r="H3170" s="309" t="s">
        <v>1225</v>
      </c>
    </row>
    <row r="3171" spans="1:8" s="187" customFormat="1" ht="22.9" customHeight="1" x14ac:dyDescent="0.2">
      <c r="A3171" s="552"/>
      <c r="B3171" s="553"/>
      <c r="C3171" s="350" t="s">
        <v>6174</v>
      </c>
      <c r="D3171" s="350" t="s">
        <v>6175</v>
      </c>
      <c r="E3171" s="350" t="s">
        <v>257</v>
      </c>
      <c r="F3171" s="350" t="s">
        <v>4553</v>
      </c>
      <c r="G3171" s="350"/>
      <c r="H3171" s="309" t="s">
        <v>1225</v>
      </c>
    </row>
    <row r="3172" spans="1:8" s="187" customFormat="1" ht="22.9" customHeight="1" x14ac:dyDescent="0.2">
      <c r="A3172" s="552"/>
      <c r="B3172" s="553"/>
      <c r="C3172" s="350" t="s">
        <v>6176</v>
      </c>
      <c r="D3172" s="350" t="s">
        <v>16848</v>
      </c>
      <c r="E3172" s="350" t="s">
        <v>257</v>
      </c>
      <c r="F3172" s="350" t="s">
        <v>4553</v>
      </c>
      <c r="G3172" s="350"/>
      <c r="H3172" s="309" t="s">
        <v>1225</v>
      </c>
    </row>
    <row r="3173" spans="1:8" s="187" customFormat="1" ht="22.9" customHeight="1" x14ac:dyDescent="0.2">
      <c r="A3173" s="552"/>
      <c r="B3173" s="553"/>
      <c r="C3173" s="350" t="s">
        <v>6177</v>
      </c>
      <c r="D3173" s="350" t="s">
        <v>6178</v>
      </c>
      <c r="E3173" s="350" t="s">
        <v>257</v>
      </c>
      <c r="F3173" s="350" t="s">
        <v>4553</v>
      </c>
      <c r="G3173" s="350" t="s">
        <v>462</v>
      </c>
      <c r="H3173" s="309" t="s">
        <v>1225</v>
      </c>
    </row>
    <row r="3174" spans="1:8" s="187" customFormat="1" ht="22.9" customHeight="1" x14ac:dyDescent="0.2">
      <c r="A3174" s="552" t="s">
        <v>1017</v>
      </c>
      <c r="B3174" s="553" t="s">
        <v>1018</v>
      </c>
      <c r="C3174" s="350" t="s">
        <v>6179</v>
      </c>
      <c r="D3174" s="350" t="s">
        <v>6180</v>
      </c>
      <c r="E3174" s="350" t="s">
        <v>257</v>
      </c>
      <c r="F3174" s="350" t="s">
        <v>2306</v>
      </c>
      <c r="G3174" s="350" t="s">
        <v>462</v>
      </c>
      <c r="H3174" s="309" t="s">
        <v>1152</v>
      </c>
    </row>
    <row r="3175" spans="1:8" s="187" customFormat="1" ht="22.9" customHeight="1" x14ac:dyDescent="0.2">
      <c r="A3175" s="552"/>
      <c r="B3175" s="553"/>
      <c r="C3175" s="350" t="s">
        <v>6181</v>
      </c>
      <c r="D3175" s="350" t="s">
        <v>6182</v>
      </c>
      <c r="E3175" s="350" t="s">
        <v>257</v>
      </c>
      <c r="F3175" s="350" t="s">
        <v>2306</v>
      </c>
      <c r="G3175" s="350" t="s">
        <v>447</v>
      </c>
      <c r="H3175" s="309" t="s">
        <v>1152</v>
      </c>
    </row>
    <row r="3176" spans="1:8" s="187" customFormat="1" ht="22.9" customHeight="1" x14ac:dyDescent="0.2">
      <c r="A3176" s="552"/>
      <c r="B3176" s="553"/>
      <c r="C3176" s="350" t="s">
        <v>6183</v>
      </c>
      <c r="D3176" s="350" t="s">
        <v>6184</v>
      </c>
      <c r="E3176" s="350" t="s">
        <v>257</v>
      </c>
      <c r="F3176" s="350" t="s">
        <v>2306</v>
      </c>
      <c r="G3176" s="350" t="s">
        <v>462</v>
      </c>
      <c r="H3176" s="309" t="s">
        <v>1152</v>
      </c>
    </row>
    <row r="3177" spans="1:8" s="187" customFormat="1" ht="22.9" customHeight="1" x14ac:dyDescent="0.2">
      <c r="A3177" s="552"/>
      <c r="B3177" s="553"/>
      <c r="C3177" s="350" t="s">
        <v>6185</v>
      </c>
      <c r="D3177" s="350" t="s">
        <v>6186</v>
      </c>
      <c r="E3177" s="350" t="s">
        <v>257</v>
      </c>
      <c r="F3177" s="350" t="s">
        <v>2306</v>
      </c>
      <c r="G3177" s="350" t="s">
        <v>462</v>
      </c>
      <c r="H3177" s="309" t="s">
        <v>1152</v>
      </c>
    </row>
    <row r="3178" spans="1:8" s="187" customFormat="1" ht="22.9" customHeight="1" x14ac:dyDescent="0.2">
      <c r="A3178" s="552"/>
      <c r="B3178" s="553"/>
      <c r="C3178" s="350" t="s">
        <v>6187</v>
      </c>
      <c r="D3178" s="350" t="s">
        <v>6188</v>
      </c>
      <c r="E3178" s="350" t="s">
        <v>257</v>
      </c>
      <c r="F3178" s="350" t="s">
        <v>4553</v>
      </c>
      <c r="G3178" s="350" t="s">
        <v>462</v>
      </c>
      <c r="H3178" s="309" t="s">
        <v>1152</v>
      </c>
    </row>
    <row r="3179" spans="1:8" s="187" customFormat="1" ht="22.9" customHeight="1" x14ac:dyDescent="0.2">
      <c r="A3179" s="552"/>
      <c r="B3179" s="553"/>
      <c r="C3179" s="350" t="s">
        <v>6189</v>
      </c>
      <c r="D3179" s="350" t="s">
        <v>16849</v>
      </c>
      <c r="E3179" s="350" t="s">
        <v>257</v>
      </c>
      <c r="F3179" s="350" t="s">
        <v>4553</v>
      </c>
      <c r="G3179" s="350" t="s">
        <v>462</v>
      </c>
      <c r="H3179" s="309" t="s">
        <v>1152</v>
      </c>
    </row>
    <row r="3180" spans="1:8" s="187" customFormat="1" ht="22.9" customHeight="1" x14ac:dyDescent="0.2">
      <c r="A3180" s="552"/>
      <c r="B3180" s="553"/>
      <c r="C3180" s="350" t="s">
        <v>6190</v>
      </c>
      <c r="D3180" s="350" t="s">
        <v>6191</v>
      </c>
      <c r="E3180" s="350" t="s">
        <v>257</v>
      </c>
      <c r="F3180" s="350" t="s">
        <v>4553</v>
      </c>
      <c r="G3180" s="350" t="s">
        <v>447</v>
      </c>
      <c r="H3180" s="309" t="s">
        <v>1152</v>
      </c>
    </row>
    <row r="3181" spans="1:8" s="187" customFormat="1" ht="22.9" customHeight="1" x14ac:dyDescent="0.2">
      <c r="A3181" s="552"/>
      <c r="B3181" s="553"/>
      <c r="C3181" s="350" t="s">
        <v>6192</v>
      </c>
      <c r="D3181" s="350" t="s">
        <v>16850</v>
      </c>
      <c r="E3181" s="350" t="s">
        <v>257</v>
      </c>
      <c r="F3181" s="350" t="s">
        <v>4553</v>
      </c>
      <c r="G3181" s="350" t="s">
        <v>462</v>
      </c>
      <c r="H3181" s="309" t="s">
        <v>1152</v>
      </c>
    </row>
    <row r="3182" spans="1:8" s="187" customFormat="1" ht="22.9" customHeight="1" x14ac:dyDescent="0.2">
      <c r="A3182" s="552"/>
      <c r="B3182" s="553"/>
      <c r="C3182" s="350" t="s">
        <v>6193</v>
      </c>
      <c r="D3182" s="350" t="s">
        <v>6194</v>
      </c>
      <c r="E3182" s="350" t="s">
        <v>257</v>
      </c>
      <c r="F3182" s="350" t="s">
        <v>4553</v>
      </c>
      <c r="G3182" s="350" t="s">
        <v>462</v>
      </c>
      <c r="H3182" s="309" t="s">
        <v>1152</v>
      </c>
    </row>
    <row r="3183" spans="1:8" s="187" customFormat="1" ht="22.9" customHeight="1" x14ac:dyDescent="0.2">
      <c r="A3183" s="552"/>
      <c r="B3183" s="553"/>
      <c r="C3183" s="350" t="s">
        <v>6195</v>
      </c>
      <c r="D3183" s="350" t="s">
        <v>8112</v>
      </c>
      <c r="E3183" s="350" t="s">
        <v>257</v>
      </c>
      <c r="F3183" s="350" t="s">
        <v>4553</v>
      </c>
      <c r="G3183" s="350" t="s">
        <v>462</v>
      </c>
      <c r="H3183" s="309" t="s">
        <v>1152</v>
      </c>
    </row>
    <row r="3184" spans="1:8" s="187" customFormat="1" ht="22.9" customHeight="1" x14ac:dyDescent="0.2">
      <c r="A3184" s="552" t="s">
        <v>578</v>
      </c>
      <c r="B3184" s="553" t="s">
        <v>441</v>
      </c>
      <c r="C3184" s="350" t="s">
        <v>6196</v>
      </c>
      <c r="D3184" s="350" t="s">
        <v>6197</v>
      </c>
      <c r="E3184" s="350" t="s">
        <v>14925</v>
      </c>
      <c r="F3184" s="350" t="s">
        <v>1410</v>
      </c>
      <c r="G3184" s="350" t="s">
        <v>447</v>
      </c>
      <c r="H3184" s="309"/>
    </row>
    <row r="3185" spans="1:8" s="187" customFormat="1" ht="22.9" customHeight="1" x14ac:dyDescent="0.2">
      <c r="A3185" s="552"/>
      <c r="B3185" s="553"/>
      <c r="C3185" s="350" t="s">
        <v>6198</v>
      </c>
      <c r="D3185" s="350" t="s">
        <v>6199</v>
      </c>
      <c r="E3185" s="350" t="s">
        <v>14925</v>
      </c>
      <c r="F3185" s="350" t="s">
        <v>1410</v>
      </c>
      <c r="G3185" s="350" t="s">
        <v>447</v>
      </c>
      <c r="H3185" s="309"/>
    </row>
    <row r="3186" spans="1:8" s="187" customFormat="1" ht="22.9" customHeight="1" x14ac:dyDescent="0.2">
      <c r="A3186" s="552"/>
      <c r="B3186" s="553"/>
      <c r="C3186" s="350" t="s">
        <v>6200</v>
      </c>
      <c r="D3186" s="350" t="s">
        <v>6201</v>
      </c>
      <c r="E3186" s="350" t="s">
        <v>14925</v>
      </c>
      <c r="F3186" s="350" t="s">
        <v>1410</v>
      </c>
      <c r="G3186" s="350" t="s">
        <v>447</v>
      </c>
      <c r="H3186" s="309"/>
    </row>
    <row r="3187" spans="1:8" s="187" customFormat="1" ht="22.9" customHeight="1" x14ac:dyDescent="0.2">
      <c r="A3187" s="552"/>
      <c r="B3187" s="553"/>
      <c r="C3187" s="350" t="s">
        <v>6202</v>
      </c>
      <c r="D3187" s="350" t="s">
        <v>6203</v>
      </c>
      <c r="E3187" s="350" t="s">
        <v>14925</v>
      </c>
      <c r="F3187" s="350" t="s">
        <v>1410</v>
      </c>
      <c r="G3187" s="350" t="s">
        <v>447</v>
      </c>
      <c r="H3187" s="309"/>
    </row>
    <row r="3188" spans="1:8" s="187" customFormat="1" ht="22.9" customHeight="1" x14ac:dyDescent="0.2">
      <c r="A3188" s="552"/>
      <c r="B3188" s="553"/>
      <c r="C3188" s="350" t="s">
        <v>6204</v>
      </c>
      <c r="D3188" s="350" t="s">
        <v>6205</v>
      </c>
      <c r="E3188" s="350" t="s">
        <v>14925</v>
      </c>
      <c r="F3188" s="350" t="s">
        <v>1410</v>
      </c>
      <c r="G3188" s="350" t="s">
        <v>447</v>
      </c>
      <c r="H3188" s="309"/>
    </row>
    <row r="3189" spans="1:8" s="187" customFormat="1" ht="22.9" customHeight="1" x14ac:dyDescent="0.2">
      <c r="A3189" s="552"/>
      <c r="B3189" s="553"/>
      <c r="C3189" s="350" t="s">
        <v>6206</v>
      </c>
      <c r="D3189" s="350" t="s">
        <v>6207</v>
      </c>
      <c r="E3189" s="350" t="s">
        <v>14925</v>
      </c>
      <c r="F3189" s="350" t="s">
        <v>1410</v>
      </c>
      <c r="G3189" s="350" t="s">
        <v>447</v>
      </c>
      <c r="H3189" s="309"/>
    </row>
    <row r="3190" spans="1:8" s="187" customFormat="1" ht="22.9" customHeight="1" x14ac:dyDescent="0.2">
      <c r="A3190" s="552"/>
      <c r="B3190" s="553"/>
      <c r="C3190" s="350" t="s">
        <v>6208</v>
      </c>
      <c r="D3190" s="350" t="s">
        <v>6209</v>
      </c>
      <c r="E3190" s="350" t="s">
        <v>14925</v>
      </c>
      <c r="F3190" s="350" t="s">
        <v>1410</v>
      </c>
      <c r="G3190" s="350" t="s">
        <v>447</v>
      </c>
      <c r="H3190" s="309"/>
    </row>
    <row r="3191" spans="1:8" s="187" customFormat="1" ht="22.9" customHeight="1" x14ac:dyDescent="0.2">
      <c r="A3191" s="552"/>
      <c r="B3191" s="553"/>
      <c r="C3191" s="350" t="s">
        <v>6210</v>
      </c>
      <c r="D3191" s="350" t="s">
        <v>6211</v>
      </c>
      <c r="E3191" s="350" t="s">
        <v>14925</v>
      </c>
      <c r="F3191" s="350" t="s">
        <v>1410</v>
      </c>
      <c r="G3191" s="350" t="s">
        <v>447</v>
      </c>
      <c r="H3191" s="309"/>
    </row>
    <row r="3192" spans="1:8" s="187" customFormat="1" ht="22.9" customHeight="1" x14ac:dyDescent="0.2">
      <c r="A3192" s="552"/>
      <c r="B3192" s="553"/>
      <c r="C3192" s="350" t="s">
        <v>6212</v>
      </c>
      <c r="D3192" s="350" t="s">
        <v>6211</v>
      </c>
      <c r="E3192" s="350" t="s">
        <v>14925</v>
      </c>
      <c r="F3192" s="350" t="s">
        <v>1410</v>
      </c>
      <c r="G3192" s="350" t="s">
        <v>447</v>
      </c>
      <c r="H3192" s="309"/>
    </row>
    <row r="3193" spans="1:8" s="187" customFormat="1" ht="22.9" customHeight="1" x14ac:dyDescent="0.2">
      <c r="A3193" s="552"/>
      <c r="B3193" s="553"/>
      <c r="C3193" s="350" t="s">
        <v>6213</v>
      </c>
      <c r="D3193" s="350" t="s">
        <v>6214</v>
      </c>
      <c r="E3193" s="350" t="s">
        <v>14925</v>
      </c>
      <c r="F3193" s="350" t="s">
        <v>1410</v>
      </c>
      <c r="G3193" s="350" t="s">
        <v>447</v>
      </c>
      <c r="H3193" s="309"/>
    </row>
    <row r="3194" spans="1:8" s="187" customFormat="1" ht="22.9" customHeight="1" x14ac:dyDescent="0.2">
      <c r="A3194" s="552"/>
      <c r="B3194" s="553"/>
      <c r="C3194" s="350" t="s">
        <v>6215</v>
      </c>
      <c r="D3194" s="350" t="s">
        <v>6216</v>
      </c>
      <c r="E3194" s="350" t="s">
        <v>14925</v>
      </c>
      <c r="F3194" s="350" t="s">
        <v>1410</v>
      </c>
      <c r="G3194" s="350" t="s">
        <v>447</v>
      </c>
      <c r="H3194" s="309"/>
    </row>
    <row r="3195" spans="1:8" s="187" customFormat="1" ht="22.9" customHeight="1" x14ac:dyDescent="0.2">
      <c r="A3195" s="552"/>
      <c r="B3195" s="553"/>
      <c r="C3195" s="350" t="s">
        <v>6217</v>
      </c>
      <c r="D3195" s="350" t="s">
        <v>6218</v>
      </c>
      <c r="E3195" s="350" t="s">
        <v>14925</v>
      </c>
      <c r="F3195" s="350" t="s">
        <v>1410</v>
      </c>
      <c r="G3195" s="350" t="s">
        <v>447</v>
      </c>
      <c r="H3195" s="309"/>
    </row>
    <row r="3196" spans="1:8" s="187" customFormat="1" ht="22.9" customHeight="1" x14ac:dyDescent="0.2">
      <c r="A3196" s="552"/>
      <c r="B3196" s="553"/>
      <c r="C3196" s="350" t="s">
        <v>6219</v>
      </c>
      <c r="D3196" s="350" t="s">
        <v>6220</v>
      </c>
      <c r="E3196" s="350" t="s">
        <v>14925</v>
      </c>
      <c r="F3196" s="350" t="s">
        <v>5871</v>
      </c>
      <c r="G3196" s="350" t="s">
        <v>447</v>
      </c>
      <c r="H3196" s="309"/>
    </row>
    <row r="3197" spans="1:8" s="187" customFormat="1" ht="22.9" customHeight="1" x14ac:dyDescent="0.2">
      <c r="A3197" s="552"/>
      <c r="B3197" s="553"/>
      <c r="C3197" s="350" t="s">
        <v>6221</v>
      </c>
      <c r="D3197" s="350" t="s">
        <v>6222</v>
      </c>
      <c r="E3197" s="350" t="s">
        <v>14925</v>
      </c>
      <c r="F3197" s="350" t="s">
        <v>5871</v>
      </c>
      <c r="G3197" s="350" t="s">
        <v>447</v>
      </c>
      <c r="H3197" s="309"/>
    </row>
    <row r="3198" spans="1:8" s="187" customFormat="1" ht="22.9" customHeight="1" x14ac:dyDescent="0.2">
      <c r="A3198" s="552"/>
      <c r="B3198" s="553"/>
      <c r="C3198" s="350" t="s">
        <v>6223</v>
      </c>
      <c r="D3198" s="350" t="s">
        <v>6224</v>
      </c>
      <c r="E3198" s="350" t="s">
        <v>14925</v>
      </c>
      <c r="F3198" s="350" t="s">
        <v>5871</v>
      </c>
      <c r="G3198" s="350" t="s">
        <v>447</v>
      </c>
      <c r="H3198" s="309"/>
    </row>
    <row r="3199" spans="1:8" s="187" customFormat="1" ht="22.9" customHeight="1" x14ac:dyDescent="0.2">
      <c r="A3199" s="552"/>
      <c r="B3199" s="553"/>
      <c r="C3199" s="350" t="s">
        <v>6225</v>
      </c>
      <c r="D3199" s="350" t="s">
        <v>6226</v>
      </c>
      <c r="E3199" s="350" t="s">
        <v>14925</v>
      </c>
      <c r="F3199" s="350" t="s">
        <v>5871</v>
      </c>
      <c r="G3199" s="350" t="s">
        <v>447</v>
      </c>
      <c r="H3199" s="309"/>
    </row>
    <row r="3200" spans="1:8" s="187" customFormat="1" ht="22.9" customHeight="1" x14ac:dyDescent="0.2">
      <c r="A3200" s="552" t="s">
        <v>922</v>
      </c>
      <c r="B3200" s="553" t="s">
        <v>923</v>
      </c>
      <c r="C3200" s="350" t="s">
        <v>6227</v>
      </c>
      <c r="D3200" s="350" t="s">
        <v>6228</v>
      </c>
      <c r="E3200" s="350" t="s">
        <v>14925</v>
      </c>
      <c r="F3200" s="350" t="s">
        <v>1410</v>
      </c>
      <c r="G3200" s="350"/>
      <c r="H3200" s="309"/>
    </row>
    <row r="3201" spans="1:8" s="187" customFormat="1" ht="22.9" customHeight="1" x14ac:dyDescent="0.2">
      <c r="A3201" s="552"/>
      <c r="B3201" s="553"/>
      <c r="C3201" s="350" t="s">
        <v>6229</v>
      </c>
      <c r="D3201" s="350" t="s">
        <v>6228</v>
      </c>
      <c r="E3201" s="350" t="s">
        <v>14925</v>
      </c>
      <c r="F3201" s="350" t="s">
        <v>1410</v>
      </c>
      <c r="G3201" s="350" t="s">
        <v>447</v>
      </c>
      <c r="H3201" s="309"/>
    </row>
    <row r="3202" spans="1:8" s="187" customFormat="1" ht="22.9" customHeight="1" x14ac:dyDescent="0.2">
      <c r="A3202" s="552"/>
      <c r="B3202" s="553"/>
      <c r="C3202" s="350" t="s">
        <v>6230</v>
      </c>
      <c r="D3202" s="350" t="s">
        <v>6231</v>
      </c>
      <c r="E3202" s="350" t="s">
        <v>14925</v>
      </c>
      <c r="F3202" s="350" t="s">
        <v>1410</v>
      </c>
      <c r="G3202" s="350"/>
      <c r="H3202" s="309"/>
    </row>
    <row r="3203" spans="1:8" s="187" customFormat="1" ht="22.9" customHeight="1" x14ac:dyDescent="0.2">
      <c r="A3203" s="552"/>
      <c r="B3203" s="553"/>
      <c r="C3203" s="350" t="s">
        <v>6232</v>
      </c>
      <c r="D3203" s="350" t="s">
        <v>6233</v>
      </c>
      <c r="E3203" s="350" t="s">
        <v>14925</v>
      </c>
      <c r="F3203" s="350" t="s">
        <v>1410</v>
      </c>
      <c r="G3203" s="350"/>
      <c r="H3203" s="309"/>
    </row>
    <row r="3204" spans="1:8" s="187" customFormat="1" ht="22.9" customHeight="1" x14ac:dyDescent="0.2">
      <c r="A3204" s="552"/>
      <c r="B3204" s="553"/>
      <c r="C3204" s="350" t="s">
        <v>6234</v>
      </c>
      <c r="D3204" s="350" t="s">
        <v>6235</v>
      </c>
      <c r="E3204" s="350" t="s">
        <v>14925</v>
      </c>
      <c r="F3204" s="350" t="s">
        <v>1410</v>
      </c>
      <c r="G3204" s="350"/>
      <c r="H3204" s="309"/>
    </row>
    <row r="3205" spans="1:8" s="187" customFormat="1" ht="22.9" customHeight="1" x14ac:dyDescent="0.2">
      <c r="A3205" s="552"/>
      <c r="B3205" s="553"/>
      <c r="C3205" s="350" t="s">
        <v>6236</v>
      </c>
      <c r="D3205" s="350" t="s">
        <v>6237</v>
      </c>
      <c r="E3205" s="350" t="s">
        <v>14925</v>
      </c>
      <c r="F3205" s="350" t="s">
        <v>1410</v>
      </c>
      <c r="G3205" s="350" t="s">
        <v>462</v>
      </c>
      <c r="H3205" s="309"/>
    </row>
    <row r="3206" spans="1:8" s="187" customFormat="1" ht="22.9" customHeight="1" x14ac:dyDescent="0.2">
      <c r="A3206" s="552"/>
      <c r="B3206" s="553"/>
      <c r="C3206" s="350" t="s">
        <v>6238</v>
      </c>
      <c r="D3206" s="350" t="s">
        <v>6239</v>
      </c>
      <c r="E3206" s="350" t="s">
        <v>14925</v>
      </c>
      <c r="F3206" s="350" t="s">
        <v>1410</v>
      </c>
      <c r="G3206" s="350"/>
      <c r="H3206" s="309"/>
    </row>
    <row r="3207" spans="1:8" s="187" customFormat="1" ht="22.9" customHeight="1" x14ac:dyDescent="0.2">
      <c r="A3207" s="552"/>
      <c r="B3207" s="553"/>
      <c r="C3207" s="350" t="s">
        <v>6240</v>
      </c>
      <c r="D3207" s="350" t="s">
        <v>6241</v>
      </c>
      <c r="E3207" s="350" t="s">
        <v>14925</v>
      </c>
      <c r="F3207" s="350" t="s">
        <v>1410</v>
      </c>
      <c r="G3207" s="350"/>
      <c r="H3207" s="309"/>
    </row>
    <row r="3208" spans="1:8" s="187" customFormat="1" ht="22.9" customHeight="1" x14ac:dyDescent="0.2">
      <c r="A3208" s="552"/>
      <c r="B3208" s="553"/>
      <c r="C3208" s="350" t="s">
        <v>6242</v>
      </c>
      <c r="D3208" s="350" t="s">
        <v>6243</v>
      </c>
      <c r="E3208" s="350" t="s">
        <v>14925</v>
      </c>
      <c r="F3208" s="350" t="s">
        <v>1410</v>
      </c>
      <c r="G3208" s="350"/>
      <c r="H3208" s="309"/>
    </row>
    <row r="3209" spans="1:8" s="187" customFormat="1" ht="22.9" customHeight="1" x14ac:dyDescent="0.2">
      <c r="A3209" s="552"/>
      <c r="B3209" s="553"/>
      <c r="C3209" s="350" t="s">
        <v>6244</v>
      </c>
      <c r="D3209" s="350" t="s">
        <v>6245</v>
      </c>
      <c r="E3209" s="350" t="s">
        <v>14925</v>
      </c>
      <c r="F3209" s="350" t="s">
        <v>1410</v>
      </c>
      <c r="G3209" s="350"/>
      <c r="H3209" s="309"/>
    </row>
    <row r="3210" spans="1:8" s="187" customFormat="1" ht="22.9" customHeight="1" x14ac:dyDescent="0.2">
      <c r="A3210" s="552"/>
      <c r="B3210" s="553"/>
      <c r="C3210" s="350" t="s">
        <v>6246</v>
      </c>
      <c r="D3210" s="350" t="s">
        <v>6247</v>
      </c>
      <c r="E3210" s="350" t="s">
        <v>14925</v>
      </c>
      <c r="F3210" s="350" t="s">
        <v>1410</v>
      </c>
      <c r="G3210" s="350"/>
      <c r="H3210" s="309"/>
    </row>
    <row r="3211" spans="1:8" s="187" customFormat="1" ht="22.9" customHeight="1" x14ac:dyDescent="0.2">
      <c r="A3211" s="552"/>
      <c r="B3211" s="553"/>
      <c r="C3211" s="350" t="s">
        <v>6248</v>
      </c>
      <c r="D3211" s="350" t="s">
        <v>6249</v>
      </c>
      <c r="E3211" s="350" t="s">
        <v>14925</v>
      </c>
      <c r="F3211" s="350" t="s">
        <v>1410</v>
      </c>
      <c r="G3211" s="350"/>
      <c r="H3211" s="309"/>
    </row>
    <row r="3212" spans="1:8" s="187" customFormat="1" ht="22.9" customHeight="1" x14ac:dyDescent="0.2">
      <c r="A3212" s="552"/>
      <c r="B3212" s="553"/>
      <c r="C3212" s="350" t="s">
        <v>6250</v>
      </c>
      <c r="D3212" s="350" t="s">
        <v>6233</v>
      </c>
      <c r="E3212" s="350" t="s">
        <v>14925</v>
      </c>
      <c r="F3212" s="350" t="s">
        <v>1410</v>
      </c>
      <c r="G3212" s="350"/>
      <c r="H3212" s="309"/>
    </row>
    <row r="3213" spans="1:8" s="187" customFormat="1" ht="22.9" customHeight="1" x14ac:dyDescent="0.2">
      <c r="A3213" s="552"/>
      <c r="B3213" s="553"/>
      <c r="C3213" s="350" t="s">
        <v>6251</v>
      </c>
      <c r="D3213" s="350" t="s">
        <v>6252</v>
      </c>
      <c r="E3213" s="350" t="s">
        <v>14925</v>
      </c>
      <c r="F3213" s="350" t="s">
        <v>5871</v>
      </c>
      <c r="G3213" s="350" t="s">
        <v>462</v>
      </c>
      <c r="H3213" s="309"/>
    </row>
    <row r="3214" spans="1:8" s="187" customFormat="1" ht="22.9" customHeight="1" x14ac:dyDescent="0.2">
      <c r="A3214" s="552"/>
      <c r="B3214" s="553"/>
      <c r="C3214" s="350" t="s">
        <v>6253</v>
      </c>
      <c r="D3214" s="350" t="s">
        <v>6254</v>
      </c>
      <c r="E3214" s="350" t="s">
        <v>14925</v>
      </c>
      <c r="F3214" s="350" t="s">
        <v>5871</v>
      </c>
      <c r="G3214" s="350"/>
      <c r="H3214" s="309"/>
    </row>
    <row r="3215" spans="1:8" s="187" customFormat="1" ht="22.9" customHeight="1" x14ac:dyDescent="0.2">
      <c r="A3215" s="552"/>
      <c r="B3215" s="553"/>
      <c r="C3215" s="350" t="s">
        <v>6255</v>
      </c>
      <c r="D3215" s="350" t="s">
        <v>6256</v>
      </c>
      <c r="E3215" s="350" t="s">
        <v>14925</v>
      </c>
      <c r="F3215" s="350" t="s">
        <v>5871</v>
      </c>
      <c r="G3215" s="350"/>
      <c r="H3215" s="309"/>
    </row>
    <row r="3216" spans="1:8" s="187" customFormat="1" ht="22.9" customHeight="1" x14ac:dyDescent="0.2">
      <c r="A3216" s="552"/>
      <c r="B3216" s="553"/>
      <c r="C3216" s="350" t="s">
        <v>6257</v>
      </c>
      <c r="D3216" s="350" t="s">
        <v>6258</v>
      </c>
      <c r="E3216" s="350" t="s">
        <v>14925</v>
      </c>
      <c r="F3216" s="350" t="s">
        <v>5285</v>
      </c>
      <c r="G3216" s="350" t="s">
        <v>447</v>
      </c>
      <c r="H3216" s="309"/>
    </row>
    <row r="3217" spans="1:8" s="187" customFormat="1" ht="22.9" customHeight="1" x14ac:dyDescent="0.2">
      <c r="A3217" s="552" t="s">
        <v>924</v>
      </c>
      <c r="B3217" s="553" t="s">
        <v>16278</v>
      </c>
      <c r="C3217" s="350" t="s">
        <v>6259</v>
      </c>
      <c r="D3217" s="350" t="s">
        <v>6260</v>
      </c>
      <c r="E3217" s="350" t="s">
        <v>14925</v>
      </c>
      <c r="F3217" s="350" t="s">
        <v>1410</v>
      </c>
      <c r="G3217" s="350"/>
      <c r="H3217" s="309"/>
    </row>
    <row r="3218" spans="1:8" s="187" customFormat="1" ht="22.9" customHeight="1" x14ac:dyDescent="0.2">
      <c r="A3218" s="552"/>
      <c r="B3218" s="553"/>
      <c r="C3218" s="350" t="s">
        <v>6261</v>
      </c>
      <c r="D3218" s="350" t="s">
        <v>6262</v>
      </c>
      <c r="E3218" s="350" t="s">
        <v>14925</v>
      </c>
      <c r="F3218" s="350" t="s">
        <v>5871</v>
      </c>
      <c r="G3218" s="350"/>
      <c r="H3218" s="309"/>
    </row>
    <row r="3219" spans="1:8" s="187" customFormat="1" ht="22.9" customHeight="1" x14ac:dyDescent="0.2">
      <c r="A3219" s="552" t="s">
        <v>926</v>
      </c>
      <c r="B3219" s="553" t="s">
        <v>927</v>
      </c>
      <c r="C3219" s="350" t="s">
        <v>6264</v>
      </c>
      <c r="D3219" s="350" t="s">
        <v>6265</v>
      </c>
      <c r="E3219" s="350" t="s">
        <v>254</v>
      </c>
      <c r="F3219" s="350" t="s">
        <v>1169</v>
      </c>
      <c r="G3219" s="350"/>
      <c r="H3219" s="309"/>
    </row>
    <row r="3220" spans="1:8" s="187" customFormat="1" ht="22.9" customHeight="1" x14ac:dyDescent="0.2">
      <c r="A3220" s="552"/>
      <c r="B3220" s="553"/>
      <c r="C3220" s="350" t="s">
        <v>6266</v>
      </c>
      <c r="D3220" s="350" t="s">
        <v>6267</v>
      </c>
      <c r="E3220" s="350" t="s">
        <v>254</v>
      </c>
      <c r="F3220" s="350" t="s">
        <v>1169</v>
      </c>
      <c r="G3220" s="350"/>
      <c r="H3220" s="309"/>
    </row>
    <row r="3221" spans="1:8" s="187" customFormat="1" ht="22.9" customHeight="1" x14ac:dyDescent="0.2">
      <c r="A3221" s="552"/>
      <c r="B3221" s="553"/>
      <c r="C3221" s="350" t="s">
        <v>6268</v>
      </c>
      <c r="D3221" s="350" t="s">
        <v>6269</v>
      </c>
      <c r="E3221" s="350" t="s">
        <v>14925</v>
      </c>
      <c r="F3221" s="350" t="s">
        <v>1410</v>
      </c>
      <c r="G3221" s="350"/>
      <c r="H3221" s="309"/>
    </row>
    <row r="3222" spans="1:8" s="187" customFormat="1" ht="22.9" customHeight="1" x14ac:dyDescent="0.2">
      <c r="A3222" s="552"/>
      <c r="B3222" s="553"/>
      <c r="C3222" s="350" t="s">
        <v>6270</v>
      </c>
      <c r="D3222" s="350" t="s">
        <v>6271</v>
      </c>
      <c r="E3222" s="350" t="s">
        <v>14925</v>
      </c>
      <c r="F3222" s="350" t="s">
        <v>5871</v>
      </c>
      <c r="G3222" s="350"/>
      <c r="H3222" s="309"/>
    </row>
    <row r="3223" spans="1:8" s="187" customFormat="1" ht="22.9" customHeight="1" x14ac:dyDescent="0.2">
      <c r="A3223" s="552"/>
      <c r="B3223" s="553"/>
      <c r="C3223" s="350" t="s">
        <v>6272</v>
      </c>
      <c r="D3223" s="350" t="s">
        <v>6273</v>
      </c>
      <c r="E3223" s="350" t="s">
        <v>14925</v>
      </c>
      <c r="F3223" s="350" t="s">
        <v>5871</v>
      </c>
      <c r="G3223" s="350" t="s">
        <v>447</v>
      </c>
      <c r="H3223" s="309"/>
    </row>
    <row r="3224" spans="1:8" s="187" customFormat="1" ht="22.9" customHeight="1" x14ac:dyDescent="0.2">
      <c r="A3224" s="552"/>
      <c r="B3224" s="553"/>
      <c r="C3224" s="350" t="s">
        <v>6274</v>
      </c>
      <c r="D3224" s="350" t="s">
        <v>6275</v>
      </c>
      <c r="E3224" s="350" t="s">
        <v>14925</v>
      </c>
      <c r="F3224" s="350" t="s">
        <v>5871</v>
      </c>
      <c r="G3224" s="350" t="s">
        <v>447</v>
      </c>
      <c r="H3224" s="309"/>
    </row>
    <row r="3225" spans="1:8" s="187" customFormat="1" ht="22.9" customHeight="1" x14ac:dyDescent="0.2">
      <c r="A3225" s="349" t="s">
        <v>928</v>
      </c>
      <c r="B3225" s="350" t="s">
        <v>929</v>
      </c>
      <c r="C3225" s="350" t="s">
        <v>6276</v>
      </c>
      <c r="D3225" s="350" t="s">
        <v>930</v>
      </c>
      <c r="E3225" s="350" t="s">
        <v>14925</v>
      </c>
      <c r="F3225" s="350" t="s">
        <v>1410</v>
      </c>
      <c r="G3225" s="350" t="s">
        <v>447</v>
      </c>
      <c r="H3225" s="309"/>
    </row>
    <row r="3226" spans="1:8" s="187" customFormat="1" ht="22.9" customHeight="1" x14ac:dyDescent="0.2">
      <c r="A3226" s="349" t="s">
        <v>931</v>
      </c>
      <c r="B3226" s="350" t="s">
        <v>932</v>
      </c>
      <c r="C3226" s="350" t="s">
        <v>6277</v>
      </c>
      <c r="D3226" s="350" t="s">
        <v>933</v>
      </c>
      <c r="E3226" s="350" t="s">
        <v>14925</v>
      </c>
      <c r="F3226" s="350" t="s">
        <v>1410</v>
      </c>
      <c r="G3226" s="350" t="s">
        <v>447</v>
      </c>
      <c r="H3226" s="309" t="s">
        <v>1152</v>
      </c>
    </row>
    <row r="3227" spans="1:8" s="187" customFormat="1" ht="22.9" customHeight="1" x14ac:dyDescent="0.2">
      <c r="A3227" s="349" t="s">
        <v>934</v>
      </c>
      <c r="B3227" s="350" t="s">
        <v>935</v>
      </c>
      <c r="C3227" s="350" t="s">
        <v>6278</v>
      </c>
      <c r="D3227" s="350" t="s">
        <v>936</v>
      </c>
      <c r="E3227" s="350" t="s">
        <v>14925</v>
      </c>
      <c r="F3227" s="350" t="s">
        <v>1410</v>
      </c>
      <c r="G3227" s="350"/>
      <c r="H3227" s="309"/>
    </row>
    <row r="3228" spans="1:8" s="187" customFormat="1" ht="22.9" customHeight="1" x14ac:dyDescent="0.2">
      <c r="A3228" s="349" t="s">
        <v>16279</v>
      </c>
      <c r="B3228" s="350" t="s">
        <v>16280</v>
      </c>
      <c r="C3228" s="350" t="s">
        <v>16851</v>
      </c>
      <c r="D3228" s="350" t="s">
        <v>16281</v>
      </c>
      <c r="E3228" s="350" t="s">
        <v>14925</v>
      </c>
      <c r="F3228" s="350" t="s">
        <v>1410</v>
      </c>
      <c r="G3228" s="350" t="s">
        <v>462</v>
      </c>
      <c r="H3228" s="309"/>
    </row>
    <row r="3229" spans="1:8" s="187" customFormat="1" ht="22.9" customHeight="1" x14ac:dyDescent="0.2">
      <c r="A3229" s="552" t="s">
        <v>688</v>
      </c>
      <c r="B3229" s="553" t="s">
        <v>689</v>
      </c>
      <c r="C3229" s="350" t="s">
        <v>6279</v>
      </c>
      <c r="D3229" s="350" t="s">
        <v>6280</v>
      </c>
      <c r="E3229" s="350" t="s">
        <v>14925</v>
      </c>
      <c r="F3229" s="350" t="s">
        <v>5810</v>
      </c>
      <c r="G3229" s="350" t="s">
        <v>447</v>
      </c>
      <c r="H3229" s="309"/>
    </row>
    <row r="3230" spans="1:8" s="187" customFormat="1" ht="22.9" customHeight="1" x14ac:dyDescent="0.2">
      <c r="A3230" s="552"/>
      <c r="B3230" s="553"/>
      <c r="C3230" s="350" t="s">
        <v>6281</v>
      </c>
      <c r="D3230" s="350" t="s">
        <v>6280</v>
      </c>
      <c r="E3230" s="350" t="s">
        <v>14925</v>
      </c>
      <c r="F3230" s="350" t="s">
        <v>5810</v>
      </c>
      <c r="G3230" s="350" t="s">
        <v>447</v>
      </c>
      <c r="H3230" s="309"/>
    </row>
    <row r="3231" spans="1:8" s="187" customFormat="1" ht="22.9" customHeight="1" x14ac:dyDescent="0.2">
      <c r="A3231" s="349" t="s">
        <v>937</v>
      </c>
      <c r="B3231" s="350" t="s">
        <v>938</v>
      </c>
      <c r="C3231" s="350" t="s">
        <v>6282</v>
      </c>
      <c r="D3231" s="350" t="s">
        <v>938</v>
      </c>
      <c r="E3231" s="350" t="s">
        <v>14925</v>
      </c>
      <c r="F3231" s="350" t="s">
        <v>5810</v>
      </c>
      <c r="G3231" s="350"/>
      <c r="H3231" s="309"/>
    </row>
    <row r="3232" spans="1:8" s="187" customFormat="1" ht="22.9" customHeight="1" x14ac:dyDescent="0.2">
      <c r="A3232" s="552" t="s">
        <v>559</v>
      </c>
      <c r="B3232" s="553" t="s">
        <v>560</v>
      </c>
      <c r="C3232" s="350" t="s">
        <v>6283</v>
      </c>
      <c r="D3232" s="350" t="s">
        <v>16852</v>
      </c>
      <c r="E3232" s="350" t="s">
        <v>14925</v>
      </c>
      <c r="F3232" s="350" t="s">
        <v>5810</v>
      </c>
      <c r="G3232" s="350" t="s">
        <v>447</v>
      </c>
      <c r="H3232" s="309" t="s">
        <v>1280</v>
      </c>
    </row>
    <row r="3233" spans="1:8" s="187" customFormat="1" ht="22.9" customHeight="1" x14ac:dyDescent="0.2">
      <c r="A3233" s="552"/>
      <c r="B3233" s="553"/>
      <c r="C3233" s="350" t="s">
        <v>6284</v>
      </c>
      <c r="D3233" s="350" t="s">
        <v>6285</v>
      </c>
      <c r="E3233" s="350" t="s">
        <v>14925</v>
      </c>
      <c r="F3233" s="350" t="s">
        <v>5810</v>
      </c>
      <c r="G3233" s="350" t="s">
        <v>447</v>
      </c>
      <c r="H3233" s="309" t="s">
        <v>1280</v>
      </c>
    </row>
    <row r="3234" spans="1:8" s="187" customFormat="1" ht="22.9" customHeight="1" x14ac:dyDescent="0.2">
      <c r="A3234" s="552"/>
      <c r="B3234" s="553"/>
      <c r="C3234" s="350" t="s">
        <v>6286</v>
      </c>
      <c r="D3234" s="350" t="s">
        <v>6285</v>
      </c>
      <c r="E3234" s="350" t="s">
        <v>14925</v>
      </c>
      <c r="F3234" s="350" t="s">
        <v>5810</v>
      </c>
      <c r="G3234" s="350" t="s">
        <v>447</v>
      </c>
      <c r="H3234" s="309" t="s">
        <v>1280</v>
      </c>
    </row>
    <row r="3235" spans="1:8" s="187" customFormat="1" ht="22.9" customHeight="1" x14ac:dyDescent="0.2">
      <c r="A3235" s="552"/>
      <c r="B3235" s="553"/>
      <c r="C3235" s="350" t="s">
        <v>6287</v>
      </c>
      <c r="D3235" s="350" t="s">
        <v>6288</v>
      </c>
      <c r="E3235" s="350" t="s">
        <v>14925</v>
      </c>
      <c r="F3235" s="350" t="s">
        <v>5810</v>
      </c>
      <c r="G3235" s="350" t="s">
        <v>447</v>
      </c>
      <c r="H3235" s="309" t="s">
        <v>1280</v>
      </c>
    </row>
    <row r="3236" spans="1:8" s="187" customFormat="1" ht="22.9" customHeight="1" x14ac:dyDescent="0.2">
      <c r="A3236" s="552"/>
      <c r="B3236" s="553"/>
      <c r="C3236" s="350" t="s">
        <v>6289</v>
      </c>
      <c r="D3236" s="350" t="s">
        <v>6285</v>
      </c>
      <c r="E3236" s="350" t="s">
        <v>14925</v>
      </c>
      <c r="F3236" s="350" t="s">
        <v>5810</v>
      </c>
      <c r="G3236" s="350" t="s">
        <v>447</v>
      </c>
      <c r="H3236" s="309" t="s">
        <v>1280</v>
      </c>
    </row>
    <row r="3237" spans="1:8" s="187" customFormat="1" ht="22.9" customHeight="1" x14ac:dyDescent="0.2">
      <c r="A3237" s="552"/>
      <c r="B3237" s="553"/>
      <c r="C3237" s="350" t="s">
        <v>6290</v>
      </c>
      <c r="D3237" s="350" t="s">
        <v>6291</v>
      </c>
      <c r="E3237" s="350" t="s">
        <v>14925</v>
      </c>
      <c r="F3237" s="350" t="s">
        <v>5810</v>
      </c>
      <c r="G3237" s="350" t="s">
        <v>447</v>
      </c>
      <c r="H3237" s="309" t="s">
        <v>1280</v>
      </c>
    </row>
    <row r="3238" spans="1:8" s="187" customFormat="1" ht="22.9" customHeight="1" x14ac:dyDescent="0.2">
      <c r="A3238" s="552"/>
      <c r="B3238" s="553"/>
      <c r="C3238" s="350" t="s">
        <v>6292</v>
      </c>
      <c r="D3238" s="350" t="s">
        <v>6293</v>
      </c>
      <c r="E3238" s="350" t="s">
        <v>14925</v>
      </c>
      <c r="F3238" s="350" t="s">
        <v>5810</v>
      </c>
      <c r="G3238" s="350" t="s">
        <v>447</v>
      </c>
      <c r="H3238" s="309" t="s">
        <v>1280</v>
      </c>
    </row>
    <row r="3239" spans="1:8" s="187" customFormat="1" ht="22.9" customHeight="1" x14ac:dyDescent="0.2">
      <c r="A3239" s="552"/>
      <c r="B3239" s="553"/>
      <c r="C3239" s="350" t="s">
        <v>6294</v>
      </c>
      <c r="D3239" s="350" t="s">
        <v>6293</v>
      </c>
      <c r="E3239" s="350" t="s">
        <v>14925</v>
      </c>
      <c r="F3239" s="350" t="s">
        <v>5810</v>
      </c>
      <c r="G3239" s="350" t="s">
        <v>447</v>
      </c>
      <c r="H3239" s="309" t="s">
        <v>1280</v>
      </c>
    </row>
    <row r="3240" spans="1:8" s="187" customFormat="1" ht="22.9" customHeight="1" x14ac:dyDescent="0.2">
      <c r="A3240" s="552"/>
      <c r="B3240" s="553"/>
      <c r="C3240" s="350" t="s">
        <v>6295</v>
      </c>
      <c r="D3240" s="350" t="s">
        <v>6296</v>
      </c>
      <c r="E3240" s="350" t="s">
        <v>14925</v>
      </c>
      <c r="F3240" s="350" t="s">
        <v>5810</v>
      </c>
      <c r="G3240" s="350" t="s">
        <v>447</v>
      </c>
      <c r="H3240" s="309" t="s">
        <v>1280</v>
      </c>
    </row>
    <row r="3241" spans="1:8" s="187" customFormat="1" ht="22.9" customHeight="1" x14ac:dyDescent="0.2">
      <c r="A3241" s="552"/>
      <c r="B3241" s="553"/>
      <c r="C3241" s="350" t="s">
        <v>6297</v>
      </c>
      <c r="D3241" s="350" t="s">
        <v>6298</v>
      </c>
      <c r="E3241" s="350" t="s">
        <v>14925</v>
      </c>
      <c r="F3241" s="350" t="s">
        <v>5810</v>
      </c>
      <c r="G3241" s="350" t="s">
        <v>447</v>
      </c>
      <c r="H3241" s="309" t="s">
        <v>1280</v>
      </c>
    </row>
    <row r="3242" spans="1:8" s="187" customFormat="1" ht="22.9" customHeight="1" x14ac:dyDescent="0.2">
      <c r="A3242" s="552"/>
      <c r="B3242" s="553"/>
      <c r="C3242" s="350" t="s">
        <v>6299</v>
      </c>
      <c r="D3242" s="350" t="s">
        <v>6300</v>
      </c>
      <c r="E3242" s="350" t="s">
        <v>14925</v>
      </c>
      <c r="F3242" s="350" t="s">
        <v>5810</v>
      </c>
      <c r="G3242" s="350" t="s">
        <v>447</v>
      </c>
      <c r="H3242" s="309" t="s">
        <v>1280</v>
      </c>
    </row>
    <row r="3243" spans="1:8" s="187" customFormat="1" ht="22.9" customHeight="1" x14ac:dyDescent="0.2">
      <c r="A3243" s="552"/>
      <c r="B3243" s="553"/>
      <c r="C3243" s="350" t="s">
        <v>6301</v>
      </c>
      <c r="D3243" s="350" t="s">
        <v>6302</v>
      </c>
      <c r="E3243" s="350" t="s">
        <v>14925</v>
      </c>
      <c r="F3243" s="350" t="s">
        <v>5810</v>
      </c>
      <c r="G3243" s="350" t="s">
        <v>447</v>
      </c>
      <c r="H3243" s="309" t="s">
        <v>1280</v>
      </c>
    </row>
    <row r="3244" spans="1:8" s="187" customFormat="1" ht="22.9" customHeight="1" x14ac:dyDescent="0.2">
      <c r="A3244" s="552"/>
      <c r="B3244" s="553"/>
      <c r="C3244" s="350" t="s">
        <v>6303</v>
      </c>
      <c r="D3244" s="350" t="s">
        <v>6304</v>
      </c>
      <c r="E3244" s="350" t="s">
        <v>14925</v>
      </c>
      <c r="F3244" s="350" t="s">
        <v>5810</v>
      </c>
      <c r="G3244" s="350" t="s">
        <v>447</v>
      </c>
      <c r="H3244" s="309" t="s">
        <v>1280</v>
      </c>
    </row>
    <row r="3245" spans="1:8" s="187" customFormat="1" ht="22.9" customHeight="1" x14ac:dyDescent="0.2">
      <c r="A3245" s="552"/>
      <c r="B3245" s="553"/>
      <c r="C3245" s="350" t="s">
        <v>6305</v>
      </c>
      <c r="D3245" s="350" t="s">
        <v>6306</v>
      </c>
      <c r="E3245" s="350" t="s">
        <v>14925</v>
      </c>
      <c r="F3245" s="350" t="s">
        <v>6307</v>
      </c>
      <c r="G3245" s="350" t="s">
        <v>447</v>
      </c>
      <c r="H3245" s="309" t="s">
        <v>1280</v>
      </c>
    </row>
    <row r="3246" spans="1:8" s="187" customFormat="1" ht="22.9" customHeight="1" x14ac:dyDescent="0.2">
      <c r="A3246" s="552"/>
      <c r="B3246" s="553"/>
      <c r="C3246" s="350" t="s">
        <v>6308</v>
      </c>
      <c r="D3246" s="350" t="s">
        <v>6309</v>
      </c>
      <c r="E3246" s="350" t="s">
        <v>14925</v>
      </c>
      <c r="F3246" s="350" t="s">
        <v>6307</v>
      </c>
      <c r="G3246" s="350" t="s">
        <v>447</v>
      </c>
      <c r="H3246" s="309" t="s">
        <v>1280</v>
      </c>
    </row>
    <row r="3247" spans="1:8" s="187" customFormat="1" ht="22.9" customHeight="1" x14ac:dyDescent="0.2">
      <c r="A3247" s="552"/>
      <c r="B3247" s="553"/>
      <c r="C3247" s="350" t="s">
        <v>6310</v>
      </c>
      <c r="D3247" s="350" t="s">
        <v>6311</v>
      </c>
      <c r="E3247" s="350" t="s">
        <v>14925</v>
      </c>
      <c r="F3247" s="350" t="s">
        <v>6307</v>
      </c>
      <c r="G3247" s="350" t="s">
        <v>447</v>
      </c>
      <c r="H3247" s="309" t="s">
        <v>1280</v>
      </c>
    </row>
    <row r="3248" spans="1:8" s="187" customFormat="1" ht="22.9" customHeight="1" x14ac:dyDescent="0.2">
      <c r="A3248" s="552"/>
      <c r="B3248" s="553"/>
      <c r="C3248" s="350" t="s">
        <v>6312</v>
      </c>
      <c r="D3248" s="350" t="s">
        <v>6313</v>
      </c>
      <c r="E3248" s="350" t="s">
        <v>14925</v>
      </c>
      <c r="F3248" s="350" t="s">
        <v>6307</v>
      </c>
      <c r="G3248" s="350" t="s">
        <v>447</v>
      </c>
      <c r="H3248" s="309" t="s">
        <v>1280</v>
      </c>
    </row>
    <row r="3249" spans="1:8" s="187" customFormat="1" ht="22.9" customHeight="1" x14ac:dyDescent="0.2">
      <c r="A3249" s="552"/>
      <c r="B3249" s="553"/>
      <c r="C3249" s="350" t="s">
        <v>6314</v>
      </c>
      <c r="D3249" s="350" t="s">
        <v>16853</v>
      </c>
      <c r="E3249" s="350" t="s">
        <v>14925</v>
      </c>
      <c r="F3249" s="350" t="s">
        <v>6307</v>
      </c>
      <c r="G3249" s="350" t="s">
        <v>447</v>
      </c>
      <c r="H3249" s="309" t="s">
        <v>1280</v>
      </c>
    </row>
    <row r="3250" spans="1:8" s="187" customFormat="1" ht="22.9" customHeight="1" x14ac:dyDescent="0.2">
      <c r="A3250" s="552"/>
      <c r="B3250" s="553"/>
      <c r="C3250" s="350" t="s">
        <v>6315</v>
      </c>
      <c r="D3250" s="350" t="s">
        <v>6316</v>
      </c>
      <c r="E3250" s="350" t="s">
        <v>14925</v>
      </c>
      <c r="F3250" s="350" t="s">
        <v>6307</v>
      </c>
      <c r="G3250" s="350" t="s">
        <v>447</v>
      </c>
      <c r="H3250" s="309" t="s">
        <v>1280</v>
      </c>
    </row>
    <row r="3251" spans="1:8" s="187" customFormat="1" ht="22.9" customHeight="1" x14ac:dyDescent="0.2">
      <c r="A3251" s="552"/>
      <c r="B3251" s="553"/>
      <c r="C3251" s="350" t="s">
        <v>6317</v>
      </c>
      <c r="D3251" s="350" t="s">
        <v>6318</v>
      </c>
      <c r="E3251" s="350" t="s">
        <v>14925</v>
      </c>
      <c r="F3251" s="350" t="s">
        <v>6307</v>
      </c>
      <c r="G3251" s="350" t="s">
        <v>447</v>
      </c>
      <c r="H3251" s="309" t="s">
        <v>1280</v>
      </c>
    </row>
    <row r="3252" spans="1:8" s="187" customFormat="1" ht="22.9" customHeight="1" x14ac:dyDescent="0.2">
      <c r="A3252" s="552"/>
      <c r="B3252" s="553"/>
      <c r="C3252" s="350" t="s">
        <v>6319</v>
      </c>
      <c r="D3252" s="350" t="s">
        <v>16854</v>
      </c>
      <c r="E3252" s="350" t="s">
        <v>14925</v>
      </c>
      <c r="F3252" s="350" t="s">
        <v>2334</v>
      </c>
      <c r="G3252" s="350" t="s">
        <v>447</v>
      </c>
      <c r="H3252" s="309" t="s">
        <v>1280</v>
      </c>
    </row>
    <row r="3253" spans="1:8" s="187" customFormat="1" ht="22.9" customHeight="1" x14ac:dyDescent="0.2">
      <c r="A3253" s="552"/>
      <c r="B3253" s="553"/>
      <c r="C3253" s="350" t="s">
        <v>6320</v>
      </c>
      <c r="D3253" s="350" t="s">
        <v>6321</v>
      </c>
      <c r="E3253" s="350" t="s">
        <v>14925</v>
      </c>
      <c r="F3253" s="350" t="s">
        <v>2334</v>
      </c>
      <c r="G3253" s="350" t="s">
        <v>447</v>
      </c>
      <c r="H3253" s="309" t="s">
        <v>1280</v>
      </c>
    </row>
    <row r="3254" spans="1:8" s="187" customFormat="1" ht="22.9" customHeight="1" x14ac:dyDescent="0.2">
      <c r="A3254" s="552"/>
      <c r="B3254" s="553"/>
      <c r="C3254" s="350" t="s">
        <v>6322</v>
      </c>
      <c r="D3254" s="350" t="s">
        <v>6323</v>
      </c>
      <c r="E3254" s="350" t="s">
        <v>14925</v>
      </c>
      <c r="F3254" s="350" t="s">
        <v>2334</v>
      </c>
      <c r="G3254" s="350" t="s">
        <v>447</v>
      </c>
      <c r="H3254" s="309" t="s">
        <v>1280</v>
      </c>
    </row>
    <row r="3255" spans="1:8" s="187" customFormat="1" ht="22.9" customHeight="1" x14ac:dyDescent="0.2">
      <c r="A3255" s="552"/>
      <c r="B3255" s="553"/>
      <c r="C3255" s="350" t="s">
        <v>6324</v>
      </c>
      <c r="D3255" s="350" t="s">
        <v>6321</v>
      </c>
      <c r="E3255" s="350" t="s">
        <v>14925</v>
      </c>
      <c r="F3255" s="350" t="s">
        <v>2334</v>
      </c>
      <c r="G3255" s="350" t="s">
        <v>447</v>
      </c>
      <c r="H3255" s="309" t="s">
        <v>1280</v>
      </c>
    </row>
    <row r="3256" spans="1:8" s="187" customFormat="1" ht="22.9" customHeight="1" x14ac:dyDescent="0.2">
      <c r="A3256" s="552"/>
      <c r="B3256" s="553"/>
      <c r="C3256" s="350" t="s">
        <v>6325</v>
      </c>
      <c r="D3256" s="350" t="s">
        <v>16855</v>
      </c>
      <c r="E3256" s="350" t="s">
        <v>14925</v>
      </c>
      <c r="F3256" s="350" t="s">
        <v>2334</v>
      </c>
      <c r="G3256" s="350" t="s">
        <v>447</v>
      </c>
      <c r="H3256" s="309" t="s">
        <v>1280</v>
      </c>
    </row>
    <row r="3257" spans="1:8" s="187" customFormat="1" ht="22.9" customHeight="1" x14ac:dyDescent="0.2">
      <c r="A3257" s="552"/>
      <c r="B3257" s="553"/>
      <c r="C3257" s="350" t="s">
        <v>6326</v>
      </c>
      <c r="D3257" s="350" t="s">
        <v>6327</v>
      </c>
      <c r="E3257" s="350" t="s">
        <v>14925</v>
      </c>
      <c r="F3257" s="350" t="s">
        <v>2334</v>
      </c>
      <c r="G3257" s="350" t="s">
        <v>447</v>
      </c>
      <c r="H3257" s="309" t="s">
        <v>1280</v>
      </c>
    </row>
    <row r="3258" spans="1:8" s="187" customFormat="1" ht="22.9" customHeight="1" x14ac:dyDescent="0.2">
      <c r="A3258" s="552"/>
      <c r="B3258" s="553"/>
      <c r="C3258" s="350" t="s">
        <v>6328</v>
      </c>
      <c r="D3258" s="350" t="s">
        <v>6329</v>
      </c>
      <c r="E3258" s="350" t="s">
        <v>14925</v>
      </c>
      <c r="F3258" s="350" t="s">
        <v>2334</v>
      </c>
      <c r="G3258" s="350" t="s">
        <v>447</v>
      </c>
      <c r="H3258" s="309" t="s">
        <v>1280</v>
      </c>
    </row>
    <row r="3259" spans="1:8" s="187" customFormat="1" ht="22.9" customHeight="1" x14ac:dyDescent="0.2">
      <c r="A3259" s="552"/>
      <c r="B3259" s="553"/>
      <c r="C3259" s="350" t="s">
        <v>6330</v>
      </c>
      <c r="D3259" s="350" t="s">
        <v>6331</v>
      </c>
      <c r="E3259" s="350" t="s">
        <v>14925</v>
      </c>
      <c r="F3259" s="350" t="s">
        <v>2334</v>
      </c>
      <c r="G3259" s="350" t="s">
        <v>447</v>
      </c>
      <c r="H3259" s="309" t="s">
        <v>1280</v>
      </c>
    </row>
    <row r="3260" spans="1:8" s="187" customFormat="1" ht="22.9" customHeight="1" x14ac:dyDescent="0.2">
      <c r="A3260" s="552"/>
      <c r="B3260" s="553"/>
      <c r="C3260" s="350" t="s">
        <v>6332</v>
      </c>
      <c r="D3260" s="350" t="s">
        <v>6333</v>
      </c>
      <c r="E3260" s="350" t="s">
        <v>14925</v>
      </c>
      <c r="F3260" s="350" t="s">
        <v>2334</v>
      </c>
      <c r="G3260" s="350" t="s">
        <v>447</v>
      </c>
      <c r="H3260" s="309" t="s">
        <v>1280</v>
      </c>
    </row>
    <row r="3261" spans="1:8" s="187" customFormat="1" ht="22.9" customHeight="1" x14ac:dyDescent="0.2">
      <c r="A3261" s="552"/>
      <c r="B3261" s="553"/>
      <c r="C3261" s="350" t="s">
        <v>6334</v>
      </c>
      <c r="D3261" s="350" t="s">
        <v>6331</v>
      </c>
      <c r="E3261" s="350" t="s">
        <v>14925</v>
      </c>
      <c r="F3261" s="350" t="s">
        <v>2334</v>
      </c>
      <c r="G3261" s="350" t="s">
        <v>447</v>
      </c>
      <c r="H3261" s="309" t="s">
        <v>1280</v>
      </c>
    </row>
    <row r="3262" spans="1:8" s="187" customFormat="1" ht="22.9" customHeight="1" x14ac:dyDescent="0.2">
      <c r="A3262" s="552"/>
      <c r="B3262" s="553"/>
      <c r="C3262" s="350" t="s">
        <v>6335</v>
      </c>
      <c r="D3262" s="350" t="s">
        <v>6336</v>
      </c>
      <c r="E3262" s="350" t="s">
        <v>14925</v>
      </c>
      <c r="F3262" s="350" t="s">
        <v>2334</v>
      </c>
      <c r="G3262" s="350" t="s">
        <v>447</v>
      </c>
      <c r="H3262" s="309" t="s">
        <v>1280</v>
      </c>
    </row>
    <row r="3263" spans="1:8" s="187" customFormat="1" ht="22.9" customHeight="1" x14ac:dyDescent="0.2">
      <c r="A3263" s="552"/>
      <c r="B3263" s="553"/>
      <c r="C3263" s="350" t="s">
        <v>6337</v>
      </c>
      <c r="D3263" s="350" t="s">
        <v>6338</v>
      </c>
      <c r="E3263" s="350" t="s">
        <v>14925</v>
      </c>
      <c r="F3263" s="350" t="s">
        <v>2334</v>
      </c>
      <c r="G3263" s="350" t="s">
        <v>447</v>
      </c>
      <c r="H3263" s="309" t="s">
        <v>1280</v>
      </c>
    </row>
    <row r="3264" spans="1:8" s="187" customFormat="1" ht="22.9" customHeight="1" x14ac:dyDescent="0.2">
      <c r="A3264" s="552"/>
      <c r="B3264" s="553"/>
      <c r="C3264" s="350" t="s">
        <v>6339</v>
      </c>
      <c r="D3264" s="350" t="s">
        <v>6340</v>
      </c>
      <c r="E3264" s="350" t="s">
        <v>14925</v>
      </c>
      <c r="F3264" s="350" t="s">
        <v>2334</v>
      </c>
      <c r="G3264" s="350" t="s">
        <v>447</v>
      </c>
      <c r="H3264" s="309" t="s">
        <v>1280</v>
      </c>
    </row>
    <row r="3265" spans="1:8" s="187" customFormat="1" ht="22.9" customHeight="1" x14ac:dyDescent="0.2">
      <c r="A3265" s="552"/>
      <c r="B3265" s="553"/>
      <c r="C3265" s="350" t="s">
        <v>6341</v>
      </c>
      <c r="D3265" s="350" t="s">
        <v>6342</v>
      </c>
      <c r="E3265" s="350" t="s">
        <v>14925</v>
      </c>
      <c r="F3265" s="350" t="s">
        <v>2334</v>
      </c>
      <c r="G3265" s="350" t="s">
        <v>447</v>
      </c>
      <c r="H3265" s="309" t="s">
        <v>1280</v>
      </c>
    </row>
    <row r="3266" spans="1:8" s="187" customFormat="1" ht="22.9" customHeight="1" x14ac:dyDescent="0.2">
      <c r="A3266" s="552"/>
      <c r="B3266" s="553"/>
      <c r="C3266" s="350" t="s">
        <v>6343</v>
      </c>
      <c r="D3266" s="350" t="s">
        <v>6344</v>
      </c>
      <c r="E3266" s="350" t="s">
        <v>14925</v>
      </c>
      <c r="F3266" s="350" t="s">
        <v>2334</v>
      </c>
      <c r="G3266" s="350" t="s">
        <v>447</v>
      </c>
      <c r="H3266" s="309" t="s">
        <v>1280</v>
      </c>
    </row>
    <row r="3267" spans="1:8" s="187" customFormat="1" ht="22.9" customHeight="1" x14ac:dyDescent="0.2">
      <c r="A3267" s="552"/>
      <c r="B3267" s="553"/>
      <c r="C3267" s="350" t="s">
        <v>6345</v>
      </c>
      <c r="D3267" s="350" t="s">
        <v>6346</v>
      </c>
      <c r="E3267" s="350" t="s">
        <v>14925</v>
      </c>
      <c r="F3267" s="350" t="s">
        <v>2334</v>
      </c>
      <c r="G3267" s="350" t="s">
        <v>447</v>
      </c>
      <c r="H3267" s="309" t="s">
        <v>1280</v>
      </c>
    </row>
    <row r="3268" spans="1:8" s="187" customFormat="1" ht="22.9" customHeight="1" x14ac:dyDescent="0.2">
      <c r="A3268" s="552"/>
      <c r="B3268" s="553"/>
      <c r="C3268" s="350" t="s">
        <v>6347</v>
      </c>
      <c r="D3268" s="350" t="s">
        <v>6348</v>
      </c>
      <c r="E3268" s="350" t="s">
        <v>14925</v>
      </c>
      <c r="F3268" s="350" t="s">
        <v>2334</v>
      </c>
      <c r="G3268" s="350" t="s">
        <v>447</v>
      </c>
      <c r="H3268" s="309" t="s">
        <v>1280</v>
      </c>
    </row>
    <row r="3269" spans="1:8" s="187" customFormat="1" ht="22.9" customHeight="1" x14ac:dyDescent="0.2">
      <c r="A3269" s="552" t="s">
        <v>500</v>
      </c>
      <c r="B3269" s="553" t="s">
        <v>501</v>
      </c>
      <c r="C3269" s="350" t="s">
        <v>6360</v>
      </c>
      <c r="D3269" s="350" t="s">
        <v>6361</v>
      </c>
      <c r="E3269" s="350" t="s">
        <v>14925</v>
      </c>
      <c r="F3269" s="350" t="s">
        <v>5810</v>
      </c>
      <c r="G3269" s="350" t="s">
        <v>447</v>
      </c>
      <c r="H3269" s="309" t="s">
        <v>1255</v>
      </c>
    </row>
    <row r="3270" spans="1:8" s="187" customFormat="1" ht="22.9" customHeight="1" x14ac:dyDescent="0.2">
      <c r="A3270" s="552"/>
      <c r="B3270" s="553"/>
      <c r="C3270" s="350" t="s">
        <v>6362</v>
      </c>
      <c r="D3270" s="350" t="s">
        <v>16856</v>
      </c>
      <c r="E3270" s="350" t="s">
        <v>14925</v>
      </c>
      <c r="F3270" s="350" t="s">
        <v>5810</v>
      </c>
      <c r="G3270" s="350" t="s">
        <v>447</v>
      </c>
      <c r="H3270" s="309" t="s">
        <v>1255</v>
      </c>
    </row>
    <row r="3271" spans="1:8" s="187" customFormat="1" ht="22.9" customHeight="1" x14ac:dyDescent="0.2">
      <c r="A3271" s="552"/>
      <c r="B3271" s="553"/>
      <c r="C3271" s="350" t="s">
        <v>6363</v>
      </c>
      <c r="D3271" s="350" t="s">
        <v>6364</v>
      </c>
      <c r="E3271" s="350" t="s">
        <v>14925</v>
      </c>
      <c r="F3271" s="350" t="s">
        <v>5810</v>
      </c>
      <c r="G3271" s="350" t="s">
        <v>447</v>
      </c>
      <c r="H3271" s="309" t="s">
        <v>1255</v>
      </c>
    </row>
    <row r="3272" spans="1:8" s="187" customFormat="1" ht="22.9" customHeight="1" x14ac:dyDescent="0.2">
      <c r="A3272" s="552"/>
      <c r="B3272" s="553"/>
      <c r="C3272" s="350" t="s">
        <v>6365</v>
      </c>
      <c r="D3272" s="350" t="s">
        <v>6366</v>
      </c>
      <c r="E3272" s="350" t="s">
        <v>14925</v>
      </c>
      <c r="F3272" s="350" t="s">
        <v>5810</v>
      </c>
      <c r="G3272" s="350" t="s">
        <v>447</v>
      </c>
      <c r="H3272" s="309" t="s">
        <v>1255</v>
      </c>
    </row>
    <row r="3273" spans="1:8" s="187" customFormat="1" ht="22.9" customHeight="1" x14ac:dyDescent="0.2">
      <c r="A3273" s="552"/>
      <c r="B3273" s="553"/>
      <c r="C3273" s="350" t="s">
        <v>6367</v>
      </c>
      <c r="D3273" s="350" t="s">
        <v>8113</v>
      </c>
      <c r="E3273" s="350" t="s">
        <v>14925</v>
      </c>
      <c r="F3273" s="350" t="s">
        <v>5810</v>
      </c>
      <c r="G3273" s="350" t="s">
        <v>447</v>
      </c>
      <c r="H3273" s="309" t="s">
        <v>1255</v>
      </c>
    </row>
    <row r="3274" spans="1:8" s="187" customFormat="1" ht="22.9" customHeight="1" x14ac:dyDescent="0.2">
      <c r="A3274" s="552"/>
      <c r="B3274" s="553"/>
      <c r="C3274" s="350" t="s">
        <v>6368</v>
      </c>
      <c r="D3274" s="350" t="s">
        <v>6369</v>
      </c>
      <c r="E3274" s="350" t="s">
        <v>14925</v>
      </c>
      <c r="F3274" s="350" t="s">
        <v>5810</v>
      </c>
      <c r="G3274" s="350" t="s">
        <v>447</v>
      </c>
      <c r="H3274" s="309" t="s">
        <v>1255</v>
      </c>
    </row>
    <row r="3275" spans="1:8" s="187" customFormat="1" ht="22.9" customHeight="1" x14ac:dyDescent="0.2">
      <c r="A3275" s="552"/>
      <c r="B3275" s="553"/>
      <c r="C3275" s="350" t="s">
        <v>6370</v>
      </c>
      <c r="D3275" s="350" t="s">
        <v>6371</v>
      </c>
      <c r="E3275" s="350" t="s">
        <v>14925</v>
      </c>
      <c r="F3275" s="350" t="s">
        <v>5810</v>
      </c>
      <c r="G3275" s="350" t="s">
        <v>447</v>
      </c>
      <c r="H3275" s="309" t="s">
        <v>1255</v>
      </c>
    </row>
    <row r="3276" spans="1:8" s="187" customFormat="1" ht="22.9" customHeight="1" x14ac:dyDescent="0.2">
      <c r="A3276" s="552"/>
      <c r="B3276" s="553"/>
      <c r="C3276" s="350" t="s">
        <v>6372</v>
      </c>
      <c r="D3276" s="350" t="s">
        <v>6373</v>
      </c>
      <c r="E3276" s="350" t="s">
        <v>14925</v>
      </c>
      <c r="F3276" s="350" t="s">
        <v>5810</v>
      </c>
      <c r="G3276" s="350" t="s">
        <v>447</v>
      </c>
      <c r="H3276" s="309" t="s">
        <v>1255</v>
      </c>
    </row>
    <row r="3277" spans="1:8" s="187" customFormat="1" ht="22.9" customHeight="1" x14ac:dyDescent="0.2">
      <c r="A3277" s="552"/>
      <c r="B3277" s="553"/>
      <c r="C3277" s="350" t="s">
        <v>6374</v>
      </c>
      <c r="D3277" s="350" t="s">
        <v>6375</v>
      </c>
      <c r="E3277" s="350" t="s">
        <v>14925</v>
      </c>
      <c r="F3277" s="350" t="s">
        <v>5810</v>
      </c>
      <c r="G3277" s="350" t="s">
        <v>447</v>
      </c>
      <c r="H3277" s="309" t="s">
        <v>1255</v>
      </c>
    </row>
    <row r="3278" spans="1:8" s="187" customFormat="1" ht="22.9" customHeight="1" x14ac:dyDescent="0.2">
      <c r="A3278" s="552"/>
      <c r="B3278" s="553"/>
      <c r="C3278" s="350" t="s">
        <v>6376</v>
      </c>
      <c r="D3278" s="350" t="s">
        <v>6377</v>
      </c>
      <c r="E3278" s="350" t="s">
        <v>14925</v>
      </c>
      <c r="F3278" s="350" t="s">
        <v>5810</v>
      </c>
      <c r="G3278" s="350" t="s">
        <v>447</v>
      </c>
      <c r="H3278" s="309" t="s">
        <v>1255</v>
      </c>
    </row>
    <row r="3279" spans="1:8" s="187" customFormat="1" ht="22.9" customHeight="1" x14ac:dyDescent="0.2">
      <c r="A3279" s="552"/>
      <c r="B3279" s="553"/>
      <c r="C3279" s="350" t="s">
        <v>6378</v>
      </c>
      <c r="D3279" s="350" t="s">
        <v>6379</v>
      </c>
      <c r="E3279" s="350" t="s">
        <v>14925</v>
      </c>
      <c r="F3279" s="350" t="s">
        <v>5810</v>
      </c>
      <c r="G3279" s="350" t="s">
        <v>447</v>
      </c>
      <c r="H3279" s="309" t="s">
        <v>1255</v>
      </c>
    </row>
    <row r="3280" spans="1:8" s="187" customFormat="1" ht="22.9" customHeight="1" x14ac:dyDescent="0.2">
      <c r="A3280" s="552"/>
      <c r="B3280" s="553"/>
      <c r="C3280" s="350" t="s">
        <v>6380</v>
      </c>
      <c r="D3280" s="350" t="s">
        <v>6373</v>
      </c>
      <c r="E3280" s="350" t="s">
        <v>14925</v>
      </c>
      <c r="F3280" s="350" t="s">
        <v>5810</v>
      </c>
      <c r="G3280" s="350" t="s">
        <v>447</v>
      </c>
      <c r="H3280" s="309" t="s">
        <v>1255</v>
      </c>
    </row>
    <row r="3281" spans="1:8" s="187" customFormat="1" ht="22.9" customHeight="1" x14ac:dyDescent="0.2">
      <c r="A3281" s="552"/>
      <c r="B3281" s="553"/>
      <c r="C3281" s="350" t="s">
        <v>6381</v>
      </c>
      <c r="D3281" s="350" t="s">
        <v>6382</v>
      </c>
      <c r="E3281" s="350" t="s">
        <v>14925</v>
      </c>
      <c r="F3281" s="350" t="s">
        <v>5810</v>
      </c>
      <c r="G3281" s="350" t="s">
        <v>447</v>
      </c>
      <c r="H3281" s="309" t="s">
        <v>1255</v>
      </c>
    </row>
    <row r="3282" spans="1:8" s="187" customFormat="1" ht="22.9" customHeight="1" x14ac:dyDescent="0.2">
      <c r="A3282" s="552"/>
      <c r="B3282" s="553"/>
      <c r="C3282" s="350" t="s">
        <v>6383</v>
      </c>
      <c r="D3282" s="350" t="s">
        <v>6384</v>
      </c>
      <c r="E3282" s="350" t="s">
        <v>14925</v>
      </c>
      <c r="F3282" s="350" t="s">
        <v>5810</v>
      </c>
      <c r="G3282" s="350" t="s">
        <v>447</v>
      </c>
      <c r="H3282" s="309" t="s">
        <v>1255</v>
      </c>
    </row>
    <row r="3283" spans="1:8" s="187" customFormat="1" ht="22.9" customHeight="1" x14ac:dyDescent="0.2">
      <c r="A3283" s="552"/>
      <c r="B3283" s="553"/>
      <c r="C3283" s="350" t="s">
        <v>6385</v>
      </c>
      <c r="D3283" s="350" t="s">
        <v>6386</v>
      </c>
      <c r="E3283" s="350" t="s">
        <v>14925</v>
      </c>
      <c r="F3283" s="350" t="s">
        <v>5810</v>
      </c>
      <c r="G3283" s="350" t="s">
        <v>447</v>
      </c>
      <c r="H3283" s="309" t="s">
        <v>1255</v>
      </c>
    </row>
    <row r="3284" spans="1:8" s="187" customFormat="1" ht="22.9" customHeight="1" x14ac:dyDescent="0.2">
      <c r="A3284" s="552"/>
      <c r="B3284" s="553"/>
      <c r="C3284" s="350" t="s">
        <v>6387</v>
      </c>
      <c r="D3284" s="350" t="s">
        <v>6388</v>
      </c>
      <c r="E3284" s="350" t="s">
        <v>14925</v>
      </c>
      <c r="F3284" s="350" t="s">
        <v>5810</v>
      </c>
      <c r="G3284" s="350" t="s">
        <v>447</v>
      </c>
      <c r="H3284" s="309" t="s">
        <v>1255</v>
      </c>
    </row>
    <row r="3285" spans="1:8" s="187" customFormat="1" ht="22.9" customHeight="1" x14ac:dyDescent="0.2">
      <c r="A3285" s="552"/>
      <c r="B3285" s="553"/>
      <c r="C3285" s="350" t="s">
        <v>6389</v>
      </c>
      <c r="D3285" s="350" t="s">
        <v>6390</v>
      </c>
      <c r="E3285" s="350" t="s">
        <v>14925</v>
      </c>
      <c r="F3285" s="350" t="s">
        <v>5810</v>
      </c>
      <c r="G3285" s="350" t="s">
        <v>447</v>
      </c>
      <c r="H3285" s="309" t="s">
        <v>1255</v>
      </c>
    </row>
    <row r="3286" spans="1:8" s="187" customFormat="1" ht="22.9" customHeight="1" x14ac:dyDescent="0.2">
      <c r="A3286" s="552"/>
      <c r="B3286" s="553"/>
      <c r="C3286" s="350" t="s">
        <v>6391</v>
      </c>
      <c r="D3286" s="350" t="s">
        <v>6392</v>
      </c>
      <c r="E3286" s="350" t="s">
        <v>14925</v>
      </c>
      <c r="F3286" s="350" t="s">
        <v>5810</v>
      </c>
      <c r="G3286" s="350" t="s">
        <v>447</v>
      </c>
      <c r="H3286" s="309" t="s">
        <v>1255</v>
      </c>
    </row>
    <row r="3287" spans="1:8" s="187" customFormat="1" ht="22.9" customHeight="1" x14ac:dyDescent="0.2">
      <c r="A3287" s="552"/>
      <c r="B3287" s="553"/>
      <c r="C3287" s="350" t="s">
        <v>6393</v>
      </c>
      <c r="D3287" s="350" t="s">
        <v>6394</v>
      </c>
      <c r="E3287" s="350" t="s">
        <v>14925</v>
      </c>
      <c r="F3287" s="350" t="s">
        <v>5810</v>
      </c>
      <c r="G3287" s="350" t="s">
        <v>447</v>
      </c>
      <c r="H3287" s="309" t="s">
        <v>1255</v>
      </c>
    </row>
    <row r="3288" spans="1:8" s="187" customFormat="1" ht="22.9" customHeight="1" x14ac:dyDescent="0.2">
      <c r="A3288" s="552"/>
      <c r="B3288" s="553"/>
      <c r="C3288" s="350" t="s">
        <v>6395</v>
      </c>
      <c r="D3288" s="350" t="s">
        <v>6384</v>
      </c>
      <c r="E3288" s="350" t="s">
        <v>14925</v>
      </c>
      <c r="F3288" s="350" t="s">
        <v>5810</v>
      </c>
      <c r="G3288" s="350" t="s">
        <v>447</v>
      </c>
      <c r="H3288" s="309" t="s">
        <v>1255</v>
      </c>
    </row>
    <row r="3289" spans="1:8" s="187" customFormat="1" ht="22.9" customHeight="1" x14ac:dyDescent="0.2">
      <c r="A3289" s="552"/>
      <c r="B3289" s="553"/>
      <c r="C3289" s="350" t="s">
        <v>6396</v>
      </c>
      <c r="D3289" s="350" t="s">
        <v>6397</v>
      </c>
      <c r="E3289" s="350" t="s">
        <v>14925</v>
      </c>
      <c r="F3289" s="350" t="s">
        <v>5810</v>
      </c>
      <c r="G3289" s="350" t="s">
        <v>447</v>
      </c>
      <c r="H3289" s="309" t="s">
        <v>1255</v>
      </c>
    </row>
    <row r="3290" spans="1:8" s="187" customFormat="1" ht="22.9" customHeight="1" x14ac:dyDescent="0.2">
      <c r="A3290" s="552"/>
      <c r="B3290" s="553"/>
      <c r="C3290" s="350" t="s">
        <v>6398</v>
      </c>
      <c r="D3290" s="350" t="s">
        <v>6399</v>
      </c>
      <c r="E3290" s="350" t="s">
        <v>14925</v>
      </c>
      <c r="F3290" s="350" t="s">
        <v>5810</v>
      </c>
      <c r="G3290" s="350" t="s">
        <v>447</v>
      </c>
      <c r="H3290" s="309" t="s">
        <v>1255</v>
      </c>
    </row>
    <row r="3291" spans="1:8" s="187" customFormat="1" ht="22.9" customHeight="1" x14ac:dyDescent="0.2">
      <c r="A3291" s="552"/>
      <c r="B3291" s="553"/>
      <c r="C3291" s="350" t="s">
        <v>6400</v>
      </c>
      <c r="D3291" s="350" t="s">
        <v>6401</v>
      </c>
      <c r="E3291" s="350" t="s">
        <v>14925</v>
      </c>
      <c r="F3291" s="350" t="s">
        <v>5810</v>
      </c>
      <c r="G3291" s="350" t="s">
        <v>447</v>
      </c>
      <c r="H3291" s="309" t="s">
        <v>1255</v>
      </c>
    </row>
    <row r="3292" spans="1:8" s="187" customFormat="1" ht="22.9" customHeight="1" x14ac:dyDescent="0.2">
      <c r="A3292" s="552"/>
      <c r="B3292" s="553"/>
      <c r="C3292" s="350" t="s">
        <v>6402</v>
      </c>
      <c r="D3292" s="350" t="s">
        <v>6403</v>
      </c>
      <c r="E3292" s="350" t="s">
        <v>14925</v>
      </c>
      <c r="F3292" s="350" t="s">
        <v>5810</v>
      </c>
      <c r="G3292" s="350" t="s">
        <v>447</v>
      </c>
      <c r="H3292" s="309" t="s">
        <v>1255</v>
      </c>
    </row>
    <row r="3293" spans="1:8" s="187" customFormat="1" ht="22.9" customHeight="1" x14ac:dyDescent="0.2">
      <c r="A3293" s="552"/>
      <c r="B3293" s="553"/>
      <c r="C3293" s="350" t="s">
        <v>6404</v>
      </c>
      <c r="D3293" s="350" t="s">
        <v>8114</v>
      </c>
      <c r="E3293" s="350" t="s">
        <v>14925</v>
      </c>
      <c r="F3293" s="350" t="s">
        <v>5810</v>
      </c>
      <c r="G3293" s="350" t="s">
        <v>447</v>
      </c>
      <c r="H3293" s="309" t="s">
        <v>1255</v>
      </c>
    </row>
    <row r="3294" spans="1:8" s="187" customFormat="1" ht="22.9" customHeight="1" x14ac:dyDescent="0.2">
      <c r="A3294" s="552"/>
      <c r="B3294" s="553"/>
      <c r="C3294" s="350" t="s">
        <v>6405</v>
      </c>
      <c r="D3294" s="350" t="s">
        <v>6406</v>
      </c>
      <c r="E3294" s="350" t="s">
        <v>14925</v>
      </c>
      <c r="F3294" s="350" t="s">
        <v>5810</v>
      </c>
      <c r="G3294" s="350" t="s">
        <v>447</v>
      </c>
      <c r="H3294" s="309" t="s">
        <v>1255</v>
      </c>
    </row>
    <row r="3295" spans="1:8" s="187" customFormat="1" ht="22.9" customHeight="1" x14ac:dyDescent="0.2">
      <c r="A3295" s="552"/>
      <c r="B3295" s="553"/>
      <c r="C3295" s="350" t="s">
        <v>6407</v>
      </c>
      <c r="D3295" s="350" t="s">
        <v>6408</v>
      </c>
      <c r="E3295" s="350" t="s">
        <v>14925</v>
      </c>
      <c r="F3295" s="350" t="s">
        <v>5810</v>
      </c>
      <c r="G3295" s="350" t="s">
        <v>447</v>
      </c>
      <c r="H3295" s="309" t="s">
        <v>1255</v>
      </c>
    </row>
    <row r="3296" spans="1:8" s="187" customFormat="1" ht="22.9" customHeight="1" x14ac:dyDescent="0.2">
      <c r="A3296" s="552"/>
      <c r="B3296" s="553"/>
      <c r="C3296" s="350" t="s">
        <v>6409</v>
      </c>
      <c r="D3296" s="350" t="s">
        <v>6410</v>
      </c>
      <c r="E3296" s="350" t="s">
        <v>14925</v>
      </c>
      <c r="F3296" s="350" t="s">
        <v>5810</v>
      </c>
      <c r="G3296" s="350" t="s">
        <v>447</v>
      </c>
      <c r="H3296" s="309" t="s">
        <v>1255</v>
      </c>
    </row>
    <row r="3297" spans="1:8" s="187" customFormat="1" ht="22.9" customHeight="1" x14ac:dyDescent="0.2">
      <c r="A3297" s="552"/>
      <c r="B3297" s="553"/>
      <c r="C3297" s="350" t="s">
        <v>6411</v>
      </c>
      <c r="D3297" s="350" t="s">
        <v>6412</v>
      </c>
      <c r="E3297" s="350" t="s">
        <v>14925</v>
      </c>
      <c r="F3297" s="350" t="s">
        <v>5810</v>
      </c>
      <c r="G3297" s="350" t="s">
        <v>447</v>
      </c>
      <c r="H3297" s="309" t="s">
        <v>1255</v>
      </c>
    </row>
    <row r="3298" spans="1:8" s="187" customFormat="1" ht="22.9" customHeight="1" x14ac:dyDescent="0.2">
      <c r="A3298" s="552"/>
      <c r="B3298" s="553"/>
      <c r="C3298" s="350" t="s">
        <v>6413</v>
      </c>
      <c r="D3298" s="350" t="s">
        <v>6414</v>
      </c>
      <c r="E3298" s="350" t="s">
        <v>14925</v>
      </c>
      <c r="F3298" s="350" t="s">
        <v>5810</v>
      </c>
      <c r="G3298" s="350" t="s">
        <v>447</v>
      </c>
      <c r="H3298" s="309" t="s">
        <v>1255</v>
      </c>
    </row>
    <row r="3299" spans="1:8" s="187" customFormat="1" ht="22.9" customHeight="1" x14ac:dyDescent="0.2">
      <c r="A3299" s="552"/>
      <c r="B3299" s="553"/>
      <c r="C3299" s="350" t="s">
        <v>6415</v>
      </c>
      <c r="D3299" s="350" t="s">
        <v>6416</v>
      </c>
      <c r="E3299" s="350" t="s">
        <v>14925</v>
      </c>
      <c r="F3299" s="350" t="s">
        <v>5810</v>
      </c>
      <c r="G3299" s="350" t="s">
        <v>447</v>
      </c>
      <c r="H3299" s="309" t="s">
        <v>1255</v>
      </c>
    </row>
    <row r="3300" spans="1:8" s="187" customFormat="1" ht="22.9" customHeight="1" x14ac:dyDescent="0.2">
      <c r="A3300" s="552"/>
      <c r="B3300" s="553"/>
      <c r="C3300" s="350" t="s">
        <v>6417</v>
      </c>
      <c r="D3300" s="350" t="s">
        <v>6418</v>
      </c>
      <c r="E3300" s="350" t="s">
        <v>14925</v>
      </c>
      <c r="F3300" s="350" t="s">
        <v>5810</v>
      </c>
      <c r="G3300" s="350" t="s">
        <v>447</v>
      </c>
      <c r="H3300" s="309" t="s">
        <v>1255</v>
      </c>
    </row>
    <row r="3301" spans="1:8" s="187" customFormat="1" ht="22.9" customHeight="1" x14ac:dyDescent="0.2">
      <c r="A3301" s="552"/>
      <c r="B3301" s="553"/>
      <c r="C3301" s="350" t="s">
        <v>6419</v>
      </c>
      <c r="D3301" s="350" t="s">
        <v>6420</v>
      </c>
      <c r="E3301" s="350" t="s">
        <v>14925</v>
      </c>
      <c r="F3301" s="350" t="s">
        <v>5810</v>
      </c>
      <c r="G3301" s="350" t="s">
        <v>447</v>
      </c>
      <c r="H3301" s="309" t="s">
        <v>1255</v>
      </c>
    </row>
    <row r="3302" spans="1:8" s="187" customFormat="1" ht="22.9" customHeight="1" x14ac:dyDescent="0.2">
      <c r="A3302" s="552"/>
      <c r="B3302" s="553"/>
      <c r="C3302" s="350" t="s">
        <v>6421</v>
      </c>
      <c r="D3302" s="350" t="s">
        <v>6422</v>
      </c>
      <c r="E3302" s="350" t="s">
        <v>14925</v>
      </c>
      <c r="F3302" s="350" t="s">
        <v>5810</v>
      </c>
      <c r="G3302" s="350" t="s">
        <v>447</v>
      </c>
      <c r="H3302" s="309" t="s">
        <v>1255</v>
      </c>
    </row>
    <row r="3303" spans="1:8" s="187" customFormat="1" ht="22.9" customHeight="1" x14ac:dyDescent="0.2">
      <c r="A3303" s="552"/>
      <c r="B3303" s="553"/>
      <c r="C3303" s="350" t="s">
        <v>6423</v>
      </c>
      <c r="D3303" s="350" t="s">
        <v>6424</v>
      </c>
      <c r="E3303" s="350" t="s">
        <v>14925</v>
      </c>
      <c r="F3303" s="350" t="s">
        <v>5810</v>
      </c>
      <c r="G3303" s="350" t="s">
        <v>447</v>
      </c>
      <c r="H3303" s="309" t="s">
        <v>1255</v>
      </c>
    </row>
    <row r="3304" spans="1:8" s="187" customFormat="1" ht="22.9" customHeight="1" x14ac:dyDescent="0.2">
      <c r="A3304" s="552"/>
      <c r="B3304" s="553"/>
      <c r="C3304" s="350" t="s">
        <v>6425</v>
      </c>
      <c r="D3304" s="350" t="s">
        <v>16857</v>
      </c>
      <c r="E3304" s="350" t="s">
        <v>14925</v>
      </c>
      <c r="F3304" s="350" t="s">
        <v>5810</v>
      </c>
      <c r="G3304" s="350" t="s">
        <v>447</v>
      </c>
      <c r="H3304" s="309" t="s">
        <v>1255</v>
      </c>
    </row>
    <row r="3305" spans="1:8" s="187" customFormat="1" ht="22.9" customHeight="1" x14ac:dyDescent="0.2">
      <c r="A3305" s="552"/>
      <c r="B3305" s="553"/>
      <c r="C3305" s="350" t="s">
        <v>6426</v>
      </c>
      <c r="D3305" s="350" t="s">
        <v>6427</v>
      </c>
      <c r="E3305" s="350" t="s">
        <v>14925</v>
      </c>
      <c r="F3305" s="350" t="s">
        <v>6307</v>
      </c>
      <c r="G3305" s="350" t="s">
        <v>447</v>
      </c>
      <c r="H3305" s="309" t="s">
        <v>1255</v>
      </c>
    </row>
    <row r="3306" spans="1:8" s="187" customFormat="1" ht="22.9" customHeight="1" x14ac:dyDescent="0.2">
      <c r="A3306" s="552"/>
      <c r="B3306" s="553"/>
      <c r="C3306" s="350" t="s">
        <v>6428</v>
      </c>
      <c r="D3306" s="350" t="s">
        <v>6429</v>
      </c>
      <c r="E3306" s="350" t="s">
        <v>14925</v>
      </c>
      <c r="F3306" s="350" t="s">
        <v>6307</v>
      </c>
      <c r="G3306" s="350" t="s">
        <v>447</v>
      </c>
      <c r="H3306" s="309" t="s">
        <v>1255</v>
      </c>
    </row>
    <row r="3307" spans="1:8" s="187" customFormat="1" ht="22.9" customHeight="1" x14ac:dyDescent="0.2">
      <c r="A3307" s="552"/>
      <c r="B3307" s="553"/>
      <c r="C3307" s="350" t="s">
        <v>6430</v>
      </c>
      <c r="D3307" s="350" t="s">
        <v>6431</v>
      </c>
      <c r="E3307" s="350" t="s">
        <v>14925</v>
      </c>
      <c r="F3307" s="350" t="s">
        <v>6307</v>
      </c>
      <c r="G3307" s="350" t="s">
        <v>447</v>
      </c>
      <c r="H3307" s="309" t="s">
        <v>1255</v>
      </c>
    </row>
    <row r="3308" spans="1:8" s="187" customFormat="1" ht="22.9" customHeight="1" x14ac:dyDescent="0.2">
      <c r="A3308" s="552"/>
      <c r="B3308" s="553"/>
      <c r="C3308" s="350" t="s">
        <v>6432</v>
      </c>
      <c r="D3308" s="350" t="s">
        <v>6433</v>
      </c>
      <c r="E3308" s="350" t="s">
        <v>14925</v>
      </c>
      <c r="F3308" s="350" t="s">
        <v>6307</v>
      </c>
      <c r="G3308" s="350" t="s">
        <v>447</v>
      </c>
      <c r="H3308" s="309" t="s">
        <v>1255</v>
      </c>
    </row>
    <row r="3309" spans="1:8" s="187" customFormat="1" ht="22.9" customHeight="1" x14ac:dyDescent="0.2">
      <c r="A3309" s="552"/>
      <c r="B3309" s="553"/>
      <c r="C3309" s="350" t="s">
        <v>6434</v>
      </c>
      <c r="D3309" s="350" t="s">
        <v>6435</v>
      </c>
      <c r="E3309" s="350" t="s">
        <v>14925</v>
      </c>
      <c r="F3309" s="350" t="s">
        <v>6307</v>
      </c>
      <c r="G3309" s="350" t="s">
        <v>447</v>
      </c>
      <c r="H3309" s="309" t="s">
        <v>1255</v>
      </c>
    </row>
    <row r="3310" spans="1:8" s="187" customFormat="1" ht="22.9" customHeight="1" x14ac:dyDescent="0.2">
      <c r="A3310" s="552"/>
      <c r="B3310" s="553"/>
      <c r="C3310" s="350" t="s">
        <v>6436</v>
      </c>
      <c r="D3310" s="350" t="s">
        <v>6437</v>
      </c>
      <c r="E3310" s="350" t="s">
        <v>14925</v>
      </c>
      <c r="F3310" s="350" t="s">
        <v>6307</v>
      </c>
      <c r="G3310" s="350" t="s">
        <v>447</v>
      </c>
      <c r="H3310" s="309" t="s">
        <v>1255</v>
      </c>
    </row>
    <row r="3311" spans="1:8" s="187" customFormat="1" ht="22.9" customHeight="1" x14ac:dyDescent="0.2">
      <c r="A3311" s="552"/>
      <c r="B3311" s="553"/>
      <c r="C3311" s="350" t="s">
        <v>6438</v>
      </c>
      <c r="D3311" s="350" t="s">
        <v>6439</v>
      </c>
      <c r="E3311" s="350" t="s">
        <v>14925</v>
      </c>
      <c r="F3311" s="350" t="s">
        <v>6307</v>
      </c>
      <c r="G3311" s="350" t="s">
        <v>447</v>
      </c>
      <c r="H3311" s="309" t="s">
        <v>1255</v>
      </c>
    </row>
    <row r="3312" spans="1:8" s="187" customFormat="1" ht="22.9" customHeight="1" x14ac:dyDescent="0.2">
      <c r="A3312" s="552"/>
      <c r="B3312" s="553"/>
      <c r="C3312" s="350" t="s">
        <v>6440</v>
      </c>
      <c r="D3312" s="350" t="s">
        <v>6441</v>
      </c>
      <c r="E3312" s="350" t="s">
        <v>14925</v>
      </c>
      <c r="F3312" s="350" t="s">
        <v>6307</v>
      </c>
      <c r="G3312" s="350" t="s">
        <v>447</v>
      </c>
      <c r="H3312" s="309" t="s">
        <v>1255</v>
      </c>
    </row>
    <row r="3313" spans="1:8" s="187" customFormat="1" ht="22.9" customHeight="1" x14ac:dyDescent="0.2">
      <c r="A3313" s="552"/>
      <c r="B3313" s="553"/>
      <c r="C3313" s="350" t="s">
        <v>6442</v>
      </c>
      <c r="D3313" s="350" t="s">
        <v>6443</v>
      </c>
      <c r="E3313" s="350" t="s">
        <v>14925</v>
      </c>
      <c r="F3313" s="350" t="s">
        <v>6307</v>
      </c>
      <c r="G3313" s="350" t="s">
        <v>447</v>
      </c>
      <c r="H3313" s="309" t="s">
        <v>1255</v>
      </c>
    </row>
    <row r="3314" spans="1:8" s="187" customFormat="1" ht="22.9" customHeight="1" x14ac:dyDescent="0.2">
      <c r="A3314" s="552"/>
      <c r="B3314" s="553"/>
      <c r="C3314" s="350" t="s">
        <v>6444</v>
      </c>
      <c r="D3314" s="350" t="s">
        <v>6445</v>
      </c>
      <c r="E3314" s="350" t="s">
        <v>14925</v>
      </c>
      <c r="F3314" s="350" t="s">
        <v>6307</v>
      </c>
      <c r="G3314" s="350" t="s">
        <v>447</v>
      </c>
      <c r="H3314" s="309" t="s">
        <v>1255</v>
      </c>
    </row>
    <row r="3315" spans="1:8" s="187" customFormat="1" ht="22.9" customHeight="1" x14ac:dyDescent="0.2">
      <c r="A3315" s="552"/>
      <c r="B3315" s="553"/>
      <c r="C3315" s="350" t="s">
        <v>6446</v>
      </c>
      <c r="D3315" s="350" t="s">
        <v>6447</v>
      </c>
      <c r="E3315" s="350" t="s">
        <v>14925</v>
      </c>
      <c r="F3315" s="350" t="s">
        <v>6307</v>
      </c>
      <c r="G3315" s="350" t="s">
        <v>447</v>
      </c>
      <c r="H3315" s="309" t="s">
        <v>1255</v>
      </c>
    </row>
    <row r="3316" spans="1:8" s="187" customFormat="1" ht="22.9" customHeight="1" x14ac:dyDescent="0.2">
      <c r="A3316" s="552"/>
      <c r="B3316" s="553"/>
      <c r="C3316" s="350" t="s">
        <v>6448</v>
      </c>
      <c r="D3316" s="350" t="s">
        <v>6449</v>
      </c>
      <c r="E3316" s="350" t="s">
        <v>14925</v>
      </c>
      <c r="F3316" s="350" t="s">
        <v>6307</v>
      </c>
      <c r="G3316" s="350" t="s">
        <v>447</v>
      </c>
      <c r="H3316" s="309" t="s">
        <v>1255</v>
      </c>
    </row>
    <row r="3317" spans="1:8" s="187" customFormat="1" ht="22.9" customHeight="1" x14ac:dyDescent="0.2">
      <c r="A3317" s="552"/>
      <c r="B3317" s="553"/>
      <c r="C3317" s="350" t="s">
        <v>6450</v>
      </c>
      <c r="D3317" s="350" t="s">
        <v>6451</v>
      </c>
      <c r="E3317" s="350" t="s">
        <v>14925</v>
      </c>
      <c r="F3317" s="350" t="s">
        <v>6307</v>
      </c>
      <c r="G3317" s="350" t="s">
        <v>447</v>
      </c>
      <c r="H3317" s="309" t="s">
        <v>1255</v>
      </c>
    </row>
    <row r="3318" spans="1:8" s="187" customFormat="1" ht="22.9" customHeight="1" x14ac:dyDescent="0.2">
      <c r="A3318" s="552"/>
      <c r="B3318" s="553"/>
      <c r="C3318" s="350" t="s">
        <v>6452</v>
      </c>
      <c r="D3318" s="350" t="s">
        <v>6453</v>
      </c>
      <c r="E3318" s="350" t="s">
        <v>14925</v>
      </c>
      <c r="F3318" s="350" t="s">
        <v>6307</v>
      </c>
      <c r="G3318" s="350" t="s">
        <v>447</v>
      </c>
      <c r="H3318" s="309" t="s">
        <v>1255</v>
      </c>
    </row>
    <row r="3319" spans="1:8" s="187" customFormat="1" ht="22.9" customHeight="1" x14ac:dyDescent="0.2">
      <c r="A3319" s="552"/>
      <c r="B3319" s="553"/>
      <c r="C3319" s="350" t="s">
        <v>6454</v>
      </c>
      <c r="D3319" s="350" t="s">
        <v>6455</v>
      </c>
      <c r="E3319" s="350" t="s">
        <v>14925</v>
      </c>
      <c r="F3319" s="350" t="s">
        <v>6307</v>
      </c>
      <c r="G3319" s="350" t="s">
        <v>447</v>
      </c>
      <c r="H3319" s="309" t="s">
        <v>1255</v>
      </c>
    </row>
    <row r="3320" spans="1:8" s="187" customFormat="1" ht="22.9" customHeight="1" x14ac:dyDescent="0.2">
      <c r="A3320" s="552"/>
      <c r="B3320" s="553"/>
      <c r="C3320" s="350" t="s">
        <v>6456</v>
      </c>
      <c r="D3320" s="350" t="s">
        <v>6457</v>
      </c>
      <c r="E3320" s="350" t="s">
        <v>14925</v>
      </c>
      <c r="F3320" s="350" t="s">
        <v>6307</v>
      </c>
      <c r="G3320" s="350" t="s">
        <v>447</v>
      </c>
      <c r="H3320" s="309" t="s">
        <v>1255</v>
      </c>
    </row>
    <row r="3321" spans="1:8" s="187" customFormat="1" ht="22.9" customHeight="1" x14ac:dyDescent="0.2">
      <c r="A3321" s="552"/>
      <c r="B3321" s="553"/>
      <c r="C3321" s="350" t="s">
        <v>6458</v>
      </c>
      <c r="D3321" s="350" t="s">
        <v>16858</v>
      </c>
      <c r="E3321" s="350" t="s">
        <v>14925</v>
      </c>
      <c r="F3321" s="350" t="s">
        <v>15467</v>
      </c>
      <c r="G3321" s="350" t="s">
        <v>447</v>
      </c>
      <c r="H3321" s="309" t="s">
        <v>1255</v>
      </c>
    </row>
    <row r="3322" spans="1:8" s="187" customFormat="1" ht="22.9" customHeight="1" x14ac:dyDescent="0.2">
      <c r="A3322" s="552"/>
      <c r="B3322" s="553"/>
      <c r="C3322" s="350" t="s">
        <v>6459</v>
      </c>
      <c r="D3322" s="350" t="s">
        <v>6460</v>
      </c>
      <c r="E3322" s="350" t="s">
        <v>14925</v>
      </c>
      <c r="F3322" s="350" t="s">
        <v>15467</v>
      </c>
      <c r="G3322" s="350" t="s">
        <v>447</v>
      </c>
      <c r="H3322" s="309" t="s">
        <v>1255</v>
      </c>
    </row>
    <row r="3323" spans="1:8" s="187" customFormat="1" ht="22.9" customHeight="1" x14ac:dyDescent="0.2">
      <c r="A3323" s="552"/>
      <c r="B3323" s="553"/>
      <c r="C3323" s="350" t="s">
        <v>6461</v>
      </c>
      <c r="D3323" s="350" t="s">
        <v>6462</v>
      </c>
      <c r="E3323" s="350" t="s">
        <v>14925</v>
      </c>
      <c r="F3323" s="350" t="s">
        <v>15467</v>
      </c>
      <c r="G3323" s="350" t="s">
        <v>447</v>
      </c>
      <c r="H3323" s="309" t="s">
        <v>1255</v>
      </c>
    </row>
    <row r="3324" spans="1:8" s="187" customFormat="1" ht="22.9" customHeight="1" x14ac:dyDescent="0.2">
      <c r="A3324" s="552"/>
      <c r="B3324" s="553"/>
      <c r="C3324" s="350" t="s">
        <v>6463</v>
      </c>
      <c r="D3324" s="350" t="s">
        <v>6464</v>
      </c>
      <c r="E3324" s="350" t="s">
        <v>14925</v>
      </c>
      <c r="F3324" s="350" t="s">
        <v>15467</v>
      </c>
      <c r="G3324" s="350" t="s">
        <v>447</v>
      </c>
      <c r="H3324" s="309" t="s">
        <v>1255</v>
      </c>
    </row>
    <row r="3325" spans="1:8" s="187" customFormat="1" ht="22.9" customHeight="1" x14ac:dyDescent="0.2">
      <c r="A3325" s="552"/>
      <c r="B3325" s="553"/>
      <c r="C3325" s="350" t="s">
        <v>6465</v>
      </c>
      <c r="D3325" s="350" t="s">
        <v>6466</v>
      </c>
      <c r="E3325" s="350" t="s">
        <v>14925</v>
      </c>
      <c r="F3325" s="350" t="s">
        <v>2334</v>
      </c>
      <c r="G3325" s="350" t="s">
        <v>447</v>
      </c>
      <c r="H3325" s="309" t="s">
        <v>1255</v>
      </c>
    </row>
    <row r="3326" spans="1:8" s="187" customFormat="1" ht="22.9" customHeight="1" x14ac:dyDescent="0.2">
      <c r="A3326" s="552" t="s">
        <v>939</v>
      </c>
      <c r="B3326" s="553" t="s">
        <v>16859</v>
      </c>
      <c r="C3326" s="350" t="s">
        <v>6349</v>
      </c>
      <c r="D3326" s="350" t="s">
        <v>16860</v>
      </c>
      <c r="E3326" s="350" t="s">
        <v>257</v>
      </c>
      <c r="F3326" s="350" t="s">
        <v>2306</v>
      </c>
      <c r="G3326" s="350"/>
      <c r="H3326" s="309" t="s">
        <v>1225</v>
      </c>
    </row>
    <row r="3327" spans="1:8" s="187" customFormat="1" ht="22.9" customHeight="1" x14ac:dyDescent="0.2">
      <c r="A3327" s="552"/>
      <c r="B3327" s="553"/>
      <c r="C3327" s="350" t="s">
        <v>6350</v>
      </c>
      <c r="D3327" s="350" t="s">
        <v>16861</v>
      </c>
      <c r="E3327" s="350" t="s">
        <v>14925</v>
      </c>
      <c r="F3327" s="350" t="s">
        <v>5810</v>
      </c>
      <c r="G3327" s="350"/>
      <c r="H3327" s="309" t="s">
        <v>1225</v>
      </c>
    </row>
    <row r="3328" spans="1:8" s="187" customFormat="1" ht="22.9" customHeight="1" x14ac:dyDescent="0.2">
      <c r="A3328" s="552"/>
      <c r="B3328" s="553"/>
      <c r="C3328" s="350" t="s">
        <v>6351</v>
      </c>
      <c r="D3328" s="350" t="s">
        <v>16862</v>
      </c>
      <c r="E3328" s="350" t="s">
        <v>14925</v>
      </c>
      <c r="F3328" s="350" t="s">
        <v>5810</v>
      </c>
      <c r="G3328" s="350"/>
      <c r="H3328" s="309" t="s">
        <v>1225</v>
      </c>
    </row>
    <row r="3329" spans="1:8" s="187" customFormat="1" ht="22.9" customHeight="1" x14ac:dyDescent="0.2">
      <c r="A3329" s="552"/>
      <c r="B3329" s="553"/>
      <c r="C3329" s="350" t="s">
        <v>6352</v>
      </c>
      <c r="D3329" s="350" t="s">
        <v>16863</v>
      </c>
      <c r="E3329" s="350" t="s">
        <v>14925</v>
      </c>
      <c r="F3329" s="350" t="s">
        <v>5810</v>
      </c>
      <c r="G3329" s="350"/>
      <c r="H3329" s="309" t="s">
        <v>1225</v>
      </c>
    </row>
    <row r="3330" spans="1:8" s="187" customFormat="1" ht="22.9" customHeight="1" x14ac:dyDescent="0.2">
      <c r="A3330" s="552"/>
      <c r="B3330" s="553"/>
      <c r="C3330" s="350" t="s">
        <v>6353</v>
      </c>
      <c r="D3330" s="350" t="s">
        <v>16864</v>
      </c>
      <c r="E3330" s="350" t="s">
        <v>14925</v>
      </c>
      <c r="F3330" s="350" t="s">
        <v>5810</v>
      </c>
      <c r="G3330" s="350"/>
      <c r="H3330" s="309" t="s">
        <v>1225</v>
      </c>
    </row>
    <row r="3331" spans="1:8" s="187" customFormat="1" ht="22.9" customHeight="1" x14ac:dyDescent="0.2">
      <c r="A3331" s="552"/>
      <c r="B3331" s="553"/>
      <c r="C3331" s="350" t="s">
        <v>6467</v>
      </c>
      <c r="D3331" s="350" t="s">
        <v>6468</v>
      </c>
      <c r="E3331" s="350" t="s">
        <v>14925</v>
      </c>
      <c r="F3331" s="350" t="s">
        <v>5810</v>
      </c>
      <c r="G3331" s="350"/>
      <c r="H3331" s="309" t="s">
        <v>1225</v>
      </c>
    </row>
    <row r="3332" spans="1:8" s="187" customFormat="1" ht="22.9" customHeight="1" x14ac:dyDescent="0.2">
      <c r="A3332" s="552"/>
      <c r="B3332" s="553"/>
      <c r="C3332" s="350" t="s">
        <v>6469</v>
      </c>
      <c r="D3332" s="350" t="s">
        <v>16865</v>
      </c>
      <c r="E3332" s="350" t="s">
        <v>14925</v>
      </c>
      <c r="F3332" s="350" t="s">
        <v>5810</v>
      </c>
      <c r="G3332" s="350"/>
      <c r="H3332" s="309" t="s">
        <v>1225</v>
      </c>
    </row>
    <row r="3333" spans="1:8" s="187" customFormat="1" ht="22.9" customHeight="1" x14ac:dyDescent="0.2">
      <c r="A3333" s="552"/>
      <c r="B3333" s="553"/>
      <c r="C3333" s="350" t="s">
        <v>6470</v>
      </c>
      <c r="D3333" s="350" t="s">
        <v>6471</v>
      </c>
      <c r="E3333" s="350" t="s">
        <v>14925</v>
      </c>
      <c r="F3333" s="350" t="s">
        <v>5810</v>
      </c>
      <c r="G3333" s="350"/>
      <c r="H3333" s="309" t="s">
        <v>1225</v>
      </c>
    </row>
    <row r="3334" spans="1:8" s="187" customFormat="1" ht="22.9" customHeight="1" x14ac:dyDescent="0.2">
      <c r="A3334" s="552"/>
      <c r="B3334" s="553"/>
      <c r="C3334" s="350" t="s">
        <v>6472</v>
      </c>
      <c r="D3334" s="350" t="s">
        <v>16866</v>
      </c>
      <c r="E3334" s="350" t="s">
        <v>14925</v>
      </c>
      <c r="F3334" s="350" t="s">
        <v>5810</v>
      </c>
      <c r="G3334" s="350"/>
      <c r="H3334" s="309" t="s">
        <v>1225</v>
      </c>
    </row>
    <row r="3335" spans="1:8" s="187" customFormat="1" ht="22.9" customHeight="1" x14ac:dyDescent="0.2">
      <c r="A3335" s="552"/>
      <c r="B3335" s="553"/>
      <c r="C3335" s="350" t="s">
        <v>6473</v>
      </c>
      <c r="D3335" s="350" t="s">
        <v>16867</v>
      </c>
      <c r="E3335" s="350" t="s">
        <v>14925</v>
      </c>
      <c r="F3335" s="350" t="s">
        <v>5810</v>
      </c>
      <c r="G3335" s="350"/>
      <c r="H3335" s="309" t="s">
        <v>1225</v>
      </c>
    </row>
    <row r="3336" spans="1:8" s="187" customFormat="1" ht="22.9" customHeight="1" x14ac:dyDescent="0.2">
      <c r="A3336" s="552"/>
      <c r="B3336" s="553"/>
      <c r="C3336" s="350" t="s">
        <v>6474</v>
      </c>
      <c r="D3336" s="350" t="s">
        <v>16868</v>
      </c>
      <c r="E3336" s="350" t="s">
        <v>14925</v>
      </c>
      <c r="F3336" s="350" t="s">
        <v>5810</v>
      </c>
      <c r="G3336" s="350"/>
      <c r="H3336" s="309" t="s">
        <v>1225</v>
      </c>
    </row>
    <row r="3337" spans="1:8" s="187" customFormat="1" ht="22.9" customHeight="1" x14ac:dyDescent="0.2">
      <c r="A3337" s="552"/>
      <c r="B3337" s="553"/>
      <c r="C3337" s="350" t="s">
        <v>6475</v>
      </c>
      <c r="D3337" s="350" t="s">
        <v>16869</v>
      </c>
      <c r="E3337" s="350" t="s">
        <v>14925</v>
      </c>
      <c r="F3337" s="350" t="s">
        <v>5810</v>
      </c>
      <c r="G3337" s="350"/>
      <c r="H3337" s="309" t="s">
        <v>1225</v>
      </c>
    </row>
    <row r="3338" spans="1:8" s="187" customFormat="1" ht="22.9" customHeight="1" x14ac:dyDescent="0.2">
      <c r="A3338" s="552"/>
      <c r="B3338" s="553"/>
      <c r="C3338" s="350" t="s">
        <v>6476</v>
      </c>
      <c r="D3338" s="350" t="s">
        <v>16870</v>
      </c>
      <c r="E3338" s="350" t="s">
        <v>14925</v>
      </c>
      <c r="F3338" s="350" t="s">
        <v>5810</v>
      </c>
      <c r="G3338" s="350"/>
      <c r="H3338" s="309" t="s">
        <v>1225</v>
      </c>
    </row>
    <row r="3339" spans="1:8" s="187" customFormat="1" ht="22.9" customHeight="1" x14ac:dyDescent="0.2">
      <c r="A3339" s="552"/>
      <c r="B3339" s="553"/>
      <c r="C3339" s="350" t="s">
        <v>6477</v>
      </c>
      <c r="D3339" s="350" t="s">
        <v>16871</v>
      </c>
      <c r="E3339" s="350" t="s">
        <v>14925</v>
      </c>
      <c r="F3339" s="350" t="s">
        <v>5810</v>
      </c>
      <c r="G3339" s="350" t="s">
        <v>447</v>
      </c>
      <c r="H3339" s="309" t="s">
        <v>1225</v>
      </c>
    </row>
    <row r="3340" spans="1:8" s="187" customFormat="1" ht="22.9" customHeight="1" x14ac:dyDescent="0.2">
      <c r="A3340" s="552"/>
      <c r="B3340" s="553"/>
      <c r="C3340" s="350" t="s">
        <v>6354</v>
      </c>
      <c r="D3340" s="350" t="s">
        <v>6355</v>
      </c>
      <c r="E3340" s="350" t="s">
        <v>14925</v>
      </c>
      <c r="F3340" s="350" t="s">
        <v>5810</v>
      </c>
      <c r="G3340" s="350"/>
      <c r="H3340" s="309" t="s">
        <v>1225</v>
      </c>
    </row>
    <row r="3341" spans="1:8" s="187" customFormat="1" ht="22.9" customHeight="1" x14ac:dyDescent="0.2">
      <c r="A3341" s="552"/>
      <c r="B3341" s="553"/>
      <c r="C3341" s="350" t="s">
        <v>6478</v>
      </c>
      <c r="D3341" s="350" t="s">
        <v>16872</v>
      </c>
      <c r="E3341" s="350" t="s">
        <v>14925</v>
      </c>
      <c r="F3341" s="350" t="s">
        <v>5810</v>
      </c>
      <c r="G3341" s="350"/>
      <c r="H3341" s="309" t="s">
        <v>1225</v>
      </c>
    </row>
    <row r="3342" spans="1:8" s="187" customFormat="1" ht="22.9" customHeight="1" x14ac:dyDescent="0.2">
      <c r="A3342" s="552"/>
      <c r="B3342" s="553"/>
      <c r="C3342" s="350" t="s">
        <v>6479</v>
      </c>
      <c r="D3342" s="350" t="s">
        <v>16865</v>
      </c>
      <c r="E3342" s="350" t="s">
        <v>14925</v>
      </c>
      <c r="F3342" s="350" t="s">
        <v>5810</v>
      </c>
      <c r="G3342" s="350"/>
      <c r="H3342" s="309" t="s">
        <v>1225</v>
      </c>
    </row>
    <row r="3343" spans="1:8" s="187" customFormat="1" ht="22.9" customHeight="1" x14ac:dyDescent="0.2">
      <c r="A3343" s="552"/>
      <c r="B3343" s="553"/>
      <c r="C3343" s="350" t="s">
        <v>6480</v>
      </c>
      <c r="D3343" s="350" t="s">
        <v>16865</v>
      </c>
      <c r="E3343" s="350" t="s">
        <v>14925</v>
      </c>
      <c r="F3343" s="350" t="s">
        <v>5810</v>
      </c>
      <c r="G3343" s="350"/>
      <c r="H3343" s="309" t="s">
        <v>1225</v>
      </c>
    </row>
    <row r="3344" spans="1:8" s="187" customFormat="1" ht="22.9" customHeight="1" x14ac:dyDescent="0.2">
      <c r="A3344" s="552"/>
      <c r="B3344" s="553"/>
      <c r="C3344" s="350" t="s">
        <v>6481</v>
      </c>
      <c r="D3344" s="350" t="s">
        <v>16873</v>
      </c>
      <c r="E3344" s="350" t="s">
        <v>14925</v>
      </c>
      <c r="F3344" s="350" t="s">
        <v>5810</v>
      </c>
      <c r="G3344" s="350"/>
      <c r="H3344" s="309" t="s">
        <v>1225</v>
      </c>
    </row>
    <row r="3345" spans="1:8" s="187" customFormat="1" ht="22.9" customHeight="1" x14ac:dyDescent="0.2">
      <c r="A3345" s="552"/>
      <c r="B3345" s="553"/>
      <c r="C3345" s="350" t="s">
        <v>7009</v>
      </c>
      <c r="D3345" s="350" t="s">
        <v>16874</v>
      </c>
      <c r="E3345" s="350" t="s">
        <v>14925</v>
      </c>
      <c r="F3345" s="350" t="s">
        <v>5810</v>
      </c>
      <c r="G3345" s="350"/>
      <c r="H3345" s="309" t="s">
        <v>1225</v>
      </c>
    </row>
    <row r="3346" spans="1:8" s="187" customFormat="1" ht="22.9" customHeight="1" x14ac:dyDescent="0.2">
      <c r="A3346" s="552"/>
      <c r="B3346" s="553"/>
      <c r="C3346" s="350" t="s">
        <v>6482</v>
      </c>
      <c r="D3346" s="350" t="s">
        <v>16875</v>
      </c>
      <c r="E3346" s="350" t="s">
        <v>14925</v>
      </c>
      <c r="F3346" s="350" t="s">
        <v>5810</v>
      </c>
      <c r="G3346" s="350"/>
      <c r="H3346" s="309" t="s">
        <v>1225</v>
      </c>
    </row>
    <row r="3347" spans="1:8" s="187" customFormat="1" ht="22.9" customHeight="1" x14ac:dyDescent="0.2">
      <c r="A3347" s="552"/>
      <c r="B3347" s="553"/>
      <c r="C3347" s="350" t="s">
        <v>6356</v>
      </c>
      <c r="D3347" s="350" t="s">
        <v>6357</v>
      </c>
      <c r="E3347" s="350" t="s">
        <v>14925</v>
      </c>
      <c r="F3347" s="350" t="s">
        <v>5810</v>
      </c>
      <c r="G3347" s="350"/>
      <c r="H3347" s="309" t="s">
        <v>1225</v>
      </c>
    </row>
    <row r="3348" spans="1:8" s="187" customFormat="1" ht="22.9" customHeight="1" x14ac:dyDescent="0.2">
      <c r="A3348" s="552"/>
      <c r="B3348" s="553"/>
      <c r="C3348" s="350" t="s">
        <v>6358</v>
      </c>
      <c r="D3348" s="350" t="s">
        <v>6359</v>
      </c>
      <c r="E3348" s="350" t="s">
        <v>14925</v>
      </c>
      <c r="F3348" s="350" t="s">
        <v>5810</v>
      </c>
      <c r="G3348" s="350"/>
      <c r="H3348" s="309" t="s">
        <v>1225</v>
      </c>
    </row>
    <row r="3349" spans="1:8" s="187" customFormat="1" ht="22.9" customHeight="1" x14ac:dyDescent="0.2">
      <c r="A3349" s="552"/>
      <c r="B3349" s="553"/>
      <c r="C3349" s="350" t="s">
        <v>6483</v>
      </c>
      <c r="D3349" s="350" t="s">
        <v>16876</v>
      </c>
      <c r="E3349" s="350" t="s">
        <v>14925</v>
      </c>
      <c r="F3349" s="350" t="s">
        <v>5810</v>
      </c>
      <c r="G3349" s="350"/>
      <c r="H3349" s="309" t="s">
        <v>1225</v>
      </c>
    </row>
    <row r="3350" spans="1:8" s="187" customFormat="1" ht="22.9" customHeight="1" x14ac:dyDescent="0.2">
      <c r="A3350" s="552"/>
      <c r="B3350" s="553"/>
      <c r="C3350" s="350" t="s">
        <v>6484</v>
      </c>
      <c r="D3350" s="350" t="s">
        <v>16877</v>
      </c>
      <c r="E3350" s="350" t="s">
        <v>14925</v>
      </c>
      <c r="F3350" s="350" t="s">
        <v>5810</v>
      </c>
      <c r="G3350" s="350"/>
      <c r="H3350" s="309" t="s">
        <v>1225</v>
      </c>
    </row>
    <row r="3351" spans="1:8" s="187" customFormat="1" ht="22.9" customHeight="1" x14ac:dyDescent="0.2">
      <c r="A3351" s="552"/>
      <c r="B3351" s="553"/>
      <c r="C3351" s="350" t="s">
        <v>6485</v>
      </c>
      <c r="D3351" s="350" t="s">
        <v>16878</v>
      </c>
      <c r="E3351" s="350" t="s">
        <v>14925</v>
      </c>
      <c r="F3351" s="350" t="s">
        <v>5810</v>
      </c>
      <c r="G3351" s="350"/>
      <c r="H3351" s="309" t="s">
        <v>1225</v>
      </c>
    </row>
    <row r="3352" spans="1:8" s="187" customFormat="1" ht="22.9" customHeight="1" x14ac:dyDescent="0.2">
      <c r="A3352" s="552"/>
      <c r="B3352" s="553"/>
      <c r="C3352" s="350" t="s">
        <v>6486</v>
      </c>
      <c r="D3352" s="350" t="s">
        <v>6487</v>
      </c>
      <c r="E3352" s="350" t="s">
        <v>14925</v>
      </c>
      <c r="F3352" s="350" t="s">
        <v>5810</v>
      </c>
      <c r="G3352" s="350"/>
      <c r="H3352" s="309" t="s">
        <v>1225</v>
      </c>
    </row>
    <row r="3353" spans="1:8" s="187" customFormat="1" ht="22.9" customHeight="1" x14ac:dyDescent="0.2">
      <c r="A3353" s="552"/>
      <c r="B3353" s="553"/>
      <c r="C3353" s="350" t="s">
        <v>6488</v>
      </c>
      <c r="D3353" s="350" t="s">
        <v>16879</v>
      </c>
      <c r="E3353" s="350" t="s">
        <v>14925</v>
      </c>
      <c r="F3353" s="350" t="s">
        <v>2334</v>
      </c>
      <c r="G3353" s="350"/>
      <c r="H3353" s="309" t="s">
        <v>1225</v>
      </c>
    </row>
    <row r="3354" spans="1:8" s="187" customFormat="1" ht="22.9" customHeight="1" x14ac:dyDescent="0.2">
      <c r="A3354" s="552"/>
      <c r="B3354" s="553"/>
      <c r="C3354" s="350" t="s">
        <v>6489</v>
      </c>
      <c r="D3354" s="350" t="s">
        <v>16880</v>
      </c>
      <c r="E3354" s="350" t="s">
        <v>14925</v>
      </c>
      <c r="F3354" s="350" t="s">
        <v>2334</v>
      </c>
      <c r="G3354" s="350"/>
      <c r="H3354" s="309" t="s">
        <v>1225</v>
      </c>
    </row>
    <row r="3355" spans="1:8" s="187" customFormat="1" ht="22.9" customHeight="1" x14ac:dyDescent="0.2">
      <c r="A3355" s="552"/>
      <c r="B3355" s="553"/>
      <c r="C3355" s="350" t="s">
        <v>6490</v>
      </c>
      <c r="D3355" s="350" t="s">
        <v>16881</v>
      </c>
      <c r="E3355" s="350" t="s">
        <v>14925</v>
      </c>
      <c r="F3355" s="350" t="s">
        <v>2334</v>
      </c>
      <c r="G3355" s="350"/>
      <c r="H3355" s="309" t="s">
        <v>1225</v>
      </c>
    </row>
    <row r="3356" spans="1:8" s="187" customFormat="1" ht="22.9" customHeight="1" x14ac:dyDescent="0.2">
      <c r="A3356" s="552"/>
      <c r="B3356" s="553"/>
      <c r="C3356" s="350" t="s">
        <v>6491</v>
      </c>
      <c r="D3356" s="350" t="s">
        <v>16882</v>
      </c>
      <c r="E3356" s="350" t="s">
        <v>14925</v>
      </c>
      <c r="F3356" s="350" t="s">
        <v>2334</v>
      </c>
      <c r="G3356" s="350" t="s">
        <v>447</v>
      </c>
      <c r="H3356" s="309" t="s">
        <v>1225</v>
      </c>
    </row>
    <row r="3357" spans="1:8" s="187" customFormat="1" ht="22.9" customHeight="1" x14ac:dyDescent="0.2">
      <c r="A3357" s="552"/>
      <c r="B3357" s="553"/>
      <c r="C3357" s="350" t="s">
        <v>6492</v>
      </c>
      <c r="D3357" s="350" t="s">
        <v>16883</v>
      </c>
      <c r="E3357" s="350" t="s">
        <v>14925</v>
      </c>
      <c r="F3357" s="350" t="s">
        <v>2334</v>
      </c>
      <c r="G3357" s="350"/>
      <c r="H3357" s="309" t="s">
        <v>1225</v>
      </c>
    </row>
    <row r="3358" spans="1:8" s="187" customFormat="1" ht="22.9" customHeight="1" x14ac:dyDescent="0.2">
      <c r="A3358" s="552"/>
      <c r="B3358" s="553"/>
      <c r="C3358" s="350" t="s">
        <v>6493</v>
      </c>
      <c r="D3358" s="350" t="s">
        <v>16883</v>
      </c>
      <c r="E3358" s="350" t="s">
        <v>14925</v>
      </c>
      <c r="F3358" s="350" t="s">
        <v>2334</v>
      </c>
      <c r="G3358" s="350"/>
      <c r="H3358" s="309" t="s">
        <v>1225</v>
      </c>
    </row>
    <row r="3359" spans="1:8" s="187" customFormat="1" ht="22.9" customHeight="1" x14ac:dyDescent="0.2">
      <c r="A3359" s="552"/>
      <c r="B3359" s="553"/>
      <c r="C3359" s="350" t="s">
        <v>6494</v>
      </c>
      <c r="D3359" s="350" t="s">
        <v>16884</v>
      </c>
      <c r="E3359" s="350" t="s">
        <v>14925</v>
      </c>
      <c r="F3359" s="350" t="s">
        <v>2334</v>
      </c>
      <c r="G3359" s="350"/>
      <c r="H3359" s="309" t="s">
        <v>1225</v>
      </c>
    </row>
    <row r="3360" spans="1:8" s="187" customFormat="1" ht="22.9" customHeight="1" x14ac:dyDescent="0.2">
      <c r="A3360" s="552"/>
      <c r="B3360" s="553"/>
      <c r="C3360" s="350" t="s">
        <v>6495</v>
      </c>
      <c r="D3360" s="350" t="s">
        <v>16885</v>
      </c>
      <c r="E3360" s="350" t="s">
        <v>14925</v>
      </c>
      <c r="F3360" s="350" t="s">
        <v>2334</v>
      </c>
      <c r="G3360" s="350"/>
      <c r="H3360" s="309" t="s">
        <v>1225</v>
      </c>
    </row>
    <row r="3361" spans="1:8" s="187" customFormat="1" ht="22.9" customHeight="1" x14ac:dyDescent="0.2">
      <c r="A3361" s="552"/>
      <c r="B3361" s="553"/>
      <c r="C3361" s="350" t="s">
        <v>6496</v>
      </c>
      <c r="D3361" s="350" t="s">
        <v>16886</v>
      </c>
      <c r="E3361" s="350" t="s">
        <v>14925</v>
      </c>
      <c r="F3361" s="350" t="s">
        <v>2334</v>
      </c>
      <c r="G3361" s="350"/>
      <c r="H3361" s="309" t="s">
        <v>1225</v>
      </c>
    </row>
    <row r="3362" spans="1:8" s="187" customFormat="1" ht="22.9" customHeight="1" x14ac:dyDescent="0.2">
      <c r="A3362" s="552"/>
      <c r="B3362" s="553"/>
      <c r="C3362" s="350" t="s">
        <v>6497</v>
      </c>
      <c r="D3362" s="350" t="s">
        <v>16887</v>
      </c>
      <c r="E3362" s="350" t="s">
        <v>14925</v>
      </c>
      <c r="F3362" s="350" t="s">
        <v>2334</v>
      </c>
      <c r="G3362" s="350"/>
      <c r="H3362" s="309" t="s">
        <v>1225</v>
      </c>
    </row>
    <row r="3363" spans="1:8" s="187" customFormat="1" ht="22.9" customHeight="1" x14ac:dyDescent="0.2">
      <c r="A3363" s="552"/>
      <c r="B3363" s="553"/>
      <c r="C3363" s="350" t="s">
        <v>16888</v>
      </c>
      <c r="D3363" s="350" t="s">
        <v>16883</v>
      </c>
      <c r="E3363" s="350" t="s">
        <v>14925</v>
      </c>
      <c r="F3363" s="350" t="s">
        <v>2334</v>
      </c>
      <c r="G3363" s="350" t="s">
        <v>447</v>
      </c>
      <c r="H3363" s="309" t="s">
        <v>1225</v>
      </c>
    </row>
    <row r="3364" spans="1:8" s="187" customFormat="1" ht="22.9" customHeight="1" x14ac:dyDescent="0.2">
      <c r="A3364" s="552" t="s">
        <v>1049</v>
      </c>
      <c r="B3364" s="553" t="s">
        <v>1050</v>
      </c>
      <c r="C3364" s="350" t="s">
        <v>6498</v>
      </c>
      <c r="D3364" s="350" t="s">
        <v>6499</v>
      </c>
      <c r="E3364" s="350" t="s">
        <v>251</v>
      </c>
      <c r="F3364" s="350" t="s">
        <v>18327</v>
      </c>
      <c r="G3364" s="350" t="s">
        <v>447</v>
      </c>
      <c r="H3364" s="309"/>
    </row>
    <row r="3365" spans="1:8" s="187" customFormat="1" ht="22.9" customHeight="1" x14ac:dyDescent="0.2">
      <c r="A3365" s="552"/>
      <c r="B3365" s="553"/>
      <c r="C3365" s="350" t="s">
        <v>6500</v>
      </c>
      <c r="D3365" s="350" t="s">
        <v>6501</v>
      </c>
      <c r="E3365" s="350" t="s">
        <v>251</v>
      </c>
      <c r="F3365" s="350" t="s">
        <v>18327</v>
      </c>
      <c r="G3365" s="350" t="s">
        <v>447</v>
      </c>
      <c r="H3365" s="309"/>
    </row>
    <row r="3366" spans="1:8" s="187" customFormat="1" ht="22.9" customHeight="1" x14ac:dyDescent="0.2">
      <c r="A3366" s="552"/>
      <c r="B3366" s="553"/>
      <c r="C3366" s="350" t="s">
        <v>6502</v>
      </c>
      <c r="D3366" s="350" t="s">
        <v>6503</v>
      </c>
      <c r="E3366" s="350" t="s">
        <v>251</v>
      </c>
      <c r="F3366" s="350" t="s">
        <v>18327</v>
      </c>
      <c r="G3366" s="350" t="s">
        <v>447</v>
      </c>
      <c r="H3366" s="309"/>
    </row>
    <row r="3367" spans="1:8" s="187" customFormat="1" ht="22.9" customHeight="1" x14ac:dyDescent="0.2">
      <c r="A3367" s="552"/>
      <c r="B3367" s="553"/>
      <c r="C3367" s="350" t="s">
        <v>6504</v>
      </c>
      <c r="D3367" s="350" t="s">
        <v>6505</v>
      </c>
      <c r="E3367" s="350" t="s">
        <v>251</v>
      </c>
      <c r="F3367" s="350" t="s">
        <v>18327</v>
      </c>
      <c r="G3367" s="350" t="s">
        <v>447</v>
      </c>
      <c r="H3367" s="309"/>
    </row>
    <row r="3368" spans="1:8" s="187" customFormat="1" ht="22.9" customHeight="1" x14ac:dyDescent="0.2">
      <c r="A3368" s="552"/>
      <c r="B3368" s="553"/>
      <c r="C3368" s="350" t="s">
        <v>6506</v>
      </c>
      <c r="D3368" s="350" t="s">
        <v>6507</v>
      </c>
      <c r="E3368" s="350" t="s">
        <v>251</v>
      </c>
      <c r="F3368" s="350" t="s">
        <v>18327</v>
      </c>
      <c r="G3368" s="350" t="s">
        <v>447</v>
      </c>
      <c r="H3368" s="309"/>
    </row>
    <row r="3369" spans="1:8" s="187" customFormat="1" ht="22.9" customHeight="1" x14ac:dyDescent="0.2">
      <c r="A3369" s="552"/>
      <c r="B3369" s="553"/>
      <c r="C3369" s="350" t="s">
        <v>6508</v>
      </c>
      <c r="D3369" s="350" t="s">
        <v>6509</v>
      </c>
      <c r="E3369" s="350" t="s">
        <v>251</v>
      </c>
      <c r="F3369" s="350" t="s">
        <v>18327</v>
      </c>
      <c r="G3369" s="350" t="s">
        <v>447</v>
      </c>
      <c r="H3369" s="309"/>
    </row>
    <row r="3370" spans="1:8" s="187" customFormat="1" ht="22.9" customHeight="1" x14ac:dyDescent="0.2">
      <c r="A3370" s="552"/>
      <c r="B3370" s="553"/>
      <c r="C3370" s="350" t="s">
        <v>6510</v>
      </c>
      <c r="D3370" s="350" t="s">
        <v>6511</v>
      </c>
      <c r="E3370" s="350" t="s">
        <v>251</v>
      </c>
      <c r="F3370" s="350" t="s">
        <v>18327</v>
      </c>
      <c r="G3370" s="350" t="s">
        <v>447</v>
      </c>
      <c r="H3370" s="309"/>
    </row>
    <row r="3371" spans="1:8" s="187" customFormat="1" ht="22.9" customHeight="1" x14ac:dyDescent="0.2">
      <c r="A3371" s="552"/>
      <c r="B3371" s="553"/>
      <c r="C3371" s="350" t="s">
        <v>6512</v>
      </c>
      <c r="D3371" s="350" t="s">
        <v>6513</v>
      </c>
      <c r="E3371" s="350" t="s">
        <v>251</v>
      </c>
      <c r="F3371" s="350" t="s">
        <v>18327</v>
      </c>
      <c r="G3371" s="350" t="s">
        <v>447</v>
      </c>
      <c r="H3371" s="309"/>
    </row>
    <row r="3372" spans="1:8" s="187" customFormat="1" ht="22.9" customHeight="1" x14ac:dyDescent="0.2">
      <c r="A3372" s="552"/>
      <c r="B3372" s="553"/>
      <c r="C3372" s="350" t="s">
        <v>6514</v>
      </c>
      <c r="D3372" s="350" t="s">
        <v>6515</v>
      </c>
      <c r="E3372" s="350" t="s">
        <v>250</v>
      </c>
      <c r="F3372" s="350" t="s">
        <v>3695</v>
      </c>
      <c r="G3372" s="350" t="s">
        <v>447</v>
      </c>
      <c r="H3372" s="309"/>
    </row>
    <row r="3373" spans="1:8" s="187" customFormat="1" ht="22.9" customHeight="1" x14ac:dyDescent="0.2">
      <c r="A3373" s="552" t="s">
        <v>591</v>
      </c>
      <c r="B3373" s="553" t="s">
        <v>592</v>
      </c>
      <c r="C3373" s="350" t="s">
        <v>6516</v>
      </c>
      <c r="D3373" s="350" t="s">
        <v>6517</v>
      </c>
      <c r="E3373" s="350" t="s">
        <v>251</v>
      </c>
      <c r="F3373" s="350" t="s">
        <v>18327</v>
      </c>
      <c r="G3373" s="350" t="s">
        <v>447</v>
      </c>
      <c r="H3373" s="309"/>
    </row>
    <row r="3374" spans="1:8" s="187" customFormat="1" ht="22.9" customHeight="1" x14ac:dyDescent="0.2">
      <c r="A3374" s="552"/>
      <c r="B3374" s="553"/>
      <c r="C3374" s="350" t="s">
        <v>6518</v>
      </c>
      <c r="D3374" s="350" t="s">
        <v>6519</v>
      </c>
      <c r="E3374" s="350" t="s">
        <v>251</v>
      </c>
      <c r="F3374" s="350" t="s">
        <v>18327</v>
      </c>
      <c r="G3374" s="350" t="s">
        <v>447</v>
      </c>
      <c r="H3374" s="309"/>
    </row>
    <row r="3375" spans="1:8" s="187" customFormat="1" ht="22.9" customHeight="1" x14ac:dyDescent="0.2">
      <c r="A3375" s="552"/>
      <c r="B3375" s="553"/>
      <c r="C3375" s="350" t="s">
        <v>6520</v>
      </c>
      <c r="D3375" s="350" t="s">
        <v>6521</v>
      </c>
      <c r="E3375" s="350" t="s">
        <v>251</v>
      </c>
      <c r="F3375" s="350" t="s">
        <v>18327</v>
      </c>
      <c r="G3375" s="350" t="s">
        <v>447</v>
      </c>
      <c r="H3375" s="309"/>
    </row>
    <row r="3376" spans="1:8" s="187" customFormat="1" ht="22.9" customHeight="1" x14ac:dyDescent="0.2">
      <c r="A3376" s="552" t="s">
        <v>876</v>
      </c>
      <c r="B3376" s="553" t="s">
        <v>877</v>
      </c>
      <c r="C3376" s="350" t="s">
        <v>6522</v>
      </c>
      <c r="D3376" s="350" t="s">
        <v>878</v>
      </c>
      <c r="E3376" s="350" t="s">
        <v>254</v>
      </c>
      <c r="F3376" s="350" t="s">
        <v>4363</v>
      </c>
      <c r="G3376" s="350"/>
      <c r="H3376" s="309" t="s">
        <v>6523</v>
      </c>
    </row>
    <row r="3377" spans="1:8" s="187" customFormat="1" ht="22.9" customHeight="1" x14ac:dyDescent="0.2">
      <c r="A3377" s="552"/>
      <c r="B3377" s="553"/>
      <c r="C3377" s="350" t="s">
        <v>6524</v>
      </c>
      <c r="D3377" s="350" t="s">
        <v>878</v>
      </c>
      <c r="E3377" s="350" t="s">
        <v>254</v>
      </c>
      <c r="F3377" s="350" t="s">
        <v>199</v>
      </c>
      <c r="G3377" s="350"/>
      <c r="H3377" s="309" t="s">
        <v>6523</v>
      </c>
    </row>
    <row r="3378" spans="1:8" s="187" customFormat="1" ht="22.9" customHeight="1" x14ac:dyDescent="0.2">
      <c r="A3378" s="552"/>
      <c r="B3378" s="553"/>
      <c r="C3378" s="350" t="s">
        <v>6525</v>
      </c>
      <c r="D3378" s="350" t="s">
        <v>878</v>
      </c>
      <c r="E3378" s="350" t="s">
        <v>254</v>
      </c>
      <c r="F3378" s="350" t="s">
        <v>199</v>
      </c>
      <c r="G3378" s="350" t="s">
        <v>447</v>
      </c>
      <c r="H3378" s="309" t="s">
        <v>6523</v>
      </c>
    </row>
    <row r="3379" spans="1:8" s="187" customFormat="1" ht="22.9" customHeight="1" x14ac:dyDescent="0.2">
      <c r="A3379" s="552"/>
      <c r="B3379" s="553"/>
      <c r="C3379" s="350" t="s">
        <v>6526</v>
      </c>
      <c r="D3379" s="350" t="s">
        <v>878</v>
      </c>
      <c r="E3379" s="350" t="s">
        <v>254</v>
      </c>
      <c r="F3379" s="350" t="s">
        <v>199</v>
      </c>
      <c r="G3379" s="350"/>
      <c r="H3379" s="309" t="s">
        <v>6523</v>
      </c>
    </row>
    <row r="3380" spans="1:8" s="187" customFormat="1" ht="22.9" customHeight="1" x14ac:dyDescent="0.2">
      <c r="A3380" s="552"/>
      <c r="B3380" s="553"/>
      <c r="C3380" s="350" t="s">
        <v>6527</v>
      </c>
      <c r="D3380" s="350" t="s">
        <v>878</v>
      </c>
      <c r="E3380" s="350" t="s">
        <v>254</v>
      </c>
      <c r="F3380" s="350" t="s">
        <v>199</v>
      </c>
      <c r="G3380" s="350"/>
      <c r="H3380" s="309" t="s">
        <v>6523</v>
      </c>
    </row>
    <row r="3381" spans="1:8" s="187" customFormat="1" ht="22.9" customHeight="1" x14ac:dyDescent="0.2">
      <c r="A3381" s="552" t="s">
        <v>658</v>
      </c>
      <c r="B3381" s="553" t="s">
        <v>659</v>
      </c>
      <c r="C3381" s="350" t="s">
        <v>6528</v>
      </c>
      <c r="D3381" s="350" t="s">
        <v>6529</v>
      </c>
      <c r="E3381" s="350" t="s">
        <v>254</v>
      </c>
      <c r="F3381" s="350" t="s">
        <v>199</v>
      </c>
      <c r="G3381" s="350" t="s">
        <v>447</v>
      </c>
      <c r="H3381" s="309" t="s">
        <v>1225</v>
      </c>
    </row>
    <row r="3382" spans="1:8" s="187" customFormat="1" ht="22.9" customHeight="1" x14ac:dyDescent="0.2">
      <c r="A3382" s="552"/>
      <c r="B3382" s="553"/>
      <c r="C3382" s="350" t="s">
        <v>6530</v>
      </c>
      <c r="D3382" s="350" t="s">
        <v>6531</v>
      </c>
      <c r="E3382" s="350" t="s">
        <v>254</v>
      </c>
      <c r="F3382" s="350" t="s">
        <v>199</v>
      </c>
      <c r="G3382" s="350" t="s">
        <v>447</v>
      </c>
      <c r="H3382" s="309" t="s">
        <v>1225</v>
      </c>
    </row>
    <row r="3383" spans="1:8" s="187" customFormat="1" ht="22.9" customHeight="1" x14ac:dyDescent="0.2">
      <c r="A3383" s="552"/>
      <c r="B3383" s="553"/>
      <c r="C3383" s="350" t="s">
        <v>6532</v>
      </c>
      <c r="D3383" s="350" t="s">
        <v>6533</v>
      </c>
      <c r="E3383" s="350" t="s">
        <v>254</v>
      </c>
      <c r="F3383" s="350" t="s">
        <v>199</v>
      </c>
      <c r="G3383" s="350" t="s">
        <v>447</v>
      </c>
      <c r="H3383" s="309" t="s">
        <v>1225</v>
      </c>
    </row>
    <row r="3384" spans="1:8" s="187" customFormat="1" ht="22.9" customHeight="1" x14ac:dyDescent="0.2">
      <c r="A3384" s="552"/>
      <c r="B3384" s="553"/>
      <c r="C3384" s="350" t="s">
        <v>6534</v>
      </c>
      <c r="D3384" s="350" t="s">
        <v>6535</v>
      </c>
      <c r="E3384" s="350" t="s">
        <v>254</v>
      </c>
      <c r="F3384" s="350" t="s">
        <v>199</v>
      </c>
      <c r="G3384" s="350" t="s">
        <v>447</v>
      </c>
      <c r="H3384" s="309" t="s">
        <v>1225</v>
      </c>
    </row>
    <row r="3385" spans="1:8" s="187" customFormat="1" ht="22.9" customHeight="1" x14ac:dyDescent="0.2">
      <c r="A3385" s="552"/>
      <c r="B3385" s="553"/>
      <c r="C3385" s="350" t="s">
        <v>6536</v>
      </c>
      <c r="D3385" s="350" t="s">
        <v>6537</v>
      </c>
      <c r="E3385" s="350" t="s">
        <v>254</v>
      </c>
      <c r="F3385" s="350" t="s">
        <v>199</v>
      </c>
      <c r="G3385" s="350" t="s">
        <v>447</v>
      </c>
      <c r="H3385" s="309" t="s">
        <v>1225</v>
      </c>
    </row>
    <row r="3386" spans="1:8" s="187" customFormat="1" ht="22.9" customHeight="1" x14ac:dyDescent="0.2">
      <c r="A3386" s="552"/>
      <c r="B3386" s="553"/>
      <c r="C3386" s="350" t="s">
        <v>6538</v>
      </c>
      <c r="D3386" s="350" t="s">
        <v>6539</v>
      </c>
      <c r="E3386" s="350" t="s">
        <v>254</v>
      </c>
      <c r="F3386" s="350" t="s">
        <v>199</v>
      </c>
      <c r="G3386" s="350" t="s">
        <v>447</v>
      </c>
      <c r="H3386" s="309" t="s">
        <v>1225</v>
      </c>
    </row>
    <row r="3387" spans="1:8" s="187" customFormat="1" ht="22.9" customHeight="1" x14ac:dyDescent="0.2">
      <c r="A3387" s="552"/>
      <c r="B3387" s="553"/>
      <c r="C3387" s="350" t="s">
        <v>6540</v>
      </c>
      <c r="D3387" s="350" t="s">
        <v>6541</v>
      </c>
      <c r="E3387" s="350" t="s">
        <v>254</v>
      </c>
      <c r="F3387" s="350" t="s">
        <v>199</v>
      </c>
      <c r="G3387" s="350" t="s">
        <v>447</v>
      </c>
      <c r="H3387" s="309" t="s">
        <v>1225</v>
      </c>
    </row>
    <row r="3388" spans="1:8" s="187" customFormat="1" ht="22.9" customHeight="1" x14ac:dyDescent="0.2">
      <c r="A3388" s="552"/>
      <c r="B3388" s="553"/>
      <c r="C3388" s="350" t="s">
        <v>6542</v>
      </c>
      <c r="D3388" s="350" t="s">
        <v>6543</v>
      </c>
      <c r="E3388" s="350" t="s">
        <v>254</v>
      </c>
      <c r="F3388" s="350" t="s">
        <v>199</v>
      </c>
      <c r="G3388" s="350" t="s">
        <v>447</v>
      </c>
      <c r="H3388" s="309" t="s">
        <v>1225</v>
      </c>
    </row>
    <row r="3389" spans="1:8" s="187" customFormat="1" ht="22.9" customHeight="1" x14ac:dyDescent="0.2">
      <c r="A3389" s="552"/>
      <c r="B3389" s="553"/>
      <c r="C3389" s="350" t="s">
        <v>6544</v>
      </c>
      <c r="D3389" s="350" t="s">
        <v>6541</v>
      </c>
      <c r="E3389" s="350" t="s">
        <v>254</v>
      </c>
      <c r="F3389" s="350" t="s">
        <v>199</v>
      </c>
      <c r="G3389" s="350" t="s">
        <v>447</v>
      </c>
      <c r="H3389" s="309" t="s">
        <v>1225</v>
      </c>
    </row>
    <row r="3390" spans="1:8" s="187" customFormat="1" ht="22.9" customHeight="1" x14ac:dyDescent="0.2">
      <c r="A3390" s="552" t="s">
        <v>879</v>
      </c>
      <c r="B3390" s="553" t="s">
        <v>880</v>
      </c>
      <c r="C3390" s="350" t="s">
        <v>6545</v>
      </c>
      <c r="D3390" s="350" t="s">
        <v>6546</v>
      </c>
      <c r="E3390" s="350" t="s">
        <v>254</v>
      </c>
      <c r="F3390" s="350" t="s">
        <v>199</v>
      </c>
      <c r="G3390" s="350"/>
      <c r="H3390" s="309"/>
    </row>
    <row r="3391" spans="1:8" s="187" customFormat="1" ht="22.9" customHeight="1" x14ac:dyDescent="0.2">
      <c r="A3391" s="552"/>
      <c r="B3391" s="553"/>
      <c r="C3391" s="350" t="s">
        <v>6547</v>
      </c>
      <c r="D3391" s="350" t="s">
        <v>6548</v>
      </c>
      <c r="E3391" s="350" t="s">
        <v>254</v>
      </c>
      <c r="F3391" s="350" t="s">
        <v>199</v>
      </c>
      <c r="G3391" s="350"/>
      <c r="H3391" s="309"/>
    </row>
    <row r="3392" spans="1:8" s="187" customFormat="1" ht="22.9" customHeight="1" x14ac:dyDescent="0.2">
      <c r="A3392" s="552"/>
      <c r="B3392" s="553"/>
      <c r="C3392" s="350" t="s">
        <v>6549</v>
      </c>
      <c r="D3392" s="350" t="s">
        <v>8115</v>
      </c>
      <c r="E3392" s="350" t="s">
        <v>254</v>
      </c>
      <c r="F3392" s="350" t="s">
        <v>199</v>
      </c>
      <c r="G3392" s="350"/>
      <c r="H3392" s="309"/>
    </row>
    <row r="3393" spans="1:8" s="187" customFormat="1" ht="22.9" customHeight="1" x14ac:dyDescent="0.2">
      <c r="A3393" s="552"/>
      <c r="B3393" s="553"/>
      <c r="C3393" s="350" t="s">
        <v>6550</v>
      </c>
      <c r="D3393" s="350" t="s">
        <v>6551</v>
      </c>
      <c r="E3393" s="350" t="s">
        <v>254</v>
      </c>
      <c r="F3393" s="350" t="s">
        <v>199</v>
      </c>
      <c r="G3393" s="350"/>
      <c r="H3393" s="309"/>
    </row>
    <row r="3394" spans="1:8" s="187" customFormat="1" ht="22.9" customHeight="1" x14ac:dyDescent="0.2">
      <c r="A3394" s="552"/>
      <c r="B3394" s="553"/>
      <c r="C3394" s="350" t="s">
        <v>16889</v>
      </c>
      <c r="D3394" s="350" t="s">
        <v>16890</v>
      </c>
      <c r="E3394" s="350" t="s">
        <v>254</v>
      </c>
      <c r="F3394" s="350" t="s">
        <v>199</v>
      </c>
      <c r="G3394" s="350"/>
      <c r="H3394" s="309"/>
    </row>
    <row r="3395" spans="1:8" s="187" customFormat="1" ht="22.9" customHeight="1" x14ac:dyDescent="0.2">
      <c r="A3395" s="552" t="s">
        <v>881</v>
      </c>
      <c r="B3395" s="553" t="s">
        <v>390</v>
      </c>
      <c r="C3395" s="350" t="s">
        <v>6552</v>
      </c>
      <c r="D3395" s="350" t="s">
        <v>6553</v>
      </c>
      <c r="E3395" s="350" t="s">
        <v>254</v>
      </c>
      <c r="F3395" s="350" t="s">
        <v>4349</v>
      </c>
      <c r="G3395" s="350" t="s">
        <v>447</v>
      </c>
      <c r="H3395" s="309"/>
    </row>
    <row r="3396" spans="1:8" s="187" customFormat="1" ht="22.9" customHeight="1" x14ac:dyDescent="0.2">
      <c r="A3396" s="552"/>
      <c r="B3396" s="553"/>
      <c r="C3396" s="350" t="s">
        <v>16891</v>
      </c>
      <c r="D3396" s="350" t="s">
        <v>16892</v>
      </c>
      <c r="E3396" s="350" t="s">
        <v>254</v>
      </c>
      <c r="F3396" s="350" t="s">
        <v>4349</v>
      </c>
      <c r="G3396" s="350" t="s">
        <v>447</v>
      </c>
      <c r="H3396" s="309"/>
    </row>
    <row r="3397" spans="1:8" s="187" customFormat="1" ht="22.9" customHeight="1" x14ac:dyDescent="0.2">
      <c r="A3397" s="552"/>
      <c r="B3397" s="553"/>
      <c r="C3397" s="350" t="s">
        <v>4350</v>
      </c>
      <c r="D3397" s="350" t="s">
        <v>16893</v>
      </c>
      <c r="E3397" s="350" t="s">
        <v>254</v>
      </c>
      <c r="F3397" s="350" t="s">
        <v>4349</v>
      </c>
      <c r="G3397" s="350" t="s">
        <v>447</v>
      </c>
      <c r="H3397" s="309"/>
    </row>
    <row r="3398" spans="1:8" s="187" customFormat="1" ht="22.9" customHeight="1" x14ac:dyDescent="0.2">
      <c r="A3398" s="552"/>
      <c r="B3398" s="553"/>
      <c r="C3398" s="350" t="s">
        <v>6554</v>
      </c>
      <c r="D3398" s="350" t="s">
        <v>6555</v>
      </c>
      <c r="E3398" s="350" t="s">
        <v>254</v>
      </c>
      <c r="F3398" s="350" t="s">
        <v>1169</v>
      </c>
      <c r="G3398" s="350" t="s">
        <v>447</v>
      </c>
      <c r="H3398" s="309"/>
    </row>
    <row r="3399" spans="1:8" s="187" customFormat="1" ht="22.9" customHeight="1" x14ac:dyDescent="0.2">
      <c r="A3399" s="552"/>
      <c r="B3399" s="553"/>
      <c r="C3399" s="350" t="s">
        <v>6556</v>
      </c>
      <c r="D3399" s="350" t="s">
        <v>6557</v>
      </c>
      <c r="E3399" s="350" t="s">
        <v>254</v>
      </c>
      <c r="F3399" s="350" t="s">
        <v>1169</v>
      </c>
      <c r="G3399" s="350" t="s">
        <v>447</v>
      </c>
      <c r="H3399" s="309"/>
    </row>
    <row r="3400" spans="1:8" s="187" customFormat="1" ht="22.9" customHeight="1" x14ac:dyDescent="0.2">
      <c r="A3400" s="552"/>
      <c r="B3400" s="553"/>
      <c r="C3400" s="350" t="s">
        <v>6558</v>
      </c>
      <c r="D3400" s="350" t="s">
        <v>6559</v>
      </c>
      <c r="E3400" s="350" t="s">
        <v>254</v>
      </c>
      <c r="F3400" s="350" t="s">
        <v>199</v>
      </c>
      <c r="G3400" s="350" t="s">
        <v>447</v>
      </c>
      <c r="H3400" s="309"/>
    </row>
    <row r="3401" spans="1:8" s="187" customFormat="1" ht="22.9" customHeight="1" x14ac:dyDescent="0.2">
      <c r="A3401" s="552"/>
      <c r="B3401" s="553"/>
      <c r="C3401" s="350" t="s">
        <v>6560</v>
      </c>
      <c r="D3401" s="350" t="s">
        <v>6561</v>
      </c>
      <c r="E3401" s="350" t="s">
        <v>254</v>
      </c>
      <c r="F3401" s="350" t="s">
        <v>199</v>
      </c>
      <c r="G3401" s="350" t="s">
        <v>447</v>
      </c>
      <c r="H3401" s="309"/>
    </row>
    <row r="3402" spans="1:8" s="187" customFormat="1" ht="22.9" customHeight="1" x14ac:dyDescent="0.2">
      <c r="A3402" s="552"/>
      <c r="B3402" s="553"/>
      <c r="C3402" s="350" t="s">
        <v>6562</v>
      </c>
      <c r="D3402" s="350" t="s">
        <v>8116</v>
      </c>
      <c r="E3402" s="350" t="s">
        <v>254</v>
      </c>
      <c r="F3402" s="350" t="s">
        <v>199</v>
      </c>
      <c r="G3402" s="350" t="s">
        <v>447</v>
      </c>
      <c r="H3402" s="309"/>
    </row>
    <row r="3403" spans="1:8" s="187" customFormat="1" ht="22.9" customHeight="1" x14ac:dyDescent="0.2">
      <c r="A3403" s="552"/>
      <c r="B3403" s="553"/>
      <c r="C3403" s="350" t="s">
        <v>6563</v>
      </c>
      <c r="D3403" s="350" t="s">
        <v>16894</v>
      </c>
      <c r="E3403" s="350" t="s">
        <v>254</v>
      </c>
      <c r="F3403" s="350" t="s">
        <v>199</v>
      </c>
      <c r="G3403" s="350" t="s">
        <v>447</v>
      </c>
      <c r="H3403" s="309"/>
    </row>
    <row r="3404" spans="1:8" s="187" customFormat="1" ht="22.9" customHeight="1" x14ac:dyDescent="0.2">
      <c r="A3404" s="552"/>
      <c r="B3404" s="553"/>
      <c r="C3404" s="350" t="s">
        <v>16895</v>
      </c>
      <c r="D3404" s="350" t="s">
        <v>16896</v>
      </c>
      <c r="E3404" s="350" t="s">
        <v>254</v>
      </c>
      <c r="F3404" s="350" t="s">
        <v>199</v>
      </c>
      <c r="G3404" s="350" t="s">
        <v>447</v>
      </c>
      <c r="H3404" s="309"/>
    </row>
    <row r="3405" spans="1:8" s="187" customFormat="1" ht="22.9" customHeight="1" x14ac:dyDescent="0.2">
      <c r="A3405" s="552" t="s">
        <v>882</v>
      </c>
      <c r="B3405" s="553" t="s">
        <v>883</v>
      </c>
      <c r="C3405" s="350" t="s">
        <v>6564</v>
      </c>
      <c r="D3405" s="350" t="s">
        <v>6565</v>
      </c>
      <c r="E3405" s="350" t="s">
        <v>254</v>
      </c>
      <c r="F3405" s="350" t="s">
        <v>199</v>
      </c>
      <c r="G3405" s="350"/>
      <c r="H3405" s="309"/>
    </row>
    <row r="3406" spans="1:8" s="187" customFormat="1" ht="22.9" customHeight="1" x14ac:dyDescent="0.2">
      <c r="A3406" s="552"/>
      <c r="B3406" s="553"/>
      <c r="C3406" s="350" t="s">
        <v>6566</v>
      </c>
      <c r="D3406" s="350" t="s">
        <v>6567</v>
      </c>
      <c r="E3406" s="350" t="s">
        <v>254</v>
      </c>
      <c r="F3406" s="350" t="s">
        <v>199</v>
      </c>
      <c r="G3406" s="350"/>
      <c r="H3406" s="309"/>
    </row>
    <row r="3407" spans="1:8" s="187" customFormat="1" ht="22.9" customHeight="1" x14ac:dyDescent="0.2">
      <c r="A3407" s="552"/>
      <c r="B3407" s="553"/>
      <c r="C3407" s="350" t="s">
        <v>6568</v>
      </c>
      <c r="D3407" s="350" t="s">
        <v>6569</v>
      </c>
      <c r="E3407" s="350" t="s">
        <v>254</v>
      </c>
      <c r="F3407" s="350" t="s">
        <v>199</v>
      </c>
      <c r="G3407" s="350" t="s">
        <v>447</v>
      </c>
      <c r="H3407" s="309"/>
    </row>
    <row r="3408" spans="1:8" s="187" customFormat="1" ht="22.9" customHeight="1" x14ac:dyDescent="0.2">
      <c r="A3408" s="552"/>
      <c r="B3408" s="553"/>
      <c r="C3408" s="350" t="s">
        <v>6570</v>
      </c>
      <c r="D3408" s="350" t="s">
        <v>6571</v>
      </c>
      <c r="E3408" s="350" t="s">
        <v>254</v>
      </c>
      <c r="F3408" s="350" t="s">
        <v>199</v>
      </c>
      <c r="G3408" s="350"/>
      <c r="H3408" s="309"/>
    </row>
    <row r="3409" spans="1:8" s="187" customFormat="1" ht="22.9" customHeight="1" x14ac:dyDescent="0.2">
      <c r="A3409" s="552" t="s">
        <v>681</v>
      </c>
      <c r="B3409" s="553" t="s">
        <v>682</v>
      </c>
      <c r="C3409" s="350" t="s">
        <v>6572</v>
      </c>
      <c r="D3409" s="350" t="s">
        <v>16897</v>
      </c>
      <c r="E3409" s="350" t="s">
        <v>249</v>
      </c>
      <c r="F3409" s="350" t="s">
        <v>1421</v>
      </c>
      <c r="G3409" s="350" t="s">
        <v>447</v>
      </c>
      <c r="H3409" s="309" t="s">
        <v>1255</v>
      </c>
    </row>
    <row r="3410" spans="1:8" s="187" customFormat="1" ht="22.9" customHeight="1" x14ac:dyDescent="0.2">
      <c r="A3410" s="552"/>
      <c r="B3410" s="553"/>
      <c r="C3410" s="350" t="s">
        <v>6573</v>
      </c>
      <c r="D3410" s="350" t="s">
        <v>16898</v>
      </c>
      <c r="E3410" s="350" t="s">
        <v>249</v>
      </c>
      <c r="F3410" s="350" t="s">
        <v>2713</v>
      </c>
      <c r="G3410" s="350" t="s">
        <v>447</v>
      </c>
      <c r="H3410" s="309" t="s">
        <v>1255</v>
      </c>
    </row>
    <row r="3411" spans="1:8" s="187" customFormat="1" ht="22.9" customHeight="1" x14ac:dyDescent="0.2">
      <c r="A3411" s="552"/>
      <c r="B3411" s="553"/>
      <c r="C3411" s="350" t="s">
        <v>6574</v>
      </c>
      <c r="D3411" s="350" t="s">
        <v>6575</v>
      </c>
      <c r="E3411" s="350" t="s">
        <v>249</v>
      </c>
      <c r="F3411" s="350" t="s">
        <v>2713</v>
      </c>
      <c r="G3411" s="350" t="s">
        <v>447</v>
      </c>
      <c r="H3411" s="309" t="s">
        <v>1255</v>
      </c>
    </row>
    <row r="3412" spans="1:8" s="187" customFormat="1" ht="22.9" customHeight="1" x14ac:dyDescent="0.2">
      <c r="A3412" s="552"/>
      <c r="B3412" s="553"/>
      <c r="C3412" s="350" t="s">
        <v>6576</v>
      </c>
      <c r="D3412" s="350" t="s">
        <v>6577</v>
      </c>
      <c r="E3412" s="350" t="s">
        <v>249</v>
      </c>
      <c r="F3412" s="350" t="s">
        <v>2713</v>
      </c>
      <c r="G3412" s="350" t="s">
        <v>447</v>
      </c>
      <c r="H3412" s="309" t="s">
        <v>1255</v>
      </c>
    </row>
    <row r="3413" spans="1:8" s="187" customFormat="1" ht="22.9" customHeight="1" x14ac:dyDescent="0.2">
      <c r="A3413" s="552"/>
      <c r="B3413" s="553"/>
      <c r="C3413" s="350" t="s">
        <v>6578</v>
      </c>
      <c r="D3413" s="350" t="s">
        <v>6579</v>
      </c>
      <c r="E3413" s="350" t="s">
        <v>249</v>
      </c>
      <c r="F3413" s="350" t="s">
        <v>2713</v>
      </c>
      <c r="G3413" s="350" t="s">
        <v>447</v>
      </c>
      <c r="H3413" s="309" t="s">
        <v>1255</v>
      </c>
    </row>
    <row r="3414" spans="1:8" s="187" customFormat="1" ht="22.9" customHeight="1" x14ac:dyDescent="0.2">
      <c r="A3414" s="552"/>
      <c r="B3414" s="553"/>
      <c r="C3414" s="350" t="s">
        <v>6580</v>
      </c>
      <c r="D3414" s="350" t="s">
        <v>6581</v>
      </c>
      <c r="E3414" s="350" t="s">
        <v>249</v>
      </c>
      <c r="F3414" s="350" t="s">
        <v>2713</v>
      </c>
      <c r="G3414" s="350" t="s">
        <v>447</v>
      </c>
      <c r="H3414" s="309" t="s">
        <v>1255</v>
      </c>
    </row>
    <row r="3415" spans="1:8" s="187" customFormat="1" ht="22.9" customHeight="1" x14ac:dyDescent="0.2">
      <c r="A3415" s="552"/>
      <c r="B3415" s="553"/>
      <c r="C3415" s="350" t="s">
        <v>6582</v>
      </c>
      <c r="D3415" s="350" t="s">
        <v>6583</v>
      </c>
      <c r="E3415" s="350" t="s">
        <v>249</v>
      </c>
      <c r="F3415" s="350" t="s">
        <v>2713</v>
      </c>
      <c r="G3415" s="350" t="s">
        <v>447</v>
      </c>
      <c r="H3415" s="309" t="s">
        <v>1255</v>
      </c>
    </row>
    <row r="3416" spans="1:8" s="187" customFormat="1" ht="22.9" customHeight="1" x14ac:dyDescent="0.2">
      <c r="A3416" s="552"/>
      <c r="B3416" s="553"/>
      <c r="C3416" s="350" t="s">
        <v>6584</v>
      </c>
      <c r="D3416" s="350" t="s">
        <v>6585</v>
      </c>
      <c r="E3416" s="350" t="s">
        <v>249</v>
      </c>
      <c r="F3416" s="350" t="s">
        <v>2713</v>
      </c>
      <c r="G3416" s="350" t="s">
        <v>447</v>
      </c>
      <c r="H3416" s="309" t="s">
        <v>1255</v>
      </c>
    </row>
    <row r="3417" spans="1:8" s="187" customFormat="1" ht="22.9" customHeight="1" x14ac:dyDescent="0.2">
      <c r="A3417" s="552"/>
      <c r="B3417" s="553"/>
      <c r="C3417" s="350" t="s">
        <v>6586</v>
      </c>
      <c r="D3417" s="350" t="s">
        <v>6587</v>
      </c>
      <c r="E3417" s="350" t="s">
        <v>249</v>
      </c>
      <c r="F3417" s="350" t="s">
        <v>2713</v>
      </c>
      <c r="G3417" s="350" t="s">
        <v>447</v>
      </c>
      <c r="H3417" s="309" t="s">
        <v>1255</v>
      </c>
    </row>
    <row r="3418" spans="1:8" s="187" customFormat="1" ht="22.9" customHeight="1" x14ac:dyDescent="0.2">
      <c r="A3418" s="552" t="s">
        <v>1070</v>
      </c>
      <c r="B3418" s="553" t="s">
        <v>1071</v>
      </c>
      <c r="C3418" s="350" t="s">
        <v>6588</v>
      </c>
      <c r="D3418" s="350" t="s">
        <v>1072</v>
      </c>
      <c r="E3418" s="350" t="s">
        <v>249</v>
      </c>
      <c r="F3418" s="350" t="s">
        <v>2713</v>
      </c>
      <c r="G3418" s="350" t="s">
        <v>462</v>
      </c>
      <c r="H3418" s="309"/>
    </row>
    <row r="3419" spans="1:8" s="187" customFormat="1" ht="22.9" customHeight="1" x14ac:dyDescent="0.2">
      <c r="A3419" s="552"/>
      <c r="B3419" s="553"/>
      <c r="C3419" s="350" t="s">
        <v>6589</v>
      </c>
      <c r="D3419" s="350" t="s">
        <v>1072</v>
      </c>
      <c r="E3419" s="350" t="s">
        <v>249</v>
      </c>
      <c r="F3419" s="350" t="s">
        <v>2713</v>
      </c>
      <c r="G3419" s="350" t="s">
        <v>447</v>
      </c>
      <c r="H3419" s="309"/>
    </row>
    <row r="3420" spans="1:8" s="187" customFormat="1" ht="22.9" customHeight="1" x14ac:dyDescent="0.2">
      <c r="A3420" s="552" t="s">
        <v>664</v>
      </c>
      <c r="B3420" s="553" t="s">
        <v>665</v>
      </c>
      <c r="C3420" s="350" t="s">
        <v>6590</v>
      </c>
      <c r="D3420" s="350" t="s">
        <v>6591</v>
      </c>
      <c r="E3420" s="350" t="s">
        <v>253</v>
      </c>
      <c r="F3420" s="350" t="s">
        <v>1253</v>
      </c>
      <c r="G3420" s="350" t="s">
        <v>447</v>
      </c>
      <c r="H3420" s="309"/>
    </row>
    <row r="3421" spans="1:8" s="187" customFormat="1" ht="22.9" customHeight="1" x14ac:dyDescent="0.2">
      <c r="A3421" s="552"/>
      <c r="B3421" s="553"/>
      <c r="C3421" s="350" t="s">
        <v>6592</v>
      </c>
      <c r="D3421" s="350" t="s">
        <v>6593</v>
      </c>
      <c r="E3421" s="350" t="s">
        <v>253</v>
      </c>
      <c r="F3421" s="350" t="s">
        <v>1253</v>
      </c>
      <c r="G3421" s="350" t="s">
        <v>447</v>
      </c>
      <c r="H3421" s="309"/>
    </row>
    <row r="3422" spans="1:8" s="187" customFormat="1" ht="22.9" customHeight="1" x14ac:dyDescent="0.2">
      <c r="A3422" s="349" t="s">
        <v>1134</v>
      </c>
      <c r="B3422" s="350" t="s">
        <v>1135</v>
      </c>
      <c r="C3422" s="350" t="s">
        <v>6594</v>
      </c>
      <c r="D3422" s="350" t="s">
        <v>1135</v>
      </c>
      <c r="E3422" s="350" t="s">
        <v>253</v>
      </c>
      <c r="F3422" s="350" t="s">
        <v>1253</v>
      </c>
      <c r="G3422" s="350"/>
      <c r="H3422" s="309"/>
    </row>
    <row r="3423" spans="1:8" s="187" customFormat="1" ht="22.9" customHeight="1" x14ac:dyDescent="0.2">
      <c r="A3423" s="349" t="s">
        <v>1136</v>
      </c>
      <c r="B3423" s="350" t="s">
        <v>1137</v>
      </c>
      <c r="C3423" s="350" t="s">
        <v>6595</v>
      </c>
      <c r="D3423" s="350" t="s">
        <v>1137</v>
      </c>
      <c r="E3423" s="350" t="s">
        <v>253</v>
      </c>
      <c r="F3423" s="350" t="s">
        <v>1253</v>
      </c>
      <c r="G3423" s="350" t="s">
        <v>447</v>
      </c>
      <c r="H3423" s="309"/>
    </row>
    <row r="3424" spans="1:8" s="187" customFormat="1" ht="22.9" customHeight="1" x14ac:dyDescent="0.2">
      <c r="A3424" s="552" t="s">
        <v>711</v>
      </c>
      <c r="B3424" s="553" t="s">
        <v>712</v>
      </c>
      <c r="C3424" s="350" t="s">
        <v>16070</v>
      </c>
      <c r="D3424" s="350" t="s">
        <v>6596</v>
      </c>
      <c r="E3424" s="350" t="s">
        <v>253</v>
      </c>
      <c r="F3424" s="350" t="s">
        <v>1233</v>
      </c>
      <c r="G3424" s="350" t="s">
        <v>447</v>
      </c>
      <c r="H3424" s="309" t="s">
        <v>1225</v>
      </c>
    </row>
    <row r="3425" spans="1:8" s="187" customFormat="1" ht="22.9" customHeight="1" x14ac:dyDescent="0.2">
      <c r="A3425" s="552"/>
      <c r="B3425" s="553"/>
      <c r="C3425" s="350" t="s">
        <v>16071</v>
      </c>
      <c r="D3425" s="350" t="s">
        <v>6597</v>
      </c>
      <c r="E3425" s="350" t="s">
        <v>253</v>
      </c>
      <c r="F3425" s="350" t="s">
        <v>1233</v>
      </c>
      <c r="G3425" s="350" t="s">
        <v>447</v>
      </c>
      <c r="H3425" s="309" t="s">
        <v>1225</v>
      </c>
    </row>
    <row r="3426" spans="1:8" s="187" customFormat="1" ht="22.9" customHeight="1" x14ac:dyDescent="0.2">
      <c r="A3426" s="552"/>
      <c r="B3426" s="553"/>
      <c r="C3426" s="350" t="s">
        <v>16072</v>
      </c>
      <c r="D3426" s="350" t="s">
        <v>6598</v>
      </c>
      <c r="E3426" s="350" t="s">
        <v>253</v>
      </c>
      <c r="F3426" s="350" t="s">
        <v>1233</v>
      </c>
      <c r="G3426" s="350" t="s">
        <v>447</v>
      </c>
      <c r="H3426" s="309" t="s">
        <v>1225</v>
      </c>
    </row>
    <row r="3427" spans="1:8" s="187" customFormat="1" ht="22.9" customHeight="1" x14ac:dyDescent="0.2">
      <c r="A3427" s="552"/>
      <c r="B3427" s="553"/>
      <c r="C3427" s="350" t="s">
        <v>16073</v>
      </c>
      <c r="D3427" s="350" t="s">
        <v>6599</v>
      </c>
      <c r="E3427" s="350" t="s">
        <v>253</v>
      </c>
      <c r="F3427" s="350" t="s">
        <v>1233</v>
      </c>
      <c r="G3427" s="350" t="s">
        <v>447</v>
      </c>
      <c r="H3427" s="309" t="s">
        <v>1225</v>
      </c>
    </row>
    <row r="3428" spans="1:8" s="187" customFormat="1" ht="22.9" customHeight="1" x14ac:dyDescent="0.2">
      <c r="A3428" s="552"/>
      <c r="B3428" s="553"/>
      <c r="C3428" s="350" t="s">
        <v>16074</v>
      </c>
      <c r="D3428" s="350" t="s">
        <v>6600</v>
      </c>
      <c r="E3428" s="350" t="s">
        <v>253</v>
      </c>
      <c r="F3428" s="350" t="s">
        <v>1233</v>
      </c>
      <c r="G3428" s="350" t="s">
        <v>447</v>
      </c>
      <c r="H3428" s="309" t="s">
        <v>1225</v>
      </c>
    </row>
    <row r="3429" spans="1:8" s="187" customFormat="1" ht="22.9" customHeight="1" x14ac:dyDescent="0.2">
      <c r="A3429" s="552"/>
      <c r="B3429" s="553"/>
      <c r="C3429" s="350" t="s">
        <v>16075</v>
      </c>
      <c r="D3429" s="350" t="s">
        <v>6601</v>
      </c>
      <c r="E3429" s="350" t="s">
        <v>253</v>
      </c>
      <c r="F3429" s="350" t="s">
        <v>1233</v>
      </c>
      <c r="G3429" s="350" t="s">
        <v>447</v>
      </c>
      <c r="H3429" s="309" t="s">
        <v>1225</v>
      </c>
    </row>
    <row r="3430" spans="1:8" s="187" customFormat="1" ht="22.9" customHeight="1" x14ac:dyDescent="0.2">
      <c r="A3430" s="552"/>
      <c r="B3430" s="553"/>
      <c r="C3430" s="350" t="s">
        <v>16076</v>
      </c>
      <c r="D3430" s="350" t="s">
        <v>16899</v>
      </c>
      <c r="E3430" s="350" t="s">
        <v>253</v>
      </c>
      <c r="F3430" s="350" t="s">
        <v>1233</v>
      </c>
      <c r="G3430" s="350" t="s">
        <v>447</v>
      </c>
      <c r="H3430" s="309" t="s">
        <v>1225</v>
      </c>
    </row>
    <row r="3431" spans="1:8" s="187" customFormat="1" ht="22.9" customHeight="1" x14ac:dyDescent="0.2">
      <c r="A3431" s="552"/>
      <c r="B3431" s="553"/>
      <c r="C3431" s="350" t="s">
        <v>16077</v>
      </c>
      <c r="D3431" s="350" t="s">
        <v>6602</v>
      </c>
      <c r="E3431" s="350" t="s">
        <v>253</v>
      </c>
      <c r="F3431" s="350" t="s">
        <v>1233</v>
      </c>
      <c r="G3431" s="350" t="s">
        <v>447</v>
      </c>
      <c r="H3431" s="309" t="s">
        <v>1225</v>
      </c>
    </row>
    <row r="3432" spans="1:8" s="187" customFormat="1" ht="22.9" customHeight="1" x14ac:dyDescent="0.2">
      <c r="A3432" s="552"/>
      <c r="B3432" s="553"/>
      <c r="C3432" s="350" t="s">
        <v>16078</v>
      </c>
      <c r="D3432" s="350" t="s">
        <v>6603</v>
      </c>
      <c r="E3432" s="350" t="s">
        <v>253</v>
      </c>
      <c r="F3432" s="350" t="s">
        <v>1233</v>
      </c>
      <c r="G3432" s="350" t="s">
        <v>447</v>
      </c>
      <c r="H3432" s="309" t="s">
        <v>1225</v>
      </c>
    </row>
    <row r="3433" spans="1:8" s="187" customFormat="1" ht="22.9" customHeight="1" x14ac:dyDescent="0.2">
      <c r="A3433" s="552"/>
      <c r="B3433" s="553"/>
      <c r="C3433" s="350" t="s">
        <v>16079</v>
      </c>
      <c r="D3433" s="350" t="s">
        <v>6604</v>
      </c>
      <c r="E3433" s="350" t="s">
        <v>253</v>
      </c>
      <c r="F3433" s="350" t="s">
        <v>1233</v>
      </c>
      <c r="G3433" s="350" t="s">
        <v>447</v>
      </c>
      <c r="H3433" s="309" t="s">
        <v>1225</v>
      </c>
    </row>
    <row r="3434" spans="1:8" s="187" customFormat="1" ht="22.9" customHeight="1" x14ac:dyDescent="0.2">
      <c r="A3434" s="552"/>
      <c r="B3434" s="553"/>
      <c r="C3434" s="350" t="s">
        <v>16080</v>
      </c>
      <c r="D3434" s="350" t="s">
        <v>6604</v>
      </c>
      <c r="E3434" s="350" t="s">
        <v>253</v>
      </c>
      <c r="F3434" s="350" t="s">
        <v>1233</v>
      </c>
      <c r="G3434" s="350" t="s">
        <v>447</v>
      </c>
      <c r="H3434" s="309" t="s">
        <v>1225</v>
      </c>
    </row>
    <row r="3435" spans="1:8" s="187" customFormat="1" ht="22.9" customHeight="1" x14ac:dyDescent="0.2">
      <c r="A3435" s="552"/>
      <c r="B3435" s="553"/>
      <c r="C3435" s="350" t="s">
        <v>16081</v>
      </c>
      <c r="D3435" s="350" t="s">
        <v>6605</v>
      </c>
      <c r="E3435" s="350" t="s">
        <v>253</v>
      </c>
      <c r="F3435" s="350" t="s">
        <v>1233</v>
      </c>
      <c r="G3435" s="350" t="s">
        <v>447</v>
      </c>
      <c r="H3435" s="309" t="s">
        <v>1225</v>
      </c>
    </row>
    <row r="3436" spans="1:8" s="187" customFormat="1" ht="22.9" customHeight="1" x14ac:dyDescent="0.2">
      <c r="A3436" s="552"/>
      <c r="B3436" s="553"/>
      <c r="C3436" s="350" t="s">
        <v>16082</v>
      </c>
      <c r="D3436" s="350" t="s">
        <v>6606</v>
      </c>
      <c r="E3436" s="350" t="s">
        <v>253</v>
      </c>
      <c r="F3436" s="350" t="s">
        <v>1233</v>
      </c>
      <c r="G3436" s="350" t="s">
        <v>447</v>
      </c>
      <c r="H3436" s="309" t="s">
        <v>1225</v>
      </c>
    </row>
    <row r="3437" spans="1:8" s="187" customFormat="1" ht="22.9" customHeight="1" x14ac:dyDescent="0.2">
      <c r="A3437" s="552"/>
      <c r="B3437" s="553"/>
      <c r="C3437" s="350" t="s">
        <v>16083</v>
      </c>
      <c r="D3437" s="350" t="s">
        <v>6607</v>
      </c>
      <c r="E3437" s="350" t="s">
        <v>253</v>
      </c>
      <c r="F3437" s="350" t="s">
        <v>1233</v>
      </c>
      <c r="G3437" s="350" t="s">
        <v>447</v>
      </c>
      <c r="H3437" s="309" t="s">
        <v>1225</v>
      </c>
    </row>
    <row r="3438" spans="1:8" s="187" customFormat="1" ht="22.9" customHeight="1" x14ac:dyDescent="0.2">
      <c r="A3438" s="552"/>
      <c r="B3438" s="553"/>
      <c r="C3438" s="350" t="s">
        <v>16084</v>
      </c>
      <c r="D3438" s="350" t="s">
        <v>6608</v>
      </c>
      <c r="E3438" s="350" t="s">
        <v>253</v>
      </c>
      <c r="F3438" s="350" t="s">
        <v>1233</v>
      </c>
      <c r="G3438" s="350" t="s">
        <v>447</v>
      </c>
      <c r="H3438" s="309" t="s">
        <v>1225</v>
      </c>
    </row>
    <row r="3439" spans="1:8" s="187" customFormat="1" ht="22.9" customHeight="1" x14ac:dyDescent="0.2">
      <c r="A3439" s="552"/>
      <c r="B3439" s="553"/>
      <c r="C3439" s="350" t="s">
        <v>6609</v>
      </c>
      <c r="D3439" s="350" t="s">
        <v>6610</v>
      </c>
      <c r="E3439" s="350" t="s">
        <v>253</v>
      </c>
      <c r="F3439" s="350" t="s">
        <v>1253</v>
      </c>
      <c r="G3439" s="350" t="s">
        <v>447</v>
      </c>
      <c r="H3439" s="309" t="s">
        <v>1225</v>
      </c>
    </row>
    <row r="3440" spans="1:8" s="187" customFormat="1" ht="22.9" customHeight="1" x14ac:dyDescent="0.2">
      <c r="A3440" s="552"/>
      <c r="B3440" s="553"/>
      <c r="C3440" s="350" t="s">
        <v>6611</v>
      </c>
      <c r="D3440" s="350" t="s">
        <v>6612</v>
      </c>
      <c r="E3440" s="350" t="s">
        <v>253</v>
      </c>
      <c r="F3440" s="350" t="s">
        <v>1253</v>
      </c>
      <c r="G3440" s="350" t="s">
        <v>447</v>
      </c>
      <c r="H3440" s="309" t="s">
        <v>1225</v>
      </c>
    </row>
    <row r="3441" spans="1:8" s="187" customFormat="1" ht="22.9" customHeight="1" x14ac:dyDescent="0.2">
      <c r="A3441" s="552"/>
      <c r="B3441" s="553"/>
      <c r="C3441" s="350" t="s">
        <v>6613</v>
      </c>
      <c r="D3441" s="350" t="s">
        <v>6610</v>
      </c>
      <c r="E3441" s="350" t="s">
        <v>253</v>
      </c>
      <c r="F3441" s="350" t="s">
        <v>1253</v>
      </c>
      <c r="G3441" s="350" t="s">
        <v>447</v>
      </c>
      <c r="H3441" s="309" t="s">
        <v>1225</v>
      </c>
    </row>
    <row r="3442" spans="1:8" s="187" customFormat="1" ht="22.9" customHeight="1" x14ac:dyDescent="0.2">
      <c r="A3442" s="552"/>
      <c r="B3442" s="553"/>
      <c r="C3442" s="350" t="s">
        <v>6614</v>
      </c>
      <c r="D3442" s="350" t="s">
        <v>6610</v>
      </c>
      <c r="E3442" s="350" t="s">
        <v>253</v>
      </c>
      <c r="F3442" s="350" t="s">
        <v>1253</v>
      </c>
      <c r="G3442" s="350" t="s">
        <v>447</v>
      </c>
      <c r="H3442" s="309" t="s">
        <v>1225</v>
      </c>
    </row>
    <row r="3443" spans="1:8" s="187" customFormat="1" ht="22.9" customHeight="1" x14ac:dyDescent="0.2">
      <c r="A3443" s="552"/>
      <c r="B3443" s="553"/>
      <c r="C3443" s="350" t="s">
        <v>6615</v>
      </c>
      <c r="D3443" s="350" t="s">
        <v>6616</v>
      </c>
      <c r="E3443" s="350" t="s">
        <v>253</v>
      </c>
      <c r="F3443" s="350" t="s">
        <v>1253</v>
      </c>
      <c r="G3443" s="350" t="s">
        <v>447</v>
      </c>
      <c r="H3443" s="309" t="s">
        <v>1225</v>
      </c>
    </row>
    <row r="3444" spans="1:8" s="187" customFormat="1" ht="22.9" customHeight="1" x14ac:dyDescent="0.2">
      <c r="A3444" s="552"/>
      <c r="B3444" s="553"/>
      <c r="C3444" s="350" t="s">
        <v>6617</v>
      </c>
      <c r="D3444" s="350" t="s">
        <v>6610</v>
      </c>
      <c r="E3444" s="350" t="s">
        <v>253</v>
      </c>
      <c r="F3444" s="350" t="s">
        <v>1253</v>
      </c>
      <c r="G3444" s="350" t="s">
        <v>447</v>
      </c>
      <c r="H3444" s="309" t="s">
        <v>1225</v>
      </c>
    </row>
    <row r="3445" spans="1:8" s="187" customFormat="1" ht="22.9" customHeight="1" x14ac:dyDescent="0.2">
      <c r="A3445" s="552"/>
      <c r="B3445" s="553"/>
      <c r="C3445" s="350" t="s">
        <v>6618</v>
      </c>
      <c r="D3445" s="350" t="s">
        <v>6619</v>
      </c>
      <c r="E3445" s="350" t="s">
        <v>253</v>
      </c>
      <c r="F3445" s="350" t="s">
        <v>1253</v>
      </c>
      <c r="G3445" s="350" t="s">
        <v>447</v>
      </c>
      <c r="H3445" s="309" t="s">
        <v>1225</v>
      </c>
    </row>
    <row r="3446" spans="1:8" s="187" customFormat="1" ht="22.9" customHeight="1" x14ac:dyDescent="0.2">
      <c r="A3446" s="552"/>
      <c r="B3446" s="553"/>
      <c r="C3446" s="350" t="s">
        <v>6620</v>
      </c>
      <c r="D3446" s="350" t="s">
        <v>6621</v>
      </c>
      <c r="E3446" s="350" t="s">
        <v>253</v>
      </c>
      <c r="F3446" s="350" t="s">
        <v>1253</v>
      </c>
      <c r="G3446" s="350" t="s">
        <v>447</v>
      </c>
      <c r="H3446" s="309" t="s">
        <v>1225</v>
      </c>
    </row>
    <row r="3447" spans="1:8" s="187" customFormat="1" ht="22.9" customHeight="1" x14ac:dyDescent="0.2">
      <c r="A3447" s="552"/>
      <c r="B3447" s="553"/>
      <c r="C3447" s="350" t="s">
        <v>6622</v>
      </c>
      <c r="D3447" s="350" t="s">
        <v>6623</v>
      </c>
      <c r="E3447" s="350" t="s">
        <v>253</v>
      </c>
      <c r="F3447" s="350" t="s">
        <v>1253</v>
      </c>
      <c r="G3447" s="350" t="s">
        <v>447</v>
      </c>
      <c r="H3447" s="309" t="s">
        <v>1225</v>
      </c>
    </row>
    <row r="3448" spans="1:8" s="187" customFormat="1" ht="22.9" customHeight="1" x14ac:dyDescent="0.2">
      <c r="A3448" s="552"/>
      <c r="B3448" s="553"/>
      <c r="C3448" s="350" t="s">
        <v>6624</v>
      </c>
      <c r="D3448" s="350" t="s">
        <v>6612</v>
      </c>
      <c r="E3448" s="350" t="s">
        <v>253</v>
      </c>
      <c r="F3448" s="350" t="s">
        <v>1253</v>
      </c>
      <c r="G3448" s="350" t="s">
        <v>447</v>
      </c>
      <c r="H3448" s="309" t="s">
        <v>1225</v>
      </c>
    </row>
    <row r="3449" spans="1:8" s="187" customFormat="1" ht="22.9" customHeight="1" x14ac:dyDescent="0.2">
      <c r="A3449" s="552"/>
      <c r="B3449" s="553"/>
      <c r="C3449" s="350" t="s">
        <v>6625</v>
      </c>
      <c r="D3449" s="350" t="s">
        <v>6612</v>
      </c>
      <c r="E3449" s="350" t="s">
        <v>253</v>
      </c>
      <c r="F3449" s="350" t="s">
        <v>1253</v>
      </c>
      <c r="G3449" s="350" t="s">
        <v>447</v>
      </c>
      <c r="H3449" s="309" t="s">
        <v>1225</v>
      </c>
    </row>
    <row r="3450" spans="1:8" s="187" customFormat="1" ht="22.9" customHeight="1" x14ac:dyDescent="0.2">
      <c r="A3450" s="552"/>
      <c r="B3450" s="553"/>
      <c r="C3450" s="350" t="s">
        <v>6626</v>
      </c>
      <c r="D3450" s="350" t="s">
        <v>6627</v>
      </c>
      <c r="E3450" s="350" t="s">
        <v>253</v>
      </c>
      <c r="F3450" s="350" t="s">
        <v>1253</v>
      </c>
      <c r="G3450" s="350" t="s">
        <v>447</v>
      </c>
      <c r="H3450" s="309" t="s">
        <v>1225</v>
      </c>
    </row>
    <row r="3451" spans="1:8" s="187" customFormat="1" ht="22.9" customHeight="1" x14ac:dyDescent="0.2">
      <c r="A3451" s="552"/>
      <c r="B3451" s="553"/>
      <c r="C3451" s="350" t="s">
        <v>6628</v>
      </c>
      <c r="D3451" s="350" t="s">
        <v>6627</v>
      </c>
      <c r="E3451" s="350" t="s">
        <v>253</v>
      </c>
      <c r="F3451" s="350" t="s">
        <v>1253</v>
      </c>
      <c r="G3451" s="350" t="s">
        <v>447</v>
      </c>
      <c r="H3451" s="309" t="s">
        <v>1225</v>
      </c>
    </row>
    <row r="3452" spans="1:8" s="187" customFormat="1" ht="22.9" customHeight="1" x14ac:dyDescent="0.2">
      <c r="A3452" s="552"/>
      <c r="B3452" s="553"/>
      <c r="C3452" s="350" t="s">
        <v>6629</v>
      </c>
      <c r="D3452" s="350" t="s">
        <v>6630</v>
      </c>
      <c r="E3452" s="350" t="s">
        <v>253</v>
      </c>
      <c r="F3452" s="350" t="s">
        <v>1253</v>
      </c>
      <c r="G3452" s="350" t="s">
        <v>447</v>
      </c>
      <c r="H3452" s="309" t="s">
        <v>1225</v>
      </c>
    </row>
    <row r="3453" spans="1:8" s="187" customFormat="1" ht="22.9" customHeight="1" x14ac:dyDescent="0.2">
      <c r="A3453" s="552"/>
      <c r="B3453" s="553"/>
      <c r="C3453" s="350" t="s">
        <v>6631</v>
      </c>
      <c r="D3453" s="350" t="s">
        <v>6632</v>
      </c>
      <c r="E3453" s="350" t="s">
        <v>253</v>
      </c>
      <c r="F3453" s="350" t="s">
        <v>1253</v>
      </c>
      <c r="G3453" s="350" t="s">
        <v>447</v>
      </c>
      <c r="H3453" s="309" t="s">
        <v>1225</v>
      </c>
    </row>
    <row r="3454" spans="1:8" s="187" customFormat="1" ht="22.9" customHeight="1" x14ac:dyDescent="0.2">
      <c r="A3454" s="552"/>
      <c r="B3454" s="553"/>
      <c r="C3454" s="350" t="s">
        <v>6633</v>
      </c>
      <c r="D3454" s="350" t="s">
        <v>6634</v>
      </c>
      <c r="E3454" s="350" t="s">
        <v>253</v>
      </c>
      <c r="F3454" s="350" t="s">
        <v>1253</v>
      </c>
      <c r="G3454" s="350" t="s">
        <v>447</v>
      </c>
      <c r="H3454" s="309" t="s">
        <v>1225</v>
      </c>
    </row>
    <row r="3455" spans="1:8" s="187" customFormat="1" ht="22.9" customHeight="1" x14ac:dyDescent="0.2">
      <c r="A3455" s="552"/>
      <c r="B3455" s="553"/>
      <c r="C3455" s="350" t="s">
        <v>6635</v>
      </c>
      <c r="D3455" s="350" t="s">
        <v>6636</v>
      </c>
      <c r="E3455" s="350" t="s">
        <v>253</v>
      </c>
      <c r="F3455" s="350" t="s">
        <v>1253</v>
      </c>
      <c r="G3455" s="350" t="s">
        <v>447</v>
      </c>
      <c r="H3455" s="309" t="s">
        <v>1225</v>
      </c>
    </row>
    <row r="3456" spans="1:8" s="187" customFormat="1" ht="22.9" customHeight="1" x14ac:dyDescent="0.2">
      <c r="A3456" s="552"/>
      <c r="B3456" s="553"/>
      <c r="C3456" s="350" t="s">
        <v>6637</v>
      </c>
      <c r="D3456" s="350" t="s">
        <v>6597</v>
      </c>
      <c r="E3456" s="350" t="s">
        <v>253</v>
      </c>
      <c r="F3456" s="350" t="s">
        <v>1253</v>
      </c>
      <c r="G3456" s="350" t="s">
        <v>447</v>
      </c>
      <c r="H3456" s="309" t="s">
        <v>1225</v>
      </c>
    </row>
    <row r="3457" spans="1:8" s="187" customFormat="1" ht="22.9" customHeight="1" x14ac:dyDescent="0.2">
      <c r="A3457" s="552"/>
      <c r="B3457" s="553"/>
      <c r="C3457" s="350" t="s">
        <v>6638</v>
      </c>
      <c r="D3457" s="350" t="s">
        <v>6639</v>
      </c>
      <c r="E3457" s="350" t="s">
        <v>253</v>
      </c>
      <c r="F3457" s="350" t="s">
        <v>1253</v>
      </c>
      <c r="G3457" s="350" t="s">
        <v>447</v>
      </c>
      <c r="H3457" s="309" t="s">
        <v>1225</v>
      </c>
    </row>
    <row r="3458" spans="1:8" s="187" customFormat="1" ht="22.9" customHeight="1" x14ac:dyDescent="0.2">
      <c r="A3458" s="552"/>
      <c r="B3458" s="553"/>
      <c r="C3458" s="350" t="s">
        <v>6640</v>
      </c>
      <c r="D3458" s="350" t="s">
        <v>6641</v>
      </c>
      <c r="E3458" s="350" t="s">
        <v>253</v>
      </c>
      <c r="F3458" s="350" t="s">
        <v>1253</v>
      </c>
      <c r="G3458" s="350" t="s">
        <v>447</v>
      </c>
      <c r="H3458" s="309" t="s">
        <v>1225</v>
      </c>
    </row>
    <row r="3459" spans="1:8" s="187" customFormat="1" ht="22.9" customHeight="1" x14ac:dyDescent="0.2">
      <c r="A3459" s="552"/>
      <c r="B3459" s="553"/>
      <c r="C3459" s="350" t="s">
        <v>6642</v>
      </c>
      <c r="D3459" s="350" t="s">
        <v>6643</v>
      </c>
      <c r="E3459" s="350" t="s">
        <v>253</v>
      </c>
      <c r="F3459" s="350" t="s">
        <v>1253</v>
      </c>
      <c r="G3459" s="350" t="s">
        <v>447</v>
      </c>
      <c r="H3459" s="309" t="s">
        <v>1225</v>
      </c>
    </row>
    <row r="3460" spans="1:8" s="187" customFormat="1" ht="22.9" customHeight="1" x14ac:dyDescent="0.2">
      <c r="A3460" s="552"/>
      <c r="B3460" s="553"/>
      <c r="C3460" s="350" t="s">
        <v>6644</v>
      </c>
      <c r="D3460" s="350" t="s">
        <v>6610</v>
      </c>
      <c r="E3460" s="350" t="s">
        <v>253</v>
      </c>
      <c r="F3460" s="350" t="s">
        <v>1253</v>
      </c>
      <c r="G3460" s="350" t="s">
        <v>447</v>
      </c>
      <c r="H3460" s="309" t="s">
        <v>1225</v>
      </c>
    </row>
    <row r="3461" spans="1:8" s="187" customFormat="1" ht="22.9" customHeight="1" x14ac:dyDescent="0.2">
      <c r="A3461" s="552" t="s">
        <v>529</v>
      </c>
      <c r="B3461" s="553" t="s">
        <v>530</v>
      </c>
      <c r="C3461" s="350" t="s">
        <v>16085</v>
      </c>
      <c r="D3461" s="350" t="s">
        <v>6652</v>
      </c>
      <c r="E3461" s="350" t="s">
        <v>253</v>
      </c>
      <c r="F3461" s="350" t="s">
        <v>1223</v>
      </c>
      <c r="G3461" s="350" t="s">
        <v>447</v>
      </c>
      <c r="H3461" s="309" t="s">
        <v>1255</v>
      </c>
    </row>
    <row r="3462" spans="1:8" s="187" customFormat="1" ht="22.9" customHeight="1" x14ac:dyDescent="0.2">
      <c r="A3462" s="552"/>
      <c r="B3462" s="553"/>
      <c r="C3462" s="350" t="s">
        <v>16086</v>
      </c>
      <c r="D3462" s="350" t="s">
        <v>6652</v>
      </c>
      <c r="E3462" s="350" t="s">
        <v>253</v>
      </c>
      <c r="F3462" s="350" t="s">
        <v>1223</v>
      </c>
      <c r="G3462" s="350" t="s">
        <v>447</v>
      </c>
      <c r="H3462" s="309" t="s">
        <v>1255</v>
      </c>
    </row>
    <row r="3463" spans="1:8" s="187" customFormat="1" ht="22.9" customHeight="1" x14ac:dyDescent="0.2">
      <c r="A3463" s="552"/>
      <c r="B3463" s="553"/>
      <c r="C3463" s="350" t="s">
        <v>16087</v>
      </c>
      <c r="D3463" s="350" t="s">
        <v>6652</v>
      </c>
      <c r="E3463" s="350" t="s">
        <v>253</v>
      </c>
      <c r="F3463" s="350" t="s">
        <v>1223</v>
      </c>
      <c r="G3463" s="350" t="s">
        <v>447</v>
      </c>
      <c r="H3463" s="309" t="s">
        <v>1255</v>
      </c>
    </row>
    <row r="3464" spans="1:8" s="187" customFormat="1" ht="22.9" customHeight="1" x14ac:dyDescent="0.2">
      <c r="A3464" s="552"/>
      <c r="B3464" s="553"/>
      <c r="C3464" s="350" t="s">
        <v>16088</v>
      </c>
      <c r="D3464" s="350" t="s">
        <v>6652</v>
      </c>
      <c r="E3464" s="350" t="s">
        <v>253</v>
      </c>
      <c r="F3464" s="350" t="s">
        <v>1223</v>
      </c>
      <c r="G3464" s="350" t="s">
        <v>447</v>
      </c>
      <c r="H3464" s="309" t="s">
        <v>1255</v>
      </c>
    </row>
    <row r="3465" spans="1:8" s="187" customFormat="1" ht="22.9" customHeight="1" x14ac:dyDescent="0.2">
      <c r="A3465" s="552"/>
      <c r="B3465" s="553"/>
      <c r="C3465" s="350" t="s">
        <v>16089</v>
      </c>
      <c r="D3465" s="350" t="s">
        <v>6653</v>
      </c>
      <c r="E3465" s="350" t="s">
        <v>253</v>
      </c>
      <c r="F3465" s="350" t="s">
        <v>1230</v>
      </c>
      <c r="G3465" s="350" t="s">
        <v>447</v>
      </c>
      <c r="H3465" s="309" t="s">
        <v>1255</v>
      </c>
    </row>
    <row r="3466" spans="1:8" s="187" customFormat="1" ht="22.9" customHeight="1" x14ac:dyDescent="0.2">
      <c r="A3466" s="552"/>
      <c r="B3466" s="553"/>
      <c r="C3466" s="350" t="s">
        <v>6654</v>
      </c>
      <c r="D3466" s="350" t="s">
        <v>6652</v>
      </c>
      <c r="E3466" s="350" t="s">
        <v>253</v>
      </c>
      <c r="F3466" s="350" t="s">
        <v>1253</v>
      </c>
      <c r="G3466" s="350" t="s">
        <v>447</v>
      </c>
      <c r="H3466" s="309" t="s">
        <v>1255</v>
      </c>
    </row>
    <row r="3467" spans="1:8" s="187" customFormat="1" ht="22.9" customHeight="1" x14ac:dyDescent="0.2">
      <c r="A3467" s="552"/>
      <c r="B3467" s="553"/>
      <c r="C3467" s="350" t="s">
        <v>6655</v>
      </c>
      <c r="D3467" s="350" t="s">
        <v>6652</v>
      </c>
      <c r="E3467" s="350" t="s">
        <v>253</v>
      </c>
      <c r="F3467" s="350" t="s">
        <v>1253</v>
      </c>
      <c r="G3467" s="350" t="s">
        <v>447</v>
      </c>
      <c r="H3467" s="309" t="s">
        <v>1255</v>
      </c>
    </row>
    <row r="3468" spans="1:8" s="187" customFormat="1" ht="22.9" customHeight="1" x14ac:dyDescent="0.2">
      <c r="A3468" s="552"/>
      <c r="B3468" s="553"/>
      <c r="C3468" s="350" t="s">
        <v>6656</v>
      </c>
      <c r="D3468" s="350" t="s">
        <v>6652</v>
      </c>
      <c r="E3468" s="350" t="s">
        <v>253</v>
      </c>
      <c r="F3468" s="350" t="s">
        <v>1253</v>
      </c>
      <c r="G3468" s="350" t="s">
        <v>447</v>
      </c>
      <c r="H3468" s="309" t="s">
        <v>1255</v>
      </c>
    </row>
    <row r="3469" spans="1:8" s="187" customFormat="1" ht="22.9" customHeight="1" x14ac:dyDescent="0.2">
      <c r="A3469" s="552"/>
      <c r="B3469" s="553"/>
      <c r="C3469" s="350" t="s">
        <v>6657</v>
      </c>
      <c r="D3469" s="350" t="s">
        <v>6652</v>
      </c>
      <c r="E3469" s="350" t="s">
        <v>253</v>
      </c>
      <c r="F3469" s="350" t="s">
        <v>1253</v>
      </c>
      <c r="G3469" s="350" t="s">
        <v>447</v>
      </c>
      <c r="H3469" s="309" t="s">
        <v>1255</v>
      </c>
    </row>
    <row r="3470" spans="1:8" s="187" customFormat="1" ht="22.9" customHeight="1" x14ac:dyDescent="0.2">
      <c r="A3470" s="552"/>
      <c r="B3470" s="553"/>
      <c r="C3470" s="350" t="s">
        <v>6658</v>
      </c>
      <c r="D3470" s="350" t="s">
        <v>6652</v>
      </c>
      <c r="E3470" s="350" t="s">
        <v>253</v>
      </c>
      <c r="F3470" s="350" t="s">
        <v>1253</v>
      </c>
      <c r="G3470" s="350" t="s">
        <v>447</v>
      </c>
      <c r="H3470" s="309" t="s">
        <v>1255</v>
      </c>
    </row>
    <row r="3471" spans="1:8" s="187" customFormat="1" ht="22.9" customHeight="1" x14ac:dyDescent="0.2">
      <c r="A3471" s="552"/>
      <c r="B3471" s="553"/>
      <c r="C3471" s="350" t="s">
        <v>6659</v>
      </c>
      <c r="D3471" s="350" t="s">
        <v>6652</v>
      </c>
      <c r="E3471" s="350" t="s">
        <v>253</v>
      </c>
      <c r="F3471" s="350" t="s">
        <v>1253</v>
      </c>
      <c r="G3471" s="350" t="s">
        <v>447</v>
      </c>
      <c r="H3471" s="309" t="s">
        <v>1255</v>
      </c>
    </row>
    <row r="3472" spans="1:8" s="187" customFormat="1" ht="22.9" customHeight="1" x14ac:dyDescent="0.2">
      <c r="A3472" s="552"/>
      <c r="B3472" s="553"/>
      <c r="C3472" s="350" t="s">
        <v>6660</v>
      </c>
      <c r="D3472" s="350" t="s">
        <v>6652</v>
      </c>
      <c r="E3472" s="350" t="s">
        <v>253</v>
      </c>
      <c r="F3472" s="350" t="s">
        <v>1253</v>
      </c>
      <c r="G3472" s="350" t="s">
        <v>447</v>
      </c>
      <c r="H3472" s="309" t="s">
        <v>1255</v>
      </c>
    </row>
    <row r="3473" spans="1:8" s="187" customFormat="1" ht="22.9" customHeight="1" x14ac:dyDescent="0.2">
      <c r="A3473" s="552"/>
      <c r="B3473" s="553"/>
      <c r="C3473" s="350" t="s">
        <v>6661</v>
      </c>
      <c r="D3473" s="350" t="s">
        <v>6662</v>
      </c>
      <c r="E3473" s="350" t="s">
        <v>253</v>
      </c>
      <c r="F3473" s="350" t="s">
        <v>1253</v>
      </c>
      <c r="G3473" s="350" t="s">
        <v>447</v>
      </c>
      <c r="H3473" s="309" t="s">
        <v>1255</v>
      </c>
    </row>
    <row r="3474" spans="1:8" s="187" customFormat="1" ht="22.9" customHeight="1" x14ac:dyDescent="0.2">
      <c r="A3474" s="552"/>
      <c r="B3474" s="553"/>
      <c r="C3474" s="350" t="s">
        <v>6663</v>
      </c>
      <c r="D3474" s="350" t="s">
        <v>6652</v>
      </c>
      <c r="E3474" s="350" t="s">
        <v>253</v>
      </c>
      <c r="F3474" s="350" t="s">
        <v>1253</v>
      </c>
      <c r="G3474" s="350" t="s">
        <v>447</v>
      </c>
      <c r="H3474" s="309" t="s">
        <v>1255</v>
      </c>
    </row>
    <row r="3475" spans="1:8" s="187" customFormat="1" ht="22.9" customHeight="1" x14ac:dyDescent="0.2">
      <c r="A3475" s="552"/>
      <c r="B3475" s="553"/>
      <c r="C3475" s="350" t="s">
        <v>6664</v>
      </c>
      <c r="D3475" s="350" t="s">
        <v>6652</v>
      </c>
      <c r="E3475" s="350" t="s">
        <v>253</v>
      </c>
      <c r="F3475" s="350" t="s">
        <v>1253</v>
      </c>
      <c r="G3475" s="350" t="s">
        <v>447</v>
      </c>
      <c r="H3475" s="309" t="s">
        <v>1255</v>
      </c>
    </row>
    <row r="3476" spans="1:8" s="187" customFormat="1" ht="22.9" customHeight="1" x14ac:dyDescent="0.2">
      <c r="A3476" s="552" t="s">
        <v>550</v>
      </c>
      <c r="B3476" s="553" t="s">
        <v>551</v>
      </c>
      <c r="C3476" s="350" t="s">
        <v>16090</v>
      </c>
      <c r="D3476" s="350" t="s">
        <v>6665</v>
      </c>
      <c r="E3476" s="350" t="s">
        <v>253</v>
      </c>
      <c r="F3476" s="350" t="s">
        <v>1233</v>
      </c>
      <c r="G3476" s="350" t="s">
        <v>447</v>
      </c>
      <c r="H3476" s="309" t="s">
        <v>1255</v>
      </c>
    </row>
    <row r="3477" spans="1:8" s="187" customFormat="1" ht="22.9" customHeight="1" x14ac:dyDescent="0.2">
      <c r="A3477" s="552"/>
      <c r="B3477" s="553"/>
      <c r="C3477" s="350" t="s">
        <v>16091</v>
      </c>
      <c r="D3477" s="350" t="s">
        <v>6666</v>
      </c>
      <c r="E3477" s="350" t="s">
        <v>253</v>
      </c>
      <c r="F3477" s="350" t="s">
        <v>1233</v>
      </c>
      <c r="G3477" s="350" t="s">
        <v>447</v>
      </c>
      <c r="H3477" s="309" t="s">
        <v>1255</v>
      </c>
    </row>
    <row r="3478" spans="1:8" s="187" customFormat="1" ht="22.9" customHeight="1" x14ac:dyDescent="0.2">
      <c r="A3478" s="552"/>
      <c r="B3478" s="553"/>
      <c r="C3478" s="350" t="s">
        <v>16092</v>
      </c>
      <c r="D3478" s="350" t="s">
        <v>6667</v>
      </c>
      <c r="E3478" s="350" t="s">
        <v>253</v>
      </c>
      <c r="F3478" s="350" t="s">
        <v>1233</v>
      </c>
      <c r="G3478" s="350" t="s">
        <v>447</v>
      </c>
      <c r="H3478" s="309" t="s">
        <v>1255</v>
      </c>
    </row>
    <row r="3479" spans="1:8" s="187" customFormat="1" ht="22.9" customHeight="1" x14ac:dyDescent="0.2">
      <c r="A3479" s="552"/>
      <c r="B3479" s="553"/>
      <c r="C3479" s="350" t="s">
        <v>16093</v>
      </c>
      <c r="D3479" s="350" t="s">
        <v>6668</v>
      </c>
      <c r="E3479" s="350" t="s">
        <v>253</v>
      </c>
      <c r="F3479" s="350" t="s">
        <v>1233</v>
      </c>
      <c r="G3479" s="350" t="s">
        <v>447</v>
      </c>
      <c r="H3479" s="309" t="s">
        <v>1255</v>
      </c>
    </row>
    <row r="3480" spans="1:8" s="187" customFormat="1" ht="22.9" customHeight="1" x14ac:dyDescent="0.2">
      <c r="A3480" s="552"/>
      <c r="B3480" s="553"/>
      <c r="C3480" s="350" t="s">
        <v>6669</v>
      </c>
      <c r="D3480" s="350" t="s">
        <v>6670</v>
      </c>
      <c r="E3480" s="350" t="s">
        <v>253</v>
      </c>
      <c r="F3480" s="350" t="s">
        <v>1253</v>
      </c>
      <c r="G3480" s="350" t="s">
        <v>447</v>
      </c>
      <c r="H3480" s="309" t="s">
        <v>1255</v>
      </c>
    </row>
    <row r="3481" spans="1:8" s="187" customFormat="1" ht="22.9" customHeight="1" x14ac:dyDescent="0.2">
      <c r="A3481" s="552"/>
      <c r="B3481" s="553"/>
      <c r="C3481" s="350" t="s">
        <v>6671</v>
      </c>
      <c r="D3481" s="350" t="s">
        <v>6672</v>
      </c>
      <c r="E3481" s="350" t="s">
        <v>253</v>
      </c>
      <c r="F3481" s="350" t="s">
        <v>1253</v>
      </c>
      <c r="G3481" s="350" t="s">
        <v>447</v>
      </c>
      <c r="H3481" s="309" t="s">
        <v>1255</v>
      </c>
    </row>
    <row r="3482" spans="1:8" s="187" customFormat="1" ht="22.9" customHeight="1" x14ac:dyDescent="0.2">
      <c r="A3482" s="552"/>
      <c r="B3482" s="553"/>
      <c r="C3482" s="350" t="s">
        <v>6673</v>
      </c>
      <c r="D3482" s="350" t="s">
        <v>6674</v>
      </c>
      <c r="E3482" s="350" t="s">
        <v>253</v>
      </c>
      <c r="F3482" s="350" t="s">
        <v>1253</v>
      </c>
      <c r="G3482" s="350" t="s">
        <v>447</v>
      </c>
      <c r="H3482" s="309" t="s">
        <v>1255</v>
      </c>
    </row>
    <row r="3483" spans="1:8" s="187" customFormat="1" ht="22.9" customHeight="1" x14ac:dyDescent="0.2">
      <c r="A3483" s="552"/>
      <c r="B3483" s="553"/>
      <c r="C3483" s="350" t="s">
        <v>6675</v>
      </c>
      <c r="D3483" s="350" t="s">
        <v>6674</v>
      </c>
      <c r="E3483" s="350" t="s">
        <v>253</v>
      </c>
      <c r="F3483" s="350" t="s">
        <v>1253</v>
      </c>
      <c r="G3483" s="350" t="s">
        <v>447</v>
      </c>
      <c r="H3483" s="309" t="s">
        <v>1255</v>
      </c>
    </row>
    <row r="3484" spans="1:8" s="187" customFormat="1" ht="22.9" customHeight="1" x14ac:dyDescent="0.2">
      <c r="A3484" s="552"/>
      <c r="B3484" s="553"/>
      <c r="C3484" s="350" t="s">
        <v>6676</v>
      </c>
      <c r="D3484" s="350" t="s">
        <v>6677</v>
      </c>
      <c r="E3484" s="350" t="s">
        <v>253</v>
      </c>
      <c r="F3484" s="350" t="s">
        <v>1253</v>
      </c>
      <c r="G3484" s="350" t="s">
        <v>447</v>
      </c>
      <c r="H3484" s="309" t="s">
        <v>1255</v>
      </c>
    </row>
    <row r="3485" spans="1:8" s="187" customFormat="1" ht="22.9" customHeight="1" x14ac:dyDescent="0.2">
      <c r="A3485" s="552" t="s">
        <v>470</v>
      </c>
      <c r="B3485" s="553" t="s">
        <v>471</v>
      </c>
      <c r="C3485" s="350" t="s">
        <v>6689</v>
      </c>
      <c r="D3485" s="350" t="s">
        <v>6690</v>
      </c>
      <c r="E3485" s="350" t="s">
        <v>253</v>
      </c>
      <c r="F3485" s="350" t="s">
        <v>1472</v>
      </c>
      <c r="G3485" s="350" t="s">
        <v>447</v>
      </c>
      <c r="H3485" s="309" t="s">
        <v>1280</v>
      </c>
    </row>
    <row r="3486" spans="1:8" s="187" customFormat="1" ht="22.9" customHeight="1" x14ac:dyDescent="0.2">
      <c r="A3486" s="552"/>
      <c r="B3486" s="553"/>
      <c r="C3486" s="350" t="s">
        <v>6691</v>
      </c>
      <c r="D3486" s="350" t="s">
        <v>6692</v>
      </c>
      <c r="E3486" s="350" t="s">
        <v>253</v>
      </c>
      <c r="F3486" s="350" t="s">
        <v>1472</v>
      </c>
      <c r="G3486" s="350" t="s">
        <v>447</v>
      </c>
      <c r="H3486" s="309" t="s">
        <v>1280</v>
      </c>
    </row>
    <row r="3487" spans="1:8" s="187" customFormat="1" ht="22.9" customHeight="1" x14ac:dyDescent="0.2">
      <c r="A3487" s="552"/>
      <c r="B3487" s="553"/>
      <c r="C3487" s="350" t="s">
        <v>6693</v>
      </c>
      <c r="D3487" s="350" t="s">
        <v>6694</v>
      </c>
      <c r="E3487" s="350" t="s">
        <v>253</v>
      </c>
      <c r="F3487" s="350" t="s">
        <v>1472</v>
      </c>
      <c r="G3487" s="350" t="s">
        <v>447</v>
      </c>
      <c r="H3487" s="309" t="s">
        <v>1280</v>
      </c>
    </row>
    <row r="3488" spans="1:8" s="187" customFormat="1" ht="22.9" customHeight="1" x14ac:dyDescent="0.2">
      <c r="A3488" s="552"/>
      <c r="B3488" s="553"/>
      <c r="C3488" s="350" t="s">
        <v>6695</v>
      </c>
      <c r="D3488" s="350" t="s">
        <v>6696</v>
      </c>
      <c r="E3488" s="350" t="s">
        <v>253</v>
      </c>
      <c r="F3488" s="350" t="s">
        <v>1472</v>
      </c>
      <c r="G3488" s="350" t="s">
        <v>447</v>
      </c>
      <c r="H3488" s="309" t="s">
        <v>1280</v>
      </c>
    </row>
    <row r="3489" spans="1:8" s="187" customFormat="1" ht="22.9" customHeight="1" x14ac:dyDescent="0.2">
      <c r="A3489" s="552"/>
      <c r="B3489" s="553"/>
      <c r="C3489" s="350" t="s">
        <v>6697</v>
      </c>
      <c r="D3489" s="350" t="s">
        <v>6698</v>
      </c>
      <c r="E3489" s="350" t="s">
        <v>253</v>
      </c>
      <c r="F3489" s="350" t="s">
        <v>1472</v>
      </c>
      <c r="G3489" s="350" t="s">
        <v>447</v>
      </c>
      <c r="H3489" s="309" t="s">
        <v>1280</v>
      </c>
    </row>
    <row r="3490" spans="1:8" s="187" customFormat="1" ht="22.9" customHeight="1" x14ac:dyDescent="0.2">
      <c r="A3490" s="552"/>
      <c r="B3490" s="553"/>
      <c r="C3490" s="350" t="s">
        <v>6699</v>
      </c>
      <c r="D3490" s="350" t="s">
        <v>6700</v>
      </c>
      <c r="E3490" s="350" t="s">
        <v>253</v>
      </c>
      <c r="F3490" s="350" t="s">
        <v>1472</v>
      </c>
      <c r="G3490" s="350" t="s">
        <v>447</v>
      </c>
      <c r="H3490" s="309" t="s">
        <v>1280</v>
      </c>
    </row>
    <row r="3491" spans="1:8" s="187" customFormat="1" ht="22.9" customHeight="1" x14ac:dyDescent="0.2">
      <c r="A3491" s="552"/>
      <c r="B3491" s="553"/>
      <c r="C3491" s="350" t="s">
        <v>6701</v>
      </c>
      <c r="D3491" s="350" t="s">
        <v>6702</v>
      </c>
      <c r="E3491" s="350" t="s">
        <v>253</v>
      </c>
      <c r="F3491" s="350" t="s">
        <v>1253</v>
      </c>
      <c r="G3491" s="350" t="s">
        <v>447</v>
      </c>
      <c r="H3491" s="309" t="s">
        <v>1280</v>
      </c>
    </row>
    <row r="3492" spans="1:8" s="187" customFormat="1" ht="22.9" customHeight="1" x14ac:dyDescent="0.2">
      <c r="A3492" s="552"/>
      <c r="B3492" s="553"/>
      <c r="C3492" s="350" t="s">
        <v>6703</v>
      </c>
      <c r="D3492" s="350" t="s">
        <v>6704</v>
      </c>
      <c r="E3492" s="350" t="s">
        <v>253</v>
      </c>
      <c r="F3492" s="350" t="s">
        <v>1253</v>
      </c>
      <c r="G3492" s="350" t="s">
        <v>447</v>
      </c>
      <c r="H3492" s="309" t="s">
        <v>1280</v>
      </c>
    </row>
    <row r="3493" spans="1:8" s="187" customFormat="1" ht="22.9" customHeight="1" x14ac:dyDescent="0.2">
      <c r="A3493" s="552"/>
      <c r="B3493" s="553"/>
      <c r="C3493" s="350" t="s">
        <v>6705</v>
      </c>
      <c r="D3493" s="350" t="s">
        <v>6706</v>
      </c>
      <c r="E3493" s="350" t="s">
        <v>253</v>
      </c>
      <c r="F3493" s="350" t="s">
        <v>1253</v>
      </c>
      <c r="G3493" s="350" t="s">
        <v>447</v>
      </c>
      <c r="H3493" s="309" t="s">
        <v>1280</v>
      </c>
    </row>
    <row r="3494" spans="1:8" s="187" customFormat="1" ht="22.9" customHeight="1" x14ac:dyDescent="0.2">
      <c r="A3494" s="552"/>
      <c r="B3494" s="553"/>
      <c r="C3494" s="350" t="s">
        <v>6707</v>
      </c>
      <c r="D3494" s="350" t="s">
        <v>6708</v>
      </c>
      <c r="E3494" s="350" t="s">
        <v>253</v>
      </c>
      <c r="F3494" s="350" t="s">
        <v>1253</v>
      </c>
      <c r="G3494" s="350" t="s">
        <v>447</v>
      </c>
      <c r="H3494" s="309" t="s">
        <v>1280</v>
      </c>
    </row>
    <row r="3495" spans="1:8" s="187" customFormat="1" ht="22.9" customHeight="1" x14ac:dyDescent="0.2">
      <c r="A3495" s="552"/>
      <c r="B3495" s="553"/>
      <c r="C3495" s="350" t="s">
        <v>6709</v>
      </c>
      <c r="D3495" s="350" t="s">
        <v>6710</v>
      </c>
      <c r="E3495" s="350" t="s">
        <v>253</v>
      </c>
      <c r="F3495" s="350" t="s">
        <v>1253</v>
      </c>
      <c r="G3495" s="350" t="s">
        <v>447</v>
      </c>
      <c r="H3495" s="309" t="s">
        <v>1280</v>
      </c>
    </row>
    <row r="3496" spans="1:8" s="187" customFormat="1" ht="22.9" customHeight="1" x14ac:dyDescent="0.2">
      <c r="A3496" s="552"/>
      <c r="B3496" s="553"/>
      <c r="C3496" s="350" t="s">
        <v>6711</v>
      </c>
      <c r="D3496" s="350" t="s">
        <v>6712</v>
      </c>
      <c r="E3496" s="350" t="s">
        <v>253</v>
      </c>
      <c r="F3496" s="350" t="s">
        <v>1253</v>
      </c>
      <c r="G3496" s="350" t="s">
        <v>447</v>
      </c>
      <c r="H3496" s="309" t="s">
        <v>1280</v>
      </c>
    </row>
    <row r="3497" spans="1:8" s="187" customFormat="1" ht="22.9" customHeight="1" x14ac:dyDescent="0.2">
      <c r="A3497" s="552"/>
      <c r="B3497" s="553"/>
      <c r="C3497" s="350" t="s">
        <v>6713</v>
      </c>
      <c r="D3497" s="350" t="s">
        <v>6714</v>
      </c>
      <c r="E3497" s="350" t="s">
        <v>253</v>
      </c>
      <c r="F3497" s="350" t="s">
        <v>1253</v>
      </c>
      <c r="G3497" s="350" t="s">
        <v>447</v>
      </c>
      <c r="H3497" s="309" t="s">
        <v>1280</v>
      </c>
    </row>
    <row r="3498" spans="1:8" s="187" customFormat="1" ht="22.9" customHeight="1" x14ac:dyDescent="0.2">
      <c r="A3498" s="552"/>
      <c r="B3498" s="553"/>
      <c r="C3498" s="350" t="s">
        <v>6715</v>
      </c>
      <c r="D3498" s="350" t="s">
        <v>6716</v>
      </c>
      <c r="E3498" s="350" t="s">
        <v>253</v>
      </c>
      <c r="F3498" s="350" t="s">
        <v>1253</v>
      </c>
      <c r="G3498" s="350" t="s">
        <v>447</v>
      </c>
      <c r="H3498" s="309" t="s">
        <v>1280</v>
      </c>
    </row>
    <row r="3499" spans="1:8" s="187" customFormat="1" ht="22.9" customHeight="1" x14ac:dyDescent="0.2">
      <c r="A3499" s="552"/>
      <c r="B3499" s="553"/>
      <c r="C3499" s="350" t="s">
        <v>6717</v>
      </c>
      <c r="D3499" s="350" t="s">
        <v>6718</v>
      </c>
      <c r="E3499" s="350" t="s">
        <v>253</v>
      </c>
      <c r="F3499" s="350" t="s">
        <v>1253</v>
      </c>
      <c r="G3499" s="350" t="s">
        <v>447</v>
      </c>
      <c r="H3499" s="309" t="s">
        <v>1280</v>
      </c>
    </row>
    <row r="3500" spans="1:8" s="187" customFormat="1" ht="22.9" customHeight="1" x14ac:dyDescent="0.2">
      <c r="A3500" s="552"/>
      <c r="B3500" s="553"/>
      <c r="C3500" s="350" t="s">
        <v>6719</v>
      </c>
      <c r="D3500" s="350" t="s">
        <v>6720</v>
      </c>
      <c r="E3500" s="350" t="s">
        <v>253</v>
      </c>
      <c r="F3500" s="350" t="s">
        <v>1253</v>
      </c>
      <c r="G3500" s="350" t="s">
        <v>447</v>
      </c>
      <c r="H3500" s="309" t="s">
        <v>1280</v>
      </c>
    </row>
    <row r="3501" spans="1:8" s="187" customFormat="1" ht="22.9" customHeight="1" x14ac:dyDescent="0.2">
      <c r="A3501" s="552"/>
      <c r="B3501" s="553"/>
      <c r="C3501" s="350" t="s">
        <v>6721</v>
      </c>
      <c r="D3501" s="350" t="s">
        <v>6722</v>
      </c>
      <c r="E3501" s="350" t="s">
        <v>253</v>
      </c>
      <c r="F3501" s="350" t="s">
        <v>1253</v>
      </c>
      <c r="G3501" s="350" t="s">
        <v>447</v>
      </c>
      <c r="H3501" s="309" t="s">
        <v>1280</v>
      </c>
    </row>
    <row r="3502" spans="1:8" s="187" customFormat="1" ht="22.9" customHeight="1" x14ac:dyDescent="0.2">
      <c r="A3502" s="552"/>
      <c r="B3502" s="553"/>
      <c r="C3502" s="350" t="s">
        <v>6723</v>
      </c>
      <c r="D3502" s="350" t="s">
        <v>6724</v>
      </c>
      <c r="E3502" s="350" t="s">
        <v>253</v>
      </c>
      <c r="F3502" s="350" t="s">
        <v>1253</v>
      </c>
      <c r="G3502" s="350" t="s">
        <v>447</v>
      </c>
      <c r="H3502" s="309" t="s">
        <v>1280</v>
      </c>
    </row>
    <row r="3503" spans="1:8" s="187" customFormat="1" ht="22.9" customHeight="1" x14ac:dyDescent="0.2">
      <c r="A3503" s="552"/>
      <c r="B3503" s="553"/>
      <c r="C3503" s="350" t="s">
        <v>6725</v>
      </c>
      <c r="D3503" s="350" t="s">
        <v>6726</v>
      </c>
      <c r="E3503" s="350" t="s">
        <v>253</v>
      </c>
      <c r="F3503" s="350" t="s">
        <v>1253</v>
      </c>
      <c r="G3503" s="350" t="s">
        <v>447</v>
      </c>
      <c r="H3503" s="309" t="s">
        <v>1280</v>
      </c>
    </row>
    <row r="3504" spans="1:8" s="187" customFormat="1" ht="22.9" customHeight="1" x14ac:dyDescent="0.2">
      <c r="A3504" s="552"/>
      <c r="B3504" s="553"/>
      <c r="C3504" s="350" t="s">
        <v>6727</v>
      </c>
      <c r="D3504" s="350" t="s">
        <v>6728</v>
      </c>
      <c r="E3504" s="350" t="s">
        <v>253</v>
      </c>
      <c r="F3504" s="350" t="s">
        <v>1253</v>
      </c>
      <c r="G3504" s="350" t="s">
        <v>447</v>
      </c>
      <c r="H3504" s="309" t="s">
        <v>1280</v>
      </c>
    </row>
    <row r="3505" spans="1:8" s="187" customFormat="1" ht="22.9" customHeight="1" x14ac:dyDescent="0.2">
      <c r="A3505" s="552"/>
      <c r="B3505" s="553"/>
      <c r="C3505" s="350" t="s">
        <v>6729</v>
      </c>
      <c r="D3505" s="350" t="s">
        <v>6730</v>
      </c>
      <c r="E3505" s="350" t="s">
        <v>253</v>
      </c>
      <c r="F3505" s="350" t="s">
        <v>1253</v>
      </c>
      <c r="G3505" s="350" t="s">
        <v>447</v>
      </c>
      <c r="H3505" s="309" t="s">
        <v>1280</v>
      </c>
    </row>
    <row r="3506" spans="1:8" s="187" customFormat="1" ht="22.9" customHeight="1" x14ac:dyDescent="0.2">
      <c r="A3506" s="552" t="s">
        <v>1138</v>
      </c>
      <c r="B3506" s="553" t="s">
        <v>1139</v>
      </c>
      <c r="C3506" s="350" t="s">
        <v>6731</v>
      </c>
      <c r="D3506" s="350" t="s">
        <v>6732</v>
      </c>
      <c r="E3506" s="350" t="s">
        <v>253</v>
      </c>
      <c r="F3506" s="350" t="s">
        <v>1253</v>
      </c>
      <c r="G3506" s="350" t="s">
        <v>447</v>
      </c>
      <c r="H3506" s="309"/>
    </row>
    <row r="3507" spans="1:8" s="187" customFormat="1" ht="22.9" customHeight="1" x14ac:dyDescent="0.2">
      <c r="A3507" s="552"/>
      <c r="B3507" s="553"/>
      <c r="C3507" s="350" t="s">
        <v>6733</v>
      </c>
      <c r="D3507" s="350" t="s">
        <v>6734</v>
      </c>
      <c r="E3507" s="350" t="s">
        <v>253</v>
      </c>
      <c r="F3507" s="350" t="s">
        <v>1253</v>
      </c>
      <c r="G3507" s="350" t="s">
        <v>447</v>
      </c>
      <c r="H3507" s="309"/>
    </row>
    <row r="3508" spans="1:8" s="187" customFormat="1" ht="22.9" customHeight="1" x14ac:dyDescent="0.2">
      <c r="A3508" s="552"/>
      <c r="B3508" s="553"/>
      <c r="C3508" s="350" t="s">
        <v>6735</v>
      </c>
      <c r="D3508" s="350" t="s">
        <v>6736</v>
      </c>
      <c r="E3508" s="350" t="s">
        <v>253</v>
      </c>
      <c r="F3508" s="350" t="s">
        <v>1253</v>
      </c>
      <c r="G3508" s="350" t="s">
        <v>447</v>
      </c>
      <c r="H3508" s="309"/>
    </row>
    <row r="3509" spans="1:8" s="187" customFormat="1" ht="22.9" customHeight="1" x14ac:dyDescent="0.2">
      <c r="A3509" s="552" t="s">
        <v>561</v>
      </c>
      <c r="B3509" s="553" t="s">
        <v>562</v>
      </c>
      <c r="C3509" s="350" t="s">
        <v>6737</v>
      </c>
      <c r="D3509" s="350" t="s">
        <v>6738</v>
      </c>
      <c r="E3509" s="350" t="s">
        <v>253</v>
      </c>
      <c r="F3509" s="350" t="s">
        <v>1253</v>
      </c>
      <c r="G3509" s="350" t="s">
        <v>447</v>
      </c>
      <c r="H3509" s="309"/>
    </row>
    <row r="3510" spans="1:8" s="187" customFormat="1" ht="22.9" customHeight="1" x14ac:dyDescent="0.2">
      <c r="A3510" s="552"/>
      <c r="B3510" s="553"/>
      <c r="C3510" s="350" t="s">
        <v>6739</v>
      </c>
      <c r="D3510" s="350" t="s">
        <v>6740</v>
      </c>
      <c r="E3510" s="350" t="s">
        <v>253</v>
      </c>
      <c r="F3510" s="350" t="s">
        <v>1253</v>
      </c>
      <c r="G3510" s="350" t="s">
        <v>447</v>
      </c>
      <c r="H3510" s="309"/>
    </row>
    <row r="3511" spans="1:8" s="187" customFormat="1" ht="22.9" customHeight="1" x14ac:dyDescent="0.2">
      <c r="A3511" s="552"/>
      <c r="B3511" s="553"/>
      <c r="C3511" s="350" t="s">
        <v>6741</v>
      </c>
      <c r="D3511" s="350" t="s">
        <v>6742</v>
      </c>
      <c r="E3511" s="350" t="s">
        <v>253</v>
      </c>
      <c r="F3511" s="350" t="s">
        <v>1253</v>
      </c>
      <c r="G3511" s="350" t="s">
        <v>447</v>
      </c>
      <c r="H3511" s="309"/>
    </row>
    <row r="3512" spans="1:8" s="187" customFormat="1" ht="22.9" customHeight="1" x14ac:dyDescent="0.2">
      <c r="A3512" s="552"/>
      <c r="B3512" s="553"/>
      <c r="C3512" s="350" t="s">
        <v>6743</v>
      </c>
      <c r="D3512" s="350" t="s">
        <v>6744</v>
      </c>
      <c r="E3512" s="350" t="s">
        <v>253</v>
      </c>
      <c r="F3512" s="350" t="s">
        <v>1253</v>
      </c>
      <c r="G3512" s="350" t="s">
        <v>447</v>
      </c>
      <c r="H3512" s="309"/>
    </row>
    <row r="3513" spans="1:8" s="187" customFormat="1" ht="22.9" customHeight="1" x14ac:dyDescent="0.2">
      <c r="A3513" s="552"/>
      <c r="B3513" s="553"/>
      <c r="C3513" s="350" t="s">
        <v>6745</v>
      </c>
      <c r="D3513" s="350" t="s">
        <v>6746</v>
      </c>
      <c r="E3513" s="350" t="s">
        <v>253</v>
      </c>
      <c r="F3513" s="350" t="s">
        <v>1253</v>
      </c>
      <c r="G3513" s="350" t="s">
        <v>447</v>
      </c>
      <c r="H3513" s="309"/>
    </row>
    <row r="3514" spans="1:8" s="187" customFormat="1" ht="22.9" customHeight="1" x14ac:dyDescent="0.2">
      <c r="A3514" s="552"/>
      <c r="B3514" s="553"/>
      <c r="C3514" s="350" t="s">
        <v>6747</v>
      </c>
      <c r="D3514" s="350" t="s">
        <v>6748</v>
      </c>
      <c r="E3514" s="350" t="s">
        <v>253</v>
      </c>
      <c r="F3514" s="350" t="s">
        <v>1253</v>
      </c>
      <c r="G3514" s="350" t="s">
        <v>447</v>
      </c>
      <c r="H3514" s="309"/>
    </row>
    <row r="3515" spans="1:8" s="187" customFormat="1" ht="22.9" customHeight="1" x14ac:dyDescent="0.2">
      <c r="A3515" s="552"/>
      <c r="B3515" s="553"/>
      <c r="C3515" s="350" t="s">
        <v>6749</v>
      </c>
      <c r="D3515" s="350" t="s">
        <v>6750</v>
      </c>
      <c r="E3515" s="350" t="s">
        <v>253</v>
      </c>
      <c r="F3515" s="350" t="s">
        <v>1253</v>
      </c>
      <c r="G3515" s="350" t="s">
        <v>447</v>
      </c>
      <c r="H3515" s="309"/>
    </row>
    <row r="3516" spans="1:8" s="187" customFormat="1" ht="22.9" customHeight="1" x14ac:dyDescent="0.2">
      <c r="A3516" s="552"/>
      <c r="B3516" s="553"/>
      <c r="C3516" s="350" t="s">
        <v>6751</v>
      </c>
      <c r="D3516" s="350" t="s">
        <v>6752</v>
      </c>
      <c r="E3516" s="350" t="s">
        <v>253</v>
      </c>
      <c r="F3516" s="350" t="s">
        <v>1253</v>
      </c>
      <c r="G3516" s="350" t="s">
        <v>447</v>
      </c>
      <c r="H3516" s="309"/>
    </row>
    <row r="3517" spans="1:8" s="187" customFormat="1" ht="22.9" customHeight="1" x14ac:dyDescent="0.2">
      <c r="A3517" s="349" t="s">
        <v>1140</v>
      </c>
      <c r="B3517" s="350" t="s">
        <v>1141</v>
      </c>
      <c r="C3517" s="350" t="s">
        <v>6753</v>
      </c>
      <c r="D3517" s="350" t="s">
        <v>1141</v>
      </c>
      <c r="E3517" s="350" t="s">
        <v>253</v>
      </c>
      <c r="F3517" s="350" t="s">
        <v>1253</v>
      </c>
      <c r="G3517" s="350" t="s">
        <v>447</v>
      </c>
      <c r="H3517" s="309"/>
    </row>
    <row r="3518" spans="1:8" s="187" customFormat="1" ht="22.9" customHeight="1" x14ac:dyDescent="0.2">
      <c r="A3518" s="552" t="s">
        <v>730</v>
      </c>
      <c r="B3518" s="553" t="s">
        <v>731</v>
      </c>
      <c r="C3518" s="350" t="s">
        <v>6754</v>
      </c>
      <c r="D3518" s="350" t="s">
        <v>6755</v>
      </c>
      <c r="E3518" s="350" t="s">
        <v>249</v>
      </c>
      <c r="F3518" s="350" t="s">
        <v>2518</v>
      </c>
      <c r="G3518" s="350" t="s">
        <v>447</v>
      </c>
      <c r="H3518" s="309"/>
    </row>
    <row r="3519" spans="1:8" s="187" customFormat="1" ht="22.9" customHeight="1" x14ac:dyDescent="0.2">
      <c r="A3519" s="552"/>
      <c r="B3519" s="553"/>
      <c r="C3519" s="350" t="s">
        <v>6756</v>
      </c>
      <c r="D3519" s="350" t="s">
        <v>6757</v>
      </c>
      <c r="E3519" s="350" t="s">
        <v>253</v>
      </c>
      <c r="F3519" s="350" t="s">
        <v>1685</v>
      </c>
      <c r="G3519" s="350" t="s">
        <v>447</v>
      </c>
      <c r="H3519" s="309"/>
    </row>
    <row r="3520" spans="1:8" s="187" customFormat="1" ht="22.9" customHeight="1" x14ac:dyDescent="0.2">
      <c r="A3520" s="552"/>
      <c r="B3520" s="553"/>
      <c r="C3520" s="350" t="s">
        <v>6758</v>
      </c>
      <c r="D3520" s="350" t="s">
        <v>6759</v>
      </c>
      <c r="E3520" s="350" t="s">
        <v>253</v>
      </c>
      <c r="F3520" s="350" t="s">
        <v>1685</v>
      </c>
      <c r="G3520" s="350" t="s">
        <v>447</v>
      </c>
      <c r="H3520" s="309"/>
    </row>
    <row r="3521" spans="1:8" s="187" customFormat="1" ht="22.9" customHeight="1" x14ac:dyDescent="0.2">
      <c r="A3521" s="552"/>
      <c r="B3521" s="553"/>
      <c r="C3521" s="350" t="s">
        <v>6760</v>
      </c>
      <c r="D3521" s="350" t="s">
        <v>6761</v>
      </c>
      <c r="E3521" s="350" t="s">
        <v>253</v>
      </c>
      <c r="F3521" s="350" t="s">
        <v>1685</v>
      </c>
      <c r="G3521" s="350" t="s">
        <v>447</v>
      </c>
      <c r="H3521" s="309"/>
    </row>
    <row r="3522" spans="1:8" s="187" customFormat="1" ht="22.9" customHeight="1" x14ac:dyDescent="0.2">
      <c r="A3522" s="552"/>
      <c r="B3522" s="553"/>
      <c r="C3522" s="350" t="s">
        <v>6762</v>
      </c>
      <c r="D3522" s="350" t="s">
        <v>6763</v>
      </c>
      <c r="E3522" s="350" t="s">
        <v>253</v>
      </c>
      <c r="F3522" s="350" t="s">
        <v>1685</v>
      </c>
      <c r="G3522" s="350" t="s">
        <v>447</v>
      </c>
      <c r="H3522" s="309"/>
    </row>
    <row r="3523" spans="1:8" s="187" customFormat="1" ht="22.9" customHeight="1" x14ac:dyDescent="0.2">
      <c r="A3523" s="552"/>
      <c r="B3523" s="553"/>
      <c r="C3523" s="350" t="s">
        <v>6764</v>
      </c>
      <c r="D3523" s="350" t="s">
        <v>6765</v>
      </c>
      <c r="E3523" s="350" t="s">
        <v>253</v>
      </c>
      <c r="F3523" s="350" t="s">
        <v>1685</v>
      </c>
      <c r="G3523" s="350" t="s">
        <v>447</v>
      </c>
      <c r="H3523" s="309"/>
    </row>
    <row r="3524" spans="1:8" s="187" customFormat="1" ht="22.9" customHeight="1" x14ac:dyDescent="0.2">
      <c r="A3524" s="552"/>
      <c r="B3524" s="553"/>
      <c r="C3524" s="350" t="s">
        <v>6766</v>
      </c>
      <c r="D3524" s="350" t="s">
        <v>6767</v>
      </c>
      <c r="E3524" s="350" t="s">
        <v>253</v>
      </c>
      <c r="F3524" s="350" t="s">
        <v>1685</v>
      </c>
      <c r="G3524" s="350" t="s">
        <v>447</v>
      </c>
      <c r="H3524" s="309"/>
    </row>
    <row r="3525" spans="1:8" s="187" customFormat="1" ht="22.9" customHeight="1" x14ac:dyDescent="0.2">
      <c r="A3525" s="552"/>
      <c r="B3525" s="553"/>
      <c r="C3525" s="350" t="s">
        <v>6768</v>
      </c>
      <c r="D3525" s="350" t="s">
        <v>6769</v>
      </c>
      <c r="E3525" s="350" t="s">
        <v>253</v>
      </c>
      <c r="F3525" s="350" t="s">
        <v>1685</v>
      </c>
      <c r="G3525" s="350" t="s">
        <v>447</v>
      </c>
      <c r="H3525" s="309"/>
    </row>
    <row r="3526" spans="1:8" s="187" customFormat="1" ht="22.9" customHeight="1" x14ac:dyDescent="0.2">
      <c r="A3526" s="552"/>
      <c r="B3526" s="553"/>
      <c r="C3526" s="350" t="s">
        <v>6770</v>
      </c>
      <c r="D3526" s="350" t="s">
        <v>6771</v>
      </c>
      <c r="E3526" s="350" t="s">
        <v>253</v>
      </c>
      <c r="F3526" s="350" t="s">
        <v>1685</v>
      </c>
      <c r="G3526" s="350" t="s">
        <v>447</v>
      </c>
      <c r="H3526" s="309"/>
    </row>
    <row r="3527" spans="1:8" s="187" customFormat="1" ht="22.9" customHeight="1" x14ac:dyDescent="0.2">
      <c r="A3527" s="552"/>
      <c r="B3527" s="553"/>
      <c r="C3527" s="350" t="s">
        <v>6772</v>
      </c>
      <c r="D3527" s="350" t="s">
        <v>6773</v>
      </c>
      <c r="E3527" s="350" t="s">
        <v>253</v>
      </c>
      <c r="F3527" s="350" t="s">
        <v>1685</v>
      </c>
      <c r="G3527" s="350" t="s">
        <v>447</v>
      </c>
      <c r="H3527" s="309"/>
    </row>
    <row r="3528" spans="1:8" s="187" customFormat="1" ht="22.9" customHeight="1" x14ac:dyDescent="0.2">
      <c r="A3528" s="552"/>
      <c r="B3528" s="553"/>
      <c r="C3528" s="350" t="s">
        <v>6774</v>
      </c>
      <c r="D3528" s="350" t="s">
        <v>6775</v>
      </c>
      <c r="E3528" s="350" t="s">
        <v>253</v>
      </c>
      <c r="F3528" s="350" t="s">
        <v>1685</v>
      </c>
      <c r="G3528" s="350" t="s">
        <v>447</v>
      </c>
      <c r="H3528" s="309"/>
    </row>
    <row r="3529" spans="1:8" s="187" customFormat="1" ht="22.9" customHeight="1" x14ac:dyDescent="0.2">
      <c r="A3529" s="552"/>
      <c r="B3529" s="553"/>
      <c r="C3529" s="350" t="s">
        <v>6776</v>
      </c>
      <c r="D3529" s="350" t="s">
        <v>6777</v>
      </c>
      <c r="E3529" s="350" t="s">
        <v>253</v>
      </c>
      <c r="F3529" s="350" t="s">
        <v>1685</v>
      </c>
      <c r="G3529" s="350" t="s">
        <v>447</v>
      </c>
      <c r="H3529" s="309"/>
    </row>
    <row r="3530" spans="1:8" s="187" customFormat="1" ht="22.9" customHeight="1" x14ac:dyDescent="0.2">
      <c r="A3530" s="552"/>
      <c r="B3530" s="553"/>
      <c r="C3530" s="350" t="s">
        <v>6778</v>
      </c>
      <c r="D3530" s="350" t="s">
        <v>6779</v>
      </c>
      <c r="E3530" s="350" t="s">
        <v>253</v>
      </c>
      <c r="F3530" s="350" t="s">
        <v>1685</v>
      </c>
      <c r="G3530" s="350" t="s">
        <v>447</v>
      </c>
      <c r="H3530" s="309"/>
    </row>
    <row r="3531" spans="1:8" s="187" customFormat="1" ht="22.9" customHeight="1" x14ac:dyDescent="0.2">
      <c r="A3531" s="552"/>
      <c r="B3531" s="553"/>
      <c r="C3531" s="350" t="s">
        <v>6780</v>
      </c>
      <c r="D3531" s="350" t="s">
        <v>6781</v>
      </c>
      <c r="E3531" s="350" t="s">
        <v>253</v>
      </c>
      <c r="F3531" s="350" t="s">
        <v>1685</v>
      </c>
      <c r="G3531" s="350" t="s">
        <v>447</v>
      </c>
      <c r="H3531" s="309"/>
    </row>
    <row r="3532" spans="1:8" s="187" customFormat="1" ht="22.9" customHeight="1" x14ac:dyDescent="0.2">
      <c r="A3532" s="552"/>
      <c r="B3532" s="553"/>
      <c r="C3532" s="350" t="s">
        <v>6782</v>
      </c>
      <c r="D3532" s="350" t="s">
        <v>6783</v>
      </c>
      <c r="E3532" s="350" t="s">
        <v>253</v>
      </c>
      <c r="F3532" s="350" t="s">
        <v>1685</v>
      </c>
      <c r="G3532" s="350" t="s">
        <v>447</v>
      </c>
      <c r="H3532" s="309"/>
    </row>
    <row r="3533" spans="1:8" s="187" customFormat="1" ht="22.9" customHeight="1" x14ac:dyDescent="0.2">
      <c r="A3533" s="552"/>
      <c r="B3533" s="553"/>
      <c r="C3533" s="350" t="s">
        <v>6784</v>
      </c>
      <c r="D3533" s="350" t="s">
        <v>6785</v>
      </c>
      <c r="E3533" s="350" t="s">
        <v>253</v>
      </c>
      <c r="F3533" s="350" t="s">
        <v>1685</v>
      </c>
      <c r="G3533" s="350" t="s">
        <v>447</v>
      </c>
      <c r="H3533" s="309"/>
    </row>
    <row r="3534" spans="1:8" s="187" customFormat="1" ht="22.9" customHeight="1" x14ac:dyDescent="0.2">
      <c r="A3534" s="552" t="s">
        <v>750</v>
      </c>
      <c r="B3534" s="553" t="s">
        <v>16283</v>
      </c>
      <c r="C3534" s="350" t="s">
        <v>6786</v>
      </c>
      <c r="D3534" s="350" t="s">
        <v>6787</v>
      </c>
      <c r="E3534" s="350" t="s">
        <v>252</v>
      </c>
      <c r="F3534" s="350" t="s">
        <v>353</v>
      </c>
      <c r="G3534" s="350" t="s">
        <v>462</v>
      </c>
      <c r="H3534" s="309"/>
    </row>
    <row r="3535" spans="1:8" s="187" customFormat="1" ht="22.9" customHeight="1" x14ac:dyDescent="0.2">
      <c r="A3535" s="552"/>
      <c r="B3535" s="553"/>
      <c r="C3535" s="350" t="s">
        <v>6788</v>
      </c>
      <c r="D3535" s="350" t="s">
        <v>6789</v>
      </c>
      <c r="E3535" s="350" t="s">
        <v>252</v>
      </c>
      <c r="F3535" s="350" t="s">
        <v>353</v>
      </c>
      <c r="G3535" s="350" t="s">
        <v>462</v>
      </c>
      <c r="H3535" s="309"/>
    </row>
    <row r="3536" spans="1:8" s="187" customFormat="1" ht="22.9" customHeight="1" x14ac:dyDescent="0.2">
      <c r="A3536" s="552"/>
      <c r="B3536" s="553"/>
      <c r="C3536" s="350" t="s">
        <v>6790</v>
      </c>
      <c r="D3536" s="350" t="s">
        <v>6791</v>
      </c>
      <c r="E3536" s="350" t="s">
        <v>253</v>
      </c>
      <c r="F3536" s="350" t="s">
        <v>1685</v>
      </c>
      <c r="G3536" s="350" t="s">
        <v>462</v>
      </c>
      <c r="H3536" s="309"/>
    </row>
    <row r="3537" spans="1:8" s="187" customFormat="1" ht="22.9" customHeight="1" x14ac:dyDescent="0.2">
      <c r="A3537" s="552"/>
      <c r="B3537" s="553"/>
      <c r="C3537" s="350" t="s">
        <v>6792</v>
      </c>
      <c r="D3537" s="350" t="s">
        <v>6793</v>
      </c>
      <c r="E3537" s="350" t="s">
        <v>253</v>
      </c>
      <c r="F3537" s="350" t="s">
        <v>1685</v>
      </c>
      <c r="G3537" s="350" t="s">
        <v>462</v>
      </c>
      <c r="H3537" s="309"/>
    </row>
    <row r="3538" spans="1:8" s="187" customFormat="1" ht="22.9" customHeight="1" x14ac:dyDescent="0.2">
      <c r="A3538" s="552"/>
      <c r="B3538" s="553"/>
      <c r="C3538" s="350" t="s">
        <v>6794</v>
      </c>
      <c r="D3538" s="350" t="s">
        <v>6795</v>
      </c>
      <c r="E3538" s="350" t="s">
        <v>253</v>
      </c>
      <c r="F3538" s="350" t="s">
        <v>1685</v>
      </c>
      <c r="G3538" s="350" t="s">
        <v>462</v>
      </c>
      <c r="H3538" s="309"/>
    </row>
    <row r="3539" spans="1:8" s="187" customFormat="1" ht="22.9" customHeight="1" x14ac:dyDescent="0.2">
      <c r="A3539" s="552" t="s">
        <v>704</v>
      </c>
      <c r="B3539" s="553" t="s">
        <v>705</v>
      </c>
      <c r="C3539" s="350" t="s">
        <v>6796</v>
      </c>
      <c r="D3539" s="350" t="s">
        <v>6797</v>
      </c>
      <c r="E3539" s="350" t="s">
        <v>253</v>
      </c>
      <c r="F3539" s="350" t="s">
        <v>1685</v>
      </c>
      <c r="G3539" s="350" t="s">
        <v>447</v>
      </c>
      <c r="H3539" s="309"/>
    </row>
    <row r="3540" spans="1:8" s="187" customFormat="1" ht="22.9" customHeight="1" x14ac:dyDescent="0.2">
      <c r="A3540" s="552"/>
      <c r="B3540" s="553"/>
      <c r="C3540" s="350" t="s">
        <v>6798</v>
      </c>
      <c r="D3540" s="350" t="s">
        <v>6799</v>
      </c>
      <c r="E3540" s="350" t="s">
        <v>253</v>
      </c>
      <c r="F3540" s="350" t="s">
        <v>1685</v>
      </c>
      <c r="G3540" s="350" t="s">
        <v>447</v>
      </c>
      <c r="H3540" s="309"/>
    </row>
    <row r="3541" spans="1:8" s="187" customFormat="1" ht="22.9" customHeight="1" x14ac:dyDescent="0.2">
      <c r="A3541" s="552"/>
      <c r="B3541" s="553"/>
      <c r="C3541" s="350" t="s">
        <v>6800</v>
      </c>
      <c r="D3541" s="350" t="s">
        <v>6801</v>
      </c>
      <c r="E3541" s="350" t="s">
        <v>253</v>
      </c>
      <c r="F3541" s="350" t="s">
        <v>1685</v>
      </c>
      <c r="G3541" s="350" t="s">
        <v>447</v>
      </c>
      <c r="H3541" s="309"/>
    </row>
    <row r="3542" spans="1:8" s="187" customFormat="1" ht="22.9" customHeight="1" x14ac:dyDescent="0.2">
      <c r="A3542" s="552" t="s">
        <v>616</v>
      </c>
      <c r="B3542" s="553" t="s">
        <v>617</v>
      </c>
      <c r="C3542" s="350" t="s">
        <v>16094</v>
      </c>
      <c r="D3542" s="350" t="s">
        <v>6810</v>
      </c>
      <c r="E3542" s="350" t="s">
        <v>252</v>
      </c>
      <c r="F3542" s="350" t="s">
        <v>18320</v>
      </c>
      <c r="G3542" s="350" t="s">
        <v>447</v>
      </c>
      <c r="H3542" s="309" t="s">
        <v>1413</v>
      </c>
    </row>
    <row r="3543" spans="1:8" s="187" customFormat="1" ht="22.9" customHeight="1" x14ac:dyDescent="0.2">
      <c r="A3543" s="552"/>
      <c r="B3543" s="553"/>
      <c r="C3543" s="350" t="s">
        <v>6802</v>
      </c>
      <c r="D3543" s="350" t="s">
        <v>6803</v>
      </c>
      <c r="E3543" s="350" t="s">
        <v>252</v>
      </c>
      <c r="F3543" s="350" t="s">
        <v>353</v>
      </c>
      <c r="G3543" s="350" t="s">
        <v>447</v>
      </c>
      <c r="H3543" s="309" t="s">
        <v>1413</v>
      </c>
    </row>
    <row r="3544" spans="1:8" s="187" customFormat="1" ht="22.9" customHeight="1" x14ac:dyDescent="0.2">
      <c r="A3544" s="552"/>
      <c r="B3544" s="553"/>
      <c r="C3544" s="350" t="s">
        <v>6804</v>
      </c>
      <c r="D3544" s="350" t="s">
        <v>6805</v>
      </c>
      <c r="E3544" s="350" t="s">
        <v>252</v>
      </c>
      <c r="F3544" s="350" t="s">
        <v>353</v>
      </c>
      <c r="G3544" s="350" t="s">
        <v>447</v>
      </c>
      <c r="H3544" s="309" t="s">
        <v>1413</v>
      </c>
    </row>
    <row r="3545" spans="1:8" s="187" customFormat="1" ht="22.9" customHeight="1" x14ac:dyDescent="0.2">
      <c r="A3545" s="552"/>
      <c r="B3545" s="553"/>
      <c r="C3545" s="350" t="s">
        <v>6806</v>
      </c>
      <c r="D3545" s="350" t="s">
        <v>6807</v>
      </c>
      <c r="E3545" s="350" t="s">
        <v>249</v>
      </c>
      <c r="F3545" s="350" t="s">
        <v>2518</v>
      </c>
      <c r="G3545" s="350" t="s">
        <v>447</v>
      </c>
      <c r="H3545" s="309" t="s">
        <v>1413</v>
      </c>
    </row>
    <row r="3546" spans="1:8" s="187" customFormat="1" ht="22.9" customHeight="1" x14ac:dyDescent="0.2">
      <c r="A3546" s="552"/>
      <c r="B3546" s="553"/>
      <c r="C3546" s="350" t="s">
        <v>6808</v>
      </c>
      <c r="D3546" s="350" t="s">
        <v>6809</v>
      </c>
      <c r="E3546" s="350" t="s">
        <v>249</v>
      </c>
      <c r="F3546" s="350" t="s">
        <v>2518</v>
      </c>
      <c r="G3546" s="350" t="s">
        <v>447</v>
      </c>
      <c r="H3546" s="309" t="s">
        <v>1413</v>
      </c>
    </row>
    <row r="3547" spans="1:8" s="187" customFormat="1" ht="22.9" customHeight="1" x14ac:dyDescent="0.2">
      <c r="A3547" s="552"/>
      <c r="B3547" s="553"/>
      <c r="C3547" s="350" t="s">
        <v>6811</v>
      </c>
      <c r="D3547" s="350" t="s">
        <v>6812</v>
      </c>
      <c r="E3547" s="350" t="s">
        <v>253</v>
      </c>
      <c r="F3547" s="350" t="s">
        <v>1685</v>
      </c>
      <c r="G3547" s="350" t="s">
        <v>447</v>
      </c>
      <c r="H3547" s="309" t="s">
        <v>1413</v>
      </c>
    </row>
    <row r="3548" spans="1:8" s="187" customFormat="1" ht="22.9" customHeight="1" x14ac:dyDescent="0.2">
      <c r="A3548" s="552"/>
      <c r="B3548" s="553"/>
      <c r="C3548" s="350" t="s">
        <v>6813</v>
      </c>
      <c r="D3548" s="350" t="s">
        <v>6814</v>
      </c>
      <c r="E3548" s="350" t="s">
        <v>253</v>
      </c>
      <c r="F3548" s="350" t="s">
        <v>1685</v>
      </c>
      <c r="G3548" s="350" t="s">
        <v>447</v>
      </c>
      <c r="H3548" s="309" t="s">
        <v>1413</v>
      </c>
    </row>
    <row r="3549" spans="1:8" s="187" customFormat="1" ht="22.9" customHeight="1" x14ac:dyDescent="0.2">
      <c r="A3549" s="552"/>
      <c r="B3549" s="553"/>
      <c r="C3549" s="350" t="s">
        <v>6815</v>
      </c>
      <c r="D3549" s="350" t="s">
        <v>6816</v>
      </c>
      <c r="E3549" s="350" t="s">
        <v>253</v>
      </c>
      <c r="F3549" s="350" t="s">
        <v>1685</v>
      </c>
      <c r="G3549" s="350" t="s">
        <v>447</v>
      </c>
      <c r="H3549" s="309" t="s">
        <v>1413</v>
      </c>
    </row>
    <row r="3550" spans="1:8" s="187" customFormat="1" ht="22.9" customHeight="1" x14ac:dyDescent="0.2">
      <c r="A3550" s="552"/>
      <c r="B3550" s="553"/>
      <c r="C3550" s="350" t="s">
        <v>6817</v>
      </c>
      <c r="D3550" s="350" t="s">
        <v>6818</v>
      </c>
      <c r="E3550" s="350" t="s">
        <v>253</v>
      </c>
      <c r="F3550" s="350" t="s">
        <v>1685</v>
      </c>
      <c r="G3550" s="350" t="s">
        <v>447</v>
      </c>
      <c r="H3550" s="309" t="s">
        <v>1413</v>
      </c>
    </row>
    <row r="3551" spans="1:8" s="187" customFormat="1" ht="22.9" customHeight="1" x14ac:dyDescent="0.2">
      <c r="A3551" s="552"/>
      <c r="B3551" s="553"/>
      <c r="C3551" s="350" t="s">
        <v>6819</v>
      </c>
      <c r="D3551" s="350" t="s">
        <v>6820</v>
      </c>
      <c r="E3551" s="350" t="s">
        <v>253</v>
      </c>
      <c r="F3551" s="350" t="s">
        <v>1685</v>
      </c>
      <c r="G3551" s="350" t="s">
        <v>447</v>
      </c>
      <c r="H3551" s="309" t="s">
        <v>1413</v>
      </c>
    </row>
    <row r="3552" spans="1:8" s="187" customFormat="1" ht="22.9" customHeight="1" x14ac:dyDescent="0.2">
      <c r="A3552" s="552" t="s">
        <v>599</v>
      </c>
      <c r="B3552" s="553" t="s">
        <v>600</v>
      </c>
      <c r="C3552" s="350" t="s">
        <v>6821</v>
      </c>
      <c r="D3552" s="350" t="s">
        <v>6822</v>
      </c>
      <c r="E3552" s="350" t="s">
        <v>252</v>
      </c>
      <c r="F3552" s="350" t="s">
        <v>353</v>
      </c>
      <c r="G3552" s="350" t="s">
        <v>447</v>
      </c>
      <c r="H3552" s="309" t="s">
        <v>1413</v>
      </c>
    </row>
    <row r="3553" spans="1:8" s="187" customFormat="1" ht="22.9" customHeight="1" x14ac:dyDescent="0.2">
      <c r="A3553" s="552"/>
      <c r="B3553" s="553"/>
      <c r="C3553" s="350" t="s">
        <v>6823</v>
      </c>
      <c r="D3553" s="350" t="s">
        <v>6824</v>
      </c>
      <c r="E3553" s="350" t="s">
        <v>253</v>
      </c>
      <c r="F3553" s="350" t="s">
        <v>1685</v>
      </c>
      <c r="G3553" s="350" t="s">
        <v>447</v>
      </c>
      <c r="H3553" s="309" t="s">
        <v>1413</v>
      </c>
    </row>
    <row r="3554" spans="1:8" s="187" customFormat="1" ht="22.9" customHeight="1" x14ac:dyDescent="0.2">
      <c r="A3554" s="552" t="s">
        <v>1102</v>
      </c>
      <c r="B3554" s="553" t="s">
        <v>1103</v>
      </c>
      <c r="C3554" s="350" t="s">
        <v>6825</v>
      </c>
      <c r="D3554" s="350" t="s">
        <v>1103</v>
      </c>
      <c r="E3554" s="350" t="s">
        <v>250</v>
      </c>
      <c r="F3554" s="350" t="s">
        <v>3695</v>
      </c>
      <c r="G3554" s="350" t="s">
        <v>447</v>
      </c>
      <c r="H3554" s="309"/>
    </row>
    <row r="3555" spans="1:8" s="187" customFormat="1" ht="22.9" customHeight="1" x14ac:dyDescent="0.2">
      <c r="A3555" s="552"/>
      <c r="B3555" s="553"/>
      <c r="C3555" s="350" t="s">
        <v>6826</v>
      </c>
      <c r="D3555" s="350" t="s">
        <v>1103</v>
      </c>
      <c r="E3555" s="350" t="s">
        <v>250</v>
      </c>
      <c r="F3555" s="350" t="s">
        <v>3695</v>
      </c>
      <c r="G3555" s="350" t="s">
        <v>462</v>
      </c>
      <c r="H3555" s="309"/>
    </row>
    <row r="3556" spans="1:8" s="187" customFormat="1" ht="22.9" customHeight="1" x14ac:dyDescent="0.2">
      <c r="A3556" s="552"/>
      <c r="B3556" s="553"/>
      <c r="C3556" s="350" t="s">
        <v>6827</v>
      </c>
      <c r="D3556" s="350" t="s">
        <v>1103</v>
      </c>
      <c r="E3556" s="350" t="s">
        <v>250</v>
      </c>
      <c r="F3556" s="350" t="s">
        <v>3695</v>
      </c>
      <c r="G3556" s="350" t="s">
        <v>462</v>
      </c>
      <c r="H3556" s="309"/>
    </row>
    <row r="3557" spans="1:8" s="187" customFormat="1" ht="22.9" customHeight="1" x14ac:dyDescent="0.2">
      <c r="A3557" s="552" t="s">
        <v>683</v>
      </c>
      <c r="B3557" s="553" t="s">
        <v>16173</v>
      </c>
      <c r="C3557" s="350" t="s">
        <v>16900</v>
      </c>
      <c r="D3557" s="350" t="s">
        <v>16901</v>
      </c>
      <c r="E3557" s="350" t="s">
        <v>251</v>
      </c>
      <c r="F3557" s="350" t="s">
        <v>2007</v>
      </c>
      <c r="G3557" s="350" t="s">
        <v>447</v>
      </c>
      <c r="H3557" s="309" t="s">
        <v>1280</v>
      </c>
    </row>
    <row r="3558" spans="1:8" s="187" customFormat="1" ht="22.9" customHeight="1" x14ac:dyDescent="0.2">
      <c r="A3558" s="552"/>
      <c r="B3558" s="553"/>
      <c r="C3558" s="350" t="s">
        <v>6828</v>
      </c>
      <c r="D3558" s="350" t="s">
        <v>6829</v>
      </c>
      <c r="E3558" s="350" t="s">
        <v>250</v>
      </c>
      <c r="F3558" s="350" t="s">
        <v>3695</v>
      </c>
      <c r="G3558" s="350" t="s">
        <v>447</v>
      </c>
      <c r="H3558" s="309" t="s">
        <v>1280</v>
      </c>
    </row>
    <row r="3559" spans="1:8" s="187" customFormat="1" ht="22.9" customHeight="1" x14ac:dyDescent="0.2">
      <c r="A3559" s="552"/>
      <c r="B3559" s="553"/>
      <c r="C3559" s="350" t="s">
        <v>6830</v>
      </c>
      <c r="D3559" s="350" t="s">
        <v>6831</v>
      </c>
      <c r="E3559" s="350" t="s">
        <v>250</v>
      </c>
      <c r="F3559" s="350" t="s">
        <v>3695</v>
      </c>
      <c r="G3559" s="350" t="s">
        <v>447</v>
      </c>
      <c r="H3559" s="309" t="s">
        <v>1280</v>
      </c>
    </row>
    <row r="3560" spans="1:8" s="187" customFormat="1" ht="22.9" customHeight="1" x14ac:dyDescent="0.2">
      <c r="A3560" s="552"/>
      <c r="B3560" s="553"/>
      <c r="C3560" s="350" t="s">
        <v>6832</v>
      </c>
      <c r="D3560" s="350" t="s">
        <v>6833</v>
      </c>
      <c r="E3560" s="350" t="s">
        <v>250</v>
      </c>
      <c r="F3560" s="350" t="s">
        <v>3695</v>
      </c>
      <c r="G3560" s="350" t="s">
        <v>447</v>
      </c>
      <c r="H3560" s="309" t="s">
        <v>1280</v>
      </c>
    </row>
    <row r="3561" spans="1:8" s="187" customFormat="1" ht="22.9" customHeight="1" x14ac:dyDescent="0.2">
      <c r="A3561" s="552"/>
      <c r="B3561" s="553"/>
      <c r="C3561" s="350" t="s">
        <v>6834</v>
      </c>
      <c r="D3561" s="350" t="s">
        <v>6835</v>
      </c>
      <c r="E3561" s="350" t="s">
        <v>250</v>
      </c>
      <c r="F3561" s="350" t="s">
        <v>3695</v>
      </c>
      <c r="G3561" s="350" t="s">
        <v>447</v>
      </c>
      <c r="H3561" s="309" t="s">
        <v>1280</v>
      </c>
    </row>
    <row r="3562" spans="1:8" s="187" customFormat="1" ht="22.9" customHeight="1" x14ac:dyDescent="0.2">
      <c r="A3562" s="552"/>
      <c r="B3562" s="553"/>
      <c r="C3562" s="350" t="s">
        <v>6836</v>
      </c>
      <c r="D3562" s="350" t="s">
        <v>6837</v>
      </c>
      <c r="E3562" s="350" t="s">
        <v>250</v>
      </c>
      <c r="F3562" s="350" t="s">
        <v>3695</v>
      </c>
      <c r="G3562" s="350" t="s">
        <v>447</v>
      </c>
      <c r="H3562" s="309" t="s">
        <v>1280</v>
      </c>
    </row>
    <row r="3563" spans="1:8" s="187" customFormat="1" ht="22.9" customHeight="1" x14ac:dyDescent="0.2">
      <c r="A3563" s="552"/>
      <c r="B3563" s="553"/>
      <c r="C3563" s="350" t="s">
        <v>6838</v>
      </c>
      <c r="D3563" s="350" t="s">
        <v>6839</v>
      </c>
      <c r="E3563" s="350" t="s">
        <v>250</v>
      </c>
      <c r="F3563" s="350" t="s">
        <v>3695</v>
      </c>
      <c r="G3563" s="350" t="s">
        <v>447</v>
      </c>
      <c r="H3563" s="309" t="s">
        <v>1280</v>
      </c>
    </row>
    <row r="3564" spans="1:8" s="187" customFormat="1" ht="22.9" customHeight="1" x14ac:dyDescent="0.2">
      <c r="A3564" s="552"/>
      <c r="B3564" s="553"/>
      <c r="C3564" s="350" t="s">
        <v>6840</v>
      </c>
      <c r="D3564" s="350" t="s">
        <v>6841</v>
      </c>
      <c r="E3564" s="350" t="s">
        <v>250</v>
      </c>
      <c r="F3564" s="350" t="s">
        <v>3695</v>
      </c>
      <c r="G3564" s="350" t="s">
        <v>447</v>
      </c>
      <c r="H3564" s="309" t="s">
        <v>1280</v>
      </c>
    </row>
    <row r="3565" spans="1:8" s="187" customFormat="1" ht="22.9" customHeight="1" x14ac:dyDescent="0.2">
      <c r="A3565" s="552"/>
      <c r="B3565" s="553"/>
      <c r="C3565" s="350" t="s">
        <v>6842</v>
      </c>
      <c r="D3565" s="350" t="s">
        <v>6843</v>
      </c>
      <c r="E3565" s="350" t="s">
        <v>250</v>
      </c>
      <c r="F3565" s="350" t="s">
        <v>3695</v>
      </c>
      <c r="G3565" s="350" t="s">
        <v>447</v>
      </c>
      <c r="H3565" s="309" t="s">
        <v>1280</v>
      </c>
    </row>
    <row r="3566" spans="1:8" s="187" customFormat="1" ht="22.9" customHeight="1" x14ac:dyDescent="0.2">
      <c r="A3566" s="552"/>
      <c r="B3566" s="553"/>
      <c r="C3566" s="350" t="s">
        <v>6844</v>
      </c>
      <c r="D3566" s="350" t="s">
        <v>6845</v>
      </c>
      <c r="E3566" s="350" t="s">
        <v>250</v>
      </c>
      <c r="F3566" s="350" t="s">
        <v>3695</v>
      </c>
      <c r="G3566" s="350" t="s">
        <v>447</v>
      </c>
      <c r="H3566" s="309" t="s">
        <v>1280</v>
      </c>
    </row>
    <row r="3567" spans="1:8" s="187" customFormat="1" ht="22.9" customHeight="1" x14ac:dyDescent="0.2">
      <c r="A3567" s="552"/>
      <c r="B3567" s="553"/>
      <c r="C3567" s="350" t="s">
        <v>6846</v>
      </c>
      <c r="D3567" s="350" t="s">
        <v>6847</v>
      </c>
      <c r="E3567" s="350" t="s">
        <v>250</v>
      </c>
      <c r="F3567" s="350" t="s">
        <v>3695</v>
      </c>
      <c r="G3567" s="350" t="s">
        <v>447</v>
      </c>
      <c r="H3567" s="309" t="s">
        <v>1280</v>
      </c>
    </row>
    <row r="3568" spans="1:8" s="187" customFormat="1" ht="22.9" customHeight="1" x14ac:dyDescent="0.2">
      <c r="A3568" s="552"/>
      <c r="B3568" s="553"/>
      <c r="C3568" s="350" t="s">
        <v>16902</v>
      </c>
      <c r="D3568" s="350" t="s">
        <v>16903</v>
      </c>
      <c r="E3568" s="350" t="s">
        <v>250</v>
      </c>
      <c r="F3568" s="350" t="s">
        <v>3695</v>
      </c>
      <c r="G3568" s="350" t="s">
        <v>447</v>
      </c>
      <c r="H3568" s="309" t="s">
        <v>1280</v>
      </c>
    </row>
    <row r="3569" spans="1:8" s="187" customFormat="1" ht="22.9" customHeight="1" x14ac:dyDescent="0.2">
      <c r="A3569" s="552" t="s">
        <v>1104</v>
      </c>
      <c r="B3569" s="553" t="s">
        <v>1105</v>
      </c>
      <c r="C3569" s="350" t="s">
        <v>6848</v>
      </c>
      <c r="D3569" s="350" t="s">
        <v>1105</v>
      </c>
      <c r="E3569" s="350" t="s">
        <v>250</v>
      </c>
      <c r="F3569" s="350" t="s">
        <v>3667</v>
      </c>
      <c r="G3569" s="350" t="s">
        <v>447</v>
      </c>
      <c r="H3569" s="309"/>
    </row>
    <row r="3570" spans="1:8" s="187" customFormat="1" ht="22.9" customHeight="1" x14ac:dyDescent="0.2">
      <c r="A3570" s="552"/>
      <c r="B3570" s="553"/>
      <c r="C3570" s="350" t="s">
        <v>6849</v>
      </c>
      <c r="D3570" s="350" t="s">
        <v>1105</v>
      </c>
      <c r="E3570" s="350" t="s">
        <v>250</v>
      </c>
      <c r="F3570" s="350" t="s">
        <v>3695</v>
      </c>
      <c r="G3570" s="350" t="s">
        <v>447</v>
      </c>
      <c r="H3570" s="309"/>
    </row>
    <row r="3571" spans="1:8" s="187" customFormat="1" ht="22.9" customHeight="1" x14ac:dyDescent="0.2">
      <c r="A3571" s="552"/>
      <c r="B3571" s="553"/>
      <c r="C3571" s="350" t="s">
        <v>6850</v>
      </c>
      <c r="D3571" s="350" t="s">
        <v>1105</v>
      </c>
      <c r="E3571" s="350" t="s">
        <v>250</v>
      </c>
      <c r="F3571" s="350" t="s">
        <v>3695</v>
      </c>
      <c r="G3571" s="350" t="s">
        <v>447</v>
      </c>
      <c r="H3571" s="309"/>
    </row>
    <row r="3572" spans="1:8" s="187" customFormat="1" ht="22.9" customHeight="1" x14ac:dyDescent="0.2">
      <c r="A3572" s="552"/>
      <c r="B3572" s="553"/>
      <c r="C3572" s="350" t="s">
        <v>6851</v>
      </c>
      <c r="D3572" s="350" t="s">
        <v>1105</v>
      </c>
      <c r="E3572" s="350" t="s">
        <v>250</v>
      </c>
      <c r="F3572" s="350" t="s">
        <v>3695</v>
      </c>
      <c r="G3572" s="350" t="s">
        <v>447</v>
      </c>
      <c r="H3572" s="309"/>
    </row>
    <row r="3573" spans="1:8" s="187" customFormat="1" ht="22.9" customHeight="1" x14ac:dyDescent="0.2">
      <c r="A3573" s="552" t="s">
        <v>709</v>
      </c>
      <c r="B3573" s="553" t="s">
        <v>710</v>
      </c>
      <c r="C3573" s="350" t="s">
        <v>6852</v>
      </c>
      <c r="D3573" s="350" t="s">
        <v>6853</v>
      </c>
      <c r="E3573" s="350" t="s">
        <v>250</v>
      </c>
      <c r="F3573" s="350" t="s">
        <v>3695</v>
      </c>
      <c r="G3573" s="350"/>
      <c r="H3573" s="309"/>
    </row>
    <row r="3574" spans="1:8" s="187" customFormat="1" ht="22.9" customHeight="1" x14ac:dyDescent="0.2">
      <c r="A3574" s="552"/>
      <c r="B3574" s="553"/>
      <c r="C3574" s="350" t="s">
        <v>6854</v>
      </c>
      <c r="D3574" s="350" t="s">
        <v>6855</v>
      </c>
      <c r="E3574" s="350" t="s">
        <v>250</v>
      </c>
      <c r="F3574" s="350" t="s">
        <v>3695</v>
      </c>
      <c r="G3574" s="350" t="s">
        <v>447</v>
      </c>
      <c r="H3574" s="309"/>
    </row>
    <row r="3575" spans="1:8" s="187" customFormat="1" ht="22.9" customHeight="1" x14ac:dyDescent="0.2">
      <c r="A3575" s="552"/>
      <c r="B3575" s="553"/>
      <c r="C3575" s="350" t="s">
        <v>6856</v>
      </c>
      <c r="D3575" s="350" t="s">
        <v>6857</v>
      </c>
      <c r="E3575" s="350" t="s">
        <v>250</v>
      </c>
      <c r="F3575" s="350" t="s">
        <v>3695</v>
      </c>
      <c r="G3575" s="350"/>
      <c r="H3575" s="309"/>
    </row>
    <row r="3576" spans="1:8" s="187" customFormat="1" ht="22.9" customHeight="1" x14ac:dyDescent="0.2">
      <c r="A3576" s="552"/>
      <c r="B3576" s="553"/>
      <c r="C3576" s="350" t="s">
        <v>6858</v>
      </c>
      <c r="D3576" s="350" t="s">
        <v>6859</v>
      </c>
      <c r="E3576" s="350" t="s">
        <v>250</v>
      </c>
      <c r="F3576" s="350" t="s">
        <v>3695</v>
      </c>
      <c r="G3576" s="350"/>
      <c r="H3576" s="309"/>
    </row>
    <row r="3577" spans="1:8" s="187" customFormat="1" ht="22.9" customHeight="1" x14ac:dyDescent="0.2">
      <c r="A3577" s="552" t="s">
        <v>445</v>
      </c>
      <c r="B3577" s="553" t="s">
        <v>446</v>
      </c>
      <c r="C3577" s="350" t="s">
        <v>6860</v>
      </c>
      <c r="D3577" s="350" t="s">
        <v>6861</v>
      </c>
      <c r="E3577" s="350" t="s">
        <v>372</v>
      </c>
      <c r="F3577" s="350" t="s">
        <v>3408</v>
      </c>
      <c r="G3577" s="350" t="s">
        <v>447</v>
      </c>
      <c r="H3577" s="309"/>
    </row>
    <row r="3578" spans="1:8" s="187" customFormat="1" ht="22.9" customHeight="1" x14ac:dyDescent="0.2">
      <c r="A3578" s="552"/>
      <c r="B3578" s="553"/>
      <c r="C3578" s="350" t="s">
        <v>6862</v>
      </c>
      <c r="D3578" s="350" t="s">
        <v>6863</v>
      </c>
      <c r="E3578" s="350" t="s">
        <v>251</v>
      </c>
      <c r="F3578" s="350" t="s">
        <v>3432</v>
      </c>
      <c r="G3578" s="350" t="s">
        <v>447</v>
      </c>
      <c r="H3578" s="309"/>
    </row>
    <row r="3579" spans="1:8" s="187" customFormat="1" ht="22.9" customHeight="1" x14ac:dyDescent="0.2">
      <c r="A3579" s="552"/>
      <c r="B3579" s="553"/>
      <c r="C3579" s="350" t="s">
        <v>6864</v>
      </c>
      <c r="D3579" s="350" t="s">
        <v>6865</v>
      </c>
      <c r="E3579" s="350" t="s">
        <v>251</v>
      </c>
      <c r="F3579" s="350" t="s">
        <v>3432</v>
      </c>
      <c r="G3579" s="350" t="s">
        <v>447</v>
      </c>
      <c r="H3579" s="309"/>
    </row>
    <row r="3580" spans="1:8" s="187" customFormat="1" ht="22.9" customHeight="1" x14ac:dyDescent="0.2">
      <c r="A3580" s="552"/>
      <c r="B3580" s="553"/>
      <c r="C3580" s="350" t="s">
        <v>6866</v>
      </c>
      <c r="D3580" s="350" t="s">
        <v>6867</v>
      </c>
      <c r="E3580" s="350" t="s">
        <v>251</v>
      </c>
      <c r="F3580" s="350" t="s">
        <v>3432</v>
      </c>
      <c r="G3580" s="350" t="s">
        <v>447</v>
      </c>
      <c r="H3580" s="309"/>
    </row>
    <row r="3581" spans="1:8" s="187" customFormat="1" ht="22.9" customHeight="1" x14ac:dyDescent="0.2">
      <c r="A3581" s="552"/>
      <c r="B3581" s="553"/>
      <c r="C3581" s="350" t="s">
        <v>6868</v>
      </c>
      <c r="D3581" s="350" t="s">
        <v>6869</v>
      </c>
      <c r="E3581" s="350" t="s">
        <v>251</v>
      </c>
      <c r="F3581" s="350" t="s">
        <v>3432</v>
      </c>
      <c r="G3581" s="350" t="s">
        <v>447</v>
      </c>
      <c r="H3581" s="309"/>
    </row>
    <row r="3582" spans="1:8" s="187" customFormat="1" ht="22.9" customHeight="1" x14ac:dyDescent="0.2">
      <c r="A3582" s="552"/>
      <c r="B3582" s="553"/>
      <c r="C3582" s="350" t="s">
        <v>6870</v>
      </c>
      <c r="D3582" s="350" t="s">
        <v>6871</v>
      </c>
      <c r="E3582" s="350" t="s">
        <v>251</v>
      </c>
      <c r="F3582" s="350" t="s">
        <v>3432</v>
      </c>
      <c r="G3582" s="350" t="s">
        <v>447</v>
      </c>
      <c r="H3582" s="309"/>
    </row>
    <row r="3583" spans="1:8" s="187" customFormat="1" ht="22.9" customHeight="1" x14ac:dyDescent="0.2">
      <c r="A3583" s="552"/>
      <c r="B3583" s="553"/>
      <c r="C3583" s="350" t="s">
        <v>6872</v>
      </c>
      <c r="D3583" s="350" t="s">
        <v>6873</v>
      </c>
      <c r="E3583" s="350" t="s">
        <v>251</v>
      </c>
      <c r="F3583" s="350" t="s">
        <v>3432</v>
      </c>
      <c r="G3583" s="350" t="s">
        <v>447</v>
      </c>
      <c r="H3583" s="309"/>
    </row>
    <row r="3584" spans="1:8" s="187" customFormat="1" ht="22.9" customHeight="1" x14ac:dyDescent="0.2">
      <c r="A3584" s="552"/>
      <c r="B3584" s="553"/>
      <c r="C3584" s="350" t="s">
        <v>6874</v>
      </c>
      <c r="D3584" s="350" t="s">
        <v>6875</v>
      </c>
      <c r="E3584" s="350" t="s">
        <v>251</v>
      </c>
      <c r="F3584" s="350" t="s">
        <v>3432</v>
      </c>
      <c r="G3584" s="350" t="s">
        <v>447</v>
      </c>
      <c r="H3584" s="309"/>
    </row>
    <row r="3585" spans="1:8" s="187" customFormat="1" ht="22.9" customHeight="1" x14ac:dyDescent="0.2">
      <c r="A3585" s="552"/>
      <c r="B3585" s="553"/>
      <c r="C3585" s="350" t="s">
        <v>6876</v>
      </c>
      <c r="D3585" s="350" t="s">
        <v>6877</v>
      </c>
      <c r="E3585" s="350" t="s">
        <v>251</v>
      </c>
      <c r="F3585" s="350" t="s">
        <v>3432</v>
      </c>
      <c r="G3585" s="350" t="s">
        <v>447</v>
      </c>
      <c r="H3585" s="309"/>
    </row>
    <row r="3586" spans="1:8" s="187" customFormat="1" ht="22.9" customHeight="1" x14ac:dyDescent="0.2">
      <c r="A3586" s="552"/>
      <c r="B3586" s="553"/>
      <c r="C3586" s="350" t="s">
        <v>6878</v>
      </c>
      <c r="D3586" s="350" t="s">
        <v>382</v>
      </c>
      <c r="E3586" s="350" t="s">
        <v>251</v>
      </c>
      <c r="F3586" s="350" t="s">
        <v>3432</v>
      </c>
      <c r="G3586" s="350" t="s">
        <v>447</v>
      </c>
      <c r="H3586" s="309"/>
    </row>
    <row r="3587" spans="1:8" s="187" customFormat="1" ht="22.9" customHeight="1" x14ac:dyDescent="0.2">
      <c r="A3587" s="552"/>
      <c r="B3587" s="553"/>
      <c r="C3587" s="350" t="s">
        <v>6879</v>
      </c>
      <c r="D3587" s="350" t="s">
        <v>6880</v>
      </c>
      <c r="E3587" s="350" t="s">
        <v>251</v>
      </c>
      <c r="F3587" s="350" t="s">
        <v>3432</v>
      </c>
      <c r="G3587" s="350" t="s">
        <v>447</v>
      </c>
      <c r="H3587" s="309"/>
    </row>
    <row r="3588" spans="1:8" s="187" customFormat="1" ht="22.9" customHeight="1" x14ac:dyDescent="0.2">
      <c r="A3588" s="552"/>
      <c r="B3588" s="553"/>
      <c r="C3588" s="350" t="s">
        <v>6881</v>
      </c>
      <c r="D3588" s="350" t="s">
        <v>6882</v>
      </c>
      <c r="E3588" s="350" t="s">
        <v>251</v>
      </c>
      <c r="F3588" s="350" t="s">
        <v>3432</v>
      </c>
      <c r="G3588" s="350" t="s">
        <v>447</v>
      </c>
      <c r="H3588" s="309"/>
    </row>
    <row r="3589" spans="1:8" s="187" customFormat="1" ht="22.9" customHeight="1" x14ac:dyDescent="0.2">
      <c r="A3589" s="552"/>
      <c r="B3589" s="553"/>
      <c r="C3589" s="350" t="s">
        <v>6883</v>
      </c>
      <c r="D3589" s="350" t="s">
        <v>6884</v>
      </c>
      <c r="E3589" s="350" t="s">
        <v>251</v>
      </c>
      <c r="F3589" s="350" t="s">
        <v>3432</v>
      </c>
      <c r="G3589" s="350" t="s">
        <v>447</v>
      </c>
      <c r="H3589" s="309"/>
    </row>
    <row r="3590" spans="1:8" s="187" customFormat="1" ht="22.9" customHeight="1" x14ac:dyDescent="0.2">
      <c r="A3590" s="552"/>
      <c r="B3590" s="553"/>
      <c r="C3590" s="350" t="s">
        <v>6885</v>
      </c>
      <c r="D3590" s="350" t="s">
        <v>6886</v>
      </c>
      <c r="E3590" s="350" t="s">
        <v>251</v>
      </c>
      <c r="F3590" s="350" t="s">
        <v>3432</v>
      </c>
      <c r="G3590" s="350" t="s">
        <v>447</v>
      </c>
      <c r="H3590" s="309"/>
    </row>
    <row r="3591" spans="1:8" s="187" customFormat="1" ht="22.9" customHeight="1" x14ac:dyDescent="0.2">
      <c r="A3591" s="552" t="s">
        <v>456</v>
      </c>
      <c r="B3591" s="553" t="s">
        <v>434</v>
      </c>
      <c r="C3591" s="350" t="s">
        <v>6887</v>
      </c>
      <c r="D3591" s="350" t="s">
        <v>16904</v>
      </c>
      <c r="E3591" s="350" t="s">
        <v>251</v>
      </c>
      <c r="F3591" s="350" t="s">
        <v>6888</v>
      </c>
      <c r="G3591" s="350" t="s">
        <v>447</v>
      </c>
      <c r="H3591" s="309" t="s">
        <v>1413</v>
      </c>
    </row>
    <row r="3592" spans="1:8" s="187" customFormat="1" ht="22.9" customHeight="1" x14ac:dyDescent="0.2">
      <c r="A3592" s="552"/>
      <c r="B3592" s="553"/>
      <c r="C3592" s="350" t="s">
        <v>6889</v>
      </c>
      <c r="D3592" s="350" t="s">
        <v>6890</v>
      </c>
      <c r="E3592" s="350" t="s">
        <v>251</v>
      </c>
      <c r="F3592" s="350" t="s">
        <v>6888</v>
      </c>
      <c r="G3592" s="350" t="s">
        <v>447</v>
      </c>
      <c r="H3592" s="309" t="s">
        <v>1413</v>
      </c>
    </row>
    <row r="3593" spans="1:8" s="187" customFormat="1" ht="22.9" customHeight="1" x14ac:dyDescent="0.2">
      <c r="A3593" s="552"/>
      <c r="B3593" s="553"/>
      <c r="C3593" s="350" t="s">
        <v>6891</v>
      </c>
      <c r="D3593" s="350" t="s">
        <v>6892</v>
      </c>
      <c r="E3593" s="350" t="s">
        <v>251</v>
      </c>
      <c r="F3593" s="350" t="s">
        <v>6893</v>
      </c>
      <c r="G3593" s="350" t="s">
        <v>447</v>
      </c>
      <c r="H3593" s="309" t="s">
        <v>1413</v>
      </c>
    </row>
    <row r="3594" spans="1:8" s="187" customFormat="1" ht="22.9" customHeight="1" x14ac:dyDescent="0.2">
      <c r="A3594" s="552"/>
      <c r="B3594" s="553"/>
      <c r="C3594" s="350" t="s">
        <v>6894</v>
      </c>
      <c r="D3594" s="350" t="s">
        <v>6895</v>
      </c>
      <c r="E3594" s="350" t="s">
        <v>251</v>
      </c>
      <c r="F3594" s="350" t="s">
        <v>6893</v>
      </c>
      <c r="G3594" s="350" t="s">
        <v>447</v>
      </c>
      <c r="H3594" s="309" t="s">
        <v>1413</v>
      </c>
    </row>
    <row r="3595" spans="1:8" s="187" customFormat="1" ht="22.9" customHeight="1" x14ac:dyDescent="0.2">
      <c r="A3595" s="552"/>
      <c r="B3595" s="553"/>
      <c r="C3595" s="350" t="s">
        <v>6896</v>
      </c>
      <c r="D3595" s="350" t="s">
        <v>6897</v>
      </c>
      <c r="E3595" s="350" t="s">
        <v>251</v>
      </c>
      <c r="F3595" s="350" t="s">
        <v>6893</v>
      </c>
      <c r="G3595" s="350" t="s">
        <v>447</v>
      </c>
      <c r="H3595" s="309" t="s">
        <v>1413</v>
      </c>
    </row>
    <row r="3596" spans="1:8" s="187" customFormat="1" ht="22.9" customHeight="1" x14ac:dyDescent="0.2">
      <c r="A3596" s="552"/>
      <c r="B3596" s="553"/>
      <c r="C3596" s="350" t="s">
        <v>6898</v>
      </c>
      <c r="D3596" s="350" t="s">
        <v>6899</v>
      </c>
      <c r="E3596" s="350" t="s">
        <v>251</v>
      </c>
      <c r="F3596" s="350" t="s">
        <v>6893</v>
      </c>
      <c r="G3596" s="350" t="s">
        <v>447</v>
      </c>
      <c r="H3596" s="309" t="s">
        <v>1413</v>
      </c>
    </row>
    <row r="3597" spans="1:8" s="187" customFormat="1" ht="22.9" customHeight="1" x14ac:dyDescent="0.2">
      <c r="A3597" s="552"/>
      <c r="B3597" s="553"/>
      <c r="C3597" s="350" t="s">
        <v>6900</v>
      </c>
      <c r="D3597" s="350" t="s">
        <v>6901</v>
      </c>
      <c r="E3597" s="350" t="s">
        <v>251</v>
      </c>
      <c r="F3597" s="350" t="s">
        <v>6893</v>
      </c>
      <c r="G3597" s="350" t="s">
        <v>447</v>
      </c>
      <c r="H3597" s="309" t="s">
        <v>1413</v>
      </c>
    </row>
    <row r="3598" spans="1:8" s="187" customFormat="1" ht="22.9" customHeight="1" x14ac:dyDescent="0.2">
      <c r="A3598" s="552"/>
      <c r="B3598" s="553"/>
      <c r="C3598" s="350" t="s">
        <v>6902</v>
      </c>
      <c r="D3598" s="350" t="s">
        <v>6903</v>
      </c>
      <c r="E3598" s="350" t="s">
        <v>251</v>
      </c>
      <c r="F3598" s="350" t="s">
        <v>6893</v>
      </c>
      <c r="G3598" s="350" t="s">
        <v>447</v>
      </c>
      <c r="H3598" s="309" t="s">
        <v>1413</v>
      </c>
    </row>
    <row r="3599" spans="1:8" s="187" customFormat="1" ht="22.9" customHeight="1" x14ac:dyDescent="0.2">
      <c r="A3599" s="552"/>
      <c r="B3599" s="553"/>
      <c r="C3599" s="350" t="s">
        <v>6904</v>
      </c>
      <c r="D3599" s="350" t="s">
        <v>6905</v>
      </c>
      <c r="E3599" s="350" t="s">
        <v>251</v>
      </c>
      <c r="F3599" s="350" t="s">
        <v>6893</v>
      </c>
      <c r="G3599" s="350" t="s">
        <v>447</v>
      </c>
      <c r="H3599" s="309" t="s">
        <v>1413</v>
      </c>
    </row>
    <row r="3600" spans="1:8" s="187" customFormat="1" ht="22.9" customHeight="1" x14ac:dyDescent="0.2">
      <c r="A3600" s="552"/>
      <c r="B3600" s="553"/>
      <c r="C3600" s="350" t="s">
        <v>6906</v>
      </c>
      <c r="D3600" s="350" t="s">
        <v>6907</v>
      </c>
      <c r="E3600" s="350" t="s">
        <v>251</v>
      </c>
      <c r="F3600" s="350" t="s">
        <v>6893</v>
      </c>
      <c r="G3600" s="350" t="s">
        <v>447</v>
      </c>
      <c r="H3600" s="309" t="s">
        <v>1413</v>
      </c>
    </row>
    <row r="3601" spans="1:8" s="187" customFormat="1" ht="22.9" customHeight="1" x14ac:dyDescent="0.2">
      <c r="A3601" s="552" t="s">
        <v>451</v>
      </c>
      <c r="B3601" s="553" t="s">
        <v>452</v>
      </c>
      <c r="C3601" s="350" t="s">
        <v>6908</v>
      </c>
      <c r="D3601" s="350" t="s">
        <v>6909</v>
      </c>
      <c r="E3601" s="350" t="s">
        <v>251</v>
      </c>
      <c r="F3601" s="350" t="s">
        <v>1992</v>
      </c>
      <c r="G3601" s="350" t="s">
        <v>447</v>
      </c>
      <c r="H3601" s="309" t="s">
        <v>1280</v>
      </c>
    </row>
    <row r="3602" spans="1:8" s="187" customFormat="1" ht="22.9" customHeight="1" x14ac:dyDescent="0.2">
      <c r="A3602" s="552"/>
      <c r="B3602" s="553"/>
      <c r="C3602" s="350" t="s">
        <v>6910</v>
      </c>
      <c r="D3602" s="350" t="s">
        <v>6911</v>
      </c>
      <c r="E3602" s="350" t="s">
        <v>251</v>
      </c>
      <c r="F3602" s="350" t="s">
        <v>18318</v>
      </c>
      <c r="G3602" s="350" t="s">
        <v>447</v>
      </c>
      <c r="H3602" s="309" t="s">
        <v>1280</v>
      </c>
    </row>
    <row r="3603" spans="1:8" s="187" customFormat="1" ht="22.9" customHeight="1" x14ac:dyDescent="0.2">
      <c r="A3603" s="552"/>
      <c r="B3603" s="553"/>
      <c r="C3603" s="350" t="s">
        <v>6912</v>
      </c>
      <c r="D3603" s="350" t="s">
        <v>6913</v>
      </c>
      <c r="E3603" s="350" t="s">
        <v>251</v>
      </c>
      <c r="F3603" s="350" t="s">
        <v>18318</v>
      </c>
      <c r="G3603" s="350" t="s">
        <v>447</v>
      </c>
      <c r="H3603" s="309" t="s">
        <v>1280</v>
      </c>
    </row>
    <row r="3604" spans="1:8" s="187" customFormat="1" ht="22.9" customHeight="1" x14ac:dyDescent="0.2">
      <c r="A3604" s="552"/>
      <c r="B3604" s="553"/>
      <c r="C3604" s="350" t="s">
        <v>6914</v>
      </c>
      <c r="D3604" s="350" t="s">
        <v>6915</v>
      </c>
      <c r="E3604" s="350" t="s">
        <v>251</v>
      </c>
      <c r="F3604" s="350" t="s">
        <v>18318</v>
      </c>
      <c r="G3604" s="350" t="s">
        <v>447</v>
      </c>
      <c r="H3604" s="309" t="s">
        <v>1280</v>
      </c>
    </row>
    <row r="3605" spans="1:8" s="187" customFormat="1" ht="22.9" customHeight="1" x14ac:dyDescent="0.2">
      <c r="A3605" s="552"/>
      <c r="B3605" s="553"/>
      <c r="C3605" s="350" t="s">
        <v>6916</v>
      </c>
      <c r="D3605" s="350" t="s">
        <v>385</v>
      </c>
      <c r="E3605" s="350" t="s">
        <v>251</v>
      </c>
      <c r="F3605" s="350" t="s">
        <v>18318</v>
      </c>
      <c r="G3605" s="350" t="s">
        <v>447</v>
      </c>
      <c r="H3605" s="309" t="s">
        <v>1280</v>
      </c>
    </row>
    <row r="3606" spans="1:8" s="187" customFormat="1" ht="22.9" customHeight="1" x14ac:dyDescent="0.2">
      <c r="A3606" s="552"/>
      <c r="B3606" s="553"/>
      <c r="C3606" s="350" t="s">
        <v>6917</v>
      </c>
      <c r="D3606" s="350" t="s">
        <v>6918</v>
      </c>
      <c r="E3606" s="350" t="s">
        <v>251</v>
      </c>
      <c r="F3606" s="350" t="s">
        <v>18318</v>
      </c>
      <c r="G3606" s="350" t="s">
        <v>447</v>
      </c>
      <c r="H3606" s="309" t="s">
        <v>1280</v>
      </c>
    </row>
    <row r="3607" spans="1:8" s="187" customFormat="1" ht="22.9" customHeight="1" x14ac:dyDescent="0.2">
      <c r="A3607" s="552"/>
      <c r="B3607" s="553"/>
      <c r="C3607" s="350" t="s">
        <v>6919</v>
      </c>
      <c r="D3607" s="350" t="s">
        <v>6920</v>
      </c>
      <c r="E3607" s="350" t="s">
        <v>251</v>
      </c>
      <c r="F3607" s="350" t="s">
        <v>6888</v>
      </c>
      <c r="G3607" s="350" t="s">
        <v>447</v>
      </c>
      <c r="H3607" s="309" t="s">
        <v>1280</v>
      </c>
    </row>
    <row r="3608" spans="1:8" s="187" customFormat="1" ht="22.9" customHeight="1" x14ac:dyDescent="0.2">
      <c r="A3608" s="552"/>
      <c r="B3608" s="553"/>
      <c r="C3608" s="350" t="s">
        <v>6921</v>
      </c>
      <c r="D3608" s="350" t="s">
        <v>6922</v>
      </c>
      <c r="E3608" s="350" t="s">
        <v>251</v>
      </c>
      <c r="F3608" s="350" t="s">
        <v>6888</v>
      </c>
      <c r="G3608" s="350" t="s">
        <v>447</v>
      </c>
      <c r="H3608" s="309" t="s">
        <v>1280</v>
      </c>
    </row>
    <row r="3609" spans="1:8" s="187" customFormat="1" ht="22.9" customHeight="1" x14ac:dyDescent="0.2">
      <c r="A3609" s="552"/>
      <c r="B3609" s="553"/>
      <c r="C3609" s="350" t="s">
        <v>6923</v>
      </c>
      <c r="D3609" s="350" t="s">
        <v>6924</v>
      </c>
      <c r="E3609" s="350" t="s">
        <v>251</v>
      </c>
      <c r="F3609" s="350" t="s">
        <v>6893</v>
      </c>
      <c r="G3609" s="350" t="s">
        <v>447</v>
      </c>
      <c r="H3609" s="309" t="s">
        <v>1280</v>
      </c>
    </row>
    <row r="3610" spans="1:8" s="187" customFormat="1" ht="22.9" customHeight="1" x14ac:dyDescent="0.2">
      <c r="A3610" s="552"/>
      <c r="B3610" s="553"/>
      <c r="C3610" s="350" t="s">
        <v>6925</v>
      </c>
      <c r="D3610" s="350" t="s">
        <v>6926</v>
      </c>
      <c r="E3610" s="350" t="s">
        <v>251</v>
      </c>
      <c r="F3610" s="350" t="s">
        <v>6893</v>
      </c>
      <c r="G3610" s="350" t="s">
        <v>447</v>
      </c>
      <c r="H3610" s="309" t="s">
        <v>1280</v>
      </c>
    </row>
    <row r="3611" spans="1:8" s="187" customFormat="1" ht="22.9" customHeight="1" x14ac:dyDescent="0.2">
      <c r="A3611" s="552"/>
      <c r="B3611" s="553"/>
      <c r="C3611" s="350" t="s">
        <v>6927</v>
      </c>
      <c r="D3611" s="350" t="s">
        <v>6928</v>
      </c>
      <c r="E3611" s="350" t="s">
        <v>251</v>
      </c>
      <c r="F3611" s="350" t="s">
        <v>6893</v>
      </c>
      <c r="G3611" s="350" t="s">
        <v>447</v>
      </c>
      <c r="H3611" s="309" t="s">
        <v>1280</v>
      </c>
    </row>
    <row r="3612" spans="1:8" s="187" customFormat="1" ht="22.9" customHeight="1" x14ac:dyDescent="0.2">
      <c r="A3612" s="552"/>
      <c r="B3612" s="553"/>
      <c r="C3612" s="350" t="s">
        <v>6929</v>
      </c>
      <c r="D3612" s="350" t="s">
        <v>6930</v>
      </c>
      <c r="E3612" s="350" t="s">
        <v>251</v>
      </c>
      <c r="F3612" s="350" t="s">
        <v>6893</v>
      </c>
      <c r="G3612" s="350" t="s">
        <v>447</v>
      </c>
      <c r="H3612" s="309" t="s">
        <v>1280</v>
      </c>
    </row>
    <row r="3613" spans="1:8" s="187" customFormat="1" ht="22.9" customHeight="1" x14ac:dyDescent="0.2">
      <c r="A3613" s="552"/>
      <c r="B3613" s="553"/>
      <c r="C3613" s="350" t="s">
        <v>6931</v>
      </c>
      <c r="D3613" s="350" t="s">
        <v>6932</v>
      </c>
      <c r="E3613" s="350" t="s">
        <v>251</v>
      </c>
      <c r="F3613" s="350" t="s">
        <v>6893</v>
      </c>
      <c r="G3613" s="350" t="s">
        <v>447</v>
      </c>
      <c r="H3613" s="309" t="s">
        <v>1280</v>
      </c>
    </row>
    <row r="3614" spans="1:8" s="187" customFormat="1" ht="22.9" customHeight="1" x14ac:dyDescent="0.2">
      <c r="A3614" s="552"/>
      <c r="B3614" s="553"/>
      <c r="C3614" s="350" t="s">
        <v>6933</v>
      </c>
      <c r="D3614" s="350" t="s">
        <v>6934</v>
      </c>
      <c r="E3614" s="350" t="s">
        <v>251</v>
      </c>
      <c r="F3614" s="350" t="s">
        <v>6893</v>
      </c>
      <c r="G3614" s="350" t="s">
        <v>447</v>
      </c>
      <c r="H3614" s="309" t="s">
        <v>1280</v>
      </c>
    </row>
    <row r="3615" spans="1:8" s="187" customFormat="1" ht="22.9" customHeight="1" x14ac:dyDescent="0.2">
      <c r="A3615" s="552"/>
      <c r="B3615" s="553"/>
      <c r="C3615" s="350" t="s">
        <v>6935</v>
      </c>
      <c r="D3615" s="350" t="s">
        <v>6936</v>
      </c>
      <c r="E3615" s="350" t="s">
        <v>251</v>
      </c>
      <c r="F3615" s="350" t="s">
        <v>6893</v>
      </c>
      <c r="G3615" s="350" t="s">
        <v>447</v>
      </c>
      <c r="H3615" s="309" t="s">
        <v>1280</v>
      </c>
    </row>
    <row r="3616" spans="1:8" s="187" customFormat="1" ht="22.9" customHeight="1" x14ac:dyDescent="0.2">
      <c r="A3616" s="552"/>
      <c r="B3616" s="553"/>
      <c r="C3616" s="350" t="s">
        <v>6937</v>
      </c>
      <c r="D3616" s="350" t="s">
        <v>6938</v>
      </c>
      <c r="E3616" s="350" t="s">
        <v>251</v>
      </c>
      <c r="F3616" s="350" t="s">
        <v>6893</v>
      </c>
      <c r="G3616" s="350" t="s">
        <v>447</v>
      </c>
      <c r="H3616" s="309" t="s">
        <v>1280</v>
      </c>
    </row>
    <row r="3617" spans="1:8" s="187" customFormat="1" ht="22.9" customHeight="1" x14ac:dyDescent="0.2">
      <c r="A3617" s="552"/>
      <c r="B3617" s="553"/>
      <c r="C3617" s="350" t="s">
        <v>6939</v>
      </c>
      <c r="D3617" s="350" t="s">
        <v>6940</v>
      </c>
      <c r="E3617" s="350" t="s">
        <v>251</v>
      </c>
      <c r="F3617" s="350" t="s">
        <v>6893</v>
      </c>
      <c r="G3617" s="350" t="s">
        <v>447</v>
      </c>
      <c r="H3617" s="309" t="s">
        <v>1280</v>
      </c>
    </row>
    <row r="3618" spans="1:8" s="187" customFormat="1" ht="22.9" customHeight="1" x14ac:dyDescent="0.2">
      <c r="A3618" s="552" t="s">
        <v>824</v>
      </c>
      <c r="B3618" s="553" t="s">
        <v>825</v>
      </c>
      <c r="C3618" s="350" t="s">
        <v>6941</v>
      </c>
      <c r="D3618" s="350" t="s">
        <v>6942</v>
      </c>
      <c r="E3618" s="350" t="s">
        <v>371</v>
      </c>
      <c r="F3618" s="350" t="s">
        <v>4228</v>
      </c>
      <c r="G3618" s="350"/>
      <c r="H3618" s="309"/>
    </row>
    <row r="3619" spans="1:8" s="187" customFormat="1" ht="22.9" customHeight="1" x14ac:dyDescent="0.2">
      <c r="A3619" s="552"/>
      <c r="B3619" s="553"/>
      <c r="C3619" s="350" t="s">
        <v>6943</v>
      </c>
      <c r="D3619" s="350" t="s">
        <v>6944</v>
      </c>
      <c r="E3619" s="350" t="s">
        <v>371</v>
      </c>
      <c r="F3619" s="350" t="s">
        <v>4228</v>
      </c>
      <c r="G3619" s="350" t="s">
        <v>462</v>
      </c>
      <c r="H3619" s="309"/>
    </row>
    <row r="3620" spans="1:8" s="187" customFormat="1" ht="22.9" customHeight="1" x14ac:dyDescent="0.2">
      <c r="A3620" s="552"/>
      <c r="B3620" s="553"/>
      <c r="C3620" s="350" t="s">
        <v>6945</v>
      </c>
      <c r="D3620" s="350" t="s">
        <v>6946</v>
      </c>
      <c r="E3620" s="350" t="s">
        <v>371</v>
      </c>
      <c r="F3620" s="350" t="s">
        <v>4228</v>
      </c>
      <c r="G3620" s="350" t="s">
        <v>462</v>
      </c>
      <c r="H3620" s="309"/>
    </row>
    <row r="3621" spans="1:8" s="187" customFormat="1" ht="22.9" customHeight="1" x14ac:dyDescent="0.2">
      <c r="A3621" s="552"/>
      <c r="B3621" s="553"/>
      <c r="C3621" s="350" t="s">
        <v>6947</v>
      </c>
      <c r="D3621" s="350" t="s">
        <v>6948</v>
      </c>
      <c r="E3621" s="350" t="s">
        <v>371</v>
      </c>
      <c r="F3621" s="350" t="s">
        <v>4228</v>
      </c>
      <c r="G3621" s="350" t="s">
        <v>462</v>
      </c>
      <c r="H3621" s="309"/>
    </row>
    <row r="3622" spans="1:8" s="187" customFormat="1" ht="22.9" customHeight="1" x14ac:dyDescent="0.2">
      <c r="A3622" s="552"/>
      <c r="B3622" s="553"/>
      <c r="C3622" s="350" t="s">
        <v>6949</v>
      </c>
      <c r="D3622" s="350" t="s">
        <v>6950</v>
      </c>
      <c r="E3622" s="350" t="s">
        <v>371</v>
      </c>
      <c r="F3622" s="350" t="s">
        <v>4228</v>
      </c>
      <c r="G3622" s="350" t="s">
        <v>462</v>
      </c>
      <c r="H3622" s="309"/>
    </row>
    <row r="3623" spans="1:8" s="187" customFormat="1" ht="22.9" customHeight="1" x14ac:dyDescent="0.2">
      <c r="A3623" s="552"/>
      <c r="B3623" s="553"/>
      <c r="C3623" s="350" t="s">
        <v>6951</v>
      </c>
      <c r="D3623" s="350" t="s">
        <v>6952</v>
      </c>
      <c r="E3623" s="350" t="s">
        <v>371</v>
      </c>
      <c r="F3623" s="350" t="s">
        <v>4228</v>
      </c>
      <c r="G3623" s="350" t="s">
        <v>462</v>
      </c>
      <c r="H3623" s="309"/>
    </row>
    <row r="3624" spans="1:8" s="187" customFormat="1" ht="22.9" customHeight="1" x14ac:dyDescent="0.2">
      <c r="A3624" s="552" t="s">
        <v>826</v>
      </c>
      <c r="B3624" s="553" t="s">
        <v>827</v>
      </c>
      <c r="C3624" s="350" t="s">
        <v>6953</v>
      </c>
      <c r="D3624" s="350" t="s">
        <v>16905</v>
      </c>
      <c r="E3624" s="350" t="s">
        <v>371</v>
      </c>
      <c r="F3624" s="350" t="s">
        <v>4228</v>
      </c>
      <c r="G3624" s="350" t="s">
        <v>447</v>
      </c>
      <c r="H3624" s="309" t="s">
        <v>4059</v>
      </c>
    </row>
    <row r="3625" spans="1:8" s="187" customFormat="1" ht="22.9" customHeight="1" x14ac:dyDescent="0.2">
      <c r="A3625" s="552"/>
      <c r="B3625" s="553"/>
      <c r="C3625" s="350" t="s">
        <v>6954</v>
      </c>
      <c r="D3625" s="350" t="s">
        <v>6955</v>
      </c>
      <c r="E3625" s="350" t="s">
        <v>371</v>
      </c>
      <c r="F3625" s="350" t="s">
        <v>4228</v>
      </c>
      <c r="G3625" s="350" t="s">
        <v>447</v>
      </c>
      <c r="H3625" s="309" t="s">
        <v>4059</v>
      </c>
    </row>
    <row r="3626" spans="1:8" s="187" customFormat="1" ht="22.9" customHeight="1" x14ac:dyDescent="0.2">
      <c r="A3626" s="552"/>
      <c r="B3626" s="553"/>
      <c r="C3626" s="350" t="s">
        <v>6956</v>
      </c>
      <c r="D3626" s="350" t="s">
        <v>6957</v>
      </c>
      <c r="E3626" s="350" t="s">
        <v>371</v>
      </c>
      <c r="F3626" s="350" t="s">
        <v>4228</v>
      </c>
      <c r="G3626" s="350" t="s">
        <v>447</v>
      </c>
      <c r="H3626" s="309" t="s">
        <v>4059</v>
      </c>
    </row>
    <row r="3627" spans="1:8" s="187" customFormat="1" ht="22.9" customHeight="1" x14ac:dyDescent="0.2">
      <c r="A3627" s="349" t="s">
        <v>767</v>
      </c>
      <c r="B3627" s="350" t="s">
        <v>768</v>
      </c>
      <c r="C3627" s="350" t="s">
        <v>6958</v>
      </c>
      <c r="D3627" s="350" t="s">
        <v>768</v>
      </c>
      <c r="E3627" s="350" t="s">
        <v>255</v>
      </c>
      <c r="F3627" s="350" t="s">
        <v>6959</v>
      </c>
      <c r="G3627" s="350"/>
      <c r="H3627" s="309"/>
    </row>
    <row r="3628" spans="1:8" s="187" customFormat="1" ht="22.9" customHeight="1" x14ac:dyDescent="0.2">
      <c r="A3628" s="552" t="s">
        <v>769</v>
      </c>
      <c r="B3628" s="553" t="s">
        <v>770</v>
      </c>
      <c r="C3628" s="350" t="s">
        <v>6960</v>
      </c>
      <c r="D3628" s="350" t="s">
        <v>6961</v>
      </c>
      <c r="E3628" s="350" t="s">
        <v>371</v>
      </c>
      <c r="F3628" s="350" t="s">
        <v>1179</v>
      </c>
      <c r="G3628" s="350" t="s">
        <v>447</v>
      </c>
      <c r="H3628" s="309"/>
    </row>
    <row r="3629" spans="1:8" s="187" customFormat="1" ht="22.9" customHeight="1" x14ac:dyDescent="0.2">
      <c r="A3629" s="552"/>
      <c r="B3629" s="553"/>
      <c r="C3629" s="350" t="s">
        <v>6962</v>
      </c>
      <c r="D3629" s="350" t="s">
        <v>6963</v>
      </c>
      <c r="E3629" s="350" t="s">
        <v>371</v>
      </c>
      <c r="F3629" s="350" t="s">
        <v>1179</v>
      </c>
      <c r="G3629" s="350" t="s">
        <v>447</v>
      </c>
      <c r="H3629" s="309"/>
    </row>
    <row r="3630" spans="1:8" s="187" customFormat="1" ht="22.9" customHeight="1" x14ac:dyDescent="0.2">
      <c r="A3630" s="552"/>
      <c r="B3630" s="553"/>
      <c r="C3630" s="350" t="s">
        <v>6964</v>
      </c>
      <c r="D3630" s="350" t="s">
        <v>6965</v>
      </c>
      <c r="E3630" s="350" t="s">
        <v>255</v>
      </c>
      <c r="F3630" s="350" t="s">
        <v>2076</v>
      </c>
      <c r="G3630" s="350" t="s">
        <v>447</v>
      </c>
      <c r="H3630" s="309"/>
    </row>
    <row r="3631" spans="1:8" s="187" customFormat="1" ht="22.9" customHeight="1" x14ac:dyDescent="0.2">
      <c r="A3631" s="552"/>
      <c r="B3631" s="553"/>
      <c r="C3631" s="350" t="s">
        <v>6966</v>
      </c>
      <c r="D3631" s="350" t="s">
        <v>6967</v>
      </c>
      <c r="E3631" s="350" t="s">
        <v>255</v>
      </c>
      <c r="F3631" s="350" t="s">
        <v>6959</v>
      </c>
      <c r="G3631" s="350" t="s">
        <v>447</v>
      </c>
      <c r="H3631" s="309"/>
    </row>
    <row r="3632" spans="1:8" s="187" customFormat="1" ht="22.9" customHeight="1" x14ac:dyDescent="0.2">
      <c r="A3632" s="552"/>
      <c r="B3632" s="553"/>
      <c r="C3632" s="350" t="s">
        <v>6968</v>
      </c>
      <c r="D3632" s="350" t="s">
        <v>6969</v>
      </c>
      <c r="E3632" s="350" t="s">
        <v>255</v>
      </c>
      <c r="F3632" s="350" t="s">
        <v>6959</v>
      </c>
      <c r="G3632" s="350" t="s">
        <v>447</v>
      </c>
      <c r="H3632" s="309"/>
    </row>
    <row r="3633" spans="1:8" s="187" customFormat="1" ht="22.9" customHeight="1" x14ac:dyDescent="0.2">
      <c r="A3633" s="552"/>
      <c r="B3633" s="553"/>
      <c r="C3633" s="350" t="s">
        <v>6970</v>
      </c>
      <c r="D3633" s="350" t="s">
        <v>6971</v>
      </c>
      <c r="E3633" s="350" t="s">
        <v>255</v>
      </c>
      <c r="F3633" s="350" t="s">
        <v>6959</v>
      </c>
      <c r="G3633" s="350" t="s">
        <v>447</v>
      </c>
      <c r="H3633" s="309"/>
    </row>
    <row r="3634" spans="1:8" s="187" customFormat="1" ht="22.9" customHeight="1" x14ac:dyDescent="0.2">
      <c r="A3634" s="552"/>
      <c r="B3634" s="553"/>
      <c r="C3634" s="350" t="s">
        <v>6972</v>
      </c>
      <c r="D3634" s="350" t="s">
        <v>6973</v>
      </c>
      <c r="E3634" s="350" t="s">
        <v>255</v>
      </c>
      <c r="F3634" s="350" t="s">
        <v>6959</v>
      </c>
      <c r="G3634" s="350" t="s">
        <v>447</v>
      </c>
      <c r="H3634" s="309"/>
    </row>
    <row r="3635" spans="1:8" s="187" customFormat="1" ht="22.9" customHeight="1" x14ac:dyDescent="0.2">
      <c r="A3635" s="552" t="s">
        <v>771</v>
      </c>
      <c r="B3635" s="553" t="s">
        <v>772</v>
      </c>
      <c r="C3635" s="350" t="s">
        <v>6974</v>
      </c>
      <c r="D3635" s="350" t="s">
        <v>6975</v>
      </c>
      <c r="E3635" s="350" t="s">
        <v>255</v>
      </c>
      <c r="F3635" s="350" t="s">
        <v>18316</v>
      </c>
      <c r="G3635" s="350"/>
      <c r="H3635" s="309"/>
    </row>
    <row r="3636" spans="1:8" s="187" customFormat="1" ht="22.9" customHeight="1" x14ac:dyDescent="0.2">
      <c r="A3636" s="552"/>
      <c r="B3636" s="553"/>
      <c r="C3636" s="350" t="s">
        <v>6976</v>
      </c>
      <c r="D3636" s="350" t="s">
        <v>6977</v>
      </c>
      <c r="E3636" s="350" t="s">
        <v>255</v>
      </c>
      <c r="F3636" s="350" t="s">
        <v>18316</v>
      </c>
      <c r="G3636" s="350"/>
      <c r="H3636" s="309"/>
    </row>
    <row r="3637" spans="1:8" s="187" customFormat="1" ht="22.9" customHeight="1" x14ac:dyDescent="0.2">
      <c r="A3637" s="552"/>
      <c r="B3637" s="553"/>
      <c r="C3637" s="350" t="s">
        <v>6978</v>
      </c>
      <c r="D3637" s="350" t="s">
        <v>6979</v>
      </c>
      <c r="E3637" s="350" t="s">
        <v>14925</v>
      </c>
      <c r="F3637" s="350" t="s">
        <v>1410</v>
      </c>
      <c r="G3637" s="350"/>
      <c r="H3637" s="309"/>
    </row>
    <row r="3638" spans="1:8" s="187" customFormat="1" ht="22.9" customHeight="1" x14ac:dyDescent="0.2">
      <c r="A3638" s="552"/>
      <c r="B3638" s="553"/>
      <c r="C3638" s="350" t="s">
        <v>6980</v>
      </c>
      <c r="D3638" s="350" t="s">
        <v>6981</v>
      </c>
      <c r="E3638" s="350" t="s">
        <v>14925</v>
      </c>
      <c r="F3638" s="350" t="s">
        <v>1410</v>
      </c>
      <c r="G3638" s="350"/>
      <c r="H3638" s="309"/>
    </row>
    <row r="3639" spans="1:8" s="187" customFormat="1" ht="22.9" customHeight="1" x14ac:dyDescent="0.2">
      <c r="A3639" s="552"/>
      <c r="B3639" s="553"/>
      <c r="C3639" s="350" t="s">
        <v>6982</v>
      </c>
      <c r="D3639" s="350" t="s">
        <v>6983</v>
      </c>
      <c r="E3639" s="350" t="s">
        <v>255</v>
      </c>
      <c r="F3639" s="350" t="s">
        <v>6959</v>
      </c>
      <c r="G3639" s="350" t="s">
        <v>447</v>
      </c>
      <c r="H3639" s="309"/>
    </row>
    <row r="3640" spans="1:8" s="187" customFormat="1" ht="22.9" customHeight="1" x14ac:dyDescent="0.2">
      <c r="A3640" s="552"/>
      <c r="B3640" s="553"/>
      <c r="C3640" s="350" t="s">
        <v>6984</v>
      </c>
      <c r="D3640" s="350" t="s">
        <v>6985</v>
      </c>
      <c r="E3640" s="350" t="s">
        <v>255</v>
      </c>
      <c r="F3640" s="350" t="s">
        <v>6959</v>
      </c>
      <c r="G3640" s="350"/>
      <c r="H3640" s="309"/>
    </row>
    <row r="3641" spans="1:8" s="187" customFormat="1" ht="22.9" customHeight="1" x14ac:dyDescent="0.2">
      <c r="A3641" s="552"/>
      <c r="B3641" s="553"/>
      <c r="C3641" s="350" t="s">
        <v>6986</v>
      </c>
      <c r="D3641" s="350" t="s">
        <v>6987</v>
      </c>
      <c r="E3641" s="350" t="s">
        <v>255</v>
      </c>
      <c r="F3641" s="350" t="s">
        <v>6959</v>
      </c>
      <c r="G3641" s="350"/>
      <c r="H3641" s="309"/>
    </row>
    <row r="3642" spans="1:8" s="187" customFormat="1" ht="22.9" customHeight="1" x14ac:dyDescent="0.2">
      <c r="A3642" s="552"/>
      <c r="B3642" s="553"/>
      <c r="C3642" s="350" t="s">
        <v>6988</v>
      </c>
      <c r="D3642" s="350" t="s">
        <v>8117</v>
      </c>
      <c r="E3642" s="350" t="s">
        <v>255</v>
      </c>
      <c r="F3642" s="350" t="s">
        <v>6959</v>
      </c>
      <c r="G3642" s="350" t="s">
        <v>462</v>
      </c>
      <c r="H3642" s="309"/>
    </row>
    <row r="3643" spans="1:8" s="187" customFormat="1" ht="22.9" customHeight="1" x14ac:dyDescent="0.2">
      <c r="A3643" s="552"/>
      <c r="B3643" s="553"/>
      <c r="C3643" s="350" t="s">
        <v>6989</v>
      </c>
      <c r="D3643" s="350" t="s">
        <v>6990</v>
      </c>
      <c r="E3643" s="350" t="s">
        <v>255</v>
      </c>
      <c r="F3643" s="350" t="s">
        <v>6959</v>
      </c>
      <c r="G3643" s="350"/>
      <c r="H3643" s="309"/>
    </row>
    <row r="3644" spans="1:8" s="187" customFormat="1" ht="22.9" customHeight="1" x14ac:dyDescent="0.2">
      <c r="A3644" s="552"/>
      <c r="B3644" s="553"/>
      <c r="C3644" s="350" t="s">
        <v>6991</v>
      </c>
      <c r="D3644" s="350" t="s">
        <v>6992</v>
      </c>
      <c r="E3644" s="350" t="s">
        <v>255</v>
      </c>
      <c r="F3644" s="350" t="s">
        <v>6959</v>
      </c>
      <c r="G3644" s="350"/>
      <c r="H3644" s="309"/>
    </row>
    <row r="3645" spans="1:8" s="187" customFormat="1" ht="22.9" customHeight="1" x14ac:dyDescent="0.2">
      <c r="A3645" s="552"/>
      <c r="B3645" s="553"/>
      <c r="C3645" s="350" t="s">
        <v>6993</v>
      </c>
      <c r="D3645" s="350" t="s">
        <v>6994</v>
      </c>
      <c r="E3645" s="350" t="s">
        <v>255</v>
      </c>
      <c r="F3645" s="350" t="s">
        <v>6959</v>
      </c>
      <c r="G3645" s="350" t="s">
        <v>447</v>
      </c>
      <c r="H3645" s="309"/>
    </row>
    <row r="3646" spans="1:8" s="187" customFormat="1" ht="22.9" customHeight="1" x14ac:dyDescent="0.2">
      <c r="A3646" s="552" t="s">
        <v>940</v>
      </c>
      <c r="B3646" s="553" t="s">
        <v>941</v>
      </c>
      <c r="C3646" s="350" t="s">
        <v>6995</v>
      </c>
      <c r="D3646" s="350" t="s">
        <v>6996</v>
      </c>
      <c r="E3646" s="350" t="s">
        <v>14925</v>
      </c>
      <c r="F3646" s="350" t="s">
        <v>1410</v>
      </c>
      <c r="G3646" s="350" t="s">
        <v>447</v>
      </c>
      <c r="H3646" s="309"/>
    </row>
    <row r="3647" spans="1:8" s="187" customFormat="1" ht="22.9" customHeight="1" x14ac:dyDescent="0.2">
      <c r="A3647" s="552"/>
      <c r="B3647" s="553"/>
      <c r="C3647" s="350" t="s">
        <v>6997</v>
      </c>
      <c r="D3647" s="350" t="s">
        <v>6998</v>
      </c>
      <c r="E3647" s="350" t="s">
        <v>14925</v>
      </c>
      <c r="F3647" s="350" t="s">
        <v>1410</v>
      </c>
      <c r="G3647" s="350" t="s">
        <v>447</v>
      </c>
      <c r="H3647" s="309"/>
    </row>
    <row r="3648" spans="1:8" s="187" customFormat="1" ht="22.9" customHeight="1" x14ac:dyDescent="0.2">
      <c r="A3648" s="552"/>
      <c r="B3648" s="553"/>
      <c r="C3648" s="350" t="s">
        <v>6999</v>
      </c>
      <c r="D3648" s="350" t="s">
        <v>7000</v>
      </c>
      <c r="E3648" s="350" t="s">
        <v>14925</v>
      </c>
      <c r="F3648" s="350" t="s">
        <v>6307</v>
      </c>
      <c r="G3648" s="350" t="s">
        <v>447</v>
      </c>
      <c r="H3648" s="309"/>
    </row>
    <row r="3649" spans="1:8" s="187" customFormat="1" ht="22.9" customHeight="1" x14ac:dyDescent="0.2">
      <c r="A3649" s="552"/>
      <c r="B3649" s="553"/>
      <c r="C3649" s="350" t="s">
        <v>7001</v>
      </c>
      <c r="D3649" s="350" t="s">
        <v>7002</v>
      </c>
      <c r="E3649" s="350" t="s">
        <v>14925</v>
      </c>
      <c r="F3649" s="350" t="s">
        <v>6307</v>
      </c>
      <c r="G3649" s="350" t="s">
        <v>447</v>
      </c>
      <c r="H3649" s="309"/>
    </row>
    <row r="3650" spans="1:8" s="187" customFormat="1" ht="22.9" customHeight="1" x14ac:dyDescent="0.2">
      <c r="A3650" s="552"/>
      <c r="B3650" s="553"/>
      <c r="C3650" s="350" t="s">
        <v>7003</v>
      </c>
      <c r="D3650" s="350" t="s">
        <v>7004</v>
      </c>
      <c r="E3650" s="350" t="s">
        <v>14925</v>
      </c>
      <c r="F3650" s="350" t="s">
        <v>6307</v>
      </c>
      <c r="G3650" s="350" t="s">
        <v>447</v>
      </c>
      <c r="H3650" s="309"/>
    </row>
    <row r="3651" spans="1:8" s="187" customFormat="1" ht="22.9" customHeight="1" x14ac:dyDescent="0.2">
      <c r="A3651" s="552"/>
      <c r="B3651" s="553"/>
      <c r="C3651" s="350" t="s">
        <v>7005</v>
      </c>
      <c r="D3651" s="350" t="s">
        <v>7006</v>
      </c>
      <c r="E3651" s="350" t="s">
        <v>14925</v>
      </c>
      <c r="F3651" s="350" t="s">
        <v>6307</v>
      </c>
      <c r="G3651" s="350" t="s">
        <v>447</v>
      </c>
      <c r="H3651" s="309"/>
    </row>
    <row r="3652" spans="1:8" s="187" customFormat="1" ht="22.9" customHeight="1" x14ac:dyDescent="0.2">
      <c r="A3652" s="552"/>
      <c r="B3652" s="553"/>
      <c r="C3652" s="350" t="s">
        <v>7007</v>
      </c>
      <c r="D3652" s="350" t="s">
        <v>7008</v>
      </c>
      <c r="E3652" s="350" t="s">
        <v>14925</v>
      </c>
      <c r="F3652" s="350" t="s">
        <v>6307</v>
      </c>
      <c r="G3652" s="350" t="s">
        <v>447</v>
      </c>
      <c r="H3652" s="309"/>
    </row>
    <row r="3653" spans="1:8" s="187" customFormat="1" ht="22.9" customHeight="1" x14ac:dyDescent="0.2">
      <c r="A3653" s="552" t="s">
        <v>673</v>
      </c>
      <c r="B3653" s="553" t="s">
        <v>16906</v>
      </c>
      <c r="C3653" s="350" t="s">
        <v>7011</v>
      </c>
      <c r="D3653" s="350" t="s">
        <v>7010</v>
      </c>
      <c r="E3653" s="350" t="s">
        <v>14925</v>
      </c>
      <c r="F3653" s="350" t="s">
        <v>6307</v>
      </c>
      <c r="G3653" s="350" t="s">
        <v>447</v>
      </c>
      <c r="H3653" s="309" t="s">
        <v>1225</v>
      </c>
    </row>
    <row r="3654" spans="1:8" s="187" customFormat="1" ht="22.9" customHeight="1" x14ac:dyDescent="0.2">
      <c r="A3654" s="552"/>
      <c r="B3654" s="553"/>
      <c r="C3654" s="350" t="s">
        <v>7012</v>
      </c>
      <c r="D3654" s="350" t="s">
        <v>7010</v>
      </c>
      <c r="E3654" s="350" t="s">
        <v>14925</v>
      </c>
      <c r="F3654" s="350" t="s">
        <v>6307</v>
      </c>
      <c r="G3654" s="350" t="s">
        <v>447</v>
      </c>
      <c r="H3654" s="309" t="s">
        <v>1225</v>
      </c>
    </row>
    <row r="3655" spans="1:8" s="187" customFormat="1" ht="22.9" customHeight="1" x14ac:dyDescent="0.2">
      <c r="A3655" s="552"/>
      <c r="B3655" s="553"/>
      <c r="C3655" s="350" t="s">
        <v>7013</v>
      </c>
      <c r="D3655" s="350" t="s">
        <v>7010</v>
      </c>
      <c r="E3655" s="350" t="s">
        <v>14925</v>
      </c>
      <c r="F3655" s="350" t="s">
        <v>6307</v>
      </c>
      <c r="G3655" s="350" t="s">
        <v>447</v>
      </c>
      <c r="H3655" s="309" t="s">
        <v>1225</v>
      </c>
    </row>
    <row r="3656" spans="1:8" s="187" customFormat="1" ht="22.9" customHeight="1" x14ac:dyDescent="0.2">
      <c r="A3656" s="552"/>
      <c r="B3656" s="553"/>
      <c r="C3656" s="350" t="s">
        <v>7014</v>
      </c>
      <c r="D3656" s="350" t="s">
        <v>7010</v>
      </c>
      <c r="E3656" s="350" t="s">
        <v>14925</v>
      </c>
      <c r="F3656" s="350" t="s">
        <v>6307</v>
      </c>
      <c r="G3656" s="350" t="s">
        <v>447</v>
      </c>
      <c r="H3656" s="309" t="s">
        <v>1225</v>
      </c>
    </row>
    <row r="3657" spans="1:8" s="187" customFormat="1" ht="22.9" customHeight="1" x14ac:dyDescent="0.2">
      <c r="A3657" s="552"/>
      <c r="B3657" s="553"/>
      <c r="C3657" s="350" t="s">
        <v>7015</v>
      </c>
      <c r="D3657" s="350" t="s">
        <v>7010</v>
      </c>
      <c r="E3657" s="350" t="s">
        <v>14925</v>
      </c>
      <c r="F3657" s="350" t="s">
        <v>6307</v>
      </c>
      <c r="G3657" s="350" t="s">
        <v>447</v>
      </c>
      <c r="H3657" s="309" t="s">
        <v>1225</v>
      </c>
    </row>
    <row r="3658" spans="1:8" s="187" customFormat="1" ht="22.9" customHeight="1" x14ac:dyDescent="0.2">
      <c r="A3658" s="552"/>
      <c r="B3658" s="553"/>
      <c r="C3658" s="350" t="s">
        <v>7016</v>
      </c>
      <c r="D3658" s="350" t="s">
        <v>7010</v>
      </c>
      <c r="E3658" s="350" t="s">
        <v>14925</v>
      </c>
      <c r="F3658" s="350" t="s">
        <v>6307</v>
      </c>
      <c r="G3658" s="350" t="s">
        <v>447</v>
      </c>
      <c r="H3658" s="309" t="s">
        <v>1225</v>
      </c>
    </row>
    <row r="3659" spans="1:8" s="187" customFormat="1" ht="22.9" customHeight="1" x14ac:dyDescent="0.2">
      <c r="A3659" s="552"/>
      <c r="B3659" s="553"/>
      <c r="C3659" s="350" t="s">
        <v>7017</v>
      </c>
      <c r="D3659" s="350" t="s">
        <v>7010</v>
      </c>
      <c r="E3659" s="350" t="s">
        <v>14925</v>
      </c>
      <c r="F3659" s="350" t="s">
        <v>6307</v>
      </c>
      <c r="G3659" s="350" t="s">
        <v>447</v>
      </c>
      <c r="H3659" s="309" t="s">
        <v>1225</v>
      </c>
    </row>
    <row r="3660" spans="1:8" s="187" customFormat="1" ht="22.9" customHeight="1" x14ac:dyDescent="0.2">
      <c r="A3660" s="552"/>
      <c r="B3660" s="553"/>
      <c r="C3660" s="350" t="s">
        <v>7018</v>
      </c>
      <c r="D3660" s="350" t="s">
        <v>7010</v>
      </c>
      <c r="E3660" s="350" t="s">
        <v>14925</v>
      </c>
      <c r="F3660" s="350" t="s">
        <v>6307</v>
      </c>
      <c r="G3660" s="350" t="s">
        <v>447</v>
      </c>
      <c r="H3660" s="309" t="s">
        <v>1225</v>
      </c>
    </row>
    <row r="3661" spans="1:8" s="187" customFormat="1" ht="22.9" customHeight="1" x14ac:dyDescent="0.2">
      <c r="A3661" s="552"/>
      <c r="B3661" s="553"/>
      <c r="C3661" s="350" t="s">
        <v>7019</v>
      </c>
      <c r="D3661" s="350" t="s">
        <v>7010</v>
      </c>
      <c r="E3661" s="350" t="s">
        <v>14925</v>
      </c>
      <c r="F3661" s="350" t="s">
        <v>6307</v>
      </c>
      <c r="G3661" s="350" t="s">
        <v>447</v>
      </c>
      <c r="H3661" s="309" t="s">
        <v>1225</v>
      </c>
    </row>
    <row r="3662" spans="1:8" s="187" customFormat="1" ht="22.9" customHeight="1" x14ac:dyDescent="0.2">
      <c r="A3662" s="552"/>
      <c r="B3662" s="553"/>
      <c r="C3662" s="350" t="s">
        <v>7020</v>
      </c>
      <c r="D3662" s="350" t="s">
        <v>7010</v>
      </c>
      <c r="E3662" s="350" t="s">
        <v>14925</v>
      </c>
      <c r="F3662" s="350" t="s">
        <v>6307</v>
      </c>
      <c r="G3662" s="350" t="s">
        <v>447</v>
      </c>
      <c r="H3662" s="309" t="s">
        <v>1225</v>
      </c>
    </row>
    <row r="3663" spans="1:8" s="187" customFormat="1" ht="22.9" customHeight="1" x14ac:dyDescent="0.2">
      <c r="A3663" s="552"/>
      <c r="B3663" s="553"/>
      <c r="C3663" s="350" t="s">
        <v>7021</v>
      </c>
      <c r="D3663" s="350" t="s">
        <v>16907</v>
      </c>
      <c r="E3663" s="350" t="s">
        <v>14925</v>
      </c>
      <c r="F3663" s="350" t="s">
        <v>6307</v>
      </c>
      <c r="G3663" s="350" t="s">
        <v>447</v>
      </c>
      <c r="H3663" s="309" t="s">
        <v>1225</v>
      </c>
    </row>
    <row r="3664" spans="1:8" s="187" customFormat="1" ht="22.9" customHeight="1" x14ac:dyDescent="0.2">
      <c r="A3664" s="552"/>
      <c r="B3664" s="553"/>
      <c r="C3664" s="350" t="s">
        <v>7022</v>
      </c>
      <c r="D3664" s="350" t="s">
        <v>7010</v>
      </c>
      <c r="E3664" s="350" t="s">
        <v>14925</v>
      </c>
      <c r="F3664" s="350" t="s">
        <v>6307</v>
      </c>
      <c r="G3664" s="350" t="s">
        <v>447</v>
      </c>
      <c r="H3664" s="309" t="s">
        <v>1225</v>
      </c>
    </row>
    <row r="3665" spans="1:8" s="187" customFormat="1" ht="22.9" customHeight="1" x14ac:dyDescent="0.2">
      <c r="A3665" s="552"/>
      <c r="B3665" s="553"/>
      <c r="C3665" s="350" t="s">
        <v>7023</v>
      </c>
      <c r="D3665" s="350" t="s">
        <v>7010</v>
      </c>
      <c r="E3665" s="350" t="s">
        <v>14925</v>
      </c>
      <c r="F3665" s="350" t="s">
        <v>6307</v>
      </c>
      <c r="G3665" s="350" t="s">
        <v>447</v>
      </c>
      <c r="H3665" s="309" t="s">
        <v>1225</v>
      </c>
    </row>
    <row r="3666" spans="1:8" s="187" customFormat="1" ht="22.9" customHeight="1" x14ac:dyDescent="0.2">
      <c r="A3666" s="552"/>
      <c r="B3666" s="553"/>
      <c r="C3666" s="350" t="s">
        <v>7024</v>
      </c>
      <c r="D3666" s="350" t="s">
        <v>7010</v>
      </c>
      <c r="E3666" s="350" t="s">
        <v>14925</v>
      </c>
      <c r="F3666" s="350" t="s">
        <v>6307</v>
      </c>
      <c r="G3666" s="350" t="s">
        <v>447</v>
      </c>
      <c r="H3666" s="309" t="s">
        <v>1225</v>
      </c>
    </row>
    <row r="3667" spans="1:8" s="187" customFormat="1" ht="22.9" customHeight="1" x14ac:dyDescent="0.2">
      <c r="A3667" s="552"/>
      <c r="B3667" s="553"/>
      <c r="C3667" s="350" t="s">
        <v>7025</v>
      </c>
      <c r="D3667" s="350" t="s">
        <v>7010</v>
      </c>
      <c r="E3667" s="350" t="s">
        <v>14925</v>
      </c>
      <c r="F3667" s="350" t="s">
        <v>6307</v>
      </c>
      <c r="G3667" s="350" t="s">
        <v>447</v>
      </c>
      <c r="H3667" s="309" t="s">
        <v>1225</v>
      </c>
    </row>
    <row r="3668" spans="1:8" s="187" customFormat="1" ht="22.9" customHeight="1" x14ac:dyDescent="0.2">
      <c r="A3668" s="552"/>
      <c r="B3668" s="553"/>
      <c r="C3668" s="350" t="s">
        <v>7026</v>
      </c>
      <c r="D3668" s="350" t="s">
        <v>7010</v>
      </c>
      <c r="E3668" s="350" t="s">
        <v>14925</v>
      </c>
      <c r="F3668" s="350" t="s">
        <v>6307</v>
      </c>
      <c r="G3668" s="350" t="s">
        <v>447</v>
      </c>
      <c r="H3668" s="309" t="s">
        <v>1225</v>
      </c>
    </row>
    <row r="3669" spans="1:8" s="187" customFormat="1" ht="22.9" customHeight="1" x14ac:dyDescent="0.2">
      <c r="A3669" s="552"/>
      <c r="B3669" s="553"/>
      <c r="C3669" s="350" t="s">
        <v>7027</v>
      </c>
      <c r="D3669" s="350" t="s">
        <v>7010</v>
      </c>
      <c r="E3669" s="350" t="s">
        <v>14925</v>
      </c>
      <c r="F3669" s="350" t="s">
        <v>6307</v>
      </c>
      <c r="G3669" s="350" t="s">
        <v>447</v>
      </c>
      <c r="H3669" s="309" t="s">
        <v>1225</v>
      </c>
    </row>
    <row r="3670" spans="1:8" s="187" customFormat="1" ht="22.9" customHeight="1" x14ac:dyDescent="0.2">
      <c r="A3670" s="552"/>
      <c r="B3670" s="553"/>
      <c r="C3670" s="350" t="s">
        <v>7028</v>
      </c>
      <c r="D3670" s="350" t="s">
        <v>16907</v>
      </c>
      <c r="E3670" s="350" t="s">
        <v>14925</v>
      </c>
      <c r="F3670" s="350" t="s">
        <v>6307</v>
      </c>
      <c r="G3670" s="350" t="s">
        <v>447</v>
      </c>
      <c r="H3670" s="309" t="s">
        <v>1225</v>
      </c>
    </row>
    <row r="3671" spans="1:8" s="187" customFormat="1" ht="22.9" customHeight="1" x14ac:dyDescent="0.2">
      <c r="A3671" s="552"/>
      <c r="B3671" s="553"/>
      <c r="C3671" s="350" t="s">
        <v>7029</v>
      </c>
      <c r="D3671" s="350" t="s">
        <v>16907</v>
      </c>
      <c r="E3671" s="350" t="s">
        <v>14925</v>
      </c>
      <c r="F3671" s="350" t="s">
        <v>6307</v>
      </c>
      <c r="G3671" s="350" t="s">
        <v>447</v>
      </c>
      <c r="H3671" s="309" t="s">
        <v>1225</v>
      </c>
    </row>
    <row r="3672" spans="1:8" s="187" customFormat="1" ht="22.9" customHeight="1" x14ac:dyDescent="0.2">
      <c r="A3672" s="552"/>
      <c r="B3672" s="553"/>
      <c r="C3672" s="350" t="s">
        <v>7030</v>
      </c>
      <c r="D3672" s="350" t="s">
        <v>7010</v>
      </c>
      <c r="E3672" s="350" t="s">
        <v>14925</v>
      </c>
      <c r="F3672" s="350" t="s">
        <v>6307</v>
      </c>
      <c r="G3672" s="350" t="s">
        <v>447</v>
      </c>
      <c r="H3672" s="309" t="s">
        <v>1225</v>
      </c>
    </row>
    <row r="3673" spans="1:8" s="187" customFormat="1" ht="22.9" customHeight="1" x14ac:dyDescent="0.2">
      <c r="A3673" s="552"/>
      <c r="B3673" s="553"/>
      <c r="C3673" s="350" t="s">
        <v>7031</v>
      </c>
      <c r="D3673" s="350" t="s">
        <v>7010</v>
      </c>
      <c r="E3673" s="350" t="s">
        <v>14925</v>
      </c>
      <c r="F3673" s="350" t="s">
        <v>6307</v>
      </c>
      <c r="G3673" s="350" t="s">
        <v>447</v>
      </c>
      <c r="H3673" s="309" t="s">
        <v>1225</v>
      </c>
    </row>
    <row r="3674" spans="1:8" s="187" customFormat="1" ht="22.9" customHeight="1" x14ac:dyDescent="0.2">
      <c r="A3674" s="552"/>
      <c r="B3674" s="553"/>
      <c r="C3674" s="350" t="s">
        <v>7032</v>
      </c>
      <c r="D3674" s="350" t="s">
        <v>16907</v>
      </c>
      <c r="E3674" s="350" t="s">
        <v>14925</v>
      </c>
      <c r="F3674" s="350" t="s">
        <v>6307</v>
      </c>
      <c r="G3674" s="350" t="s">
        <v>447</v>
      </c>
      <c r="H3674" s="309" t="s">
        <v>1225</v>
      </c>
    </row>
    <row r="3675" spans="1:8" s="187" customFormat="1" ht="22.9" customHeight="1" x14ac:dyDescent="0.2">
      <c r="A3675" s="552"/>
      <c r="B3675" s="553"/>
      <c r="C3675" s="350" t="s">
        <v>7033</v>
      </c>
      <c r="D3675" s="350" t="s">
        <v>7010</v>
      </c>
      <c r="E3675" s="350" t="s">
        <v>14925</v>
      </c>
      <c r="F3675" s="350" t="s">
        <v>6307</v>
      </c>
      <c r="G3675" s="350" t="s">
        <v>447</v>
      </c>
      <c r="H3675" s="309" t="s">
        <v>1225</v>
      </c>
    </row>
    <row r="3676" spans="1:8" s="187" customFormat="1" ht="22.9" customHeight="1" x14ac:dyDescent="0.2">
      <c r="A3676" s="552"/>
      <c r="B3676" s="553"/>
      <c r="C3676" s="350" t="s">
        <v>7034</v>
      </c>
      <c r="D3676" s="350" t="s">
        <v>7010</v>
      </c>
      <c r="E3676" s="350" t="s">
        <v>14925</v>
      </c>
      <c r="F3676" s="350" t="s">
        <v>6307</v>
      </c>
      <c r="G3676" s="350" t="s">
        <v>447</v>
      </c>
      <c r="H3676" s="309" t="s">
        <v>1225</v>
      </c>
    </row>
    <row r="3677" spans="1:8" s="187" customFormat="1" ht="22.9" customHeight="1" x14ac:dyDescent="0.2">
      <c r="A3677" s="552"/>
      <c r="B3677" s="553"/>
      <c r="C3677" s="350" t="s">
        <v>7035</v>
      </c>
      <c r="D3677" s="350" t="s">
        <v>7010</v>
      </c>
      <c r="E3677" s="350" t="s">
        <v>14925</v>
      </c>
      <c r="F3677" s="350" t="s">
        <v>6307</v>
      </c>
      <c r="G3677" s="350" t="s">
        <v>447</v>
      </c>
      <c r="H3677" s="309" t="s">
        <v>1225</v>
      </c>
    </row>
    <row r="3678" spans="1:8" s="187" customFormat="1" ht="22.9" customHeight="1" x14ac:dyDescent="0.2">
      <c r="A3678" s="552"/>
      <c r="B3678" s="553"/>
      <c r="C3678" s="350" t="s">
        <v>7036</v>
      </c>
      <c r="D3678" s="350" t="s">
        <v>7010</v>
      </c>
      <c r="E3678" s="350" t="s">
        <v>14925</v>
      </c>
      <c r="F3678" s="350" t="s">
        <v>6307</v>
      </c>
      <c r="G3678" s="350" t="s">
        <v>447</v>
      </c>
      <c r="H3678" s="309" t="s">
        <v>1225</v>
      </c>
    </row>
    <row r="3679" spans="1:8" s="187" customFormat="1" ht="22.9" customHeight="1" x14ac:dyDescent="0.2">
      <c r="A3679" s="552"/>
      <c r="B3679" s="553"/>
      <c r="C3679" s="350" t="s">
        <v>7037</v>
      </c>
      <c r="D3679" s="350" t="s">
        <v>7010</v>
      </c>
      <c r="E3679" s="350" t="s">
        <v>14925</v>
      </c>
      <c r="F3679" s="350" t="s">
        <v>6307</v>
      </c>
      <c r="G3679" s="350" t="s">
        <v>447</v>
      </c>
      <c r="H3679" s="309" t="s">
        <v>1225</v>
      </c>
    </row>
    <row r="3680" spans="1:8" s="187" customFormat="1" ht="22.9" customHeight="1" x14ac:dyDescent="0.2">
      <c r="A3680" s="552"/>
      <c r="B3680" s="553"/>
      <c r="C3680" s="350" t="s">
        <v>7038</v>
      </c>
      <c r="D3680" s="350" t="s">
        <v>7010</v>
      </c>
      <c r="E3680" s="350" t="s">
        <v>14925</v>
      </c>
      <c r="F3680" s="350" t="s">
        <v>6307</v>
      </c>
      <c r="G3680" s="350" t="s">
        <v>447</v>
      </c>
      <c r="H3680" s="309" t="s">
        <v>1225</v>
      </c>
    </row>
    <row r="3681" spans="1:8" s="187" customFormat="1" ht="22.9" customHeight="1" x14ac:dyDescent="0.2">
      <c r="A3681" s="552"/>
      <c r="B3681" s="553"/>
      <c r="C3681" s="350" t="s">
        <v>7039</v>
      </c>
      <c r="D3681" s="350" t="s">
        <v>7010</v>
      </c>
      <c r="E3681" s="350" t="s">
        <v>14925</v>
      </c>
      <c r="F3681" s="350" t="s">
        <v>6307</v>
      </c>
      <c r="G3681" s="350" t="s">
        <v>447</v>
      </c>
      <c r="H3681" s="309" t="s">
        <v>1225</v>
      </c>
    </row>
    <row r="3682" spans="1:8" s="187" customFormat="1" ht="22.9" customHeight="1" x14ac:dyDescent="0.2">
      <c r="A3682" s="552"/>
      <c r="B3682" s="553"/>
      <c r="C3682" s="350" t="s">
        <v>7040</v>
      </c>
      <c r="D3682" s="350" t="s">
        <v>7010</v>
      </c>
      <c r="E3682" s="350" t="s">
        <v>14925</v>
      </c>
      <c r="F3682" s="350" t="s">
        <v>6307</v>
      </c>
      <c r="G3682" s="350" t="s">
        <v>447</v>
      </c>
      <c r="H3682" s="309" t="s">
        <v>1225</v>
      </c>
    </row>
    <row r="3683" spans="1:8" s="187" customFormat="1" ht="22.9" customHeight="1" x14ac:dyDescent="0.2">
      <c r="A3683" s="552"/>
      <c r="B3683" s="553"/>
      <c r="C3683" s="350" t="s">
        <v>7041</v>
      </c>
      <c r="D3683" s="350" t="s">
        <v>7010</v>
      </c>
      <c r="E3683" s="350" t="s">
        <v>14925</v>
      </c>
      <c r="F3683" s="350" t="s">
        <v>6307</v>
      </c>
      <c r="G3683" s="350" t="s">
        <v>447</v>
      </c>
      <c r="H3683" s="309" t="s">
        <v>1225</v>
      </c>
    </row>
    <row r="3684" spans="1:8" s="187" customFormat="1" ht="22.9" customHeight="1" x14ac:dyDescent="0.2">
      <c r="A3684" s="552"/>
      <c r="B3684" s="553"/>
      <c r="C3684" s="350" t="s">
        <v>7042</v>
      </c>
      <c r="D3684" s="350" t="s">
        <v>7010</v>
      </c>
      <c r="E3684" s="350" t="s">
        <v>14925</v>
      </c>
      <c r="F3684" s="350" t="s">
        <v>6307</v>
      </c>
      <c r="G3684" s="350" t="s">
        <v>447</v>
      </c>
      <c r="H3684" s="309" t="s">
        <v>1225</v>
      </c>
    </row>
    <row r="3685" spans="1:8" s="187" customFormat="1" ht="22.9" customHeight="1" x14ac:dyDescent="0.2">
      <c r="A3685" s="552"/>
      <c r="B3685" s="553"/>
      <c r="C3685" s="350" t="s">
        <v>7043</v>
      </c>
      <c r="D3685" s="350" t="s">
        <v>7010</v>
      </c>
      <c r="E3685" s="350" t="s">
        <v>14925</v>
      </c>
      <c r="F3685" s="350" t="s">
        <v>6307</v>
      </c>
      <c r="G3685" s="350" t="s">
        <v>447</v>
      </c>
      <c r="H3685" s="309" t="s">
        <v>1225</v>
      </c>
    </row>
    <row r="3686" spans="1:8" s="187" customFormat="1" ht="22.9" customHeight="1" x14ac:dyDescent="0.2">
      <c r="A3686" s="552"/>
      <c r="B3686" s="553"/>
      <c r="C3686" s="350" t="s">
        <v>7044</v>
      </c>
      <c r="D3686" s="350" t="s">
        <v>7010</v>
      </c>
      <c r="E3686" s="350" t="s">
        <v>14925</v>
      </c>
      <c r="F3686" s="350" t="s">
        <v>6307</v>
      </c>
      <c r="G3686" s="350" t="s">
        <v>447</v>
      </c>
      <c r="H3686" s="309" t="s">
        <v>1225</v>
      </c>
    </row>
    <row r="3687" spans="1:8" s="187" customFormat="1" ht="22.9" customHeight="1" x14ac:dyDescent="0.2">
      <c r="A3687" s="552"/>
      <c r="B3687" s="553"/>
      <c r="C3687" s="350" t="s">
        <v>7045</v>
      </c>
      <c r="D3687" s="350" t="s">
        <v>7010</v>
      </c>
      <c r="E3687" s="350" t="s">
        <v>14925</v>
      </c>
      <c r="F3687" s="350" t="s">
        <v>6307</v>
      </c>
      <c r="G3687" s="350" t="s">
        <v>447</v>
      </c>
      <c r="H3687" s="309" t="s">
        <v>1225</v>
      </c>
    </row>
    <row r="3688" spans="1:8" s="187" customFormat="1" ht="22.9" customHeight="1" x14ac:dyDescent="0.2">
      <c r="A3688" s="552"/>
      <c r="B3688" s="553"/>
      <c r="C3688" s="350" t="s">
        <v>7046</v>
      </c>
      <c r="D3688" s="350" t="s">
        <v>7010</v>
      </c>
      <c r="E3688" s="350" t="s">
        <v>14925</v>
      </c>
      <c r="F3688" s="350" t="s">
        <v>6307</v>
      </c>
      <c r="G3688" s="350" t="s">
        <v>447</v>
      </c>
      <c r="H3688" s="309" t="s">
        <v>1225</v>
      </c>
    </row>
    <row r="3689" spans="1:8" s="187" customFormat="1" ht="22.9" customHeight="1" x14ac:dyDescent="0.2">
      <c r="A3689" s="552"/>
      <c r="B3689" s="553"/>
      <c r="C3689" s="350" t="s">
        <v>7047</v>
      </c>
      <c r="D3689" s="350" t="s">
        <v>7010</v>
      </c>
      <c r="E3689" s="350" t="s">
        <v>14925</v>
      </c>
      <c r="F3689" s="350" t="s">
        <v>6307</v>
      </c>
      <c r="G3689" s="350" t="s">
        <v>447</v>
      </c>
      <c r="H3689" s="309" t="s">
        <v>1225</v>
      </c>
    </row>
    <row r="3690" spans="1:8" s="187" customFormat="1" ht="22.9" customHeight="1" x14ac:dyDescent="0.2">
      <c r="A3690" s="552"/>
      <c r="B3690" s="553"/>
      <c r="C3690" s="350" t="s">
        <v>7048</v>
      </c>
      <c r="D3690" s="350" t="s">
        <v>7010</v>
      </c>
      <c r="E3690" s="350" t="s">
        <v>14925</v>
      </c>
      <c r="F3690" s="350" t="s">
        <v>6307</v>
      </c>
      <c r="G3690" s="350" t="s">
        <v>447</v>
      </c>
      <c r="H3690" s="309" t="s">
        <v>1225</v>
      </c>
    </row>
    <row r="3691" spans="1:8" s="187" customFormat="1" ht="22.9" customHeight="1" x14ac:dyDescent="0.2">
      <c r="A3691" s="552"/>
      <c r="B3691" s="553"/>
      <c r="C3691" s="350" t="s">
        <v>7049</v>
      </c>
      <c r="D3691" s="350" t="s">
        <v>7010</v>
      </c>
      <c r="E3691" s="350" t="s">
        <v>14925</v>
      </c>
      <c r="F3691" s="350" t="s">
        <v>6307</v>
      </c>
      <c r="G3691" s="350" t="s">
        <v>447</v>
      </c>
      <c r="H3691" s="309" t="s">
        <v>1225</v>
      </c>
    </row>
    <row r="3692" spans="1:8" s="187" customFormat="1" ht="22.9" customHeight="1" x14ac:dyDescent="0.2">
      <c r="A3692" s="552"/>
      <c r="B3692" s="553"/>
      <c r="C3692" s="350" t="s">
        <v>7050</v>
      </c>
      <c r="D3692" s="350" t="s">
        <v>7010</v>
      </c>
      <c r="E3692" s="350" t="s">
        <v>14925</v>
      </c>
      <c r="F3692" s="350" t="s">
        <v>6307</v>
      </c>
      <c r="G3692" s="350" t="s">
        <v>447</v>
      </c>
      <c r="H3692" s="309" t="s">
        <v>1225</v>
      </c>
    </row>
    <row r="3693" spans="1:8" s="187" customFormat="1" ht="22.9" customHeight="1" x14ac:dyDescent="0.2">
      <c r="A3693" s="552"/>
      <c r="B3693" s="553"/>
      <c r="C3693" s="350" t="s">
        <v>7051</v>
      </c>
      <c r="D3693" s="350" t="s">
        <v>7010</v>
      </c>
      <c r="E3693" s="350" t="s">
        <v>14925</v>
      </c>
      <c r="F3693" s="350" t="s">
        <v>6307</v>
      </c>
      <c r="G3693" s="350" t="s">
        <v>447</v>
      </c>
      <c r="H3693" s="309" t="s">
        <v>1225</v>
      </c>
    </row>
    <row r="3694" spans="1:8" s="187" customFormat="1" ht="22.9" customHeight="1" x14ac:dyDescent="0.2">
      <c r="A3694" s="552"/>
      <c r="B3694" s="553"/>
      <c r="C3694" s="350" t="s">
        <v>7052</v>
      </c>
      <c r="D3694" s="350" t="s">
        <v>7010</v>
      </c>
      <c r="E3694" s="350" t="s">
        <v>14925</v>
      </c>
      <c r="F3694" s="350" t="s">
        <v>6307</v>
      </c>
      <c r="G3694" s="350" t="s">
        <v>447</v>
      </c>
      <c r="H3694" s="309" t="s">
        <v>1225</v>
      </c>
    </row>
    <row r="3695" spans="1:8" s="187" customFormat="1" ht="22.9" customHeight="1" x14ac:dyDescent="0.2">
      <c r="A3695" s="552"/>
      <c r="B3695" s="553"/>
      <c r="C3695" s="350" t="s">
        <v>7053</v>
      </c>
      <c r="D3695" s="350" t="s">
        <v>7010</v>
      </c>
      <c r="E3695" s="350" t="s">
        <v>14925</v>
      </c>
      <c r="F3695" s="350" t="s">
        <v>15467</v>
      </c>
      <c r="G3695" s="350" t="s">
        <v>447</v>
      </c>
      <c r="H3695" s="309" t="s">
        <v>1225</v>
      </c>
    </row>
    <row r="3696" spans="1:8" s="187" customFormat="1" ht="22.9" customHeight="1" x14ac:dyDescent="0.2">
      <c r="A3696" s="552"/>
      <c r="B3696" s="553"/>
      <c r="C3696" s="350" t="s">
        <v>7054</v>
      </c>
      <c r="D3696" s="350" t="s">
        <v>7010</v>
      </c>
      <c r="E3696" s="350" t="s">
        <v>14925</v>
      </c>
      <c r="F3696" s="350" t="s">
        <v>15467</v>
      </c>
      <c r="G3696" s="350" t="s">
        <v>447</v>
      </c>
      <c r="H3696" s="309" t="s">
        <v>1225</v>
      </c>
    </row>
    <row r="3697" spans="1:8" s="187" customFormat="1" ht="22.9" customHeight="1" x14ac:dyDescent="0.2">
      <c r="A3697" s="552"/>
      <c r="B3697" s="553"/>
      <c r="C3697" s="350" t="s">
        <v>7055</v>
      </c>
      <c r="D3697" s="350" t="s">
        <v>7010</v>
      </c>
      <c r="E3697" s="350" t="s">
        <v>14925</v>
      </c>
      <c r="F3697" s="350" t="s">
        <v>15467</v>
      </c>
      <c r="G3697" s="350" t="s">
        <v>447</v>
      </c>
      <c r="H3697" s="309" t="s">
        <v>1225</v>
      </c>
    </row>
    <row r="3698" spans="1:8" s="187" customFormat="1" ht="22.9" customHeight="1" x14ac:dyDescent="0.2">
      <c r="A3698" s="552"/>
      <c r="B3698" s="553"/>
      <c r="C3698" s="350" t="s">
        <v>7056</v>
      </c>
      <c r="D3698" s="350" t="s">
        <v>7010</v>
      </c>
      <c r="E3698" s="350" t="s">
        <v>14925</v>
      </c>
      <c r="F3698" s="350" t="s">
        <v>15467</v>
      </c>
      <c r="G3698" s="350" t="s">
        <v>447</v>
      </c>
      <c r="H3698" s="309" t="s">
        <v>1225</v>
      </c>
    </row>
    <row r="3699" spans="1:8" s="187" customFormat="1" ht="22.9" customHeight="1" x14ac:dyDescent="0.2">
      <c r="A3699" s="552"/>
      <c r="B3699" s="553"/>
      <c r="C3699" s="350" t="s">
        <v>7057</v>
      </c>
      <c r="D3699" s="350" t="s">
        <v>7010</v>
      </c>
      <c r="E3699" s="350" t="s">
        <v>14925</v>
      </c>
      <c r="F3699" s="350" t="s">
        <v>5285</v>
      </c>
      <c r="G3699" s="350" t="s">
        <v>447</v>
      </c>
      <c r="H3699" s="309" t="s">
        <v>1225</v>
      </c>
    </row>
    <row r="3700" spans="1:8" s="187" customFormat="1" ht="22.9" customHeight="1" x14ac:dyDescent="0.2">
      <c r="A3700" s="552"/>
      <c r="B3700" s="553"/>
      <c r="C3700" s="350" t="s">
        <v>7058</v>
      </c>
      <c r="D3700" s="350" t="s">
        <v>7010</v>
      </c>
      <c r="E3700" s="350" t="s">
        <v>14925</v>
      </c>
      <c r="F3700" s="350" t="s">
        <v>5285</v>
      </c>
      <c r="G3700" s="350" t="s">
        <v>447</v>
      </c>
      <c r="H3700" s="309" t="s">
        <v>1225</v>
      </c>
    </row>
    <row r="3701" spans="1:8" s="187" customFormat="1" ht="22.9" customHeight="1" x14ac:dyDescent="0.2">
      <c r="A3701" s="552"/>
      <c r="B3701" s="553"/>
      <c r="C3701" s="350" t="s">
        <v>7059</v>
      </c>
      <c r="D3701" s="350" t="s">
        <v>7010</v>
      </c>
      <c r="E3701" s="350" t="s">
        <v>14925</v>
      </c>
      <c r="F3701" s="350" t="s">
        <v>5285</v>
      </c>
      <c r="G3701" s="350" t="s">
        <v>447</v>
      </c>
      <c r="H3701" s="309" t="s">
        <v>1225</v>
      </c>
    </row>
    <row r="3702" spans="1:8" s="187" customFormat="1" ht="22.9" customHeight="1" x14ac:dyDescent="0.2">
      <c r="A3702" s="552"/>
      <c r="B3702" s="553"/>
      <c r="C3702" s="350" t="s">
        <v>7060</v>
      </c>
      <c r="D3702" s="350" t="s">
        <v>7010</v>
      </c>
      <c r="E3702" s="350" t="s">
        <v>14925</v>
      </c>
      <c r="F3702" s="350" t="s">
        <v>5285</v>
      </c>
      <c r="G3702" s="350" t="s">
        <v>447</v>
      </c>
      <c r="H3702" s="309" t="s">
        <v>1225</v>
      </c>
    </row>
    <row r="3703" spans="1:8" s="187" customFormat="1" ht="22.9" customHeight="1" x14ac:dyDescent="0.2">
      <c r="A3703" s="552"/>
      <c r="B3703" s="553"/>
      <c r="C3703" s="350" t="s">
        <v>7061</v>
      </c>
      <c r="D3703" s="350" t="s">
        <v>7010</v>
      </c>
      <c r="E3703" s="350" t="s">
        <v>14925</v>
      </c>
      <c r="F3703" s="350" t="s">
        <v>5285</v>
      </c>
      <c r="G3703" s="350" t="s">
        <v>447</v>
      </c>
      <c r="H3703" s="309" t="s">
        <v>1225</v>
      </c>
    </row>
    <row r="3704" spans="1:8" s="187" customFormat="1" ht="22.9" customHeight="1" x14ac:dyDescent="0.2">
      <c r="A3704" s="552"/>
      <c r="B3704" s="553"/>
      <c r="C3704" s="350" t="s">
        <v>7062</v>
      </c>
      <c r="D3704" s="350" t="s">
        <v>16908</v>
      </c>
      <c r="E3704" s="350" t="s">
        <v>14925</v>
      </c>
      <c r="F3704" s="350" t="s">
        <v>5285</v>
      </c>
      <c r="G3704" s="350" t="s">
        <v>447</v>
      </c>
      <c r="H3704" s="309" t="s">
        <v>1225</v>
      </c>
    </row>
    <row r="3705" spans="1:8" s="187" customFormat="1" ht="22.9" customHeight="1" x14ac:dyDescent="0.2">
      <c r="A3705" s="552"/>
      <c r="B3705" s="553"/>
      <c r="C3705" s="350" t="s">
        <v>7063</v>
      </c>
      <c r="D3705" s="350" t="s">
        <v>7064</v>
      </c>
      <c r="E3705" s="350" t="s">
        <v>14925</v>
      </c>
      <c r="F3705" s="350" t="s">
        <v>5285</v>
      </c>
      <c r="G3705" s="350" t="s">
        <v>447</v>
      </c>
      <c r="H3705" s="309" t="s">
        <v>1225</v>
      </c>
    </row>
    <row r="3706" spans="1:8" s="187" customFormat="1" ht="22.9" customHeight="1" x14ac:dyDescent="0.2">
      <c r="A3706" s="552" t="s">
        <v>942</v>
      </c>
      <c r="B3706" s="553" t="s">
        <v>943</v>
      </c>
      <c r="C3706" s="350" t="s">
        <v>7065</v>
      </c>
      <c r="D3706" s="350" t="s">
        <v>7066</v>
      </c>
      <c r="E3706" s="350" t="s">
        <v>14925</v>
      </c>
      <c r="F3706" s="350" t="s">
        <v>6307</v>
      </c>
      <c r="G3706" s="350"/>
      <c r="H3706" s="309"/>
    </row>
    <row r="3707" spans="1:8" s="187" customFormat="1" ht="22.9" customHeight="1" x14ac:dyDescent="0.2">
      <c r="A3707" s="552"/>
      <c r="B3707" s="553"/>
      <c r="C3707" s="350" t="s">
        <v>7067</v>
      </c>
      <c r="D3707" s="350" t="s">
        <v>7068</v>
      </c>
      <c r="E3707" s="350" t="s">
        <v>14925</v>
      </c>
      <c r="F3707" s="350" t="s">
        <v>6307</v>
      </c>
      <c r="G3707" s="350"/>
      <c r="H3707" s="309"/>
    </row>
    <row r="3708" spans="1:8" s="187" customFormat="1" ht="22.9" customHeight="1" x14ac:dyDescent="0.2">
      <c r="A3708" s="552"/>
      <c r="B3708" s="553"/>
      <c r="C3708" s="350" t="s">
        <v>7069</v>
      </c>
      <c r="D3708" s="350" t="s">
        <v>7070</v>
      </c>
      <c r="E3708" s="350" t="s">
        <v>14925</v>
      </c>
      <c r="F3708" s="350" t="s">
        <v>6307</v>
      </c>
      <c r="G3708" s="350"/>
      <c r="H3708" s="309"/>
    </row>
    <row r="3709" spans="1:8" s="187" customFormat="1" ht="22.9" customHeight="1" x14ac:dyDescent="0.2">
      <c r="A3709" s="552"/>
      <c r="B3709" s="553"/>
      <c r="C3709" s="350" t="s">
        <v>7071</v>
      </c>
      <c r="D3709" s="350" t="s">
        <v>7072</v>
      </c>
      <c r="E3709" s="350" t="s">
        <v>14925</v>
      </c>
      <c r="F3709" s="350" t="s">
        <v>6307</v>
      </c>
      <c r="G3709" s="350" t="s">
        <v>462</v>
      </c>
      <c r="H3709" s="309"/>
    </row>
    <row r="3710" spans="1:8" s="187" customFormat="1" ht="22.9" customHeight="1" x14ac:dyDescent="0.2">
      <c r="A3710" s="552"/>
      <c r="B3710" s="553"/>
      <c r="C3710" s="350" t="s">
        <v>7073</v>
      </c>
      <c r="D3710" s="350" t="s">
        <v>7074</v>
      </c>
      <c r="E3710" s="350" t="s">
        <v>14925</v>
      </c>
      <c r="F3710" s="350" t="s">
        <v>6307</v>
      </c>
      <c r="G3710" s="350" t="s">
        <v>447</v>
      </c>
      <c r="H3710" s="309"/>
    </row>
    <row r="3711" spans="1:8" s="187" customFormat="1" ht="22.9" customHeight="1" x14ac:dyDescent="0.2">
      <c r="A3711" s="552" t="s">
        <v>944</v>
      </c>
      <c r="B3711" s="553" t="s">
        <v>945</v>
      </c>
      <c r="C3711" s="350" t="s">
        <v>7075</v>
      </c>
      <c r="D3711" s="350" t="s">
        <v>7076</v>
      </c>
      <c r="E3711" s="350" t="s">
        <v>14925</v>
      </c>
      <c r="F3711" s="350" t="s">
        <v>1410</v>
      </c>
      <c r="G3711" s="350"/>
      <c r="H3711" s="309"/>
    </row>
    <row r="3712" spans="1:8" s="187" customFormat="1" ht="22.9" customHeight="1" x14ac:dyDescent="0.2">
      <c r="A3712" s="552"/>
      <c r="B3712" s="553"/>
      <c r="C3712" s="350" t="s">
        <v>7077</v>
      </c>
      <c r="D3712" s="350" t="s">
        <v>7078</v>
      </c>
      <c r="E3712" s="350" t="s">
        <v>14925</v>
      </c>
      <c r="F3712" s="350" t="s">
        <v>6307</v>
      </c>
      <c r="G3712" s="350" t="s">
        <v>447</v>
      </c>
      <c r="H3712" s="309"/>
    </row>
    <row r="3713" spans="1:8" s="187" customFormat="1" ht="22.9" customHeight="1" x14ac:dyDescent="0.2">
      <c r="A3713" s="552"/>
      <c r="B3713" s="553"/>
      <c r="C3713" s="350" t="s">
        <v>7079</v>
      </c>
      <c r="D3713" s="350" t="s">
        <v>7080</v>
      </c>
      <c r="E3713" s="350" t="s">
        <v>14925</v>
      </c>
      <c r="F3713" s="350" t="s">
        <v>6307</v>
      </c>
      <c r="G3713" s="350"/>
      <c r="H3713" s="309"/>
    </row>
    <row r="3714" spans="1:8" s="187" customFormat="1" ht="22.9" customHeight="1" x14ac:dyDescent="0.2">
      <c r="A3714" s="552"/>
      <c r="B3714" s="553"/>
      <c r="C3714" s="350" t="s">
        <v>7081</v>
      </c>
      <c r="D3714" s="350" t="s">
        <v>7082</v>
      </c>
      <c r="E3714" s="350" t="s">
        <v>14925</v>
      </c>
      <c r="F3714" s="350" t="s">
        <v>15467</v>
      </c>
      <c r="G3714" s="350" t="s">
        <v>462</v>
      </c>
      <c r="H3714" s="309"/>
    </row>
    <row r="3715" spans="1:8" s="187" customFormat="1" ht="22.9" customHeight="1" x14ac:dyDescent="0.2">
      <c r="A3715" s="552" t="s">
        <v>497</v>
      </c>
      <c r="B3715" s="553" t="s">
        <v>442</v>
      </c>
      <c r="C3715" s="350" t="s">
        <v>7083</v>
      </c>
      <c r="D3715" s="350" t="s">
        <v>16909</v>
      </c>
      <c r="E3715" s="350" t="s">
        <v>14925</v>
      </c>
      <c r="F3715" s="350" t="s">
        <v>5282</v>
      </c>
      <c r="G3715" s="350" t="s">
        <v>447</v>
      </c>
      <c r="H3715" s="309" t="s">
        <v>1280</v>
      </c>
    </row>
    <row r="3716" spans="1:8" s="187" customFormat="1" ht="22.9" customHeight="1" x14ac:dyDescent="0.2">
      <c r="A3716" s="552"/>
      <c r="B3716" s="553"/>
      <c r="C3716" s="350" t="s">
        <v>7084</v>
      </c>
      <c r="D3716" s="350" t="s">
        <v>7085</v>
      </c>
      <c r="E3716" s="350" t="s">
        <v>14925</v>
      </c>
      <c r="F3716" s="350" t="s">
        <v>5282</v>
      </c>
      <c r="G3716" s="350" t="s">
        <v>447</v>
      </c>
      <c r="H3716" s="309" t="s">
        <v>1280</v>
      </c>
    </row>
    <row r="3717" spans="1:8" s="187" customFormat="1" ht="22.9" customHeight="1" x14ac:dyDescent="0.2">
      <c r="A3717" s="552"/>
      <c r="B3717" s="553"/>
      <c r="C3717" s="350" t="s">
        <v>7086</v>
      </c>
      <c r="D3717" s="350" t="s">
        <v>7087</v>
      </c>
      <c r="E3717" s="350" t="s">
        <v>14925</v>
      </c>
      <c r="F3717" s="350" t="s">
        <v>5282</v>
      </c>
      <c r="G3717" s="350" t="s">
        <v>447</v>
      </c>
      <c r="H3717" s="309" t="s">
        <v>1280</v>
      </c>
    </row>
    <row r="3718" spans="1:8" s="187" customFormat="1" ht="22.9" customHeight="1" x14ac:dyDescent="0.2">
      <c r="A3718" s="552"/>
      <c r="B3718" s="553"/>
      <c r="C3718" s="350" t="s">
        <v>7088</v>
      </c>
      <c r="D3718" s="350" t="s">
        <v>7089</v>
      </c>
      <c r="E3718" s="350" t="s">
        <v>14925</v>
      </c>
      <c r="F3718" s="350" t="s">
        <v>5282</v>
      </c>
      <c r="G3718" s="350" t="s">
        <v>447</v>
      </c>
      <c r="H3718" s="309" t="s">
        <v>1280</v>
      </c>
    </row>
    <row r="3719" spans="1:8" s="187" customFormat="1" ht="22.9" customHeight="1" x14ac:dyDescent="0.2">
      <c r="A3719" s="552"/>
      <c r="B3719" s="553"/>
      <c r="C3719" s="350" t="s">
        <v>7090</v>
      </c>
      <c r="D3719" s="350" t="s">
        <v>7091</v>
      </c>
      <c r="E3719" s="350" t="s">
        <v>14925</v>
      </c>
      <c r="F3719" s="350" t="s">
        <v>5282</v>
      </c>
      <c r="G3719" s="350" t="s">
        <v>447</v>
      </c>
      <c r="H3719" s="309" t="s">
        <v>1280</v>
      </c>
    </row>
    <row r="3720" spans="1:8" s="187" customFormat="1" ht="22.9" customHeight="1" x14ac:dyDescent="0.2">
      <c r="A3720" s="552"/>
      <c r="B3720" s="553"/>
      <c r="C3720" s="350" t="s">
        <v>7092</v>
      </c>
      <c r="D3720" s="350" t="s">
        <v>7093</v>
      </c>
      <c r="E3720" s="350" t="s">
        <v>14925</v>
      </c>
      <c r="F3720" s="350" t="s">
        <v>5282</v>
      </c>
      <c r="G3720" s="350" t="s">
        <v>447</v>
      </c>
      <c r="H3720" s="309" t="s">
        <v>1280</v>
      </c>
    </row>
    <row r="3721" spans="1:8" s="187" customFormat="1" ht="22.9" customHeight="1" x14ac:dyDescent="0.2">
      <c r="A3721" s="552"/>
      <c r="B3721" s="553"/>
      <c r="C3721" s="350" t="s">
        <v>7094</v>
      </c>
      <c r="D3721" s="350" t="s">
        <v>7095</v>
      </c>
      <c r="E3721" s="350" t="s">
        <v>14925</v>
      </c>
      <c r="F3721" s="350" t="s">
        <v>5282</v>
      </c>
      <c r="G3721" s="350" t="s">
        <v>447</v>
      </c>
      <c r="H3721" s="309" t="s">
        <v>1280</v>
      </c>
    </row>
    <row r="3722" spans="1:8" s="187" customFormat="1" ht="22.9" customHeight="1" x14ac:dyDescent="0.2">
      <c r="A3722" s="552"/>
      <c r="B3722" s="553"/>
      <c r="C3722" s="350" t="s">
        <v>7096</v>
      </c>
      <c r="D3722" s="350" t="s">
        <v>7097</v>
      </c>
      <c r="E3722" s="350" t="s">
        <v>14925</v>
      </c>
      <c r="F3722" s="350" t="s">
        <v>5282</v>
      </c>
      <c r="G3722" s="350" t="s">
        <v>447</v>
      </c>
      <c r="H3722" s="309" t="s">
        <v>1280</v>
      </c>
    </row>
    <row r="3723" spans="1:8" s="187" customFormat="1" ht="22.9" customHeight="1" x14ac:dyDescent="0.2">
      <c r="A3723" s="552"/>
      <c r="B3723" s="553"/>
      <c r="C3723" s="350" t="s">
        <v>7098</v>
      </c>
      <c r="D3723" s="350" t="s">
        <v>7099</v>
      </c>
      <c r="E3723" s="350" t="s">
        <v>14925</v>
      </c>
      <c r="F3723" s="350" t="s">
        <v>5282</v>
      </c>
      <c r="G3723" s="350" t="s">
        <v>447</v>
      </c>
      <c r="H3723" s="309" t="s">
        <v>1280</v>
      </c>
    </row>
    <row r="3724" spans="1:8" s="187" customFormat="1" ht="22.9" customHeight="1" x14ac:dyDescent="0.2">
      <c r="A3724" s="552"/>
      <c r="B3724" s="553"/>
      <c r="C3724" s="350" t="s">
        <v>7100</v>
      </c>
      <c r="D3724" s="350" t="s">
        <v>7101</v>
      </c>
      <c r="E3724" s="350" t="s">
        <v>14925</v>
      </c>
      <c r="F3724" s="350" t="s">
        <v>5282</v>
      </c>
      <c r="G3724" s="350" t="s">
        <v>447</v>
      </c>
      <c r="H3724" s="309" t="s">
        <v>1280</v>
      </c>
    </row>
    <row r="3725" spans="1:8" s="187" customFormat="1" ht="22.9" customHeight="1" x14ac:dyDescent="0.2">
      <c r="A3725" s="552"/>
      <c r="B3725" s="553"/>
      <c r="C3725" s="350" t="s">
        <v>7102</v>
      </c>
      <c r="D3725" s="350" t="s">
        <v>7103</v>
      </c>
      <c r="E3725" s="350" t="s">
        <v>14925</v>
      </c>
      <c r="F3725" s="350" t="s">
        <v>5282</v>
      </c>
      <c r="G3725" s="350" t="s">
        <v>447</v>
      </c>
      <c r="H3725" s="309" t="s">
        <v>1280</v>
      </c>
    </row>
    <row r="3726" spans="1:8" s="187" customFormat="1" ht="22.9" customHeight="1" x14ac:dyDescent="0.2">
      <c r="A3726" s="552"/>
      <c r="B3726" s="553"/>
      <c r="C3726" s="350" t="s">
        <v>7104</v>
      </c>
      <c r="D3726" s="350" t="s">
        <v>7105</v>
      </c>
      <c r="E3726" s="350" t="s">
        <v>14925</v>
      </c>
      <c r="F3726" s="350" t="s">
        <v>5282</v>
      </c>
      <c r="G3726" s="350" t="s">
        <v>447</v>
      </c>
      <c r="H3726" s="309" t="s">
        <v>1280</v>
      </c>
    </row>
    <row r="3727" spans="1:8" s="187" customFormat="1" ht="22.9" customHeight="1" x14ac:dyDescent="0.2">
      <c r="A3727" s="552"/>
      <c r="B3727" s="553"/>
      <c r="C3727" s="350" t="s">
        <v>7106</v>
      </c>
      <c r="D3727" s="350" t="s">
        <v>7107</v>
      </c>
      <c r="E3727" s="350" t="s">
        <v>14925</v>
      </c>
      <c r="F3727" s="350" t="s">
        <v>5282</v>
      </c>
      <c r="G3727" s="350" t="s">
        <v>447</v>
      </c>
      <c r="H3727" s="309" t="s">
        <v>1280</v>
      </c>
    </row>
    <row r="3728" spans="1:8" s="187" customFormat="1" ht="22.9" customHeight="1" x14ac:dyDescent="0.2">
      <c r="A3728" s="552"/>
      <c r="B3728" s="553"/>
      <c r="C3728" s="350" t="s">
        <v>7108</v>
      </c>
      <c r="D3728" s="350" t="s">
        <v>7109</v>
      </c>
      <c r="E3728" s="350" t="s">
        <v>14925</v>
      </c>
      <c r="F3728" s="350" t="s">
        <v>5282</v>
      </c>
      <c r="G3728" s="350" t="s">
        <v>447</v>
      </c>
      <c r="H3728" s="309" t="s">
        <v>1280</v>
      </c>
    </row>
    <row r="3729" spans="1:8" s="187" customFormat="1" ht="22.9" customHeight="1" x14ac:dyDescent="0.2">
      <c r="A3729" s="552"/>
      <c r="B3729" s="553"/>
      <c r="C3729" s="350" t="s">
        <v>7110</v>
      </c>
      <c r="D3729" s="350" t="s">
        <v>7111</v>
      </c>
      <c r="E3729" s="350" t="s">
        <v>14925</v>
      </c>
      <c r="F3729" s="350" t="s">
        <v>5282</v>
      </c>
      <c r="G3729" s="350" t="s">
        <v>447</v>
      </c>
      <c r="H3729" s="309" t="s">
        <v>1280</v>
      </c>
    </row>
    <row r="3730" spans="1:8" s="187" customFormat="1" ht="22.9" customHeight="1" x14ac:dyDescent="0.2">
      <c r="A3730" s="552"/>
      <c r="B3730" s="553"/>
      <c r="C3730" s="350" t="s">
        <v>7112</v>
      </c>
      <c r="D3730" s="350" t="s">
        <v>16910</v>
      </c>
      <c r="E3730" s="350" t="s">
        <v>14925</v>
      </c>
      <c r="F3730" s="350" t="s">
        <v>5282</v>
      </c>
      <c r="G3730" s="350" t="s">
        <v>447</v>
      </c>
      <c r="H3730" s="309" t="s">
        <v>1280</v>
      </c>
    </row>
    <row r="3731" spans="1:8" s="187" customFormat="1" ht="22.9" customHeight="1" x14ac:dyDescent="0.2">
      <c r="A3731" s="552"/>
      <c r="B3731" s="553"/>
      <c r="C3731" s="350" t="s">
        <v>7113</v>
      </c>
      <c r="D3731" s="350" t="s">
        <v>16911</v>
      </c>
      <c r="E3731" s="350" t="s">
        <v>14925</v>
      </c>
      <c r="F3731" s="350" t="s">
        <v>5282</v>
      </c>
      <c r="G3731" s="350" t="s">
        <v>447</v>
      </c>
      <c r="H3731" s="309" t="s">
        <v>1280</v>
      </c>
    </row>
    <row r="3732" spans="1:8" s="187" customFormat="1" ht="22.9" customHeight="1" x14ac:dyDescent="0.2">
      <c r="A3732" s="552"/>
      <c r="B3732" s="553"/>
      <c r="C3732" s="350" t="s">
        <v>7114</v>
      </c>
      <c r="D3732" s="350" t="s">
        <v>16912</v>
      </c>
      <c r="E3732" s="350" t="s">
        <v>14925</v>
      </c>
      <c r="F3732" s="350" t="s">
        <v>5282</v>
      </c>
      <c r="G3732" s="350" t="s">
        <v>447</v>
      </c>
      <c r="H3732" s="309" t="s">
        <v>1280</v>
      </c>
    </row>
    <row r="3733" spans="1:8" s="187" customFormat="1" ht="22.9" customHeight="1" x14ac:dyDescent="0.2">
      <c r="A3733" s="552"/>
      <c r="B3733" s="553"/>
      <c r="C3733" s="350" t="s">
        <v>7115</v>
      </c>
      <c r="D3733" s="350" t="s">
        <v>16913</v>
      </c>
      <c r="E3733" s="350" t="s">
        <v>14925</v>
      </c>
      <c r="F3733" s="350" t="s">
        <v>5282</v>
      </c>
      <c r="G3733" s="350" t="s">
        <v>447</v>
      </c>
      <c r="H3733" s="309" t="s">
        <v>1280</v>
      </c>
    </row>
    <row r="3734" spans="1:8" s="187" customFormat="1" ht="22.9" customHeight="1" x14ac:dyDescent="0.2">
      <c r="A3734" s="552"/>
      <c r="B3734" s="553"/>
      <c r="C3734" s="350" t="s">
        <v>7116</v>
      </c>
      <c r="D3734" s="350" t="s">
        <v>7117</v>
      </c>
      <c r="E3734" s="350" t="s">
        <v>14925</v>
      </c>
      <c r="F3734" s="350" t="s">
        <v>5282</v>
      </c>
      <c r="G3734" s="350" t="s">
        <v>447</v>
      </c>
      <c r="H3734" s="309" t="s">
        <v>1280</v>
      </c>
    </row>
    <row r="3735" spans="1:8" s="187" customFormat="1" ht="22.9" customHeight="1" x14ac:dyDescent="0.2">
      <c r="A3735" s="552"/>
      <c r="B3735" s="553"/>
      <c r="C3735" s="350" t="s">
        <v>7118</v>
      </c>
      <c r="D3735" s="350" t="s">
        <v>7119</v>
      </c>
      <c r="E3735" s="350" t="s">
        <v>14925</v>
      </c>
      <c r="F3735" s="350" t="s">
        <v>5282</v>
      </c>
      <c r="G3735" s="350" t="s">
        <v>447</v>
      </c>
      <c r="H3735" s="309" t="s">
        <v>1280</v>
      </c>
    </row>
    <row r="3736" spans="1:8" s="187" customFormat="1" ht="22.9" customHeight="1" x14ac:dyDescent="0.2">
      <c r="A3736" s="552"/>
      <c r="B3736" s="553"/>
      <c r="C3736" s="350" t="s">
        <v>7120</v>
      </c>
      <c r="D3736" s="350" t="s">
        <v>7121</v>
      </c>
      <c r="E3736" s="350" t="s">
        <v>14925</v>
      </c>
      <c r="F3736" s="350" t="s">
        <v>5282</v>
      </c>
      <c r="G3736" s="350" t="s">
        <v>447</v>
      </c>
      <c r="H3736" s="309" t="s">
        <v>1280</v>
      </c>
    </row>
    <row r="3737" spans="1:8" s="187" customFormat="1" ht="22.9" customHeight="1" x14ac:dyDescent="0.2">
      <c r="A3737" s="552"/>
      <c r="B3737" s="553"/>
      <c r="C3737" s="350" t="s">
        <v>7122</v>
      </c>
      <c r="D3737" s="350" t="s">
        <v>7123</v>
      </c>
      <c r="E3737" s="350" t="s">
        <v>14925</v>
      </c>
      <c r="F3737" s="350" t="s">
        <v>15467</v>
      </c>
      <c r="G3737" s="350" t="s">
        <v>447</v>
      </c>
      <c r="H3737" s="309" t="s">
        <v>1280</v>
      </c>
    </row>
    <row r="3738" spans="1:8" s="187" customFormat="1" ht="22.9" customHeight="1" x14ac:dyDescent="0.2">
      <c r="A3738" s="552"/>
      <c r="B3738" s="553"/>
      <c r="C3738" s="350" t="s">
        <v>7124</v>
      </c>
      <c r="D3738" s="350" t="s">
        <v>7125</v>
      </c>
      <c r="E3738" s="350" t="s">
        <v>14925</v>
      </c>
      <c r="F3738" s="350" t="s">
        <v>15467</v>
      </c>
      <c r="G3738" s="350" t="s">
        <v>447</v>
      </c>
      <c r="H3738" s="309" t="s">
        <v>1280</v>
      </c>
    </row>
    <row r="3739" spans="1:8" s="187" customFormat="1" ht="22.9" customHeight="1" x14ac:dyDescent="0.2">
      <c r="A3739" s="552"/>
      <c r="B3739" s="553"/>
      <c r="C3739" s="350" t="s">
        <v>7126</v>
      </c>
      <c r="D3739" s="350" t="s">
        <v>7127</v>
      </c>
      <c r="E3739" s="350" t="s">
        <v>14925</v>
      </c>
      <c r="F3739" s="350" t="s">
        <v>15467</v>
      </c>
      <c r="G3739" s="350" t="s">
        <v>447</v>
      </c>
      <c r="H3739" s="309" t="s">
        <v>1280</v>
      </c>
    </row>
    <row r="3740" spans="1:8" s="187" customFormat="1" ht="22.9" customHeight="1" x14ac:dyDescent="0.2">
      <c r="A3740" s="552"/>
      <c r="B3740" s="553"/>
      <c r="C3740" s="350" t="s">
        <v>7128</v>
      </c>
      <c r="D3740" s="350" t="s">
        <v>7129</v>
      </c>
      <c r="E3740" s="350" t="s">
        <v>14925</v>
      </c>
      <c r="F3740" s="350" t="s">
        <v>15467</v>
      </c>
      <c r="G3740" s="350" t="s">
        <v>447</v>
      </c>
      <c r="H3740" s="309" t="s">
        <v>1280</v>
      </c>
    </row>
    <row r="3741" spans="1:8" s="187" customFormat="1" ht="22.9" customHeight="1" x14ac:dyDescent="0.2">
      <c r="A3741" s="552"/>
      <c r="B3741" s="553"/>
      <c r="C3741" s="350" t="s">
        <v>7130</v>
      </c>
      <c r="D3741" s="350" t="s">
        <v>7131</v>
      </c>
      <c r="E3741" s="350" t="s">
        <v>14925</v>
      </c>
      <c r="F3741" s="350" t="s">
        <v>15467</v>
      </c>
      <c r="G3741" s="350" t="s">
        <v>447</v>
      </c>
      <c r="H3741" s="309" t="s">
        <v>1280</v>
      </c>
    </row>
    <row r="3742" spans="1:8" s="187" customFormat="1" ht="22.9" customHeight="1" x14ac:dyDescent="0.2">
      <c r="A3742" s="552"/>
      <c r="B3742" s="553"/>
      <c r="C3742" s="350" t="s">
        <v>7132</v>
      </c>
      <c r="D3742" s="350" t="s">
        <v>7133</v>
      </c>
      <c r="E3742" s="350" t="s">
        <v>14925</v>
      </c>
      <c r="F3742" s="350" t="s">
        <v>15467</v>
      </c>
      <c r="G3742" s="350" t="s">
        <v>447</v>
      </c>
      <c r="H3742" s="309" t="s">
        <v>1280</v>
      </c>
    </row>
    <row r="3743" spans="1:8" s="187" customFormat="1" ht="22.9" customHeight="1" x14ac:dyDescent="0.2">
      <c r="A3743" s="552"/>
      <c r="B3743" s="553"/>
      <c r="C3743" s="350" t="s">
        <v>7134</v>
      </c>
      <c r="D3743" s="350" t="s">
        <v>16914</v>
      </c>
      <c r="E3743" s="350" t="s">
        <v>14925</v>
      </c>
      <c r="F3743" s="350" t="s">
        <v>15467</v>
      </c>
      <c r="G3743" s="350" t="s">
        <v>447</v>
      </c>
      <c r="H3743" s="309" t="s">
        <v>1280</v>
      </c>
    </row>
    <row r="3744" spans="1:8" s="187" customFormat="1" ht="22.9" customHeight="1" x14ac:dyDescent="0.2">
      <c r="A3744" s="552"/>
      <c r="B3744" s="553"/>
      <c r="C3744" s="350" t="s">
        <v>7135</v>
      </c>
      <c r="D3744" s="350" t="s">
        <v>7136</v>
      </c>
      <c r="E3744" s="350" t="s">
        <v>14925</v>
      </c>
      <c r="F3744" s="350" t="s">
        <v>15467</v>
      </c>
      <c r="G3744" s="350" t="s">
        <v>447</v>
      </c>
      <c r="H3744" s="309" t="s">
        <v>1280</v>
      </c>
    </row>
    <row r="3745" spans="1:8" s="187" customFormat="1" ht="22.9" customHeight="1" x14ac:dyDescent="0.2">
      <c r="A3745" s="552"/>
      <c r="B3745" s="553"/>
      <c r="C3745" s="350" t="s">
        <v>7137</v>
      </c>
      <c r="D3745" s="350" t="s">
        <v>7138</v>
      </c>
      <c r="E3745" s="350" t="s">
        <v>14925</v>
      </c>
      <c r="F3745" s="350" t="s">
        <v>15467</v>
      </c>
      <c r="G3745" s="350" t="s">
        <v>447</v>
      </c>
      <c r="H3745" s="309" t="s">
        <v>1280</v>
      </c>
    </row>
    <row r="3746" spans="1:8" s="187" customFormat="1" ht="22.9" customHeight="1" x14ac:dyDescent="0.2">
      <c r="A3746" s="552"/>
      <c r="B3746" s="553"/>
      <c r="C3746" s="350" t="s">
        <v>7139</v>
      </c>
      <c r="D3746" s="350" t="s">
        <v>7140</v>
      </c>
      <c r="E3746" s="350" t="s">
        <v>14925</v>
      </c>
      <c r="F3746" s="350" t="s">
        <v>15467</v>
      </c>
      <c r="G3746" s="350" t="s">
        <v>447</v>
      </c>
      <c r="H3746" s="309" t="s">
        <v>1280</v>
      </c>
    </row>
    <row r="3747" spans="1:8" s="187" customFormat="1" ht="22.9" customHeight="1" x14ac:dyDescent="0.2">
      <c r="A3747" s="552"/>
      <c r="B3747" s="553"/>
      <c r="C3747" s="350" t="s">
        <v>7141</v>
      </c>
      <c r="D3747" s="350" t="s">
        <v>7142</v>
      </c>
      <c r="E3747" s="350" t="s">
        <v>14925</v>
      </c>
      <c r="F3747" s="350" t="s">
        <v>15467</v>
      </c>
      <c r="G3747" s="350" t="s">
        <v>447</v>
      </c>
      <c r="H3747" s="309" t="s">
        <v>1280</v>
      </c>
    </row>
    <row r="3748" spans="1:8" s="187" customFormat="1" ht="22.9" customHeight="1" x14ac:dyDescent="0.2">
      <c r="A3748" s="552"/>
      <c r="B3748" s="553"/>
      <c r="C3748" s="350" t="s">
        <v>7143</v>
      </c>
      <c r="D3748" s="350" t="s">
        <v>7144</v>
      </c>
      <c r="E3748" s="350" t="s">
        <v>14925</v>
      </c>
      <c r="F3748" s="350" t="s">
        <v>15467</v>
      </c>
      <c r="G3748" s="350" t="s">
        <v>447</v>
      </c>
      <c r="H3748" s="309" t="s">
        <v>1280</v>
      </c>
    </row>
    <row r="3749" spans="1:8" s="187" customFormat="1" ht="22.9" customHeight="1" x14ac:dyDescent="0.2">
      <c r="A3749" s="552"/>
      <c r="B3749" s="553"/>
      <c r="C3749" s="350" t="s">
        <v>7145</v>
      </c>
      <c r="D3749" s="350" t="s">
        <v>7146</v>
      </c>
      <c r="E3749" s="350" t="s">
        <v>14925</v>
      </c>
      <c r="F3749" s="350" t="s">
        <v>15467</v>
      </c>
      <c r="G3749" s="350" t="s">
        <v>447</v>
      </c>
      <c r="H3749" s="309" t="s">
        <v>1280</v>
      </c>
    </row>
    <row r="3750" spans="1:8" s="187" customFormat="1" ht="22.9" customHeight="1" x14ac:dyDescent="0.2">
      <c r="A3750" s="552"/>
      <c r="B3750" s="553"/>
      <c r="C3750" s="350" t="s">
        <v>7147</v>
      </c>
      <c r="D3750" s="350" t="s">
        <v>7148</v>
      </c>
      <c r="E3750" s="350" t="s">
        <v>14925</v>
      </c>
      <c r="F3750" s="350" t="s">
        <v>15467</v>
      </c>
      <c r="G3750" s="350" t="s">
        <v>447</v>
      </c>
      <c r="H3750" s="309" t="s">
        <v>1280</v>
      </c>
    </row>
    <row r="3751" spans="1:8" s="187" customFormat="1" ht="22.9" customHeight="1" x14ac:dyDescent="0.2">
      <c r="A3751" s="552"/>
      <c r="B3751" s="553"/>
      <c r="C3751" s="350" t="s">
        <v>7149</v>
      </c>
      <c r="D3751" s="350" t="s">
        <v>7150</v>
      </c>
      <c r="E3751" s="350" t="s">
        <v>14925</v>
      </c>
      <c r="F3751" s="350" t="s">
        <v>15467</v>
      </c>
      <c r="G3751" s="350" t="s">
        <v>447</v>
      </c>
      <c r="H3751" s="309" t="s">
        <v>1280</v>
      </c>
    </row>
    <row r="3752" spans="1:8" s="187" customFormat="1" ht="22.9" customHeight="1" x14ac:dyDescent="0.2">
      <c r="A3752" s="552"/>
      <c r="B3752" s="553"/>
      <c r="C3752" s="350" t="s">
        <v>7151</v>
      </c>
      <c r="D3752" s="350" t="s">
        <v>7152</v>
      </c>
      <c r="E3752" s="350" t="s">
        <v>14925</v>
      </c>
      <c r="F3752" s="350" t="s">
        <v>15467</v>
      </c>
      <c r="G3752" s="350" t="s">
        <v>447</v>
      </c>
      <c r="H3752" s="309" t="s">
        <v>1280</v>
      </c>
    </row>
    <row r="3753" spans="1:8" s="187" customFormat="1" ht="22.9" customHeight="1" x14ac:dyDescent="0.2">
      <c r="A3753" s="552"/>
      <c r="B3753" s="553"/>
      <c r="C3753" s="350" t="s">
        <v>7153</v>
      </c>
      <c r="D3753" s="350" t="s">
        <v>16915</v>
      </c>
      <c r="E3753" s="350" t="s">
        <v>14925</v>
      </c>
      <c r="F3753" s="350" t="s">
        <v>15467</v>
      </c>
      <c r="G3753" s="350" t="s">
        <v>447</v>
      </c>
      <c r="H3753" s="309" t="s">
        <v>1280</v>
      </c>
    </row>
    <row r="3754" spans="1:8" s="187" customFormat="1" ht="22.9" customHeight="1" x14ac:dyDescent="0.2">
      <c r="A3754" s="552"/>
      <c r="B3754" s="553"/>
      <c r="C3754" s="350" t="s">
        <v>7154</v>
      </c>
      <c r="D3754" s="350" t="s">
        <v>7155</v>
      </c>
      <c r="E3754" s="350" t="s">
        <v>14925</v>
      </c>
      <c r="F3754" s="350" t="s">
        <v>15467</v>
      </c>
      <c r="G3754" s="350" t="s">
        <v>447</v>
      </c>
      <c r="H3754" s="309" t="s">
        <v>1280</v>
      </c>
    </row>
    <row r="3755" spans="1:8" s="187" customFormat="1" ht="22.9" customHeight="1" x14ac:dyDescent="0.2">
      <c r="A3755" s="552"/>
      <c r="B3755" s="553"/>
      <c r="C3755" s="350" t="s">
        <v>7156</v>
      </c>
      <c r="D3755" s="350" t="s">
        <v>7157</v>
      </c>
      <c r="E3755" s="350" t="s">
        <v>14925</v>
      </c>
      <c r="F3755" s="350" t="s">
        <v>15467</v>
      </c>
      <c r="G3755" s="350" t="s">
        <v>447</v>
      </c>
      <c r="H3755" s="309" t="s">
        <v>1280</v>
      </c>
    </row>
    <row r="3756" spans="1:8" s="187" customFormat="1" ht="22.9" customHeight="1" x14ac:dyDescent="0.2">
      <c r="A3756" s="552"/>
      <c r="B3756" s="553"/>
      <c r="C3756" s="350" t="s">
        <v>7158</v>
      </c>
      <c r="D3756" s="350" t="s">
        <v>7159</v>
      </c>
      <c r="E3756" s="350" t="s">
        <v>14925</v>
      </c>
      <c r="F3756" s="350" t="s">
        <v>15467</v>
      </c>
      <c r="G3756" s="350" t="s">
        <v>447</v>
      </c>
      <c r="H3756" s="309" t="s">
        <v>1280</v>
      </c>
    </row>
    <row r="3757" spans="1:8" s="187" customFormat="1" ht="22.9" customHeight="1" x14ac:dyDescent="0.2">
      <c r="A3757" s="552"/>
      <c r="B3757" s="553"/>
      <c r="C3757" s="350" t="s">
        <v>7160</v>
      </c>
      <c r="D3757" s="350" t="s">
        <v>16916</v>
      </c>
      <c r="E3757" s="350" t="s">
        <v>14925</v>
      </c>
      <c r="F3757" s="350" t="s">
        <v>15467</v>
      </c>
      <c r="G3757" s="350" t="s">
        <v>447</v>
      </c>
      <c r="H3757" s="309" t="s">
        <v>1280</v>
      </c>
    </row>
    <row r="3758" spans="1:8" s="187" customFormat="1" ht="22.9" customHeight="1" x14ac:dyDescent="0.2">
      <c r="A3758" s="552"/>
      <c r="B3758" s="553"/>
      <c r="C3758" s="350" t="s">
        <v>7161</v>
      </c>
      <c r="D3758" s="350" t="s">
        <v>7162</v>
      </c>
      <c r="E3758" s="350" t="s">
        <v>14925</v>
      </c>
      <c r="F3758" s="350" t="s">
        <v>15467</v>
      </c>
      <c r="G3758" s="350" t="s">
        <v>447</v>
      </c>
      <c r="H3758" s="309" t="s">
        <v>1280</v>
      </c>
    </row>
    <row r="3759" spans="1:8" s="187" customFormat="1" ht="22.9" customHeight="1" x14ac:dyDescent="0.2">
      <c r="A3759" s="552"/>
      <c r="B3759" s="553"/>
      <c r="C3759" s="350" t="s">
        <v>7163</v>
      </c>
      <c r="D3759" s="350" t="s">
        <v>7164</v>
      </c>
      <c r="E3759" s="350" t="s">
        <v>14925</v>
      </c>
      <c r="F3759" s="350" t="s">
        <v>15467</v>
      </c>
      <c r="G3759" s="350" t="s">
        <v>447</v>
      </c>
      <c r="H3759" s="309" t="s">
        <v>1280</v>
      </c>
    </row>
    <row r="3760" spans="1:8" s="187" customFormat="1" ht="22.9" customHeight="1" x14ac:dyDescent="0.2">
      <c r="A3760" s="552"/>
      <c r="B3760" s="553"/>
      <c r="C3760" s="350" t="s">
        <v>7165</v>
      </c>
      <c r="D3760" s="350" t="s">
        <v>7166</v>
      </c>
      <c r="E3760" s="350" t="s">
        <v>14925</v>
      </c>
      <c r="F3760" s="350" t="s">
        <v>15467</v>
      </c>
      <c r="G3760" s="350" t="s">
        <v>447</v>
      </c>
      <c r="H3760" s="309" t="s">
        <v>1280</v>
      </c>
    </row>
    <row r="3761" spans="1:8" s="187" customFormat="1" ht="22.9" customHeight="1" x14ac:dyDescent="0.2">
      <c r="A3761" s="552"/>
      <c r="B3761" s="553"/>
      <c r="C3761" s="350" t="s">
        <v>7167</v>
      </c>
      <c r="D3761" s="350" t="s">
        <v>7168</v>
      </c>
      <c r="E3761" s="350" t="s">
        <v>14925</v>
      </c>
      <c r="F3761" s="350" t="s">
        <v>15467</v>
      </c>
      <c r="G3761" s="350" t="s">
        <v>447</v>
      </c>
      <c r="H3761" s="309" t="s">
        <v>1280</v>
      </c>
    </row>
    <row r="3762" spans="1:8" s="187" customFormat="1" ht="22.9" customHeight="1" x14ac:dyDescent="0.2">
      <c r="A3762" s="552"/>
      <c r="B3762" s="553"/>
      <c r="C3762" s="350" t="s">
        <v>7169</v>
      </c>
      <c r="D3762" s="350" t="s">
        <v>7170</v>
      </c>
      <c r="E3762" s="350" t="s">
        <v>14925</v>
      </c>
      <c r="F3762" s="350" t="s">
        <v>15467</v>
      </c>
      <c r="G3762" s="350" t="s">
        <v>447</v>
      </c>
      <c r="H3762" s="309" t="s">
        <v>1280</v>
      </c>
    </row>
    <row r="3763" spans="1:8" s="187" customFormat="1" ht="22.9" customHeight="1" x14ac:dyDescent="0.2">
      <c r="A3763" s="552"/>
      <c r="B3763" s="553"/>
      <c r="C3763" s="350" t="s">
        <v>7171</v>
      </c>
      <c r="D3763" s="350" t="s">
        <v>7172</v>
      </c>
      <c r="E3763" s="350" t="s">
        <v>14925</v>
      </c>
      <c r="F3763" s="350" t="s">
        <v>15467</v>
      </c>
      <c r="G3763" s="350" t="s">
        <v>447</v>
      </c>
      <c r="H3763" s="309" t="s">
        <v>1280</v>
      </c>
    </row>
    <row r="3764" spans="1:8" s="187" customFormat="1" ht="22.9" customHeight="1" x14ac:dyDescent="0.2">
      <c r="A3764" s="552"/>
      <c r="B3764" s="553"/>
      <c r="C3764" s="350" t="s">
        <v>7173</v>
      </c>
      <c r="D3764" s="350" t="s">
        <v>7174</v>
      </c>
      <c r="E3764" s="350" t="s">
        <v>14925</v>
      </c>
      <c r="F3764" s="350" t="s">
        <v>15467</v>
      </c>
      <c r="G3764" s="350" t="s">
        <v>447</v>
      </c>
      <c r="H3764" s="309" t="s">
        <v>1280</v>
      </c>
    </row>
    <row r="3765" spans="1:8" s="187" customFormat="1" ht="22.9" customHeight="1" x14ac:dyDescent="0.2">
      <c r="A3765" s="552"/>
      <c r="B3765" s="553"/>
      <c r="C3765" s="350" t="s">
        <v>7175</v>
      </c>
      <c r="D3765" s="350" t="s">
        <v>7117</v>
      </c>
      <c r="E3765" s="350" t="s">
        <v>14925</v>
      </c>
      <c r="F3765" s="350" t="s">
        <v>15467</v>
      </c>
      <c r="G3765" s="350" t="s">
        <v>447</v>
      </c>
      <c r="H3765" s="309" t="s">
        <v>1280</v>
      </c>
    </row>
    <row r="3766" spans="1:8" s="187" customFormat="1" ht="22.9" customHeight="1" x14ac:dyDescent="0.2">
      <c r="A3766" s="552"/>
      <c r="B3766" s="553"/>
      <c r="C3766" s="350" t="s">
        <v>7176</v>
      </c>
      <c r="D3766" s="350" t="s">
        <v>7177</v>
      </c>
      <c r="E3766" s="350" t="s">
        <v>14925</v>
      </c>
      <c r="F3766" s="350" t="s">
        <v>15467</v>
      </c>
      <c r="G3766" s="350" t="s">
        <v>447</v>
      </c>
      <c r="H3766" s="309" t="s">
        <v>1280</v>
      </c>
    </row>
    <row r="3767" spans="1:8" s="187" customFormat="1" ht="22.9" customHeight="1" x14ac:dyDescent="0.2">
      <c r="A3767" s="552"/>
      <c r="B3767" s="553"/>
      <c r="C3767" s="350" t="s">
        <v>7178</v>
      </c>
      <c r="D3767" s="350" t="s">
        <v>16917</v>
      </c>
      <c r="E3767" s="350" t="s">
        <v>14925</v>
      </c>
      <c r="F3767" s="350" t="s">
        <v>15467</v>
      </c>
      <c r="G3767" s="350" t="s">
        <v>447</v>
      </c>
      <c r="H3767" s="309" t="s">
        <v>1280</v>
      </c>
    </row>
    <row r="3768" spans="1:8" s="187" customFormat="1" ht="22.9" customHeight="1" x14ac:dyDescent="0.2">
      <c r="A3768" s="552"/>
      <c r="B3768" s="553"/>
      <c r="C3768" s="350" t="s">
        <v>7179</v>
      </c>
      <c r="D3768" s="350" t="s">
        <v>16918</v>
      </c>
      <c r="E3768" s="350" t="s">
        <v>14925</v>
      </c>
      <c r="F3768" s="350" t="s">
        <v>5285</v>
      </c>
      <c r="G3768" s="350" t="s">
        <v>447</v>
      </c>
      <c r="H3768" s="309" t="s">
        <v>1280</v>
      </c>
    </row>
    <row r="3769" spans="1:8" s="187" customFormat="1" ht="22.9" customHeight="1" x14ac:dyDescent="0.2">
      <c r="A3769" s="552"/>
      <c r="B3769" s="553"/>
      <c r="C3769" s="350" t="s">
        <v>7180</v>
      </c>
      <c r="D3769" s="350" t="s">
        <v>7181</v>
      </c>
      <c r="E3769" s="350" t="s">
        <v>14925</v>
      </c>
      <c r="F3769" s="350" t="s">
        <v>5285</v>
      </c>
      <c r="G3769" s="350" t="s">
        <v>447</v>
      </c>
      <c r="H3769" s="309" t="s">
        <v>1280</v>
      </c>
    </row>
    <row r="3770" spans="1:8" s="187" customFormat="1" ht="22.9" customHeight="1" x14ac:dyDescent="0.2">
      <c r="A3770" s="552"/>
      <c r="B3770" s="553"/>
      <c r="C3770" s="350" t="s">
        <v>7182</v>
      </c>
      <c r="D3770" s="350" t="s">
        <v>16919</v>
      </c>
      <c r="E3770" s="350" t="s">
        <v>14925</v>
      </c>
      <c r="F3770" s="350" t="s">
        <v>5285</v>
      </c>
      <c r="G3770" s="350" t="s">
        <v>447</v>
      </c>
      <c r="H3770" s="309" t="s">
        <v>1280</v>
      </c>
    </row>
    <row r="3771" spans="1:8" s="187" customFormat="1" ht="22.9" customHeight="1" x14ac:dyDescent="0.2">
      <c r="A3771" s="552"/>
      <c r="B3771" s="553"/>
      <c r="C3771" s="350" t="s">
        <v>7183</v>
      </c>
      <c r="D3771" s="350" t="s">
        <v>16920</v>
      </c>
      <c r="E3771" s="350" t="s">
        <v>14925</v>
      </c>
      <c r="F3771" s="350" t="s">
        <v>5285</v>
      </c>
      <c r="G3771" s="350" t="s">
        <v>447</v>
      </c>
      <c r="H3771" s="309" t="s">
        <v>1280</v>
      </c>
    </row>
    <row r="3772" spans="1:8" s="187" customFormat="1" ht="22.9" customHeight="1" x14ac:dyDescent="0.2">
      <c r="A3772" s="552"/>
      <c r="B3772" s="553"/>
      <c r="C3772" s="350" t="s">
        <v>7184</v>
      </c>
      <c r="D3772" s="350" t="s">
        <v>16921</v>
      </c>
      <c r="E3772" s="350" t="s">
        <v>14925</v>
      </c>
      <c r="F3772" s="350" t="s">
        <v>5285</v>
      </c>
      <c r="G3772" s="350" t="s">
        <v>447</v>
      </c>
      <c r="H3772" s="309" t="s">
        <v>1280</v>
      </c>
    </row>
    <row r="3773" spans="1:8" s="187" customFormat="1" ht="22.9" customHeight="1" x14ac:dyDescent="0.2">
      <c r="A3773" s="552"/>
      <c r="B3773" s="553"/>
      <c r="C3773" s="350" t="s">
        <v>7185</v>
      </c>
      <c r="D3773" s="350" t="s">
        <v>16922</v>
      </c>
      <c r="E3773" s="350" t="s">
        <v>14925</v>
      </c>
      <c r="F3773" s="350" t="s">
        <v>5285</v>
      </c>
      <c r="G3773" s="350" t="s">
        <v>447</v>
      </c>
      <c r="H3773" s="309" t="s">
        <v>1280</v>
      </c>
    </row>
    <row r="3774" spans="1:8" s="187" customFormat="1" ht="22.9" customHeight="1" x14ac:dyDescent="0.2">
      <c r="A3774" s="552"/>
      <c r="B3774" s="553"/>
      <c r="C3774" s="350" t="s">
        <v>7186</v>
      </c>
      <c r="D3774" s="350" t="s">
        <v>16923</v>
      </c>
      <c r="E3774" s="350" t="s">
        <v>14925</v>
      </c>
      <c r="F3774" s="350" t="s">
        <v>5285</v>
      </c>
      <c r="G3774" s="350" t="s">
        <v>447</v>
      </c>
      <c r="H3774" s="309" t="s">
        <v>1280</v>
      </c>
    </row>
    <row r="3775" spans="1:8" s="187" customFormat="1" ht="22.9" customHeight="1" x14ac:dyDescent="0.2">
      <c r="A3775" s="552"/>
      <c r="B3775" s="553"/>
      <c r="C3775" s="350" t="s">
        <v>7187</v>
      </c>
      <c r="D3775" s="350" t="s">
        <v>16924</v>
      </c>
      <c r="E3775" s="350" t="s">
        <v>14925</v>
      </c>
      <c r="F3775" s="350" t="s">
        <v>5285</v>
      </c>
      <c r="G3775" s="350" t="s">
        <v>447</v>
      </c>
      <c r="H3775" s="309" t="s">
        <v>1280</v>
      </c>
    </row>
    <row r="3776" spans="1:8" s="187" customFormat="1" ht="22.9" customHeight="1" x14ac:dyDescent="0.2">
      <c r="A3776" s="552"/>
      <c r="B3776" s="553"/>
      <c r="C3776" s="350" t="s">
        <v>7188</v>
      </c>
      <c r="D3776" s="350" t="s">
        <v>16925</v>
      </c>
      <c r="E3776" s="350" t="s">
        <v>14925</v>
      </c>
      <c r="F3776" s="350" t="s">
        <v>5285</v>
      </c>
      <c r="G3776" s="350" t="s">
        <v>447</v>
      </c>
      <c r="H3776" s="309" t="s">
        <v>1280</v>
      </c>
    </row>
    <row r="3777" spans="1:8" s="187" customFormat="1" ht="22.9" customHeight="1" x14ac:dyDescent="0.2">
      <c r="A3777" s="552"/>
      <c r="B3777" s="553"/>
      <c r="C3777" s="350" t="s">
        <v>7189</v>
      </c>
      <c r="D3777" s="350" t="s">
        <v>16926</v>
      </c>
      <c r="E3777" s="350" t="s">
        <v>14925</v>
      </c>
      <c r="F3777" s="350" t="s">
        <v>5285</v>
      </c>
      <c r="G3777" s="350" t="s">
        <v>447</v>
      </c>
      <c r="H3777" s="309" t="s">
        <v>1280</v>
      </c>
    </row>
    <row r="3778" spans="1:8" s="187" customFormat="1" ht="22.9" customHeight="1" x14ac:dyDescent="0.2">
      <c r="A3778" s="552"/>
      <c r="B3778" s="553"/>
      <c r="C3778" s="350" t="s">
        <v>7190</v>
      </c>
      <c r="D3778" s="350" t="s">
        <v>16927</v>
      </c>
      <c r="E3778" s="350" t="s">
        <v>14925</v>
      </c>
      <c r="F3778" s="350" t="s">
        <v>5285</v>
      </c>
      <c r="G3778" s="350" t="s">
        <v>447</v>
      </c>
      <c r="H3778" s="309" t="s">
        <v>1280</v>
      </c>
    </row>
    <row r="3779" spans="1:8" s="187" customFormat="1" ht="22.9" customHeight="1" x14ac:dyDescent="0.2">
      <c r="A3779" s="552"/>
      <c r="B3779" s="553"/>
      <c r="C3779" s="350" t="s">
        <v>7191</v>
      </c>
      <c r="D3779" s="350" t="s">
        <v>16928</v>
      </c>
      <c r="E3779" s="350" t="s">
        <v>14925</v>
      </c>
      <c r="F3779" s="350" t="s">
        <v>5285</v>
      </c>
      <c r="G3779" s="350" t="s">
        <v>447</v>
      </c>
      <c r="H3779" s="309" t="s">
        <v>1280</v>
      </c>
    </row>
    <row r="3780" spans="1:8" s="187" customFormat="1" ht="22.9" customHeight="1" x14ac:dyDescent="0.2">
      <c r="A3780" s="552"/>
      <c r="B3780" s="553"/>
      <c r="C3780" s="350" t="s">
        <v>7192</v>
      </c>
      <c r="D3780" s="350" t="s">
        <v>16929</v>
      </c>
      <c r="E3780" s="350" t="s">
        <v>14925</v>
      </c>
      <c r="F3780" s="350" t="s">
        <v>5285</v>
      </c>
      <c r="G3780" s="350" t="s">
        <v>447</v>
      </c>
      <c r="H3780" s="309" t="s">
        <v>1280</v>
      </c>
    </row>
    <row r="3781" spans="1:8" s="187" customFormat="1" ht="22.9" customHeight="1" x14ac:dyDescent="0.2">
      <c r="A3781" s="552"/>
      <c r="B3781" s="553"/>
      <c r="C3781" s="350" t="s">
        <v>7193</v>
      </c>
      <c r="D3781" s="350" t="s">
        <v>16930</v>
      </c>
      <c r="E3781" s="350" t="s">
        <v>14925</v>
      </c>
      <c r="F3781" s="350" t="s">
        <v>5285</v>
      </c>
      <c r="G3781" s="350" t="s">
        <v>447</v>
      </c>
      <c r="H3781" s="309" t="s">
        <v>1280</v>
      </c>
    </row>
    <row r="3782" spans="1:8" s="187" customFormat="1" ht="22.9" customHeight="1" x14ac:dyDescent="0.2">
      <c r="A3782" s="552"/>
      <c r="B3782" s="553"/>
      <c r="C3782" s="350" t="s">
        <v>7194</v>
      </c>
      <c r="D3782" s="350" t="s">
        <v>16931</v>
      </c>
      <c r="E3782" s="350" t="s">
        <v>14925</v>
      </c>
      <c r="F3782" s="350" t="s">
        <v>5285</v>
      </c>
      <c r="G3782" s="350" t="s">
        <v>447</v>
      </c>
      <c r="H3782" s="309" t="s">
        <v>1280</v>
      </c>
    </row>
    <row r="3783" spans="1:8" s="187" customFormat="1" ht="22.9" customHeight="1" x14ac:dyDescent="0.2">
      <c r="A3783" s="552"/>
      <c r="B3783" s="553"/>
      <c r="C3783" s="350" t="s">
        <v>7195</v>
      </c>
      <c r="D3783" s="350" t="s">
        <v>7196</v>
      </c>
      <c r="E3783" s="350" t="s">
        <v>14925</v>
      </c>
      <c r="F3783" s="350" t="s">
        <v>5285</v>
      </c>
      <c r="G3783" s="350" t="s">
        <v>447</v>
      </c>
      <c r="H3783" s="309" t="s">
        <v>1280</v>
      </c>
    </row>
    <row r="3784" spans="1:8" s="187" customFormat="1" ht="22.9" customHeight="1" x14ac:dyDescent="0.2">
      <c r="A3784" s="552"/>
      <c r="B3784" s="553"/>
      <c r="C3784" s="350" t="s">
        <v>7197</v>
      </c>
      <c r="D3784" s="350" t="s">
        <v>7198</v>
      </c>
      <c r="E3784" s="350" t="s">
        <v>14925</v>
      </c>
      <c r="F3784" s="350" t="s">
        <v>5285</v>
      </c>
      <c r="G3784" s="350" t="s">
        <v>447</v>
      </c>
      <c r="H3784" s="309" t="s">
        <v>1280</v>
      </c>
    </row>
    <row r="3785" spans="1:8" s="187" customFormat="1" ht="22.9" customHeight="1" x14ac:dyDescent="0.2">
      <c r="A3785" s="552" t="s">
        <v>946</v>
      </c>
      <c r="B3785" s="553" t="s">
        <v>947</v>
      </c>
      <c r="C3785" s="350" t="s">
        <v>7199</v>
      </c>
      <c r="D3785" s="350" t="s">
        <v>7200</v>
      </c>
      <c r="E3785" s="350" t="s">
        <v>14925</v>
      </c>
      <c r="F3785" s="350" t="s">
        <v>15467</v>
      </c>
      <c r="G3785" s="350" t="s">
        <v>447</v>
      </c>
      <c r="H3785" s="309" t="s">
        <v>7201</v>
      </c>
    </row>
    <row r="3786" spans="1:8" s="187" customFormat="1" ht="22.9" customHeight="1" x14ac:dyDescent="0.2">
      <c r="A3786" s="552"/>
      <c r="B3786" s="553"/>
      <c r="C3786" s="350" t="s">
        <v>7202</v>
      </c>
      <c r="D3786" s="350" t="s">
        <v>7203</v>
      </c>
      <c r="E3786" s="350" t="s">
        <v>14925</v>
      </c>
      <c r="F3786" s="350" t="s">
        <v>15467</v>
      </c>
      <c r="G3786" s="350"/>
      <c r="H3786" s="309" t="s">
        <v>7201</v>
      </c>
    </row>
    <row r="3787" spans="1:8" s="187" customFormat="1" ht="22.9" customHeight="1" x14ac:dyDescent="0.2">
      <c r="A3787" s="552"/>
      <c r="B3787" s="553"/>
      <c r="C3787" s="350" t="s">
        <v>7204</v>
      </c>
      <c r="D3787" s="350" t="s">
        <v>7205</v>
      </c>
      <c r="E3787" s="350" t="s">
        <v>14925</v>
      </c>
      <c r="F3787" s="350" t="s">
        <v>15467</v>
      </c>
      <c r="G3787" s="350"/>
      <c r="H3787" s="309" t="s">
        <v>7201</v>
      </c>
    </row>
    <row r="3788" spans="1:8" s="187" customFormat="1" ht="22.9" customHeight="1" x14ac:dyDescent="0.2">
      <c r="A3788" s="552"/>
      <c r="B3788" s="553"/>
      <c r="C3788" s="350" t="s">
        <v>7206</v>
      </c>
      <c r="D3788" s="350" t="s">
        <v>7207</v>
      </c>
      <c r="E3788" s="350" t="s">
        <v>14925</v>
      </c>
      <c r="F3788" s="350" t="s">
        <v>15467</v>
      </c>
      <c r="G3788" s="350"/>
      <c r="H3788" s="309" t="s">
        <v>7201</v>
      </c>
    </row>
    <row r="3789" spans="1:8" s="187" customFormat="1" ht="22.9" customHeight="1" x14ac:dyDescent="0.2">
      <c r="A3789" s="552"/>
      <c r="B3789" s="553"/>
      <c r="C3789" s="350" t="s">
        <v>7208</v>
      </c>
      <c r="D3789" s="350" t="s">
        <v>7209</v>
      </c>
      <c r="E3789" s="350" t="s">
        <v>14925</v>
      </c>
      <c r="F3789" s="350" t="s">
        <v>15467</v>
      </c>
      <c r="G3789" s="350"/>
      <c r="H3789" s="309" t="s">
        <v>7201</v>
      </c>
    </row>
    <row r="3790" spans="1:8" s="187" customFormat="1" ht="22.9" customHeight="1" x14ac:dyDescent="0.2">
      <c r="A3790" s="552"/>
      <c r="B3790" s="553"/>
      <c r="C3790" s="350" t="s">
        <v>7210</v>
      </c>
      <c r="D3790" s="350" t="s">
        <v>7211</v>
      </c>
      <c r="E3790" s="350" t="s">
        <v>14925</v>
      </c>
      <c r="F3790" s="350" t="s">
        <v>15467</v>
      </c>
      <c r="G3790" s="350"/>
      <c r="H3790" s="309" t="s">
        <v>7201</v>
      </c>
    </row>
    <row r="3791" spans="1:8" s="187" customFormat="1" ht="22.9" customHeight="1" x14ac:dyDescent="0.2">
      <c r="A3791" s="552"/>
      <c r="B3791" s="553"/>
      <c r="C3791" s="350" t="s">
        <v>7212</v>
      </c>
      <c r="D3791" s="350" t="s">
        <v>7213</v>
      </c>
      <c r="E3791" s="350" t="s">
        <v>14925</v>
      </c>
      <c r="F3791" s="350" t="s">
        <v>15467</v>
      </c>
      <c r="G3791" s="350"/>
      <c r="H3791" s="309" t="s">
        <v>7201</v>
      </c>
    </row>
    <row r="3792" spans="1:8" s="187" customFormat="1" ht="22.9" customHeight="1" x14ac:dyDescent="0.2">
      <c r="A3792" s="552"/>
      <c r="B3792" s="553"/>
      <c r="C3792" s="350" t="s">
        <v>7214</v>
      </c>
      <c r="D3792" s="350" t="s">
        <v>7215</v>
      </c>
      <c r="E3792" s="350" t="s">
        <v>14925</v>
      </c>
      <c r="F3792" s="350" t="s">
        <v>15467</v>
      </c>
      <c r="G3792" s="350"/>
      <c r="H3792" s="309" t="s">
        <v>7201</v>
      </c>
    </row>
    <row r="3793" spans="1:8" s="187" customFormat="1" ht="22.9" customHeight="1" x14ac:dyDescent="0.2">
      <c r="A3793" s="552" t="s">
        <v>948</v>
      </c>
      <c r="B3793" s="553" t="s">
        <v>16285</v>
      </c>
      <c r="C3793" s="350" t="s">
        <v>7216</v>
      </c>
      <c r="D3793" s="350" t="s">
        <v>7217</v>
      </c>
      <c r="E3793" s="350" t="s">
        <v>14925</v>
      </c>
      <c r="F3793" s="350" t="s">
        <v>15467</v>
      </c>
      <c r="G3793" s="350" t="s">
        <v>462</v>
      </c>
      <c r="H3793" s="309"/>
    </row>
    <row r="3794" spans="1:8" s="187" customFormat="1" ht="22.9" customHeight="1" x14ac:dyDescent="0.2">
      <c r="A3794" s="552"/>
      <c r="B3794" s="553"/>
      <c r="C3794" s="350" t="s">
        <v>7218</v>
      </c>
      <c r="D3794" s="350" t="s">
        <v>7219</v>
      </c>
      <c r="E3794" s="350" t="s">
        <v>14925</v>
      </c>
      <c r="F3794" s="350" t="s">
        <v>15467</v>
      </c>
      <c r="G3794" s="350" t="s">
        <v>462</v>
      </c>
      <c r="H3794" s="309"/>
    </row>
    <row r="3795" spans="1:8" s="187" customFormat="1" ht="22.9" customHeight="1" x14ac:dyDescent="0.2">
      <c r="A3795" s="552"/>
      <c r="B3795" s="553"/>
      <c r="C3795" s="350" t="s">
        <v>7220</v>
      </c>
      <c r="D3795" s="350" t="s">
        <v>7221</v>
      </c>
      <c r="E3795" s="350" t="s">
        <v>14925</v>
      </c>
      <c r="F3795" s="350" t="s">
        <v>15467</v>
      </c>
      <c r="G3795" s="350" t="s">
        <v>462</v>
      </c>
      <c r="H3795" s="309"/>
    </row>
    <row r="3796" spans="1:8" s="187" customFormat="1" ht="22.9" customHeight="1" x14ac:dyDescent="0.2">
      <c r="A3796" s="552"/>
      <c r="B3796" s="553"/>
      <c r="C3796" s="350" t="s">
        <v>7222</v>
      </c>
      <c r="D3796" s="350" t="s">
        <v>7223</v>
      </c>
      <c r="E3796" s="350" t="s">
        <v>14925</v>
      </c>
      <c r="F3796" s="350" t="s">
        <v>15467</v>
      </c>
      <c r="G3796" s="350" t="s">
        <v>462</v>
      </c>
      <c r="H3796" s="309"/>
    </row>
    <row r="3797" spans="1:8" s="187" customFormat="1" ht="22.9" customHeight="1" x14ac:dyDescent="0.2">
      <c r="A3797" s="552" t="s">
        <v>949</v>
      </c>
      <c r="B3797" s="553" t="s">
        <v>428</v>
      </c>
      <c r="C3797" s="350" t="s">
        <v>7224</v>
      </c>
      <c r="D3797" s="350" t="s">
        <v>7225</v>
      </c>
      <c r="E3797" s="350" t="s">
        <v>14925</v>
      </c>
      <c r="F3797" s="350" t="s">
        <v>5810</v>
      </c>
      <c r="G3797" s="350" t="s">
        <v>447</v>
      </c>
      <c r="H3797" s="309" t="s">
        <v>7226</v>
      </c>
    </row>
    <row r="3798" spans="1:8" s="187" customFormat="1" ht="22.9" customHeight="1" x14ac:dyDescent="0.2">
      <c r="A3798" s="552"/>
      <c r="B3798" s="553"/>
      <c r="C3798" s="350" t="s">
        <v>7227</v>
      </c>
      <c r="D3798" s="350" t="s">
        <v>7228</v>
      </c>
      <c r="E3798" s="350" t="s">
        <v>14925</v>
      </c>
      <c r="F3798" s="350" t="s">
        <v>15467</v>
      </c>
      <c r="G3798" s="350" t="s">
        <v>447</v>
      </c>
      <c r="H3798" s="309" t="s">
        <v>7226</v>
      </c>
    </row>
    <row r="3799" spans="1:8" s="187" customFormat="1" ht="22.9" customHeight="1" x14ac:dyDescent="0.2">
      <c r="A3799" s="552"/>
      <c r="B3799" s="553"/>
      <c r="C3799" s="350" t="s">
        <v>7229</v>
      </c>
      <c r="D3799" s="350" t="s">
        <v>7230</v>
      </c>
      <c r="E3799" s="350" t="s">
        <v>14925</v>
      </c>
      <c r="F3799" s="350" t="s">
        <v>15467</v>
      </c>
      <c r="G3799" s="350" t="s">
        <v>447</v>
      </c>
      <c r="H3799" s="309" t="s">
        <v>7226</v>
      </c>
    </row>
    <row r="3800" spans="1:8" s="187" customFormat="1" ht="22.9" customHeight="1" x14ac:dyDescent="0.2">
      <c r="A3800" s="552"/>
      <c r="B3800" s="553"/>
      <c r="C3800" s="350" t="s">
        <v>7231</v>
      </c>
      <c r="D3800" s="350" t="s">
        <v>7232</v>
      </c>
      <c r="E3800" s="350" t="s">
        <v>14925</v>
      </c>
      <c r="F3800" s="350" t="s">
        <v>15467</v>
      </c>
      <c r="G3800" s="350" t="s">
        <v>447</v>
      </c>
      <c r="H3800" s="309" t="s">
        <v>7226</v>
      </c>
    </row>
    <row r="3801" spans="1:8" s="187" customFormat="1" ht="22.9" customHeight="1" x14ac:dyDescent="0.2">
      <c r="A3801" s="552"/>
      <c r="B3801" s="553"/>
      <c r="C3801" s="350" t="s">
        <v>7233</v>
      </c>
      <c r="D3801" s="350" t="s">
        <v>7234</v>
      </c>
      <c r="E3801" s="350" t="s">
        <v>14925</v>
      </c>
      <c r="F3801" s="350" t="s">
        <v>15467</v>
      </c>
      <c r="G3801" s="350" t="s">
        <v>447</v>
      </c>
      <c r="H3801" s="309" t="s">
        <v>7226</v>
      </c>
    </row>
    <row r="3802" spans="1:8" s="187" customFormat="1" ht="22.9" customHeight="1" x14ac:dyDescent="0.2">
      <c r="A3802" s="552"/>
      <c r="B3802" s="553"/>
      <c r="C3802" s="350" t="s">
        <v>7235</v>
      </c>
      <c r="D3802" s="350" t="s">
        <v>7236</v>
      </c>
      <c r="E3802" s="350" t="s">
        <v>14925</v>
      </c>
      <c r="F3802" s="350" t="s">
        <v>15467</v>
      </c>
      <c r="G3802" s="350" t="s">
        <v>447</v>
      </c>
      <c r="H3802" s="309" t="s">
        <v>7226</v>
      </c>
    </row>
    <row r="3803" spans="1:8" s="187" customFormat="1" ht="22.9" customHeight="1" x14ac:dyDescent="0.2">
      <c r="A3803" s="552"/>
      <c r="B3803" s="553"/>
      <c r="C3803" s="350" t="s">
        <v>7237</v>
      </c>
      <c r="D3803" s="350" t="s">
        <v>7238</v>
      </c>
      <c r="E3803" s="350" t="s">
        <v>14925</v>
      </c>
      <c r="F3803" s="350" t="s">
        <v>15467</v>
      </c>
      <c r="G3803" s="350" t="s">
        <v>462</v>
      </c>
      <c r="H3803" s="309" t="s">
        <v>7226</v>
      </c>
    </row>
    <row r="3804" spans="1:8" s="187" customFormat="1" ht="22.9" customHeight="1" x14ac:dyDescent="0.2">
      <c r="A3804" s="552"/>
      <c r="B3804" s="553"/>
      <c r="C3804" s="350" t="s">
        <v>7239</v>
      </c>
      <c r="D3804" s="350" t="s">
        <v>7240</v>
      </c>
      <c r="E3804" s="350" t="s">
        <v>14925</v>
      </c>
      <c r="F3804" s="350" t="s">
        <v>15467</v>
      </c>
      <c r="G3804" s="350" t="s">
        <v>447</v>
      </c>
      <c r="H3804" s="309" t="s">
        <v>7226</v>
      </c>
    </row>
    <row r="3805" spans="1:8" s="187" customFormat="1" ht="22.9" customHeight="1" x14ac:dyDescent="0.2">
      <c r="A3805" s="552"/>
      <c r="B3805" s="553"/>
      <c r="C3805" s="350" t="s">
        <v>7241</v>
      </c>
      <c r="D3805" s="350" t="s">
        <v>7242</v>
      </c>
      <c r="E3805" s="350" t="s">
        <v>14925</v>
      </c>
      <c r="F3805" s="350" t="s">
        <v>15467</v>
      </c>
      <c r="G3805" s="350" t="s">
        <v>447</v>
      </c>
      <c r="H3805" s="309" t="s">
        <v>7226</v>
      </c>
    </row>
    <row r="3806" spans="1:8" s="187" customFormat="1" ht="22.9" customHeight="1" x14ac:dyDescent="0.2">
      <c r="A3806" s="552"/>
      <c r="B3806" s="553"/>
      <c r="C3806" s="350" t="s">
        <v>7243</v>
      </c>
      <c r="D3806" s="350" t="s">
        <v>7244</v>
      </c>
      <c r="E3806" s="350" t="s">
        <v>14925</v>
      </c>
      <c r="F3806" s="350" t="s">
        <v>15467</v>
      </c>
      <c r="G3806" s="350" t="s">
        <v>447</v>
      </c>
      <c r="H3806" s="309" t="s">
        <v>7226</v>
      </c>
    </row>
    <row r="3807" spans="1:8" s="187" customFormat="1" ht="22.9" customHeight="1" x14ac:dyDescent="0.2">
      <c r="A3807" s="552"/>
      <c r="B3807" s="553"/>
      <c r="C3807" s="350" t="s">
        <v>7245</v>
      </c>
      <c r="D3807" s="350" t="s">
        <v>7246</v>
      </c>
      <c r="E3807" s="350" t="s">
        <v>14925</v>
      </c>
      <c r="F3807" s="350" t="s">
        <v>15467</v>
      </c>
      <c r="G3807" s="350" t="s">
        <v>447</v>
      </c>
      <c r="H3807" s="309" t="s">
        <v>7226</v>
      </c>
    </row>
    <row r="3808" spans="1:8" s="187" customFormat="1" ht="22.9" customHeight="1" x14ac:dyDescent="0.2">
      <c r="A3808" s="552"/>
      <c r="B3808" s="553"/>
      <c r="C3808" s="350" t="s">
        <v>7247</v>
      </c>
      <c r="D3808" s="350" t="s">
        <v>7248</v>
      </c>
      <c r="E3808" s="350" t="s">
        <v>14925</v>
      </c>
      <c r="F3808" s="350" t="s">
        <v>15467</v>
      </c>
      <c r="G3808" s="350" t="s">
        <v>447</v>
      </c>
      <c r="H3808" s="309" t="s">
        <v>7226</v>
      </c>
    </row>
    <row r="3809" spans="1:8" s="187" customFormat="1" ht="22.9" customHeight="1" x14ac:dyDescent="0.2">
      <c r="A3809" s="552"/>
      <c r="B3809" s="553"/>
      <c r="C3809" s="350" t="s">
        <v>7249</v>
      </c>
      <c r="D3809" s="350" t="s">
        <v>7250</v>
      </c>
      <c r="E3809" s="350" t="s">
        <v>14925</v>
      </c>
      <c r="F3809" s="350" t="s">
        <v>2334</v>
      </c>
      <c r="G3809" s="350" t="s">
        <v>447</v>
      </c>
      <c r="H3809" s="309" t="s">
        <v>7226</v>
      </c>
    </row>
    <row r="3810" spans="1:8" s="187" customFormat="1" ht="22.9" customHeight="1" x14ac:dyDescent="0.2">
      <c r="A3810" s="552"/>
      <c r="B3810" s="553"/>
      <c r="C3810" s="350" t="s">
        <v>7251</v>
      </c>
      <c r="D3810" s="350" t="s">
        <v>7252</v>
      </c>
      <c r="E3810" s="350" t="s">
        <v>14925</v>
      </c>
      <c r="F3810" s="350" t="s">
        <v>2334</v>
      </c>
      <c r="G3810" s="350" t="s">
        <v>447</v>
      </c>
      <c r="H3810" s="309" t="s">
        <v>7226</v>
      </c>
    </row>
    <row r="3811" spans="1:8" s="187" customFormat="1" ht="22.9" customHeight="1" x14ac:dyDescent="0.2">
      <c r="A3811" s="552"/>
      <c r="B3811" s="553"/>
      <c r="C3811" s="350" t="s">
        <v>7253</v>
      </c>
      <c r="D3811" s="350" t="s">
        <v>7254</v>
      </c>
      <c r="E3811" s="350" t="s">
        <v>14925</v>
      </c>
      <c r="F3811" s="350" t="s">
        <v>2334</v>
      </c>
      <c r="G3811" s="350" t="s">
        <v>447</v>
      </c>
      <c r="H3811" s="309" t="s">
        <v>7226</v>
      </c>
    </row>
    <row r="3812" spans="1:8" s="187" customFormat="1" ht="22.9" customHeight="1" x14ac:dyDescent="0.2">
      <c r="A3812" s="552"/>
      <c r="B3812" s="553"/>
      <c r="C3812" s="350" t="s">
        <v>7255</v>
      </c>
      <c r="D3812" s="350" t="s">
        <v>7256</v>
      </c>
      <c r="E3812" s="350" t="s">
        <v>14925</v>
      </c>
      <c r="F3812" s="350" t="s">
        <v>2334</v>
      </c>
      <c r="G3812" s="350" t="s">
        <v>447</v>
      </c>
      <c r="H3812" s="309" t="s">
        <v>7226</v>
      </c>
    </row>
    <row r="3813" spans="1:8" s="187" customFormat="1" ht="22.9" customHeight="1" x14ac:dyDescent="0.2">
      <c r="A3813" s="552"/>
      <c r="B3813" s="553"/>
      <c r="C3813" s="350" t="s">
        <v>7257</v>
      </c>
      <c r="D3813" s="350" t="s">
        <v>7258</v>
      </c>
      <c r="E3813" s="350" t="s">
        <v>14925</v>
      </c>
      <c r="F3813" s="350" t="s">
        <v>2334</v>
      </c>
      <c r="G3813" s="350" t="s">
        <v>447</v>
      </c>
      <c r="H3813" s="309" t="s">
        <v>7226</v>
      </c>
    </row>
    <row r="3814" spans="1:8" s="187" customFormat="1" ht="22.9" customHeight="1" x14ac:dyDescent="0.2">
      <c r="A3814" s="552"/>
      <c r="B3814" s="553"/>
      <c r="C3814" s="350" t="s">
        <v>7259</v>
      </c>
      <c r="D3814" s="350" t="s">
        <v>7260</v>
      </c>
      <c r="E3814" s="350" t="s">
        <v>14925</v>
      </c>
      <c r="F3814" s="350" t="s">
        <v>2334</v>
      </c>
      <c r="G3814" s="350" t="s">
        <v>447</v>
      </c>
      <c r="H3814" s="309" t="s">
        <v>7226</v>
      </c>
    </row>
    <row r="3815" spans="1:8" s="187" customFormat="1" ht="22.9" customHeight="1" x14ac:dyDescent="0.2">
      <c r="A3815" s="552"/>
      <c r="B3815" s="553"/>
      <c r="C3815" s="350" t="s">
        <v>7261</v>
      </c>
      <c r="D3815" s="350" t="s">
        <v>7262</v>
      </c>
      <c r="E3815" s="350" t="s">
        <v>14925</v>
      </c>
      <c r="F3815" s="350" t="s">
        <v>2334</v>
      </c>
      <c r="G3815" s="350" t="s">
        <v>447</v>
      </c>
      <c r="H3815" s="309" t="s">
        <v>7226</v>
      </c>
    </row>
    <row r="3816" spans="1:8" s="187" customFormat="1" ht="22.9" customHeight="1" x14ac:dyDescent="0.2">
      <c r="A3816" s="552"/>
      <c r="B3816" s="553"/>
      <c r="C3816" s="350" t="s">
        <v>7263</v>
      </c>
      <c r="D3816" s="350" t="s">
        <v>7264</v>
      </c>
      <c r="E3816" s="350" t="s">
        <v>14925</v>
      </c>
      <c r="F3816" s="350" t="s">
        <v>2334</v>
      </c>
      <c r="G3816" s="350" t="s">
        <v>447</v>
      </c>
      <c r="H3816" s="309" t="s">
        <v>7226</v>
      </c>
    </row>
    <row r="3817" spans="1:8" s="187" customFormat="1" ht="22.9" customHeight="1" x14ac:dyDescent="0.2">
      <c r="A3817" s="552"/>
      <c r="B3817" s="553"/>
      <c r="C3817" s="350" t="s">
        <v>7265</v>
      </c>
      <c r="D3817" s="350" t="s">
        <v>7266</v>
      </c>
      <c r="E3817" s="350" t="s">
        <v>14925</v>
      </c>
      <c r="F3817" s="350" t="s">
        <v>2334</v>
      </c>
      <c r="G3817" s="350" t="s">
        <v>447</v>
      </c>
      <c r="H3817" s="309" t="s">
        <v>7226</v>
      </c>
    </row>
    <row r="3818" spans="1:8" s="187" customFormat="1" ht="22.9" customHeight="1" x14ac:dyDescent="0.2">
      <c r="A3818" s="552"/>
      <c r="B3818" s="553"/>
      <c r="C3818" s="350" t="s">
        <v>7267</v>
      </c>
      <c r="D3818" s="350" t="s">
        <v>7268</v>
      </c>
      <c r="E3818" s="350" t="s">
        <v>14925</v>
      </c>
      <c r="F3818" s="350" t="s">
        <v>2334</v>
      </c>
      <c r="G3818" s="350" t="s">
        <v>447</v>
      </c>
      <c r="H3818" s="309" t="s">
        <v>7226</v>
      </c>
    </row>
    <row r="3819" spans="1:8" s="187" customFormat="1" ht="22.9" customHeight="1" x14ac:dyDescent="0.2">
      <c r="A3819" s="552"/>
      <c r="B3819" s="553"/>
      <c r="C3819" s="350" t="s">
        <v>7269</v>
      </c>
      <c r="D3819" s="350" t="s">
        <v>7270</v>
      </c>
      <c r="E3819" s="350" t="s">
        <v>14925</v>
      </c>
      <c r="F3819" s="350" t="s">
        <v>2334</v>
      </c>
      <c r="G3819" s="350" t="s">
        <v>447</v>
      </c>
      <c r="H3819" s="309" t="s">
        <v>7226</v>
      </c>
    </row>
    <row r="3820" spans="1:8" s="187" customFormat="1" ht="22.9" customHeight="1" x14ac:dyDescent="0.2">
      <c r="A3820" s="552"/>
      <c r="B3820" s="553"/>
      <c r="C3820" s="350" t="s">
        <v>7271</v>
      </c>
      <c r="D3820" s="350" t="s">
        <v>7272</v>
      </c>
      <c r="E3820" s="350" t="s">
        <v>14925</v>
      </c>
      <c r="F3820" s="350" t="s">
        <v>2334</v>
      </c>
      <c r="G3820" s="350" t="s">
        <v>447</v>
      </c>
      <c r="H3820" s="309" t="s">
        <v>7226</v>
      </c>
    </row>
    <row r="3821" spans="1:8" s="187" customFormat="1" ht="22.9" customHeight="1" x14ac:dyDescent="0.2">
      <c r="A3821" s="552" t="s">
        <v>950</v>
      </c>
      <c r="B3821" s="553" t="s">
        <v>951</v>
      </c>
      <c r="C3821" s="350" t="s">
        <v>7273</v>
      </c>
      <c r="D3821" s="350" t="s">
        <v>7274</v>
      </c>
      <c r="E3821" s="350" t="s">
        <v>14925</v>
      </c>
      <c r="F3821" s="350" t="s">
        <v>15467</v>
      </c>
      <c r="G3821" s="350"/>
      <c r="H3821" s="309"/>
    </row>
    <row r="3822" spans="1:8" s="187" customFormat="1" ht="22.9" customHeight="1" x14ac:dyDescent="0.2">
      <c r="A3822" s="552"/>
      <c r="B3822" s="553"/>
      <c r="C3822" s="350" t="s">
        <v>7275</v>
      </c>
      <c r="D3822" s="350" t="s">
        <v>7276</v>
      </c>
      <c r="E3822" s="350" t="s">
        <v>14925</v>
      </c>
      <c r="F3822" s="350" t="s">
        <v>15467</v>
      </c>
      <c r="G3822" s="350"/>
      <c r="H3822" s="309"/>
    </row>
    <row r="3823" spans="1:8" s="187" customFormat="1" ht="22.9" customHeight="1" x14ac:dyDescent="0.2">
      <c r="A3823" s="552" t="s">
        <v>952</v>
      </c>
      <c r="B3823" s="553" t="s">
        <v>16286</v>
      </c>
      <c r="C3823" s="350" t="s">
        <v>7277</v>
      </c>
      <c r="D3823" s="350" t="s">
        <v>7278</v>
      </c>
      <c r="E3823" s="350" t="s">
        <v>14925</v>
      </c>
      <c r="F3823" s="350" t="s">
        <v>15467</v>
      </c>
      <c r="G3823" s="350" t="s">
        <v>447</v>
      </c>
      <c r="H3823" s="309"/>
    </row>
    <row r="3824" spans="1:8" s="187" customFormat="1" ht="22.9" customHeight="1" x14ac:dyDescent="0.2">
      <c r="A3824" s="552"/>
      <c r="B3824" s="553"/>
      <c r="C3824" s="350" t="s">
        <v>7279</v>
      </c>
      <c r="D3824" s="350" t="s">
        <v>7280</v>
      </c>
      <c r="E3824" s="350" t="s">
        <v>14925</v>
      </c>
      <c r="F3824" s="350" t="s">
        <v>15467</v>
      </c>
      <c r="G3824" s="350" t="s">
        <v>462</v>
      </c>
      <c r="H3824" s="309"/>
    </row>
    <row r="3825" spans="1:8" s="187" customFormat="1" ht="22.9" customHeight="1" x14ac:dyDescent="0.2">
      <c r="A3825" s="552"/>
      <c r="B3825" s="553"/>
      <c r="C3825" s="350" t="s">
        <v>7281</v>
      </c>
      <c r="D3825" s="350" t="s">
        <v>7282</v>
      </c>
      <c r="E3825" s="350" t="s">
        <v>14925</v>
      </c>
      <c r="F3825" s="350" t="s">
        <v>15467</v>
      </c>
      <c r="G3825" s="350" t="s">
        <v>462</v>
      </c>
      <c r="H3825" s="309"/>
    </row>
    <row r="3826" spans="1:8" s="187" customFormat="1" ht="22.9" customHeight="1" x14ac:dyDescent="0.2">
      <c r="A3826" s="552" t="s">
        <v>953</v>
      </c>
      <c r="B3826" s="553" t="s">
        <v>18331</v>
      </c>
      <c r="C3826" s="350" t="s">
        <v>7283</v>
      </c>
      <c r="D3826" s="350" t="s">
        <v>18332</v>
      </c>
      <c r="E3826" s="350" t="s">
        <v>14925</v>
      </c>
      <c r="F3826" s="350" t="s">
        <v>5282</v>
      </c>
      <c r="G3826" s="350" t="s">
        <v>462</v>
      </c>
      <c r="H3826" s="309" t="s">
        <v>1280</v>
      </c>
    </row>
    <row r="3827" spans="1:8" s="187" customFormat="1" ht="22.9" customHeight="1" x14ac:dyDescent="0.2">
      <c r="A3827" s="552"/>
      <c r="B3827" s="553"/>
      <c r="C3827" s="350" t="s">
        <v>7284</v>
      </c>
      <c r="D3827" s="350" t="s">
        <v>16932</v>
      </c>
      <c r="E3827" s="350" t="s">
        <v>14925</v>
      </c>
      <c r="F3827" s="350" t="s">
        <v>5282</v>
      </c>
      <c r="G3827" s="350" t="s">
        <v>462</v>
      </c>
      <c r="H3827" s="309" t="s">
        <v>1280</v>
      </c>
    </row>
    <row r="3828" spans="1:8" s="187" customFormat="1" ht="22.9" customHeight="1" x14ac:dyDescent="0.2">
      <c r="A3828" s="552"/>
      <c r="B3828" s="553"/>
      <c r="C3828" s="350" t="s">
        <v>7285</v>
      </c>
      <c r="D3828" s="350" t="s">
        <v>16933</v>
      </c>
      <c r="E3828" s="350" t="s">
        <v>14925</v>
      </c>
      <c r="F3828" s="350" t="s">
        <v>5282</v>
      </c>
      <c r="G3828" s="350" t="s">
        <v>462</v>
      </c>
      <c r="H3828" s="309" t="s">
        <v>1280</v>
      </c>
    </row>
    <row r="3829" spans="1:8" s="187" customFormat="1" ht="22.9" customHeight="1" x14ac:dyDescent="0.2">
      <c r="A3829" s="552"/>
      <c r="B3829" s="553"/>
      <c r="C3829" s="350" t="s">
        <v>7287</v>
      </c>
      <c r="D3829" s="350" t="s">
        <v>18333</v>
      </c>
      <c r="E3829" s="350" t="s">
        <v>14925</v>
      </c>
      <c r="F3829" s="350" t="s">
        <v>15467</v>
      </c>
      <c r="G3829" s="350" t="s">
        <v>462</v>
      </c>
      <c r="H3829" s="309" t="s">
        <v>1280</v>
      </c>
    </row>
    <row r="3830" spans="1:8" s="187" customFormat="1" ht="22.9" customHeight="1" x14ac:dyDescent="0.2">
      <c r="A3830" s="552"/>
      <c r="B3830" s="553"/>
      <c r="C3830" s="350" t="s">
        <v>7289</v>
      </c>
      <c r="D3830" s="350" t="s">
        <v>18334</v>
      </c>
      <c r="E3830" s="350" t="s">
        <v>14925</v>
      </c>
      <c r="F3830" s="350" t="s">
        <v>15467</v>
      </c>
      <c r="G3830" s="350" t="s">
        <v>462</v>
      </c>
      <c r="H3830" s="309" t="s">
        <v>1280</v>
      </c>
    </row>
    <row r="3831" spans="1:8" s="187" customFormat="1" ht="22.9" customHeight="1" x14ac:dyDescent="0.2">
      <c r="A3831" s="552"/>
      <c r="B3831" s="553" t="s">
        <v>16287</v>
      </c>
      <c r="C3831" s="350" t="s">
        <v>7286</v>
      </c>
      <c r="D3831" s="350" t="s">
        <v>16934</v>
      </c>
      <c r="E3831" s="350" t="s">
        <v>14925</v>
      </c>
      <c r="F3831" s="350" t="s">
        <v>5810</v>
      </c>
      <c r="G3831" s="350" t="s">
        <v>462</v>
      </c>
      <c r="H3831" s="309" t="s">
        <v>1280</v>
      </c>
    </row>
    <row r="3832" spans="1:8" s="187" customFormat="1" ht="22.9" customHeight="1" x14ac:dyDescent="0.2">
      <c r="A3832" s="552"/>
      <c r="B3832" s="553"/>
      <c r="C3832" s="350" t="s">
        <v>7288</v>
      </c>
      <c r="D3832" s="350" t="s">
        <v>8118</v>
      </c>
      <c r="E3832" s="350" t="s">
        <v>14925</v>
      </c>
      <c r="F3832" s="350" t="s">
        <v>15467</v>
      </c>
      <c r="G3832" s="350" t="s">
        <v>462</v>
      </c>
      <c r="H3832" s="309" t="s">
        <v>1280</v>
      </c>
    </row>
    <row r="3833" spans="1:8" s="187" customFormat="1" ht="22.9" customHeight="1" x14ac:dyDescent="0.2">
      <c r="A3833" s="552" t="s">
        <v>954</v>
      </c>
      <c r="B3833" s="553" t="s">
        <v>955</v>
      </c>
      <c r="C3833" s="350" t="s">
        <v>7290</v>
      </c>
      <c r="D3833" s="350" t="s">
        <v>7291</v>
      </c>
      <c r="E3833" s="350" t="s">
        <v>14925</v>
      </c>
      <c r="F3833" s="350" t="s">
        <v>15467</v>
      </c>
      <c r="G3833" s="350" t="s">
        <v>447</v>
      </c>
      <c r="H3833" s="309"/>
    </row>
    <row r="3834" spans="1:8" s="187" customFormat="1" ht="22.9" customHeight="1" x14ac:dyDescent="0.2">
      <c r="A3834" s="552"/>
      <c r="B3834" s="553"/>
      <c r="C3834" s="350" t="s">
        <v>7292</v>
      </c>
      <c r="D3834" s="350" t="s">
        <v>7293</v>
      </c>
      <c r="E3834" s="350" t="s">
        <v>14925</v>
      </c>
      <c r="F3834" s="350" t="s">
        <v>15467</v>
      </c>
      <c r="G3834" s="350" t="s">
        <v>447</v>
      </c>
      <c r="H3834" s="309"/>
    </row>
    <row r="3835" spans="1:8" s="187" customFormat="1" ht="22.9" customHeight="1" x14ac:dyDescent="0.2">
      <c r="A3835" s="552"/>
      <c r="B3835" s="553"/>
      <c r="C3835" s="350" t="s">
        <v>7294</v>
      </c>
      <c r="D3835" s="350" t="s">
        <v>7295</v>
      </c>
      <c r="E3835" s="350" t="s">
        <v>14925</v>
      </c>
      <c r="F3835" s="350" t="s">
        <v>15467</v>
      </c>
      <c r="G3835" s="350" t="s">
        <v>447</v>
      </c>
      <c r="H3835" s="309"/>
    </row>
    <row r="3836" spans="1:8" s="187" customFormat="1" ht="22.9" customHeight="1" x14ac:dyDescent="0.2">
      <c r="A3836" s="552"/>
      <c r="B3836" s="553"/>
      <c r="C3836" s="350" t="s">
        <v>7296</v>
      </c>
      <c r="D3836" s="350" t="s">
        <v>7297</v>
      </c>
      <c r="E3836" s="350" t="s">
        <v>14925</v>
      </c>
      <c r="F3836" s="350" t="s">
        <v>15467</v>
      </c>
      <c r="G3836" s="350" t="s">
        <v>447</v>
      </c>
      <c r="H3836" s="309"/>
    </row>
    <row r="3837" spans="1:8" s="187" customFormat="1" ht="22.9" customHeight="1" x14ac:dyDescent="0.2">
      <c r="A3837" s="552"/>
      <c r="B3837" s="553"/>
      <c r="C3837" s="350" t="s">
        <v>7298</v>
      </c>
      <c r="D3837" s="350" t="s">
        <v>7299</v>
      </c>
      <c r="E3837" s="350" t="s">
        <v>14925</v>
      </c>
      <c r="F3837" s="350" t="s">
        <v>15467</v>
      </c>
      <c r="G3837" s="350" t="s">
        <v>447</v>
      </c>
      <c r="H3837" s="309"/>
    </row>
    <row r="3838" spans="1:8" s="187" customFormat="1" ht="22.9" customHeight="1" x14ac:dyDescent="0.2">
      <c r="A3838" s="552" t="s">
        <v>956</v>
      </c>
      <c r="B3838" s="553" t="s">
        <v>957</v>
      </c>
      <c r="C3838" s="350" t="s">
        <v>7300</v>
      </c>
      <c r="D3838" s="350" t="s">
        <v>7301</v>
      </c>
      <c r="E3838" s="350" t="s">
        <v>14925</v>
      </c>
      <c r="F3838" s="350" t="s">
        <v>5810</v>
      </c>
      <c r="G3838" s="350" t="s">
        <v>447</v>
      </c>
      <c r="H3838" s="309"/>
    </row>
    <row r="3839" spans="1:8" s="187" customFormat="1" ht="22.9" customHeight="1" x14ac:dyDescent="0.2">
      <c r="A3839" s="552"/>
      <c r="B3839" s="553"/>
      <c r="C3839" s="350" t="s">
        <v>7302</v>
      </c>
      <c r="D3839" s="350" t="s">
        <v>7303</v>
      </c>
      <c r="E3839" s="350" t="s">
        <v>14925</v>
      </c>
      <c r="F3839" s="350" t="s">
        <v>5810</v>
      </c>
      <c r="G3839" s="350" t="s">
        <v>447</v>
      </c>
      <c r="H3839" s="309"/>
    </row>
    <row r="3840" spans="1:8" s="187" customFormat="1" ht="22.9" customHeight="1" x14ac:dyDescent="0.2">
      <c r="A3840" s="552"/>
      <c r="B3840" s="553"/>
      <c r="C3840" s="350" t="s">
        <v>7304</v>
      </c>
      <c r="D3840" s="350" t="s">
        <v>7305</v>
      </c>
      <c r="E3840" s="350" t="s">
        <v>14925</v>
      </c>
      <c r="F3840" s="350" t="s">
        <v>5810</v>
      </c>
      <c r="G3840" s="350" t="s">
        <v>447</v>
      </c>
      <c r="H3840" s="309"/>
    </row>
    <row r="3841" spans="1:8" s="187" customFormat="1" ht="22.9" customHeight="1" x14ac:dyDescent="0.2">
      <c r="A3841" s="552"/>
      <c r="B3841" s="553"/>
      <c r="C3841" s="350" t="s">
        <v>7306</v>
      </c>
      <c r="D3841" s="350" t="s">
        <v>7307</v>
      </c>
      <c r="E3841" s="350" t="s">
        <v>14925</v>
      </c>
      <c r="F3841" s="350" t="s">
        <v>5810</v>
      </c>
      <c r="G3841" s="350" t="s">
        <v>447</v>
      </c>
      <c r="H3841" s="309"/>
    </row>
    <row r="3842" spans="1:8" s="187" customFormat="1" ht="22.9" customHeight="1" x14ac:dyDescent="0.2">
      <c r="A3842" s="552"/>
      <c r="B3842" s="553"/>
      <c r="C3842" s="350" t="s">
        <v>7308</v>
      </c>
      <c r="D3842" s="350" t="s">
        <v>7309</v>
      </c>
      <c r="E3842" s="350" t="s">
        <v>14925</v>
      </c>
      <c r="F3842" s="350" t="s">
        <v>5810</v>
      </c>
      <c r="G3842" s="350" t="s">
        <v>447</v>
      </c>
      <c r="H3842" s="309"/>
    </row>
    <row r="3843" spans="1:8" s="187" customFormat="1" ht="22.9" customHeight="1" x14ac:dyDescent="0.2">
      <c r="A3843" s="552"/>
      <c r="B3843" s="553"/>
      <c r="C3843" s="350" t="s">
        <v>7310</v>
      </c>
      <c r="D3843" s="350" t="s">
        <v>7311</v>
      </c>
      <c r="E3843" s="350" t="s">
        <v>14925</v>
      </c>
      <c r="F3843" s="350" t="s">
        <v>5810</v>
      </c>
      <c r="G3843" s="350" t="s">
        <v>447</v>
      </c>
      <c r="H3843" s="309"/>
    </row>
    <row r="3844" spans="1:8" s="187" customFormat="1" ht="22.9" customHeight="1" x14ac:dyDescent="0.2">
      <c r="A3844" s="552"/>
      <c r="B3844" s="553"/>
      <c r="C3844" s="350" t="s">
        <v>7312</v>
      </c>
      <c r="D3844" s="350" t="s">
        <v>7313</v>
      </c>
      <c r="E3844" s="350" t="s">
        <v>14925</v>
      </c>
      <c r="F3844" s="350" t="s">
        <v>5810</v>
      </c>
      <c r="G3844" s="350" t="s">
        <v>447</v>
      </c>
      <c r="H3844" s="309"/>
    </row>
    <row r="3845" spans="1:8" s="187" customFormat="1" ht="22.9" customHeight="1" x14ac:dyDescent="0.2">
      <c r="A3845" s="552"/>
      <c r="B3845" s="553"/>
      <c r="C3845" s="350" t="s">
        <v>7314</v>
      </c>
      <c r="D3845" s="350" t="s">
        <v>7315</v>
      </c>
      <c r="E3845" s="350" t="s">
        <v>14925</v>
      </c>
      <c r="F3845" s="350" t="s">
        <v>5810</v>
      </c>
      <c r="G3845" s="350" t="s">
        <v>447</v>
      </c>
      <c r="H3845" s="309"/>
    </row>
    <row r="3846" spans="1:8" s="187" customFormat="1" ht="22.9" customHeight="1" x14ac:dyDescent="0.2">
      <c r="A3846" s="552"/>
      <c r="B3846" s="553"/>
      <c r="C3846" s="350" t="s">
        <v>7316</v>
      </c>
      <c r="D3846" s="350" t="s">
        <v>7317</v>
      </c>
      <c r="E3846" s="350" t="s">
        <v>14925</v>
      </c>
      <c r="F3846" s="350" t="s">
        <v>5810</v>
      </c>
      <c r="G3846" s="350" t="s">
        <v>447</v>
      </c>
      <c r="H3846" s="309"/>
    </row>
    <row r="3847" spans="1:8" s="187" customFormat="1" ht="22.9" customHeight="1" x14ac:dyDescent="0.2">
      <c r="A3847" s="552"/>
      <c r="B3847" s="553"/>
      <c r="C3847" s="350" t="s">
        <v>7318</v>
      </c>
      <c r="D3847" s="350" t="s">
        <v>7301</v>
      </c>
      <c r="E3847" s="350" t="s">
        <v>14925</v>
      </c>
      <c r="F3847" s="350" t="s">
        <v>5810</v>
      </c>
      <c r="G3847" s="350" t="s">
        <v>447</v>
      </c>
      <c r="H3847" s="309"/>
    </row>
    <row r="3848" spans="1:8" s="187" customFormat="1" ht="22.9" customHeight="1" x14ac:dyDescent="0.2">
      <c r="A3848" s="552"/>
      <c r="B3848" s="553"/>
      <c r="C3848" s="350" t="s">
        <v>7319</v>
      </c>
      <c r="D3848" s="350" t="s">
        <v>7320</v>
      </c>
      <c r="E3848" s="350" t="s">
        <v>14925</v>
      </c>
      <c r="F3848" s="350" t="s">
        <v>15467</v>
      </c>
      <c r="G3848" s="350" t="s">
        <v>447</v>
      </c>
      <c r="H3848" s="309"/>
    </row>
    <row r="3849" spans="1:8" s="187" customFormat="1" ht="22.9" customHeight="1" x14ac:dyDescent="0.2">
      <c r="A3849" s="552"/>
      <c r="B3849" s="553"/>
      <c r="C3849" s="350" t="s">
        <v>7321</v>
      </c>
      <c r="D3849" s="350" t="s">
        <v>7322</v>
      </c>
      <c r="E3849" s="350" t="s">
        <v>14925</v>
      </c>
      <c r="F3849" s="350" t="s">
        <v>15467</v>
      </c>
      <c r="G3849" s="350" t="s">
        <v>447</v>
      </c>
      <c r="H3849" s="309"/>
    </row>
    <row r="3850" spans="1:8" s="187" customFormat="1" ht="22.9" customHeight="1" x14ac:dyDescent="0.2">
      <c r="A3850" s="552"/>
      <c r="B3850" s="553"/>
      <c r="C3850" s="350" t="s">
        <v>7323</v>
      </c>
      <c r="D3850" s="350" t="s">
        <v>7324</v>
      </c>
      <c r="E3850" s="350" t="s">
        <v>14925</v>
      </c>
      <c r="F3850" s="350" t="s">
        <v>15467</v>
      </c>
      <c r="G3850" s="350" t="s">
        <v>447</v>
      </c>
      <c r="H3850" s="309"/>
    </row>
    <row r="3851" spans="1:8" s="187" customFormat="1" ht="22.9" customHeight="1" x14ac:dyDescent="0.2">
      <c r="A3851" s="552"/>
      <c r="B3851" s="553"/>
      <c r="C3851" s="350" t="s">
        <v>7325</v>
      </c>
      <c r="D3851" s="350" t="s">
        <v>7326</v>
      </c>
      <c r="E3851" s="350" t="s">
        <v>14925</v>
      </c>
      <c r="F3851" s="350" t="s">
        <v>2334</v>
      </c>
      <c r="G3851" s="350" t="s">
        <v>447</v>
      </c>
      <c r="H3851" s="309"/>
    </row>
    <row r="3852" spans="1:8" s="187" customFormat="1" ht="22.9" customHeight="1" x14ac:dyDescent="0.2">
      <c r="A3852" s="552"/>
      <c r="B3852" s="553"/>
      <c r="C3852" s="350" t="s">
        <v>7327</v>
      </c>
      <c r="D3852" s="350" t="s">
        <v>7328</v>
      </c>
      <c r="E3852" s="350" t="s">
        <v>14925</v>
      </c>
      <c r="F3852" s="350" t="s">
        <v>2334</v>
      </c>
      <c r="G3852" s="350" t="s">
        <v>447</v>
      </c>
      <c r="H3852" s="309"/>
    </row>
    <row r="3853" spans="1:8" s="187" customFormat="1" ht="22.9" customHeight="1" x14ac:dyDescent="0.2">
      <c r="A3853" s="552"/>
      <c r="B3853" s="553"/>
      <c r="C3853" s="350" t="s">
        <v>7329</v>
      </c>
      <c r="D3853" s="350" t="s">
        <v>7330</v>
      </c>
      <c r="E3853" s="350" t="s">
        <v>14925</v>
      </c>
      <c r="F3853" s="350" t="s">
        <v>2334</v>
      </c>
      <c r="G3853" s="350" t="s">
        <v>447</v>
      </c>
      <c r="H3853" s="309"/>
    </row>
    <row r="3854" spans="1:8" s="187" customFormat="1" ht="22.9" customHeight="1" x14ac:dyDescent="0.2">
      <c r="A3854" s="552"/>
      <c r="B3854" s="553"/>
      <c r="C3854" s="350" t="s">
        <v>7331</v>
      </c>
      <c r="D3854" s="350" t="s">
        <v>7332</v>
      </c>
      <c r="E3854" s="350" t="s">
        <v>14925</v>
      </c>
      <c r="F3854" s="350" t="s">
        <v>2334</v>
      </c>
      <c r="G3854" s="350" t="s">
        <v>447</v>
      </c>
      <c r="H3854" s="309"/>
    </row>
    <row r="3855" spans="1:8" s="187" customFormat="1" ht="22.9" customHeight="1" x14ac:dyDescent="0.2">
      <c r="A3855" s="552" t="s">
        <v>958</v>
      </c>
      <c r="B3855" s="553" t="s">
        <v>959</v>
      </c>
      <c r="C3855" s="350" t="s">
        <v>7333</v>
      </c>
      <c r="D3855" s="350" t="s">
        <v>7334</v>
      </c>
      <c r="E3855" s="350" t="s">
        <v>14925</v>
      </c>
      <c r="F3855" s="350" t="s">
        <v>15467</v>
      </c>
      <c r="G3855" s="350" t="s">
        <v>447</v>
      </c>
      <c r="H3855" s="309"/>
    </row>
    <row r="3856" spans="1:8" s="187" customFormat="1" ht="22.9" customHeight="1" x14ac:dyDescent="0.2">
      <c r="A3856" s="552"/>
      <c r="B3856" s="553"/>
      <c r="C3856" s="350" t="s">
        <v>7335</v>
      </c>
      <c r="D3856" s="350" t="s">
        <v>7336</v>
      </c>
      <c r="E3856" s="350" t="s">
        <v>14925</v>
      </c>
      <c r="F3856" s="350" t="s">
        <v>15467</v>
      </c>
      <c r="G3856" s="350" t="s">
        <v>447</v>
      </c>
      <c r="H3856" s="309"/>
    </row>
    <row r="3857" spans="1:8" s="187" customFormat="1" ht="22.9" customHeight="1" x14ac:dyDescent="0.2">
      <c r="A3857" s="552"/>
      <c r="B3857" s="553"/>
      <c r="C3857" s="350" t="s">
        <v>7337</v>
      </c>
      <c r="D3857" s="350" t="s">
        <v>7338</v>
      </c>
      <c r="E3857" s="350" t="s">
        <v>14925</v>
      </c>
      <c r="F3857" s="350" t="s">
        <v>15467</v>
      </c>
      <c r="G3857" s="350" t="s">
        <v>447</v>
      </c>
      <c r="H3857" s="309"/>
    </row>
    <row r="3858" spans="1:8" s="187" customFormat="1" ht="22.9" customHeight="1" x14ac:dyDescent="0.2">
      <c r="A3858" s="552"/>
      <c r="B3858" s="553"/>
      <c r="C3858" s="350" t="s">
        <v>7339</v>
      </c>
      <c r="D3858" s="350" t="s">
        <v>7340</v>
      </c>
      <c r="E3858" s="350" t="s">
        <v>14925</v>
      </c>
      <c r="F3858" s="350" t="s">
        <v>15467</v>
      </c>
      <c r="G3858" s="350" t="s">
        <v>447</v>
      </c>
      <c r="H3858" s="309"/>
    </row>
    <row r="3859" spans="1:8" s="187" customFormat="1" ht="22.9" customHeight="1" x14ac:dyDescent="0.2">
      <c r="A3859" s="552"/>
      <c r="B3859" s="553"/>
      <c r="C3859" s="350" t="s">
        <v>7341</v>
      </c>
      <c r="D3859" s="350" t="s">
        <v>7342</v>
      </c>
      <c r="E3859" s="350" t="s">
        <v>14925</v>
      </c>
      <c r="F3859" s="350" t="s">
        <v>15467</v>
      </c>
      <c r="G3859" s="350" t="s">
        <v>447</v>
      </c>
      <c r="H3859" s="309"/>
    </row>
    <row r="3860" spans="1:8" s="187" customFormat="1" ht="22.9" customHeight="1" x14ac:dyDescent="0.2">
      <c r="A3860" s="552" t="s">
        <v>960</v>
      </c>
      <c r="B3860" s="553" t="s">
        <v>961</v>
      </c>
      <c r="C3860" s="350" t="s">
        <v>7343</v>
      </c>
      <c r="D3860" s="350" t="s">
        <v>16935</v>
      </c>
      <c r="E3860" s="350" t="s">
        <v>14925</v>
      </c>
      <c r="F3860" s="350" t="s">
        <v>5282</v>
      </c>
      <c r="G3860" s="350"/>
      <c r="H3860" s="309"/>
    </row>
    <row r="3861" spans="1:8" s="187" customFormat="1" ht="22.9" customHeight="1" x14ac:dyDescent="0.2">
      <c r="A3861" s="552"/>
      <c r="B3861" s="553"/>
      <c r="C3861" s="350" t="s">
        <v>7344</v>
      </c>
      <c r="D3861" s="350" t="s">
        <v>16936</v>
      </c>
      <c r="E3861" s="350" t="s">
        <v>14925</v>
      </c>
      <c r="F3861" s="350" t="s">
        <v>15467</v>
      </c>
      <c r="G3861" s="350" t="s">
        <v>447</v>
      </c>
      <c r="H3861" s="309"/>
    </row>
    <row r="3862" spans="1:8" s="187" customFormat="1" ht="22.9" customHeight="1" x14ac:dyDescent="0.2">
      <c r="A3862" s="552"/>
      <c r="B3862" s="553"/>
      <c r="C3862" s="350" t="s">
        <v>7345</v>
      </c>
      <c r="D3862" s="350" t="s">
        <v>16937</v>
      </c>
      <c r="E3862" s="350" t="s">
        <v>14925</v>
      </c>
      <c r="F3862" s="350" t="s">
        <v>15467</v>
      </c>
      <c r="G3862" s="350"/>
      <c r="H3862" s="309"/>
    </row>
    <row r="3863" spans="1:8" s="187" customFormat="1" ht="22.9" customHeight="1" x14ac:dyDescent="0.2">
      <c r="A3863" s="349" t="s">
        <v>962</v>
      </c>
      <c r="B3863" s="350" t="s">
        <v>963</v>
      </c>
      <c r="C3863" s="350" t="s">
        <v>7346</v>
      </c>
      <c r="D3863" s="350" t="s">
        <v>16938</v>
      </c>
      <c r="E3863" s="350" t="s">
        <v>14925</v>
      </c>
      <c r="F3863" s="350" t="s">
        <v>5871</v>
      </c>
      <c r="G3863" s="350" t="s">
        <v>447</v>
      </c>
      <c r="H3863" s="309"/>
    </row>
    <row r="3864" spans="1:8" s="187" customFormat="1" ht="22.9" customHeight="1" x14ac:dyDescent="0.2">
      <c r="A3864" s="349" t="s">
        <v>964</v>
      </c>
      <c r="B3864" s="350" t="s">
        <v>965</v>
      </c>
      <c r="C3864" s="350" t="s">
        <v>7347</v>
      </c>
      <c r="D3864" s="350" t="s">
        <v>965</v>
      </c>
      <c r="E3864" s="350" t="s">
        <v>14925</v>
      </c>
      <c r="F3864" s="350" t="s">
        <v>5871</v>
      </c>
      <c r="G3864" s="350"/>
      <c r="H3864" s="309"/>
    </row>
    <row r="3865" spans="1:8" s="187" customFormat="1" ht="22.9" customHeight="1" x14ac:dyDescent="0.2">
      <c r="A3865" s="552" t="s">
        <v>966</v>
      </c>
      <c r="B3865" s="553" t="s">
        <v>967</v>
      </c>
      <c r="C3865" s="350" t="s">
        <v>7348</v>
      </c>
      <c r="D3865" s="350" t="s">
        <v>7349</v>
      </c>
      <c r="E3865" s="350" t="s">
        <v>14925</v>
      </c>
      <c r="F3865" s="350" t="s">
        <v>5282</v>
      </c>
      <c r="G3865" s="350"/>
      <c r="H3865" s="309"/>
    </row>
    <row r="3866" spans="1:8" s="187" customFormat="1" ht="22.9" customHeight="1" x14ac:dyDescent="0.2">
      <c r="A3866" s="552"/>
      <c r="B3866" s="553"/>
      <c r="C3866" s="350" t="s">
        <v>7350</v>
      </c>
      <c r="D3866" s="350" t="s">
        <v>7351</v>
      </c>
      <c r="E3866" s="350" t="s">
        <v>14925</v>
      </c>
      <c r="F3866" s="350" t="s">
        <v>5871</v>
      </c>
      <c r="G3866" s="350" t="s">
        <v>447</v>
      </c>
      <c r="H3866" s="309"/>
    </row>
    <row r="3867" spans="1:8" s="187" customFormat="1" ht="22.9" customHeight="1" x14ac:dyDescent="0.2">
      <c r="A3867" s="552"/>
      <c r="B3867" s="553"/>
      <c r="C3867" s="350" t="s">
        <v>7352</v>
      </c>
      <c r="D3867" s="350" t="s">
        <v>7353</v>
      </c>
      <c r="E3867" s="350" t="s">
        <v>14925</v>
      </c>
      <c r="F3867" s="350" t="s">
        <v>5871</v>
      </c>
      <c r="G3867" s="350"/>
      <c r="H3867" s="309"/>
    </row>
    <row r="3868" spans="1:8" s="187" customFormat="1" ht="22.9" customHeight="1" x14ac:dyDescent="0.2">
      <c r="A3868" s="552"/>
      <c r="B3868" s="553"/>
      <c r="C3868" s="350" t="s">
        <v>7354</v>
      </c>
      <c r="D3868" s="350" t="s">
        <v>8119</v>
      </c>
      <c r="E3868" s="350" t="s">
        <v>14925</v>
      </c>
      <c r="F3868" s="350" t="s">
        <v>5871</v>
      </c>
      <c r="G3868" s="350"/>
      <c r="H3868" s="309"/>
    </row>
    <row r="3869" spans="1:8" s="187" customFormat="1" ht="22.9" customHeight="1" x14ac:dyDescent="0.2">
      <c r="A3869" s="552" t="s">
        <v>968</v>
      </c>
      <c r="B3869" s="553" t="s">
        <v>969</v>
      </c>
      <c r="C3869" s="350" t="s">
        <v>7355</v>
      </c>
      <c r="D3869" s="350" t="s">
        <v>7356</v>
      </c>
      <c r="E3869" s="350" t="s">
        <v>14925</v>
      </c>
      <c r="F3869" s="350" t="s">
        <v>5282</v>
      </c>
      <c r="G3869" s="350" t="s">
        <v>447</v>
      </c>
      <c r="H3869" s="309"/>
    </row>
    <row r="3870" spans="1:8" s="187" customFormat="1" ht="22.9" customHeight="1" x14ac:dyDescent="0.2">
      <c r="A3870" s="552"/>
      <c r="B3870" s="553"/>
      <c r="C3870" s="350" t="s">
        <v>7357</v>
      </c>
      <c r="D3870" s="350" t="s">
        <v>7358</v>
      </c>
      <c r="E3870" s="350" t="s">
        <v>14925</v>
      </c>
      <c r="F3870" s="350" t="s">
        <v>5871</v>
      </c>
      <c r="G3870" s="350" t="s">
        <v>447</v>
      </c>
      <c r="H3870" s="309"/>
    </row>
    <row r="3871" spans="1:8" s="187" customFormat="1" ht="22.9" customHeight="1" x14ac:dyDescent="0.2">
      <c r="A3871" s="552" t="s">
        <v>621</v>
      </c>
      <c r="B3871" s="553" t="s">
        <v>622</v>
      </c>
      <c r="C3871" s="350" t="s">
        <v>7359</v>
      </c>
      <c r="D3871" s="350" t="s">
        <v>7360</v>
      </c>
      <c r="E3871" s="350" t="s">
        <v>14925</v>
      </c>
      <c r="F3871" s="350" t="s">
        <v>5871</v>
      </c>
      <c r="G3871" s="350" t="s">
        <v>447</v>
      </c>
      <c r="H3871" s="309"/>
    </row>
    <row r="3872" spans="1:8" s="187" customFormat="1" ht="22.9" customHeight="1" x14ac:dyDescent="0.2">
      <c r="A3872" s="552"/>
      <c r="B3872" s="553"/>
      <c r="C3872" s="350" t="s">
        <v>7361</v>
      </c>
      <c r="D3872" s="350" t="s">
        <v>7362</v>
      </c>
      <c r="E3872" s="350" t="s">
        <v>14925</v>
      </c>
      <c r="F3872" s="350" t="s">
        <v>5871</v>
      </c>
      <c r="G3872" s="350" t="s">
        <v>447</v>
      </c>
      <c r="H3872" s="309"/>
    </row>
    <row r="3873" spans="1:8" s="187" customFormat="1" ht="22.9" customHeight="1" x14ac:dyDescent="0.2">
      <c r="A3873" s="552"/>
      <c r="B3873" s="553"/>
      <c r="C3873" s="350" t="s">
        <v>7363</v>
      </c>
      <c r="D3873" s="350" t="s">
        <v>7364</v>
      </c>
      <c r="E3873" s="350" t="s">
        <v>14925</v>
      </c>
      <c r="F3873" s="350" t="s">
        <v>5871</v>
      </c>
      <c r="G3873" s="350" t="s">
        <v>447</v>
      </c>
      <c r="H3873" s="309"/>
    </row>
    <row r="3874" spans="1:8" s="187" customFormat="1" ht="22.9" customHeight="1" x14ac:dyDescent="0.2">
      <c r="A3874" s="552" t="s">
        <v>970</v>
      </c>
      <c r="B3874" s="553" t="s">
        <v>971</v>
      </c>
      <c r="C3874" s="350" t="s">
        <v>7365</v>
      </c>
      <c r="D3874" s="350" t="s">
        <v>7366</v>
      </c>
      <c r="E3874" s="350" t="s">
        <v>14925</v>
      </c>
      <c r="F3874" s="350" t="s">
        <v>5871</v>
      </c>
      <c r="G3874" s="350" t="s">
        <v>447</v>
      </c>
      <c r="H3874" s="309" t="s">
        <v>1413</v>
      </c>
    </row>
    <row r="3875" spans="1:8" s="187" customFormat="1" ht="22.9" customHeight="1" x14ac:dyDescent="0.2">
      <c r="A3875" s="552"/>
      <c r="B3875" s="553"/>
      <c r="C3875" s="350" t="s">
        <v>7367</v>
      </c>
      <c r="D3875" s="350" t="s">
        <v>7368</v>
      </c>
      <c r="E3875" s="350" t="s">
        <v>14925</v>
      </c>
      <c r="F3875" s="350" t="s">
        <v>5871</v>
      </c>
      <c r="G3875" s="350" t="s">
        <v>447</v>
      </c>
      <c r="H3875" s="309" t="s">
        <v>1413</v>
      </c>
    </row>
    <row r="3876" spans="1:8" s="187" customFormat="1" ht="22.9" customHeight="1" x14ac:dyDescent="0.2">
      <c r="A3876" s="552"/>
      <c r="B3876" s="553"/>
      <c r="C3876" s="350" t="s">
        <v>7369</v>
      </c>
      <c r="D3876" s="350" t="s">
        <v>7370</v>
      </c>
      <c r="E3876" s="350" t="s">
        <v>14925</v>
      </c>
      <c r="F3876" s="350" t="s">
        <v>5285</v>
      </c>
      <c r="G3876" s="350" t="s">
        <v>447</v>
      </c>
      <c r="H3876" s="309" t="s">
        <v>1413</v>
      </c>
    </row>
    <row r="3877" spans="1:8" s="187" customFormat="1" ht="22.9" customHeight="1" x14ac:dyDescent="0.2">
      <c r="A3877" s="552" t="s">
        <v>574</v>
      </c>
      <c r="B3877" s="553" t="s">
        <v>432</v>
      </c>
      <c r="C3877" s="350" t="s">
        <v>7371</v>
      </c>
      <c r="D3877" s="350" t="s">
        <v>7372</v>
      </c>
      <c r="E3877" s="350" t="s">
        <v>14925</v>
      </c>
      <c r="F3877" s="350" t="s">
        <v>5282</v>
      </c>
      <c r="G3877" s="350" t="s">
        <v>447</v>
      </c>
      <c r="H3877" s="309" t="s">
        <v>1280</v>
      </c>
    </row>
    <row r="3878" spans="1:8" s="187" customFormat="1" ht="22.9" customHeight="1" x14ac:dyDescent="0.2">
      <c r="A3878" s="552"/>
      <c r="B3878" s="553"/>
      <c r="C3878" s="350" t="s">
        <v>7373</v>
      </c>
      <c r="D3878" s="350" t="s">
        <v>7374</v>
      </c>
      <c r="E3878" s="350" t="s">
        <v>14925</v>
      </c>
      <c r="F3878" s="350" t="s">
        <v>5282</v>
      </c>
      <c r="G3878" s="350" t="s">
        <v>447</v>
      </c>
      <c r="H3878" s="309" t="s">
        <v>1280</v>
      </c>
    </row>
    <row r="3879" spans="1:8" s="187" customFormat="1" ht="22.9" customHeight="1" x14ac:dyDescent="0.2">
      <c r="A3879" s="552"/>
      <c r="B3879" s="553"/>
      <c r="C3879" s="350" t="s">
        <v>7375</v>
      </c>
      <c r="D3879" s="350" t="s">
        <v>7376</v>
      </c>
      <c r="E3879" s="350" t="s">
        <v>14925</v>
      </c>
      <c r="F3879" s="350" t="s">
        <v>5282</v>
      </c>
      <c r="G3879" s="350" t="s">
        <v>447</v>
      </c>
      <c r="H3879" s="309" t="s">
        <v>1280</v>
      </c>
    </row>
    <row r="3880" spans="1:8" s="187" customFormat="1" ht="22.9" customHeight="1" x14ac:dyDescent="0.2">
      <c r="A3880" s="552"/>
      <c r="B3880" s="553"/>
      <c r="C3880" s="350" t="s">
        <v>7377</v>
      </c>
      <c r="D3880" s="350" t="s">
        <v>7378</v>
      </c>
      <c r="E3880" s="350" t="s">
        <v>14925</v>
      </c>
      <c r="F3880" s="350" t="s">
        <v>5282</v>
      </c>
      <c r="G3880" s="350" t="s">
        <v>447</v>
      </c>
      <c r="H3880" s="309" t="s">
        <v>1280</v>
      </c>
    </row>
    <row r="3881" spans="1:8" s="187" customFormat="1" ht="22.9" customHeight="1" x14ac:dyDescent="0.2">
      <c r="A3881" s="552"/>
      <c r="B3881" s="553"/>
      <c r="C3881" s="350" t="s">
        <v>7379</v>
      </c>
      <c r="D3881" s="350" t="s">
        <v>7380</v>
      </c>
      <c r="E3881" s="350" t="s">
        <v>14925</v>
      </c>
      <c r="F3881" s="350" t="s">
        <v>5282</v>
      </c>
      <c r="G3881" s="350" t="s">
        <v>447</v>
      </c>
      <c r="H3881" s="309" t="s">
        <v>1280</v>
      </c>
    </row>
    <row r="3882" spans="1:8" s="187" customFormat="1" ht="22.9" customHeight="1" x14ac:dyDescent="0.2">
      <c r="A3882" s="552"/>
      <c r="B3882" s="553"/>
      <c r="C3882" s="350" t="s">
        <v>7381</v>
      </c>
      <c r="D3882" s="350" t="s">
        <v>7382</v>
      </c>
      <c r="E3882" s="350" t="s">
        <v>14925</v>
      </c>
      <c r="F3882" s="350" t="s">
        <v>5282</v>
      </c>
      <c r="G3882" s="350" t="s">
        <v>447</v>
      </c>
      <c r="H3882" s="309" t="s">
        <v>1280</v>
      </c>
    </row>
    <row r="3883" spans="1:8" s="187" customFormat="1" ht="22.9" customHeight="1" x14ac:dyDescent="0.2">
      <c r="A3883" s="552"/>
      <c r="B3883" s="553"/>
      <c r="C3883" s="350" t="s">
        <v>7383</v>
      </c>
      <c r="D3883" s="350" t="s">
        <v>16939</v>
      </c>
      <c r="E3883" s="350" t="s">
        <v>14925</v>
      </c>
      <c r="F3883" s="350" t="s">
        <v>5282</v>
      </c>
      <c r="G3883" s="350" t="s">
        <v>447</v>
      </c>
      <c r="H3883" s="309" t="s">
        <v>1280</v>
      </c>
    </row>
    <row r="3884" spans="1:8" s="187" customFormat="1" ht="22.9" customHeight="1" x14ac:dyDescent="0.2">
      <c r="A3884" s="552"/>
      <c r="B3884" s="553"/>
      <c r="C3884" s="350" t="s">
        <v>7384</v>
      </c>
      <c r="D3884" s="350" t="s">
        <v>7385</v>
      </c>
      <c r="E3884" s="350" t="s">
        <v>14925</v>
      </c>
      <c r="F3884" s="350" t="s">
        <v>5282</v>
      </c>
      <c r="G3884" s="350" t="s">
        <v>447</v>
      </c>
      <c r="H3884" s="309" t="s">
        <v>1280</v>
      </c>
    </row>
    <row r="3885" spans="1:8" s="187" customFormat="1" ht="22.9" customHeight="1" x14ac:dyDescent="0.2">
      <c r="A3885" s="552"/>
      <c r="B3885" s="553"/>
      <c r="C3885" s="350" t="s">
        <v>7386</v>
      </c>
      <c r="D3885" s="350" t="s">
        <v>7387</v>
      </c>
      <c r="E3885" s="350" t="s">
        <v>14925</v>
      </c>
      <c r="F3885" s="350" t="s">
        <v>5282</v>
      </c>
      <c r="G3885" s="350" t="s">
        <v>447</v>
      </c>
      <c r="H3885" s="309" t="s">
        <v>1280</v>
      </c>
    </row>
    <row r="3886" spans="1:8" s="187" customFormat="1" ht="22.9" customHeight="1" x14ac:dyDescent="0.2">
      <c r="A3886" s="552"/>
      <c r="B3886" s="553"/>
      <c r="C3886" s="350" t="s">
        <v>7388</v>
      </c>
      <c r="D3886" s="350" t="s">
        <v>7389</v>
      </c>
      <c r="E3886" s="350" t="s">
        <v>14925</v>
      </c>
      <c r="F3886" s="350" t="s">
        <v>5282</v>
      </c>
      <c r="G3886" s="350" t="s">
        <v>447</v>
      </c>
      <c r="H3886" s="309" t="s">
        <v>1280</v>
      </c>
    </row>
    <row r="3887" spans="1:8" s="187" customFormat="1" ht="22.9" customHeight="1" x14ac:dyDescent="0.2">
      <c r="A3887" s="552"/>
      <c r="B3887" s="553"/>
      <c r="C3887" s="350" t="s">
        <v>7390</v>
      </c>
      <c r="D3887" s="350" t="s">
        <v>7391</v>
      </c>
      <c r="E3887" s="350" t="s">
        <v>14925</v>
      </c>
      <c r="F3887" s="350" t="s">
        <v>5282</v>
      </c>
      <c r="G3887" s="350" t="s">
        <v>447</v>
      </c>
      <c r="H3887" s="309" t="s">
        <v>1280</v>
      </c>
    </row>
    <row r="3888" spans="1:8" s="187" customFormat="1" ht="22.9" customHeight="1" x14ac:dyDescent="0.2">
      <c r="A3888" s="552"/>
      <c r="B3888" s="553"/>
      <c r="C3888" s="350" t="s">
        <v>7392</v>
      </c>
      <c r="D3888" s="350" t="s">
        <v>7393</v>
      </c>
      <c r="E3888" s="350" t="s">
        <v>14925</v>
      </c>
      <c r="F3888" s="350" t="s">
        <v>5282</v>
      </c>
      <c r="G3888" s="350" t="s">
        <v>447</v>
      </c>
      <c r="H3888" s="309" t="s">
        <v>1280</v>
      </c>
    </row>
    <row r="3889" spans="1:8" s="187" customFormat="1" ht="22.9" customHeight="1" x14ac:dyDescent="0.2">
      <c r="A3889" s="552"/>
      <c r="B3889" s="553"/>
      <c r="C3889" s="350" t="s">
        <v>7394</v>
      </c>
      <c r="D3889" s="350" t="s">
        <v>7395</v>
      </c>
      <c r="E3889" s="350" t="s">
        <v>14925</v>
      </c>
      <c r="F3889" s="350" t="s">
        <v>5282</v>
      </c>
      <c r="G3889" s="350" t="s">
        <v>447</v>
      </c>
      <c r="H3889" s="309" t="s">
        <v>1280</v>
      </c>
    </row>
    <row r="3890" spans="1:8" s="187" customFormat="1" ht="22.9" customHeight="1" x14ac:dyDescent="0.2">
      <c r="A3890" s="552"/>
      <c r="B3890" s="553"/>
      <c r="C3890" s="350" t="s">
        <v>7396</v>
      </c>
      <c r="D3890" s="350" t="s">
        <v>7397</v>
      </c>
      <c r="E3890" s="350" t="s">
        <v>14925</v>
      </c>
      <c r="F3890" s="350" t="s">
        <v>5282</v>
      </c>
      <c r="G3890" s="350" t="s">
        <v>447</v>
      </c>
      <c r="H3890" s="309" t="s">
        <v>1280</v>
      </c>
    </row>
    <row r="3891" spans="1:8" s="187" customFormat="1" ht="22.9" customHeight="1" x14ac:dyDescent="0.2">
      <c r="A3891" s="552"/>
      <c r="B3891" s="553"/>
      <c r="C3891" s="350" t="s">
        <v>7398</v>
      </c>
      <c r="D3891" s="350" t="s">
        <v>7399</v>
      </c>
      <c r="E3891" s="350" t="s">
        <v>14925</v>
      </c>
      <c r="F3891" s="350" t="s">
        <v>5282</v>
      </c>
      <c r="G3891" s="350" t="s">
        <v>447</v>
      </c>
      <c r="H3891" s="309" t="s">
        <v>1280</v>
      </c>
    </row>
    <row r="3892" spans="1:8" s="187" customFormat="1" ht="22.9" customHeight="1" x14ac:dyDescent="0.2">
      <c r="A3892" s="552"/>
      <c r="B3892" s="553"/>
      <c r="C3892" s="350" t="s">
        <v>7400</v>
      </c>
      <c r="D3892" s="350" t="s">
        <v>7401</v>
      </c>
      <c r="E3892" s="350" t="s">
        <v>14925</v>
      </c>
      <c r="F3892" s="350" t="s">
        <v>5282</v>
      </c>
      <c r="G3892" s="350" t="s">
        <v>447</v>
      </c>
      <c r="H3892" s="309" t="s">
        <v>1280</v>
      </c>
    </row>
    <row r="3893" spans="1:8" s="187" customFormat="1" ht="22.9" customHeight="1" x14ac:dyDescent="0.2">
      <c r="A3893" s="552"/>
      <c r="B3893" s="553"/>
      <c r="C3893" s="350" t="s">
        <v>7402</v>
      </c>
      <c r="D3893" s="350" t="s">
        <v>7403</v>
      </c>
      <c r="E3893" s="350" t="s">
        <v>14925</v>
      </c>
      <c r="F3893" s="350" t="s">
        <v>5282</v>
      </c>
      <c r="G3893" s="350" t="s">
        <v>447</v>
      </c>
      <c r="H3893" s="309" t="s">
        <v>1280</v>
      </c>
    </row>
    <row r="3894" spans="1:8" s="187" customFormat="1" ht="22.9" customHeight="1" x14ac:dyDescent="0.2">
      <c r="A3894" s="552"/>
      <c r="B3894" s="553"/>
      <c r="C3894" s="350" t="s">
        <v>7404</v>
      </c>
      <c r="D3894" s="350" t="s">
        <v>7405</v>
      </c>
      <c r="E3894" s="350" t="s">
        <v>14925</v>
      </c>
      <c r="F3894" s="350" t="s">
        <v>5282</v>
      </c>
      <c r="G3894" s="350" t="s">
        <v>447</v>
      </c>
      <c r="H3894" s="309" t="s">
        <v>1280</v>
      </c>
    </row>
    <row r="3895" spans="1:8" s="187" customFormat="1" ht="22.9" customHeight="1" x14ac:dyDescent="0.2">
      <c r="A3895" s="552"/>
      <c r="B3895" s="553"/>
      <c r="C3895" s="350" t="s">
        <v>7406</v>
      </c>
      <c r="D3895" s="350" t="s">
        <v>7407</v>
      </c>
      <c r="E3895" s="350" t="s">
        <v>14925</v>
      </c>
      <c r="F3895" s="350" t="s">
        <v>5282</v>
      </c>
      <c r="G3895" s="350" t="s">
        <v>447</v>
      </c>
      <c r="H3895" s="309" t="s">
        <v>1280</v>
      </c>
    </row>
    <row r="3896" spans="1:8" s="187" customFormat="1" ht="22.9" customHeight="1" x14ac:dyDescent="0.2">
      <c r="A3896" s="552"/>
      <c r="B3896" s="553"/>
      <c r="C3896" s="350" t="s">
        <v>7408</v>
      </c>
      <c r="D3896" s="350" t="s">
        <v>7409</v>
      </c>
      <c r="E3896" s="350" t="s">
        <v>14925</v>
      </c>
      <c r="F3896" s="350" t="s">
        <v>5282</v>
      </c>
      <c r="G3896" s="350" t="s">
        <v>447</v>
      </c>
      <c r="H3896" s="309" t="s">
        <v>1280</v>
      </c>
    </row>
    <row r="3897" spans="1:8" s="187" customFormat="1" ht="22.9" customHeight="1" x14ac:dyDescent="0.2">
      <c r="A3897" s="552"/>
      <c r="B3897" s="553"/>
      <c r="C3897" s="350" t="s">
        <v>7410</v>
      </c>
      <c r="D3897" s="350" t="s">
        <v>7411</v>
      </c>
      <c r="E3897" s="350" t="s">
        <v>14925</v>
      </c>
      <c r="F3897" s="350" t="s">
        <v>5282</v>
      </c>
      <c r="G3897" s="350" t="s">
        <v>447</v>
      </c>
      <c r="H3897" s="309" t="s">
        <v>1280</v>
      </c>
    </row>
    <row r="3898" spans="1:8" s="187" customFormat="1" ht="22.9" customHeight="1" x14ac:dyDescent="0.2">
      <c r="A3898" s="552"/>
      <c r="B3898" s="553"/>
      <c r="C3898" s="350" t="s">
        <v>7412</v>
      </c>
      <c r="D3898" s="350" t="s">
        <v>7413</v>
      </c>
      <c r="E3898" s="350" t="s">
        <v>14925</v>
      </c>
      <c r="F3898" s="350" t="s">
        <v>5282</v>
      </c>
      <c r="G3898" s="350" t="s">
        <v>447</v>
      </c>
      <c r="H3898" s="309" t="s">
        <v>1280</v>
      </c>
    </row>
    <row r="3899" spans="1:8" s="187" customFormat="1" ht="22.9" customHeight="1" x14ac:dyDescent="0.2">
      <c r="A3899" s="552"/>
      <c r="B3899" s="553"/>
      <c r="C3899" s="350" t="s">
        <v>7414</v>
      </c>
      <c r="D3899" s="350" t="s">
        <v>7415</v>
      </c>
      <c r="E3899" s="350" t="s">
        <v>14925</v>
      </c>
      <c r="F3899" s="350" t="s">
        <v>5282</v>
      </c>
      <c r="G3899" s="350" t="s">
        <v>447</v>
      </c>
      <c r="H3899" s="309" t="s">
        <v>1280</v>
      </c>
    </row>
    <row r="3900" spans="1:8" s="187" customFormat="1" ht="22.9" customHeight="1" x14ac:dyDescent="0.2">
      <c r="A3900" s="552"/>
      <c r="B3900" s="553"/>
      <c r="C3900" s="350" t="s">
        <v>7416</v>
      </c>
      <c r="D3900" s="350" t="s">
        <v>7417</v>
      </c>
      <c r="E3900" s="350" t="s">
        <v>14925</v>
      </c>
      <c r="F3900" s="350" t="s">
        <v>5282</v>
      </c>
      <c r="G3900" s="350" t="s">
        <v>447</v>
      </c>
      <c r="H3900" s="309" t="s">
        <v>1280</v>
      </c>
    </row>
    <row r="3901" spans="1:8" s="187" customFormat="1" ht="22.9" customHeight="1" x14ac:dyDescent="0.2">
      <c r="A3901" s="552"/>
      <c r="B3901" s="553"/>
      <c r="C3901" s="350" t="s">
        <v>7418</v>
      </c>
      <c r="D3901" s="350" t="s">
        <v>7419</v>
      </c>
      <c r="E3901" s="350" t="s">
        <v>14925</v>
      </c>
      <c r="F3901" s="350" t="s">
        <v>5282</v>
      </c>
      <c r="G3901" s="350" t="s">
        <v>447</v>
      </c>
      <c r="H3901" s="309" t="s">
        <v>1280</v>
      </c>
    </row>
    <row r="3902" spans="1:8" s="187" customFormat="1" ht="22.9" customHeight="1" x14ac:dyDescent="0.2">
      <c r="A3902" s="552"/>
      <c r="B3902" s="553"/>
      <c r="C3902" s="350" t="s">
        <v>7420</v>
      </c>
      <c r="D3902" s="350" t="s">
        <v>7421</v>
      </c>
      <c r="E3902" s="350" t="s">
        <v>14925</v>
      </c>
      <c r="F3902" s="350" t="s">
        <v>5282</v>
      </c>
      <c r="G3902" s="350" t="s">
        <v>447</v>
      </c>
      <c r="H3902" s="309" t="s">
        <v>1280</v>
      </c>
    </row>
    <row r="3903" spans="1:8" s="187" customFormat="1" ht="22.9" customHeight="1" x14ac:dyDescent="0.2">
      <c r="A3903" s="552"/>
      <c r="B3903" s="553"/>
      <c r="C3903" s="350" t="s">
        <v>7422</v>
      </c>
      <c r="D3903" s="350" t="s">
        <v>7423</v>
      </c>
      <c r="E3903" s="350" t="s">
        <v>14925</v>
      </c>
      <c r="F3903" s="350" t="s">
        <v>5282</v>
      </c>
      <c r="G3903" s="350" t="s">
        <v>447</v>
      </c>
      <c r="H3903" s="309" t="s">
        <v>1280</v>
      </c>
    </row>
    <row r="3904" spans="1:8" s="187" customFormat="1" ht="22.9" customHeight="1" x14ac:dyDescent="0.2">
      <c r="A3904" s="552"/>
      <c r="B3904" s="553"/>
      <c r="C3904" s="350" t="s">
        <v>7424</v>
      </c>
      <c r="D3904" s="350" t="s">
        <v>7425</v>
      </c>
      <c r="E3904" s="350" t="s">
        <v>14925</v>
      </c>
      <c r="F3904" s="350" t="s">
        <v>15467</v>
      </c>
      <c r="G3904" s="350" t="s">
        <v>447</v>
      </c>
      <c r="H3904" s="309" t="s">
        <v>1280</v>
      </c>
    </row>
    <row r="3905" spans="1:8" s="187" customFormat="1" ht="22.9" customHeight="1" x14ac:dyDescent="0.2">
      <c r="A3905" s="552"/>
      <c r="B3905" s="553"/>
      <c r="C3905" s="350" t="s">
        <v>7426</v>
      </c>
      <c r="D3905" s="350" t="s">
        <v>7427</v>
      </c>
      <c r="E3905" s="350" t="s">
        <v>14925</v>
      </c>
      <c r="F3905" s="350" t="s">
        <v>15467</v>
      </c>
      <c r="G3905" s="350" t="s">
        <v>447</v>
      </c>
      <c r="H3905" s="309" t="s">
        <v>1280</v>
      </c>
    </row>
    <row r="3906" spans="1:8" s="187" customFormat="1" ht="22.9" customHeight="1" x14ac:dyDescent="0.2">
      <c r="A3906" s="552"/>
      <c r="B3906" s="553"/>
      <c r="C3906" s="350" t="s">
        <v>7428</v>
      </c>
      <c r="D3906" s="350" t="s">
        <v>7429</v>
      </c>
      <c r="E3906" s="350" t="s">
        <v>14925</v>
      </c>
      <c r="F3906" s="350" t="s">
        <v>15467</v>
      </c>
      <c r="G3906" s="350" t="s">
        <v>447</v>
      </c>
      <c r="H3906" s="309" t="s">
        <v>1280</v>
      </c>
    </row>
    <row r="3907" spans="1:8" s="187" customFormat="1" ht="22.9" customHeight="1" x14ac:dyDescent="0.2">
      <c r="A3907" s="552"/>
      <c r="B3907" s="553"/>
      <c r="C3907" s="350" t="s">
        <v>7430</v>
      </c>
      <c r="D3907" s="350" t="s">
        <v>7431</v>
      </c>
      <c r="E3907" s="350" t="s">
        <v>14925</v>
      </c>
      <c r="F3907" s="350" t="s">
        <v>15467</v>
      </c>
      <c r="G3907" s="350" t="s">
        <v>447</v>
      </c>
      <c r="H3907" s="309" t="s">
        <v>1280</v>
      </c>
    </row>
    <row r="3908" spans="1:8" s="187" customFormat="1" ht="22.9" customHeight="1" x14ac:dyDescent="0.2">
      <c r="A3908" s="552"/>
      <c r="B3908" s="553"/>
      <c r="C3908" s="350" t="s">
        <v>7432</v>
      </c>
      <c r="D3908" s="350" t="s">
        <v>7433</v>
      </c>
      <c r="E3908" s="350" t="s">
        <v>14925</v>
      </c>
      <c r="F3908" s="350" t="s">
        <v>15467</v>
      </c>
      <c r="G3908" s="350" t="s">
        <v>447</v>
      </c>
      <c r="H3908" s="309" t="s">
        <v>1280</v>
      </c>
    </row>
    <row r="3909" spans="1:8" s="187" customFormat="1" ht="22.9" customHeight="1" x14ac:dyDescent="0.2">
      <c r="A3909" s="552"/>
      <c r="B3909" s="553"/>
      <c r="C3909" s="350" t="s">
        <v>7434</v>
      </c>
      <c r="D3909" s="350" t="s">
        <v>7435</v>
      </c>
      <c r="E3909" s="350" t="s">
        <v>14925</v>
      </c>
      <c r="F3909" s="350" t="s">
        <v>15467</v>
      </c>
      <c r="G3909" s="350" t="s">
        <v>447</v>
      </c>
      <c r="H3909" s="309" t="s">
        <v>1280</v>
      </c>
    </row>
    <row r="3910" spans="1:8" s="187" customFormat="1" ht="22.9" customHeight="1" x14ac:dyDescent="0.2">
      <c r="A3910" s="552"/>
      <c r="B3910" s="553"/>
      <c r="C3910" s="350" t="s">
        <v>7436</v>
      </c>
      <c r="D3910" s="350" t="s">
        <v>7437</v>
      </c>
      <c r="E3910" s="350" t="s">
        <v>14925</v>
      </c>
      <c r="F3910" s="350" t="s">
        <v>15467</v>
      </c>
      <c r="G3910" s="350" t="s">
        <v>447</v>
      </c>
      <c r="H3910" s="309" t="s">
        <v>1280</v>
      </c>
    </row>
    <row r="3911" spans="1:8" s="187" customFormat="1" ht="22.9" customHeight="1" x14ac:dyDescent="0.2">
      <c r="A3911" s="552"/>
      <c r="B3911" s="553"/>
      <c r="C3911" s="350" t="s">
        <v>7438</v>
      </c>
      <c r="D3911" s="350" t="s">
        <v>7439</v>
      </c>
      <c r="E3911" s="350" t="s">
        <v>14925</v>
      </c>
      <c r="F3911" s="350" t="s">
        <v>15467</v>
      </c>
      <c r="G3911" s="350" t="s">
        <v>447</v>
      </c>
      <c r="H3911" s="309" t="s">
        <v>1280</v>
      </c>
    </row>
    <row r="3912" spans="1:8" s="187" customFormat="1" ht="22.9" customHeight="1" x14ac:dyDescent="0.2">
      <c r="A3912" s="552"/>
      <c r="B3912" s="553"/>
      <c r="C3912" s="350" t="s">
        <v>7440</v>
      </c>
      <c r="D3912" s="350" t="s">
        <v>7441</v>
      </c>
      <c r="E3912" s="350" t="s">
        <v>14925</v>
      </c>
      <c r="F3912" s="350" t="s">
        <v>5871</v>
      </c>
      <c r="G3912" s="350" t="s">
        <v>447</v>
      </c>
      <c r="H3912" s="309" t="s">
        <v>1280</v>
      </c>
    </row>
    <row r="3913" spans="1:8" s="187" customFormat="1" ht="22.9" customHeight="1" x14ac:dyDescent="0.2">
      <c r="A3913" s="552"/>
      <c r="B3913" s="553"/>
      <c r="C3913" s="350" t="s">
        <v>7442</v>
      </c>
      <c r="D3913" s="350" t="s">
        <v>7443</v>
      </c>
      <c r="E3913" s="350" t="s">
        <v>14925</v>
      </c>
      <c r="F3913" s="350" t="s">
        <v>5871</v>
      </c>
      <c r="G3913" s="350" t="s">
        <v>447</v>
      </c>
      <c r="H3913" s="309" t="s">
        <v>1280</v>
      </c>
    </row>
    <row r="3914" spans="1:8" s="187" customFormat="1" ht="22.9" customHeight="1" x14ac:dyDescent="0.2">
      <c r="A3914" s="552"/>
      <c r="B3914" s="553"/>
      <c r="C3914" s="350" t="s">
        <v>7444</v>
      </c>
      <c r="D3914" s="350" t="s">
        <v>7445</v>
      </c>
      <c r="E3914" s="350" t="s">
        <v>14925</v>
      </c>
      <c r="F3914" s="350" t="s">
        <v>5871</v>
      </c>
      <c r="G3914" s="350" t="s">
        <v>447</v>
      </c>
      <c r="H3914" s="309" t="s">
        <v>1280</v>
      </c>
    </row>
    <row r="3915" spans="1:8" s="187" customFormat="1" ht="22.9" customHeight="1" x14ac:dyDescent="0.2">
      <c r="A3915" s="552"/>
      <c r="B3915" s="553"/>
      <c r="C3915" s="350" t="s">
        <v>7446</v>
      </c>
      <c r="D3915" s="350" t="s">
        <v>7447</v>
      </c>
      <c r="E3915" s="350" t="s">
        <v>14925</v>
      </c>
      <c r="F3915" s="350" t="s">
        <v>5871</v>
      </c>
      <c r="G3915" s="350" t="s">
        <v>447</v>
      </c>
      <c r="H3915" s="309" t="s">
        <v>1280</v>
      </c>
    </row>
    <row r="3916" spans="1:8" s="187" customFormat="1" ht="22.9" customHeight="1" x14ac:dyDescent="0.2">
      <c r="A3916" s="552"/>
      <c r="B3916" s="553"/>
      <c r="C3916" s="350" t="s">
        <v>7448</v>
      </c>
      <c r="D3916" s="350" t="s">
        <v>7449</v>
      </c>
      <c r="E3916" s="350" t="s">
        <v>14925</v>
      </c>
      <c r="F3916" s="350" t="s">
        <v>5871</v>
      </c>
      <c r="G3916" s="350" t="s">
        <v>447</v>
      </c>
      <c r="H3916" s="309" t="s">
        <v>1280</v>
      </c>
    </row>
    <row r="3917" spans="1:8" s="187" customFormat="1" ht="22.9" customHeight="1" x14ac:dyDescent="0.2">
      <c r="A3917" s="552"/>
      <c r="B3917" s="553"/>
      <c r="C3917" s="350" t="s">
        <v>7450</v>
      </c>
      <c r="D3917" s="350" t="s">
        <v>7451</v>
      </c>
      <c r="E3917" s="350" t="s">
        <v>14925</v>
      </c>
      <c r="F3917" s="350" t="s">
        <v>5871</v>
      </c>
      <c r="G3917" s="350" t="s">
        <v>447</v>
      </c>
      <c r="H3917" s="309" t="s">
        <v>1280</v>
      </c>
    </row>
    <row r="3918" spans="1:8" s="187" customFormat="1" ht="22.9" customHeight="1" x14ac:dyDescent="0.2">
      <c r="A3918" s="552"/>
      <c r="B3918" s="553"/>
      <c r="C3918" s="350" t="s">
        <v>7452</v>
      </c>
      <c r="D3918" s="350" t="s">
        <v>7453</v>
      </c>
      <c r="E3918" s="350" t="s">
        <v>14925</v>
      </c>
      <c r="F3918" s="350" t="s">
        <v>5871</v>
      </c>
      <c r="G3918" s="350" t="s">
        <v>447</v>
      </c>
      <c r="H3918" s="309" t="s">
        <v>1280</v>
      </c>
    </row>
    <row r="3919" spans="1:8" s="187" customFormat="1" ht="22.9" customHeight="1" x14ac:dyDescent="0.2">
      <c r="A3919" s="552"/>
      <c r="B3919" s="553"/>
      <c r="C3919" s="350" t="s">
        <v>7454</v>
      </c>
      <c r="D3919" s="350" t="s">
        <v>7455</v>
      </c>
      <c r="E3919" s="350" t="s">
        <v>14925</v>
      </c>
      <c r="F3919" s="350" t="s">
        <v>5871</v>
      </c>
      <c r="G3919" s="350" t="s">
        <v>447</v>
      </c>
      <c r="H3919" s="309" t="s">
        <v>1280</v>
      </c>
    </row>
    <row r="3920" spans="1:8" s="187" customFormat="1" ht="22.9" customHeight="1" x14ac:dyDescent="0.2">
      <c r="A3920" s="552"/>
      <c r="B3920" s="553"/>
      <c r="C3920" s="350" t="s">
        <v>7456</v>
      </c>
      <c r="D3920" s="350" t="s">
        <v>7457</v>
      </c>
      <c r="E3920" s="350" t="s">
        <v>14925</v>
      </c>
      <c r="F3920" s="350" t="s">
        <v>5871</v>
      </c>
      <c r="G3920" s="350" t="s">
        <v>447</v>
      </c>
      <c r="H3920" s="309" t="s">
        <v>1280</v>
      </c>
    </row>
    <row r="3921" spans="1:8" s="187" customFormat="1" ht="22.9" customHeight="1" x14ac:dyDescent="0.2">
      <c r="A3921" s="552"/>
      <c r="B3921" s="553"/>
      <c r="C3921" s="350" t="s">
        <v>7458</v>
      </c>
      <c r="D3921" s="350" t="s">
        <v>7459</v>
      </c>
      <c r="E3921" s="350" t="s">
        <v>14925</v>
      </c>
      <c r="F3921" s="350" t="s">
        <v>5871</v>
      </c>
      <c r="G3921" s="350" t="s">
        <v>447</v>
      </c>
      <c r="H3921" s="309" t="s">
        <v>1280</v>
      </c>
    </row>
    <row r="3922" spans="1:8" s="187" customFormat="1" ht="22.9" customHeight="1" x14ac:dyDescent="0.2">
      <c r="A3922" s="552"/>
      <c r="B3922" s="553"/>
      <c r="C3922" s="350" t="s">
        <v>7460</v>
      </c>
      <c r="D3922" s="350" t="s">
        <v>7461</v>
      </c>
      <c r="E3922" s="350" t="s">
        <v>14925</v>
      </c>
      <c r="F3922" s="350" t="s">
        <v>5871</v>
      </c>
      <c r="G3922" s="350" t="s">
        <v>447</v>
      </c>
      <c r="H3922" s="309" t="s">
        <v>1280</v>
      </c>
    </row>
    <row r="3923" spans="1:8" s="187" customFormat="1" ht="22.9" customHeight="1" x14ac:dyDescent="0.2">
      <c r="A3923" s="552"/>
      <c r="B3923" s="553"/>
      <c r="C3923" s="350" t="s">
        <v>7462</v>
      </c>
      <c r="D3923" s="350" t="s">
        <v>7463</v>
      </c>
      <c r="E3923" s="350" t="s">
        <v>14925</v>
      </c>
      <c r="F3923" s="350" t="s">
        <v>5871</v>
      </c>
      <c r="G3923" s="350" t="s">
        <v>447</v>
      </c>
      <c r="H3923" s="309" t="s">
        <v>1280</v>
      </c>
    </row>
    <row r="3924" spans="1:8" s="187" customFormat="1" ht="22.9" customHeight="1" x14ac:dyDescent="0.2">
      <c r="A3924" s="552"/>
      <c r="B3924" s="553"/>
      <c r="C3924" s="350" t="s">
        <v>7464</v>
      </c>
      <c r="D3924" s="350" t="s">
        <v>7455</v>
      </c>
      <c r="E3924" s="350" t="s">
        <v>14925</v>
      </c>
      <c r="F3924" s="350" t="s">
        <v>5871</v>
      </c>
      <c r="G3924" s="350" t="s">
        <v>447</v>
      </c>
      <c r="H3924" s="309" t="s">
        <v>1280</v>
      </c>
    </row>
    <row r="3925" spans="1:8" s="187" customFormat="1" ht="22.9" customHeight="1" x14ac:dyDescent="0.2">
      <c r="A3925" s="552"/>
      <c r="B3925" s="553"/>
      <c r="C3925" s="350" t="s">
        <v>7465</v>
      </c>
      <c r="D3925" s="350" t="s">
        <v>7466</v>
      </c>
      <c r="E3925" s="350" t="s">
        <v>14925</v>
      </c>
      <c r="F3925" s="350" t="s">
        <v>5871</v>
      </c>
      <c r="G3925" s="350" t="s">
        <v>447</v>
      </c>
      <c r="H3925" s="309" t="s">
        <v>1280</v>
      </c>
    </row>
    <row r="3926" spans="1:8" s="187" customFormat="1" ht="22.9" customHeight="1" x14ac:dyDescent="0.2">
      <c r="A3926" s="552"/>
      <c r="B3926" s="553"/>
      <c r="C3926" s="350" t="s">
        <v>7467</v>
      </c>
      <c r="D3926" s="350" t="s">
        <v>7468</v>
      </c>
      <c r="E3926" s="350" t="s">
        <v>14925</v>
      </c>
      <c r="F3926" s="350" t="s">
        <v>5871</v>
      </c>
      <c r="G3926" s="350" t="s">
        <v>447</v>
      </c>
      <c r="H3926" s="309" t="s">
        <v>1280</v>
      </c>
    </row>
    <row r="3927" spans="1:8" s="187" customFormat="1" ht="22.9" customHeight="1" x14ac:dyDescent="0.2">
      <c r="A3927" s="552"/>
      <c r="B3927" s="553"/>
      <c r="C3927" s="350" t="s">
        <v>7469</v>
      </c>
      <c r="D3927" s="350" t="s">
        <v>7470</v>
      </c>
      <c r="E3927" s="350" t="s">
        <v>14925</v>
      </c>
      <c r="F3927" s="350" t="s">
        <v>5871</v>
      </c>
      <c r="G3927" s="350" t="s">
        <v>447</v>
      </c>
      <c r="H3927" s="309" t="s">
        <v>1280</v>
      </c>
    </row>
    <row r="3928" spans="1:8" s="187" customFormat="1" ht="22.9" customHeight="1" x14ac:dyDescent="0.2">
      <c r="A3928" s="552"/>
      <c r="B3928" s="553"/>
      <c r="C3928" s="350" t="s">
        <v>7471</v>
      </c>
      <c r="D3928" s="350" t="s">
        <v>7472</v>
      </c>
      <c r="E3928" s="350" t="s">
        <v>14925</v>
      </c>
      <c r="F3928" s="350" t="s">
        <v>5871</v>
      </c>
      <c r="G3928" s="350" t="s">
        <v>447</v>
      </c>
      <c r="H3928" s="309" t="s">
        <v>1280</v>
      </c>
    </row>
    <row r="3929" spans="1:8" s="187" customFormat="1" ht="22.9" customHeight="1" x14ac:dyDescent="0.2">
      <c r="A3929" s="552"/>
      <c r="B3929" s="553"/>
      <c r="C3929" s="350" t="s">
        <v>7473</v>
      </c>
      <c r="D3929" s="350" t="s">
        <v>7474</v>
      </c>
      <c r="E3929" s="350" t="s">
        <v>14925</v>
      </c>
      <c r="F3929" s="350" t="s">
        <v>5871</v>
      </c>
      <c r="G3929" s="350" t="s">
        <v>447</v>
      </c>
      <c r="H3929" s="309" t="s">
        <v>1280</v>
      </c>
    </row>
    <row r="3930" spans="1:8" s="187" customFormat="1" ht="22.9" customHeight="1" x14ac:dyDescent="0.2">
      <c r="A3930" s="552"/>
      <c r="B3930" s="553"/>
      <c r="C3930" s="350" t="s">
        <v>7475</v>
      </c>
      <c r="D3930" s="350" t="s">
        <v>7476</v>
      </c>
      <c r="E3930" s="350" t="s">
        <v>14925</v>
      </c>
      <c r="F3930" s="350" t="s">
        <v>5871</v>
      </c>
      <c r="G3930" s="350" t="s">
        <v>447</v>
      </c>
      <c r="H3930" s="309" t="s">
        <v>1280</v>
      </c>
    </row>
    <row r="3931" spans="1:8" s="187" customFormat="1" ht="22.9" customHeight="1" x14ac:dyDescent="0.2">
      <c r="A3931" s="552"/>
      <c r="B3931" s="553"/>
      <c r="C3931" s="350" t="s">
        <v>7477</v>
      </c>
      <c r="D3931" s="350" t="s">
        <v>7478</v>
      </c>
      <c r="E3931" s="350" t="s">
        <v>14925</v>
      </c>
      <c r="F3931" s="350" t="s">
        <v>5871</v>
      </c>
      <c r="G3931" s="350" t="s">
        <v>447</v>
      </c>
      <c r="H3931" s="309" t="s">
        <v>1280</v>
      </c>
    </row>
    <row r="3932" spans="1:8" s="187" customFormat="1" ht="22.9" customHeight="1" x14ac:dyDescent="0.2">
      <c r="A3932" s="552"/>
      <c r="B3932" s="553"/>
      <c r="C3932" s="350" t="s">
        <v>7479</v>
      </c>
      <c r="D3932" s="350" t="s">
        <v>7480</v>
      </c>
      <c r="E3932" s="350" t="s">
        <v>14925</v>
      </c>
      <c r="F3932" s="350" t="s">
        <v>5871</v>
      </c>
      <c r="G3932" s="350" t="s">
        <v>447</v>
      </c>
      <c r="H3932" s="309" t="s">
        <v>1280</v>
      </c>
    </row>
    <row r="3933" spans="1:8" s="187" customFormat="1" ht="22.9" customHeight="1" x14ac:dyDescent="0.2">
      <c r="A3933" s="552" t="s">
        <v>706</v>
      </c>
      <c r="B3933" s="553" t="s">
        <v>707</v>
      </c>
      <c r="C3933" s="350" t="s">
        <v>7481</v>
      </c>
      <c r="D3933" s="350" t="s">
        <v>708</v>
      </c>
      <c r="E3933" s="350" t="s">
        <v>14925</v>
      </c>
      <c r="F3933" s="350" t="s">
        <v>6307</v>
      </c>
      <c r="G3933" s="350" t="s">
        <v>447</v>
      </c>
      <c r="H3933" s="309"/>
    </row>
    <row r="3934" spans="1:8" s="187" customFormat="1" ht="22.9" customHeight="1" x14ac:dyDescent="0.2">
      <c r="A3934" s="552"/>
      <c r="B3934" s="553"/>
      <c r="C3934" s="350" t="s">
        <v>7482</v>
      </c>
      <c r="D3934" s="350" t="s">
        <v>708</v>
      </c>
      <c r="E3934" s="350" t="s">
        <v>14925</v>
      </c>
      <c r="F3934" s="350" t="s">
        <v>5285</v>
      </c>
      <c r="G3934" s="350" t="s">
        <v>447</v>
      </c>
      <c r="H3934" s="309"/>
    </row>
    <row r="3935" spans="1:8" s="187" customFormat="1" ht="22.9" customHeight="1" x14ac:dyDescent="0.2">
      <c r="A3935" s="552"/>
      <c r="B3935" s="553"/>
      <c r="C3935" s="350" t="s">
        <v>7483</v>
      </c>
      <c r="D3935" s="350" t="s">
        <v>708</v>
      </c>
      <c r="E3935" s="350" t="s">
        <v>14925</v>
      </c>
      <c r="F3935" s="350" t="s">
        <v>5285</v>
      </c>
      <c r="G3935" s="350" t="s">
        <v>447</v>
      </c>
      <c r="H3935" s="309"/>
    </row>
    <row r="3936" spans="1:8" s="187" customFormat="1" ht="22.9" customHeight="1" x14ac:dyDescent="0.2">
      <c r="A3936" s="552"/>
      <c r="B3936" s="553"/>
      <c r="C3936" s="350" t="s">
        <v>7484</v>
      </c>
      <c r="D3936" s="350" t="s">
        <v>708</v>
      </c>
      <c r="E3936" s="350" t="s">
        <v>14925</v>
      </c>
      <c r="F3936" s="350" t="s">
        <v>5285</v>
      </c>
      <c r="G3936" s="350" t="s">
        <v>447</v>
      </c>
      <c r="H3936" s="309"/>
    </row>
    <row r="3937" spans="1:8" s="187" customFormat="1" ht="22.9" customHeight="1" x14ac:dyDescent="0.2">
      <c r="A3937" s="552"/>
      <c r="B3937" s="553"/>
      <c r="C3937" s="350" t="s">
        <v>7485</v>
      </c>
      <c r="D3937" s="350" t="s">
        <v>708</v>
      </c>
      <c r="E3937" s="350" t="s">
        <v>14925</v>
      </c>
      <c r="F3937" s="350" t="s">
        <v>5285</v>
      </c>
      <c r="G3937" s="350" t="s">
        <v>447</v>
      </c>
      <c r="H3937" s="309"/>
    </row>
    <row r="3938" spans="1:8" s="187" customFormat="1" ht="22.9" customHeight="1" x14ac:dyDescent="0.2">
      <c r="A3938" s="552"/>
      <c r="B3938" s="553"/>
      <c r="C3938" s="350" t="s">
        <v>7486</v>
      </c>
      <c r="D3938" s="350" t="s">
        <v>708</v>
      </c>
      <c r="E3938" s="350" t="s">
        <v>14925</v>
      </c>
      <c r="F3938" s="350" t="s">
        <v>5285</v>
      </c>
      <c r="G3938" s="350" t="s">
        <v>447</v>
      </c>
      <c r="H3938" s="309"/>
    </row>
    <row r="3939" spans="1:8" s="187" customFormat="1" ht="22.9" customHeight="1" x14ac:dyDescent="0.2">
      <c r="A3939" s="552"/>
      <c r="B3939" s="553"/>
      <c r="C3939" s="350" t="s">
        <v>7487</v>
      </c>
      <c r="D3939" s="350" t="s">
        <v>708</v>
      </c>
      <c r="E3939" s="350" t="s">
        <v>14925</v>
      </c>
      <c r="F3939" s="350" t="s">
        <v>5285</v>
      </c>
      <c r="G3939" s="350" t="s">
        <v>447</v>
      </c>
      <c r="H3939" s="309"/>
    </row>
    <row r="3940" spans="1:8" s="187" customFormat="1" ht="22.9" customHeight="1" x14ac:dyDescent="0.2">
      <c r="A3940" s="552"/>
      <c r="B3940" s="553"/>
      <c r="C3940" s="350" t="s">
        <v>7488</v>
      </c>
      <c r="D3940" s="350" t="s">
        <v>708</v>
      </c>
      <c r="E3940" s="350" t="s">
        <v>14925</v>
      </c>
      <c r="F3940" s="350" t="s">
        <v>5285</v>
      </c>
      <c r="G3940" s="350" t="s">
        <v>447</v>
      </c>
      <c r="H3940" s="309"/>
    </row>
    <row r="3941" spans="1:8" s="187" customFormat="1" ht="22.9" customHeight="1" x14ac:dyDescent="0.2">
      <c r="A3941" s="552"/>
      <c r="B3941" s="553"/>
      <c r="C3941" s="350" t="s">
        <v>7489</v>
      </c>
      <c r="D3941" s="350" t="s">
        <v>708</v>
      </c>
      <c r="E3941" s="350" t="s">
        <v>14925</v>
      </c>
      <c r="F3941" s="350" t="s">
        <v>5285</v>
      </c>
      <c r="G3941" s="350" t="s">
        <v>447</v>
      </c>
      <c r="H3941" s="309"/>
    </row>
    <row r="3942" spans="1:8" s="187" customFormat="1" ht="22.9" customHeight="1" x14ac:dyDescent="0.2">
      <c r="A3942" s="552"/>
      <c r="B3942" s="553"/>
      <c r="C3942" s="350" t="s">
        <v>7490</v>
      </c>
      <c r="D3942" s="350" t="s">
        <v>708</v>
      </c>
      <c r="E3942" s="350" t="s">
        <v>14925</v>
      </c>
      <c r="F3942" s="350" t="s">
        <v>5285</v>
      </c>
      <c r="G3942" s="350" t="s">
        <v>447</v>
      </c>
      <c r="H3942" s="309"/>
    </row>
    <row r="3943" spans="1:8" s="187" customFormat="1" ht="22.9" customHeight="1" x14ac:dyDescent="0.2">
      <c r="A3943" s="349" t="s">
        <v>972</v>
      </c>
      <c r="B3943" s="350" t="s">
        <v>7492</v>
      </c>
      <c r="C3943" s="350" t="s">
        <v>7491</v>
      </c>
      <c r="D3943" s="350" t="s">
        <v>7492</v>
      </c>
      <c r="E3943" s="350" t="s">
        <v>14925</v>
      </c>
      <c r="F3943" s="350" t="s">
        <v>1410</v>
      </c>
      <c r="G3943" s="350"/>
      <c r="H3943" s="309"/>
    </row>
    <row r="3944" spans="1:8" s="187" customFormat="1" ht="22.9" customHeight="1" x14ac:dyDescent="0.2">
      <c r="A3944" s="552" t="s">
        <v>973</v>
      </c>
      <c r="B3944" s="553" t="s">
        <v>974</v>
      </c>
      <c r="C3944" s="350" t="s">
        <v>7493</v>
      </c>
      <c r="D3944" s="350" t="s">
        <v>7494</v>
      </c>
      <c r="E3944" s="350" t="s">
        <v>14925</v>
      </c>
      <c r="F3944" s="350" t="s">
        <v>5285</v>
      </c>
      <c r="G3944" s="350" t="s">
        <v>462</v>
      </c>
      <c r="H3944" s="309"/>
    </row>
    <row r="3945" spans="1:8" s="187" customFormat="1" ht="22.9" customHeight="1" x14ac:dyDescent="0.2">
      <c r="A3945" s="552"/>
      <c r="B3945" s="553"/>
      <c r="C3945" s="350" t="s">
        <v>7495</v>
      </c>
      <c r="D3945" s="350" t="s">
        <v>7496</v>
      </c>
      <c r="E3945" s="350" t="s">
        <v>14925</v>
      </c>
      <c r="F3945" s="350" t="s">
        <v>5285</v>
      </c>
      <c r="G3945" s="350" t="s">
        <v>462</v>
      </c>
      <c r="H3945" s="309"/>
    </row>
    <row r="3946" spans="1:8" s="187" customFormat="1" ht="22.9" customHeight="1" x14ac:dyDescent="0.2">
      <c r="A3946" s="552"/>
      <c r="B3946" s="553"/>
      <c r="C3946" s="350" t="s">
        <v>7497</v>
      </c>
      <c r="D3946" s="350" t="s">
        <v>7498</v>
      </c>
      <c r="E3946" s="350" t="s">
        <v>14925</v>
      </c>
      <c r="F3946" s="350" t="s">
        <v>5285</v>
      </c>
      <c r="G3946" s="350" t="s">
        <v>462</v>
      </c>
      <c r="H3946" s="309"/>
    </row>
    <row r="3947" spans="1:8" s="187" customFormat="1" ht="22.9" customHeight="1" x14ac:dyDescent="0.2">
      <c r="A3947" s="552" t="s">
        <v>975</v>
      </c>
      <c r="B3947" s="553" t="s">
        <v>976</v>
      </c>
      <c r="C3947" s="350" t="s">
        <v>7513</v>
      </c>
      <c r="D3947" s="350" t="s">
        <v>7514</v>
      </c>
      <c r="E3947" s="350" t="s">
        <v>14925</v>
      </c>
      <c r="F3947" s="350" t="s">
        <v>5871</v>
      </c>
      <c r="G3947" s="350"/>
      <c r="H3947" s="309"/>
    </row>
    <row r="3948" spans="1:8" s="187" customFormat="1" ht="22.9" customHeight="1" x14ac:dyDescent="0.2">
      <c r="A3948" s="552"/>
      <c r="B3948" s="553"/>
      <c r="C3948" s="350" t="s">
        <v>7515</v>
      </c>
      <c r="D3948" s="350" t="s">
        <v>7516</v>
      </c>
      <c r="E3948" s="350" t="s">
        <v>14925</v>
      </c>
      <c r="F3948" s="350" t="s">
        <v>5871</v>
      </c>
      <c r="G3948" s="350"/>
      <c r="H3948" s="309"/>
    </row>
    <row r="3949" spans="1:8" s="187" customFormat="1" ht="22.9" customHeight="1" x14ac:dyDescent="0.2">
      <c r="A3949" s="552"/>
      <c r="B3949" s="553"/>
      <c r="C3949" s="350" t="s">
        <v>7517</v>
      </c>
      <c r="D3949" s="350" t="s">
        <v>7518</v>
      </c>
      <c r="E3949" s="350" t="s">
        <v>14925</v>
      </c>
      <c r="F3949" s="350" t="s">
        <v>5871</v>
      </c>
      <c r="G3949" s="350"/>
      <c r="H3949" s="309"/>
    </row>
    <row r="3950" spans="1:8" s="187" customFormat="1" ht="22.9" customHeight="1" x14ac:dyDescent="0.2">
      <c r="A3950" s="552"/>
      <c r="B3950" s="553"/>
      <c r="C3950" s="350" t="s">
        <v>7519</v>
      </c>
      <c r="D3950" s="350" t="s">
        <v>7520</v>
      </c>
      <c r="E3950" s="350" t="s">
        <v>14925</v>
      </c>
      <c r="F3950" s="350" t="s">
        <v>5285</v>
      </c>
      <c r="G3950" s="350" t="s">
        <v>447</v>
      </c>
      <c r="H3950" s="309"/>
    </row>
    <row r="3951" spans="1:8" s="187" customFormat="1" ht="22.9" customHeight="1" x14ac:dyDescent="0.2">
      <c r="A3951" s="552"/>
      <c r="B3951" s="553"/>
      <c r="C3951" s="350" t="s">
        <v>7521</v>
      </c>
      <c r="D3951" s="350" t="s">
        <v>7522</v>
      </c>
      <c r="E3951" s="350" t="s">
        <v>14925</v>
      </c>
      <c r="F3951" s="350" t="s">
        <v>2334</v>
      </c>
      <c r="G3951" s="350"/>
      <c r="H3951" s="309"/>
    </row>
    <row r="3952" spans="1:8" s="187" customFormat="1" ht="22.9" customHeight="1" x14ac:dyDescent="0.2">
      <c r="A3952" s="552"/>
      <c r="B3952" s="553"/>
      <c r="C3952" s="350" t="s">
        <v>7523</v>
      </c>
      <c r="D3952" s="350" t="s">
        <v>7524</v>
      </c>
      <c r="E3952" s="350" t="s">
        <v>14925</v>
      </c>
      <c r="F3952" s="350" t="s">
        <v>2334</v>
      </c>
      <c r="G3952" s="350"/>
      <c r="H3952" s="309"/>
    </row>
    <row r="3953" spans="1:8" s="187" customFormat="1" ht="22.9" customHeight="1" x14ac:dyDescent="0.2">
      <c r="A3953" s="552"/>
      <c r="B3953" s="553"/>
      <c r="C3953" s="350" t="s">
        <v>7525</v>
      </c>
      <c r="D3953" s="350" t="s">
        <v>7526</v>
      </c>
      <c r="E3953" s="350" t="s">
        <v>14925</v>
      </c>
      <c r="F3953" s="350" t="s">
        <v>2334</v>
      </c>
      <c r="G3953" s="350"/>
      <c r="H3953" s="309"/>
    </row>
    <row r="3954" spans="1:8" s="187" customFormat="1" ht="22.9" customHeight="1" x14ac:dyDescent="0.2">
      <c r="A3954" s="552"/>
      <c r="B3954" s="553"/>
      <c r="C3954" s="350" t="s">
        <v>7527</v>
      </c>
      <c r="D3954" s="350" t="s">
        <v>7528</v>
      </c>
      <c r="E3954" s="350" t="s">
        <v>14925</v>
      </c>
      <c r="F3954" s="350" t="s">
        <v>2334</v>
      </c>
      <c r="G3954" s="350"/>
      <c r="H3954" s="309"/>
    </row>
    <row r="3955" spans="1:8" s="187" customFormat="1" ht="22.9" customHeight="1" x14ac:dyDescent="0.2">
      <c r="A3955" s="552"/>
      <c r="B3955" s="553"/>
      <c r="C3955" s="350" t="s">
        <v>7529</v>
      </c>
      <c r="D3955" s="350" t="s">
        <v>7530</v>
      </c>
      <c r="E3955" s="350" t="s">
        <v>14925</v>
      </c>
      <c r="F3955" s="350" t="s">
        <v>2334</v>
      </c>
      <c r="G3955" s="350" t="s">
        <v>462</v>
      </c>
      <c r="H3955" s="309"/>
    </row>
    <row r="3956" spans="1:8" s="187" customFormat="1" ht="22.9" customHeight="1" x14ac:dyDescent="0.2">
      <c r="A3956" s="552" t="s">
        <v>977</v>
      </c>
      <c r="B3956" s="553" t="s">
        <v>413</v>
      </c>
      <c r="C3956" s="350" t="s">
        <v>7531</v>
      </c>
      <c r="D3956" s="350" t="s">
        <v>7532</v>
      </c>
      <c r="E3956" s="350" t="s">
        <v>14925</v>
      </c>
      <c r="F3956" s="350" t="s">
        <v>5285</v>
      </c>
      <c r="G3956" s="350" t="s">
        <v>462</v>
      </c>
      <c r="H3956" s="309"/>
    </row>
    <row r="3957" spans="1:8" s="187" customFormat="1" ht="22.9" customHeight="1" x14ac:dyDescent="0.2">
      <c r="A3957" s="552"/>
      <c r="B3957" s="553"/>
      <c r="C3957" s="350" t="s">
        <v>7533</v>
      </c>
      <c r="D3957" s="350" t="s">
        <v>7534</v>
      </c>
      <c r="E3957" s="350" t="s">
        <v>14925</v>
      </c>
      <c r="F3957" s="350" t="s">
        <v>5285</v>
      </c>
      <c r="G3957" s="350" t="s">
        <v>462</v>
      </c>
      <c r="H3957" s="309"/>
    </row>
    <row r="3958" spans="1:8" s="187" customFormat="1" ht="22.9" customHeight="1" x14ac:dyDescent="0.2">
      <c r="A3958" s="552"/>
      <c r="B3958" s="553"/>
      <c r="C3958" s="350" t="s">
        <v>7535</v>
      </c>
      <c r="D3958" s="350" t="s">
        <v>7536</v>
      </c>
      <c r="E3958" s="350" t="s">
        <v>14925</v>
      </c>
      <c r="F3958" s="350" t="s">
        <v>5285</v>
      </c>
      <c r="G3958" s="350" t="s">
        <v>462</v>
      </c>
      <c r="H3958" s="309"/>
    </row>
    <row r="3959" spans="1:8" s="187" customFormat="1" ht="22.9" customHeight="1" x14ac:dyDescent="0.2">
      <c r="A3959" s="552" t="s">
        <v>978</v>
      </c>
      <c r="B3959" s="553" t="s">
        <v>438</v>
      </c>
      <c r="C3959" s="350" t="s">
        <v>7537</v>
      </c>
      <c r="D3959" s="350" t="s">
        <v>7538</v>
      </c>
      <c r="E3959" s="350" t="s">
        <v>14925</v>
      </c>
      <c r="F3959" s="350" t="s">
        <v>1410</v>
      </c>
      <c r="G3959" s="350" t="s">
        <v>447</v>
      </c>
      <c r="H3959" s="309" t="s">
        <v>1170</v>
      </c>
    </row>
    <row r="3960" spans="1:8" s="187" customFormat="1" ht="22.9" customHeight="1" x14ac:dyDescent="0.2">
      <c r="A3960" s="552"/>
      <c r="B3960" s="553"/>
      <c r="C3960" s="350" t="s">
        <v>7539</v>
      </c>
      <c r="D3960" s="350" t="s">
        <v>7540</v>
      </c>
      <c r="E3960" s="350" t="s">
        <v>14925</v>
      </c>
      <c r="F3960" s="350" t="s">
        <v>1410</v>
      </c>
      <c r="G3960" s="350" t="s">
        <v>447</v>
      </c>
      <c r="H3960" s="309" t="s">
        <v>1170</v>
      </c>
    </row>
    <row r="3961" spans="1:8" s="187" customFormat="1" ht="22.9" customHeight="1" x14ac:dyDescent="0.2">
      <c r="A3961" s="552"/>
      <c r="B3961" s="553"/>
      <c r="C3961" s="350" t="s">
        <v>7541</v>
      </c>
      <c r="D3961" s="350" t="s">
        <v>7542</v>
      </c>
      <c r="E3961" s="350" t="s">
        <v>14925</v>
      </c>
      <c r="F3961" s="350" t="s">
        <v>1410</v>
      </c>
      <c r="G3961" s="350" t="s">
        <v>447</v>
      </c>
      <c r="H3961" s="309" t="s">
        <v>1170</v>
      </c>
    </row>
    <row r="3962" spans="1:8" s="187" customFormat="1" ht="22.9" customHeight="1" x14ac:dyDescent="0.2">
      <c r="A3962" s="552"/>
      <c r="B3962" s="553"/>
      <c r="C3962" s="350" t="s">
        <v>7543</v>
      </c>
      <c r="D3962" s="350" t="s">
        <v>7544</v>
      </c>
      <c r="E3962" s="350" t="s">
        <v>14925</v>
      </c>
      <c r="F3962" s="350" t="s">
        <v>1410</v>
      </c>
      <c r="G3962" s="350" t="s">
        <v>447</v>
      </c>
      <c r="H3962" s="309" t="s">
        <v>1170</v>
      </c>
    </row>
    <row r="3963" spans="1:8" s="187" customFormat="1" ht="22.9" customHeight="1" x14ac:dyDescent="0.2">
      <c r="A3963" s="552"/>
      <c r="B3963" s="553"/>
      <c r="C3963" s="350" t="s">
        <v>7545</v>
      </c>
      <c r="D3963" s="350" t="s">
        <v>7546</v>
      </c>
      <c r="E3963" s="350" t="s">
        <v>14925</v>
      </c>
      <c r="F3963" s="350" t="s">
        <v>1410</v>
      </c>
      <c r="G3963" s="350" t="s">
        <v>447</v>
      </c>
      <c r="H3963" s="309" t="s">
        <v>1170</v>
      </c>
    </row>
    <row r="3964" spans="1:8" s="187" customFormat="1" ht="22.9" customHeight="1" x14ac:dyDescent="0.2">
      <c r="A3964" s="552"/>
      <c r="B3964" s="553"/>
      <c r="C3964" s="350" t="s">
        <v>7549</v>
      </c>
      <c r="D3964" s="350" t="s">
        <v>7550</v>
      </c>
      <c r="E3964" s="350" t="s">
        <v>14925</v>
      </c>
      <c r="F3964" s="350" t="s">
        <v>6307</v>
      </c>
      <c r="G3964" s="350" t="s">
        <v>447</v>
      </c>
      <c r="H3964" s="309" t="s">
        <v>1170</v>
      </c>
    </row>
    <row r="3965" spans="1:8" s="187" customFormat="1" ht="22.9" customHeight="1" x14ac:dyDescent="0.2">
      <c r="A3965" s="552"/>
      <c r="B3965" s="553"/>
      <c r="C3965" s="350" t="s">
        <v>7554</v>
      </c>
      <c r="D3965" s="350" t="s">
        <v>7555</v>
      </c>
      <c r="E3965" s="350" t="s">
        <v>14925</v>
      </c>
      <c r="F3965" s="350" t="s">
        <v>5871</v>
      </c>
      <c r="G3965" s="350" t="s">
        <v>447</v>
      </c>
      <c r="H3965" s="309" t="s">
        <v>1170</v>
      </c>
    </row>
    <row r="3966" spans="1:8" s="187" customFormat="1" ht="22.9" customHeight="1" x14ac:dyDescent="0.2">
      <c r="A3966" s="552"/>
      <c r="B3966" s="553"/>
      <c r="C3966" s="350" t="s">
        <v>7556</v>
      </c>
      <c r="D3966" s="350" t="s">
        <v>7555</v>
      </c>
      <c r="E3966" s="350" t="s">
        <v>14925</v>
      </c>
      <c r="F3966" s="350" t="s">
        <v>5871</v>
      </c>
      <c r="G3966" s="350" t="s">
        <v>447</v>
      </c>
      <c r="H3966" s="309" t="s">
        <v>1170</v>
      </c>
    </row>
    <row r="3967" spans="1:8" s="187" customFormat="1" ht="22.9" customHeight="1" x14ac:dyDescent="0.2">
      <c r="A3967" s="552"/>
      <c r="B3967" s="553"/>
      <c r="C3967" s="350" t="s">
        <v>7557</v>
      </c>
      <c r="D3967" s="350" t="s">
        <v>7558</v>
      </c>
      <c r="E3967" s="350" t="s">
        <v>14925</v>
      </c>
      <c r="F3967" s="350" t="s">
        <v>5871</v>
      </c>
      <c r="G3967" s="350" t="s">
        <v>447</v>
      </c>
      <c r="H3967" s="309" t="s">
        <v>1170</v>
      </c>
    </row>
    <row r="3968" spans="1:8" s="187" customFormat="1" ht="22.9" customHeight="1" x14ac:dyDescent="0.2">
      <c r="A3968" s="552"/>
      <c r="B3968" s="553"/>
      <c r="C3968" s="350" t="s">
        <v>7559</v>
      </c>
      <c r="D3968" s="350" t="s">
        <v>7560</v>
      </c>
      <c r="E3968" s="350" t="s">
        <v>14925</v>
      </c>
      <c r="F3968" s="350" t="s">
        <v>5871</v>
      </c>
      <c r="G3968" s="350" t="s">
        <v>447</v>
      </c>
      <c r="H3968" s="309" t="s">
        <v>1170</v>
      </c>
    </row>
    <row r="3969" spans="1:8" s="187" customFormat="1" ht="22.9" customHeight="1" x14ac:dyDescent="0.2">
      <c r="A3969" s="552"/>
      <c r="B3969" s="553"/>
      <c r="C3969" s="350" t="s">
        <v>7561</v>
      </c>
      <c r="D3969" s="350" t="s">
        <v>7562</v>
      </c>
      <c r="E3969" s="350" t="s">
        <v>14925</v>
      </c>
      <c r="F3969" s="350" t="s">
        <v>5871</v>
      </c>
      <c r="G3969" s="350" t="s">
        <v>447</v>
      </c>
      <c r="H3969" s="309" t="s">
        <v>1170</v>
      </c>
    </row>
    <row r="3970" spans="1:8" s="187" customFormat="1" ht="22.9" customHeight="1" x14ac:dyDescent="0.2">
      <c r="A3970" s="552"/>
      <c r="B3970" s="553"/>
      <c r="C3970" s="350" t="s">
        <v>7563</v>
      </c>
      <c r="D3970" s="350" t="s">
        <v>7564</v>
      </c>
      <c r="E3970" s="350" t="s">
        <v>14925</v>
      </c>
      <c r="F3970" s="350" t="s">
        <v>5871</v>
      </c>
      <c r="G3970" s="350" t="s">
        <v>447</v>
      </c>
      <c r="H3970" s="309" t="s">
        <v>1170</v>
      </c>
    </row>
    <row r="3971" spans="1:8" s="187" customFormat="1" ht="22.9" customHeight="1" x14ac:dyDescent="0.2">
      <c r="A3971" s="552"/>
      <c r="B3971" s="553"/>
      <c r="C3971" s="350" t="s">
        <v>7565</v>
      </c>
      <c r="D3971" s="350" t="s">
        <v>7566</v>
      </c>
      <c r="E3971" s="350" t="s">
        <v>14925</v>
      </c>
      <c r="F3971" s="350" t="s">
        <v>5871</v>
      </c>
      <c r="G3971" s="350" t="s">
        <v>447</v>
      </c>
      <c r="H3971" s="309" t="s">
        <v>1170</v>
      </c>
    </row>
    <row r="3972" spans="1:8" s="187" customFormat="1" ht="22.9" customHeight="1" x14ac:dyDescent="0.2">
      <c r="A3972" s="552"/>
      <c r="B3972" s="553"/>
      <c r="C3972" s="350" t="s">
        <v>7567</v>
      </c>
      <c r="D3972" s="350" t="s">
        <v>7568</v>
      </c>
      <c r="E3972" s="350" t="s">
        <v>14925</v>
      </c>
      <c r="F3972" s="350" t="s">
        <v>5871</v>
      </c>
      <c r="G3972" s="350" t="s">
        <v>447</v>
      </c>
      <c r="H3972" s="309" t="s">
        <v>1170</v>
      </c>
    </row>
    <row r="3973" spans="1:8" s="187" customFormat="1" ht="22.9" customHeight="1" x14ac:dyDescent="0.2">
      <c r="A3973" s="552"/>
      <c r="B3973" s="553"/>
      <c r="C3973" s="350" t="s">
        <v>7569</v>
      </c>
      <c r="D3973" s="350" t="s">
        <v>7570</v>
      </c>
      <c r="E3973" s="350" t="s">
        <v>14925</v>
      </c>
      <c r="F3973" s="350" t="s">
        <v>5871</v>
      </c>
      <c r="G3973" s="350" t="s">
        <v>447</v>
      </c>
      <c r="H3973" s="309" t="s">
        <v>1170</v>
      </c>
    </row>
    <row r="3974" spans="1:8" s="187" customFormat="1" ht="22.9" customHeight="1" x14ac:dyDescent="0.2">
      <c r="A3974" s="552"/>
      <c r="B3974" s="553"/>
      <c r="C3974" s="350" t="s">
        <v>7571</v>
      </c>
      <c r="D3974" s="350" t="s">
        <v>7572</v>
      </c>
      <c r="E3974" s="350" t="s">
        <v>14925</v>
      </c>
      <c r="F3974" s="350" t="s">
        <v>5871</v>
      </c>
      <c r="G3974" s="350" t="s">
        <v>447</v>
      </c>
      <c r="H3974" s="309" t="s">
        <v>1170</v>
      </c>
    </row>
    <row r="3975" spans="1:8" s="187" customFormat="1" ht="22.9" customHeight="1" x14ac:dyDescent="0.2">
      <c r="A3975" s="552"/>
      <c r="B3975" s="553"/>
      <c r="C3975" s="350" t="s">
        <v>7573</v>
      </c>
      <c r="D3975" s="350" t="s">
        <v>7574</v>
      </c>
      <c r="E3975" s="350" t="s">
        <v>14925</v>
      </c>
      <c r="F3975" s="350" t="s">
        <v>5871</v>
      </c>
      <c r="G3975" s="350" t="s">
        <v>447</v>
      </c>
      <c r="H3975" s="309" t="s">
        <v>1170</v>
      </c>
    </row>
    <row r="3976" spans="1:8" s="187" customFormat="1" ht="22.9" customHeight="1" x14ac:dyDescent="0.2">
      <c r="A3976" s="552"/>
      <c r="B3976" s="553"/>
      <c r="C3976" s="350" t="s">
        <v>7575</v>
      </c>
      <c r="D3976" s="350" t="s">
        <v>7576</v>
      </c>
      <c r="E3976" s="350" t="s">
        <v>14925</v>
      </c>
      <c r="F3976" s="350" t="s">
        <v>5871</v>
      </c>
      <c r="G3976" s="350" t="s">
        <v>447</v>
      </c>
      <c r="H3976" s="309" t="s">
        <v>1170</v>
      </c>
    </row>
    <row r="3977" spans="1:8" s="187" customFormat="1" ht="22.9" customHeight="1" x14ac:dyDescent="0.2">
      <c r="A3977" s="552"/>
      <c r="B3977" s="553"/>
      <c r="C3977" s="350" t="s">
        <v>7577</v>
      </c>
      <c r="D3977" s="350" t="s">
        <v>7578</v>
      </c>
      <c r="E3977" s="350" t="s">
        <v>14925</v>
      </c>
      <c r="F3977" s="350" t="s">
        <v>5285</v>
      </c>
      <c r="G3977" s="350" t="s">
        <v>447</v>
      </c>
      <c r="H3977" s="309" t="s">
        <v>1170</v>
      </c>
    </row>
    <row r="3978" spans="1:8" s="187" customFormat="1" ht="22.9" customHeight="1" x14ac:dyDescent="0.2">
      <c r="A3978" s="552"/>
      <c r="B3978" s="553"/>
      <c r="C3978" s="350" t="s">
        <v>7579</v>
      </c>
      <c r="D3978" s="350" t="s">
        <v>7580</v>
      </c>
      <c r="E3978" s="350" t="s">
        <v>14925</v>
      </c>
      <c r="F3978" s="350" t="s">
        <v>5285</v>
      </c>
      <c r="G3978" s="350" t="s">
        <v>447</v>
      </c>
      <c r="H3978" s="309" t="s">
        <v>1170</v>
      </c>
    </row>
    <row r="3979" spans="1:8" s="187" customFormat="1" ht="22.9" customHeight="1" x14ac:dyDescent="0.2">
      <c r="A3979" s="552"/>
      <c r="B3979" s="553"/>
      <c r="C3979" s="350" t="s">
        <v>7581</v>
      </c>
      <c r="D3979" s="350" t="s">
        <v>7582</v>
      </c>
      <c r="E3979" s="350" t="s">
        <v>14925</v>
      </c>
      <c r="F3979" s="350" t="s">
        <v>5285</v>
      </c>
      <c r="G3979" s="350" t="s">
        <v>447</v>
      </c>
      <c r="H3979" s="309" t="s">
        <v>1170</v>
      </c>
    </row>
    <row r="3980" spans="1:8" s="187" customFormat="1" ht="22.9" customHeight="1" x14ac:dyDescent="0.2">
      <c r="A3980" s="552"/>
      <c r="B3980" s="553"/>
      <c r="C3980" s="350" t="s">
        <v>7583</v>
      </c>
      <c r="D3980" s="350" t="s">
        <v>7584</v>
      </c>
      <c r="E3980" s="350" t="s">
        <v>14925</v>
      </c>
      <c r="F3980" s="350" t="s">
        <v>5285</v>
      </c>
      <c r="G3980" s="350" t="s">
        <v>447</v>
      </c>
      <c r="H3980" s="309" t="s">
        <v>1170</v>
      </c>
    </row>
    <row r="3981" spans="1:8" s="187" customFormat="1" ht="22.9" customHeight="1" x14ac:dyDescent="0.2">
      <c r="A3981" s="552"/>
      <c r="B3981" s="553"/>
      <c r="C3981" s="350" t="s">
        <v>7585</v>
      </c>
      <c r="D3981" s="350" t="s">
        <v>7586</v>
      </c>
      <c r="E3981" s="350" t="s">
        <v>14925</v>
      </c>
      <c r="F3981" s="350" t="s">
        <v>5285</v>
      </c>
      <c r="G3981" s="350" t="s">
        <v>447</v>
      </c>
      <c r="H3981" s="309" t="s">
        <v>1170</v>
      </c>
    </row>
    <row r="3982" spans="1:8" s="187" customFormat="1" ht="22.9" customHeight="1" x14ac:dyDescent="0.2">
      <c r="A3982" s="552"/>
      <c r="B3982" s="553"/>
      <c r="C3982" s="350" t="s">
        <v>7587</v>
      </c>
      <c r="D3982" s="350" t="s">
        <v>7588</v>
      </c>
      <c r="E3982" s="350" t="s">
        <v>14925</v>
      </c>
      <c r="F3982" s="350" t="s">
        <v>5285</v>
      </c>
      <c r="G3982" s="350" t="s">
        <v>447</v>
      </c>
      <c r="H3982" s="309" t="s">
        <v>1170</v>
      </c>
    </row>
    <row r="3983" spans="1:8" s="187" customFormat="1" ht="22.9" customHeight="1" x14ac:dyDescent="0.2">
      <c r="A3983" s="552"/>
      <c r="B3983" s="553"/>
      <c r="C3983" s="350" t="s">
        <v>7589</v>
      </c>
      <c r="D3983" s="350" t="s">
        <v>7590</v>
      </c>
      <c r="E3983" s="350" t="s">
        <v>14925</v>
      </c>
      <c r="F3983" s="350" t="s">
        <v>5285</v>
      </c>
      <c r="G3983" s="350" t="s">
        <v>447</v>
      </c>
      <c r="H3983" s="309" t="s">
        <v>1170</v>
      </c>
    </row>
    <row r="3984" spans="1:8" s="187" customFormat="1" ht="22.9" customHeight="1" x14ac:dyDescent="0.2">
      <c r="A3984" s="552"/>
      <c r="B3984" s="553"/>
      <c r="C3984" s="350" t="s">
        <v>7591</v>
      </c>
      <c r="D3984" s="350" t="s">
        <v>7592</v>
      </c>
      <c r="E3984" s="350" t="s">
        <v>14925</v>
      </c>
      <c r="F3984" s="350" t="s">
        <v>5285</v>
      </c>
      <c r="G3984" s="350" t="s">
        <v>447</v>
      </c>
      <c r="H3984" s="309" t="s">
        <v>1170</v>
      </c>
    </row>
    <row r="3985" spans="1:8" s="187" customFormat="1" ht="22.9" customHeight="1" x14ac:dyDescent="0.2">
      <c r="A3985" s="552"/>
      <c r="B3985" s="553"/>
      <c r="C3985" s="350" t="s">
        <v>7593</v>
      </c>
      <c r="D3985" s="350" t="s">
        <v>7594</v>
      </c>
      <c r="E3985" s="350" t="s">
        <v>14925</v>
      </c>
      <c r="F3985" s="350" t="s">
        <v>5285</v>
      </c>
      <c r="G3985" s="350" t="s">
        <v>447</v>
      </c>
      <c r="H3985" s="309" t="s">
        <v>1170</v>
      </c>
    </row>
    <row r="3986" spans="1:8" s="187" customFormat="1" ht="22.9" customHeight="1" x14ac:dyDescent="0.2">
      <c r="A3986" s="552"/>
      <c r="B3986" s="553"/>
      <c r="C3986" s="350" t="s">
        <v>7595</v>
      </c>
      <c r="D3986" s="350" t="s">
        <v>7578</v>
      </c>
      <c r="E3986" s="350" t="s">
        <v>14925</v>
      </c>
      <c r="F3986" s="350" t="s">
        <v>5285</v>
      </c>
      <c r="G3986" s="350" t="s">
        <v>447</v>
      </c>
      <c r="H3986" s="309" t="s">
        <v>1170</v>
      </c>
    </row>
    <row r="3987" spans="1:8" s="187" customFormat="1" ht="22.9" customHeight="1" x14ac:dyDescent="0.2">
      <c r="A3987" s="552"/>
      <c r="B3987" s="553"/>
      <c r="C3987" s="350" t="s">
        <v>7596</v>
      </c>
      <c r="D3987" s="350" t="s">
        <v>7597</v>
      </c>
      <c r="E3987" s="350" t="s">
        <v>14925</v>
      </c>
      <c r="F3987" s="350" t="s">
        <v>5285</v>
      </c>
      <c r="G3987" s="350" t="s">
        <v>447</v>
      </c>
      <c r="H3987" s="309" t="s">
        <v>1170</v>
      </c>
    </row>
    <row r="3988" spans="1:8" s="187" customFormat="1" ht="22.9" customHeight="1" x14ac:dyDescent="0.2">
      <c r="A3988" s="552"/>
      <c r="B3988" s="553"/>
      <c r="C3988" s="350" t="s">
        <v>7598</v>
      </c>
      <c r="D3988" s="350" t="s">
        <v>7599</v>
      </c>
      <c r="E3988" s="350" t="s">
        <v>14925</v>
      </c>
      <c r="F3988" s="350" t="s">
        <v>5285</v>
      </c>
      <c r="G3988" s="350" t="s">
        <v>447</v>
      </c>
      <c r="H3988" s="309" t="s">
        <v>1170</v>
      </c>
    </row>
    <row r="3989" spans="1:8" s="187" customFormat="1" ht="22.9" customHeight="1" x14ac:dyDescent="0.2">
      <c r="A3989" s="552"/>
      <c r="B3989" s="553"/>
      <c r="C3989" s="350" t="s">
        <v>7600</v>
      </c>
      <c r="D3989" s="350" t="s">
        <v>7599</v>
      </c>
      <c r="E3989" s="350" t="s">
        <v>14925</v>
      </c>
      <c r="F3989" s="350" t="s">
        <v>5285</v>
      </c>
      <c r="G3989" s="350" t="s">
        <v>447</v>
      </c>
      <c r="H3989" s="309" t="s">
        <v>1170</v>
      </c>
    </row>
    <row r="3990" spans="1:8" s="187" customFormat="1" ht="22.9" customHeight="1" x14ac:dyDescent="0.2">
      <c r="A3990" s="552"/>
      <c r="B3990" s="553"/>
      <c r="C3990" s="350" t="s">
        <v>7601</v>
      </c>
      <c r="D3990" s="350" t="s">
        <v>7599</v>
      </c>
      <c r="E3990" s="350" t="s">
        <v>14925</v>
      </c>
      <c r="F3990" s="350" t="s">
        <v>5285</v>
      </c>
      <c r="G3990" s="350" t="s">
        <v>447</v>
      </c>
      <c r="H3990" s="309" t="s">
        <v>1170</v>
      </c>
    </row>
    <row r="3991" spans="1:8" s="187" customFormat="1" ht="22.9" customHeight="1" x14ac:dyDescent="0.2">
      <c r="A3991" s="552"/>
      <c r="B3991" s="553"/>
      <c r="C3991" s="350" t="s">
        <v>7602</v>
      </c>
      <c r="D3991" s="350" t="s">
        <v>7578</v>
      </c>
      <c r="E3991" s="350" t="s">
        <v>14925</v>
      </c>
      <c r="F3991" s="350" t="s">
        <v>5285</v>
      </c>
      <c r="G3991" s="350" t="s">
        <v>447</v>
      </c>
      <c r="H3991" s="309" t="s">
        <v>1170</v>
      </c>
    </row>
    <row r="3992" spans="1:8" s="187" customFormat="1" ht="22.9" customHeight="1" x14ac:dyDescent="0.2">
      <c r="A3992" s="552"/>
      <c r="B3992" s="553"/>
      <c r="C3992" s="350" t="s">
        <v>7603</v>
      </c>
      <c r="D3992" s="350" t="s">
        <v>7604</v>
      </c>
      <c r="E3992" s="350" t="s">
        <v>14925</v>
      </c>
      <c r="F3992" s="350" t="s">
        <v>5285</v>
      </c>
      <c r="G3992" s="350" t="s">
        <v>447</v>
      </c>
      <c r="H3992" s="309" t="s">
        <v>1170</v>
      </c>
    </row>
    <row r="3993" spans="1:8" s="187" customFormat="1" ht="22.9" customHeight="1" x14ac:dyDescent="0.2">
      <c r="A3993" s="349" t="s">
        <v>567</v>
      </c>
      <c r="B3993" s="350" t="s">
        <v>568</v>
      </c>
      <c r="C3993" s="350" t="s">
        <v>7605</v>
      </c>
      <c r="D3993" s="350" t="s">
        <v>569</v>
      </c>
      <c r="E3993" s="350" t="s">
        <v>14925</v>
      </c>
      <c r="F3993" s="350" t="s">
        <v>2334</v>
      </c>
      <c r="G3993" s="350" t="s">
        <v>447</v>
      </c>
      <c r="H3993" s="309" t="s">
        <v>1225</v>
      </c>
    </row>
    <row r="3994" spans="1:8" s="187" customFormat="1" ht="22.9" customHeight="1" x14ac:dyDescent="0.2">
      <c r="A3994" s="552" t="s">
        <v>979</v>
      </c>
      <c r="B3994" s="553" t="s">
        <v>431</v>
      </c>
      <c r="C3994" s="350" t="s">
        <v>7606</v>
      </c>
      <c r="D3994" s="350" t="s">
        <v>7607</v>
      </c>
      <c r="E3994" s="350" t="s">
        <v>14925</v>
      </c>
      <c r="F3994" s="350" t="s">
        <v>5810</v>
      </c>
      <c r="G3994" s="350" t="s">
        <v>447</v>
      </c>
      <c r="H3994" s="309"/>
    </row>
    <row r="3995" spans="1:8" s="187" customFormat="1" ht="22.9" customHeight="1" x14ac:dyDescent="0.2">
      <c r="A3995" s="552"/>
      <c r="B3995" s="553"/>
      <c r="C3995" s="350" t="s">
        <v>7608</v>
      </c>
      <c r="D3995" s="350" t="s">
        <v>7609</v>
      </c>
      <c r="E3995" s="350" t="s">
        <v>14925</v>
      </c>
      <c r="F3995" s="350" t="s">
        <v>5810</v>
      </c>
      <c r="G3995" s="350" t="s">
        <v>447</v>
      </c>
      <c r="H3995" s="309"/>
    </row>
    <row r="3996" spans="1:8" s="187" customFormat="1" ht="22.9" customHeight="1" x14ac:dyDescent="0.2">
      <c r="A3996" s="552"/>
      <c r="B3996" s="553"/>
      <c r="C3996" s="350" t="s">
        <v>7610</v>
      </c>
      <c r="D3996" s="350" t="s">
        <v>7611</v>
      </c>
      <c r="E3996" s="350" t="s">
        <v>14925</v>
      </c>
      <c r="F3996" s="350" t="s">
        <v>5810</v>
      </c>
      <c r="G3996" s="350" t="s">
        <v>447</v>
      </c>
      <c r="H3996" s="309"/>
    </row>
    <row r="3997" spans="1:8" s="187" customFormat="1" ht="22.9" customHeight="1" x14ac:dyDescent="0.2">
      <c r="A3997" s="552"/>
      <c r="B3997" s="553"/>
      <c r="C3997" s="350" t="s">
        <v>7612</v>
      </c>
      <c r="D3997" s="350" t="s">
        <v>7613</v>
      </c>
      <c r="E3997" s="350" t="s">
        <v>14925</v>
      </c>
      <c r="F3997" s="350" t="s">
        <v>5810</v>
      </c>
      <c r="G3997" s="350" t="s">
        <v>447</v>
      </c>
      <c r="H3997" s="309"/>
    </row>
    <row r="3998" spans="1:8" s="187" customFormat="1" ht="22.9" customHeight="1" x14ac:dyDescent="0.2">
      <c r="A3998" s="552"/>
      <c r="B3998" s="553"/>
      <c r="C3998" s="350" t="s">
        <v>7614</v>
      </c>
      <c r="D3998" s="350" t="s">
        <v>7615</v>
      </c>
      <c r="E3998" s="350" t="s">
        <v>14925</v>
      </c>
      <c r="F3998" s="350" t="s">
        <v>5810</v>
      </c>
      <c r="G3998" s="350" t="s">
        <v>447</v>
      </c>
      <c r="H3998" s="309"/>
    </row>
    <row r="3999" spans="1:8" s="187" customFormat="1" ht="22.9" customHeight="1" x14ac:dyDescent="0.2">
      <c r="A3999" s="552"/>
      <c r="B3999" s="553"/>
      <c r="C3999" s="350" t="s">
        <v>7616</v>
      </c>
      <c r="D3999" s="350" t="s">
        <v>7617</v>
      </c>
      <c r="E3999" s="350" t="s">
        <v>14925</v>
      </c>
      <c r="F3999" s="350" t="s">
        <v>5810</v>
      </c>
      <c r="G3999" s="350" t="s">
        <v>447</v>
      </c>
      <c r="H3999" s="309"/>
    </row>
    <row r="4000" spans="1:8" s="187" customFormat="1" ht="22.9" customHeight="1" x14ac:dyDescent="0.2">
      <c r="A4000" s="552"/>
      <c r="B4000" s="553"/>
      <c r="C4000" s="350" t="s">
        <v>7618</v>
      </c>
      <c r="D4000" s="350" t="s">
        <v>7619</v>
      </c>
      <c r="E4000" s="350" t="s">
        <v>14925</v>
      </c>
      <c r="F4000" s="350" t="s">
        <v>5810</v>
      </c>
      <c r="G4000" s="350" t="s">
        <v>447</v>
      </c>
      <c r="H4000" s="309"/>
    </row>
    <row r="4001" spans="1:8" s="187" customFormat="1" ht="22.9" customHeight="1" x14ac:dyDescent="0.2">
      <c r="A4001" s="552"/>
      <c r="B4001" s="553"/>
      <c r="C4001" s="350" t="s">
        <v>7620</v>
      </c>
      <c r="D4001" s="350" t="s">
        <v>7621</v>
      </c>
      <c r="E4001" s="350" t="s">
        <v>14925</v>
      </c>
      <c r="F4001" s="350" t="s">
        <v>5810</v>
      </c>
      <c r="G4001" s="350" t="s">
        <v>447</v>
      </c>
      <c r="H4001" s="309"/>
    </row>
    <row r="4002" spans="1:8" s="187" customFormat="1" ht="22.9" customHeight="1" x14ac:dyDescent="0.2">
      <c r="A4002" s="552"/>
      <c r="B4002" s="553"/>
      <c r="C4002" s="350" t="s">
        <v>7622</v>
      </c>
      <c r="D4002" s="350" t="s">
        <v>7623</v>
      </c>
      <c r="E4002" s="350" t="s">
        <v>14925</v>
      </c>
      <c r="F4002" s="350" t="s">
        <v>5810</v>
      </c>
      <c r="G4002" s="350" t="s">
        <v>447</v>
      </c>
      <c r="H4002" s="309"/>
    </row>
    <row r="4003" spans="1:8" s="187" customFormat="1" ht="22.9" customHeight="1" x14ac:dyDescent="0.2">
      <c r="A4003" s="552"/>
      <c r="B4003" s="553"/>
      <c r="C4003" s="350" t="s">
        <v>7624</v>
      </c>
      <c r="D4003" s="350" t="s">
        <v>7625</v>
      </c>
      <c r="E4003" s="350" t="s">
        <v>14925</v>
      </c>
      <c r="F4003" s="350" t="s">
        <v>5810</v>
      </c>
      <c r="G4003" s="350" t="s">
        <v>447</v>
      </c>
      <c r="H4003" s="309"/>
    </row>
    <row r="4004" spans="1:8" s="187" customFormat="1" ht="22.9" customHeight="1" x14ac:dyDescent="0.2">
      <c r="A4004" s="552"/>
      <c r="B4004" s="553"/>
      <c r="C4004" s="350" t="s">
        <v>7626</v>
      </c>
      <c r="D4004" s="350" t="s">
        <v>7627</v>
      </c>
      <c r="E4004" s="350" t="s">
        <v>14925</v>
      </c>
      <c r="F4004" s="350" t="s">
        <v>5810</v>
      </c>
      <c r="G4004" s="350" t="s">
        <v>447</v>
      </c>
      <c r="H4004" s="309"/>
    </row>
    <row r="4005" spans="1:8" s="187" customFormat="1" ht="22.9" customHeight="1" x14ac:dyDescent="0.2">
      <c r="A4005" s="552"/>
      <c r="B4005" s="553"/>
      <c r="C4005" s="350" t="s">
        <v>7628</v>
      </c>
      <c r="D4005" s="350" t="s">
        <v>7629</v>
      </c>
      <c r="E4005" s="350" t="s">
        <v>14925</v>
      </c>
      <c r="F4005" s="350" t="s">
        <v>5810</v>
      </c>
      <c r="G4005" s="350" t="s">
        <v>447</v>
      </c>
      <c r="H4005" s="309"/>
    </row>
    <row r="4006" spans="1:8" s="187" customFormat="1" ht="22.9" customHeight="1" x14ac:dyDescent="0.2">
      <c r="A4006" s="552"/>
      <c r="B4006" s="553"/>
      <c r="C4006" s="350" t="s">
        <v>7630</v>
      </c>
      <c r="D4006" s="350" t="s">
        <v>7631</v>
      </c>
      <c r="E4006" s="350" t="s">
        <v>14925</v>
      </c>
      <c r="F4006" s="350" t="s">
        <v>5810</v>
      </c>
      <c r="G4006" s="350" t="s">
        <v>447</v>
      </c>
      <c r="H4006" s="309"/>
    </row>
    <row r="4007" spans="1:8" s="187" customFormat="1" ht="22.9" customHeight="1" x14ac:dyDescent="0.2">
      <c r="A4007" s="552"/>
      <c r="B4007" s="553"/>
      <c r="C4007" s="350" t="s">
        <v>7632</v>
      </c>
      <c r="D4007" s="350" t="s">
        <v>7633</v>
      </c>
      <c r="E4007" s="350" t="s">
        <v>14925</v>
      </c>
      <c r="F4007" s="350" t="s">
        <v>5810</v>
      </c>
      <c r="G4007" s="350" t="s">
        <v>447</v>
      </c>
      <c r="H4007" s="309"/>
    </row>
    <row r="4008" spans="1:8" s="187" customFormat="1" ht="22.9" customHeight="1" x14ac:dyDescent="0.2">
      <c r="A4008" s="552"/>
      <c r="B4008" s="553"/>
      <c r="C4008" s="350" t="s">
        <v>7634</v>
      </c>
      <c r="D4008" s="350" t="s">
        <v>7635</v>
      </c>
      <c r="E4008" s="350" t="s">
        <v>14925</v>
      </c>
      <c r="F4008" s="350" t="s">
        <v>5810</v>
      </c>
      <c r="G4008" s="350" t="s">
        <v>447</v>
      </c>
      <c r="H4008" s="309"/>
    </row>
    <row r="4009" spans="1:8" s="187" customFormat="1" ht="22.9" customHeight="1" x14ac:dyDescent="0.2">
      <c r="A4009" s="552"/>
      <c r="B4009" s="553"/>
      <c r="C4009" s="350" t="s">
        <v>7637</v>
      </c>
      <c r="D4009" s="350" t="s">
        <v>7638</v>
      </c>
      <c r="E4009" s="350" t="s">
        <v>14925</v>
      </c>
      <c r="F4009" s="350" t="s">
        <v>2334</v>
      </c>
      <c r="G4009" s="350" t="s">
        <v>447</v>
      </c>
      <c r="H4009" s="309"/>
    </row>
    <row r="4010" spans="1:8" s="187" customFormat="1" ht="22.9" customHeight="1" x14ac:dyDescent="0.2">
      <c r="A4010" s="552"/>
      <c r="B4010" s="553"/>
      <c r="C4010" s="350" t="s">
        <v>7639</v>
      </c>
      <c r="D4010" s="350" t="s">
        <v>7640</v>
      </c>
      <c r="E4010" s="350" t="s">
        <v>14925</v>
      </c>
      <c r="F4010" s="350" t="s">
        <v>2334</v>
      </c>
      <c r="G4010" s="350" t="s">
        <v>447</v>
      </c>
      <c r="H4010" s="309"/>
    </row>
    <row r="4011" spans="1:8" s="187" customFormat="1" ht="22.9" customHeight="1" x14ac:dyDescent="0.2">
      <c r="A4011" s="552"/>
      <c r="B4011" s="553"/>
      <c r="C4011" s="350" t="s">
        <v>7641</v>
      </c>
      <c r="D4011" s="350" t="s">
        <v>7642</v>
      </c>
      <c r="E4011" s="350" t="s">
        <v>14925</v>
      </c>
      <c r="F4011" s="350" t="s">
        <v>2334</v>
      </c>
      <c r="G4011" s="350" t="s">
        <v>447</v>
      </c>
      <c r="H4011" s="309"/>
    </row>
    <row r="4012" spans="1:8" s="187" customFormat="1" ht="22.9" customHeight="1" x14ac:dyDescent="0.2">
      <c r="A4012" s="552"/>
      <c r="B4012" s="553"/>
      <c r="C4012" s="350" t="s">
        <v>7643</v>
      </c>
      <c r="D4012" s="350" t="s">
        <v>7644</v>
      </c>
      <c r="E4012" s="350" t="s">
        <v>14925</v>
      </c>
      <c r="F4012" s="350" t="s">
        <v>2334</v>
      </c>
      <c r="G4012" s="350" t="s">
        <v>447</v>
      </c>
      <c r="H4012" s="309"/>
    </row>
    <row r="4013" spans="1:8" s="187" customFormat="1" ht="22.9" customHeight="1" x14ac:dyDescent="0.2">
      <c r="A4013" s="552"/>
      <c r="B4013" s="553"/>
      <c r="C4013" s="350" t="s">
        <v>7645</v>
      </c>
      <c r="D4013" s="350" t="s">
        <v>7646</v>
      </c>
      <c r="E4013" s="350" t="s">
        <v>14925</v>
      </c>
      <c r="F4013" s="350" t="s">
        <v>2334</v>
      </c>
      <c r="G4013" s="350" t="s">
        <v>447</v>
      </c>
      <c r="H4013" s="309"/>
    </row>
    <row r="4014" spans="1:8" s="187" customFormat="1" ht="22.9" customHeight="1" x14ac:dyDescent="0.2">
      <c r="A4014" s="552"/>
      <c r="B4014" s="553"/>
      <c r="C4014" s="350" t="s">
        <v>7647</v>
      </c>
      <c r="D4014" s="350" t="s">
        <v>7648</v>
      </c>
      <c r="E4014" s="350" t="s">
        <v>14925</v>
      </c>
      <c r="F4014" s="350" t="s">
        <v>2334</v>
      </c>
      <c r="G4014" s="350" t="s">
        <v>447</v>
      </c>
      <c r="H4014" s="309"/>
    </row>
    <row r="4015" spans="1:8" s="187" customFormat="1" ht="22.9" customHeight="1" x14ac:dyDescent="0.2">
      <c r="A4015" s="552"/>
      <c r="B4015" s="553"/>
      <c r="C4015" s="350" t="s">
        <v>7649</v>
      </c>
      <c r="D4015" s="350" t="s">
        <v>7650</v>
      </c>
      <c r="E4015" s="350" t="s">
        <v>14925</v>
      </c>
      <c r="F4015" s="350" t="s">
        <v>2334</v>
      </c>
      <c r="G4015" s="350" t="s">
        <v>447</v>
      </c>
      <c r="H4015" s="309"/>
    </row>
    <row r="4016" spans="1:8" s="187" customFormat="1" ht="22.9" customHeight="1" x14ac:dyDescent="0.2">
      <c r="A4016" s="552"/>
      <c r="B4016" s="553"/>
      <c r="C4016" s="350" t="s">
        <v>7651</v>
      </c>
      <c r="D4016" s="350" t="s">
        <v>7652</v>
      </c>
      <c r="E4016" s="350" t="s">
        <v>14925</v>
      </c>
      <c r="F4016" s="350" t="s">
        <v>2334</v>
      </c>
      <c r="G4016" s="350" t="s">
        <v>447</v>
      </c>
      <c r="H4016" s="309"/>
    </row>
    <row r="4017" spans="1:8" s="187" customFormat="1" ht="22.9" customHeight="1" x14ac:dyDescent="0.2">
      <c r="A4017" s="552"/>
      <c r="B4017" s="553"/>
      <c r="C4017" s="350" t="s">
        <v>7653</v>
      </c>
      <c r="D4017" s="350" t="s">
        <v>7654</v>
      </c>
      <c r="E4017" s="350" t="s">
        <v>14925</v>
      </c>
      <c r="F4017" s="350" t="s">
        <v>2334</v>
      </c>
      <c r="G4017" s="350" t="s">
        <v>447</v>
      </c>
      <c r="H4017" s="309"/>
    </row>
    <row r="4018" spans="1:8" s="187" customFormat="1" ht="22.9" customHeight="1" x14ac:dyDescent="0.2">
      <c r="A4018" s="552"/>
      <c r="B4018" s="553"/>
      <c r="C4018" s="350" t="s">
        <v>7655</v>
      </c>
      <c r="D4018" s="350" t="s">
        <v>7656</v>
      </c>
      <c r="E4018" s="350" t="s">
        <v>14925</v>
      </c>
      <c r="F4018" s="350" t="s">
        <v>2334</v>
      </c>
      <c r="G4018" s="350" t="s">
        <v>447</v>
      </c>
      <c r="H4018" s="309"/>
    </row>
    <row r="4019" spans="1:8" s="187" customFormat="1" ht="22.9" customHeight="1" x14ac:dyDescent="0.2">
      <c r="A4019" s="552"/>
      <c r="B4019" s="553"/>
      <c r="C4019" s="350" t="s">
        <v>7657</v>
      </c>
      <c r="D4019" s="350" t="s">
        <v>7658</v>
      </c>
      <c r="E4019" s="350" t="s">
        <v>14925</v>
      </c>
      <c r="F4019" s="350" t="s">
        <v>2334</v>
      </c>
      <c r="G4019" s="350" t="s">
        <v>447</v>
      </c>
      <c r="H4019" s="309"/>
    </row>
    <row r="4020" spans="1:8" s="187" customFormat="1" ht="22.9" customHeight="1" x14ac:dyDescent="0.2">
      <c r="A4020" s="552"/>
      <c r="B4020" s="553"/>
      <c r="C4020" s="350" t="s">
        <v>7659</v>
      </c>
      <c r="D4020" s="350" t="s">
        <v>7660</v>
      </c>
      <c r="E4020" s="350" t="s">
        <v>14925</v>
      </c>
      <c r="F4020" s="350" t="s">
        <v>2334</v>
      </c>
      <c r="G4020" s="350" t="s">
        <v>447</v>
      </c>
      <c r="H4020" s="309"/>
    </row>
    <row r="4021" spans="1:8" s="187" customFormat="1" ht="22.9" customHeight="1" x14ac:dyDescent="0.2">
      <c r="A4021" s="552"/>
      <c r="B4021" s="553"/>
      <c r="C4021" s="350" t="s">
        <v>7661</v>
      </c>
      <c r="D4021" s="350" t="s">
        <v>7662</v>
      </c>
      <c r="E4021" s="350" t="s">
        <v>14925</v>
      </c>
      <c r="F4021" s="350" t="s">
        <v>2334</v>
      </c>
      <c r="G4021" s="350" t="s">
        <v>447</v>
      </c>
      <c r="H4021" s="309"/>
    </row>
    <row r="4022" spans="1:8" s="187" customFormat="1" ht="22.9" customHeight="1" x14ac:dyDescent="0.2">
      <c r="A4022" s="552"/>
      <c r="B4022" s="553"/>
      <c r="C4022" s="350" t="s">
        <v>7663</v>
      </c>
      <c r="D4022" s="350" t="s">
        <v>7664</v>
      </c>
      <c r="E4022" s="350" t="s">
        <v>14925</v>
      </c>
      <c r="F4022" s="350" t="s">
        <v>2334</v>
      </c>
      <c r="G4022" s="350" t="s">
        <v>447</v>
      </c>
      <c r="H4022" s="309"/>
    </row>
    <row r="4023" spans="1:8" s="187" customFormat="1" ht="22.9" customHeight="1" x14ac:dyDescent="0.2">
      <c r="A4023" s="552"/>
      <c r="B4023" s="553"/>
      <c r="C4023" s="350" t="s">
        <v>7665</v>
      </c>
      <c r="D4023" s="350" t="s">
        <v>7666</v>
      </c>
      <c r="E4023" s="350" t="s">
        <v>14925</v>
      </c>
      <c r="F4023" s="350" t="s">
        <v>2334</v>
      </c>
      <c r="G4023" s="350" t="s">
        <v>447</v>
      </c>
      <c r="H4023" s="309"/>
    </row>
    <row r="4024" spans="1:8" s="187" customFormat="1" ht="22.9" customHeight="1" x14ac:dyDescent="0.2">
      <c r="A4024" s="552"/>
      <c r="B4024" s="553"/>
      <c r="C4024" s="350" t="s">
        <v>7667</v>
      </c>
      <c r="D4024" s="350" t="s">
        <v>7636</v>
      </c>
      <c r="E4024" s="350" t="s">
        <v>14925</v>
      </c>
      <c r="F4024" s="350" t="s">
        <v>2334</v>
      </c>
      <c r="G4024" s="350" t="s">
        <v>447</v>
      </c>
      <c r="H4024" s="309"/>
    </row>
    <row r="4025" spans="1:8" s="187" customFormat="1" ht="22.9" customHeight="1" x14ac:dyDescent="0.2">
      <c r="A4025" s="349" t="s">
        <v>828</v>
      </c>
      <c r="B4025" s="350" t="s">
        <v>8120</v>
      </c>
      <c r="C4025" s="350" t="s">
        <v>7668</v>
      </c>
      <c r="D4025" s="350" t="s">
        <v>8120</v>
      </c>
      <c r="E4025" s="350" t="s">
        <v>262</v>
      </c>
      <c r="F4025" s="350" t="s">
        <v>262</v>
      </c>
      <c r="G4025" s="350"/>
      <c r="H4025" s="309"/>
    </row>
    <row r="4026" spans="1:8" s="187" customFormat="1" ht="22.9" customHeight="1" x14ac:dyDescent="0.2">
      <c r="A4026" s="552" t="s">
        <v>829</v>
      </c>
      <c r="B4026" s="553" t="s">
        <v>830</v>
      </c>
      <c r="C4026" s="350" t="s">
        <v>7669</v>
      </c>
      <c r="D4026" s="350" t="s">
        <v>7670</v>
      </c>
      <c r="E4026" s="350" t="s">
        <v>262</v>
      </c>
      <c r="F4026" s="350" t="s">
        <v>262</v>
      </c>
      <c r="G4026" s="350" t="s">
        <v>462</v>
      </c>
      <c r="H4026" s="309"/>
    </row>
    <row r="4027" spans="1:8" s="187" customFormat="1" ht="22.9" customHeight="1" x14ac:dyDescent="0.2">
      <c r="A4027" s="552"/>
      <c r="B4027" s="553"/>
      <c r="C4027" s="350" t="s">
        <v>7671</v>
      </c>
      <c r="D4027" s="350" t="s">
        <v>7670</v>
      </c>
      <c r="E4027" s="350" t="s">
        <v>262</v>
      </c>
      <c r="F4027" s="350" t="s">
        <v>262</v>
      </c>
      <c r="G4027" s="350" t="s">
        <v>462</v>
      </c>
      <c r="H4027" s="309"/>
    </row>
    <row r="4028" spans="1:8" s="187" customFormat="1" ht="22.9" customHeight="1" x14ac:dyDescent="0.2">
      <c r="A4028" s="552"/>
      <c r="B4028" s="553"/>
      <c r="C4028" s="350" t="s">
        <v>7672</v>
      </c>
      <c r="D4028" s="350" t="s">
        <v>7670</v>
      </c>
      <c r="E4028" s="350" t="s">
        <v>262</v>
      </c>
      <c r="F4028" s="350" t="s">
        <v>262</v>
      </c>
      <c r="G4028" s="350" t="s">
        <v>462</v>
      </c>
      <c r="H4028" s="309"/>
    </row>
    <row r="4029" spans="1:8" s="187" customFormat="1" ht="22.9" customHeight="1" x14ac:dyDescent="0.2">
      <c r="A4029" s="552"/>
      <c r="B4029" s="553"/>
      <c r="C4029" s="350" t="s">
        <v>7673</v>
      </c>
      <c r="D4029" s="350" t="s">
        <v>7674</v>
      </c>
      <c r="E4029" s="350" t="s">
        <v>262</v>
      </c>
      <c r="F4029" s="350" t="s">
        <v>262</v>
      </c>
      <c r="G4029" s="350" t="s">
        <v>462</v>
      </c>
      <c r="H4029" s="309"/>
    </row>
    <row r="4030" spans="1:8" s="187" customFormat="1" ht="22.9" customHeight="1" x14ac:dyDescent="0.2">
      <c r="A4030" s="552" t="s">
        <v>490</v>
      </c>
      <c r="B4030" s="553" t="s">
        <v>16217</v>
      </c>
      <c r="C4030" s="350" t="s">
        <v>7675</v>
      </c>
      <c r="D4030" s="350" t="s">
        <v>7676</v>
      </c>
      <c r="E4030" s="350" t="s">
        <v>262</v>
      </c>
      <c r="F4030" s="350" t="s">
        <v>262</v>
      </c>
      <c r="G4030" s="350" t="s">
        <v>447</v>
      </c>
      <c r="H4030" s="309"/>
    </row>
    <row r="4031" spans="1:8" s="187" customFormat="1" ht="22.9" customHeight="1" x14ac:dyDescent="0.2">
      <c r="A4031" s="552"/>
      <c r="B4031" s="553"/>
      <c r="C4031" s="350" t="s">
        <v>7677</v>
      </c>
      <c r="D4031" s="350" t="s">
        <v>18335</v>
      </c>
      <c r="E4031" s="350" t="s">
        <v>262</v>
      </c>
      <c r="F4031" s="350" t="s">
        <v>262</v>
      </c>
      <c r="G4031" s="350" t="s">
        <v>447</v>
      </c>
      <c r="H4031" s="309"/>
    </row>
    <row r="4032" spans="1:8" s="187" customFormat="1" ht="22.9" customHeight="1" x14ac:dyDescent="0.2">
      <c r="A4032" s="552"/>
      <c r="B4032" s="553"/>
      <c r="C4032" s="350" t="s">
        <v>7678</v>
      </c>
      <c r="D4032" s="350" t="s">
        <v>7679</v>
      </c>
      <c r="E4032" s="350" t="s">
        <v>262</v>
      </c>
      <c r="F4032" s="350" t="s">
        <v>262</v>
      </c>
      <c r="G4032" s="350" t="s">
        <v>447</v>
      </c>
      <c r="H4032" s="309"/>
    </row>
    <row r="4033" spans="1:8" s="187" customFormat="1" ht="22.9" customHeight="1" x14ac:dyDescent="0.2">
      <c r="A4033" s="552"/>
      <c r="B4033" s="553"/>
      <c r="C4033" s="350" t="s">
        <v>7680</v>
      </c>
      <c r="D4033" s="350" t="s">
        <v>7681</v>
      </c>
      <c r="E4033" s="350" t="s">
        <v>262</v>
      </c>
      <c r="F4033" s="350" t="s">
        <v>262</v>
      </c>
      <c r="G4033" s="350" t="s">
        <v>447</v>
      </c>
      <c r="H4033" s="309"/>
    </row>
    <row r="4034" spans="1:8" s="187" customFormat="1" ht="22.9" customHeight="1" x14ac:dyDescent="0.2">
      <c r="A4034" s="552"/>
      <c r="B4034" s="553"/>
      <c r="C4034" s="350" t="s">
        <v>7682</v>
      </c>
      <c r="D4034" s="350" t="s">
        <v>7683</v>
      </c>
      <c r="E4034" s="350" t="s">
        <v>262</v>
      </c>
      <c r="F4034" s="350" t="s">
        <v>262</v>
      </c>
      <c r="G4034" s="350" t="s">
        <v>447</v>
      </c>
      <c r="H4034" s="309"/>
    </row>
    <row r="4035" spans="1:8" s="187" customFormat="1" ht="22.9" customHeight="1" x14ac:dyDescent="0.2">
      <c r="A4035" s="552"/>
      <c r="B4035" s="553"/>
      <c r="C4035" s="350" t="s">
        <v>7684</v>
      </c>
      <c r="D4035" s="350" t="s">
        <v>7685</v>
      </c>
      <c r="E4035" s="350" t="s">
        <v>262</v>
      </c>
      <c r="F4035" s="350" t="s">
        <v>262</v>
      </c>
      <c r="G4035" s="350" t="s">
        <v>447</v>
      </c>
      <c r="H4035" s="309"/>
    </row>
    <row r="4036" spans="1:8" s="187" customFormat="1" ht="22.9" customHeight="1" x14ac:dyDescent="0.2">
      <c r="A4036" s="552"/>
      <c r="B4036" s="553"/>
      <c r="C4036" s="350" t="s">
        <v>7686</v>
      </c>
      <c r="D4036" s="350" t="s">
        <v>7687</v>
      </c>
      <c r="E4036" s="350" t="s">
        <v>262</v>
      </c>
      <c r="F4036" s="350" t="s">
        <v>262</v>
      </c>
      <c r="G4036" s="350" t="s">
        <v>447</v>
      </c>
      <c r="H4036" s="309"/>
    </row>
    <row r="4037" spans="1:8" s="187" customFormat="1" ht="22.9" customHeight="1" x14ac:dyDescent="0.2">
      <c r="A4037" s="552"/>
      <c r="B4037" s="553"/>
      <c r="C4037" s="350" t="s">
        <v>7688</v>
      </c>
      <c r="D4037" s="350" t="s">
        <v>7689</v>
      </c>
      <c r="E4037" s="350" t="s">
        <v>262</v>
      </c>
      <c r="F4037" s="350" t="s">
        <v>262</v>
      </c>
      <c r="G4037" s="350" t="s">
        <v>447</v>
      </c>
      <c r="H4037" s="309"/>
    </row>
    <row r="4038" spans="1:8" s="187" customFormat="1" ht="22.9" customHeight="1" x14ac:dyDescent="0.2">
      <c r="A4038" s="552"/>
      <c r="B4038" s="553"/>
      <c r="C4038" s="350" t="s">
        <v>7691</v>
      </c>
      <c r="D4038" s="350" t="s">
        <v>7692</v>
      </c>
      <c r="E4038" s="350" t="s">
        <v>262</v>
      </c>
      <c r="F4038" s="350" t="s">
        <v>262</v>
      </c>
      <c r="G4038" s="350" t="s">
        <v>447</v>
      </c>
      <c r="H4038" s="309"/>
    </row>
    <row r="4039" spans="1:8" s="187" customFormat="1" ht="22.9" customHeight="1" x14ac:dyDescent="0.2">
      <c r="A4039" s="552"/>
      <c r="B4039" s="553"/>
      <c r="C4039" s="350" t="s">
        <v>7693</v>
      </c>
      <c r="D4039" s="350" t="s">
        <v>18336</v>
      </c>
      <c r="E4039" s="350" t="s">
        <v>262</v>
      </c>
      <c r="F4039" s="350" t="s">
        <v>262</v>
      </c>
      <c r="G4039" s="350" t="s">
        <v>447</v>
      </c>
      <c r="H4039" s="309"/>
    </row>
    <row r="4040" spans="1:8" s="187" customFormat="1" ht="22.9" customHeight="1" x14ac:dyDescent="0.2">
      <c r="A4040" s="552"/>
      <c r="B4040" s="553"/>
      <c r="C4040" s="350" t="s">
        <v>7694</v>
      </c>
      <c r="D4040" s="350" t="s">
        <v>7695</v>
      </c>
      <c r="E4040" s="350" t="s">
        <v>262</v>
      </c>
      <c r="F4040" s="350" t="s">
        <v>262</v>
      </c>
      <c r="G4040" s="350" t="s">
        <v>447</v>
      </c>
      <c r="H4040" s="309"/>
    </row>
    <row r="4041" spans="1:8" s="187" customFormat="1" ht="22.9" customHeight="1" x14ac:dyDescent="0.2">
      <c r="A4041" s="552"/>
      <c r="B4041" s="553"/>
      <c r="C4041" s="350" t="s">
        <v>7696</v>
      </c>
      <c r="D4041" s="350" t="s">
        <v>7697</v>
      </c>
      <c r="E4041" s="350" t="s">
        <v>262</v>
      </c>
      <c r="F4041" s="350" t="s">
        <v>262</v>
      </c>
      <c r="G4041" s="350" t="s">
        <v>447</v>
      </c>
      <c r="H4041" s="309"/>
    </row>
    <row r="4042" spans="1:8" s="187" customFormat="1" ht="22.9" customHeight="1" x14ac:dyDescent="0.2">
      <c r="A4042" s="552"/>
      <c r="B4042" s="553"/>
      <c r="C4042" s="350" t="s">
        <v>7698</v>
      </c>
      <c r="D4042" s="350" t="s">
        <v>8120</v>
      </c>
      <c r="E4042" s="350" t="s">
        <v>262</v>
      </c>
      <c r="F4042" s="350" t="s">
        <v>262</v>
      </c>
      <c r="G4042" s="350" t="s">
        <v>447</v>
      </c>
      <c r="H4042" s="309"/>
    </row>
    <row r="4043" spans="1:8" s="187" customFormat="1" ht="22.9" customHeight="1" x14ac:dyDescent="0.2">
      <c r="A4043" s="552"/>
      <c r="B4043" s="553"/>
      <c r="C4043" s="350" t="s">
        <v>7699</v>
      </c>
      <c r="D4043" s="350" t="s">
        <v>16940</v>
      </c>
      <c r="E4043" s="350" t="s">
        <v>262</v>
      </c>
      <c r="F4043" s="350" t="s">
        <v>262</v>
      </c>
      <c r="G4043" s="350" t="s">
        <v>447</v>
      </c>
      <c r="H4043" s="309"/>
    </row>
    <row r="4044" spans="1:8" s="187" customFormat="1" ht="22.9" customHeight="1" x14ac:dyDescent="0.2">
      <c r="A4044" s="552"/>
      <c r="B4044" s="553"/>
      <c r="C4044" s="350" t="s">
        <v>7700</v>
      </c>
      <c r="D4044" s="350" t="s">
        <v>16941</v>
      </c>
      <c r="E4044" s="350" t="s">
        <v>262</v>
      </c>
      <c r="F4044" s="350" t="s">
        <v>262</v>
      </c>
      <c r="G4044" s="350" t="s">
        <v>447</v>
      </c>
      <c r="H4044" s="309"/>
    </row>
    <row r="4045" spans="1:8" s="187" customFormat="1" ht="22.9" customHeight="1" x14ac:dyDescent="0.2">
      <c r="A4045" s="552"/>
      <c r="B4045" s="350" t="s">
        <v>8121</v>
      </c>
      <c r="C4045" s="350" t="s">
        <v>7690</v>
      </c>
      <c r="D4045" s="350" t="s">
        <v>8122</v>
      </c>
      <c r="E4045" s="350" t="s">
        <v>262</v>
      </c>
      <c r="F4045" s="350" t="s">
        <v>262</v>
      </c>
      <c r="G4045" s="350" t="s">
        <v>447</v>
      </c>
      <c r="H4045" s="309"/>
    </row>
    <row r="4046" spans="1:8" s="187" customFormat="1" ht="22.9" customHeight="1" x14ac:dyDescent="0.2">
      <c r="A4046" s="552" t="s">
        <v>544</v>
      </c>
      <c r="B4046" s="553" t="s">
        <v>408</v>
      </c>
      <c r="C4046" s="350" t="s">
        <v>7701</v>
      </c>
      <c r="D4046" s="350" t="s">
        <v>7702</v>
      </c>
      <c r="E4046" s="350" t="s">
        <v>262</v>
      </c>
      <c r="F4046" s="350" t="s">
        <v>262</v>
      </c>
      <c r="G4046" s="350" t="s">
        <v>447</v>
      </c>
      <c r="H4046" s="309"/>
    </row>
    <row r="4047" spans="1:8" s="187" customFormat="1" ht="22.9" customHeight="1" x14ac:dyDescent="0.2">
      <c r="A4047" s="552"/>
      <c r="B4047" s="553"/>
      <c r="C4047" s="350" t="s">
        <v>7703</v>
      </c>
      <c r="D4047" s="350" t="s">
        <v>8123</v>
      </c>
      <c r="E4047" s="350" t="s">
        <v>262</v>
      </c>
      <c r="F4047" s="350" t="s">
        <v>262</v>
      </c>
      <c r="G4047" s="350" t="s">
        <v>447</v>
      </c>
      <c r="H4047" s="309"/>
    </row>
    <row r="4048" spans="1:8" s="187" customFormat="1" ht="22.9" customHeight="1" x14ac:dyDescent="0.2">
      <c r="A4048" s="552"/>
      <c r="B4048" s="553"/>
      <c r="C4048" s="350" t="s">
        <v>7704</v>
      </c>
      <c r="D4048" s="350" t="s">
        <v>7705</v>
      </c>
      <c r="E4048" s="350" t="s">
        <v>262</v>
      </c>
      <c r="F4048" s="350" t="s">
        <v>262</v>
      </c>
      <c r="G4048" s="350" t="s">
        <v>447</v>
      </c>
      <c r="H4048" s="309"/>
    </row>
    <row r="4049" spans="1:8" s="187" customFormat="1" ht="22.9" customHeight="1" x14ac:dyDescent="0.2">
      <c r="A4049" s="552"/>
      <c r="B4049" s="553"/>
      <c r="C4049" s="350" t="s">
        <v>7706</v>
      </c>
      <c r="D4049" s="350" t="s">
        <v>7707</v>
      </c>
      <c r="E4049" s="350" t="s">
        <v>262</v>
      </c>
      <c r="F4049" s="350" t="s">
        <v>262</v>
      </c>
      <c r="G4049" s="350" t="s">
        <v>447</v>
      </c>
      <c r="H4049" s="309"/>
    </row>
    <row r="4050" spans="1:8" s="187" customFormat="1" ht="22.9" customHeight="1" x14ac:dyDescent="0.2">
      <c r="A4050" s="552"/>
      <c r="B4050" s="553"/>
      <c r="C4050" s="350" t="s">
        <v>7708</v>
      </c>
      <c r="D4050" s="350" t="s">
        <v>7709</v>
      </c>
      <c r="E4050" s="350" t="s">
        <v>262</v>
      </c>
      <c r="F4050" s="350" t="s">
        <v>262</v>
      </c>
      <c r="G4050" s="350" t="s">
        <v>447</v>
      </c>
      <c r="H4050" s="309"/>
    </row>
    <row r="4051" spans="1:8" s="187" customFormat="1" ht="22.9" customHeight="1" x14ac:dyDescent="0.2">
      <c r="A4051" s="552"/>
      <c r="B4051" s="553"/>
      <c r="C4051" s="350" t="s">
        <v>7710</v>
      </c>
      <c r="D4051" s="350" t="s">
        <v>7711</v>
      </c>
      <c r="E4051" s="350" t="s">
        <v>262</v>
      </c>
      <c r="F4051" s="350" t="s">
        <v>262</v>
      </c>
      <c r="G4051" s="350" t="s">
        <v>447</v>
      </c>
      <c r="H4051" s="309"/>
    </row>
    <row r="4052" spans="1:8" s="187" customFormat="1" ht="22.9" customHeight="1" x14ac:dyDescent="0.2">
      <c r="A4052" s="552"/>
      <c r="B4052" s="553"/>
      <c r="C4052" s="350" t="s">
        <v>7712</v>
      </c>
      <c r="D4052" s="350" t="s">
        <v>7713</v>
      </c>
      <c r="E4052" s="350" t="s">
        <v>262</v>
      </c>
      <c r="F4052" s="350" t="s">
        <v>262</v>
      </c>
      <c r="G4052" s="350" t="s">
        <v>447</v>
      </c>
      <c r="H4052" s="309"/>
    </row>
    <row r="4053" spans="1:8" s="187" customFormat="1" ht="22.9" customHeight="1" x14ac:dyDescent="0.2">
      <c r="A4053" s="552"/>
      <c r="B4053" s="553"/>
      <c r="C4053" s="350" t="s">
        <v>7714</v>
      </c>
      <c r="D4053" s="350" t="s">
        <v>8124</v>
      </c>
      <c r="E4053" s="350" t="s">
        <v>262</v>
      </c>
      <c r="F4053" s="350" t="s">
        <v>262</v>
      </c>
      <c r="G4053" s="350" t="s">
        <v>447</v>
      </c>
      <c r="H4053" s="309"/>
    </row>
    <row r="4054" spans="1:8" s="187" customFormat="1" ht="22.9" customHeight="1" x14ac:dyDescent="0.2">
      <c r="A4054" s="552"/>
      <c r="B4054" s="553"/>
      <c r="C4054" s="350" t="s">
        <v>7715</v>
      </c>
      <c r="D4054" s="350" t="s">
        <v>7716</v>
      </c>
      <c r="E4054" s="350" t="s">
        <v>262</v>
      </c>
      <c r="F4054" s="350" t="s">
        <v>262</v>
      </c>
      <c r="G4054" s="350" t="s">
        <v>447</v>
      </c>
      <c r="H4054" s="309"/>
    </row>
    <row r="4055" spans="1:8" s="187" customFormat="1" ht="22.9" customHeight="1" x14ac:dyDescent="0.2">
      <c r="A4055" s="552"/>
      <c r="B4055" s="553"/>
      <c r="C4055" s="350" t="s">
        <v>7717</v>
      </c>
      <c r="D4055" s="350" t="s">
        <v>16942</v>
      </c>
      <c r="E4055" s="350" t="s">
        <v>262</v>
      </c>
      <c r="F4055" s="350" t="s">
        <v>262</v>
      </c>
      <c r="G4055" s="350" t="s">
        <v>447</v>
      </c>
      <c r="H4055" s="309"/>
    </row>
    <row r="4056" spans="1:8" s="187" customFormat="1" ht="22.9" customHeight="1" x14ac:dyDescent="0.2">
      <c r="A4056" s="552"/>
      <c r="B4056" s="553"/>
      <c r="C4056" s="350" t="s">
        <v>7718</v>
      </c>
      <c r="D4056" s="350" t="s">
        <v>8125</v>
      </c>
      <c r="E4056" s="350" t="s">
        <v>262</v>
      </c>
      <c r="F4056" s="350" t="s">
        <v>262</v>
      </c>
      <c r="G4056" s="350" t="s">
        <v>447</v>
      </c>
      <c r="H4056" s="309"/>
    </row>
    <row r="4057" spans="1:8" s="187" customFormat="1" ht="22.9" customHeight="1" x14ac:dyDescent="0.2">
      <c r="A4057" s="552"/>
      <c r="B4057" s="553"/>
      <c r="C4057" s="350" t="s">
        <v>7719</v>
      </c>
      <c r="D4057" s="350" t="s">
        <v>7720</v>
      </c>
      <c r="E4057" s="350" t="s">
        <v>262</v>
      </c>
      <c r="F4057" s="350" t="s">
        <v>262</v>
      </c>
      <c r="G4057" s="350" t="s">
        <v>447</v>
      </c>
      <c r="H4057" s="309"/>
    </row>
    <row r="4058" spans="1:8" s="187" customFormat="1" ht="22.9" customHeight="1" x14ac:dyDescent="0.2">
      <c r="A4058" s="552"/>
      <c r="B4058" s="553"/>
      <c r="C4058" s="350" t="s">
        <v>7721</v>
      </c>
      <c r="D4058" s="350" t="s">
        <v>7722</v>
      </c>
      <c r="E4058" s="350" t="s">
        <v>262</v>
      </c>
      <c r="F4058" s="350" t="s">
        <v>262</v>
      </c>
      <c r="G4058" s="350" t="s">
        <v>447</v>
      </c>
      <c r="H4058" s="309"/>
    </row>
    <row r="4059" spans="1:8" s="187" customFormat="1" ht="22.9" customHeight="1" x14ac:dyDescent="0.2">
      <c r="A4059" s="552"/>
      <c r="B4059" s="553"/>
      <c r="C4059" s="350" t="s">
        <v>7723</v>
      </c>
      <c r="D4059" s="350" t="s">
        <v>7724</v>
      </c>
      <c r="E4059" s="350" t="s">
        <v>262</v>
      </c>
      <c r="F4059" s="350" t="s">
        <v>262</v>
      </c>
      <c r="G4059" s="350" t="s">
        <v>447</v>
      </c>
      <c r="H4059" s="309"/>
    </row>
    <row r="4060" spans="1:8" s="187" customFormat="1" ht="22.9" customHeight="1" x14ac:dyDescent="0.2">
      <c r="A4060" s="349" t="s">
        <v>982</v>
      </c>
      <c r="B4060" s="350" t="s">
        <v>983</v>
      </c>
      <c r="C4060" s="350" t="s">
        <v>7725</v>
      </c>
      <c r="D4060" s="350" t="s">
        <v>984</v>
      </c>
      <c r="E4060" s="350" t="s">
        <v>259</v>
      </c>
      <c r="F4060" s="350" t="s">
        <v>259</v>
      </c>
      <c r="G4060" s="350" t="s">
        <v>447</v>
      </c>
      <c r="H4060" s="309"/>
    </row>
    <row r="4061" spans="1:8" s="187" customFormat="1" ht="22.9" customHeight="1" x14ac:dyDescent="0.2">
      <c r="A4061" s="349" t="s">
        <v>985</v>
      </c>
      <c r="B4061" s="350" t="s">
        <v>986</v>
      </c>
      <c r="C4061" s="350" t="s">
        <v>7726</v>
      </c>
      <c r="D4061" s="350" t="s">
        <v>987</v>
      </c>
      <c r="E4061" s="350" t="s">
        <v>259</v>
      </c>
      <c r="F4061" s="350" t="s">
        <v>259</v>
      </c>
      <c r="G4061" s="350"/>
      <c r="H4061" s="309"/>
    </row>
    <row r="4062" spans="1:8" s="187" customFormat="1" ht="22.9" customHeight="1" x14ac:dyDescent="0.2">
      <c r="A4062" s="552" t="s">
        <v>545</v>
      </c>
      <c r="B4062" s="553" t="s">
        <v>416</v>
      </c>
      <c r="C4062" s="350" t="s">
        <v>7727</v>
      </c>
      <c r="D4062" s="350" t="s">
        <v>7728</v>
      </c>
      <c r="E4062" s="350" t="s">
        <v>259</v>
      </c>
      <c r="F4062" s="350" t="s">
        <v>259</v>
      </c>
      <c r="G4062" s="350" t="s">
        <v>447</v>
      </c>
      <c r="H4062" s="309"/>
    </row>
    <row r="4063" spans="1:8" s="187" customFormat="1" ht="22.9" customHeight="1" x14ac:dyDescent="0.2">
      <c r="A4063" s="552"/>
      <c r="B4063" s="553"/>
      <c r="C4063" s="350" t="s">
        <v>7729</v>
      </c>
      <c r="D4063" s="350" t="s">
        <v>7730</v>
      </c>
      <c r="E4063" s="350" t="s">
        <v>259</v>
      </c>
      <c r="F4063" s="350" t="s">
        <v>259</v>
      </c>
      <c r="G4063" s="350" t="s">
        <v>447</v>
      </c>
      <c r="H4063" s="309"/>
    </row>
    <row r="4064" spans="1:8" s="187" customFormat="1" ht="22.9" customHeight="1" x14ac:dyDescent="0.2">
      <c r="A4064" s="552"/>
      <c r="B4064" s="553"/>
      <c r="C4064" s="350" t="s">
        <v>7731</v>
      </c>
      <c r="D4064" s="350" t="s">
        <v>7732</v>
      </c>
      <c r="E4064" s="350" t="s">
        <v>259</v>
      </c>
      <c r="F4064" s="350" t="s">
        <v>259</v>
      </c>
      <c r="G4064" s="350" t="s">
        <v>447</v>
      </c>
      <c r="H4064" s="309"/>
    </row>
    <row r="4065" spans="1:8" s="187" customFormat="1" ht="22.9" customHeight="1" x14ac:dyDescent="0.2">
      <c r="A4065" s="552"/>
      <c r="B4065" s="553"/>
      <c r="C4065" s="350" t="s">
        <v>7733</v>
      </c>
      <c r="D4065" s="350" t="s">
        <v>7734</v>
      </c>
      <c r="E4065" s="350" t="s">
        <v>259</v>
      </c>
      <c r="F4065" s="350" t="s">
        <v>259</v>
      </c>
      <c r="G4065" s="350" t="s">
        <v>447</v>
      </c>
      <c r="H4065" s="309"/>
    </row>
    <row r="4066" spans="1:8" s="187" customFormat="1" ht="22.9" customHeight="1" x14ac:dyDescent="0.2">
      <c r="A4066" s="552"/>
      <c r="B4066" s="553"/>
      <c r="C4066" s="350" t="s">
        <v>7735</v>
      </c>
      <c r="D4066" s="350" t="s">
        <v>7736</v>
      </c>
      <c r="E4066" s="350" t="s">
        <v>259</v>
      </c>
      <c r="F4066" s="350" t="s">
        <v>259</v>
      </c>
      <c r="G4066" s="350" t="s">
        <v>447</v>
      </c>
      <c r="H4066" s="309"/>
    </row>
    <row r="4067" spans="1:8" s="187" customFormat="1" ht="22.9" customHeight="1" x14ac:dyDescent="0.2">
      <c r="A4067" s="552"/>
      <c r="B4067" s="553"/>
      <c r="C4067" s="350" t="s">
        <v>7737</v>
      </c>
      <c r="D4067" s="350" t="s">
        <v>7738</v>
      </c>
      <c r="E4067" s="350" t="s">
        <v>259</v>
      </c>
      <c r="F4067" s="350" t="s">
        <v>259</v>
      </c>
      <c r="G4067" s="350" t="s">
        <v>447</v>
      </c>
      <c r="H4067" s="309"/>
    </row>
    <row r="4068" spans="1:8" s="187" customFormat="1" ht="22.9" customHeight="1" x14ac:dyDescent="0.2">
      <c r="A4068" s="552"/>
      <c r="B4068" s="553"/>
      <c r="C4068" s="350" t="s">
        <v>7739</v>
      </c>
      <c r="D4068" s="350" t="s">
        <v>8126</v>
      </c>
      <c r="E4068" s="350" t="s">
        <v>259</v>
      </c>
      <c r="F4068" s="350" t="s">
        <v>259</v>
      </c>
      <c r="G4068" s="350" t="s">
        <v>447</v>
      </c>
      <c r="H4068" s="309"/>
    </row>
    <row r="4069" spans="1:8" s="187" customFormat="1" ht="22.9" customHeight="1" x14ac:dyDescent="0.2">
      <c r="A4069" s="552"/>
      <c r="B4069" s="553"/>
      <c r="C4069" s="350" t="s">
        <v>7740</v>
      </c>
      <c r="D4069" s="350" t="s">
        <v>7741</v>
      </c>
      <c r="E4069" s="350" t="s">
        <v>259</v>
      </c>
      <c r="F4069" s="350" t="s">
        <v>259</v>
      </c>
      <c r="G4069" s="350" t="s">
        <v>447</v>
      </c>
      <c r="H4069" s="309"/>
    </row>
    <row r="4070" spans="1:8" s="187" customFormat="1" ht="22.9" customHeight="1" x14ac:dyDescent="0.2">
      <c r="A4070" s="552"/>
      <c r="B4070" s="553"/>
      <c r="C4070" s="350" t="s">
        <v>7742</v>
      </c>
      <c r="D4070" s="350" t="s">
        <v>7743</v>
      </c>
      <c r="E4070" s="350" t="s">
        <v>259</v>
      </c>
      <c r="F4070" s="350" t="s">
        <v>259</v>
      </c>
      <c r="G4070" s="350" t="s">
        <v>447</v>
      </c>
      <c r="H4070" s="309"/>
    </row>
    <row r="4071" spans="1:8" s="187" customFormat="1" ht="22.9" customHeight="1" x14ac:dyDescent="0.2">
      <c r="A4071" s="552"/>
      <c r="B4071" s="553"/>
      <c r="C4071" s="350" t="s">
        <v>7744</v>
      </c>
      <c r="D4071" s="350" t="s">
        <v>7745</v>
      </c>
      <c r="E4071" s="350" t="s">
        <v>259</v>
      </c>
      <c r="F4071" s="350" t="s">
        <v>259</v>
      </c>
      <c r="G4071" s="350" t="s">
        <v>447</v>
      </c>
      <c r="H4071" s="309"/>
    </row>
    <row r="4072" spans="1:8" s="187" customFormat="1" ht="22.9" customHeight="1" x14ac:dyDescent="0.2">
      <c r="A4072" s="552"/>
      <c r="B4072" s="553"/>
      <c r="C4072" s="350" t="s">
        <v>7746</v>
      </c>
      <c r="D4072" s="350" t="s">
        <v>7747</v>
      </c>
      <c r="E4072" s="350" t="s">
        <v>259</v>
      </c>
      <c r="F4072" s="350" t="s">
        <v>259</v>
      </c>
      <c r="G4072" s="350" t="s">
        <v>447</v>
      </c>
      <c r="H4072" s="309"/>
    </row>
    <row r="4073" spans="1:8" s="187" customFormat="1" ht="22.9" customHeight="1" x14ac:dyDescent="0.2">
      <c r="A4073" s="552"/>
      <c r="B4073" s="553"/>
      <c r="C4073" s="350" t="s">
        <v>7748</v>
      </c>
      <c r="D4073" s="350" t="s">
        <v>7749</v>
      </c>
      <c r="E4073" s="350" t="s">
        <v>259</v>
      </c>
      <c r="F4073" s="350" t="s">
        <v>259</v>
      </c>
      <c r="G4073" s="350" t="s">
        <v>447</v>
      </c>
      <c r="H4073" s="309"/>
    </row>
    <row r="4074" spans="1:8" s="187" customFormat="1" ht="22.9" customHeight="1" x14ac:dyDescent="0.2">
      <c r="A4074" s="552"/>
      <c r="B4074" s="553"/>
      <c r="C4074" s="350" t="s">
        <v>7750</v>
      </c>
      <c r="D4074" s="350" t="s">
        <v>7751</v>
      </c>
      <c r="E4074" s="350" t="s">
        <v>259</v>
      </c>
      <c r="F4074" s="350" t="s">
        <v>259</v>
      </c>
      <c r="G4074" s="350" t="s">
        <v>447</v>
      </c>
      <c r="H4074" s="309"/>
    </row>
    <row r="4075" spans="1:8" s="187" customFormat="1" ht="22.9" customHeight="1" x14ac:dyDescent="0.2">
      <c r="A4075" s="552"/>
      <c r="B4075" s="553"/>
      <c r="C4075" s="350" t="s">
        <v>7752</v>
      </c>
      <c r="D4075" s="350" t="s">
        <v>7753</v>
      </c>
      <c r="E4075" s="350" t="s">
        <v>259</v>
      </c>
      <c r="F4075" s="350" t="s">
        <v>259</v>
      </c>
      <c r="G4075" s="350" t="s">
        <v>447</v>
      </c>
      <c r="H4075" s="309"/>
    </row>
    <row r="4076" spans="1:8" s="187" customFormat="1" ht="22.9" customHeight="1" x14ac:dyDescent="0.2">
      <c r="A4076" s="552"/>
      <c r="B4076" s="553"/>
      <c r="C4076" s="350" t="s">
        <v>7754</v>
      </c>
      <c r="D4076" s="350" t="s">
        <v>7755</v>
      </c>
      <c r="E4076" s="350" t="s">
        <v>259</v>
      </c>
      <c r="F4076" s="350" t="s">
        <v>259</v>
      </c>
      <c r="G4076" s="350" t="s">
        <v>447</v>
      </c>
      <c r="H4076" s="309"/>
    </row>
    <row r="4077" spans="1:8" s="187" customFormat="1" ht="22.9" customHeight="1" x14ac:dyDescent="0.2">
      <c r="A4077" s="552"/>
      <c r="B4077" s="553"/>
      <c r="C4077" s="350" t="s">
        <v>7756</v>
      </c>
      <c r="D4077" s="350" t="s">
        <v>7757</v>
      </c>
      <c r="E4077" s="350" t="s">
        <v>259</v>
      </c>
      <c r="F4077" s="350" t="s">
        <v>259</v>
      </c>
      <c r="G4077" s="350" t="s">
        <v>447</v>
      </c>
      <c r="H4077" s="309"/>
    </row>
    <row r="4078" spans="1:8" s="187" customFormat="1" ht="22.9" customHeight="1" x14ac:dyDescent="0.2">
      <c r="A4078" s="552"/>
      <c r="B4078" s="553"/>
      <c r="C4078" s="350" t="s">
        <v>7758</v>
      </c>
      <c r="D4078" s="350" t="s">
        <v>7759</v>
      </c>
      <c r="E4078" s="350" t="s">
        <v>259</v>
      </c>
      <c r="F4078" s="350" t="s">
        <v>259</v>
      </c>
      <c r="G4078" s="350" t="s">
        <v>447</v>
      </c>
      <c r="H4078" s="309"/>
    </row>
    <row r="4079" spans="1:8" s="187" customFormat="1" ht="22.9" customHeight="1" x14ac:dyDescent="0.2">
      <c r="A4079" s="552"/>
      <c r="B4079" s="553"/>
      <c r="C4079" s="350" t="s">
        <v>16943</v>
      </c>
      <c r="D4079" s="350" t="s">
        <v>16944</v>
      </c>
      <c r="E4079" s="350" t="s">
        <v>259</v>
      </c>
      <c r="F4079" s="350" t="s">
        <v>259</v>
      </c>
      <c r="G4079" s="350" t="s">
        <v>447</v>
      </c>
      <c r="H4079" s="309"/>
    </row>
    <row r="4080" spans="1:8" s="187" customFormat="1" ht="22.9" customHeight="1" x14ac:dyDescent="0.2">
      <c r="A4080" s="552" t="s">
        <v>988</v>
      </c>
      <c r="B4080" s="553" t="s">
        <v>989</v>
      </c>
      <c r="C4080" s="350" t="s">
        <v>7760</v>
      </c>
      <c r="D4080" s="350" t="s">
        <v>7761</v>
      </c>
      <c r="E4080" s="350" t="s">
        <v>259</v>
      </c>
      <c r="F4080" s="350" t="s">
        <v>259</v>
      </c>
      <c r="G4080" s="350"/>
      <c r="H4080" s="309"/>
    </row>
    <row r="4081" spans="1:8" s="187" customFormat="1" ht="22.9" customHeight="1" x14ac:dyDescent="0.2">
      <c r="A4081" s="552"/>
      <c r="B4081" s="553"/>
      <c r="C4081" s="350" t="s">
        <v>7762</v>
      </c>
      <c r="D4081" s="350" t="s">
        <v>7763</v>
      </c>
      <c r="E4081" s="350" t="s">
        <v>259</v>
      </c>
      <c r="F4081" s="350" t="s">
        <v>259</v>
      </c>
      <c r="G4081" s="350"/>
      <c r="H4081" s="309"/>
    </row>
    <row r="4082" spans="1:8" s="187" customFormat="1" ht="22.9" customHeight="1" x14ac:dyDescent="0.2">
      <c r="A4082" s="552"/>
      <c r="B4082" s="553"/>
      <c r="C4082" s="350" t="s">
        <v>7764</v>
      </c>
      <c r="D4082" s="350" t="s">
        <v>7765</v>
      </c>
      <c r="E4082" s="350" t="s">
        <v>259</v>
      </c>
      <c r="F4082" s="350" t="s">
        <v>259</v>
      </c>
      <c r="G4082" s="350"/>
      <c r="H4082" s="309"/>
    </row>
    <row r="4083" spans="1:8" s="187" customFormat="1" ht="22.9" customHeight="1" x14ac:dyDescent="0.2">
      <c r="A4083" s="552"/>
      <c r="B4083" s="553"/>
      <c r="C4083" s="350" t="s">
        <v>7766</v>
      </c>
      <c r="D4083" s="350" t="s">
        <v>7767</v>
      </c>
      <c r="E4083" s="350" t="s">
        <v>259</v>
      </c>
      <c r="F4083" s="350" t="s">
        <v>259</v>
      </c>
      <c r="G4083" s="350"/>
      <c r="H4083" s="309"/>
    </row>
    <row r="4084" spans="1:8" s="187" customFormat="1" ht="22.9" customHeight="1" x14ac:dyDescent="0.2">
      <c r="A4084" s="552"/>
      <c r="B4084" s="553"/>
      <c r="C4084" s="350" t="s">
        <v>7768</v>
      </c>
      <c r="D4084" s="350" t="s">
        <v>7769</v>
      </c>
      <c r="E4084" s="350" t="s">
        <v>259</v>
      </c>
      <c r="F4084" s="350" t="s">
        <v>259</v>
      </c>
      <c r="G4084" s="350"/>
      <c r="H4084" s="309"/>
    </row>
    <row r="4085" spans="1:8" s="187" customFormat="1" ht="22.9" customHeight="1" x14ac:dyDescent="0.2">
      <c r="A4085" s="552"/>
      <c r="B4085" s="553"/>
      <c r="C4085" s="350" t="s">
        <v>7770</v>
      </c>
      <c r="D4085" s="350" t="s">
        <v>7771</v>
      </c>
      <c r="E4085" s="350" t="s">
        <v>259</v>
      </c>
      <c r="F4085" s="350" t="s">
        <v>259</v>
      </c>
      <c r="G4085" s="350" t="s">
        <v>447</v>
      </c>
      <c r="H4085" s="309"/>
    </row>
    <row r="4086" spans="1:8" s="187" customFormat="1" ht="22.9" customHeight="1" x14ac:dyDescent="0.2">
      <c r="A4086" s="552"/>
      <c r="B4086" s="553"/>
      <c r="C4086" s="350" t="s">
        <v>7772</v>
      </c>
      <c r="D4086" s="350" t="s">
        <v>8127</v>
      </c>
      <c r="E4086" s="350" t="s">
        <v>259</v>
      </c>
      <c r="F4086" s="350" t="s">
        <v>259</v>
      </c>
      <c r="G4086" s="350"/>
      <c r="H4086" s="309"/>
    </row>
    <row r="4087" spans="1:8" s="187" customFormat="1" ht="22.9" customHeight="1" x14ac:dyDescent="0.2">
      <c r="A4087" s="552"/>
      <c r="B4087" s="553"/>
      <c r="C4087" s="350" t="s">
        <v>7773</v>
      </c>
      <c r="D4087" s="350" t="s">
        <v>7774</v>
      </c>
      <c r="E4087" s="350" t="s">
        <v>259</v>
      </c>
      <c r="F4087" s="350" t="s">
        <v>259</v>
      </c>
      <c r="G4087" s="350"/>
      <c r="H4087" s="309"/>
    </row>
    <row r="4088" spans="1:8" s="187" customFormat="1" ht="22.9" customHeight="1" x14ac:dyDescent="0.2">
      <c r="A4088" s="552"/>
      <c r="B4088" s="553"/>
      <c r="C4088" s="350" t="s">
        <v>7775</v>
      </c>
      <c r="D4088" s="350" t="s">
        <v>7776</v>
      </c>
      <c r="E4088" s="350" t="s">
        <v>259</v>
      </c>
      <c r="F4088" s="350" t="s">
        <v>259</v>
      </c>
      <c r="G4088" s="350"/>
      <c r="H4088" s="309"/>
    </row>
    <row r="4089" spans="1:8" s="187" customFormat="1" ht="22.9" customHeight="1" x14ac:dyDescent="0.2">
      <c r="A4089" s="552"/>
      <c r="B4089" s="553"/>
      <c r="C4089" s="350" t="s">
        <v>7777</v>
      </c>
      <c r="D4089" s="350" t="s">
        <v>7778</v>
      </c>
      <c r="E4089" s="350" t="s">
        <v>259</v>
      </c>
      <c r="F4089" s="350" t="s">
        <v>259</v>
      </c>
      <c r="G4089" s="350"/>
      <c r="H4089" s="309"/>
    </row>
    <row r="4090" spans="1:8" s="187" customFormat="1" ht="22.9" customHeight="1" x14ac:dyDescent="0.2">
      <c r="A4090" s="552"/>
      <c r="B4090" s="553"/>
      <c r="C4090" s="350" t="s">
        <v>7779</v>
      </c>
      <c r="D4090" s="350" t="s">
        <v>7780</v>
      </c>
      <c r="E4090" s="350" t="s">
        <v>259</v>
      </c>
      <c r="F4090" s="350" t="s">
        <v>259</v>
      </c>
      <c r="G4090" s="350"/>
      <c r="H4090" s="309"/>
    </row>
    <row r="4091" spans="1:8" s="187" customFormat="1" ht="22.9" customHeight="1" x14ac:dyDescent="0.2">
      <c r="A4091" s="552"/>
      <c r="B4091" s="553"/>
      <c r="C4091" s="350" t="s">
        <v>7781</v>
      </c>
      <c r="D4091" s="350" t="s">
        <v>7782</v>
      </c>
      <c r="E4091" s="350" t="s">
        <v>259</v>
      </c>
      <c r="F4091" s="350" t="s">
        <v>259</v>
      </c>
      <c r="G4091" s="350"/>
      <c r="H4091" s="309"/>
    </row>
    <row r="4092" spans="1:8" s="187" customFormat="1" ht="22.9" customHeight="1" x14ac:dyDescent="0.2">
      <c r="A4092" s="552"/>
      <c r="B4092" s="553"/>
      <c r="C4092" s="350" t="s">
        <v>7783</v>
      </c>
      <c r="D4092" s="350" t="s">
        <v>7784</v>
      </c>
      <c r="E4092" s="350" t="s">
        <v>259</v>
      </c>
      <c r="F4092" s="350" t="s">
        <v>259</v>
      </c>
      <c r="G4092" s="350"/>
      <c r="H4092" s="309"/>
    </row>
    <row r="4093" spans="1:8" s="187" customFormat="1" ht="22.9" customHeight="1" x14ac:dyDescent="0.2">
      <c r="A4093" s="552"/>
      <c r="B4093" s="553"/>
      <c r="C4093" s="350" t="s">
        <v>7785</v>
      </c>
      <c r="D4093" s="350" t="s">
        <v>7786</v>
      </c>
      <c r="E4093" s="350" t="s">
        <v>259</v>
      </c>
      <c r="F4093" s="350" t="s">
        <v>259</v>
      </c>
      <c r="G4093" s="350"/>
      <c r="H4093" s="309"/>
    </row>
    <row r="4094" spans="1:8" s="187" customFormat="1" ht="22.9" customHeight="1" x14ac:dyDescent="0.2">
      <c r="A4094" s="552"/>
      <c r="B4094" s="553"/>
      <c r="C4094" s="350" t="s">
        <v>7787</v>
      </c>
      <c r="D4094" s="350" t="s">
        <v>7788</v>
      </c>
      <c r="E4094" s="350" t="s">
        <v>259</v>
      </c>
      <c r="F4094" s="350" t="s">
        <v>259</v>
      </c>
      <c r="G4094" s="350"/>
      <c r="H4094" s="309"/>
    </row>
    <row r="4095" spans="1:8" s="187" customFormat="1" ht="22.9" customHeight="1" x14ac:dyDescent="0.2">
      <c r="A4095" s="552"/>
      <c r="B4095" s="553"/>
      <c r="C4095" s="350" t="s">
        <v>7789</v>
      </c>
      <c r="D4095" s="350" t="s">
        <v>7790</v>
      </c>
      <c r="E4095" s="350" t="s">
        <v>259</v>
      </c>
      <c r="F4095" s="350" t="s">
        <v>259</v>
      </c>
      <c r="G4095" s="350"/>
      <c r="H4095" s="309"/>
    </row>
    <row r="4096" spans="1:8" s="187" customFormat="1" ht="22.9" customHeight="1" x14ac:dyDescent="0.2">
      <c r="A4096" s="552"/>
      <c r="B4096" s="553"/>
      <c r="C4096" s="350" t="s">
        <v>7791</v>
      </c>
      <c r="D4096" s="350" t="s">
        <v>7792</v>
      </c>
      <c r="E4096" s="350" t="s">
        <v>259</v>
      </c>
      <c r="F4096" s="350" t="s">
        <v>259</v>
      </c>
      <c r="G4096" s="350"/>
      <c r="H4096" s="309"/>
    </row>
    <row r="4097" spans="1:8" s="187" customFormat="1" ht="22.9" customHeight="1" x14ac:dyDescent="0.2">
      <c r="A4097" s="552"/>
      <c r="B4097" s="553"/>
      <c r="C4097" s="350" t="s">
        <v>7793</v>
      </c>
      <c r="D4097" s="350" t="s">
        <v>7794</v>
      </c>
      <c r="E4097" s="350" t="s">
        <v>259</v>
      </c>
      <c r="F4097" s="350" t="s">
        <v>259</v>
      </c>
      <c r="G4097" s="350"/>
      <c r="H4097" s="309"/>
    </row>
    <row r="4098" spans="1:8" s="187" customFormat="1" ht="22.9" customHeight="1" x14ac:dyDescent="0.2">
      <c r="A4098" s="349" t="s">
        <v>16290</v>
      </c>
      <c r="B4098" s="350" t="s">
        <v>16291</v>
      </c>
      <c r="C4098" s="350" t="s">
        <v>16945</v>
      </c>
      <c r="D4098" s="350" t="s">
        <v>16291</v>
      </c>
      <c r="E4098" s="350" t="s">
        <v>259</v>
      </c>
      <c r="F4098" s="350" t="s">
        <v>259</v>
      </c>
      <c r="G4098" s="350" t="s">
        <v>447</v>
      </c>
      <c r="H4098" s="309"/>
    </row>
    <row r="4099" spans="1:8" s="187" customFormat="1" ht="22.9" customHeight="1" x14ac:dyDescent="0.2">
      <c r="A4099" s="349" t="s">
        <v>831</v>
      </c>
      <c r="B4099" s="350" t="s">
        <v>832</v>
      </c>
      <c r="C4099" s="350" t="s">
        <v>7795</v>
      </c>
      <c r="D4099" s="350" t="s">
        <v>833</v>
      </c>
      <c r="E4099" s="350" t="s">
        <v>261</v>
      </c>
      <c r="F4099" s="350" t="s">
        <v>261</v>
      </c>
      <c r="G4099" s="350"/>
      <c r="H4099" s="309"/>
    </row>
    <row r="4100" spans="1:8" s="187" customFormat="1" ht="22.9" customHeight="1" x14ac:dyDescent="0.2">
      <c r="A4100" s="552" t="s">
        <v>629</v>
      </c>
      <c r="B4100" s="553" t="s">
        <v>630</v>
      </c>
      <c r="C4100" s="350" t="s">
        <v>7796</v>
      </c>
      <c r="D4100" s="350" t="s">
        <v>7797</v>
      </c>
      <c r="E4100" s="350" t="s">
        <v>261</v>
      </c>
      <c r="F4100" s="350" t="s">
        <v>261</v>
      </c>
      <c r="G4100" s="350" t="s">
        <v>447</v>
      </c>
      <c r="H4100" s="309" t="s">
        <v>1255</v>
      </c>
    </row>
    <row r="4101" spans="1:8" s="187" customFormat="1" ht="22.9" customHeight="1" x14ac:dyDescent="0.2">
      <c r="A4101" s="552"/>
      <c r="B4101" s="553"/>
      <c r="C4101" s="350" t="s">
        <v>7798</v>
      </c>
      <c r="D4101" s="350" t="s">
        <v>8128</v>
      </c>
      <c r="E4101" s="350" t="s">
        <v>261</v>
      </c>
      <c r="F4101" s="350" t="s">
        <v>261</v>
      </c>
      <c r="G4101" s="350" t="s">
        <v>447</v>
      </c>
      <c r="H4101" s="309" t="s">
        <v>1255</v>
      </c>
    </row>
    <row r="4102" spans="1:8" s="187" customFormat="1" ht="22.9" customHeight="1" x14ac:dyDescent="0.2">
      <c r="A4102" s="552"/>
      <c r="B4102" s="553"/>
      <c r="C4102" s="350" t="s">
        <v>7799</v>
      </c>
      <c r="D4102" s="350" t="s">
        <v>7800</v>
      </c>
      <c r="E4102" s="350" t="s">
        <v>261</v>
      </c>
      <c r="F4102" s="350" t="s">
        <v>261</v>
      </c>
      <c r="G4102" s="350" t="s">
        <v>447</v>
      </c>
      <c r="H4102" s="309" t="s">
        <v>1255</v>
      </c>
    </row>
    <row r="4103" spans="1:8" s="187" customFormat="1" ht="22.9" customHeight="1" x14ac:dyDescent="0.2">
      <c r="A4103" s="552"/>
      <c r="B4103" s="553"/>
      <c r="C4103" s="350" t="s">
        <v>7801</v>
      </c>
      <c r="D4103" s="350" t="s">
        <v>8129</v>
      </c>
      <c r="E4103" s="350" t="s">
        <v>261</v>
      </c>
      <c r="F4103" s="350" t="s">
        <v>261</v>
      </c>
      <c r="G4103" s="350" t="s">
        <v>447</v>
      </c>
      <c r="H4103" s="309" t="s">
        <v>1255</v>
      </c>
    </row>
    <row r="4104" spans="1:8" s="187" customFormat="1" ht="22.9" customHeight="1" x14ac:dyDescent="0.2">
      <c r="A4104" s="552"/>
      <c r="B4104" s="553"/>
      <c r="C4104" s="350" t="s">
        <v>7802</v>
      </c>
      <c r="D4104" s="350" t="s">
        <v>7803</v>
      </c>
      <c r="E4104" s="350" t="s">
        <v>261</v>
      </c>
      <c r="F4104" s="350" t="s">
        <v>261</v>
      </c>
      <c r="G4104" s="350" t="s">
        <v>447</v>
      </c>
      <c r="H4104" s="309" t="s">
        <v>1255</v>
      </c>
    </row>
    <row r="4105" spans="1:8" s="187" customFormat="1" ht="22.9" customHeight="1" x14ac:dyDescent="0.2">
      <c r="A4105" s="552" t="s">
        <v>834</v>
      </c>
      <c r="B4105" s="553" t="s">
        <v>835</v>
      </c>
      <c r="C4105" s="350" t="s">
        <v>7804</v>
      </c>
      <c r="D4105" s="350" t="s">
        <v>7805</v>
      </c>
      <c r="E4105" s="350" t="s">
        <v>261</v>
      </c>
      <c r="F4105" s="350" t="s">
        <v>261</v>
      </c>
      <c r="G4105" s="350" t="s">
        <v>447</v>
      </c>
      <c r="H4105" s="309"/>
    </row>
    <row r="4106" spans="1:8" s="187" customFormat="1" ht="22.9" customHeight="1" x14ac:dyDescent="0.2">
      <c r="A4106" s="552"/>
      <c r="B4106" s="553"/>
      <c r="C4106" s="350" t="s">
        <v>7806</v>
      </c>
      <c r="D4106" s="350" t="s">
        <v>7807</v>
      </c>
      <c r="E4106" s="350" t="s">
        <v>261</v>
      </c>
      <c r="F4106" s="350" t="s">
        <v>261</v>
      </c>
      <c r="G4106" s="350"/>
      <c r="H4106" s="309"/>
    </row>
    <row r="4107" spans="1:8" s="187" customFormat="1" ht="22.9" customHeight="1" x14ac:dyDescent="0.2">
      <c r="A4107" s="552"/>
      <c r="B4107" s="553"/>
      <c r="C4107" s="350" t="s">
        <v>7808</v>
      </c>
      <c r="D4107" s="350" t="s">
        <v>7809</v>
      </c>
      <c r="E4107" s="350" t="s">
        <v>261</v>
      </c>
      <c r="F4107" s="350" t="s">
        <v>261</v>
      </c>
      <c r="G4107" s="350"/>
      <c r="H4107" s="309"/>
    </row>
    <row r="4108" spans="1:8" s="187" customFormat="1" ht="22.9" customHeight="1" x14ac:dyDescent="0.2">
      <c r="A4108" s="552"/>
      <c r="B4108" s="553"/>
      <c r="C4108" s="350" t="s">
        <v>7810</v>
      </c>
      <c r="D4108" s="350" t="s">
        <v>7811</v>
      </c>
      <c r="E4108" s="350" t="s">
        <v>261</v>
      </c>
      <c r="F4108" s="350" t="s">
        <v>261</v>
      </c>
      <c r="G4108" s="350"/>
      <c r="H4108" s="309"/>
    </row>
    <row r="4109" spans="1:8" s="187" customFormat="1" ht="22.9" customHeight="1" x14ac:dyDescent="0.2">
      <c r="A4109" s="552"/>
      <c r="B4109" s="553"/>
      <c r="C4109" s="350" t="s">
        <v>7812</v>
      </c>
      <c r="D4109" s="350" t="s">
        <v>7813</v>
      </c>
      <c r="E4109" s="350" t="s">
        <v>261</v>
      </c>
      <c r="F4109" s="350" t="s">
        <v>261</v>
      </c>
      <c r="G4109" s="350"/>
      <c r="H4109" s="309"/>
    </row>
    <row r="4110" spans="1:8" s="187" customFormat="1" ht="22.9" customHeight="1" x14ac:dyDescent="0.2">
      <c r="A4110" s="552" t="s">
        <v>491</v>
      </c>
      <c r="B4110" s="553" t="s">
        <v>393</v>
      </c>
      <c r="C4110" s="350" t="s">
        <v>7814</v>
      </c>
      <c r="D4110" s="350" t="s">
        <v>7815</v>
      </c>
      <c r="E4110" s="350" t="s">
        <v>487</v>
      </c>
      <c r="F4110" s="350" t="s">
        <v>487</v>
      </c>
      <c r="G4110" s="350" t="s">
        <v>447</v>
      </c>
      <c r="H4110" s="309" t="s">
        <v>1225</v>
      </c>
    </row>
    <row r="4111" spans="1:8" s="187" customFormat="1" ht="22.9" customHeight="1" x14ac:dyDescent="0.2">
      <c r="A4111" s="552"/>
      <c r="B4111" s="553"/>
      <c r="C4111" s="350" t="s">
        <v>7816</v>
      </c>
      <c r="D4111" s="350" t="s">
        <v>7817</v>
      </c>
      <c r="E4111" s="350" t="s">
        <v>487</v>
      </c>
      <c r="F4111" s="350" t="s">
        <v>487</v>
      </c>
      <c r="G4111" s="350" t="s">
        <v>447</v>
      </c>
      <c r="H4111" s="309" t="s">
        <v>1225</v>
      </c>
    </row>
    <row r="4112" spans="1:8" s="187" customFormat="1" ht="22.9" customHeight="1" x14ac:dyDescent="0.2">
      <c r="A4112" s="552"/>
      <c r="B4112" s="553"/>
      <c r="C4112" s="350" t="s">
        <v>7818</v>
      </c>
      <c r="D4112" s="350" t="s">
        <v>7819</v>
      </c>
      <c r="E4112" s="350" t="s">
        <v>487</v>
      </c>
      <c r="F4112" s="350" t="s">
        <v>487</v>
      </c>
      <c r="G4112" s="350" t="s">
        <v>447</v>
      </c>
      <c r="H4112" s="309" t="s">
        <v>1225</v>
      </c>
    </row>
    <row r="4113" spans="1:8" s="187" customFormat="1" ht="22.9" customHeight="1" x14ac:dyDescent="0.2">
      <c r="A4113" s="552"/>
      <c r="B4113" s="553"/>
      <c r="C4113" s="350" t="s">
        <v>7820</v>
      </c>
      <c r="D4113" s="350" t="s">
        <v>7821</v>
      </c>
      <c r="E4113" s="350" t="s">
        <v>487</v>
      </c>
      <c r="F4113" s="350" t="s">
        <v>487</v>
      </c>
      <c r="G4113" s="350" t="s">
        <v>447</v>
      </c>
      <c r="H4113" s="309" t="s">
        <v>1225</v>
      </c>
    </row>
    <row r="4114" spans="1:8" s="187" customFormat="1" ht="22.9" customHeight="1" x14ac:dyDescent="0.2">
      <c r="A4114" s="552"/>
      <c r="B4114" s="553"/>
      <c r="C4114" s="350" t="s">
        <v>7822</v>
      </c>
      <c r="D4114" s="350" t="s">
        <v>7823</v>
      </c>
      <c r="E4114" s="350" t="s">
        <v>487</v>
      </c>
      <c r="F4114" s="350" t="s">
        <v>487</v>
      </c>
      <c r="G4114" s="350" t="s">
        <v>447</v>
      </c>
      <c r="H4114" s="309" t="s">
        <v>1225</v>
      </c>
    </row>
    <row r="4115" spans="1:8" s="187" customFormat="1" ht="22.9" customHeight="1" x14ac:dyDescent="0.2">
      <c r="A4115" s="552"/>
      <c r="B4115" s="553"/>
      <c r="C4115" s="350" t="s">
        <v>7824</v>
      </c>
      <c r="D4115" s="350" t="s">
        <v>7825</v>
      </c>
      <c r="E4115" s="350" t="s">
        <v>487</v>
      </c>
      <c r="F4115" s="350" t="s">
        <v>487</v>
      </c>
      <c r="G4115" s="350" t="s">
        <v>447</v>
      </c>
      <c r="H4115" s="309" t="s">
        <v>1225</v>
      </c>
    </row>
    <row r="4116" spans="1:8" s="187" customFormat="1" ht="22.9" customHeight="1" x14ac:dyDescent="0.2">
      <c r="A4116" s="552"/>
      <c r="B4116" s="553"/>
      <c r="C4116" s="350" t="s">
        <v>7826</v>
      </c>
      <c r="D4116" s="350" t="s">
        <v>7827</v>
      </c>
      <c r="E4116" s="350" t="s">
        <v>487</v>
      </c>
      <c r="F4116" s="350" t="s">
        <v>487</v>
      </c>
      <c r="G4116" s="350" t="s">
        <v>447</v>
      </c>
      <c r="H4116" s="309" t="s">
        <v>1225</v>
      </c>
    </row>
    <row r="4117" spans="1:8" s="187" customFormat="1" ht="22.9" customHeight="1" x14ac:dyDescent="0.2">
      <c r="A4117" s="552"/>
      <c r="B4117" s="553"/>
      <c r="C4117" s="350" t="s">
        <v>7828</v>
      </c>
      <c r="D4117" s="350" t="s">
        <v>7829</v>
      </c>
      <c r="E4117" s="350" t="s">
        <v>487</v>
      </c>
      <c r="F4117" s="350" t="s">
        <v>487</v>
      </c>
      <c r="G4117" s="350" t="s">
        <v>447</v>
      </c>
      <c r="H4117" s="309" t="s">
        <v>1225</v>
      </c>
    </row>
    <row r="4118" spans="1:8" s="187" customFormat="1" ht="22.9" customHeight="1" x14ac:dyDescent="0.2">
      <c r="A4118" s="552"/>
      <c r="B4118" s="553"/>
      <c r="C4118" s="350" t="s">
        <v>7830</v>
      </c>
      <c r="D4118" s="350" t="s">
        <v>16946</v>
      </c>
      <c r="E4118" s="350" t="s">
        <v>487</v>
      </c>
      <c r="F4118" s="350" t="s">
        <v>487</v>
      </c>
      <c r="G4118" s="350" t="s">
        <v>447</v>
      </c>
      <c r="H4118" s="309" t="s">
        <v>1225</v>
      </c>
    </row>
    <row r="4119" spans="1:8" s="187" customFormat="1" ht="22.9" customHeight="1" x14ac:dyDescent="0.2">
      <c r="A4119" s="552"/>
      <c r="B4119" s="553"/>
      <c r="C4119" s="350" t="s">
        <v>7831</v>
      </c>
      <c r="D4119" s="350" t="s">
        <v>7832</v>
      </c>
      <c r="E4119" s="350" t="s">
        <v>487</v>
      </c>
      <c r="F4119" s="350" t="s">
        <v>487</v>
      </c>
      <c r="G4119" s="350" t="s">
        <v>447</v>
      </c>
      <c r="H4119" s="309" t="s">
        <v>1225</v>
      </c>
    </row>
    <row r="4120" spans="1:8" s="187" customFormat="1" ht="22.9" customHeight="1" x14ac:dyDescent="0.2">
      <c r="A4120" s="552"/>
      <c r="B4120" s="553"/>
      <c r="C4120" s="350" t="s">
        <v>7833</v>
      </c>
      <c r="D4120" s="350" t="s">
        <v>7834</v>
      </c>
      <c r="E4120" s="350" t="s">
        <v>487</v>
      </c>
      <c r="F4120" s="350" t="s">
        <v>487</v>
      </c>
      <c r="G4120" s="350" t="s">
        <v>447</v>
      </c>
      <c r="H4120" s="309" t="s">
        <v>1225</v>
      </c>
    </row>
    <row r="4121" spans="1:8" s="187" customFormat="1" ht="22.9" customHeight="1" x14ac:dyDescent="0.2">
      <c r="A4121" s="552"/>
      <c r="B4121" s="553"/>
      <c r="C4121" s="350" t="s">
        <v>7835</v>
      </c>
      <c r="D4121" s="350" t="s">
        <v>7836</v>
      </c>
      <c r="E4121" s="350" t="s">
        <v>487</v>
      </c>
      <c r="F4121" s="350" t="s">
        <v>487</v>
      </c>
      <c r="G4121" s="350" t="s">
        <v>447</v>
      </c>
      <c r="H4121" s="309" t="s">
        <v>1225</v>
      </c>
    </row>
    <row r="4122" spans="1:8" s="187" customFormat="1" ht="22.9" customHeight="1" x14ac:dyDescent="0.2">
      <c r="A4122" s="552"/>
      <c r="B4122" s="553"/>
      <c r="C4122" s="350" t="s">
        <v>7837</v>
      </c>
      <c r="D4122" s="350" t="s">
        <v>7838</v>
      </c>
      <c r="E4122" s="350" t="s">
        <v>487</v>
      </c>
      <c r="F4122" s="350" t="s">
        <v>487</v>
      </c>
      <c r="G4122" s="350" t="s">
        <v>447</v>
      </c>
      <c r="H4122" s="309" t="s">
        <v>1225</v>
      </c>
    </row>
    <row r="4123" spans="1:8" s="187" customFormat="1" ht="22.9" customHeight="1" x14ac:dyDescent="0.2">
      <c r="A4123" s="552"/>
      <c r="B4123" s="553"/>
      <c r="C4123" s="350" t="s">
        <v>7839</v>
      </c>
      <c r="D4123" s="350" t="s">
        <v>7840</v>
      </c>
      <c r="E4123" s="350" t="s">
        <v>487</v>
      </c>
      <c r="F4123" s="350" t="s">
        <v>487</v>
      </c>
      <c r="G4123" s="350" t="s">
        <v>447</v>
      </c>
      <c r="H4123" s="309" t="s">
        <v>1225</v>
      </c>
    </row>
    <row r="4124" spans="1:8" s="187" customFormat="1" ht="22.9" customHeight="1" x14ac:dyDescent="0.2">
      <c r="A4124" s="552"/>
      <c r="B4124" s="553"/>
      <c r="C4124" s="350" t="s">
        <v>7841</v>
      </c>
      <c r="D4124" s="350" t="s">
        <v>7842</v>
      </c>
      <c r="E4124" s="350" t="s">
        <v>487</v>
      </c>
      <c r="F4124" s="350" t="s">
        <v>487</v>
      </c>
      <c r="G4124" s="350" t="s">
        <v>447</v>
      </c>
      <c r="H4124" s="309" t="s">
        <v>1225</v>
      </c>
    </row>
    <row r="4125" spans="1:8" s="187" customFormat="1" ht="22.9" customHeight="1" x14ac:dyDescent="0.2">
      <c r="A4125" s="552"/>
      <c r="B4125" s="553"/>
      <c r="C4125" s="350" t="s">
        <v>7843</v>
      </c>
      <c r="D4125" s="350" t="s">
        <v>7844</v>
      </c>
      <c r="E4125" s="350" t="s">
        <v>487</v>
      </c>
      <c r="F4125" s="350" t="s">
        <v>487</v>
      </c>
      <c r="G4125" s="350" t="s">
        <v>447</v>
      </c>
      <c r="H4125" s="309" t="s">
        <v>1225</v>
      </c>
    </row>
    <row r="4126" spans="1:8" s="187" customFormat="1" ht="22.9" customHeight="1" x14ac:dyDescent="0.2">
      <c r="A4126" s="552"/>
      <c r="B4126" s="553"/>
      <c r="C4126" s="350" t="s">
        <v>7845</v>
      </c>
      <c r="D4126" s="350" t="s">
        <v>7846</v>
      </c>
      <c r="E4126" s="350" t="s">
        <v>487</v>
      </c>
      <c r="F4126" s="350" t="s">
        <v>487</v>
      </c>
      <c r="G4126" s="350" t="s">
        <v>447</v>
      </c>
      <c r="H4126" s="309" t="s">
        <v>1225</v>
      </c>
    </row>
    <row r="4127" spans="1:8" s="187" customFormat="1" ht="22.9" customHeight="1" x14ac:dyDescent="0.2">
      <c r="A4127" s="552"/>
      <c r="B4127" s="553"/>
      <c r="C4127" s="350" t="s">
        <v>7847</v>
      </c>
      <c r="D4127" s="350" t="s">
        <v>7848</v>
      </c>
      <c r="E4127" s="350" t="s">
        <v>487</v>
      </c>
      <c r="F4127" s="350" t="s">
        <v>487</v>
      </c>
      <c r="G4127" s="350" t="s">
        <v>447</v>
      </c>
      <c r="H4127" s="309" t="s">
        <v>1225</v>
      </c>
    </row>
    <row r="4128" spans="1:8" s="187" customFormat="1" ht="22.9" customHeight="1" x14ac:dyDescent="0.2">
      <c r="A4128" s="552"/>
      <c r="B4128" s="553"/>
      <c r="C4128" s="350" t="s">
        <v>7849</v>
      </c>
      <c r="D4128" s="350" t="s">
        <v>7850</v>
      </c>
      <c r="E4128" s="350" t="s">
        <v>487</v>
      </c>
      <c r="F4128" s="350" t="s">
        <v>487</v>
      </c>
      <c r="G4128" s="350" t="s">
        <v>447</v>
      </c>
      <c r="H4128" s="309" t="s">
        <v>1225</v>
      </c>
    </row>
    <row r="4129" spans="1:8" s="187" customFormat="1" ht="22.9" customHeight="1" x14ac:dyDescent="0.2">
      <c r="A4129" s="552"/>
      <c r="B4129" s="553"/>
      <c r="C4129" s="350" t="s">
        <v>7851</v>
      </c>
      <c r="D4129" s="350" t="s">
        <v>7852</v>
      </c>
      <c r="E4129" s="350" t="s">
        <v>487</v>
      </c>
      <c r="F4129" s="350" t="s">
        <v>487</v>
      </c>
      <c r="G4129" s="350" t="s">
        <v>447</v>
      </c>
      <c r="H4129" s="309" t="s">
        <v>1225</v>
      </c>
    </row>
    <row r="4130" spans="1:8" s="187" customFormat="1" ht="22.9" customHeight="1" x14ac:dyDescent="0.2">
      <c r="A4130" s="552"/>
      <c r="B4130" s="553"/>
      <c r="C4130" s="350" t="s">
        <v>7853</v>
      </c>
      <c r="D4130" s="350" t="s">
        <v>7854</v>
      </c>
      <c r="E4130" s="350" t="s">
        <v>487</v>
      </c>
      <c r="F4130" s="350" t="s">
        <v>487</v>
      </c>
      <c r="G4130" s="350" t="s">
        <v>447</v>
      </c>
      <c r="H4130" s="309" t="s">
        <v>1225</v>
      </c>
    </row>
    <row r="4131" spans="1:8" s="187" customFormat="1" ht="22.9" customHeight="1" x14ac:dyDescent="0.2">
      <c r="A4131" s="552"/>
      <c r="B4131" s="553"/>
      <c r="C4131" s="350" t="s">
        <v>7855</v>
      </c>
      <c r="D4131" s="350" t="s">
        <v>7856</v>
      </c>
      <c r="E4131" s="350" t="s">
        <v>487</v>
      </c>
      <c r="F4131" s="350" t="s">
        <v>487</v>
      </c>
      <c r="G4131" s="350" t="s">
        <v>447</v>
      </c>
      <c r="H4131" s="309" t="s">
        <v>1225</v>
      </c>
    </row>
    <row r="4132" spans="1:8" s="187" customFormat="1" ht="22.9" customHeight="1" x14ac:dyDescent="0.2">
      <c r="A4132" s="552" t="s">
        <v>486</v>
      </c>
      <c r="B4132" s="553" t="s">
        <v>404</v>
      </c>
      <c r="C4132" s="350" t="s">
        <v>7857</v>
      </c>
      <c r="D4132" s="350" t="s">
        <v>7858</v>
      </c>
      <c r="E4132" s="350" t="s">
        <v>487</v>
      </c>
      <c r="F4132" s="350" t="s">
        <v>487</v>
      </c>
      <c r="G4132" s="350" t="s">
        <v>447</v>
      </c>
      <c r="H4132" s="309"/>
    </row>
    <row r="4133" spans="1:8" s="187" customFormat="1" ht="22.9" customHeight="1" x14ac:dyDescent="0.2">
      <c r="A4133" s="552"/>
      <c r="B4133" s="553"/>
      <c r="C4133" s="350" t="s">
        <v>7859</v>
      </c>
      <c r="D4133" s="350" t="s">
        <v>7860</v>
      </c>
      <c r="E4133" s="350" t="s">
        <v>487</v>
      </c>
      <c r="F4133" s="350" t="s">
        <v>487</v>
      </c>
      <c r="G4133" s="350" t="s">
        <v>447</v>
      </c>
      <c r="H4133" s="309"/>
    </row>
    <row r="4134" spans="1:8" s="187" customFormat="1" ht="22.9" customHeight="1" x14ac:dyDescent="0.2">
      <c r="A4134" s="552"/>
      <c r="B4134" s="553"/>
      <c r="C4134" s="350" t="s">
        <v>7861</v>
      </c>
      <c r="D4134" s="350" t="s">
        <v>7862</v>
      </c>
      <c r="E4134" s="350" t="s">
        <v>487</v>
      </c>
      <c r="F4134" s="350" t="s">
        <v>487</v>
      </c>
      <c r="G4134" s="350" t="s">
        <v>447</v>
      </c>
      <c r="H4134" s="309"/>
    </row>
    <row r="4135" spans="1:8" s="187" customFormat="1" ht="22.9" customHeight="1" x14ac:dyDescent="0.2">
      <c r="A4135" s="552"/>
      <c r="B4135" s="553"/>
      <c r="C4135" s="350" t="s">
        <v>7863</v>
      </c>
      <c r="D4135" s="350" t="s">
        <v>7864</v>
      </c>
      <c r="E4135" s="350" t="s">
        <v>487</v>
      </c>
      <c r="F4135" s="350" t="s">
        <v>487</v>
      </c>
      <c r="G4135" s="350" t="s">
        <v>447</v>
      </c>
      <c r="H4135" s="309"/>
    </row>
    <row r="4136" spans="1:8" s="187" customFormat="1" ht="22.9" customHeight="1" x14ac:dyDescent="0.2">
      <c r="A4136" s="552"/>
      <c r="B4136" s="553"/>
      <c r="C4136" s="350" t="s">
        <v>7865</v>
      </c>
      <c r="D4136" s="350" t="s">
        <v>7866</v>
      </c>
      <c r="E4136" s="350" t="s">
        <v>487</v>
      </c>
      <c r="F4136" s="350" t="s">
        <v>487</v>
      </c>
      <c r="G4136" s="350" t="s">
        <v>447</v>
      </c>
      <c r="H4136" s="309"/>
    </row>
    <row r="4137" spans="1:8" s="187" customFormat="1" ht="22.9" customHeight="1" x14ac:dyDescent="0.2">
      <c r="A4137" s="552"/>
      <c r="B4137" s="553"/>
      <c r="C4137" s="350" t="s">
        <v>7867</v>
      </c>
      <c r="D4137" s="350" t="s">
        <v>7868</v>
      </c>
      <c r="E4137" s="350" t="s">
        <v>487</v>
      </c>
      <c r="F4137" s="350" t="s">
        <v>487</v>
      </c>
      <c r="G4137" s="350" t="s">
        <v>447</v>
      </c>
      <c r="H4137" s="309"/>
    </row>
    <row r="4138" spans="1:8" s="187" customFormat="1" ht="22.9" customHeight="1" x14ac:dyDescent="0.2">
      <c r="A4138" s="552"/>
      <c r="B4138" s="553"/>
      <c r="C4138" s="350" t="s">
        <v>7869</v>
      </c>
      <c r="D4138" s="350" t="s">
        <v>7870</v>
      </c>
      <c r="E4138" s="350" t="s">
        <v>487</v>
      </c>
      <c r="F4138" s="350" t="s">
        <v>487</v>
      </c>
      <c r="G4138" s="350" t="s">
        <v>447</v>
      </c>
      <c r="H4138" s="309"/>
    </row>
    <row r="4139" spans="1:8" s="187" customFormat="1" ht="22.9" customHeight="1" x14ac:dyDescent="0.2">
      <c r="A4139" s="552"/>
      <c r="B4139" s="553"/>
      <c r="C4139" s="350" t="s">
        <v>7871</v>
      </c>
      <c r="D4139" s="350" t="s">
        <v>7872</v>
      </c>
      <c r="E4139" s="350" t="s">
        <v>487</v>
      </c>
      <c r="F4139" s="350" t="s">
        <v>487</v>
      </c>
      <c r="G4139" s="350" t="s">
        <v>447</v>
      </c>
      <c r="H4139" s="309"/>
    </row>
    <row r="4140" spans="1:8" s="187" customFormat="1" ht="22.9" customHeight="1" x14ac:dyDescent="0.2">
      <c r="A4140" s="552"/>
      <c r="B4140" s="553"/>
      <c r="C4140" s="350" t="s">
        <v>7873</v>
      </c>
      <c r="D4140" s="350" t="s">
        <v>7874</v>
      </c>
      <c r="E4140" s="350" t="s">
        <v>487</v>
      </c>
      <c r="F4140" s="350" t="s">
        <v>487</v>
      </c>
      <c r="G4140" s="350" t="s">
        <v>447</v>
      </c>
      <c r="H4140" s="309"/>
    </row>
    <row r="4141" spans="1:8" s="187" customFormat="1" ht="22.9" customHeight="1" x14ac:dyDescent="0.2">
      <c r="A4141" s="552"/>
      <c r="B4141" s="553"/>
      <c r="C4141" s="350" t="s">
        <v>7875</v>
      </c>
      <c r="D4141" s="350" t="s">
        <v>7876</v>
      </c>
      <c r="E4141" s="350" t="s">
        <v>487</v>
      </c>
      <c r="F4141" s="350" t="s">
        <v>487</v>
      </c>
      <c r="G4141" s="350" t="s">
        <v>447</v>
      </c>
      <c r="H4141" s="309"/>
    </row>
    <row r="4142" spans="1:8" s="187" customFormat="1" ht="22.9" customHeight="1" x14ac:dyDescent="0.2">
      <c r="A4142" s="552"/>
      <c r="B4142" s="553"/>
      <c r="C4142" s="350" t="s">
        <v>7877</v>
      </c>
      <c r="D4142" s="350" t="s">
        <v>7878</v>
      </c>
      <c r="E4142" s="350" t="s">
        <v>487</v>
      </c>
      <c r="F4142" s="350" t="s">
        <v>487</v>
      </c>
      <c r="G4142" s="350" t="s">
        <v>447</v>
      </c>
      <c r="H4142" s="309"/>
    </row>
    <row r="4143" spans="1:8" s="187" customFormat="1" ht="22.9" customHeight="1" x14ac:dyDescent="0.2">
      <c r="A4143" s="552"/>
      <c r="B4143" s="553"/>
      <c r="C4143" s="350" t="s">
        <v>7879</v>
      </c>
      <c r="D4143" s="350" t="s">
        <v>7880</v>
      </c>
      <c r="E4143" s="350" t="s">
        <v>487</v>
      </c>
      <c r="F4143" s="350" t="s">
        <v>487</v>
      </c>
      <c r="G4143" s="350" t="s">
        <v>447</v>
      </c>
      <c r="H4143" s="309"/>
    </row>
    <row r="4144" spans="1:8" s="187" customFormat="1" ht="22.9" customHeight="1" x14ac:dyDescent="0.2">
      <c r="A4144" s="552"/>
      <c r="B4144" s="553"/>
      <c r="C4144" s="350" t="s">
        <v>7881</v>
      </c>
      <c r="D4144" s="350" t="s">
        <v>7882</v>
      </c>
      <c r="E4144" s="350" t="s">
        <v>487</v>
      </c>
      <c r="F4144" s="350" t="s">
        <v>487</v>
      </c>
      <c r="G4144" s="350" t="s">
        <v>447</v>
      </c>
      <c r="H4144" s="309"/>
    </row>
    <row r="4145" spans="1:8" s="187" customFormat="1" ht="22.9" customHeight="1" x14ac:dyDescent="0.2">
      <c r="A4145" s="552"/>
      <c r="B4145" s="553"/>
      <c r="C4145" s="350" t="s">
        <v>7883</v>
      </c>
      <c r="D4145" s="350" t="s">
        <v>7884</v>
      </c>
      <c r="E4145" s="350" t="s">
        <v>487</v>
      </c>
      <c r="F4145" s="350" t="s">
        <v>487</v>
      </c>
      <c r="G4145" s="350" t="s">
        <v>447</v>
      </c>
      <c r="H4145" s="309"/>
    </row>
    <row r="4146" spans="1:8" s="187" customFormat="1" ht="22.9" customHeight="1" x14ac:dyDescent="0.2">
      <c r="A4146" s="552"/>
      <c r="B4146" s="553"/>
      <c r="C4146" s="350" t="s">
        <v>7885</v>
      </c>
      <c r="D4146" s="350" t="s">
        <v>7886</v>
      </c>
      <c r="E4146" s="350" t="s">
        <v>487</v>
      </c>
      <c r="F4146" s="350" t="s">
        <v>487</v>
      </c>
      <c r="G4146" s="350" t="s">
        <v>447</v>
      </c>
      <c r="H4146" s="309"/>
    </row>
    <row r="4147" spans="1:8" s="187" customFormat="1" ht="22.9" customHeight="1" x14ac:dyDescent="0.2">
      <c r="A4147" s="552"/>
      <c r="B4147" s="553"/>
      <c r="C4147" s="350" t="s">
        <v>7887</v>
      </c>
      <c r="D4147" s="350" t="s">
        <v>7888</v>
      </c>
      <c r="E4147" s="350" t="s">
        <v>487</v>
      </c>
      <c r="F4147" s="350" t="s">
        <v>487</v>
      </c>
      <c r="G4147" s="350" t="s">
        <v>447</v>
      </c>
      <c r="H4147" s="309"/>
    </row>
    <row r="4148" spans="1:8" s="187" customFormat="1" ht="22.9" customHeight="1" x14ac:dyDescent="0.2">
      <c r="A4148" s="552"/>
      <c r="B4148" s="553"/>
      <c r="C4148" s="350" t="s">
        <v>7889</v>
      </c>
      <c r="D4148" s="350" t="s">
        <v>7890</v>
      </c>
      <c r="E4148" s="350" t="s">
        <v>487</v>
      </c>
      <c r="F4148" s="350" t="s">
        <v>487</v>
      </c>
      <c r="G4148" s="350" t="s">
        <v>447</v>
      </c>
      <c r="H4148" s="309"/>
    </row>
    <row r="4149" spans="1:8" s="187" customFormat="1" ht="22.9" customHeight="1" x14ac:dyDescent="0.2">
      <c r="A4149" s="552"/>
      <c r="B4149" s="553"/>
      <c r="C4149" s="350" t="s">
        <v>7891</v>
      </c>
      <c r="D4149" s="350" t="s">
        <v>7892</v>
      </c>
      <c r="E4149" s="350" t="s">
        <v>487</v>
      </c>
      <c r="F4149" s="350" t="s">
        <v>487</v>
      </c>
      <c r="G4149" s="350" t="s">
        <v>447</v>
      </c>
      <c r="H4149" s="309"/>
    </row>
    <row r="4150" spans="1:8" s="187" customFormat="1" ht="22.9" customHeight="1" x14ac:dyDescent="0.2">
      <c r="A4150" s="552"/>
      <c r="B4150" s="553"/>
      <c r="C4150" s="350" t="s">
        <v>7893</v>
      </c>
      <c r="D4150" s="350" t="s">
        <v>7894</v>
      </c>
      <c r="E4150" s="350" t="s">
        <v>487</v>
      </c>
      <c r="F4150" s="350" t="s">
        <v>487</v>
      </c>
      <c r="G4150" s="350" t="s">
        <v>447</v>
      </c>
      <c r="H4150" s="309"/>
    </row>
    <row r="4151" spans="1:8" s="187" customFormat="1" ht="22.9" customHeight="1" x14ac:dyDescent="0.2">
      <c r="A4151" s="552"/>
      <c r="B4151" s="553"/>
      <c r="C4151" s="350" t="s">
        <v>7895</v>
      </c>
      <c r="D4151" s="350" t="s">
        <v>7896</v>
      </c>
      <c r="E4151" s="350" t="s">
        <v>487</v>
      </c>
      <c r="F4151" s="350" t="s">
        <v>487</v>
      </c>
      <c r="G4151" s="350" t="s">
        <v>447</v>
      </c>
      <c r="H4151" s="309"/>
    </row>
    <row r="4152" spans="1:8" s="187" customFormat="1" ht="22.9" customHeight="1" x14ac:dyDescent="0.2">
      <c r="A4152" s="552"/>
      <c r="B4152" s="553"/>
      <c r="C4152" s="350" t="s">
        <v>7897</v>
      </c>
      <c r="D4152" s="350" t="s">
        <v>7898</v>
      </c>
      <c r="E4152" s="350" t="s">
        <v>487</v>
      </c>
      <c r="F4152" s="350" t="s">
        <v>487</v>
      </c>
      <c r="G4152" s="350" t="s">
        <v>447</v>
      </c>
      <c r="H4152" s="309"/>
    </row>
    <row r="4153" spans="1:8" s="187" customFormat="1" ht="22.9" customHeight="1" x14ac:dyDescent="0.2">
      <c r="A4153" s="552"/>
      <c r="B4153" s="553"/>
      <c r="C4153" s="350" t="s">
        <v>7899</v>
      </c>
      <c r="D4153" s="350" t="s">
        <v>7900</v>
      </c>
      <c r="E4153" s="350" t="s">
        <v>487</v>
      </c>
      <c r="F4153" s="350" t="s">
        <v>487</v>
      </c>
      <c r="G4153" s="350" t="s">
        <v>447</v>
      </c>
      <c r="H4153" s="309"/>
    </row>
    <row r="4154" spans="1:8" s="187" customFormat="1" ht="22.9" customHeight="1" x14ac:dyDescent="0.2">
      <c r="A4154" s="552"/>
      <c r="B4154" s="553"/>
      <c r="C4154" s="350" t="s">
        <v>7901</v>
      </c>
      <c r="D4154" s="350" t="s">
        <v>7902</v>
      </c>
      <c r="E4154" s="350" t="s">
        <v>487</v>
      </c>
      <c r="F4154" s="350" t="s">
        <v>487</v>
      </c>
      <c r="G4154" s="350" t="s">
        <v>447</v>
      </c>
      <c r="H4154" s="309"/>
    </row>
    <row r="4155" spans="1:8" s="187" customFormat="1" ht="22.9" customHeight="1" x14ac:dyDescent="0.2">
      <c r="A4155" s="552"/>
      <c r="B4155" s="553"/>
      <c r="C4155" s="350" t="s">
        <v>7903</v>
      </c>
      <c r="D4155" s="350" t="s">
        <v>7904</v>
      </c>
      <c r="E4155" s="350" t="s">
        <v>487</v>
      </c>
      <c r="F4155" s="350" t="s">
        <v>487</v>
      </c>
      <c r="G4155" s="350" t="s">
        <v>447</v>
      </c>
      <c r="H4155" s="309"/>
    </row>
    <row r="4156" spans="1:8" s="187" customFormat="1" ht="22.9" customHeight="1" x14ac:dyDescent="0.2">
      <c r="A4156" s="552"/>
      <c r="B4156" s="553"/>
      <c r="C4156" s="350" t="s">
        <v>7905</v>
      </c>
      <c r="D4156" s="350" t="s">
        <v>7906</v>
      </c>
      <c r="E4156" s="350" t="s">
        <v>487</v>
      </c>
      <c r="F4156" s="350" t="s">
        <v>487</v>
      </c>
      <c r="G4156" s="350" t="s">
        <v>447</v>
      </c>
      <c r="H4156" s="309"/>
    </row>
    <row r="4157" spans="1:8" s="187" customFormat="1" ht="22.9" customHeight="1" x14ac:dyDescent="0.2">
      <c r="A4157" s="552"/>
      <c r="B4157" s="553"/>
      <c r="C4157" s="350" t="s">
        <v>7907</v>
      </c>
      <c r="D4157" s="350" t="s">
        <v>7908</v>
      </c>
      <c r="E4157" s="350" t="s">
        <v>487</v>
      </c>
      <c r="F4157" s="350" t="s">
        <v>487</v>
      </c>
      <c r="G4157" s="350" t="s">
        <v>447</v>
      </c>
      <c r="H4157" s="309"/>
    </row>
    <row r="4158" spans="1:8" s="187" customFormat="1" ht="22.9" customHeight="1" x14ac:dyDescent="0.2">
      <c r="A4158" s="552"/>
      <c r="B4158" s="553"/>
      <c r="C4158" s="350" t="s">
        <v>7909</v>
      </c>
      <c r="D4158" s="350" t="s">
        <v>7910</v>
      </c>
      <c r="E4158" s="350" t="s">
        <v>487</v>
      </c>
      <c r="F4158" s="350" t="s">
        <v>487</v>
      </c>
      <c r="G4158" s="350" t="s">
        <v>447</v>
      </c>
      <c r="H4158" s="309"/>
    </row>
    <row r="4159" spans="1:8" s="187" customFormat="1" ht="22.9" customHeight="1" x14ac:dyDescent="0.2">
      <c r="A4159" s="552"/>
      <c r="B4159" s="553"/>
      <c r="C4159" s="350" t="s">
        <v>7911</v>
      </c>
      <c r="D4159" s="350" t="s">
        <v>7912</v>
      </c>
      <c r="E4159" s="350" t="s">
        <v>487</v>
      </c>
      <c r="F4159" s="350" t="s">
        <v>487</v>
      </c>
      <c r="G4159" s="350" t="s">
        <v>447</v>
      </c>
      <c r="H4159" s="309"/>
    </row>
    <row r="4160" spans="1:8" s="187" customFormat="1" ht="22.9" customHeight="1" x14ac:dyDescent="0.2">
      <c r="A4160" s="552"/>
      <c r="B4160" s="553"/>
      <c r="C4160" s="350" t="s">
        <v>16947</v>
      </c>
      <c r="D4160" s="350" t="s">
        <v>16948</v>
      </c>
      <c r="E4160" s="350" t="s">
        <v>487</v>
      </c>
      <c r="F4160" s="350" t="s">
        <v>487</v>
      </c>
      <c r="G4160" s="350" t="s">
        <v>447</v>
      </c>
      <c r="H4160" s="309"/>
    </row>
    <row r="4161" spans="1:8" s="187" customFormat="1" ht="22.9" customHeight="1" x14ac:dyDescent="0.2">
      <c r="A4161" s="552"/>
      <c r="B4161" s="553"/>
      <c r="C4161" s="350" t="s">
        <v>16949</v>
      </c>
      <c r="D4161" s="350" t="s">
        <v>16950</v>
      </c>
      <c r="E4161" s="350" t="s">
        <v>487</v>
      </c>
      <c r="F4161" s="350" t="s">
        <v>487</v>
      </c>
      <c r="G4161" s="350" t="s">
        <v>447</v>
      </c>
      <c r="H4161" s="309"/>
    </row>
    <row r="4162" spans="1:8" s="187" customFormat="1" ht="22.9" customHeight="1" x14ac:dyDescent="0.2">
      <c r="A4162" s="552" t="s">
        <v>628</v>
      </c>
      <c r="B4162" s="553" t="s">
        <v>402</v>
      </c>
      <c r="C4162" s="350" t="s">
        <v>7913</v>
      </c>
      <c r="D4162" s="350" t="s">
        <v>7914</v>
      </c>
      <c r="E4162" s="350" t="s">
        <v>487</v>
      </c>
      <c r="F4162" s="350" t="s">
        <v>487</v>
      </c>
      <c r="G4162" s="350" t="s">
        <v>447</v>
      </c>
      <c r="H4162" s="309"/>
    </row>
    <row r="4163" spans="1:8" s="187" customFormat="1" ht="22.9" customHeight="1" x14ac:dyDescent="0.2">
      <c r="A4163" s="552"/>
      <c r="B4163" s="553"/>
      <c r="C4163" s="350" t="s">
        <v>7915</v>
      </c>
      <c r="D4163" s="350" t="s">
        <v>7916</v>
      </c>
      <c r="E4163" s="350" t="s">
        <v>487</v>
      </c>
      <c r="F4163" s="350" t="s">
        <v>487</v>
      </c>
      <c r="G4163" s="350" t="s">
        <v>447</v>
      </c>
      <c r="H4163" s="309"/>
    </row>
    <row r="4164" spans="1:8" s="187" customFormat="1" ht="22.9" customHeight="1" x14ac:dyDescent="0.2">
      <c r="A4164" s="552"/>
      <c r="B4164" s="553"/>
      <c r="C4164" s="350" t="s">
        <v>7917</v>
      </c>
      <c r="D4164" s="350" t="s">
        <v>7918</v>
      </c>
      <c r="E4164" s="350" t="s">
        <v>487</v>
      </c>
      <c r="F4164" s="350" t="s">
        <v>487</v>
      </c>
      <c r="G4164" s="350" t="s">
        <v>447</v>
      </c>
      <c r="H4164" s="309"/>
    </row>
    <row r="4165" spans="1:8" s="187" customFormat="1" ht="22.9" customHeight="1" x14ac:dyDescent="0.2">
      <c r="A4165" s="552" t="s">
        <v>980</v>
      </c>
      <c r="B4165" s="553" t="s">
        <v>981</v>
      </c>
      <c r="C4165" s="350" t="s">
        <v>7919</v>
      </c>
      <c r="D4165" s="350" t="s">
        <v>7920</v>
      </c>
      <c r="E4165" s="350" t="s">
        <v>487</v>
      </c>
      <c r="F4165" s="350" t="s">
        <v>487</v>
      </c>
      <c r="G4165" s="350" t="s">
        <v>447</v>
      </c>
      <c r="H4165" s="309"/>
    </row>
    <row r="4166" spans="1:8" s="187" customFormat="1" ht="22.9" customHeight="1" x14ac:dyDescent="0.2">
      <c r="A4166" s="552"/>
      <c r="B4166" s="553"/>
      <c r="C4166" s="350" t="s">
        <v>7921</v>
      </c>
      <c r="D4166" s="350" t="s">
        <v>7922</v>
      </c>
      <c r="E4166" s="350" t="s">
        <v>487</v>
      </c>
      <c r="F4166" s="350" t="s">
        <v>487</v>
      </c>
      <c r="G4166" s="350" t="s">
        <v>447</v>
      </c>
      <c r="H4166" s="309"/>
    </row>
    <row r="4167" spans="1:8" s="187" customFormat="1" ht="22.9" customHeight="1" x14ac:dyDescent="0.2">
      <c r="A4167" s="552"/>
      <c r="B4167" s="553"/>
      <c r="C4167" s="350" t="s">
        <v>7923</v>
      </c>
      <c r="D4167" s="350" t="s">
        <v>7924</v>
      </c>
      <c r="E4167" s="350" t="s">
        <v>487</v>
      </c>
      <c r="F4167" s="350" t="s">
        <v>487</v>
      </c>
      <c r="G4167" s="350" t="s">
        <v>447</v>
      </c>
      <c r="H4167" s="309"/>
    </row>
    <row r="4168" spans="1:8" s="187" customFormat="1" ht="22.9" customHeight="1" x14ac:dyDescent="0.2">
      <c r="A4168" s="552"/>
      <c r="B4168" s="553"/>
      <c r="C4168" s="350" t="s">
        <v>7925</v>
      </c>
      <c r="D4168" s="350" t="s">
        <v>7926</v>
      </c>
      <c r="E4168" s="350" t="s">
        <v>487</v>
      </c>
      <c r="F4168" s="350" t="s">
        <v>487</v>
      </c>
      <c r="G4168" s="350" t="s">
        <v>447</v>
      </c>
      <c r="H4168" s="309"/>
    </row>
    <row r="4169" spans="1:8" s="187" customFormat="1" ht="22.9" customHeight="1" x14ac:dyDescent="0.2">
      <c r="A4169" s="552"/>
      <c r="B4169" s="553"/>
      <c r="C4169" s="350" t="s">
        <v>7927</v>
      </c>
      <c r="D4169" s="350" t="s">
        <v>7928</v>
      </c>
      <c r="E4169" s="350" t="s">
        <v>487</v>
      </c>
      <c r="F4169" s="350" t="s">
        <v>487</v>
      </c>
      <c r="G4169" s="350" t="s">
        <v>447</v>
      </c>
      <c r="H4169" s="309"/>
    </row>
    <row r="4170" spans="1:8" s="187" customFormat="1" ht="22.9" customHeight="1" x14ac:dyDescent="0.2">
      <c r="A4170" s="552"/>
      <c r="B4170" s="553"/>
      <c r="C4170" s="350" t="s">
        <v>7929</v>
      </c>
      <c r="D4170" s="350" t="s">
        <v>7930</v>
      </c>
      <c r="E4170" s="350" t="s">
        <v>487</v>
      </c>
      <c r="F4170" s="350" t="s">
        <v>487</v>
      </c>
      <c r="G4170" s="350" t="s">
        <v>447</v>
      </c>
      <c r="H4170" s="309"/>
    </row>
    <row r="4171" spans="1:8" s="187" customFormat="1" ht="22.9" customHeight="1" x14ac:dyDescent="0.2">
      <c r="A4171" s="552"/>
      <c r="B4171" s="553"/>
      <c r="C4171" s="350" t="s">
        <v>7931</v>
      </c>
      <c r="D4171" s="350" t="s">
        <v>7932</v>
      </c>
      <c r="E4171" s="350" t="s">
        <v>487</v>
      </c>
      <c r="F4171" s="350" t="s">
        <v>487</v>
      </c>
      <c r="G4171" s="350" t="s">
        <v>447</v>
      </c>
      <c r="H4171" s="309"/>
    </row>
    <row r="4172" spans="1:8" s="187" customFormat="1" ht="22.9" customHeight="1" x14ac:dyDescent="0.2">
      <c r="A4172" s="552"/>
      <c r="B4172" s="553"/>
      <c r="C4172" s="350" t="s">
        <v>16951</v>
      </c>
      <c r="D4172" s="350" t="s">
        <v>16952</v>
      </c>
      <c r="E4172" s="350" t="s">
        <v>487</v>
      </c>
      <c r="F4172" s="350" t="s">
        <v>487</v>
      </c>
      <c r="G4172" s="350" t="s">
        <v>447</v>
      </c>
      <c r="H4172" s="309"/>
    </row>
    <row r="4173" spans="1:8" s="187" customFormat="1" ht="22.9" customHeight="1" x14ac:dyDescent="0.2">
      <c r="A4173" s="552" t="s">
        <v>990</v>
      </c>
      <c r="B4173" s="553" t="s">
        <v>991</v>
      </c>
      <c r="C4173" s="350" t="s">
        <v>7933</v>
      </c>
      <c r="D4173" s="350" t="s">
        <v>991</v>
      </c>
      <c r="E4173" s="350" t="s">
        <v>260</v>
      </c>
      <c r="F4173" s="350" t="s">
        <v>260</v>
      </c>
      <c r="G4173" s="350" t="s">
        <v>462</v>
      </c>
      <c r="H4173" s="309"/>
    </row>
    <row r="4174" spans="1:8" s="187" customFormat="1" ht="22.9" customHeight="1" x14ac:dyDescent="0.2">
      <c r="A4174" s="552"/>
      <c r="B4174" s="553"/>
      <c r="C4174" s="350" t="s">
        <v>7934</v>
      </c>
      <c r="D4174" s="350" t="s">
        <v>7935</v>
      </c>
      <c r="E4174" s="350" t="s">
        <v>260</v>
      </c>
      <c r="F4174" s="350" t="s">
        <v>260</v>
      </c>
      <c r="G4174" s="350" t="s">
        <v>462</v>
      </c>
      <c r="H4174" s="309"/>
    </row>
    <row r="4175" spans="1:8" s="187" customFormat="1" ht="22.9" customHeight="1" x14ac:dyDescent="0.2">
      <c r="A4175" s="554" t="s">
        <v>992</v>
      </c>
      <c r="B4175" s="555" t="s">
        <v>16293</v>
      </c>
      <c r="C4175" s="350" t="s">
        <v>7936</v>
      </c>
      <c r="D4175" s="350" t="s">
        <v>993</v>
      </c>
      <c r="E4175" s="350" t="s">
        <v>260</v>
      </c>
      <c r="F4175" s="350" t="s">
        <v>260</v>
      </c>
      <c r="G4175" s="350" t="s">
        <v>462</v>
      </c>
      <c r="H4175" s="309"/>
    </row>
    <row r="4176" spans="1:8" s="187" customFormat="1" ht="22.9" customHeight="1" x14ac:dyDescent="0.2">
      <c r="A4176" s="554"/>
      <c r="B4176" s="555"/>
      <c r="C4176" s="348" t="s">
        <v>7937</v>
      </c>
      <c r="D4176" s="348" t="s">
        <v>7938</v>
      </c>
      <c r="E4176" s="348" t="s">
        <v>260</v>
      </c>
      <c r="F4176" s="348" t="s">
        <v>260</v>
      </c>
      <c r="G4176" s="348" t="s">
        <v>462</v>
      </c>
      <c r="H4176" s="310"/>
    </row>
  </sheetData>
  <mergeCells count="609">
    <mergeCell ref="A4175:A4176"/>
    <mergeCell ref="B4175:B4176"/>
    <mergeCell ref="A4162:A4164"/>
    <mergeCell ref="B4162:B4164"/>
    <mergeCell ref="A4165:A4172"/>
    <mergeCell ref="B4165:B4172"/>
    <mergeCell ref="A4173:A4174"/>
    <mergeCell ref="B4173:B4174"/>
    <mergeCell ref="A4105:A4109"/>
    <mergeCell ref="B4105:B4109"/>
    <mergeCell ref="A4110:A4131"/>
    <mergeCell ref="B4110:B4131"/>
    <mergeCell ref="A4132:A4161"/>
    <mergeCell ref="B4132:B4161"/>
    <mergeCell ref="A4062:A4079"/>
    <mergeCell ref="B4062:B4079"/>
    <mergeCell ref="A4080:A4097"/>
    <mergeCell ref="B4080:B4097"/>
    <mergeCell ref="A4100:A4104"/>
    <mergeCell ref="B4100:B4104"/>
    <mergeCell ref="A4026:A4029"/>
    <mergeCell ref="B4026:B4029"/>
    <mergeCell ref="A4030:A4045"/>
    <mergeCell ref="B4030:B4044"/>
    <mergeCell ref="A4046:A4059"/>
    <mergeCell ref="B4046:B4059"/>
    <mergeCell ref="A3956:A3958"/>
    <mergeCell ref="B3956:B3958"/>
    <mergeCell ref="A3959:A3992"/>
    <mergeCell ref="B3959:B3992"/>
    <mergeCell ref="A3994:A4024"/>
    <mergeCell ref="B3994:B4024"/>
    <mergeCell ref="A3933:A3942"/>
    <mergeCell ref="B3933:B3942"/>
    <mergeCell ref="A3944:A3946"/>
    <mergeCell ref="B3944:B3946"/>
    <mergeCell ref="A3947:A3955"/>
    <mergeCell ref="B3947:B3955"/>
    <mergeCell ref="A3871:A3873"/>
    <mergeCell ref="B3871:B3873"/>
    <mergeCell ref="A3874:A3876"/>
    <mergeCell ref="B3874:B3876"/>
    <mergeCell ref="A3877:A3932"/>
    <mergeCell ref="B3877:B3932"/>
    <mergeCell ref="A3860:A3862"/>
    <mergeCell ref="B3860:B3862"/>
    <mergeCell ref="A3865:A3868"/>
    <mergeCell ref="B3865:B3868"/>
    <mergeCell ref="A3869:A3870"/>
    <mergeCell ref="B3869:B3870"/>
    <mergeCell ref="A3833:A3837"/>
    <mergeCell ref="B3833:B3837"/>
    <mergeCell ref="A3838:A3854"/>
    <mergeCell ref="B3838:B3854"/>
    <mergeCell ref="A3855:A3859"/>
    <mergeCell ref="B3855:B3859"/>
    <mergeCell ref="A3821:A3822"/>
    <mergeCell ref="B3821:B3822"/>
    <mergeCell ref="A3823:A3825"/>
    <mergeCell ref="B3823:B3825"/>
    <mergeCell ref="A3826:A3832"/>
    <mergeCell ref="B3826:B3830"/>
    <mergeCell ref="B3831:B3832"/>
    <mergeCell ref="A3785:A3792"/>
    <mergeCell ref="B3785:B3792"/>
    <mergeCell ref="A3793:A3796"/>
    <mergeCell ref="B3793:B3796"/>
    <mergeCell ref="A3797:A3820"/>
    <mergeCell ref="B3797:B3820"/>
    <mergeCell ref="A3706:A3710"/>
    <mergeCell ref="B3706:B3710"/>
    <mergeCell ref="A3711:A3714"/>
    <mergeCell ref="B3711:B3714"/>
    <mergeCell ref="A3715:A3784"/>
    <mergeCell ref="B3715:B3784"/>
    <mergeCell ref="A3635:A3645"/>
    <mergeCell ref="B3635:B3645"/>
    <mergeCell ref="A3646:A3652"/>
    <mergeCell ref="B3646:B3652"/>
    <mergeCell ref="A3653:A3705"/>
    <mergeCell ref="B3653:B3705"/>
    <mergeCell ref="A3618:A3623"/>
    <mergeCell ref="B3618:B3623"/>
    <mergeCell ref="A3624:A3626"/>
    <mergeCell ref="B3624:B3626"/>
    <mergeCell ref="A3628:A3634"/>
    <mergeCell ref="B3628:B3634"/>
    <mergeCell ref="A3577:A3590"/>
    <mergeCell ref="B3577:B3590"/>
    <mergeCell ref="A3591:A3600"/>
    <mergeCell ref="B3591:B3600"/>
    <mergeCell ref="A3601:A3617"/>
    <mergeCell ref="B3601:B3617"/>
    <mergeCell ref="A3557:A3568"/>
    <mergeCell ref="B3557:B3568"/>
    <mergeCell ref="A3569:A3572"/>
    <mergeCell ref="B3569:B3572"/>
    <mergeCell ref="A3573:A3576"/>
    <mergeCell ref="B3573:B3576"/>
    <mergeCell ref="A3542:A3551"/>
    <mergeCell ref="B3542:B3551"/>
    <mergeCell ref="A3552:A3553"/>
    <mergeCell ref="B3552:B3553"/>
    <mergeCell ref="A3554:A3556"/>
    <mergeCell ref="B3554:B3556"/>
    <mergeCell ref="A3518:A3533"/>
    <mergeCell ref="B3518:B3533"/>
    <mergeCell ref="A3534:A3538"/>
    <mergeCell ref="B3534:B3538"/>
    <mergeCell ref="A3539:A3541"/>
    <mergeCell ref="B3539:B3541"/>
    <mergeCell ref="A3485:A3505"/>
    <mergeCell ref="B3485:B3505"/>
    <mergeCell ref="A3506:A3508"/>
    <mergeCell ref="B3506:B3508"/>
    <mergeCell ref="A3509:A3516"/>
    <mergeCell ref="B3509:B3516"/>
    <mergeCell ref="A3424:A3460"/>
    <mergeCell ref="B3424:B3460"/>
    <mergeCell ref="A3461:A3475"/>
    <mergeCell ref="B3461:B3475"/>
    <mergeCell ref="A3476:A3484"/>
    <mergeCell ref="B3476:B3484"/>
    <mergeCell ref="A3409:A3417"/>
    <mergeCell ref="B3409:B3417"/>
    <mergeCell ref="A3418:A3419"/>
    <mergeCell ref="B3418:B3419"/>
    <mergeCell ref="A3420:A3421"/>
    <mergeCell ref="B3420:B3421"/>
    <mergeCell ref="A3390:A3394"/>
    <mergeCell ref="B3390:B3394"/>
    <mergeCell ref="A3395:A3404"/>
    <mergeCell ref="B3395:B3404"/>
    <mergeCell ref="A3405:A3408"/>
    <mergeCell ref="B3405:B3408"/>
    <mergeCell ref="A3373:A3375"/>
    <mergeCell ref="B3373:B3375"/>
    <mergeCell ref="A3376:A3380"/>
    <mergeCell ref="B3376:B3380"/>
    <mergeCell ref="A3381:A3389"/>
    <mergeCell ref="B3381:B3389"/>
    <mergeCell ref="A3269:A3325"/>
    <mergeCell ref="B3269:B3325"/>
    <mergeCell ref="A3326:A3363"/>
    <mergeCell ref="B3326:B3363"/>
    <mergeCell ref="A3364:A3372"/>
    <mergeCell ref="B3364:B3372"/>
    <mergeCell ref="A3219:A3224"/>
    <mergeCell ref="B3219:B3224"/>
    <mergeCell ref="A3229:A3230"/>
    <mergeCell ref="B3229:B3230"/>
    <mergeCell ref="A3232:A3268"/>
    <mergeCell ref="B3232:B3268"/>
    <mergeCell ref="A3184:A3199"/>
    <mergeCell ref="B3184:B3199"/>
    <mergeCell ref="A3200:A3216"/>
    <mergeCell ref="B3200:B3216"/>
    <mergeCell ref="A3217:A3218"/>
    <mergeCell ref="B3217:B3218"/>
    <mergeCell ref="A3146:A3157"/>
    <mergeCell ref="B3146:B3157"/>
    <mergeCell ref="A3158:A3173"/>
    <mergeCell ref="B3158:B3173"/>
    <mergeCell ref="A3174:A3183"/>
    <mergeCell ref="B3174:B3183"/>
    <mergeCell ref="A3136:A3137"/>
    <mergeCell ref="B3136:B3137"/>
    <mergeCell ref="A3138:A3142"/>
    <mergeCell ref="B3138:B3142"/>
    <mergeCell ref="A3143:A3145"/>
    <mergeCell ref="B3143:B3145"/>
    <mergeCell ref="A3119:A3125"/>
    <mergeCell ref="B3119:B3125"/>
    <mergeCell ref="A3126:A3130"/>
    <mergeCell ref="B3126:B3130"/>
    <mergeCell ref="A3131:A3135"/>
    <mergeCell ref="B3131:B3135"/>
    <mergeCell ref="A3095:A3096"/>
    <mergeCell ref="B3095:B3096"/>
    <mergeCell ref="A3097:A3111"/>
    <mergeCell ref="B3097:B3111"/>
    <mergeCell ref="A3112:A3118"/>
    <mergeCell ref="B3112:B3118"/>
    <mergeCell ref="A3076:A3081"/>
    <mergeCell ref="B3076:B3081"/>
    <mergeCell ref="A3082:A3086"/>
    <mergeCell ref="B3082:B3086"/>
    <mergeCell ref="A3087:A3090"/>
    <mergeCell ref="B3087:B3090"/>
    <mergeCell ref="A3068:A3070"/>
    <mergeCell ref="B3068:B3070"/>
    <mergeCell ref="A3071:A3073"/>
    <mergeCell ref="B3071:B3073"/>
    <mergeCell ref="A3074:A3075"/>
    <mergeCell ref="B3074:B3075"/>
    <mergeCell ref="A2990:A2997"/>
    <mergeCell ref="B2990:B2997"/>
    <mergeCell ref="A2998:A3057"/>
    <mergeCell ref="B2998:B3057"/>
    <mergeCell ref="A3058:A3067"/>
    <mergeCell ref="B3058:B3067"/>
    <mergeCell ref="A2936:A2943"/>
    <mergeCell ref="B2936:B2943"/>
    <mergeCell ref="A2944:A2987"/>
    <mergeCell ref="B2944:B2987"/>
    <mergeCell ref="A2988:A2989"/>
    <mergeCell ref="B2988:B2989"/>
    <mergeCell ref="A2914:A2923"/>
    <mergeCell ref="B2914:B2923"/>
    <mergeCell ref="A2924:A2931"/>
    <mergeCell ref="B2924:B2931"/>
    <mergeCell ref="A2932:A2935"/>
    <mergeCell ref="B2932:B2935"/>
    <mergeCell ref="A2852:A2877"/>
    <mergeCell ref="B2852:B2877"/>
    <mergeCell ref="A2878:A2889"/>
    <mergeCell ref="B2878:B2889"/>
    <mergeCell ref="A2894:A2913"/>
    <mergeCell ref="B2894:B2913"/>
    <mergeCell ref="A2814:A2833"/>
    <mergeCell ref="B2814:B2833"/>
    <mergeCell ref="A2834:A2838"/>
    <mergeCell ref="B2834:B2838"/>
    <mergeCell ref="A2839:A2850"/>
    <mergeCell ref="B2839:B2850"/>
    <mergeCell ref="A2778:A2786"/>
    <mergeCell ref="B2778:B2786"/>
    <mergeCell ref="A2787:A2789"/>
    <mergeCell ref="B2787:B2789"/>
    <mergeCell ref="A2791:A2813"/>
    <mergeCell ref="B2791:B2813"/>
    <mergeCell ref="A2756:A2760"/>
    <mergeCell ref="B2756:B2760"/>
    <mergeCell ref="A2761:A2771"/>
    <mergeCell ref="B2761:B2771"/>
    <mergeCell ref="A2772:A2777"/>
    <mergeCell ref="B2772:B2777"/>
    <mergeCell ref="A2735:A2737"/>
    <mergeCell ref="B2735:B2737"/>
    <mergeCell ref="A2738:A2749"/>
    <mergeCell ref="B2738:B2749"/>
    <mergeCell ref="A2750:A2755"/>
    <mergeCell ref="B2750:B2755"/>
    <mergeCell ref="A2638:A2714"/>
    <mergeCell ref="B2638:B2714"/>
    <mergeCell ref="A2715:A2728"/>
    <mergeCell ref="B2715:B2728"/>
    <mergeCell ref="A2729:A2733"/>
    <mergeCell ref="B2729:B2733"/>
    <mergeCell ref="A2587:A2591"/>
    <mergeCell ref="B2587:B2591"/>
    <mergeCell ref="A2592:A2614"/>
    <mergeCell ref="B2592:B2614"/>
    <mergeCell ref="A2615:A2637"/>
    <mergeCell ref="B2615:B2637"/>
    <mergeCell ref="A2516:A2518"/>
    <mergeCell ref="B2516:B2518"/>
    <mergeCell ref="A2519:A2521"/>
    <mergeCell ref="B2519:B2521"/>
    <mergeCell ref="A2522:A2585"/>
    <mergeCell ref="B2522:B2585"/>
    <mergeCell ref="A2420:A2460"/>
    <mergeCell ref="B2420:B2460"/>
    <mergeCell ref="A2461:A2508"/>
    <mergeCell ref="B2461:B2508"/>
    <mergeCell ref="A2509:A2514"/>
    <mergeCell ref="B2509:B2514"/>
    <mergeCell ref="A2371:A2388"/>
    <mergeCell ref="B2371:B2388"/>
    <mergeCell ref="A2389:A2408"/>
    <mergeCell ref="B2389:B2408"/>
    <mergeCell ref="A2409:A2419"/>
    <mergeCell ref="B2409:B2419"/>
    <mergeCell ref="A2334:A2348"/>
    <mergeCell ref="B2334:B2348"/>
    <mergeCell ref="A2350:A2356"/>
    <mergeCell ref="B2350:B2356"/>
    <mergeCell ref="A2357:A2369"/>
    <mergeCell ref="B2357:B2369"/>
    <mergeCell ref="A2277:A2296"/>
    <mergeCell ref="B2277:B2296"/>
    <mergeCell ref="A2297:A2310"/>
    <mergeCell ref="B2297:B2310"/>
    <mergeCell ref="A2311:A2333"/>
    <mergeCell ref="B2311:B2333"/>
    <mergeCell ref="A2239:A2242"/>
    <mergeCell ref="B2239:B2242"/>
    <mergeCell ref="A2246:A2269"/>
    <mergeCell ref="B2246:B2269"/>
    <mergeCell ref="A2270:A2276"/>
    <mergeCell ref="B2270:B2276"/>
    <mergeCell ref="A2228:A2231"/>
    <mergeCell ref="B2228:B2231"/>
    <mergeCell ref="A2232:A2234"/>
    <mergeCell ref="B2232:B2234"/>
    <mergeCell ref="A2235:A2238"/>
    <mergeCell ref="B2235:B2238"/>
    <mergeCell ref="A2165:A2202"/>
    <mergeCell ref="B2165:B2202"/>
    <mergeCell ref="A2203:A2211"/>
    <mergeCell ref="B2203:B2211"/>
    <mergeCell ref="A2212:A2227"/>
    <mergeCell ref="B2212:B2227"/>
    <mergeCell ref="A2154:A2155"/>
    <mergeCell ref="B2154:B2155"/>
    <mergeCell ref="A2156:A2160"/>
    <mergeCell ref="B2156:B2160"/>
    <mergeCell ref="A2161:A2164"/>
    <mergeCell ref="B2161:B2164"/>
    <mergeCell ref="A2147:A2149"/>
    <mergeCell ref="B2147:B2149"/>
    <mergeCell ref="A2150:A2151"/>
    <mergeCell ref="B2150:B2151"/>
    <mergeCell ref="A2152:A2153"/>
    <mergeCell ref="B2152:B2153"/>
    <mergeCell ref="A2104:A2117"/>
    <mergeCell ref="B2104:B2117"/>
    <mergeCell ref="A2118:A2140"/>
    <mergeCell ref="B2118:B2140"/>
    <mergeCell ref="A2141:A2145"/>
    <mergeCell ref="B2141:B2145"/>
    <mergeCell ref="A2072:A2073"/>
    <mergeCell ref="B2072:B2073"/>
    <mergeCell ref="A2074:A2096"/>
    <mergeCell ref="B2074:B2096"/>
    <mergeCell ref="A2097:A2101"/>
    <mergeCell ref="B2097:B2101"/>
    <mergeCell ref="A2012:A2033"/>
    <mergeCell ref="B2012:B2033"/>
    <mergeCell ref="A2034:A2042"/>
    <mergeCell ref="B2034:B2042"/>
    <mergeCell ref="A2044:A2071"/>
    <mergeCell ref="B2044:B2071"/>
    <mergeCell ref="A1991:A1998"/>
    <mergeCell ref="B1991:B1998"/>
    <mergeCell ref="A1999:A2006"/>
    <mergeCell ref="B1999:B2006"/>
    <mergeCell ref="A2007:A2011"/>
    <mergeCell ref="B2007:B2011"/>
    <mergeCell ref="A1973:A1975"/>
    <mergeCell ref="B1973:B1975"/>
    <mergeCell ref="A1976:A1981"/>
    <mergeCell ref="B1976:B1981"/>
    <mergeCell ref="A1983:A1990"/>
    <mergeCell ref="B1983:B1990"/>
    <mergeCell ref="A1849:A1902"/>
    <mergeCell ref="B1849:B1902"/>
    <mergeCell ref="A1903:A1906"/>
    <mergeCell ref="B1903:B1906"/>
    <mergeCell ref="A1907:A1972"/>
    <mergeCell ref="B1907:B1972"/>
    <mergeCell ref="A1827:A1836"/>
    <mergeCell ref="B1827:B1836"/>
    <mergeCell ref="A1837:A1844"/>
    <mergeCell ref="B1837:B1844"/>
    <mergeCell ref="A1846:A1848"/>
    <mergeCell ref="B1846:B1848"/>
    <mergeCell ref="A1788:A1801"/>
    <mergeCell ref="B1788:B1801"/>
    <mergeCell ref="A1802:A1806"/>
    <mergeCell ref="B1802:B1806"/>
    <mergeCell ref="A1807:A1824"/>
    <mergeCell ref="B1807:B1824"/>
    <mergeCell ref="A1767:A1773"/>
    <mergeCell ref="B1767:B1773"/>
    <mergeCell ref="A1774:A1784"/>
    <mergeCell ref="B1774:B1784"/>
    <mergeCell ref="A1785:A1787"/>
    <mergeCell ref="B1785:B1787"/>
    <mergeCell ref="A1726:A1748"/>
    <mergeCell ref="B1726:B1748"/>
    <mergeCell ref="A1749:A1759"/>
    <mergeCell ref="B1749:B1759"/>
    <mergeCell ref="A1761:A1766"/>
    <mergeCell ref="B1761:B1766"/>
    <mergeCell ref="A1702:A1706"/>
    <mergeCell ref="B1702:B1706"/>
    <mergeCell ref="A1707:A1715"/>
    <mergeCell ref="B1707:B1715"/>
    <mergeCell ref="A1716:A1725"/>
    <mergeCell ref="B1716:B1725"/>
    <mergeCell ref="A1665:A1669"/>
    <mergeCell ref="B1665:B1669"/>
    <mergeCell ref="A1670:A1697"/>
    <mergeCell ref="B1670:B1697"/>
    <mergeCell ref="A1698:A1700"/>
    <mergeCell ref="B1698:B1700"/>
    <mergeCell ref="A1614:A1626"/>
    <mergeCell ref="B1614:B1626"/>
    <mergeCell ref="A1627:A1633"/>
    <mergeCell ref="B1627:B1633"/>
    <mergeCell ref="A1639:A1664"/>
    <mergeCell ref="B1639:B1664"/>
    <mergeCell ref="A1595:A1596"/>
    <mergeCell ref="B1595:B1596"/>
    <mergeCell ref="A1597:A1605"/>
    <mergeCell ref="B1597:B1605"/>
    <mergeCell ref="A1606:A1613"/>
    <mergeCell ref="B1606:B1613"/>
    <mergeCell ref="A1550:A1553"/>
    <mergeCell ref="B1550:B1553"/>
    <mergeCell ref="A1554:A1582"/>
    <mergeCell ref="B1554:B1582"/>
    <mergeCell ref="A1585:A1594"/>
    <mergeCell ref="B1585:B1594"/>
    <mergeCell ref="A1523:A1533"/>
    <mergeCell ref="B1523:B1533"/>
    <mergeCell ref="A1534:A1543"/>
    <mergeCell ref="B1534:B1543"/>
    <mergeCell ref="A1544:A1549"/>
    <mergeCell ref="B1544:B1549"/>
    <mergeCell ref="A1508:A1510"/>
    <mergeCell ref="B1508:B1510"/>
    <mergeCell ref="A1511:A1520"/>
    <mergeCell ref="B1511:B1520"/>
    <mergeCell ref="A1521:A1522"/>
    <mergeCell ref="B1521:B1522"/>
    <mergeCell ref="A1491:A1497"/>
    <mergeCell ref="B1491:B1497"/>
    <mergeCell ref="A1498:A1505"/>
    <mergeCell ref="B1498:B1505"/>
    <mergeCell ref="A1506:A1507"/>
    <mergeCell ref="B1506:B1507"/>
    <mergeCell ref="A1428:A1472"/>
    <mergeCell ref="B1428:B1472"/>
    <mergeCell ref="A1473:A1478"/>
    <mergeCell ref="B1473:B1478"/>
    <mergeCell ref="A1479:A1490"/>
    <mergeCell ref="B1479:B1490"/>
    <mergeCell ref="A1376:A1377"/>
    <mergeCell ref="B1376:B1377"/>
    <mergeCell ref="A1378:A1393"/>
    <mergeCell ref="B1378:B1393"/>
    <mergeCell ref="A1394:A1427"/>
    <mergeCell ref="B1394:B1427"/>
    <mergeCell ref="A1331:A1343"/>
    <mergeCell ref="B1331:B1343"/>
    <mergeCell ref="A1344:A1350"/>
    <mergeCell ref="B1344:B1350"/>
    <mergeCell ref="A1351:A1375"/>
    <mergeCell ref="B1351:B1375"/>
    <mergeCell ref="A1237:A1312"/>
    <mergeCell ref="B1237:B1312"/>
    <mergeCell ref="A1313:A1315"/>
    <mergeCell ref="B1313:B1315"/>
    <mergeCell ref="A1319:A1330"/>
    <mergeCell ref="B1319:B1330"/>
    <mergeCell ref="A1205:A1209"/>
    <mergeCell ref="B1205:B1209"/>
    <mergeCell ref="A1210:A1213"/>
    <mergeCell ref="B1210:B1213"/>
    <mergeCell ref="A1214:A1236"/>
    <mergeCell ref="B1214:B1236"/>
    <mergeCell ref="A1152:A1187"/>
    <mergeCell ref="B1152:B1187"/>
    <mergeCell ref="A1188:A1193"/>
    <mergeCell ref="B1188:B1193"/>
    <mergeCell ref="A1194:A1204"/>
    <mergeCell ref="B1194:B1204"/>
    <mergeCell ref="A1088:A1135"/>
    <mergeCell ref="B1088:B1135"/>
    <mergeCell ref="A1136:A1149"/>
    <mergeCell ref="B1136:B1149"/>
    <mergeCell ref="A1150:A1151"/>
    <mergeCell ref="B1150:B1151"/>
    <mergeCell ref="A1061:A1063"/>
    <mergeCell ref="B1061:B1063"/>
    <mergeCell ref="A1064:A1079"/>
    <mergeCell ref="B1064:B1079"/>
    <mergeCell ref="A1080:A1086"/>
    <mergeCell ref="B1080:B1086"/>
    <mergeCell ref="A1032:A1036"/>
    <mergeCell ref="B1032:B1036"/>
    <mergeCell ref="A1037:A1043"/>
    <mergeCell ref="B1037:B1043"/>
    <mergeCell ref="A1044:A1060"/>
    <mergeCell ref="B1044:B1060"/>
    <mergeCell ref="A946:A968"/>
    <mergeCell ref="B946:B968"/>
    <mergeCell ref="A969:A991"/>
    <mergeCell ref="B969:B991"/>
    <mergeCell ref="A992:A1031"/>
    <mergeCell ref="B992:B1031"/>
    <mergeCell ref="A924:A932"/>
    <mergeCell ref="B924:B932"/>
    <mergeCell ref="A933:A942"/>
    <mergeCell ref="B933:B942"/>
    <mergeCell ref="A943:A945"/>
    <mergeCell ref="B943:B945"/>
    <mergeCell ref="A874:A882"/>
    <mergeCell ref="B874:B882"/>
    <mergeCell ref="A883:A921"/>
    <mergeCell ref="B883:B921"/>
    <mergeCell ref="A922:A923"/>
    <mergeCell ref="B922:B923"/>
    <mergeCell ref="A823:A857"/>
    <mergeCell ref="B823:B857"/>
    <mergeCell ref="A858:A866"/>
    <mergeCell ref="B858:B866"/>
    <mergeCell ref="A867:A873"/>
    <mergeCell ref="B867:B873"/>
    <mergeCell ref="A795:A801"/>
    <mergeCell ref="B795:B801"/>
    <mergeCell ref="A802:A815"/>
    <mergeCell ref="B802:B815"/>
    <mergeCell ref="A816:A822"/>
    <mergeCell ref="B816:B822"/>
    <mergeCell ref="A781:A785"/>
    <mergeCell ref="B781:B785"/>
    <mergeCell ref="A786:A789"/>
    <mergeCell ref="B786:B789"/>
    <mergeCell ref="A790:A794"/>
    <mergeCell ref="B790:B794"/>
    <mergeCell ref="A762:A769"/>
    <mergeCell ref="B762:B769"/>
    <mergeCell ref="A771:A775"/>
    <mergeCell ref="B771:B775"/>
    <mergeCell ref="A776:A780"/>
    <mergeCell ref="B776:B780"/>
    <mergeCell ref="A708:A720"/>
    <mergeCell ref="B708:B720"/>
    <mergeCell ref="A721:A731"/>
    <mergeCell ref="B721:B731"/>
    <mergeCell ref="A732:A761"/>
    <mergeCell ref="B732:B761"/>
    <mergeCell ref="A668:A674"/>
    <mergeCell ref="B668:B674"/>
    <mergeCell ref="A675:A683"/>
    <mergeCell ref="B675:B683"/>
    <mergeCell ref="A684:A707"/>
    <mergeCell ref="B684:B707"/>
    <mergeCell ref="A627:A632"/>
    <mergeCell ref="B627:B632"/>
    <mergeCell ref="A635:A653"/>
    <mergeCell ref="B635:B653"/>
    <mergeCell ref="A654:A666"/>
    <mergeCell ref="B654:B666"/>
    <mergeCell ref="A585:A603"/>
    <mergeCell ref="B585:B603"/>
    <mergeCell ref="A604:A613"/>
    <mergeCell ref="B604:B613"/>
    <mergeCell ref="A614:A626"/>
    <mergeCell ref="B614:B626"/>
    <mergeCell ref="A566:A569"/>
    <mergeCell ref="B566:B569"/>
    <mergeCell ref="A570:A576"/>
    <mergeCell ref="B570:B576"/>
    <mergeCell ref="A578:A584"/>
    <mergeCell ref="B578:B584"/>
    <mergeCell ref="A530:A551"/>
    <mergeCell ref="B530:B551"/>
    <mergeCell ref="A552:A553"/>
    <mergeCell ref="B552:B553"/>
    <mergeCell ref="A554:A565"/>
    <mergeCell ref="B554:B565"/>
    <mergeCell ref="A484:A490"/>
    <mergeCell ref="B484:B490"/>
    <mergeCell ref="A491:A516"/>
    <mergeCell ref="B491:B516"/>
    <mergeCell ref="A517:A529"/>
    <mergeCell ref="B517:B529"/>
    <mergeCell ref="A290:A358"/>
    <mergeCell ref="B290:B358"/>
    <mergeCell ref="A359:A426"/>
    <mergeCell ref="B359:B426"/>
    <mergeCell ref="A427:A483"/>
    <mergeCell ref="B427:B483"/>
    <mergeCell ref="A256:A267"/>
    <mergeCell ref="B256:B267"/>
    <mergeCell ref="A275:A282"/>
    <mergeCell ref="B275:B282"/>
    <mergeCell ref="A283:A289"/>
    <mergeCell ref="B283:B289"/>
    <mergeCell ref="A235:A240"/>
    <mergeCell ref="B235:B240"/>
    <mergeCell ref="A241:A249"/>
    <mergeCell ref="B241:B249"/>
    <mergeCell ref="A250:A255"/>
    <mergeCell ref="B250:B255"/>
    <mergeCell ref="A224:A225"/>
    <mergeCell ref="B224:B225"/>
    <mergeCell ref="A226:A234"/>
    <mergeCell ref="B226:B234"/>
    <mergeCell ref="A78:A95"/>
    <mergeCell ref="B78:B95"/>
    <mergeCell ref="A96:A122"/>
    <mergeCell ref="B96:B122"/>
    <mergeCell ref="A123:A213"/>
    <mergeCell ref="B123:B213"/>
    <mergeCell ref="A74:A75"/>
    <mergeCell ref="B74:B75"/>
    <mergeCell ref="A25:A30"/>
    <mergeCell ref="B25:B30"/>
    <mergeCell ref="A31:A41"/>
    <mergeCell ref="B31:B41"/>
    <mergeCell ref="A42:A54"/>
    <mergeCell ref="B42:B54"/>
    <mergeCell ref="A215:A223"/>
    <mergeCell ref="B215:B223"/>
    <mergeCell ref="A3:A5"/>
    <mergeCell ref="B3:B5"/>
    <mergeCell ref="A6:A18"/>
    <mergeCell ref="B6:B18"/>
    <mergeCell ref="A19:A24"/>
    <mergeCell ref="B19:B24"/>
    <mergeCell ref="A55:A65"/>
    <mergeCell ref="B55:B65"/>
    <mergeCell ref="A66:A73"/>
    <mergeCell ref="B66:B73"/>
  </mergeCell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9">
    <tabColor theme="0"/>
  </sheetPr>
  <dimension ref="A1:R54"/>
  <sheetViews>
    <sheetView showGridLines="0" topLeftCell="A30" zoomScale="107" zoomScaleNormal="110" zoomScaleSheetLayoutView="150" zoomScalePageLayoutView="160" workbookViewId="0"/>
  </sheetViews>
  <sheetFormatPr baseColWidth="10" defaultColWidth="10.625" defaultRowHeight="15" x14ac:dyDescent="0.2"/>
  <cols>
    <col min="1" max="1" width="27.375" style="13" customWidth="1"/>
    <col min="2" max="2" width="12.125" style="362" customWidth="1"/>
    <col min="3" max="4" width="8.625" style="362" customWidth="1"/>
    <col min="5" max="5" width="10.125" style="369" bestFit="1" customWidth="1"/>
    <col min="6" max="6" width="13.25" style="362" customWidth="1"/>
    <col min="7" max="7" width="12.75" style="362" customWidth="1"/>
    <col min="8" max="8" width="9.125" style="362" customWidth="1"/>
    <col min="9" max="9" width="8.625" style="369" customWidth="1"/>
    <col min="10" max="10" width="13.625" style="13" customWidth="1"/>
    <col min="11" max="13" width="5" style="13" customWidth="1"/>
    <col min="14" max="14" width="7" style="13" customWidth="1"/>
    <col min="15" max="15" width="4.125" style="13" customWidth="1"/>
    <col min="16" max="16" width="5" style="13" customWidth="1"/>
    <col min="17" max="17" width="2.125" style="13" customWidth="1"/>
    <col min="18" max="18" width="3.375" style="13" customWidth="1"/>
    <col min="19" max="60" width="5" style="13" customWidth="1"/>
    <col min="61" max="16384" width="10.625" style="13"/>
  </cols>
  <sheetData>
    <row r="1" spans="1:18" ht="15" customHeight="1" x14ac:dyDescent="0.2">
      <c r="A1" s="71"/>
      <c r="B1" s="357"/>
      <c r="C1" s="357"/>
      <c r="D1" s="357"/>
      <c r="E1" s="366"/>
      <c r="F1" s="357"/>
      <c r="G1" s="357"/>
      <c r="H1" s="357"/>
      <c r="I1" s="366"/>
    </row>
    <row r="2" spans="1:18" ht="15" customHeight="1" x14ac:dyDescent="0.2">
      <c r="A2" s="60" t="s">
        <v>34</v>
      </c>
      <c r="B2" s="357"/>
      <c r="C2" s="358"/>
      <c r="D2" s="358"/>
      <c r="E2" s="367"/>
      <c r="F2" s="358"/>
      <c r="G2" s="513" t="s">
        <v>122</v>
      </c>
      <c r="H2" s="513"/>
      <c r="I2" s="513"/>
      <c r="N2" s="559"/>
      <c r="O2" s="559"/>
      <c r="P2" s="559"/>
      <c r="Q2" s="559"/>
      <c r="R2" s="559"/>
    </row>
    <row r="3" spans="1:18" ht="15" customHeight="1" x14ac:dyDescent="0.2">
      <c r="A3" s="61" t="s">
        <v>198</v>
      </c>
      <c r="B3" s="357"/>
      <c r="C3" s="358"/>
      <c r="D3" s="358"/>
      <c r="E3" s="367"/>
      <c r="F3" s="358"/>
      <c r="G3" s="513"/>
      <c r="H3" s="513"/>
      <c r="I3" s="513"/>
      <c r="N3" s="559"/>
      <c r="O3" s="559"/>
      <c r="P3" s="559"/>
      <c r="Q3" s="559"/>
      <c r="R3" s="559"/>
    </row>
    <row r="4" spans="1:18" ht="15" customHeight="1" thickBot="1" x14ac:dyDescent="0.25">
      <c r="A4" s="15"/>
      <c r="B4" s="359"/>
      <c r="C4" s="359"/>
      <c r="D4" s="359"/>
      <c r="E4" s="444"/>
      <c r="F4" s="359"/>
      <c r="G4" s="359"/>
      <c r="H4" s="359"/>
      <c r="I4" s="444"/>
    </row>
    <row r="5" spans="1:18" ht="15" customHeight="1" x14ac:dyDescent="0.2">
      <c r="A5" s="551" t="s">
        <v>15785</v>
      </c>
      <c r="B5" s="551"/>
      <c r="C5" s="551"/>
      <c r="D5" s="551"/>
      <c r="E5" s="551"/>
      <c r="F5" s="551"/>
      <c r="G5" s="551"/>
      <c r="H5" s="551"/>
      <c r="I5" s="551"/>
    </row>
    <row r="6" spans="1:18" ht="15" customHeight="1" x14ac:dyDescent="0.2">
      <c r="A6" s="12"/>
      <c r="B6" s="557" t="s">
        <v>227</v>
      </c>
      <c r="C6" s="557"/>
      <c r="D6" s="557"/>
      <c r="E6" s="558"/>
      <c r="F6" s="514" t="s">
        <v>228</v>
      </c>
      <c r="G6" s="514"/>
      <c r="H6" s="514"/>
      <c r="I6" s="514"/>
    </row>
    <row r="7" spans="1:18" ht="15" customHeight="1" thickBot="1" x14ac:dyDescent="0.3">
      <c r="A7" s="83" t="s">
        <v>230</v>
      </c>
      <c r="B7" s="360" t="s">
        <v>224</v>
      </c>
      <c r="C7" s="361" t="s">
        <v>225</v>
      </c>
      <c r="D7" s="361" t="s">
        <v>226</v>
      </c>
      <c r="E7" s="368" t="s">
        <v>229</v>
      </c>
      <c r="F7" s="363" t="s">
        <v>224</v>
      </c>
      <c r="G7" s="364" t="s">
        <v>225</v>
      </c>
      <c r="H7" s="364" t="s">
        <v>226</v>
      </c>
      <c r="I7" s="370" t="s">
        <v>229</v>
      </c>
      <c r="K7" s="62"/>
      <c r="P7" s="65"/>
      <c r="Q7" s="65"/>
      <c r="R7" s="65"/>
    </row>
    <row r="8" spans="1:18" ht="15" customHeight="1" x14ac:dyDescent="0.2">
      <c r="A8" s="59" t="s">
        <v>199</v>
      </c>
      <c r="B8" s="386">
        <v>26653464</v>
      </c>
      <c r="C8" s="386">
        <v>23962645</v>
      </c>
      <c r="D8" s="386">
        <v>17698855</v>
      </c>
      <c r="E8" s="468">
        <v>0.112292236520634</v>
      </c>
      <c r="F8" s="386">
        <v>27431346</v>
      </c>
      <c r="G8" s="386">
        <v>24499823</v>
      </c>
      <c r="H8" s="386">
        <v>18182139</v>
      </c>
      <c r="I8" s="469">
        <v>0.119654864445347</v>
      </c>
      <c r="K8" s="63"/>
      <c r="L8" s="63"/>
      <c r="M8" s="63"/>
      <c r="N8" s="63"/>
      <c r="O8" s="63"/>
      <c r="P8" s="65"/>
      <c r="Q8" s="65"/>
      <c r="R8" s="65"/>
    </row>
    <row r="9" spans="1:18" ht="15" customHeight="1" x14ac:dyDescent="0.2">
      <c r="A9" s="70" t="s">
        <v>223</v>
      </c>
      <c r="B9" s="71">
        <v>4027586</v>
      </c>
      <c r="C9" s="71">
        <v>3299024</v>
      </c>
      <c r="D9" s="71">
        <v>2493078</v>
      </c>
      <c r="E9" s="378">
        <v>0.22084167923604101</v>
      </c>
      <c r="F9" s="71">
        <v>968788</v>
      </c>
      <c r="G9" s="71">
        <v>563218</v>
      </c>
      <c r="H9" s="71">
        <v>383021</v>
      </c>
      <c r="I9" s="377">
        <v>0.72009417312656898</v>
      </c>
      <c r="K9" s="63"/>
      <c r="L9" s="63"/>
      <c r="M9" s="63"/>
      <c r="N9" s="63"/>
      <c r="O9" s="63"/>
      <c r="P9" s="64"/>
      <c r="Q9" s="64"/>
      <c r="R9" s="66"/>
    </row>
    <row r="10" spans="1:18" ht="15" customHeight="1" x14ac:dyDescent="0.2">
      <c r="A10" s="70" t="s">
        <v>270</v>
      </c>
      <c r="B10" s="71">
        <v>3976715</v>
      </c>
      <c r="C10" s="71">
        <v>3455214</v>
      </c>
      <c r="D10" s="71">
        <v>2882692</v>
      </c>
      <c r="E10" s="378">
        <v>0.150931606551721</v>
      </c>
      <c r="F10" s="71">
        <v>1045779</v>
      </c>
      <c r="G10" s="71">
        <v>986515</v>
      </c>
      <c r="H10" s="71">
        <v>634470</v>
      </c>
      <c r="I10" s="377">
        <v>6.0074099228090802E-2</v>
      </c>
      <c r="K10" s="63"/>
      <c r="L10" s="63"/>
      <c r="M10" s="63"/>
      <c r="N10" s="63"/>
      <c r="O10" s="63"/>
      <c r="P10" s="64"/>
      <c r="Q10" s="64"/>
      <c r="R10" s="66"/>
    </row>
    <row r="11" spans="1:18" ht="15" customHeight="1" x14ac:dyDescent="0.2">
      <c r="A11" s="70" t="s">
        <v>213</v>
      </c>
      <c r="B11" s="71">
        <v>3658983</v>
      </c>
      <c r="C11" s="71">
        <v>3136307</v>
      </c>
      <c r="D11" s="71">
        <v>2036641</v>
      </c>
      <c r="E11" s="378">
        <v>0.16665332826155099</v>
      </c>
      <c r="F11" s="71">
        <v>4192835</v>
      </c>
      <c r="G11" s="71">
        <v>3695804</v>
      </c>
      <c r="H11" s="71">
        <v>2541503</v>
      </c>
      <c r="I11" s="377">
        <v>0.13448521620735299</v>
      </c>
      <c r="K11" s="63"/>
      <c r="L11" s="63"/>
      <c r="M11" s="63"/>
      <c r="N11" s="63"/>
      <c r="O11" s="63"/>
      <c r="P11" s="64"/>
      <c r="Q11" s="64"/>
      <c r="R11" s="66"/>
    </row>
    <row r="12" spans="1:18" ht="15" customHeight="1" x14ac:dyDescent="0.2">
      <c r="A12" s="70" t="s">
        <v>205</v>
      </c>
      <c r="B12" s="71">
        <v>2941204</v>
      </c>
      <c r="C12" s="71">
        <v>2690481</v>
      </c>
      <c r="D12" s="71">
        <v>1995544</v>
      </c>
      <c r="E12" s="378">
        <v>9.3188913060526998E-2</v>
      </c>
      <c r="F12" s="71">
        <v>1558012</v>
      </c>
      <c r="G12" s="71">
        <v>1452399</v>
      </c>
      <c r="H12" s="71">
        <v>1068868</v>
      </c>
      <c r="I12" s="377">
        <v>7.2716243952247295E-2</v>
      </c>
      <c r="K12" s="63"/>
      <c r="L12" s="63"/>
      <c r="M12" s="63"/>
      <c r="N12" s="63"/>
      <c r="O12" s="63"/>
      <c r="P12" s="64"/>
      <c r="Q12" s="64"/>
      <c r="R12" s="66"/>
    </row>
    <row r="13" spans="1:18" ht="15" customHeight="1" x14ac:dyDescent="0.25">
      <c r="A13" s="70" t="s">
        <v>200</v>
      </c>
      <c r="B13" s="71">
        <v>2909475</v>
      </c>
      <c r="C13" s="71">
        <v>2403212</v>
      </c>
      <c r="D13" s="71">
        <v>1874513</v>
      </c>
      <c r="E13" s="378">
        <v>0.21066098205235301</v>
      </c>
      <c r="F13" s="71">
        <v>1564689</v>
      </c>
      <c r="G13" s="71">
        <v>1360400</v>
      </c>
      <c r="H13" s="71">
        <v>947763</v>
      </c>
      <c r="I13" s="377">
        <v>0.15016833284328099</v>
      </c>
      <c r="K13" s="63"/>
      <c r="L13" s="63"/>
      <c r="M13" s="63"/>
      <c r="N13" s="63"/>
      <c r="O13" s="63"/>
      <c r="P13" s="64"/>
      <c r="Q13" s="64"/>
      <c r="R13" s="67"/>
    </row>
    <row r="14" spans="1:18" ht="15" customHeight="1" x14ac:dyDescent="0.2">
      <c r="A14" s="70" t="s">
        <v>202</v>
      </c>
      <c r="B14" s="71">
        <v>2901441</v>
      </c>
      <c r="C14" s="71">
        <v>2444757</v>
      </c>
      <c r="D14" s="71">
        <v>2065139</v>
      </c>
      <c r="E14" s="378">
        <v>0.18680138762257401</v>
      </c>
      <c r="F14" s="71">
        <v>68768</v>
      </c>
      <c r="G14" s="71">
        <v>62474</v>
      </c>
      <c r="H14" s="71">
        <v>37377</v>
      </c>
      <c r="I14" s="377">
        <v>0.100745910298684</v>
      </c>
      <c r="J14" s="365"/>
      <c r="K14" s="63"/>
      <c r="L14" s="63"/>
      <c r="M14" s="63"/>
      <c r="N14" s="63"/>
      <c r="O14" s="63"/>
      <c r="P14" s="64"/>
      <c r="Q14" s="64"/>
      <c r="R14" s="66"/>
    </row>
    <row r="15" spans="1:18" ht="15" customHeight="1" x14ac:dyDescent="0.2">
      <c r="A15" s="70" t="s">
        <v>201</v>
      </c>
      <c r="B15" s="71">
        <v>1308636</v>
      </c>
      <c r="C15" s="71">
        <v>1205325</v>
      </c>
      <c r="D15" s="71">
        <v>774291</v>
      </c>
      <c r="E15" s="378">
        <v>8.5712152324061999E-2</v>
      </c>
      <c r="F15" s="71">
        <v>8791493</v>
      </c>
      <c r="G15" s="71">
        <v>8042493</v>
      </c>
      <c r="H15" s="71">
        <v>6181142</v>
      </c>
      <c r="I15" s="377">
        <v>9.3130326628820106E-2</v>
      </c>
      <c r="J15" s="365"/>
      <c r="K15" s="63"/>
      <c r="L15" s="63"/>
      <c r="M15" s="63"/>
      <c r="N15" s="63"/>
      <c r="O15" s="63"/>
      <c r="P15" s="64"/>
      <c r="Q15" s="64"/>
      <c r="R15" s="66"/>
    </row>
    <row r="16" spans="1:18" ht="15" customHeight="1" x14ac:dyDescent="0.2">
      <c r="A16" s="70" t="s">
        <v>17826</v>
      </c>
      <c r="B16" s="71">
        <v>1263803</v>
      </c>
      <c r="C16" s="71">
        <v>1873744</v>
      </c>
      <c r="D16" s="71">
        <v>1233883</v>
      </c>
      <c r="E16" s="376">
        <v>-0.32551992161149002</v>
      </c>
      <c r="F16" s="71">
        <v>366</v>
      </c>
      <c r="G16" s="71">
        <v>417</v>
      </c>
      <c r="H16" s="71">
        <v>426</v>
      </c>
      <c r="I16" s="379">
        <v>-0.12230215827338101</v>
      </c>
      <c r="J16" s="365"/>
    </row>
    <row r="17" spans="1:11" ht="15" customHeight="1" x14ac:dyDescent="0.2">
      <c r="A17" s="70" t="s">
        <v>208</v>
      </c>
      <c r="B17" s="71">
        <v>1043550</v>
      </c>
      <c r="C17" s="71">
        <v>990178</v>
      </c>
      <c r="D17" s="71">
        <v>830200</v>
      </c>
      <c r="E17" s="378">
        <v>5.3901419744732698E-2</v>
      </c>
      <c r="F17" s="71">
        <v>230049</v>
      </c>
      <c r="G17" s="71">
        <v>242180</v>
      </c>
      <c r="H17" s="71">
        <v>172921</v>
      </c>
      <c r="I17" s="379">
        <v>-5.0090841522834301E-2</v>
      </c>
      <c r="J17" s="365"/>
    </row>
    <row r="18" spans="1:11" ht="15" customHeight="1" x14ac:dyDescent="0.2">
      <c r="A18" s="70" t="s">
        <v>18366</v>
      </c>
      <c r="B18" s="71">
        <v>851082</v>
      </c>
      <c r="C18" s="71">
        <v>785606</v>
      </c>
      <c r="D18" s="71">
        <v>299272</v>
      </c>
      <c r="E18" s="378">
        <v>8.3344577307199699E-2</v>
      </c>
      <c r="F18" s="71">
        <v>6315119</v>
      </c>
      <c r="G18" s="71">
        <v>5581552</v>
      </c>
      <c r="H18" s="71">
        <v>4320230</v>
      </c>
      <c r="I18" s="377">
        <v>0.13142706544703001</v>
      </c>
      <c r="J18" s="365"/>
    </row>
    <row r="19" spans="1:11" ht="15" customHeight="1" x14ac:dyDescent="0.2">
      <c r="A19" s="70" t="s">
        <v>221</v>
      </c>
      <c r="B19" s="71">
        <v>827329</v>
      </c>
      <c r="C19" s="71">
        <v>672144</v>
      </c>
      <c r="D19" s="71">
        <v>501365</v>
      </c>
      <c r="E19" s="378">
        <v>0.230880585112714</v>
      </c>
      <c r="F19" s="71">
        <v>589853</v>
      </c>
      <c r="G19" s="71">
        <v>568778</v>
      </c>
      <c r="H19" s="71">
        <v>403131</v>
      </c>
      <c r="I19" s="377">
        <v>3.70531209013008E-2</v>
      </c>
      <c r="J19" s="365"/>
    </row>
    <row r="20" spans="1:11" ht="15" customHeight="1" x14ac:dyDescent="0.2">
      <c r="A20" s="70" t="s">
        <v>206</v>
      </c>
      <c r="B20" s="71">
        <v>394106</v>
      </c>
      <c r="C20" s="71">
        <v>353461</v>
      </c>
      <c r="D20" s="71">
        <v>239530</v>
      </c>
      <c r="E20" s="378">
        <v>0.11499147006317501</v>
      </c>
      <c r="F20" s="71">
        <v>188370</v>
      </c>
      <c r="G20" s="71">
        <v>181005</v>
      </c>
      <c r="H20" s="71">
        <v>130963</v>
      </c>
      <c r="I20" s="377">
        <v>4.0689483715919503E-2</v>
      </c>
      <c r="J20" s="365"/>
    </row>
    <row r="21" spans="1:11" ht="15" customHeight="1" x14ac:dyDescent="0.2">
      <c r="A21" s="70" t="s">
        <v>207</v>
      </c>
      <c r="B21" s="71">
        <v>164226</v>
      </c>
      <c r="C21" s="71">
        <v>178087</v>
      </c>
      <c r="D21" s="71">
        <v>109230</v>
      </c>
      <c r="E21" s="376">
        <v>-7.7832744669740106E-2</v>
      </c>
      <c r="F21" s="71">
        <v>1087589</v>
      </c>
      <c r="G21" s="71">
        <v>1021439</v>
      </c>
      <c r="H21" s="71">
        <v>769408</v>
      </c>
      <c r="I21" s="377">
        <v>6.4761576560127501E-2</v>
      </c>
      <c r="J21" s="365"/>
    </row>
    <row r="22" spans="1:11" ht="15" customHeight="1" x14ac:dyDescent="0.2">
      <c r="A22" s="70" t="s">
        <v>218</v>
      </c>
      <c r="B22" s="71">
        <v>84495</v>
      </c>
      <c r="C22" s="71">
        <v>87808</v>
      </c>
      <c r="D22" s="71">
        <v>33</v>
      </c>
      <c r="E22" s="376">
        <v>-3.7730047376093298E-2</v>
      </c>
      <c r="F22" s="71">
        <v>357078</v>
      </c>
      <c r="G22" s="71">
        <v>337430</v>
      </c>
      <c r="H22" s="71">
        <v>266029</v>
      </c>
      <c r="I22" s="377">
        <v>5.82283732922384E-2</v>
      </c>
      <c r="J22" s="365"/>
    </row>
    <row r="23" spans="1:11" ht="15" customHeight="1" x14ac:dyDescent="0.2">
      <c r="A23" s="70" t="s">
        <v>222</v>
      </c>
      <c r="B23" s="71">
        <v>77642</v>
      </c>
      <c r="C23" s="71">
        <v>76569</v>
      </c>
      <c r="D23" s="71">
        <v>56700</v>
      </c>
      <c r="E23" s="378">
        <v>1.4013504159646801E-2</v>
      </c>
      <c r="F23" s="71">
        <v>120248</v>
      </c>
      <c r="G23" s="71">
        <v>109789</v>
      </c>
      <c r="H23" s="71">
        <v>83777</v>
      </c>
      <c r="I23" s="377">
        <v>9.5264552915137204E-2</v>
      </c>
      <c r="J23" s="365"/>
    </row>
    <row r="24" spans="1:11" ht="15" customHeight="1" x14ac:dyDescent="0.2">
      <c r="A24" s="70" t="s">
        <v>217</v>
      </c>
      <c r="B24" s="71">
        <v>66671</v>
      </c>
      <c r="C24" s="71">
        <v>59841</v>
      </c>
      <c r="D24" s="71">
        <v>50743</v>
      </c>
      <c r="E24" s="378">
        <v>0.114135793185274</v>
      </c>
      <c r="F24" s="71">
        <v>44428</v>
      </c>
      <c r="G24" s="71">
        <v>43301</v>
      </c>
      <c r="H24" s="71">
        <v>36609</v>
      </c>
      <c r="I24" s="377">
        <v>2.6027112537816598E-2</v>
      </c>
      <c r="J24" s="365"/>
    </row>
    <row r="25" spans="1:11" ht="15" customHeight="1" x14ac:dyDescent="0.2">
      <c r="A25" s="70" t="s">
        <v>216</v>
      </c>
      <c r="B25" s="71">
        <v>45955</v>
      </c>
      <c r="C25" s="71">
        <v>39375</v>
      </c>
      <c r="D25" s="71">
        <v>21239</v>
      </c>
      <c r="E25" s="378">
        <v>0.16711111111111099</v>
      </c>
      <c r="F25" s="71">
        <v>31057</v>
      </c>
      <c r="G25" s="71">
        <v>29422</v>
      </c>
      <c r="H25" s="71">
        <v>18200</v>
      </c>
      <c r="I25" s="377">
        <v>5.5570661409829497E-2</v>
      </c>
      <c r="J25" s="365"/>
    </row>
    <row r="26" spans="1:11" ht="15" customHeight="1" x14ac:dyDescent="0.2">
      <c r="A26" s="70" t="s">
        <v>15072</v>
      </c>
      <c r="B26" s="71">
        <v>37691</v>
      </c>
      <c r="C26" s="71">
        <v>35644</v>
      </c>
      <c r="D26" s="71">
        <v>47868</v>
      </c>
      <c r="E26" s="378">
        <v>5.7429020311974097E-2</v>
      </c>
      <c r="F26" s="71">
        <v>26473</v>
      </c>
      <c r="G26" s="71">
        <v>27634</v>
      </c>
      <c r="H26" s="71">
        <v>19322</v>
      </c>
      <c r="I26" s="379">
        <v>-4.2013461677643499E-2</v>
      </c>
      <c r="J26" s="365"/>
    </row>
    <row r="27" spans="1:11" ht="15" customHeight="1" x14ac:dyDescent="0.2">
      <c r="A27" s="70" t="s">
        <v>210</v>
      </c>
      <c r="B27" s="71">
        <v>30539</v>
      </c>
      <c r="C27" s="71">
        <v>28239</v>
      </c>
      <c r="D27" s="71">
        <v>18235</v>
      </c>
      <c r="E27" s="378">
        <v>8.1447643330146299E-2</v>
      </c>
      <c r="F27" s="71">
        <v>11117</v>
      </c>
      <c r="G27" s="71">
        <v>10930</v>
      </c>
      <c r="H27" s="71">
        <v>6021</v>
      </c>
      <c r="I27" s="377">
        <v>1.7108874656907701E-2</v>
      </c>
    </row>
    <row r="28" spans="1:11" ht="15" customHeight="1" x14ac:dyDescent="0.2">
      <c r="A28" s="70" t="s">
        <v>204</v>
      </c>
      <c r="B28" s="71">
        <v>25696</v>
      </c>
      <c r="C28" s="71">
        <v>20577</v>
      </c>
      <c r="D28" s="71">
        <v>16091</v>
      </c>
      <c r="E28" s="378">
        <v>0.248772901783545</v>
      </c>
      <c r="F28" s="71">
        <v>2673</v>
      </c>
      <c r="G28" s="71">
        <v>2651</v>
      </c>
      <c r="H28" s="71">
        <v>1009</v>
      </c>
      <c r="I28" s="377">
        <v>8.2987551867219605E-3</v>
      </c>
      <c r="K28" s="68"/>
    </row>
    <row r="29" spans="1:11" ht="15" customHeight="1" x14ac:dyDescent="0.2">
      <c r="A29" s="70" t="s">
        <v>209</v>
      </c>
      <c r="B29" s="71">
        <v>6487</v>
      </c>
      <c r="C29" s="71">
        <v>5661</v>
      </c>
      <c r="D29" s="71">
        <v>12636</v>
      </c>
      <c r="E29" s="378">
        <v>0.14591061649885201</v>
      </c>
      <c r="F29" s="71">
        <v>2950</v>
      </c>
      <c r="G29" s="71">
        <v>2953</v>
      </c>
      <c r="H29" s="71">
        <v>3468</v>
      </c>
      <c r="I29" s="379">
        <v>-1.0159160176092001E-3</v>
      </c>
    </row>
    <row r="30" spans="1:11" ht="15" customHeight="1" x14ac:dyDescent="0.2">
      <c r="A30" s="70" t="s">
        <v>264</v>
      </c>
      <c r="B30" s="71">
        <v>6086</v>
      </c>
      <c r="C30" s="71">
        <v>5475</v>
      </c>
      <c r="D30" s="71">
        <v>4628</v>
      </c>
      <c r="E30" s="378">
        <v>0.111598173515982</v>
      </c>
      <c r="F30" s="71">
        <v>11578</v>
      </c>
      <c r="G30" s="71">
        <v>10998</v>
      </c>
      <c r="H30" s="71">
        <v>7657</v>
      </c>
      <c r="I30" s="377">
        <v>5.2736861247499697E-2</v>
      </c>
    </row>
    <row r="31" spans="1:11" ht="15" customHeight="1" x14ac:dyDescent="0.2">
      <c r="A31" s="70" t="s">
        <v>18210</v>
      </c>
      <c r="B31" s="71">
        <v>1784</v>
      </c>
      <c r="C31" s="71">
        <v>1783</v>
      </c>
      <c r="D31" s="71">
        <v>2307</v>
      </c>
      <c r="E31" s="378">
        <v>5.6085249579362895E-4</v>
      </c>
      <c r="F31" s="71">
        <v>27551</v>
      </c>
      <c r="G31" s="71">
        <v>48709</v>
      </c>
      <c r="H31" s="71">
        <v>42013</v>
      </c>
      <c r="I31" s="379">
        <v>-0.43437557740869298</v>
      </c>
    </row>
    <row r="32" spans="1:11" ht="15" customHeight="1" x14ac:dyDescent="0.2">
      <c r="A32" s="70" t="s">
        <v>329</v>
      </c>
      <c r="B32" s="71">
        <v>1062</v>
      </c>
      <c r="C32" s="71">
        <v>752</v>
      </c>
      <c r="D32" s="71">
        <v>877</v>
      </c>
      <c r="E32" s="378">
        <v>0.41223404255319102</v>
      </c>
      <c r="F32" s="71">
        <v>16</v>
      </c>
      <c r="G32" s="71">
        <v>10</v>
      </c>
      <c r="H32" s="71">
        <v>17</v>
      </c>
      <c r="I32" s="377">
        <v>0.6</v>
      </c>
    </row>
    <row r="33" spans="1:18" ht="15" customHeight="1" x14ac:dyDescent="0.2">
      <c r="A33" s="70" t="s">
        <v>214</v>
      </c>
      <c r="B33" s="71">
        <v>549</v>
      </c>
      <c r="C33" s="71">
        <v>12</v>
      </c>
      <c r="D33" s="71">
        <v>11</v>
      </c>
      <c r="E33" s="378">
        <v>44.75</v>
      </c>
      <c r="F33" s="71">
        <v>783</v>
      </c>
      <c r="G33" s="71">
        <v>937</v>
      </c>
      <c r="H33" s="71">
        <v>789</v>
      </c>
      <c r="I33" s="379">
        <v>-0.16435432230523001</v>
      </c>
    </row>
    <row r="34" spans="1:18" ht="15" customHeight="1" x14ac:dyDescent="0.2">
      <c r="A34" s="70" t="s">
        <v>18365</v>
      </c>
      <c r="B34" s="71">
        <v>245</v>
      </c>
      <c r="C34" s="71">
        <v>301</v>
      </c>
      <c r="D34" s="71">
        <v>376</v>
      </c>
      <c r="E34" s="376">
        <v>-0.186046511627907</v>
      </c>
      <c r="F34" s="71">
        <v>1000</v>
      </c>
      <c r="G34" s="71">
        <v>1166</v>
      </c>
      <c r="H34" s="71">
        <v>751</v>
      </c>
      <c r="I34" s="379">
        <v>-0.14236706689536899</v>
      </c>
    </row>
    <row r="35" spans="1:18" ht="15" customHeight="1" x14ac:dyDescent="0.2">
      <c r="A35" s="70" t="s">
        <v>267</v>
      </c>
      <c r="B35" s="71">
        <v>197</v>
      </c>
      <c r="C35" s="71">
        <v>207</v>
      </c>
      <c r="D35" s="71">
        <v>131</v>
      </c>
      <c r="E35" s="376">
        <v>-4.8309178743961297E-2</v>
      </c>
      <c r="F35" s="71">
        <v>2598</v>
      </c>
      <c r="G35" s="71">
        <v>2146</v>
      </c>
      <c r="H35" s="71">
        <v>1875</v>
      </c>
      <c r="I35" s="377">
        <v>0.210624417520969</v>
      </c>
    </row>
    <row r="36" spans="1:18" ht="15" customHeight="1" x14ac:dyDescent="0.2">
      <c r="A36" s="70" t="s">
        <v>17721</v>
      </c>
      <c r="B36" s="71">
        <v>167</v>
      </c>
      <c r="C36" s="71">
        <v>165</v>
      </c>
      <c r="D36" s="71">
        <v>105</v>
      </c>
      <c r="E36" s="378">
        <v>1.2121212121212199E-2</v>
      </c>
      <c r="F36" s="71">
        <v>123864</v>
      </c>
      <c r="G36" s="71">
        <v>30691</v>
      </c>
      <c r="H36" s="71">
        <v>17488</v>
      </c>
      <c r="I36" s="377">
        <v>3.03584112606302</v>
      </c>
    </row>
    <row r="37" spans="1:18" ht="15" customHeight="1" x14ac:dyDescent="0.2">
      <c r="A37" s="70" t="s">
        <v>220</v>
      </c>
      <c r="B37" s="71">
        <v>32</v>
      </c>
      <c r="C37" s="71">
        <v>77</v>
      </c>
      <c r="D37" s="71">
        <v>75</v>
      </c>
      <c r="E37" s="376">
        <v>-0.58441558441558406</v>
      </c>
      <c r="F37" s="71">
        <v>8</v>
      </c>
      <c r="G37" s="71">
        <v>16</v>
      </c>
      <c r="H37" s="71">
        <v>3</v>
      </c>
      <c r="I37" s="379">
        <v>-0.5</v>
      </c>
      <c r="K37" s="69"/>
      <c r="O37" s="556"/>
      <c r="P37" s="556"/>
      <c r="Q37" s="556"/>
      <c r="R37" s="556"/>
    </row>
    <row r="38" spans="1:18" ht="15" customHeight="1" x14ac:dyDescent="0.2">
      <c r="A38" s="70" t="s">
        <v>212</v>
      </c>
      <c r="B38" s="71">
        <v>27</v>
      </c>
      <c r="C38" s="71">
        <v>37</v>
      </c>
      <c r="D38" s="71">
        <v>32617</v>
      </c>
      <c r="E38" s="376">
        <v>-0.27027027027027001</v>
      </c>
      <c r="F38" s="71">
        <v>35305</v>
      </c>
      <c r="G38" s="71">
        <v>37229</v>
      </c>
      <c r="H38" s="71">
        <v>28111</v>
      </c>
      <c r="I38" s="379">
        <v>-5.1680141824921401E-2</v>
      </c>
      <c r="K38" s="69"/>
      <c r="O38" s="556"/>
      <c r="P38" s="556"/>
      <c r="Q38" s="556"/>
      <c r="R38" s="556"/>
    </row>
    <row r="39" spans="1:18" ht="15" customHeight="1" x14ac:dyDescent="0.2">
      <c r="A39" s="70" t="s">
        <v>269</v>
      </c>
      <c r="B39" s="71">
        <v>3</v>
      </c>
      <c r="C39" s="71">
        <v>3</v>
      </c>
      <c r="D39" s="71">
        <v>1</v>
      </c>
      <c r="E39" s="378">
        <v>0</v>
      </c>
      <c r="F39" s="71">
        <v>440</v>
      </c>
      <c r="G39" s="71">
        <v>427</v>
      </c>
      <c r="H39" s="71">
        <v>316</v>
      </c>
      <c r="I39" s="377">
        <v>3.0444964871194399E-2</v>
      </c>
    </row>
    <row r="40" spans="1:18" ht="15" customHeight="1" x14ac:dyDescent="0.2">
      <c r="A40" s="70" t="s">
        <v>203</v>
      </c>
      <c r="B40" s="71">
        <v>0</v>
      </c>
      <c r="C40" s="71">
        <v>0</v>
      </c>
      <c r="D40" s="71">
        <v>0</v>
      </c>
      <c r="E40" s="378">
        <v>0</v>
      </c>
      <c r="F40" s="71">
        <v>0</v>
      </c>
      <c r="G40" s="71">
        <v>0</v>
      </c>
      <c r="H40" s="71">
        <v>0</v>
      </c>
      <c r="I40" s="377">
        <v>0</v>
      </c>
    </row>
    <row r="41" spans="1:18" ht="15" customHeight="1" x14ac:dyDescent="0.2">
      <c r="A41" s="70" t="s">
        <v>20754</v>
      </c>
      <c r="B41" s="71">
        <v>0</v>
      </c>
      <c r="C41" s="71">
        <v>0</v>
      </c>
      <c r="D41" s="71">
        <v>0</v>
      </c>
      <c r="E41" s="378">
        <v>0</v>
      </c>
      <c r="F41" s="71">
        <v>0</v>
      </c>
      <c r="G41" s="71">
        <v>0</v>
      </c>
      <c r="H41" s="71">
        <v>0</v>
      </c>
      <c r="I41" s="377">
        <v>0</v>
      </c>
    </row>
    <row r="42" spans="1:18" ht="15" customHeight="1" x14ac:dyDescent="0.2">
      <c r="A42" s="70" t="s">
        <v>211</v>
      </c>
      <c r="B42" s="71">
        <v>0</v>
      </c>
      <c r="C42" s="71">
        <v>8394</v>
      </c>
      <c r="D42" s="71">
        <v>677</v>
      </c>
      <c r="E42" s="376">
        <v>-1</v>
      </c>
      <c r="F42" s="71">
        <v>7916</v>
      </c>
      <c r="G42" s="71">
        <v>21047</v>
      </c>
      <c r="H42" s="71">
        <v>34767</v>
      </c>
      <c r="I42" s="379">
        <v>-0.62388939041193503</v>
      </c>
    </row>
    <row r="43" spans="1:18" ht="15" customHeight="1" x14ac:dyDescent="0.2">
      <c r="A43" s="70" t="s">
        <v>215</v>
      </c>
      <c r="B43" s="71">
        <v>0</v>
      </c>
      <c r="C43" s="71">
        <v>104185</v>
      </c>
      <c r="D43" s="71">
        <v>98127</v>
      </c>
      <c r="E43" s="376">
        <v>-1</v>
      </c>
      <c r="F43" s="71">
        <v>13602</v>
      </c>
      <c r="G43" s="71">
        <v>14778</v>
      </c>
      <c r="H43" s="71">
        <v>15099</v>
      </c>
      <c r="I43" s="379">
        <v>-7.9577750710515704E-2</v>
      </c>
    </row>
    <row r="44" spans="1:18" ht="15" customHeight="1" x14ac:dyDescent="0.2">
      <c r="A44" s="70" t="s">
        <v>325</v>
      </c>
      <c r="B44" s="71">
        <v>0</v>
      </c>
      <c r="C44" s="71">
        <v>0</v>
      </c>
      <c r="D44" s="71">
        <v>0</v>
      </c>
      <c r="E44" s="378">
        <v>0</v>
      </c>
      <c r="F44" s="71">
        <v>0</v>
      </c>
      <c r="G44" s="71">
        <v>0</v>
      </c>
      <c r="H44" s="71">
        <v>0</v>
      </c>
      <c r="I44" s="377">
        <v>0</v>
      </c>
    </row>
    <row r="45" spans="1:18" ht="15" customHeight="1" x14ac:dyDescent="0.2">
      <c r="A45" s="70" t="s">
        <v>219</v>
      </c>
      <c r="B45" s="71">
        <v>0</v>
      </c>
      <c r="C45" s="71">
        <v>0</v>
      </c>
      <c r="D45" s="71">
        <v>0</v>
      </c>
      <c r="E45" s="378">
        <v>0</v>
      </c>
      <c r="F45" s="71">
        <v>8945</v>
      </c>
      <c r="G45" s="71">
        <v>8879</v>
      </c>
      <c r="H45" s="71">
        <v>7593</v>
      </c>
      <c r="I45" s="377">
        <v>7.43326951233247E-3</v>
      </c>
    </row>
    <row r="46" spans="1:18" ht="15" customHeight="1" x14ac:dyDescent="0.2">
      <c r="A46" s="70" t="s">
        <v>326</v>
      </c>
      <c r="B46" s="71">
        <v>0</v>
      </c>
      <c r="C46" s="71">
        <v>0</v>
      </c>
      <c r="D46" s="71">
        <v>0</v>
      </c>
      <c r="E46" s="378">
        <v>0</v>
      </c>
      <c r="F46" s="71">
        <v>0</v>
      </c>
      <c r="G46" s="71">
        <v>0</v>
      </c>
      <c r="H46" s="71">
        <v>0</v>
      </c>
      <c r="I46" s="377">
        <v>0</v>
      </c>
    </row>
    <row r="47" spans="1:18" ht="15" customHeight="1" x14ac:dyDescent="0.2">
      <c r="A47" s="70" t="s">
        <v>324</v>
      </c>
      <c r="B47" s="71">
        <v>0</v>
      </c>
      <c r="C47" s="71">
        <v>0</v>
      </c>
      <c r="D47" s="71">
        <v>0</v>
      </c>
      <c r="E47" s="378">
        <v>0</v>
      </c>
      <c r="F47" s="71">
        <v>3</v>
      </c>
      <c r="G47" s="71">
        <v>5</v>
      </c>
      <c r="H47" s="71">
        <v>1</v>
      </c>
      <c r="I47" s="379">
        <v>-0.4</v>
      </c>
    </row>
    <row r="48" spans="1:18" x14ac:dyDescent="0.2">
      <c r="A48" s="70" t="s">
        <v>327</v>
      </c>
      <c r="B48" s="71">
        <v>0</v>
      </c>
      <c r="C48" s="71">
        <v>0</v>
      </c>
      <c r="D48" s="71">
        <v>0</v>
      </c>
      <c r="E48" s="378">
        <v>0</v>
      </c>
      <c r="F48" s="71">
        <v>3</v>
      </c>
      <c r="G48" s="71">
        <v>1</v>
      </c>
      <c r="H48" s="71">
        <v>1</v>
      </c>
      <c r="I48" s="377">
        <v>2</v>
      </c>
    </row>
    <row r="49" spans="1:11" x14ac:dyDescent="0.2">
      <c r="A49" s="70" t="s">
        <v>328</v>
      </c>
      <c r="B49" s="71">
        <v>0</v>
      </c>
      <c r="C49" s="71">
        <v>0</v>
      </c>
      <c r="D49" s="71">
        <v>0</v>
      </c>
      <c r="E49" s="378">
        <v>0</v>
      </c>
      <c r="F49" s="71">
        <v>0</v>
      </c>
      <c r="G49" s="71">
        <v>0</v>
      </c>
      <c r="H49" s="71">
        <v>0</v>
      </c>
      <c r="I49" s="377">
        <v>0</v>
      </c>
    </row>
    <row r="50" spans="1:11" x14ac:dyDescent="0.2">
      <c r="A50" s="324" t="s">
        <v>330</v>
      </c>
      <c r="B50" s="419">
        <v>0</v>
      </c>
      <c r="C50" s="419">
        <v>0</v>
      </c>
      <c r="D50" s="419">
        <v>0</v>
      </c>
      <c r="E50" s="380">
        <v>0</v>
      </c>
      <c r="F50" s="419">
        <v>0</v>
      </c>
      <c r="G50" s="419">
        <v>0</v>
      </c>
      <c r="H50" s="419">
        <v>0</v>
      </c>
      <c r="I50" s="381">
        <v>0</v>
      </c>
    </row>
    <row r="51" spans="1:11" ht="15.75" x14ac:dyDescent="0.25">
      <c r="A51" s="473"/>
      <c r="B51" s="473"/>
      <c r="C51" s="473"/>
      <c r="D51" s="473"/>
      <c r="E51"/>
      <c r="F51" s="473"/>
      <c r="G51" s="473"/>
      <c r="H51" s="473"/>
      <c r="I51"/>
      <c r="J51" s="448"/>
      <c r="K51" s="448"/>
    </row>
    <row r="52" spans="1:11" x14ac:dyDescent="0.2">
      <c r="A52" s="450"/>
      <c r="B52" s="451"/>
      <c r="C52" s="451"/>
      <c r="D52" s="451"/>
      <c r="E52" s="449"/>
      <c r="F52" s="451"/>
      <c r="G52" s="451"/>
      <c r="H52" s="451"/>
      <c r="I52" s="449"/>
      <c r="J52" s="448"/>
      <c r="K52" s="448"/>
    </row>
    <row r="53" spans="1:11" x14ac:dyDescent="0.2">
      <c r="A53" s="450"/>
      <c r="B53" s="451"/>
      <c r="C53" s="451"/>
      <c r="D53" s="451"/>
      <c r="E53" s="449"/>
      <c r="F53" s="451"/>
      <c r="G53" s="451"/>
      <c r="H53" s="451"/>
      <c r="I53" s="449"/>
      <c r="J53" s="448"/>
      <c r="K53" s="448"/>
    </row>
    <row r="54" spans="1:11" x14ac:dyDescent="0.2">
      <c r="A54" s="450"/>
      <c r="B54" s="451"/>
      <c r="C54" s="451"/>
      <c r="D54" s="451"/>
      <c r="E54" s="449"/>
      <c r="F54" s="451"/>
      <c r="G54" s="451"/>
      <c r="H54" s="451"/>
      <c r="I54" s="449"/>
      <c r="J54" s="448"/>
      <c r="K54" s="448"/>
    </row>
  </sheetData>
  <sortState xmlns:xlrd2="http://schemas.microsoft.com/office/spreadsheetml/2017/richdata2" ref="A9:I43">
    <sortCondition descending="1" ref="B8:B43"/>
  </sortState>
  <mergeCells count="7">
    <mergeCell ref="O38:R38"/>
    <mergeCell ref="G2:I3"/>
    <mergeCell ref="B6:E6"/>
    <mergeCell ref="F6:I6"/>
    <mergeCell ref="O37:R37"/>
    <mergeCell ref="N2:R3"/>
    <mergeCell ref="A5:I5"/>
  </mergeCells>
  <conditionalFormatting sqref="F8">
    <cfRule type="containsText" dxfId="72" priority="9" operator="containsText" text="q">
      <formula>NOT(ISERROR(SEARCH("q",F8)))</formula>
    </cfRule>
    <cfRule type="containsText" dxfId="71" priority="10" operator="containsText" text="p">
      <formula>NOT(ISERROR(SEARCH("p",F8)))</formula>
    </cfRule>
  </conditionalFormatting>
  <conditionalFormatting sqref="G12">
    <cfRule type="containsText" dxfId="70" priority="5" operator="containsText" text="q">
      <formula>NOT(ISERROR(SEARCH("q",G12)))</formula>
    </cfRule>
    <cfRule type="containsText" dxfId="69" priority="6" operator="containsText" text="p">
      <formula>NOT(ISERROR(SEARCH("p",G12)))</formula>
    </cfRule>
  </conditionalFormatting>
  <conditionalFormatting sqref="A8">
    <cfRule type="containsText" dxfId="68" priority="1" operator="containsText" text="q">
      <formula>NOT(ISERROR(SEARCH("q",A8)))</formula>
    </cfRule>
    <cfRule type="containsText" dxfId="67" priority="2" operator="containsText" text="p">
      <formula>NOT(ISERROR(SEARCH("p",A8)))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160A1-E71F-40CE-A51E-DD408A69B31E}">
  <sheetPr codeName="Feuil36">
    <tabColor theme="9" tint="0.39997558519241921"/>
  </sheetPr>
  <dimension ref="A1:N177"/>
  <sheetViews>
    <sheetView showGridLines="0" zoomScale="115" zoomScaleNormal="115" zoomScaleSheetLayoutView="150" zoomScalePageLayoutView="160" workbookViewId="0">
      <selection activeCell="T3" sqref="T3"/>
    </sheetView>
  </sheetViews>
  <sheetFormatPr baseColWidth="10" defaultColWidth="10.625" defaultRowHeight="15" outlineLevelRow="1" x14ac:dyDescent="0.2"/>
  <cols>
    <col min="1" max="1" width="3.125" style="13" customWidth="1"/>
    <col min="2" max="2" width="15.375" style="13" customWidth="1"/>
    <col min="3" max="3" width="6.875" style="13" customWidth="1"/>
    <col min="4" max="4" width="1.375" style="13" customWidth="1"/>
    <col min="5" max="5" width="2.625" style="13" customWidth="1"/>
    <col min="6" max="6" width="15.375" style="13" customWidth="1"/>
    <col min="7" max="7" width="7.875" style="13" customWidth="1"/>
    <col min="8" max="8" width="1.375" style="13" customWidth="1"/>
    <col min="9" max="9" width="2.625" style="13" customWidth="1"/>
    <col min="10" max="10" width="14.625" style="13" customWidth="1"/>
    <col min="11" max="11" width="6.125" style="13" customWidth="1"/>
    <col min="12" max="12" width="1.375" style="13" customWidth="1"/>
    <col min="13" max="13" width="2.625" style="13" customWidth="1"/>
    <col min="14" max="14" width="5.125" style="13" customWidth="1"/>
    <col min="15" max="55" width="5" style="13" customWidth="1"/>
    <col min="56" max="16384" width="10.625" style="13"/>
  </cols>
  <sheetData>
    <row r="1" spans="1:14" ht="15" customHeight="1" x14ac:dyDescent="0.2">
      <c r="A1" s="12"/>
      <c r="B1" s="12"/>
      <c r="C1" s="12"/>
      <c r="D1" s="12"/>
      <c r="E1" s="12"/>
      <c r="F1" s="12"/>
      <c r="G1" s="12"/>
      <c r="H1" s="12"/>
      <c r="I1" s="12"/>
      <c r="J1" s="12"/>
      <c r="K1" s="12"/>
      <c r="L1" s="12"/>
      <c r="M1" s="12"/>
      <c r="N1" s="12"/>
    </row>
    <row r="2" spans="1:14" ht="15" customHeight="1" x14ac:dyDescent="0.2">
      <c r="A2" s="12"/>
      <c r="B2" s="283" t="s">
        <v>333</v>
      </c>
      <c r="C2" s="11"/>
      <c r="D2" s="14"/>
      <c r="E2" s="14"/>
      <c r="F2" s="14"/>
      <c r="G2" s="12"/>
      <c r="H2" s="12"/>
      <c r="I2" s="12"/>
      <c r="J2" s="560">
        <v>45566</v>
      </c>
      <c r="K2" s="560"/>
      <c r="L2" s="560"/>
      <c r="M2" s="560"/>
      <c r="N2" s="560"/>
    </row>
    <row r="3" spans="1:14" ht="15" customHeight="1" x14ac:dyDescent="0.2">
      <c r="A3" s="12"/>
      <c r="B3" s="284" t="s">
        <v>253</v>
      </c>
      <c r="C3" s="18"/>
      <c r="D3" s="14"/>
      <c r="E3" s="14"/>
      <c r="F3" s="14"/>
      <c r="G3" s="12"/>
      <c r="H3" s="12"/>
      <c r="I3" s="12"/>
      <c r="J3" s="560"/>
      <c r="K3" s="560"/>
      <c r="L3" s="560"/>
      <c r="M3" s="560"/>
      <c r="N3" s="560"/>
    </row>
    <row r="4" spans="1:14" ht="15" customHeight="1" thickBot="1" x14ac:dyDescent="0.25">
      <c r="A4" s="15"/>
      <c r="B4" s="15"/>
      <c r="C4" s="15"/>
      <c r="D4" s="15"/>
      <c r="E4" s="15"/>
      <c r="F4" s="15"/>
      <c r="G4" s="15"/>
      <c r="H4" s="15"/>
      <c r="I4" s="15"/>
      <c r="J4" s="15"/>
      <c r="K4" s="15"/>
      <c r="L4" s="15"/>
      <c r="M4" s="15"/>
      <c r="N4" s="15"/>
    </row>
    <row r="5" spans="1:14" ht="15" customHeight="1" x14ac:dyDescent="0.2">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5.25" customHeight="1" x14ac:dyDescent="0.25">
      <c r="A7" s="72"/>
      <c r="B7" s="72"/>
      <c r="C7" s="72"/>
      <c r="D7" s="72"/>
      <c r="E7" s="72"/>
      <c r="F7" s="72"/>
      <c r="G7" s="72"/>
      <c r="H7" s="72"/>
      <c r="I7" s="72"/>
      <c r="J7" s="72"/>
      <c r="K7" s="72"/>
      <c r="L7" s="72"/>
      <c r="M7" s="72"/>
      <c r="N7" s="72"/>
    </row>
    <row r="8" spans="1:14" ht="15" customHeight="1" x14ac:dyDescent="0.25">
      <c r="A8" s="247" t="s">
        <v>15765</v>
      </c>
      <c r="B8" s="305">
        <v>0.94878706199460916</v>
      </c>
      <c r="C8" s="249" t="s">
        <v>15441</v>
      </c>
      <c r="D8" s="250"/>
      <c r="E8" s="247" t="s">
        <v>14</v>
      </c>
      <c r="F8" s="248">
        <v>1696481</v>
      </c>
      <c r="G8" s="249" t="s">
        <v>22060</v>
      </c>
      <c r="H8" s="250"/>
      <c r="I8" s="247" t="s">
        <v>14</v>
      </c>
      <c r="J8" s="248">
        <v>1560017</v>
      </c>
      <c r="K8" s="249" t="s">
        <v>22058</v>
      </c>
      <c r="L8" s="250"/>
      <c r="M8" s="250"/>
      <c r="N8" s="250"/>
    </row>
    <row r="9" spans="1:14" s="230" customFormat="1" ht="15" customHeight="1" x14ac:dyDescent="0.25">
      <c r="A9" s="251"/>
      <c r="B9" s="561" t="s">
        <v>15068</v>
      </c>
      <c r="C9" s="562"/>
      <c r="D9" s="251"/>
      <c r="E9" s="251"/>
      <c r="F9" s="561" t="s">
        <v>15070</v>
      </c>
      <c r="G9" s="562"/>
      <c r="H9" s="251"/>
      <c r="I9" s="251"/>
      <c r="J9" s="561" t="s">
        <v>228</v>
      </c>
      <c r="K9" s="562"/>
      <c r="L9" s="251"/>
      <c r="M9" s="251"/>
      <c r="N9" s="251"/>
    </row>
    <row r="10" spans="1:14" ht="15" customHeight="1" x14ac:dyDescent="0.2">
      <c r="A10" s="131"/>
      <c r="B10" s="561" t="s">
        <v>15069</v>
      </c>
      <c r="C10" s="562"/>
      <c r="D10" s="131"/>
      <c r="E10" s="131"/>
      <c r="F10" s="563" t="s">
        <v>22061</v>
      </c>
      <c r="G10" s="564"/>
      <c r="H10" s="131"/>
      <c r="I10" s="131"/>
      <c r="J10" s="561" t="s">
        <v>15069</v>
      </c>
      <c r="K10" s="562"/>
      <c r="L10" s="131"/>
      <c r="M10" s="131"/>
      <c r="N10" s="131"/>
    </row>
    <row r="11" spans="1:14" ht="15" customHeight="1" x14ac:dyDescent="0.2">
      <c r="A11" s="131"/>
      <c r="B11" s="572"/>
      <c r="C11" s="573"/>
      <c r="D11" s="131"/>
      <c r="E11" s="131"/>
      <c r="F11" s="572" t="s">
        <v>334</v>
      </c>
      <c r="G11" s="573"/>
      <c r="H11" s="131"/>
      <c r="I11" s="131"/>
      <c r="J11" s="572"/>
      <c r="K11" s="573"/>
      <c r="L11" s="131"/>
      <c r="M11" s="131"/>
      <c r="N11" s="131"/>
    </row>
    <row r="12" spans="1:14" ht="15" customHeight="1" x14ac:dyDescent="0.2">
      <c r="A12" s="12"/>
      <c r="B12" s="12"/>
      <c r="C12" s="12"/>
      <c r="D12" s="12"/>
      <c r="E12" s="12"/>
      <c r="F12" s="12"/>
      <c r="G12" s="12"/>
      <c r="H12" s="12"/>
      <c r="I12" s="12"/>
      <c r="J12" s="12"/>
      <c r="K12" s="12"/>
      <c r="L12" s="12"/>
      <c r="M12" s="12"/>
      <c r="N12" s="12"/>
    </row>
    <row r="13" spans="1:14" ht="15" customHeight="1" x14ac:dyDescent="0.25">
      <c r="A13" s="27" t="s">
        <v>336</v>
      </c>
      <c r="B13" s="12"/>
      <c r="C13" s="12"/>
      <c r="D13" s="12"/>
      <c r="E13" s="12"/>
      <c r="F13" s="12"/>
      <c r="G13" s="12"/>
      <c r="H13" s="12"/>
      <c r="I13" s="12"/>
      <c r="J13" s="12"/>
      <c r="K13" s="27"/>
      <c r="L13" s="12"/>
      <c r="M13" s="12"/>
      <c r="N13" s="12"/>
    </row>
    <row r="14" spans="1:14" ht="8.25" customHeight="1" x14ac:dyDescent="0.25">
      <c r="A14" s="110"/>
      <c r="B14" s="111"/>
      <c r="C14" s="111"/>
      <c r="D14" s="111"/>
      <c r="E14" s="111"/>
      <c r="F14" s="111"/>
      <c r="G14" s="111"/>
      <c r="H14" s="111"/>
      <c r="I14" s="111"/>
      <c r="J14" s="111"/>
      <c r="K14" s="110"/>
      <c r="L14" s="111"/>
      <c r="M14" s="111"/>
      <c r="N14" s="111"/>
    </row>
    <row r="15" spans="1:14" ht="15" customHeight="1" x14ac:dyDescent="0.25">
      <c r="A15" s="112" t="s">
        <v>15765</v>
      </c>
      <c r="B15" s="113">
        <v>317</v>
      </c>
      <c r="C15" s="114" t="s">
        <v>15441</v>
      </c>
      <c r="D15" s="115"/>
      <c r="E15" s="112" t="s">
        <v>14</v>
      </c>
      <c r="F15" s="113">
        <v>264</v>
      </c>
      <c r="G15" s="116" t="s">
        <v>17799</v>
      </c>
      <c r="H15" s="117"/>
      <c r="I15" s="112"/>
      <c r="J15" s="113"/>
      <c r="K15" s="118"/>
      <c r="L15" s="119"/>
      <c r="M15" s="112"/>
      <c r="N15" s="113"/>
    </row>
    <row r="16" spans="1:14" ht="15" customHeight="1" x14ac:dyDescent="0.25">
      <c r="A16" s="120"/>
      <c r="B16" s="574" t="s">
        <v>239</v>
      </c>
      <c r="C16" s="575"/>
      <c r="D16" s="223"/>
      <c r="E16" s="224"/>
      <c r="F16" s="574" t="s">
        <v>240</v>
      </c>
      <c r="G16" s="575"/>
      <c r="H16" s="121"/>
      <c r="I16" s="122"/>
      <c r="J16" s="567"/>
      <c r="K16" s="567"/>
      <c r="L16" s="119"/>
      <c r="M16" s="122"/>
      <c r="N16" s="123"/>
    </row>
    <row r="17" spans="1:14" ht="15" customHeight="1" x14ac:dyDescent="0.2">
      <c r="A17" s="124"/>
      <c r="B17" s="565" t="s">
        <v>19179</v>
      </c>
      <c r="C17" s="566"/>
      <c r="D17" s="122"/>
      <c r="E17" s="122"/>
      <c r="F17" s="565" t="s">
        <v>22062</v>
      </c>
      <c r="G17" s="566"/>
      <c r="H17" s="122"/>
      <c r="I17" s="122"/>
      <c r="J17" s="567"/>
      <c r="K17" s="567"/>
      <c r="L17" s="119"/>
      <c r="M17" s="122"/>
      <c r="N17" s="123"/>
    </row>
    <row r="18" spans="1:14" ht="12.75" customHeight="1" x14ac:dyDescent="0.2">
      <c r="A18" s="124"/>
      <c r="B18" s="568" t="s">
        <v>335</v>
      </c>
      <c r="C18" s="569"/>
      <c r="D18" s="125"/>
      <c r="E18" s="125"/>
      <c r="F18" s="221" t="s">
        <v>335</v>
      </c>
      <c r="G18" s="126"/>
      <c r="H18" s="125"/>
      <c r="I18" s="125"/>
      <c r="J18" s="570"/>
      <c r="K18" s="570"/>
      <c r="L18" s="127"/>
      <c r="M18" s="127"/>
      <c r="N18" s="128"/>
    </row>
    <row r="19" spans="1:14" ht="6" customHeight="1" x14ac:dyDescent="0.2">
      <c r="A19" s="124"/>
      <c r="B19" s="125"/>
      <c r="C19" s="125"/>
      <c r="D19" s="125"/>
      <c r="E19" s="125"/>
      <c r="F19" s="125"/>
      <c r="G19" s="125"/>
      <c r="H19" s="125"/>
      <c r="I19" s="125"/>
      <c r="J19" s="571"/>
      <c r="K19" s="571"/>
      <c r="L19" s="127"/>
      <c r="M19" s="127"/>
      <c r="N19" s="129"/>
    </row>
    <row r="20" spans="1:14" ht="15" customHeight="1" x14ac:dyDescent="0.25">
      <c r="A20" s="112" t="s">
        <v>14</v>
      </c>
      <c r="B20" s="113">
        <v>22143</v>
      </c>
      <c r="C20" s="114" t="s">
        <v>20755</v>
      </c>
      <c r="D20" s="130"/>
      <c r="E20" s="112" t="s">
        <v>14</v>
      </c>
      <c r="F20" s="113">
        <v>870639</v>
      </c>
      <c r="G20" s="114" t="s">
        <v>21501</v>
      </c>
      <c r="H20" s="130"/>
      <c r="I20" s="112" t="s">
        <v>14</v>
      </c>
      <c r="J20" s="113">
        <v>414594</v>
      </c>
      <c r="K20" s="114" t="s">
        <v>22063</v>
      </c>
      <c r="L20" s="130"/>
      <c r="M20" s="130"/>
      <c r="N20" s="130"/>
    </row>
    <row r="21" spans="1:14" ht="15" customHeight="1" x14ac:dyDescent="0.25">
      <c r="A21" s="112"/>
      <c r="B21" s="574" t="s">
        <v>3</v>
      </c>
      <c r="C21" s="575"/>
      <c r="D21" s="222"/>
      <c r="E21" s="222"/>
      <c r="F21" s="574" t="s">
        <v>227</v>
      </c>
      <c r="G21" s="575"/>
      <c r="H21" s="222"/>
      <c r="I21" s="222"/>
      <c r="J21" s="574" t="s">
        <v>228</v>
      </c>
      <c r="K21" s="575"/>
      <c r="L21" s="130"/>
      <c r="M21" s="130"/>
      <c r="N21" s="130"/>
    </row>
    <row r="22" spans="1:14" ht="6" customHeight="1" x14ac:dyDescent="0.2">
      <c r="A22" s="124"/>
      <c r="B22" s="567"/>
      <c r="C22" s="582"/>
      <c r="D22" s="124"/>
      <c r="E22" s="124"/>
      <c r="F22" s="567"/>
      <c r="G22" s="582"/>
      <c r="H22" s="124"/>
      <c r="I22" s="124"/>
      <c r="J22" s="567"/>
      <c r="K22" s="582"/>
      <c r="L22" s="124"/>
      <c r="M22" s="124"/>
      <c r="N22" s="124"/>
    </row>
    <row r="23" spans="1:14" ht="8.25" customHeight="1" outlineLevel="1" x14ac:dyDescent="0.2">
      <c r="A23" s="12"/>
      <c r="B23" s="85"/>
      <c r="C23" s="85"/>
      <c r="D23" s="85"/>
      <c r="E23" s="85"/>
      <c r="F23" s="85"/>
      <c r="G23" s="85"/>
      <c r="H23" s="85"/>
      <c r="I23" s="85"/>
      <c r="J23" s="106"/>
      <c r="K23" s="106"/>
      <c r="L23" s="86"/>
      <c r="M23" s="86"/>
      <c r="N23" s="106"/>
    </row>
    <row r="24" spans="1:14" ht="15.75" customHeight="1" outlineLevel="1" x14ac:dyDescent="0.2">
      <c r="A24" s="12"/>
      <c r="B24" s="86" t="s">
        <v>339</v>
      </c>
      <c r="C24" s="85"/>
      <c r="D24" s="85"/>
      <c r="E24" s="85"/>
      <c r="F24" s="85"/>
      <c r="G24" s="86" t="s">
        <v>15787</v>
      </c>
      <c r="H24" s="85"/>
      <c r="I24" s="85"/>
      <c r="J24" s="106"/>
      <c r="K24" s="106"/>
      <c r="L24" s="86"/>
      <c r="M24" s="86"/>
      <c r="N24" s="106"/>
    </row>
    <row r="25" spans="1:14" ht="15.75" customHeight="1" outlineLevel="1" x14ac:dyDescent="0.2">
      <c r="A25" s="12"/>
      <c r="B25" s="85"/>
      <c r="C25" s="85"/>
      <c r="D25" s="85"/>
      <c r="E25" s="85"/>
      <c r="F25" s="85"/>
      <c r="G25" s="85"/>
      <c r="H25" s="85"/>
      <c r="I25" s="85"/>
      <c r="J25" s="106"/>
      <c r="K25" s="106"/>
      <c r="L25" s="86"/>
      <c r="M25" s="86"/>
      <c r="N25" s="106"/>
    </row>
    <row r="26" spans="1:14" ht="15.75" customHeight="1" outlineLevel="1" x14ac:dyDescent="0.2">
      <c r="A26" s="12"/>
      <c r="B26" s="85"/>
      <c r="C26" s="85"/>
      <c r="D26" s="85"/>
      <c r="E26" s="85"/>
      <c r="F26" s="85"/>
      <c r="G26" s="85"/>
      <c r="H26" s="85"/>
      <c r="I26" s="85"/>
      <c r="J26" s="106"/>
      <c r="K26" s="106"/>
      <c r="L26" s="86"/>
      <c r="M26" s="86"/>
      <c r="N26" s="106"/>
    </row>
    <row r="27" spans="1:14" ht="15.75" customHeight="1" outlineLevel="1" x14ac:dyDescent="0.2">
      <c r="A27" s="12"/>
      <c r="B27" s="85"/>
      <c r="C27" s="85"/>
      <c r="D27" s="85"/>
      <c r="E27" s="85"/>
      <c r="F27" s="85"/>
      <c r="G27" s="85"/>
      <c r="H27" s="85"/>
      <c r="I27" s="85"/>
      <c r="J27" s="106"/>
      <c r="K27" s="106"/>
      <c r="L27" s="86"/>
      <c r="M27" s="86"/>
      <c r="N27" s="106"/>
    </row>
    <row r="28" spans="1:14" ht="15.75" customHeight="1" outlineLevel="1" x14ac:dyDescent="0.2">
      <c r="A28" s="12"/>
      <c r="B28" s="85"/>
      <c r="C28" s="85"/>
      <c r="D28" s="85"/>
      <c r="E28" s="85"/>
      <c r="F28" s="85"/>
      <c r="G28" s="85"/>
      <c r="H28" s="85"/>
      <c r="I28" s="85"/>
      <c r="J28" s="106"/>
      <c r="K28" s="106"/>
      <c r="L28" s="86"/>
      <c r="M28" s="86"/>
      <c r="N28" s="106"/>
    </row>
    <row r="29" spans="1:14" ht="15.75" customHeight="1" outlineLevel="1" x14ac:dyDescent="0.2">
      <c r="A29" s="12"/>
      <c r="B29" s="85"/>
      <c r="C29" s="85"/>
      <c r="D29" s="85"/>
      <c r="E29" s="85"/>
      <c r="F29" s="85"/>
      <c r="G29" s="85"/>
      <c r="H29" s="85"/>
      <c r="I29" s="85"/>
      <c r="J29" s="106"/>
      <c r="K29" s="106"/>
      <c r="L29" s="86"/>
      <c r="M29" s="86"/>
      <c r="N29" s="106"/>
    </row>
    <row r="30" spans="1:14" ht="15.75" customHeight="1" outlineLevel="1" x14ac:dyDescent="0.2">
      <c r="A30" s="12"/>
      <c r="B30" s="85"/>
      <c r="C30" s="85"/>
      <c r="D30" s="85"/>
      <c r="E30" s="85"/>
      <c r="F30" s="85"/>
      <c r="G30" s="85"/>
      <c r="H30" s="85"/>
      <c r="I30" s="85"/>
      <c r="J30" s="106"/>
      <c r="K30" s="106"/>
      <c r="L30" s="86"/>
      <c r="M30" s="86"/>
      <c r="N30" s="106"/>
    </row>
    <row r="31" spans="1:14" ht="15.75" customHeight="1" outlineLevel="1" x14ac:dyDescent="0.2">
      <c r="A31" s="12"/>
      <c r="B31" s="85"/>
      <c r="C31" s="85"/>
      <c r="D31" s="85"/>
      <c r="E31" s="85"/>
      <c r="F31" s="85"/>
      <c r="G31" s="85"/>
      <c r="H31" s="85"/>
      <c r="I31" s="85"/>
      <c r="J31" s="106"/>
      <c r="K31" s="106"/>
      <c r="L31" s="86"/>
      <c r="M31" s="86"/>
      <c r="N31" s="106"/>
    </row>
    <row r="32" spans="1:14" ht="15.75" customHeight="1" outlineLevel="1" x14ac:dyDescent="0.2">
      <c r="A32" s="12"/>
      <c r="B32" s="85"/>
      <c r="C32" s="85"/>
      <c r="D32" s="85"/>
      <c r="E32" s="85"/>
      <c r="F32" s="85"/>
      <c r="G32" s="85"/>
      <c r="H32" s="85"/>
      <c r="I32" s="85"/>
      <c r="J32" s="106"/>
      <c r="K32" s="106"/>
      <c r="L32" s="86"/>
      <c r="M32" s="86"/>
      <c r="N32" s="106"/>
    </row>
    <row r="33" spans="1:14" ht="15.75" customHeight="1" outlineLevel="1" x14ac:dyDescent="0.2">
      <c r="A33" s="12"/>
      <c r="B33" s="85"/>
      <c r="C33" s="85"/>
      <c r="D33" s="85"/>
      <c r="E33" s="85"/>
      <c r="F33" s="85"/>
      <c r="G33" s="85"/>
      <c r="H33" s="85"/>
      <c r="I33" s="85"/>
      <c r="J33" s="106"/>
      <c r="K33" s="106"/>
      <c r="L33" s="86"/>
      <c r="M33" s="86"/>
      <c r="N33" s="106"/>
    </row>
    <row r="34" spans="1:14" ht="25.5" customHeight="1" outlineLevel="1" x14ac:dyDescent="0.2">
      <c r="A34" s="12"/>
      <c r="B34" s="85"/>
      <c r="C34" s="85"/>
      <c r="D34" s="85"/>
      <c r="E34" s="85"/>
      <c r="F34" s="85"/>
      <c r="G34" s="85"/>
      <c r="H34" s="85"/>
      <c r="I34" s="85"/>
      <c r="J34" s="106"/>
      <c r="K34" s="106"/>
      <c r="L34" s="86"/>
      <c r="M34" s="86"/>
      <c r="N34" s="106"/>
    </row>
    <row r="35" spans="1:14" ht="15.75" customHeight="1" outlineLevel="1" x14ac:dyDescent="0.2">
      <c r="A35" s="12"/>
      <c r="B35" s="86" t="s">
        <v>343</v>
      </c>
      <c r="C35" s="85"/>
      <c r="D35" s="85"/>
      <c r="E35" s="85"/>
      <c r="F35" s="85"/>
      <c r="G35" s="86" t="s">
        <v>340</v>
      </c>
      <c r="H35" s="85"/>
      <c r="I35" s="85"/>
      <c r="J35" s="106"/>
      <c r="K35" s="106"/>
      <c r="L35" s="86"/>
      <c r="M35" s="86"/>
      <c r="N35" s="106"/>
    </row>
    <row r="36" spans="1:14" ht="15.75" customHeight="1" outlineLevel="1" x14ac:dyDescent="0.2">
      <c r="A36" s="12"/>
      <c r="B36" s="85"/>
      <c r="C36" s="85"/>
      <c r="D36" s="85"/>
      <c r="E36" s="85"/>
      <c r="F36" s="85"/>
      <c r="G36" s="85"/>
      <c r="H36" s="85"/>
      <c r="I36" s="85"/>
      <c r="J36" s="106"/>
      <c r="K36" s="106"/>
      <c r="L36" s="86"/>
      <c r="M36" s="86"/>
      <c r="N36" s="106"/>
    </row>
    <row r="37" spans="1:14" ht="15.75" customHeight="1" outlineLevel="1" x14ac:dyDescent="0.2">
      <c r="A37" s="12"/>
      <c r="B37" s="85"/>
      <c r="C37" s="85"/>
      <c r="D37" s="85"/>
      <c r="E37" s="85"/>
      <c r="F37" s="85"/>
      <c r="G37" s="85"/>
      <c r="H37" s="85"/>
      <c r="I37" s="85"/>
      <c r="J37" s="106"/>
      <c r="K37" s="106"/>
      <c r="L37" s="86"/>
      <c r="M37" s="86"/>
      <c r="N37" s="106"/>
    </row>
    <row r="38" spans="1:14" ht="15.75" customHeight="1" outlineLevel="1" x14ac:dyDescent="0.2">
      <c r="A38" s="12"/>
      <c r="B38" s="85"/>
      <c r="C38" s="85"/>
      <c r="D38" s="85"/>
      <c r="E38" s="85"/>
      <c r="F38" s="85"/>
      <c r="G38" s="85"/>
      <c r="H38" s="85"/>
      <c r="I38" s="85"/>
      <c r="J38" s="106"/>
      <c r="K38" s="106"/>
      <c r="L38" s="86"/>
      <c r="M38" s="86"/>
      <c r="N38" s="106"/>
    </row>
    <row r="39" spans="1:14" ht="15.75" customHeight="1" outlineLevel="1" x14ac:dyDescent="0.2">
      <c r="A39" s="12"/>
      <c r="B39" s="85"/>
      <c r="C39" s="85"/>
      <c r="D39" s="85"/>
      <c r="E39" s="85"/>
      <c r="F39" s="85"/>
      <c r="G39" s="85"/>
      <c r="H39" s="85"/>
      <c r="I39" s="85"/>
      <c r="J39" s="106"/>
      <c r="K39" s="106"/>
      <c r="L39" s="86"/>
      <c r="M39" s="86"/>
      <c r="N39" s="106"/>
    </row>
    <row r="40" spans="1:14" ht="15.75" customHeight="1" outlineLevel="1" x14ac:dyDescent="0.2">
      <c r="A40" s="12"/>
      <c r="B40" s="85"/>
      <c r="C40" s="85"/>
      <c r="D40" s="85"/>
      <c r="E40" s="85"/>
      <c r="F40" s="85"/>
      <c r="G40" s="85"/>
      <c r="H40" s="85"/>
      <c r="I40" s="85"/>
      <c r="J40" s="106"/>
      <c r="K40" s="106"/>
      <c r="L40" s="86"/>
      <c r="M40" s="86"/>
      <c r="N40" s="106"/>
    </row>
    <row r="41" spans="1:14" ht="15.75" customHeight="1" outlineLevel="1" x14ac:dyDescent="0.2">
      <c r="A41" s="12"/>
      <c r="B41" s="85"/>
      <c r="C41" s="85"/>
      <c r="D41" s="85"/>
      <c r="E41" s="85"/>
      <c r="F41" s="85"/>
      <c r="G41" s="85"/>
      <c r="H41" s="85"/>
      <c r="I41" s="85"/>
      <c r="J41" s="106"/>
      <c r="K41" s="106"/>
      <c r="L41" s="86"/>
      <c r="M41" s="86"/>
      <c r="N41" s="106"/>
    </row>
    <row r="42" spans="1:14" ht="15.75" customHeight="1" outlineLevel="1" x14ac:dyDescent="0.2">
      <c r="A42" s="12"/>
      <c r="B42" s="85"/>
      <c r="C42" s="85"/>
      <c r="D42" s="85"/>
      <c r="E42" s="85"/>
      <c r="F42" s="85"/>
      <c r="G42" s="85"/>
      <c r="H42" s="85"/>
      <c r="I42" s="85"/>
      <c r="J42" s="106"/>
      <c r="K42" s="106"/>
      <c r="L42" s="86"/>
      <c r="M42" s="86"/>
      <c r="N42" s="106"/>
    </row>
    <row r="43" spans="1:14" ht="15.75" customHeight="1" outlineLevel="1" x14ac:dyDescent="0.2">
      <c r="A43" s="12"/>
      <c r="B43" s="85"/>
      <c r="C43" s="85"/>
      <c r="D43" s="85"/>
      <c r="E43" s="85"/>
      <c r="F43" s="85"/>
      <c r="G43" s="85"/>
      <c r="H43" s="85"/>
      <c r="I43" s="85"/>
      <c r="J43" s="106"/>
      <c r="K43" s="106"/>
      <c r="L43" s="86"/>
      <c r="M43" s="86"/>
      <c r="N43" s="106"/>
    </row>
    <row r="44" spans="1:14" ht="15.75" customHeight="1" outlineLevel="1" x14ac:dyDescent="0.2">
      <c r="A44" s="12"/>
      <c r="B44" s="85"/>
      <c r="C44" s="85"/>
      <c r="D44" s="85"/>
      <c r="E44" s="85"/>
      <c r="F44" s="85"/>
      <c r="G44" s="85"/>
      <c r="H44" s="85"/>
      <c r="I44" s="85"/>
      <c r="J44" s="106"/>
      <c r="K44" s="106"/>
      <c r="L44" s="86"/>
      <c r="M44" s="86"/>
      <c r="N44" s="106"/>
    </row>
    <row r="45" spans="1:14" ht="15.75" customHeight="1" outlineLevel="1" x14ac:dyDescent="0.2">
      <c r="A45" s="12"/>
      <c r="B45" s="85"/>
      <c r="C45" s="85"/>
      <c r="D45" s="85"/>
      <c r="E45" s="85"/>
      <c r="F45" s="85"/>
      <c r="G45" s="85"/>
      <c r="H45" s="85"/>
      <c r="I45" s="85"/>
      <c r="J45" s="106"/>
      <c r="K45" s="106"/>
      <c r="L45" s="86"/>
      <c r="M45" s="86"/>
      <c r="N45" s="106"/>
    </row>
    <row r="46" spans="1:14" ht="15.75" customHeight="1" outlineLevel="1" x14ac:dyDescent="0.2">
      <c r="A46" s="12"/>
      <c r="B46" s="85"/>
      <c r="C46" s="85"/>
      <c r="D46" s="85"/>
      <c r="E46" s="85"/>
      <c r="F46" s="85"/>
      <c r="G46" s="85"/>
      <c r="H46" s="85"/>
      <c r="I46" s="85"/>
      <c r="J46" s="106"/>
      <c r="K46" s="106"/>
      <c r="L46" s="86"/>
      <c r="M46" s="86"/>
      <c r="N46" s="106"/>
    </row>
    <row r="47" spans="1:14" ht="15" customHeight="1" x14ac:dyDescent="0.25">
      <c r="A47" s="109" t="s">
        <v>337</v>
      </c>
      <c r="B47" s="12"/>
      <c r="C47" s="12"/>
      <c r="D47" s="12"/>
      <c r="E47" s="12"/>
      <c r="F47" s="12"/>
      <c r="G47" s="12"/>
      <c r="H47" s="12"/>
      <c r="I47" s="12"/>
      <c r="J47" s="12"/>
      <c r="K47" s="27"/>
      <c r="L47" s="12"/>
      <c r="M47" s="12"/>
      <c r="N47" s="12"/>
    </row>
    <row r="48" spans="1:14" ht="8.25" customHeight="1" x14ac:dyDescent="0.25">
      <c r="A48" s="132"/>
      <c r="B48" s="133"/>
      <c r="C48" s="133"/>
      <c r="D48" s="133"/>
      <c r="E48" s="133"/>
      <c r="F48" s="133"/>
      <c r="G48" s="133"/>
      <c r="H48" s="133"/>
      <c r="I48" s="133"/>
      <c r="J48" s="133"/>
      <c r="K48" s="132"/>
      <c r="L48" s="133"/>
      <c r="M48" s="133"/>
      <c r="N48" s="133"/>
    </row>
    <row r="49" spans="1:14" ht="15" customHeight="1" x14ac:dyDescent="0.25">
      <c r="A49" s="134" t="s">
        <v>14</v>
      </c>
      <c r="B49" s="135">
        <v>33297</v>
      </c>
      <c r="C49" s="136" t="s">
        <v>20531</v>
      </c>
      <c r="D49" s="137"/>
      <c r="E49" s="134" t="s">
        <v>14</v>
      </c>
      <c r="F49" s="135">
        <v>257780</v>
      </c>
      <c r="G49" s="138" t="s">
        <v>20752</v>
      </c>
      <c r="H49" s="139"/>
      <c r="I49" s="134" t="s">
        <v>14</v>
      </c>
      <c r="J49" s="135">
        <v>1112813</v>
      </c>
      <c r="K49" s="136" t="s">
        <v>22059</v>
      </c>
      <c r="L49" s="140"/>
      <c r="M49" s="134"/>
      <c r="N49" s="135"/>
    </row>
    <row r="50" spans="1:14" s="230" customFormat="1" ht="15" customHeight="1" x14ac:dyDescent="0.25">
      <c r="A50" s="225"/>
      <c r="B50" s="576" t="s">
        <v>7</v>
      </c>
      <c r="C50" s="577"/>
      <c r="D50" s="226"/>
      <c r="E50" s="227"/>
      <c r="F50" s="576" t="s">
        <v>227</v>
      </c>
      <c r="G50" s="577"/>
      <c r="H50" s="226"/>
      <c r="I50" s="225"/>
      <c r="J50" s="576" t="s">
        <v>228</v>
      </c>
      <c r="K50" s="577"/>
      <c r="L50" s="228"/>
      <c r="M50" s="227"/>
      <c r="N50" s="229"/>
    </row>
    <row r="51" spans="1:14" ht="15" customHeight="1" x14ac:dyDescent="0.2">
      <c r="A51" s="142"/>
      <c r="B51" s="578" t="s">
        <v>22064</v>
      </c>
      <c r="C51" s="579"/>
      <c r="D51" s="141"/>
      <c r="E51" s="141"/>
      <c r="F51" s="580"/>
      <c r="G51" s="581"/>
      <c r="H51" s="141"/>
      <c r="I51" s="142"/>
      <c r="J51" s="578"/>
      <c r="K51" s="579"/>
      <c r="L51" s="140"/>
      <c r="M51" s="141"/>
      <c r="N51" s="202"/>
    </row>
    <row r="52" spans="1:14" ht="12.75" customHeight="1" x14ac:dyDescent="0.2">
      <c r="A52" s="142"/>
      <c r="B52" s="580" t="s">
        <v>338</v>
      </c>
      <c r="C52" s="581"/>
      <c r="D52" s="143"/>
      <c r="E52" s="143"/>
      <c r="F52" s="580"/>
      <c r="G52" s="581"/>
      <c r="H52" s="143"/>
      <c r="I52" s="142"/>
      <c r="J52" s="580"/>
      <c r="K52" s="581"/>
      <c r="L52" s="144"/>
      <c r="M52" s="144"/>
      <c r="N52" s="231"/>
    </row>
    <row r="53" spans="1:14" ht="6" customHeight="1" x14ac:dyDescent="0.2">
      <c r="A53" s="142"/>
      <c r="B53" s="201"/>
      <c r="C53" s="201"/>
      <c r="D53" s="143"/>
      <c r="E53" s="143"/>
      <c r="F53" s="201"/>
      <c r="G53" s="201"/>
      <c r="H53" s="143"/>
      <c r="I53" s="142"/>
      <c r="J53" s="201"/>
      <c r="K53" s="201"/>
      <c r="L53" s="144"/>
      <c r="M53" s="144"/>
      <c r="N53" s="145"/>
    </row>
    <row r="54" spans="1:14" ht="12.75" customHeight="1" x14ac:dyDescent="0.25">
      <c r="A54" s="134" t="s">
        <v>8027</v>
      </c>
      <c r="B54" s="220">
        <v>7.7797622386259202E-2</v>
      </c>
      <c r="C54" s="136" t="s">
        <v>20528</v>
      </c>
      <c r="D54" s="143"/>
      <c r="E54" s="143"/>
      <c r="F54" s="201"/>
      <c r="G54" s="201"/>
      <c r="H54" s="143"/>
      <c r="I54" s="142"/>
      <c r="J54" s="201"/>
      <c r="K54" s="201"/>
      <c r="L54" s="144"/>
      <c r="M54" s="144"/>
      <c r="N54" s="145"/>
    </row>
    <row r="55" spans="1:14" s="230" customFormat="1" ht="12.75" customHeight="1" x14ac:dyDescent="0.25">
      <c r="A55" s="241"/>
      <c r="B55" s="576" t="s">
        <v>15065</v>
      </c>
      <c r="C55" s="577"/>
      <c r="D55" s="242"/>
      <c r="E55" s="242"/>
      <c r="F55" s="243"/>
      <c r="G55" s="243"/>
      <c r="H55" s="242"/>
      <c r="I55" s="244"/>
      <c r="J55" s="243"/>
      <c r="K55" s="243"/>
      <c r="L55" s="245"/>
      <c r="M55" s="245"/>
      <c r="N55" s="246"/>
    </row>
    <row r="56" spans="1:14" ht="5.25" customHeight="1" x14ac:dyDescent="0.2">
      <c r="A56" s="142"/>
      <c r="B56" s="588"/>
      <c r="C56" s="589"/>
      <c r="D56" s="143"/>
      <c r="E56" s="143"/>
      <c r="F56" s="143"/>
      <c r="G56" s="143"/>
      <c r="H56" s="143"/>
      <c r="I56" s="143"/>
      <c r="J56" s="590"/>
      <c r="K56" s="590"/>
      <c r="L56" s="144"/>
      <c r="M56" s="144"/>
      <c r="N56" s="146"/>
    </row>
    <row r="57" spans="1:14" ht="15" customHeight="1" outlineLevel="1" x14ac:dyDescent="0.2">
      <c r="A57" s="12"/>
      <c r="B57" s="28"/>
      <c r="C57" s="28"/>
      <c r="D57" s="12"/>
      <c r="E57" s="12"/>
      <c r="F57" s="28"/>
      <c r="G57" s="28"/>
      <c r="H57" s="12"/>
      <c r="I57" s="12"/>
      <c r="J57" s="28"/>
      <c r="K57" s="28"/>
      <c r="L57" s="12"/>
      <c r="M57" s="12"/>
      <c r="N57" s="12"/>
    </row>
    <row r="58" spans="1:14" ht="15" customHeight="1" outlineLevel="1" x14ac:dyDescent="0.2">
      <c r="A58" s="12"/>
      <c r="B58" s="86" t="s">
        <v>341</v>
      </c>
      <c r="C58" s="28"/>
      <c r="D58" s="12"/>
      <c r="E58" s="12"/>
      <c r="F58" s="28"/>
      <c r="G58" s="86" t="s">
        <v>342</v>
      </c>
      <c r="H58" s="12"/>
      <c r="I58" s="12"/>
      <c r="J58" s="28"/>
      <c r="K58" s="28"/>
      <c r="L58" s="12"/>
      <c r="M58" s="12"/>
      <c r="N58" s="12"/>
    </row>
    <row r="59" spans="1:14" ht="15" customHeight="1" outlineLevel="1" x14ac:dyDescent="0.2">
      <c r="A59" s="12"/>
      <c r="B59" s="28"/>
      <c r="C59" s="28"/>
      <c r="D59" s="12"/>
      <c r="E59" s="12"/>
      <c r="F59" s="28"/>
      <c r="G59" s="28"/>
      <c r="H59" s="12"/>
      <c r="I59" s="12"/>
      <c r="J59" s="28"/>
      <c r="K59" s="28"/>
      <c r="L59" s="12"/>
      <c r="M59" s="12"/>
      <c r="N59" s="12"/>
    </row>
    <row r="60" spans="1:14" ht="15" customHeight="1" outlineLevel="1" x14ac:dyDescent="0.2">
      <c r="A60" s="12"/>
      <c r="B60" s="28"/>
      <c r="C60" s="28"/>
      <c r="D60" s="12"/>
      <c r="E60" s="12"/>
      <c r="F60" s="28"/>
      <c r="G60" s="28"/>
      <c r="H60" s="12"/>
      <c r="I60" s="12"/>
      <c r="J60" s="28"/>
      <c r="K60" s="28"/>
      <c r="L60" s="12"/>
      <c r="M60" s="12"/>
      <c r="N60" s="12"/>
    </row>
    <row r="61" spans="1:14" ht="15" customHeight="1" outlineLevel="1" x14ac:dyDescent="0.2">
      <c r="A61" s="12"/>
      <c r="B61" s="28"/>
      <c r="C61" s="28"/>
      <c r="D61" s="12"/>
      <c r="E61" s="12"/>
      <c r="F61" s="28"/>
      <c r="G61" s="28"/>
      <c r="H61" s="12"/>
      <c r="I61" s="12"/>
      <c r="J61" s="28"/>
      <c r="K61" s="28"/>
      <c r="L61" s="12"/>
      <c r="M61" s="12"/>
      <c r="N61" s="12"/>
    </row>
    <row r="62" spans="1:14" ht="15" customHeight="1" outlineLevel="1" x14ac:dyDescent="0.2">
      <c r="A62" s="12"/>
      <c r="B62" s="28"/>
      <c r="C62" s="28"/>
      <c r="D62" s="12"/>
      <c r="E62" s="12"/>
      <c r="F62" s="28"/>
      <c r="G62" s="28"/>
      <c r="H62" s="12"/>
      <c r="I62" s="12"/>
      <c r="J62" s="28"/>
      <c r="K62" s="28"/>
      <c r="L62" s="12"/>
      <c r="M62" s="12"/>
      <c r="N62" s="12"/>
    </row>
    <row r="63" spans="1:14" ht="15" customHeight="1" outlineLevel="1" x14ac:dyDescent="0.2">
      <c r="A63" s="12"/>
      <c r="B63" s="28"/>
      <c r="C63" s="28"/>
      <c r="D63" s="12"/>
      <c r="E63" s="12"/>
      <c r="F63" s="28"/>
      <c r="G63" s="28"/>
      <c r="H63" s="12"/>
      <c r="I63" s="12"/>
      <c r="J63" s="28"/>
      <c r="K63" s="28"/>
      <c r="L63" s="12"/>
      <c r="M63" s="12"/>
      <c r="N63" s="12"/>
    </row>
    <row r="64" spans="1:14" ht="15" customHeight="1" outlineLevel="1" x14ac:dyDescent="0.2">
      <c r="A64" s="12"/>
      <c r="B64" s="28"/>
      <c r="C64" s="28"/>
      <c r="D64" s="12"/>
      <c r="E64" s="12"/>
      <c r="F64" s="28"/>
      <c r="G64" s="28"/>
      <c r="H64" s="12"/>
      <c r="I64" s="12"/>
      <c r="J64" s="28"/>
      <c r="K64" s="28"/>
      <c r="L64" s="12"/>
      <c r="M64" s="12"/>
      <c r="N64" s="12"/>
    </row>
    <row r="65" spans="1:14" ht="15" customHeight="1" outlineLevel="1" x14ac:dyDescent="0.2">
      <c r="A65" s="12"/>
      <c r="B65" s="28"/>
      <c r="C65" s="28"/>
      <c r="D65" s="12"/>
      <c r="E65" s="12"/>
      <c r="F65" s="28"/>
      <c r="G65" s="28"/>
      <c r="H65" s="12"/>
      <c r="I65" s="12"/>
      <c r="J65" s="28"/>
      <c r="K65" s="28"/>
      <c r="L65" s="12"/>
      <c r="M65" s="12"/>
      <c r="N65" s="12"/>
    </row>
    <row r="66" spans="1:14" ht="15" customHeight="1" outlineLevel="1" x14ac:dyDescent="0.2">
      <c r="A66" s="12"/>
      <c r="B66" s="28"/>
      <c r="C66" s="28"/>
      <c r="D66" s="12"/>
      <c r="E66" s="12"/>
      <c r="F66" s="28"/>
      <c r="G66" s="28"/>
      <c r="H66" s="12"/>
      <c r="I66" s="12"/>
      <c r="J66" s="28"/>
      <c r="K66" s="28"/>
      <c r="L66" s="12"/>
      <c r="M66" s="12"/>
      <c r="N66" s="12"/>
    </row>
    <row r="67" spans="1:14" ht="15" customHeight="1" outlineLevel="1" x14ac:dyDescent="0.2">
      <c r="A67" s="12"/>
      <c r="B67" s="28"/>
      <c r="C67" s="28"/>
      <c r="D67" s="12"/>
      <c r="E67" s="12"/>
      <c r="F67" s="28"/>
      <c r="G67" s="28"/>
      <c r="H67" s="12"/>
      <c r="I67" s="12"/>
      <c r="J67" s="28"/>
      <c r="K67" s="28"/>
      <c r="L67" s="12"/>
      <c r="M67" s="12"/>
      <c r="N67" s="12"/>
    </row>
    <row r="68" spans="1:14" ht="30" customHeight="1" outlineLevel="1" x14ac:dyDescent="0.2">
      <c r="A68" s="12"/>
      <c r="B68" s="28"/>
      <c r="C68" s="28"/>
      <c r="D68" s="12"/>
      <c r="E68" s="12"/>
      <c r="F68" s="28"/>
      <c r="G68" s="28"/>
      <c r="H68" s="12"/>
      <c r="I68" s="12"/>
      <c r="J68" s="28"/>
      <c r="K68" s="28"/>
      <c r="L68" s="12"/>
      <c r="M68" s="12"/>
      <c r="N68" s="12"/>
    </row>
    <row r="69" spans="1:14" ht="15" customHeight="1" outlineLevel="1" x14ac:dyDescent="0.2">
      <c r="A69" s="12"/>
      <c r="B69" s="86" t="s">
        <v>343</v>
      </c>
      <c r="C69" s="28"/>
      <c r="D69" s="12"/>
      <c r="E69" s="12"/>
      <c r="F69" s="28"/>
      <c r="G69" s="86" t="s">
        <v>340</v>
      </c>
      <c r="H69" s="12"/>
      <c r="I69" s="12"/>
      <c r="J69" s="28"/>
      <c r="K69" s="28"/>
      <c r="L69" s="12"/>
      <c r="M69" s="12"/>
      <c r="N69" s="12"/>
    </row>
    <row r="70" spans="1:14" ht="15" customHeight="1" outlineLevel="1" x14ac:dyDescent="0.2">
      <c r="A70" s="12"/>
      <c r="B70" s="28"/>
      <c r="C70" s="28"/>
      <c r="D70" s="12"/>
      <c r="E70" s="12"/>
      <c r="F70" s="28"/>
      <c r="G70" s="28"/>
      <c r="H70" s="12"/>
      <c r="I70" s="12"/>
      <c r="J70" s="28"/>
      <c r="K70" s="28"/>
      <c r="L70" s="12"/>
      <c r="M70" s="12"/>
      <c r="N70" s="12"/>
    </row>
    <row r="71" spans="1:14" ht="15" customHeight="1" outlineLevel="1" x14ac:dyDescent="0.2">
      <c r="A71" s="12"/>
      <c r="B71" s="28"/>
      <c r="C71" s="28"/>
      <c r="D71" s="12"/>
      <c r="E71" s="12"/>
      <c r="F71" s="28"/>
      <c r="G71" s="28"/>
      <c r="H71" s="12"/>
      <c r="I71" s="12"/>
      <c r="J71" s="28"/>
      <c r="K71" s="28"/>
      <c r="L71" s="12"/>
      <c r="M71" s="12"/>
      <c r="N71" s="12"/>
    </row>
    <row r="72" spans="1:14" ht="15" customHeight="1" outlineLevel="1" x14ac:dyDescent="0.2">
      <c r="A72" s="12"/>
      <c r="B72" s="28"/>
      <c r="C72" s="28"/>
      <c r="D72" s="12"/>
      <c r="E72" s="12"/>
      <c r="F72" s="28"/>
      <c r="G72" s="28"/>
      <c r="H72" s="12"/>
      <c r="I72" s="12"/>
      <c r="J72" s="28"/>
      <c r="K72" s="28"/>
      <c r="L72" s="12"/>
      <c r="M72" s="12"/>
      <c r="N72" s="12"/>
    </row>
    <row r="73" spans="1:14" ht="15" customHeight="1" outlineLevel="1" x14ac:dyDescent="0.2">
      <c r="A73" s="12"/>
      <c r="B73" s="28"/>
      <c r="C73" s="28"/>
      <c r="D73" s="12"/>
      <c r="E73" s="12"/>
      <c r="F73" s="28"/>
      <c r="G73" s="28"/>
      <c r="H73" s="12"/>
      <c r="I73" s="12"/>
      <c r="J73" s="28"/>
      <c r="K73" s="28"/>
      <c r="L73" s="12"/>
      <c r="M73" s="12"/>
      <c r="N73" s="12"/>
    </row>
    <row r="74" spans="1:14" ht="15" customHeight="1" outlineLevel="1" x14ac:dyDescent="0.2">
      <c r="A74" s="12"/>
      <c r="B74" s="28"/>
      <c r="C74" s="28"/>
      <c r="D74" s="12"/>
      <c r="E74" s="12"/>
      <c r="F74" s="28"/>
      <c r="G74" s="28"/>
      <c r="H74" s="12"/>
      <c r="I74" s="12"/>
      <c r="J74" s="28"/>
      <c r="K74" s="28"/>
      <c r="L74" s="12"/>
      <c r="M74" s="12"/>
      <c r="N74" s="12"/>
    </row>
    <row r="75" spans="1:14" ht="15" customHeight="1" outlineLevel="1" x14ac:dyDescent="0.2">
      <c r="A75" s="12"/>
      <c r="B75" s="28"/>
      <c r="C75" s="28"/>
      <c r="D75" s="12"/>
      <c r="E75" s="12"/>
      <c r="F75" s="28"/>
      <c r="G75" s="28"/>
      <c r="H75" s="12"/>
      <c r="I75" s="12"/>
      <c r="J75" s="28"/>
      <c r="K75" s="28"/>
      <c r="L75" s="12"/>
      <c r="M75" s="12"/>
      <c r="N75" s="12"/>
    </row>
    <row r="76" spans="1:14" ht="15" customHeight="1" outlineLevel="1" x14ac:dyDescent="0.2">
      <c r="A76" s="12"/>
      <c r="B76" s="28"/>
      <c r="C76" s="28"/>
      <c r="D76" s="12"/>
      <c r="E76" s="12"/>
      <c r="F76" s="28"/>
      <c r="G76" s="28"/>
      <c r="H76" s="12"/>
      <c r="I76" s="12"/>
      <c r="J76" s="28"/>
      <c r="K76" s="28"/>
      <c r="L76" s="12"/>
      <c r="M76" s="12"/>
      <c r="N76" s="12"/>
    </row>
    <row r="77" spans="1:14" ht="15" customHeight="1" outlineLevel="1" x14ac:dyDescent="0.2">
      <c r="A77" s="12"/>
      <c r="B77" s="28"/>
      <c r="C77" s="28"/>
      <c r="D77" s="12"/>
      <c r="E77" s="12"/>
      <c r="F77" s="28"/>
      <c r="G77" s="28"/>
      <c r="H77" s="12"/>
      <c r="I77" s="12"/>
      <c r="J77" s="28"/>
      <c r="K77" s="28"/>
      <c r="L77" s="12"/>
      <c r="M77" s="12"/>
      <c r="N77" s="12"/>
    </row>
    <row r="78" spans="1:14" ht="15" customHeight="1" outlineLevel="1" x14ac:dyDescent="0.2">
      <c r="A78" s="12"/>
      <c r="B78" s="28"/>
      <c r="C78" s="28"/>
      <c r="D78" s="12"/>
      <c r="E78" s="12"/>
      <c r="F78" s="28"/>
      <c r="G78" s="28"/>
      <c r="H78" s="12"/>
      <c r="I78" s="12"/>
      <c r="J78" s="28"/>
      <c r="K78" s="28"/>
      <c r="L78" s="12"/>
      <c r="M78" s="12"/>
      <c r="N78" s="12"/>
    </row>
    <row r="79" spans="1:14" ht="15" customHeight="1" outlineLevel="1" x14ac:dyDescent="0.2">
      <c r="A79" s="12"/>
      <c r="B79" s="28"/>
      <c r="C79" s="28"/>
      <c r="D79" s="12"/>
      <c r="E79" s="12"/>
      <c r="F79" s="28"/>
      <c r="G79" s="28"/>
      <c r="H79" s="12"/>
      <c r="I79" s="12"/>
      <c r="J79" s="28"/>
      <c r="K79" s="28"/>
      <c r="L79" s="12"/>
      <c r="M79" s="12"/>
      <c r="N79" s="12"/>
    </row>
    <row r="80" spans="1:14" ht="15" customHeight="1" outlineLevel="1" x14ac:dyDescent="0.2">
      <c r="A80" s="12"/>
      <c r="B80" s="28"/>
      <c r="C80" s="28"/>
      <c r="D80" s="12"/>
      <c r="E80" s="12"/>
      <c r="F80" s="28"/>
      <c r="G80" s="28"/>
      <c r="H80" s="12"/>
      <c r="I80" s="12"/>
      <c r="J80" s="28"/>
      <c r="K80" s="28"/>
      <c r="L80" s="12"/>
      <c r="M80" s="12"/>
      <c r="N80" s="12"/>
    </row>
    <row r="81" spans="1:14" ht="15" customHeight="1" x14ac:dyDescent="0.25">
      <c r="A81" s="27" t="s">
        <v>15786</v>
      </c>
      <c r="B81" s="12"/>
      <c r="C81" s="12"/>
      <c r="D81" s="12"/>
      <c r="E81" s="12"/>
      <c r="F81" s="12"/>
      <c r="G81" s="12"/>
      <c r="H81" s="12"/>
      <c r="I81" s="12"/>
      <c r="J81" s="12"/>
      <c r="K81" s="27"/>
      <c r="L81" s="12"/>
      <c r="M81" s="12"/>
      <c r="N81" s="12"/>
    </row>
    <row r="82" spans="1:14" ht="8.25" customHeight="1" x14ac:dyDescent="0.25">
      <c r="A82" s="147"/>
      <c r="B82" s="148"/>
      <c r="C82" s="148"/>
      <c r="D82" s="148"/>
      <c r="E82" s="148"/>
      <c r="F82" s="148"/>
      <c r="G82" s="148"/>
      <c r="H82" s="148"/>
      <c r="I82" s="148"/>
      <c r="J82" s="148"/>
      <c r="K82" s="147"/>
      <c r="L82" s="148"/>
      <c r="M82" s="148"/>
      <c r="N82" s="148"/>
    </row>
    <row r="83" spans="1:14" ht="15" customHeight="1" x14ac:dyDescent="0.25">
      <c r="A83" s="149" t="s">
        <v>15765</v>
      </c>
      <c r="B83" s="150">
        <v>35</v>
      </c>
      <c r="C83" s="151" t="s">
        <v>15441</v>
      </c>
      <c r="D83" s="152"/>
      <c r="E83" s="149" t="s">
        <v>14</v>
      </c>
      <c r="F83" s="150">
        <v>29</v>
      </c>
      <c r="G83" s="153" t="s">
        <v>21513</v>
      </c>
      <c r="H83" s="154"/>
      <c r="I83" s="149"/>
      <c r="J83" s="150"/>
      <c r="K83" s="155"/>
      <c r="L83" s="156"/>
      <c r="M83" s="149"/>
      <c r="N83" s="150"/>
    </row>
    <row r="84" spans="1:14" s="230" customFormat="1" ht="15" customHeight="1" x14ac:dyDescent="0.25">
      <c r="A84" s="234"/>
      <c r="B84" s="583" t="s">
        <v>306</v>
      </c>
      <c r="C84" s="584"/>
      <c r="D84" s="235"/>
      <c r="E84" s="236"/>
      <c r="F84" s="583" t="s">
        <v>307</v>
      </c>
      <c r="G84" s="584"/>
      <c r="H84" s="235"/>
      <c r="I84" s="236"/>
      <c r="J84" s="583"/>
      <c r="K84" s="583"/>
      <c r="L84" s="237"/>
      <c r="M84" s="236"/>
      <c r="N84" s="238"/>
    </row>
    <row r="85" spans="1:14" ht="15" customHeight="1" x14ac:dyDescent="0.2">
      <c r="A85" s="158"/>
      <c r="B85" s="585" t="s">
        <v>17678</v>
      </c>
      <c r="C85" s="586"/>
      <c r="D85" s="157"/>
      <c r="E85" s="157"/>
      <c r="F85" s="585" t="s">
        <v>22065</v>
      </c>
      <c r="G85" s="586"/>
      <c r="H85" s="157"/>
      <c r="I85" s="157"/>
      <c r="J85" s="587"/>
      <c r="K85" s="587"/>
      <c r="L85" s="156"/>
      <c r="M85" s="157"/>
      <c r="N85" s="203"/>
    </row>
    <row r="86" spans="1:14" ht="12.75" customHeight="1" x14ac:dyDescent="0.2">
      <c r="A86" s="158"/>
      <c r="B86" s="591" t="s">
        <v>15063</v>
      </c>
      <c r="C86" s="592"/>
      <c r="D86" s="159"/>
      <c r="E86" s="159"/>
      <c r="F86" s="232" t="s">
        <v>15063</v>
      </c>
      <c r="G86" s="160"/>
      <c r="H86" s="159"/>
      <c r="I86" s="159"/>
      <c r="J86" s="593"/>
      <c r="K86" s="593"/>
      <c r="L86" s="161"/>
      <c r="M86" s="161"/>
      <c r="N86" s="233"/>
    </row>
    <row r="87" spans="1:14" ht="6" customHeight="1" x14ac:dyDescent="0.2">
      <c r="A87" s="158"/>
      <c r="B87" s="159"/>
      <c r="C87" s="159"/>
      <c r="D87" s="159"/>
      <c r="E87" s="159"/>
      <c r="F87" s="159"/>
      <c r="G87" s="159"/>
      <c r="H87" s="159"/>
      <c r="I87" s="159"/>
      <c r="J87" s="594"/>
      <c r="K87" s="594"/>
      <c r="L87" s="161"/>
      <c r="M87" s="161"/>
      <c r="N87" s="162"/>
    </row>
    <row r="88" spans="1:14" ht="15" customHeight="1" x14ac:dyDescent="0.25">
      <c r="A88" s="149" t="s">
        <v>14</v>
      </c>
      <c r="B88" s="150">
        <v>786</v>
      </c>
      <c r="C88" s="151" t="s">
        <v>22066</v>
      </c>
      <c r="D88" s="163"/>
      <c r="E88" s="149" t="s">
        <v>14</v>
      </c>
      <c r="F88" s="150">
        <v>568062</v>
      </c>
      <c r="G88" s="151" t="s">
        <v>22067</v>
      </c>
      <c r="H88" s="163"/>
      <c r="I88" s="149" t="s">
        <v>8027</v>
      </c>
      <c r="J88" s="150">
        <v>32610</v>
      </c>
      <c r="K88" s="151" t="s">
        <v>22068</v>
      </c>
      <c r="L88" s="163"/>
      <c r="M88" s="163"/>
      <c r="N88" s="163"/>
    </row>
    <row r="89" spans="1:14" s="230" customFormat="1" ht="15" customHeight="1" x14ac:dyDescent="0.25">
      <c r="A89" s="239"/>
      <c r="B89" s="583" t="s">
        <v>3</v>
      </c>
      <c r="C89" s="584"/>
      <c r="D89" s="240"/>
      <c r="E89" s="240"/>
      <c r="F89" s="583" t="s">
        <v>227</v>
      </c>
      <c r="G89" s="584"/>
      <c r="H89" s="240"/>
      <c r="I89" s="240"/>
      <c r="J89" s="583" t="s">
        <v>228</v>
      </c>
      <c r="K89" s="584"/>
      <c r="L89" s="236"/>
      <c r="M89" s="236"/>
      <c r="N89" s="236"/>
    </row>
    <row r="90" spans="1:14" ht="6" customHeight="1" x14ac:dyDescent="0.2">
      <c r="A90" s="158"/>
      <c r="B90" s="587"/>
      <c r="C90" s="587"/>
      <c r="D90" s="158"/>
      <c r="E90" s="158"/>
      <c r="F90" s="587"/>
      <c r="G90" s="587"/>
      <c r="H90" s="158"/>
      <c r="I90" s="158"/>
      <c r="J90" s="587"/>
      <c r="K90" s="587"/>
      <c r="L90" s="158"/>
      <c r="M90" s="158"/>
      <c r="N90" s="158"/>
    </row>
    <row r="91" spans="1:14" ht="15" customHeight="1" outlineLevel="1" x14ac:dyDescent="0.2">
      <c r="A91" s="12"/>
      <c r="B91" s="28"/>
      <c r="C91" s="28"/>
      <c r="D91" s="12"/>
      <c r="E91" s="12"/>
      <c r="F91" s="28"/>
      <c r="G91" s="28"/>
      <c r="H91" s="12"/>
      <c r="I91" s="12"/>
      <c r="J91" s="28"/>
      <c r="K91" s="28"/>
      <c r="L91" s="12"/>
      <c r="M91" s="12"/>
      <c r="N91" s="12"/>
    </row>
    <row r="92" spans="1:14" ht="15" customHeight="1" outlineLevel="1" x14ac:dyDescent="0.2">
      <c r="A92" s="12"/>
      <c r="B92" s="86" t="s">
        <v>8021</v>
      </c>
      <c r="C92" s="28"/>
      <c r="D92" s="12"/>
      <c r="E92" s="12"/>
      <c r="F92" s="28"/>
      <c r="G92" s="86" t="s">
        <v>343</v>
      </c>
      <c r="H92" s="12"/>
      <c r="I92" s="12"/>
      <c r="J92" s="28"/>
      <c r="K92" s="28"/>
      <c r="L92" s="12"/>
      <c r="M92" s="12"/>
      <c r="N92" s="12"/>
    </row>
    <row r="93" spans="1:14" ht="15" customHeight="1" outlineLevel="1" x14ac:dyDescent="0.2">
      <c r="A93" s="12"/>
      <c r="B93" s="28"/>
      <c r="C93" s="28"/>
      <c r="D93" s="12"/>
      <c r="E93" s="12"/>
      <c r="F93" s="28"/>
      <c r="G93" s="28"/>
      <c r="H93" s="12"/>
      <c r="I93" s="12"/>
      <c r="J93" s="28"/>
      <c r="K93" s="28"/>
      <c r="L93" s="12"/>
      <c r="M93" s="12"/>
      <c r="N93" s="12"/>
    </row>
    <row r="94" spans="1:14" ht="15" customHeight="1" outlineLevel="1" x14ac:dyDescent="0.2">
      <c r="A94" s="12"/>
      <c r="B94" s="28"/>
      <c r="C94" s="28"/>
      <c r="D94" s="12"/>
      <c r="E94" s="12"/>
      <c r="F94" s="28"/>
      <c r="G94" s="28"/>
      <c r="H94" s="12"/>
      <c r="I94" s="12"/>
      <c r="J94" s="28"/>
      <c r="K94" s="28"/>
      <c r="L94" s="12"/>
      <c r="M94" s="12"/>
      <c r="N94" s="12"/>
    </row>
    <row r="95" spans="1:14" ht="15" customHeight="1" outlineLevel="1" x14ac:dyDescent="0.2">
      <c r="A95" s="12"/>
      <c r="B95" s="28"/>
      <c r="C95" s="28"/>
      <c r="D95" s="12"/>
      <c r="E95" s="12"/>
      <c r="F95" s="28"/>
      <c r="G95" s="28"/>
      <c r="H95" s="12"/>
      <c r="I95" s="12"/>
      <c r="J95" s="28"/>
      <c r="K95" s="28"/>
      <c r="L95" s="12"/>
      <c r="M95" s="12"/>
      <c r="N95" s="12"/>
    </row>
    <row r="96" spans="1:14" ht="15" customHeight="1" outlineLevel="1" x14ac:dyDescent="0.2">
      <c r="A96" s="12"/>
      <c r="B96" s="28"/>
      <c r="C96" s="28"/>
      <c r="D96" s="12"/>
      <c r="E96" s="12"/>
      <c r="F96" s="28"/>
      <c r="G96" s="28"/>
      <c r="H96" s="12"/>
      <c r="I96" s="12"/>
      <c r="J96" s="28"/>
      <c r="K96" s="28"/>
      <c r="L96" s="12"/>
      <c r="M96" s="12"/>
      <c r="N96" s="12"/>
    </row>
    <row r="97" spans="1:14" ht="15" customHeight="1" outlineLevel="1" x14ac:dyDescent="0.2">
      <c r="A97" s="12"/>
      <c r="B97" s="28"/>
      <c r="C97" s="28"/>
      <c r="D97" s="12"/>
      <c r="E97" s="12"/>
      <c r="F97" s="28"/>
      <c r="G97" s="28"/>
      <c r="H97" s="12"/>
      <c r="I97" s="12"/>
      <c r="J97" s="28"/>
      <c r="K97" s="28"/>
      <c r="L97" s="12"/>
      <c r="M97" s="12"/>
      <c r="N97" s="12"/>
    </row>
    <row r="98" spans="1:14" ht="15" customHeight="1" outlineLevel="1" x14ac:dyDescent="0.2">
      <c r="A98" s="12"/>
      <c r="B98" s="28"/>
      <c r="C98" s="28"/>
      <c r="D98" s="12"/>
      <c r="E98" s="12"/>
      <c r="F98" s="28"/>
      <c r="G98" s="28"/>
      <c r="H98" s="12"/>
      <c r="I98" s="12"/>
      <c r="J98" s="28"/>
      <c r="K98" s="28"/>
      <c r="L98" s="12"/>
      <c r="M98" s="12"/>
      <c r="N98" s="12"/>
    </row>
    <row r="99" spans="1:14" ht="15" customHeight="1" outlineLevel="1" x14ac:dyDescent="0.2">
      <c r="A99" s="12"/>
      <c r="B99" s="28"/>
      <c r="C99" s="28"/>
      <c r="D99" s="12"/>
      <c r="E99" s="12"/>
      <c r="F99" s="28"/>
      <c r="G99" s="28"/>
      <c r="H99" s="12"/>
      <c r="I99" s="12"/>
      <c r="J99" s="28"/>
      <c r="K99" s="28"/>
      <c r="L99" s="12"/>
      <c r="M99" s="12"/>
      <c r="N99" s="12"/>
    </row>
    <row r="100" spans="1:14" ht="15" customHeight="1" outlineLevel="1" x14ac:dyDescent="0.2">
      <c r="A100" s="12"/>
      <c r="B100" s="28"/>
      <c r="C100" s="28"/>
      <c r="D100" s="12"/>
      <c r="E100" s="12"/>
      <c r="F100" s="28"/>
      <c r="G100" s="28"/>
      <c r="H100" s="12"/>
      <c r="I100" s="12"/>
      <c r="J100" s="28"/>
      <c r="K100" s="28"/>
      <c r="L100" s="12"/>
      <c r="M100" s="12"/>
      <c r="N100" s="12"/>
    </row>
    <row r="101" spans="1:14" ht="15" customHeight="1" outlineLevel="1" x14ac:dyDescent="0.2">
      <c r="A101" s="12"/>
      <c r="B101" s="28"/>
      <c r="C101" s="28"/>
      <c r="D101" s="12"/>
      <c r="E101" s="12"/>
      <c r="F101" s="28"/>
      <c r="G101" s="28"/>
      <c r="H101" s="12"/>
      <c r="I101" s="12"/>
      <c r="J101" s="28"/>
      <c r="K101" s="28"/>
      <c r="L101" s="12"/>
      <c r="M101" s="12"/>
      <c r="N101" s="12"/>
    </row>
    <row r="102" spans="1:14" ht="15" customHeight="1" outlineLevel="1" x14ac:dyDescent="0.2">
      <c r="A102" s="12"/>
      <c r="B102" s="28"/>
      <c r="C102" s="28"/>
      <c r="D102" s="12"/>
      <c r="E102" s="12"/>
      <c r="F102" s="28"/>
      <c r="G102" s="28"/>
      <c r="H102" s="12"/>
      <c r="I102" s="12"/>
      <c r="J102" s="28"/>
      <c r="K102" s="28"/>
      <c r="L102" s="12"/>
      <c r="M102" s="12"/>
      <c r="N102" s="12"/>
    </row>
    <row r="103" spans="1:14" ht="15" customHeight="1" outlineLevel="1" x14ac:dyDescent="0.25">
      <c r="A103" s="91"/>
      <c r="B103" s="92"/>
      <c r="C103" s="92"/>
      <c r="D103" s="92"/>
      <c r="E103" s="92"/>
      <c r="F103" s="92"/>
      <c r="G103" s="92"/>
      <c r="H103" s="92"/>
      <c r="I103" s="92"/>
      <c r="J103" s="92"/>
      <c r="K103" s="92"/>
      <c r="L103" s="92"/>
      <c r="M103" s="92"/>
      <c r="N103" s="92"/>
    </row>
    <row r="104" spans="1:14" x14ac:dyDescent="0.2">
      <c r="A104" s="496"/>
      <c r="B104" s="496"/>
      <c r="C104" s="496"/>
      <c r="D104" s="496"/>
      <c r="E104" s="496"/>
      <c r="F104" s="496"/>
      <c r="G104" s="496"/>
      <c r="H104" s="496"/>
      <c r="I104" s="496"/>
      <c r="J104" s="496"/>
      <c r="K104" s="498"/>
      <c r="L104" s="498"/>
      <c r="M104" s="498"/>
      <c r="N104" s="498"/>
    </row>
    <row r="105" spans="1:14" x14ac:dyDescent="0.2">
      <c r="A105" s="496"/>
      <c r="B105" s="496"/>
      <c r="C105" s="496"/>
      <c r="D105" s="496"/>
      <c r="E105" s="496"/>
      <c r="F105" s="496"/>
      <c r="G105" s="496"/>
      <c r="H105" s="496"/>
      <c r="I105" s="496"/>
      <c r="J105" s="496"/>
      <c r="K105" s="498"/>
      <c r="L105" s="498"/>
      <c r="M105" s="498"/>
      <c r="N105" s="498"/>
    </row>
    <row r="106" spans="1:14" x14ac:dyDescent="0.2">
      <c r="A106" s="496"/>
      <c r="B106" s="496"/>
      <c r="C106" s="496"/>
      <c r="D106" s="496"/>
      <c r="E106" s="496"/>
      <c r="F106" s="496"/>
      <c r="G106" s="496"/>
      <c r="H106" s="496"/>
      <c r="I106" s="496"/>
      <c r="J106" s="496"/>
      <c r="K106" s="498"/>
      <c r="L106" s="498"/>
      <c r="M106" s="498"/>
      <c r="N106" s="498"/>
    </row>
    <row r="107" spans="1:14" x14ac:dyDescent="0.2">
      <c r="A107" s="496"/>
      <c r="B107" s="496"/>
      <c r="C107" s="496"/>
      <c r="D107" s="496"/>
      <c r="E107" s="496"/>
      <c r="F107" s="496"/>
      <c r="G107" s="496"/>
      <c r="H107" s="496"/>
      <c r="I107" s="496"/>
      <c r="J107" s="496"/>
      <c r="K107" s="498"/>
      <c r="L107" s="498"/>
      <c r="M107" s="498"/>
      <c r="N107" s="498"/>
    </row>
    <row r="108" spans="1:14" x14ac:dyDescent="0.2">
      <c r="A108" s="496"/>
      <c r="B108" s="496"/>
      <c r="C108" s="496"/>
      <c r="D108" s="496"/>
      <c r="E108" s="496"/>
      <c r="F108" s="496"/>
      <c r="G108" s="496"/>
      <c r="H108" s="496"/>
      <c r="I108" s="496"/>
      <c r="J108" s="496"/>
      <c r="K108" s="498"/>
      <c r="L108" s="498"/>
      <c r="M108" s="498"/>
      <c r="N108" s="498"/>
    </row>
    <row r="109" spans="1:14" x14ac:dyDescent="0.2">
      <c r="A109" s="496"/>
      <c r="B109" s="496"/>
      <c r="C109" s="496"/>
      <c r="D109" s="496"/>
      <c r="E109" s="496"/>
      <c r="F109" s="496"/>
      <c r="G109" s="496"/>
      <c r="H109" s="496"/>
      <c r="I109" s="496"/>
      <c r="J109" s="496"/>
      <c r="K109" s="498"/>
      <c r="L109" s="498"/>
      <c r="M109" s="498"/>
      <c r="N109" s="498"/>
    </row>
    <row r="110" spans="1:14" x14ac:dyDescent="0.2">
      <c r="A110" s="496"/>
      <c r="B110" s="496"/>
      <c r="C110" s="496"/>
      <c r="D110" s="496"/>
      <c r="E110" s="496"/>
      <c r="F110" s="496"/>
      <c r="G110" s="496"/>
      <c r="H110" s="496"/>
      <c r="I110" s="496"/>
      <c r="J110" s="496"/>
      <c r="K110" s="498"/>
      <c r="L110" s="498"/>
      <c r="M110" s="498"/>
      <c r="N110" s="498"/>
    </row>
    <row r="111" spans="1:14" x14ac:dyDescent="0.2">
      <c r="A111" s="496"/>
      <c r="B111" s="496"/>
      <c r="C111" s="496"/>
      <c r="D111" s="496"/>
      <c r="E111" s="496"/>
      <c r="F111" s="496"/>
      <c r="G111" s="496"/>
      <c r="H111" s="496"/>
      <c r="I111" s="496"/>
      <c r="J111" s="496"/>
      <c r="K111" s="498"/>
      <c r="L111" s="498"/>
      <c r="M111" s="498"/>
      <c r="N111" s="498"/>
    </row>
    <row r="112" spans="1:14" x14ac:dyDescent="0.2">
      <c r="A112" s="496"/>
      <c r="B112" s="496"/>
      <c r="C112" s="496"/>
      <c r="D112" s="496"/>
      <c r="E112" s="496"/>
      <c r="F112" s="496"/>
      <c r="G112" s="496"/>
      <c r="H112" s="496"/>
      <c r="I112" s="496"/>
      <c r="J112" s="496"/>
      <c r="K112" s="498"/>
      <c r="L112" s="498"/>
      <c r="M112" s="498"/>
      <c r="N112" s="498"/>
    </row>
    <row r="113" spans="1:14" x14ac:dyDescent="0.2">
      <c r="A113" s="496"/>
      <c r="B113" s="496"/>
      <c r="C113" s="496"/>
      <c r="D113" s="496"/>
      <c r="E113" s="496"/>
      <c r="F113" s="496"/>
      <c r="G113" s="496"/>
      <c r="H113" s="496"/>
      <c r="I113" s="496"/>
      <c r="J113" s="496"/>
      <c r="K113" s="498"/>
      <c r="L113" s="498"/>
      <c r="M113" s="498"/>
      <c r="N113" s="498"/>
    </row>
    <row r="114" spans="1:14" x14ac:dyDescent="0.2">
      <c r="A114" s="496"/>
      <c r="B114" s="496"/>
      <c r="C114" s="496"/>
      <c r="D114" s="496"/>
      <c r="E114" s="496"/>
      <c r="F114" s="496"/>
      <c r="G114" s="496"/>
      <c r="H114" s="496"/>
      <c r="I114" s="496"/>
      <c r="J114" s="496"/>
      <c r="K114" s="498"/>
      <c r="L114" s="498"/>
      <c r="M114" s="498"/>
      <c r="N114" s="498"/>
    </row>
    <row r="115" spans="1:14" x14ac:dyDescent="0.2">
      <c r="A115" s="496"/>
      <c r="B115" s="496"/>
      <c r="C115" s="496"/>
      <c r="D115" s="496"/>
      <c r="E115" s="496"/>
      <c r="F115" s="496"/>
      <c r="G115" s="496"/>
      <c r="H115" s="496"/>
      <c r="I115" s="496"/>
      <c r="J115" s="496"/>
      <c r="K115" s="498"/>
      <c r="L115" s="498"/>
      <c r="M115" s="498"/>
      <c r="N115" s="498"/>
    </row>
    <row r="116" spans="1:14" x14ac:dyDescent="0.2">
      <c r="A116" s="496"/>
      <c r="B116" s="496"/>
      <c r="C116" s="496"/>
      <c r="D116" s="496"/>
      <c r="E116" s="496"/>
      <c r="F116" s="496"/>
      <c r="G116" s="496"/>
      <c r="H116" s="496"/>
      <c r="I116" s="496"/>
      <c r="J116" s="496"/>
      <c r="K116" s="498"/>
      <c r="L116" s="498"/>
      <c r="M116" s="498"/>
      <c r="N116" s="498"/>
    </row>
    <row r="117" spans="1:14" x14ac:dyDescent="0.2">
      <c r="A117" s="496"/>
      <c r="B117" s="496"/>
      <c r="C117" s="496"/>
      <c r="D117" s="496"/>
      <c r="E117" s="496"/>
      <c r="F117" s="496"/>
      <c r="G117" s="496"/>
      <c r="H117" s="496"/>
      <c r="I117" s="496"/>
      <c r="J117" s="496"/>
      <c r="K117" s="498"/>
      <c r="L117" s="498"/>
      <c r="M117" s="498"/>
      <c r="N117" s="498"/>
    </row>
    <row r="118" spans="1:14" x14ac:dyDescent="0.2">
      <c r="A118" s="496"/>
      <c r="B118" s="496"/>
      <c r="C118" s="496"/>
      <c r="D118" s="496"/>
      <c r="E118" s="496"/>
      <c r="F118" s="496"/>
      <c r="G118" s="496"/>
      <c r="H118" s="496"/>
      <c r="I118" s="496"/>
      <c r="J118" s="496"/>
      <c r="K118" s="498"/>
      <c r="L118" s="498"/>
      <c r="M118" s="498"/>
      <c r="N118" s="498"/>
    </row>
    <row r="119" spans="1:14" x14ac:dyDescent="0.2">
      <c r="A119" s="496"/>
      <c r="B119" s="496"/>
      <c r="C119" s="496"/>
      <c r="D119" s="496"/>
      <c r="E119" s="496"/>
      <c r="F119" s="496"/>
      <c r="G119" s="496"/>
      <c r="H119" s="496"/>
      <c r="I119" s="496"/>
      <c r="J119" s="496"/>
      <c r="K119" s="498"/>
      <c r="L119" s="498"/>
      <c r="M119" s="498"/>
      <c r="N119" s="498"/>
    </row>
    <row r="120" spans="1:14" x14ac:dyDescent="0.2">
      <c r="A120" s="496"/>
      <c r="B120" s="496"/>
      <c r="C120" s="496"/>
      <c r="D120" s="496"/>
      <c r="E120" s="496"/>
      <c r="F120" s="496"/>
      <c r="G120" s="496"/>
      <c r="H120" s="496"/>
      <c r="I120" s="496"/>
      <c r="J120" s="496"/>
      <c r="K120" s="498"/>
      <c r="L120" s="498"/>
      <c r="M120" s="498"/>
      <c r="N120" s="498"/>
    </row>
    <row r="121" spans="1:14" x14ac:dyDescent="0.2">
      <c r="A121" s="496"/>
      <c r="B121" s="496"/>
      <c r="C121" s="496"/>
      <c r="D121" s="496"/>
      <c r="E121" s="496"/>
      <c r="F121" s="496"/>
      <c r="G121" s="496"/>
      <c r="H121" s="496"/>
      <c r="I121" s="496"/>
      <c r="J121" s="496"/>
      <c r="K121" s="498"/>
      <c r="L121" s="498"/>
      <c r="M121" s="498"/>
      <c r="N121" s="498"/>
    </row>
    <row r="122" spans="1:14" x14ac:dyDescent="0.2">
      <c r="A122" s="496"/>
      <c r="B122" s="496"/>
      <c r="C122" s="496"/>
      <c r="D122" s="496"/>
      <c r="E122" s="496"/>
      <c r="F122" s="496"/>
      <c r="G122" s="496"/>
      <c r="H122" s="496"/>
      <c r="I122" s="496"/>
      <c r="J122" s="496"/>
      <c r="K122" s="498"/>
      <c r="L122" s="498"/>
      <c r="M122" s="498"/>
      <c r="N122" s="498"/>
    </row>
    <row r="123" spans="1:14" x14ac:dyDescent="0.2">
      <c r="A123" s="496"/>
      <c r="B123" s="496"/>
      <c r="C123" s="496"/>
      <c r="D123" s="496"/>
      <c r="E123" s="496"/>
      <c r="F123" s="496"/>
      <c r="G123" s="496"/>
      <c r="H123" s="496"/>
      <c r="I123" s="496"/>
      <c r="J123" s="496"/>
      <c r="K123" s="498"/>
      <c r="L123" s="498"/>
      <c r="M123" s="498"/>
      <c r="N123" s="498"/>
    </row>
    <row r="124" spans="1:14" x14ac:dyDescent="0.2">
      <c r="A124" s="496"/>
      <c r="B124" s="496"/>
      <c r="C124" s="496"/>
      <c r="D124" s="496"/>
      <c r="E124" s="496"/>
      <c r="F124" s="496"/>
      <c r="G124" s="496"/>
      <c r="H124" s="496"/>
      <c r="I124" s="496"/>
      <c r="J124" s="496"/>
      <c r="K124" s="498"/>
      <c r="L124" s="498"/>
      <c r="M124" s="498"/>
      <c r="N124" s="498"/>
    </row>
    <row r="125" spans="1:14" x14ac:dyDescent="0.2">
      <c r="A125" s="496"/>
      <c r="B125" s="496"/>
      <c r="C125" s="496"/>
      <c r="D125" s="496"/>
      <c r="E125" s="496"/>
      <c r="F125" s="496"/>
      <c r="G125" s="496"/>
      <c r="H125" s="496"/>
      <c r="I125" s="496"/>
      <c r="J125" s="496"/>
      <c r="K125" s="498"/>
      <c r="L125" s="498"/>
      <c r="M125" s="498"/>
      <c r="N125" s="498"/>
    </row>
    <row r="126" spans="1:14" x14ac:dyDescent="0.2">
      <c r="A126" s="496"/>
      <c r="B126" s="496"/>
      <c r="C126" s="496"/>
      <c r="D126" s="496"/>
      <c r="E126" s="496"/>
      <c r="F126" s="496"/>
      <c r="G126" s="496"/>
      <c r="H126" s="496"/>
      <c r="I126" s="496"/>
      <c r="J126" s="496"/>
      <c r="K126" s="498"/>
      <c r="L126" s="498"/>
      <c r="M126" s="498"/>
      <c r="N126" s="498"/>
    </row>
    <row r="127" spans="1:14" x14ac:dyDescent="0.2">
      <c r="A127" s="496"/>
      <c r="B127" s="496"/>
      <c r="C127" s="496"/>
      <c r="D127" s="496"/>
      <c r="E127" s="496"/>
      <c r="F127" s="496"/>
      <c r="G127" s="496"/>
      <c r="H127" s="496"/>
      <c r="I127" s="496"/>
      <c r="J127" s="496"/>
      <c r="K127" s="498"/>
      <c r="L127" s="498"/>
      <c r="M127" s="498"/>
      <c r="N127" s="498"/>
    </row>
    <row r="128" spans="1:14" x14ac:dyDescent="0.2">
      <c r="A128" s="496"/>
      <c r="B128" s="496"/>
      <c r="C128" s="496"/>
      <c r="D128" s="496"/>
      <c r="E128" s="496"/>
      <c r="F128" s="496"/>
      <c r="G128" s="496"/>
      <c r="H128" s="496"/>
      <c r="I128" s="496"/>
      <c r="J128" s="496"/>
      <c r="K128" s="498"/>
      <c r="L128" s="498"/>
      <c r="M128" s="498"/>
      <c r="N128" s="498"/>
    </row>
    <row r="129" spans="1:14" x14ac:dyDescent="0.2">
      <c r="A129" s="496"/>
      <c r="B129" s="496"/>
      <c r="C129" s="496"/>
      <c r="D129" s="496"/>
      <c r="E129" s="496"/>
      <c r="F129" s="496"/>
      <c r="G129" s="496"/>
      <c r="H129" s="496"/>
      <c r="I129" s="496"/>
      <c r="J129" s="496"/>
      <c r="K129" s="498"/>
      <c r="L129" s="498"/>
      <c r="M129" s="498"/>
      <c r="N129" s="498"/>
    </row>
    <row r="130" spans="1:14" x14ac:dyDescent="0.2">
      <c r="A130" s="496"/>
      <c r="B130" s="496"/>
      <c r="C130" s="496"/>
      <c r="D130" s="496"/>
      <c r="E130" s="496"/>
      <c r="F130" s="496"/>
      <c r="G130" s="496"/>
      <c r="H130" s="496"/>
      <c r="I130" s="496"/>
      <c r="J130" s="496"/>
      <c r="K130" s="498"/>
      <c r="L130" s="498"/>
      <c r="M130" s="498"/>
      <c r="N130" s="498"/>
    </row>
    <row r="131" spans="1:14" x14ac:dyDescent="0.2">
      <c r="A131" s="496"/>
      <c r="B131" s="496"/>
      <c r="C131" s="496"/>
      <c r="D131" s="496"/>
      <c r="E131" s="496"/>
      <c r="F131" s="496"/>
      <c r="G131" s="496"/>
      <c r="H131" s="496"/>
      <c r="I131" s="496"/>
      <c r="J131" s="496"/>
      <c r="K131" s="498"/>
      <c r="L131" s="498"/>
      <c r="M131" s="498"/>
      <c r="N131" s="498"/>
    </row>
    <row r="132" spans="1:14" x14ac:dyDescent="0.2">
      <c r="A132" s="496"/>
      <c r="B132" s="496"/>
      <c r="C132" s="496"/>
      <c r="D132" s="496"/>
      <c r="E132" s="496"/>
      <c r="F132" s="496"/>
      <c r="G132" s="496"/>
      <c r="H132" s="496"/>
      <c r="I132" s="496"/>
      <c r="J132" s="496"/>
      <c r="K132" s="498"/>
      <c r="L132" s="498"/>
      <c r="M132" s="498"/>
      <c r="N132" s="498"/>
    </row>
    <row r="133" spans="1:14" x14ac:dyDescent="0.2">
      <c r="A133" s="496"/>
      <c r="B133" s="496"/>
      <c r="C133" s="496"/>
      <c r="D133" s="496"/>
      <c r="E133" s="496"/>
      <c r="F133" s="496"/>
      <c r="G133" s="496"/>
      <c r="H133" s="496"/>
      <c r="I133" s="496"/>
      <c r="J133" s="496"/>
      <c r="K133" s="498"/>
      <c r="L133" s="498"/>
      <c r="M133" s="498"/>
      <c r="N133" s="498"/>
    </row>
    <row r="134" spans="1:14" x14ac:dyDescent="0.2">
      <c r="A134" s="496"/>
      <c r="B134" s="496"/>
      <c r="C134" s="496"/>
      <c r="D134" s="496"/>
      <c r="E134" s="496"/>
      <c r="F134" s="496"/>
      <c r="G134" s="496"/>
      <c r="H134" s="496"/>
      <c r="I134" s="496"/>
      <c r="J134" s="496"/>
      <c r="K134" s="498"/>
      <c r="L134" s="498"/>
      <c r="M134" s="498"/>
      <c r="N134" s="498"/>
    </row>
    <row r="135" spans="1:14" x14ac:dyDescent="0.2">
      <c r="A135" s="496"/>
      <c r="B135" s="496"/>
      <c r="C135" s="496"/>
      <c r="D135" s="496"/>
      <c r="E135" s="496"/>
      <c r="F135" s="496"/>
      <c r="G135" s="496"/>
      <c r="H135" s="496"/>
      <c r="I135" s="496"/>
      <c r="J135" s="496"/>
      <c r="K135" s="498"/>
      <c r="L135" s="498"/>
      <c r="M135" s="498"/>
      <c r="N135" s="498"/>
    </row>
    <row r="136" spans="1:14" x14ac:dyDescent="0.2">
      <c r="A136" s="496"/>
      <c r="B136" s="496"/>
      <c r="C136" s="496"/>
      <c r="D136" s="496"/>
      <c r="E136" s="496"/>
      <c r="F136" s="496"/>
      <c r="G136" s="496"/>
      <c r="H136" s="496"/>
      <c r="I136" s="496"/>
      <c r="J136" s="496"/>
      <c r="K136" s="498"/>
      <c r="L136" s="498"/>
      <c r="M136" s="498"/>
      <c r="N136" s="498"/>
    </row>
    <row r="137" spans="1:14" x14ac:dyDescent="0.2">
      <c r="A137" s="496"/>
      <c r="B137" s="496"/>
      <c r="C137" s="496"/>
      <c r="D137" s="496"/>
      <c r="E137" s="496"/>
      <c r="F137" s="496"/>
      <c r="G137" s="496"/>
      <c r="H137" s="496"/>
      <c r="I137" s="496"/>
      <c r="J137" s="496"/>
      <c r="K137" s="498"/>
      <c r="L137" s="498"/>
      <c r="M137" s="498"/>
      <c r="N137" s="498"/>
    </row>
    <row r="138" spans="1:14" x14ac:dyDescent="0.2">
      <c r="A138" s="496"/>
      <c r="B138" s="496"/>
      <c r="C138" s="496"/>
      <c r="D138" s="496"/>
      <c r="E138" s="496"/>
      <c r="F138" s="496"/>
      <c r="G138" s="496"/>
      <c r="H138" s="496"/>
      <c r="I138" s="496"/>
      <c r="J138" s="496"/>
      <c r="K138" s="498"/>
      <c r="L138" s="498"/>
      <c r="M138" s="498"/>
      <c r="N138" s="498"/>
    </row>
    <row r="139" spans="1:14" x14ac:dyDescent="0.2">
      <c r="A139" s="496"/>
      <c r="B139" s="496"/>
      <c r="C139" s="496"/>
      <c r="D139" s="496"/>
      <c r="E139" s="496"/>
      <c r="F139" s="496"/>
      <c r="G139" s="496"/>
      <c r="H139" s="496"/>
      <c r="I139" s="496"/>
      <c r="J139" s="496"/>
      <c r="K139" s="498"/>
      <c r="L139" s="498"/>
      <c r="M139" s="498"/>
      <c r="N139" s="498"/>
    </row>
    <row r="140" spans="1:14" x14ac:dyDescent="0.2">
      <c r="A140" s="496"/>
      <c r="B140" s="496"/>
      <c r="C140" s="496"/>
      <c r="D140" s="496"/>
      <c r="E140" s="496"/>
      <c r="F140" s="496"/>
      <c r="G140" s="496"/>
      <c r="H140" s="496"/>
      <c r="I140" s="496"/>
      <c r="J140" s="496"/>
      <c r="K140" s="498"/>
      <c r="L140" s="498"/>
      <c r="M140" s="498"/>
      <c r="N140" s="498"/>
    </row>
    <row r="141" spans="1:14" x14ac:dyDescent="0.2">
      <c r="A141" s="496"/>
      <c r="B141" s="496"/>
      <c r="C141" s="496"/>
      <c r="D141" s="496"/>
      <c r="E141" s="496"/>
      <c r="F141" s="496"/>
      <c r="G141" s="496"/>
      <c r="H141" s="496"/>
      <c r="I141" s="496"/>
      <c r="J141" s="496"/>
      <c r="K141" s="498"/>
      <c r="L141" s="498"/>
      <c r="M141" s="498"/>
      <c r="N141" s="498"/>
    </row>
    <row r="142" spans="1:14" x14ac:dyDescent="0.2">
      <c r="A142" s="496"/>
      <c r="B142" s="496"/>
      <c r="C142" s="496"/>
      <c r="D142" s="496"/>
      <c r="E142" s="496"/>
      <c r="F142" s="496"/>
      <c r="G142" s="496"/>
      <c r="H142" s="496"/>
      <c r="I142" s="496"/>
      <c r="J142" s="496"/>
      <c r="K142" s="498"/>
      <c r="L142" s="498"/>
      <c r="M142" s="498"/>
      <c r="N142" s="498"/>
    </row>
    <row r="143" spans="1:14" x14ac:dyDescent="0.2">
      <c r="A143" s="496"/>
      <c r="B143" s="496"/>
      <c r="C143" s="496"/>
      <c r="D143" s="496"/>
      <c r="E143" s="496"/>
      <c r="F143" s="496"/>
      <c r="G143" s="496"/>
      <c r="H143" s="496"/>
      <c r="I143" s="496"/>
      <c r="J143" s="496"/>
      <c r="K143" s="498"/>
      <c r="L143" s="498"/>
      <c r="M143" s="498"/>
      <c r="N143" s="498"/>
    </row>
    <row r="144" spans="1:14" x14ac:dyDescent="0.2">
      <c r="A144" s="496"/>
      <c r="B144" s="496"/>
      <c r="C144" s="496"/>
      <c r="D144" s="496"/>
      <c r="E144" s="496"/>
      <c r="F144" s="496"/>
      <c r="G144" s="496"/>
      <c r="H144" s="496"/>
      <c r="I144" s="496"/>
      <c r="J144" s="496"/>
      <c r="K144" s="498"/>
      <c r="L144" s="498"/>
      <c r="M144" s="498"/>
      <c r="N144" s="498"/>
    </row>
    <row r="145" spans="1:14" x14ac:dyDescent="0.2">
      <c r="A145" s="496"/>
      <c r="B145" s="496"/>
      <c r="C145" s="496"/>
      <c r="D145" s="496"/>
      <c r="E145" s="496"/>
      <c r="F145" s="496"/>
      <c r="G145" s="496"/>
      <c r="H145" s="496"/>
      <c r="I145" s="496"/>
      <c r="J145" s="496"/>
      <c r="K145" s="498"/>
      <c r="L145" s="498"/>
      <c r="M145" s="498"/>
      <c r="N145" s="498"/>
    </row>
    <row r="146" spans="1:14" x14ac:dyDescent="0.2">
      <c r="A146" s="496"/>
      <c r="B146" s="496"/>
      <c r="C146" s="496"/>
      <c r="D146" s="496"/>
      <c r="E146" s="496"/>
      <c r="F146" s="496"/>
      <c r="G146" s="496"/>
      <c r="H146" s="496"/>
      <c r="I146" s="496"/>
      <c r="J146" s="496"/>
      <c r="K146" s="498"/>
      <c r="L146" s="498"/>
      <c r="M146" s="498"/>
      <c r="N146" s="498"/>
    </row>
    <row r="147" spans="1:14" x14ac:dyDescent="0.2">
      <c r="A147" s="496"/>
      <c r="B147" s="496"/>
      <c r="C147" s="496"/>
      <c r="D147" s="496"/>
      <c r="E147" s="496"/>
      <c r="F147" s="496"/>
      <c r="G147" s="496"/>
      <c r="H147" s="496"/>
      <c r="I147" s="496"/>
      <c r="J147" s="496"/>
      <c r="K147" s="498"/>
      <c r="L147" s="498"/>
      <c r="M147" s="498"/>
      <c r="N147" s="498"/>
    </row>
    <row r="148" spans="1:14" x14ac:dyDescent="0.2">
      <c r="A148" s="496"/>
      <c r="B148" s="496"/>
      <c r="C148" s="496"/>
      <c r="D148" s="496"/>
      <c r="E148" s="496"/>
      <c r="F148" s="496"/>
      <c r="G148" s="496"/>
      <c r="H148" s="496"/>
      <c r="I148" s="496"/>
      <c r="J148" s="496"/>
      <c r="K148" s="498"/>
      <c r="L148" s="498"/>
      <c r="M148" s="498"/>
      <c r="N148" s="498"/>
    </row>
    <row r="149" spans="1:14" x14ac:dyDescent="0.2">
      <c r="A149" s="496"/>
      <c r="B149" s="496"/>
      <c r="C149" s="496"/>
      <c r="D149" s="496"/>
      <c r="E149" s="496"/>
      <c r="F149" s="496"/>
      <c r="G149" s="496"/>
      <c r="H149" s="496"/>
      <c r="I149" s="496"/>
      <c r="J149" s="496"/>
      <c r="K149" s="498"/>
      <c r="L149" s="498"/>
      <c r="M149" s="498"/>
      <c r="N149" s="498"/>
    </row>
    <row r="150" spans="1:14" x14ac:dyDescent="0.2">
      <c r="A150" s="496"/>
      <c r="B150" s="496"/>
      <c r="C150" s="496"/>
      <c r="D150" s="496"/>
      <c r="E150" s="496"/>
      <c r="F150" s="496"/>
      <c r="G150" s="496"/>
      <c r="H150" s="496"/>
      <c r="I150" s="496"/>
      <c r="J150" s="496"/>
      <c r="K150" s="498"/>
      <c r="L150" s="498"/>
      <c r="M150" s="498"/>
      <c r="N150" s="498"/>
    </row>
    <row r="151" spans="1:14" x14ac:dyDescent="0.2">
      <c r="A151" s="496"/>
      <c r="B151" s="496"/>
      <c r="C151" s="496"/>
      <c r="D151" s="496"/>
      <c r="E151" s="496"/>
      <c r="F151" s="496"/>
      <c r="G151" s="496"/>
      <c r="H151" s="496"/>
      <c r="I151" s="496"/>
      <c r="J151" s="496"/>
      <c r="K151" s="498"/>
      <c r="L151" s="498"/>
      <c r="M151" s="498"/>
      <c r="N151" s="498"/>
    </row>
    <row r="152" spans="1:14" x14ac:dyDescent="0.2">
      <c r="A152" s="496"/>
      <c r="B152" s="496"/>
      <c r="C152" s="496"/>
      <c r="D152" s="496"/>
      <c r="E152" s="496"/>
      <c r="F152" s="496"/>
      <c r="G152" s="496"/>
      <c r="H152" s="496"/>
      <c r="I152" s="496"/>
      <c r="J152" s="496"/>
      <c r="K152" s="498"/>
      <c r="L152" s="498"/>
      <c r="M152" s="498"/>
      <c r="N152" s="498"/>
    </row>
    <row r="153" spans="1:14" x14ac:dyDescent="0.2">
      <c r="A153" s="496"/>
      <c r="B153" s="496"/>
      <c r="C153" s="496"/>
      <c r="D153" s="496"/>
      <c r="E153" s="496"/>
      <c r="F153" s="496"/>
      <c r="G153" s="496"/>
      <c r="H153" s="496"/>
      <c r="I153" s="496"/>
      <c r="J153" s="496"/>
      <c r="K153" s="498"/>
      <c r="L153" s="498"/>
      <c r="M153" s="498"/>
      <c r="N153" s="498"/>
    </row>
    <row r="154" spans="1:14" x14ac:dyDescent="0.2">
      <c r="A154" s="496"/>
      <c r="B154" s="496"/>
      <c r="C154" s="496"/>
      <c r="D154" s="496"/>
      <c r="E154" s="496"/>
      <c r="F154" s="496"/>
      <c r="G154" s="496"/>
      <c r="H154" s="496"/>
      <c r="I154" s="496"/>
      <c r="J154" s="496"/>
      <c r="K154" s="498"/>
      <c r="L154" s="498"/>
      <c r="M154" s="498"/>
      <c r="N154" s="498"/>
    </row>
    <row r="155" spans="1:14" x14ac:dyDescent="0.2">
      <c r="A155" s="496"/>
      <c r="B155" s="496"/>
      <c r="C155" s="496"/>
      <c r="D155" s="496"/>
      <c r="E155" s="496"/>
      <c r="F155" s="496"/>
      <c r="G155" s="496"/>
      <c r="H155" s="496"/>
      <c r="I155" s="496"/>
      <c r="J155" s="496"/>
      <c r="K155" s="498"/>
      <c r="L155" s="498"/>
      <c r="M155" s="498"/>
      <c r="N155" s="498"/>
    </row>
    <row r="156" spans="1:14" x14ac:dyDescent="0.2">
      <c r="A156" s="496"/>
      <c r="B156" s="496"/>
      <c r="C156" s="496"/>
      <c r="D156" s="496"/>
      <c r="E156" s="496"/>
      <c r="F156" s="496"/>
      <c r="G156" s="496"/>
      <c r="H156" s="496"/>
      <c r="I156" s="496"/>
      <c r="J156" s="496"/>
      <c r="K156" s="498"/>
      <c r="L156" s="498"/>
      <c r="M156" s="498"/>
      <c r="N156" s="498"/>
    </row>
    <row r="157" spans="1:14" x14ac:dyDescent="0.2">
      <c r="A157" s="496"/>
      <c r="B157" s="496"/>
      <c r="C157" s="496"/>
      <c r="D157" s="496"/>
      <c r="E157" s="496"/>
      <c r="F157" s="496"/>
      <c r="G157" s="496"/>
      <c r="H157" s="496"/>
      <c r="I157" s="496"/>
      <c r="J157" s="496"/>
      <c r="K157" s="498"/>
      <c r="L157" s="498"/>
      <c r="M157" s="498"/>
      <c r="N157" s="498"/>
    </row>
    <row r="158" spans="1:14" x14ac:dyDescent="0.2">
      <c r="A158" s="496"/>
      <c r="B158" s="496"/>
      <c r="C158" s="496"/>
      <c r="D158" s="496"/>
      <c r="E158" s="496"/>
      <c r="F158" s="496"/>
      <c r="G158" s="496"/>
      <c r="H158" s="496"/>
      <c r="I158" s="496"/>
      <c r="J158" s="496"/>
      <c r="K158" s="498"/>
      <c r="L158" s="498"/>
      <c r="M158" s="498"/>
      <c r="N158" s="498"/>
    </row>
    <row r="159" spans="1:14" x14ac:dyDescent="0.2">
      <c r="A159" s="496"/>
      <c r="B159" s="496"/>
      <c r="C159" s="496"/>
      <c r="D159" s="496"/>
      <c r="E159" s="496"/>
      <c r="F159" s="496"/>
      <c r="G159" s="496"/>
      <c r="H159" s="496"/>
      <c r="I159" s="496"/>
      <c r="J159" s="496"/>
      <c r="K159" s="498"/>
      <c r="L159" s="498"/>
      <c r="M159" s="498"/>
      <c r="N159" s="498"/>
    </row>
    <row r="160" spans="1:14" x14ac:dyDescent="0.2">
      <c r="A160" s="496"/>
      <c r="B160" s="496"/>
      <c r="C160" s="496"/>
      <c r="D160" s="496"/>
      <c r="E160" s="496"/>
      <c r="F160" s="496"/>
      <c r="G160" s="496"/>
      <c r="H160" s="496"/>
      <c r="I160" s="496"/>
      <c r="J160" s="496"/>
      <c r="K160" s="498"/>
      <c r="L160" s="498"/>
      <c r="M160" s="498"/>
      <c r="N160" s="498"/>
    </row>
    <row r="161" spans="1:14" x14ac:dyDescent="0.2">
      <c r="A161" s="496"/>
      <c r="B161" s="496"/>
      <c r="C161" s="496"/>
      <c r="D161" s="496"/>
      <c r="E161" s="496"/>
      <c r="F161" s="496"/>
      <c r="G161" s="496"/>
      <c r="H161" s="496"/>
      <c r="I161" s="496"/>
      <c r="J161" s="496"/>
      <c r="K161" s="498"/>
      <c r="L161" s="498"/>
      <c r="M161" s="498"/>
      <c r="N161" s="498"/>
    </row>
    <row r="162" spans="1:14" x14ac:dyDescent="0.2">
      <c r="A162" s="496"/>
      <c r="B162" s="496"/>
      <c r="C162" s="496"/>
      <c r="D162" s="496"/>
      <c r="E162" s="496"/>
      <c r="F162" s="496"/>
      <c r="G162" s="496"/>
      <c r="H162" s="496"/>
      <c r="I162" s="496"/>
      <c r="J162" s="496"/>
      <c r="K162" s="498"/>
      <c r="L162" s="498"/>
      <c r="M162" s="498"/>
      <c r="N162" s="498"/>
    </row>
    <row r="163" spans="1:14" x14ac:dyDescent="0.2">
      <c r="A163" s="496"/>
      <c r="B163" s="496"/>
      <c r="C163" s="496"/>
      <c r="D163" s="496"/>
      <c r="E163" s="496"/>
      <c r="F163" s="496"/>
      <c r="G163" s="496"/>
      <c r="H163" s="496"/>
      <c r="I163" s="496"/>
      <c r="J163" s="496"/>
      <c r="K163" s="498"/>
      <c r="L163" s="498"/>
      <c r="M163" s="498"/>
      <c r="N163" s="498"/>
    </row>
    <row r="164" spans="1:14" x14ac:dyDescent="0.2">
      <c r="A164" s="496"/>
      <c r="B164" s="496"/>
      <c r="C164" s="496"/>
      <c r="D164" s="496"/>
      <c r="E164" s="496"/>
      <c r="F164" s="496"/>
      <c r="G164" s="496"/>
      <c r="H164" s="496"/>
      <c r="I164" s="496"/>
      <c r="J164" s="496"/>
      <c r="K164" s="498"/>
      <c r="L164" s="498"/>
      <c r="M164" s="498"/>
      <c r="N164" s="498"/>
    </row>
    <row r="165" spans="1:14" x14ac:dyDescent="0.2">
      <c r="A165" s="496"/>
      <c r="B165" s="496"/>
      <c r="C165" s="496"/>
      <c r="D165" s="496"/>
      <c r="E165" s="496"/>
      <c r="F165" s="496"/>
      <c r="G165" s="496"/>
      <c r="H165" s="496"/>
      <c r="I165" s="496"/>
      <c r="J165" s="496"/>
      <c r="K165" s="498"/>
      <c r="L165" s="498"/>
      <c r="M165" s="498"/>
      <c r="N165" s="498"/>
    </row>
    <row r="166" spans="1:14" x14ac:dyDescent="0.2">
      <c r="A166" s="496"/>
      <c r="B166" s="496"/>
      <c r="C166" s="496"/>
      <c r="D166" s="496"/>
      <c r="E166" s="496"/>
      <c r="F166" s="496"/>
      <c r="G166" s="496"/>
      <c r="H166" s="496"/>
      <c r="I166" s="496"/>
      <c r="J166" s="496"/>
      <c r="K166" s="498"/>
      <c r="L166" s="498"/>
      <c r="M166" s="498"/>
      <c r="N166" s="498"/>
    </row>
    <row r="167" spans="1:14" x14ac:dyDescent="0.2">
      <c r="A167" s="496"/>
      <c r="B167" s="496"/>
      <c r="C167" s="496"/>
      <c r="D167" s="496"/>
      <c r="E167" s="496"/>
      <c r="F167" s="496"/>
      <c r="G167" s="496"/>
      <c r="H167" s="496"/>
      <c r="I167" s="496"/>
      <c r="J167" s="496"/>
      <c r="K167" s="498"/>
      <c r="L167" s="498"/>
      <c r="M167" s="498"/>
      <c r="N167" s="498"/>
    </row>
    <row r="168" spans="1:14" x14ac:dyDescent="0.2">
      <c r="A168" s="496"/>
      <c r="B168" s="496"/>
      <c r="C168" s="496"/>
      <c r="D168" s="496"/>
      <c r="E168" s="496"/>
      <c r="F168" s="496"/>
      <c r="G168" s="496"/>
      <c r="H168" s="496"/>
      <c r="I168" s="496"/>
      <c r="J168" s="496"/>
      <c r="K168" s="498"/>
      <c r="L168" s="498"/>
      <c r="M168" s="498"/>
      <c r="N168" s="498"/>
    </row>
    <row r="169" spans="1:14" x14ac:dyDescent="0.2">
      <c r="A169" s="496"/>
      <c r="B169" s="496"/>
      <c r="C169" s="496"/>
      <c r="D169" s="496"/>
      <c r="E169" s="496"/>
      <c r="F169" s="496"/>
      <c r="G169" s="496"/>
      <c r="H169" s="496"/>
      <c r="I169" s="496"/>
      <c r="J169" s="496"/>
      <c r="K169" s="498"/>
      <c r="L169" s="498"/>
      <c r="M169" s="498"/>
      <c r="N169" s="498"/>
    </row>
    <row r="170" spans="1:14" x14ac:dyDescent="0.2">
      <c r="A170" s="496"/>
      <c r="B170" s="496"/>
      <c r="C170" s="496"/>
      <c r="D170" s="496"/>
      <c r="E170" s="496"/>
      <c r="F170" s="496"/>
      <c r="G170" s="496"/>
      <c r="H170" s="496"/>
      <c r="I170" s="496"/>
      <c r="J170" s="496"/>
      <c r="K170" s="498"/>
      <c r="L170" s="498"/>
      <c r="M170" s="498"/>
      <c r="N170" s="498"/>
    </row>
    <row r="171" spans="1:14" x14ac:dyDescent="0.2">
      <c r="A171" s="496"/>
      <c r="B171" s="496"/>
      <c r="C171" s="496"/>
      <c r="D171" s="496"/>
      <c r="E171" s="496"/>
      <c r="F171" s="496"/>
      <c r="G171" s="496"/>
      <c r="H171" s="496"/>
      <c r="I171" s="496"/>
      <c r="J171" s="496"/>
      <c r="K171" s="498"/>
      <c r="L171" s="498"/>
      <c r="M171" s="498"/>
      <c r="N171" s="498"/>
    </row>
    <row r="172" spans="1:14" x14ac:dyDescent="0.2">
      <c r="A172" s="496"/>
      <c r="B172" s="496"/>
      <c r="C172" s="496"/>
      <c r="D172" s="496"/>
      <c r="E172" s="496"/>
      <c r="F172" s="496"/>
      <c r="G172" s="496"/>
      <c r="H172" s="496"/>
      <c r="I172" s="496"/>
      <c r="J172" s="496"/>
      <c r="K172" s="498"/>
      <c r="L172" s="498"/>
      <c r="M172" s="498"/>
      <c r="N172" s="498"/>
    </row>
    <row r="173" spans="1:14" x14ac:dyDescent="0.2">
      <c r="A173" s="496"/>
      <c r="B173" s="496"/>
      <c r="C173" s="496"/>
      <c r="D173" s="496"/>
      <c r="E173" s="496"/>
      <c r="F173" s="496"/>
      <c r="G173" s="496"/>
      <c r="H173" s="496"/>
      <c r="I173" s="496"/>
      <c r="J173" s="496"/>
      <c r="K173" s="498"/>
      <c r="L173" s="498"/>
      <c r="M173" s="498"/>
      <c r="N173" s="498"/>
    </row>
    <row r="174" spans="1:14" x14ac:dyDescent="0.2">
      <c r="A174" s="496"/>
      <c r="B174" s="496"/>
      <c r="C174" s="496"/>
      <c r="D174" s="496"/>
      <c r="E174" s="496"/>
      <c r="F174" s="496"/>
      <c r="G174" s="496"/>
      <c r="H174" s="496"/>
      <c r="I174" s="496"/>
      <c r="J174" s="496"/>
      <c r="K174" s="498"/>
      <c r="L174" s="498"/>
      <c r="M174" s="498"/>
      <c r="N174" s="498"/>
    </row>
    <row r="175" spans="1:14" x14ac:dyDescent="0.2">
      <c r="A175" s="496"/>
      <c r="B175" s="496"/>
      <c r="C175" s="496"/>
      <c r="D175" s="496"/>
      <c r="E175" s="496"/>
      <c r="F175" s="496"/>
      <c r="G175" s="496"/>
      <c r="H175" s="496"/>
      <c r="I175" s="496"/>
      <c r="J175" s="496"/>
      <c r="K175" s="498"/>
      <c r="L175" s="498"/>
      <c r="M175" s="498"/>
      <c r="N175" s="498"/>
    </row>
    <row r="176" spans="1:14" x14ac:dyDescent="0.2">
      <c r="A176" s="496"/>
      <c r="B176" s="496"/>
      <c r="C176" s="496"/>
      <c r="D176" s="496"/>
      <c r="E176" s="496"/>
      <c r="F176" s="496"/>
      <c r="G176" s="496"/>
      <c r="H176" s="496"/>
      <c r="I176" s="496"/>
      <c r="J176" s="496"/>
      <c r="K176" s="498"/>
      <c r="L176" s="498"/>
      <c r="M176" s="498"/>
      <c r="N176" s="498"/>
    </row>
    <row r="177" spans="1:14" x14ac:dyDescent="0.2">
      <c r="A177" s="496"/>
      <c r="B177" s="496"/>
      <c r="C177" s="496"/>
      <c r="D177" s="496"/>
      <c r="E177" s="496"/>
      <c r="F177" s="496"/>
      <c r="G177" s="496"/>
      <c r="H177" s="496"/>
      <c r="I177" s="496"/>
      <c r="J177" s="496"/>
      <c r="K177" s="498"/>
      <c r="L177" s="498"/>
      <c r="M177" s="498"/>
      <c r="N177" s="498"/>
    </row>
  </sheetData>
  <mergeCells count="200">
    <mergeCell ref="A175:J175"/>
    <mergeCell ref="K175:N175"/>
    <mergeCell ref="A176:J176"/>
    <mergeCell ref="K176:N176"/>
    <mergeCell ref="A177:J177"/>
    <mergeCell ref="K177:N177"/>
    <mergeCell ref="A172:J172"/>
    <mergeCell ref="K172:N172"/>
    <mergeCell ref="A173:J173"/>
    <mergeCell ref="K173:N173"/>
    <mergeCell ref="A174:J174"/>
    <mergeCell ref="K174:N174"/>
    <mergeCell ref="A169:J169"/>
    <mergeCell ref="K169:N169"/>
    <mergeCell ref="A170:J170"/>
    <mergeCell ref="K170:N170"/>
    <mergeCell ref="A171:J171"/>
    <mergeCell ref="K171:N171"/>
    <mergeCell ref="A166:J166"/>
    <mergeCell ref="K166:N166"/>
    <mergeCell ref="A167:J167"/>
    <mergeCell ref="K167:N167"/>
    <mergeCell ref="A168:J168"/>
    <mergeCell ref="K168:N168"/>
    <mergeCell ref="A163:J163"/>
    <mergeCell ref="K163:N163"/>
    <mergeCell ref="A164:J164"/>
    <mergeCell ref="K164:N164"/>
    <mergeCell ref="A165:J165"/>
    <mergeCell ref="K165:N165"/>
    <mergeCell ref="A160:J160"/>
    <mergeCell ref="K160:N160"/>
    <mergeCell ref="A161:J161"/>
    <mergeCell ref="K161:N161"/>
    <mergeCell ref="A162:J162"/>
    <mergeCell ref="K162:N162"/>
    <mergeCell ref="A157:J157"/>
    <mergeCell ref="K157:N157"/>
    <mergeCell ref="A158:J158"/>
    <mergeCell ref="K158:N158"/>
    <mergeCell ref="A159:J159"/>
    <mergeCell ref="K159:N159"/>
    <mergeCell ref="A154:J154"/>
    <mergeCell ref="K154:N154"/>
    <mergeCell ref="A155:J155"/>
    <mergeCell ref="K155:N155"/>
    <mergeCell ref="A156:J156"/>
    <mergeCell ref="K156:N156"/>
    <mergeCell ref="A151:J151"/>
    <mergeCell ref="K151:N151"/>
    <mergeCell ref="A152:J152"/>
    <mergeCell ref="K152:N152"/>
    <mergeCell ref="A153:J153"/>
    <mergeCell ref="K153:N153"/>
    <mergeCell ref="A148:J148"/>
    <mergeCell ref="K148:N148"/>
    <mergeCell ref="A149:J149"/>
    <mergeCell ref="K149:N149"/>
    <mergeCell ref="A150:J150"/>
    <mergeCell ref="K150:N150"/>
    <mergeCell ref="A145:J145"/>
    <mergeCell ref="K145:N145"/>
    <mergeCell ref="A146:J146"/>
    <mergeCell ref="K146:N146"/>
    <mergeCell ref="A147:J147"/>
    <mergeCell ref="K147:N147"/>
    <mergeCell ref="A142:J142"/>
    <mergeCell ref="K142:N142"/>
    <mergeCell ref="A143:J143"/>
    <mergeCell ref="K143:N143"/>
    <mergeCell ref="A144:J144"/>
    <mergeCell ref="K144:N144"/>
    <mergeCell ref="A139:J139"/>
    <mergeCell ref="K139:N139"/>
    <mergeCell ref="A140:J140"/>
    <mergeCell ref="K140:N140"/>
    <mergeCell ref="A141:J141"/>
    <mergeCell ref="K141:N141"/>
    <mergeCell ref="A136:J136"/>
    <mergeCell ref="K136:N136"/>
    <mergeCell ref="A137:J137"/>
    <mergeCell ref="K137:N137"/>
    <mergeCell ref="A138:J138"/>
    <mergeCell ref="K138:N138"/>
    <mergeCell ref="A133:J133"/>
    <mergeCell ref="K133:N133"/>
    <mergeCell ref="A134:J134"/>
    <mergeCell ref="K134:N134"/>
    <mergeCell ref="A135:J135"/>
    <mergeCell ref="K135:N135"/>
    <mergeCell ref="A130:J130"/>
    <mergeCell ref="K130:N130"/>
    <mergeCell ref="A131:J131"/>
    <mergeCell ref="K131:N131"/>
    <mergeCell ref="A132:J132"/>
    <mergeCell ref="K132:N132"/>
    <mergeCell ref="A127:J127"/>
    <mergeCell ref="K127:N127"/>
    <mergeCell ref="A128:J128"/>
    <mergeCell ref="K128:N128"/>
    <mergeCell ref="A129:J129"/>
    <mergeCell ref="K129:N129"/>
    <mergeCell ref="A124:J124"/>
    <mergeCell ref="K124:N124"/>
    <mergeCell ref="A125:J125"/>
    <mergeCell ref="K125:N125"/>
    <mergeCell ref="A126:J126"/>
    <mergeCell ref="K126:N126"/>
    <mergeCell ref="A121:J121"/>
    <mergeCell ref="K121:N121"/>
    <mergeCell ref="A122:J122"/>
    <mergeCell ref="K122:N122"/>
    <mergeCell ref="A123:J123"/>
    <mergeCell ref="K123:N123"/>
    <mergeCell ref="A118:J118"/>
    <mergeCell ref="K118:N118"/>
    <mergeCell ref="A119:J119"/>
    <mergeCell ref="K119:N119"/>
    <mergeCell ref="A120:J120"/>
    <mergeCell ref="K120:N120"/>
    <mergeCell ref="A115:J115"/>
    <mergeCell ref="K115:N115"/>
    <mergeCell ref="A116:J116"/>
    <mergeCell ref="K116:N116"/>
    <mergeCell ref="A117:J117"/>
    <mergeCell ref="K117:N117"/>
    <mergeCell ref="A112:J112"/>
    <mergeCell ref="K112:N112"/>
    <mergeCell ref="A113:J113"/>
    <mergeCell ref="K113:N113"/>
    <mergeCell ref="A114:J114"/>
    <mergeCell ref="K114:N114"/>
    <mergeCell ref="A109:J109"/>
    <mergeCell ref="K109:N109"/>
    <mergeCell ref="A110:J110"/>
    <mergeCell ref="K110:N110"/>
    <mergeCell ref="A111:J111"/>
    <mergeCell ref="K111:N111"/>
    <mergeCell ref="A106:J106"/>
    <mergeCell ref="K106:N106"/>
    <mergeCell ref="A107:J107"/>
    <mergeCell ref="K107:N107"/>
    <mergeCell ref="A108:J108"/>
    <mergeCell ref="K108:N108"/>
    <mergeCell ref="B90:C90"/>
    <mergeCell ref="F90:G90"/>
    <mergeCell ref="J90:K90"/>
    <mergeCell ref="A104:J104"/>
    <mergeCell ref="K104:N104"/>
    <mergeCell ref="A105:J105"/>
    <mergeCell ref="K105:N105"/>
    <mergeCell ref="B86:C86"/>
    <mergeCell ref="J86:K86"/>
    <mergeCell ref="J87:K87"/>
    <mergeCell ref="B89:C89"/>
    <mergeCell ref="F89:G89"/>
    <mergeCell ref="J89:K89"/>
    <mergeCell ref="B84:C84"/>
    <mergeCell ref="F84:G84"/>
    <mergeCell ref="J84:K84"/>
    <mergeCell ref="B85:C85"/>
    <mergeCell ref="F85:G85"/>
    <mergeCell ref="J85:K85"/>
    <mergeCell ref="B52:C52"/>
    <mergeCell ref="F52:G52"/>
    <mergeCell ref="J52:K52"/>
    <mergeCell ref="B55:C55"/>
    <mergeCell ref="B56:C56"/>
    <mergeCell ref="J56:K56"/>
    <mergeCell ref="B50:C50"/>
    <mergeCell ref="F50:G50"/>
    <mergeCell ref="J50:K50"/>
    <mergeCell ref="B51:C51"/>
    <mergeCell ref="F51:G51"/>
    <mergeCell ref="J51:K51"/>
    <mergeCell ref="B21:C21"/>
    <mergeCell ref="F21:G21"/>
    <mergeCell ref="J21:K21"/>
    <mergeCell ref="B22:C22"/>
    <mergeCell ref="F22:G22"/>
    <mergeCell ref="J22:K22"/>
    <mergeCell ref="B18:C18"/>
    <mergeCell ref="J18:K18"/>
    <mergeCell ref="J19:K19"/>
    <mergeCell ref="B11:C11"/>
    <mergeCell ref="F11:G11"/>
    <mergeCell ref="J11:K11"/>
    <mergeCell ref="B16:C16"/>
    <mergeCell ref="F16:G16"/>
    <mergeCell ref="J16:K16"/>
    <mergeCell ref="J2:N3"/>
    <mergeCell ref="B9:C9"/>
    <mergeCell ref="F9:G9"/>
    <mergeCell ref="J9:K9"/>
    <mergeCell ref="B10:C10"/>
    <mergeCell ref="F10:G10"/>
    <mergeCell ref="J10:K10"/>
    <mergeCell ref="B17:C17"/>
    <mergeCell ref="F17:G17"/>
    <mergeCell ref="J17:K17"/>
  </mergeCells>
  <conditionalFormatting sqref="A15">
    <cfRule type="containsText" dxfId="66" priority="64" operator="containsText" text="u">
      <formula>NOT(ISERROR(SEARCH("u",A15)))</formula>
    </cfRule>
    <cfRule type="containsText" dxfId="65" priority="65" operator="containsText" text="q">
      <formula>NOT(ISERROR(SEARCH("q",A15)))</formula>
    </cfRule>
    <cfRule type="containsText" dxfId="64" priority="66" operator="containsText" text="p">
      <formula>NOT(ISERROR(SEARCH("p",A15)))</formula>
    </cfRule>
  </conditionalFormatting>
  <conditionalFormatting sqref="E15">
    <cfRule type="containsText" dxfId="63" priority="61" operator="containsText" text="u">
      <formula>NOT(ISERROR(SEARCH("u",E15)))</formula>
    </cfRule>
    <cfRule type="containsText" dxfId="62" priority="62" operator="containsText" text="q">
      <formula>NOT(ISERROR(SEARCH("q",E15)))</formula>
    </cfRule>
    <cfRule type="containsText" dxfId="61" priority="63" operator="containsText" text="p">
      <formula>NOT(ISERROR(SEARCH("p",E15)))</formula>
    </cfRule>
  </conditionalFormatting>
  <conditionalFormatting sqref="I15">
    <cfRule type="containsText" dxfId="60" priority="58" operator="containsText" text="u">
      <formula>NOT(ISERROR(SEARCH("u",I15)))</formula>
    </cfRule>
    <cfRule type="containsText" dxfId="59" priority="59" operator="containsText" text="q">
      <formula>NOT(ISERROR(SEARCH("q",I15)))</formula>
    </cfRule>
    <cfRule type="containsText" dxfId="58" priority="60" operator="containsText" text="p">
      <formula>NOT(ISERROR(SEARCH("p",I15)))</formula>
    </cfRule>
  </conditionalFormatting>
  <conditionalFormatting sqref="M15">
    <cfRule type="containsText" dxfId="57" priority="55" operator="containsText" text="u">
      <formula>NOT(ISERROR(SEARCH("u",M15)))</formula>
    </cfRule>
    <cfRule type="containsText" dxfId="56" priority="56" operator="containsText" text="q">
      <formula>NOT(ISERROR(SEARCH("q",M15)))</formula>
    </cfRule>
    <cfRule type="containsText" dxfId="55" priority="57" operator="containsText" text="p">
      <formula>NOT(ISERROR(SEARCH("p",M15)))</formula>
    </cfRule>
  </conditionalFormatting>
  <conditionalFormatting sqref="A8">
    <cfRule type="containsText" dxfId="54" priority="52" operator="containsText" text="u">
      <formula>NOT(ISERROR(SEARCH("u",A8)))</formula>
    </cfRule>
    <cfRule type="containsText" dxfId="53" priority="53" operator="containsText" text="q">
      <formula>NOT(ISERROR(SEARCH("q",A8)))</formula>
    </cfRule>
    <cfRule type="containsText" dxfId="52" priority="54" operator="containsText" text="p">
      <formula>NOT(ISERROR(SEARCH("p",A8)))</formula>
    </cfRule>
  </conditionalFormatting>
  <conditionalFormatting sqref="I8">
    <cfRule type="containsText" dxfId="51" priority="46" operator="containsText" text="u">
      <formula>NOT(ISERROR(SEARCH("u",I8)))</formula>
    </cfRule>
    <cfRule type="containsText" dxfId="50" priority="47" operator="containsText" text="q">
      <formula>NOT(ISERROR(SEARCH("q",I8)))</formula>
    </cfRule>
    <cfRule type="containsText" dxfId="49" priority="48" operator="containsText" text="p">
      <formula>NOT(ISERROR(SEARCH("p",I8)))</formula>
    </cfRule>
  </conditionalFormatting>
  <conditionalFormatting sqref="E8">
    <cfRule type="containsText" dxfId="48" priority="49" operator="containsText" text="u">
      <formula>NOT(ISERROR(SEARCH("u",E8)))</formula>
    </cfRule>
    <cfRule type="containsText" dxfId="47" priority="50" operator="containsText" text="q">
      <formula>NOT(ISERROR(SEARCH("q",E8)))</formula>
    </cfRule>
    <cfRule type="containsText" dxfId="46" priority="51" operator="containsText" text="p">
      <formula>NOT(ISERROR(SEARCH("p",E8)))</formula>
    </cfRule>
  </conditionalFormatting>
  <conditionalFormatting sqref="A20:A21">
    <cfRule type="containsText" dxfId="45" priority="43" operator="containsText" text="u">
      <formula>NOT(ISERROR(SEARCH("u",A20)))</formula>
    </cfRule>
    <cfRule type="containsText" dxfId="44" priority="44" operator="containsText" text="q">
      <formula>NOT(ISERROR(SEARCH("q",A20)))</formula>
    </cfRule>
    <cfRule type="containsText" dxfId="43" priority="45" operator="containsText" text="p">
      <formula>NOT(ISERROR(SEARCH("p",A20)))</formula>
    </cfRule>
  </conditionalFormatting>
  <conditionalFormatting sqref="I20">
    <cfRule type="containsText" dxfId="42" priority="37" operator="containsText" text="u">
      <formula>NOT(ISERROR(SEARCH("u",I20)))</formula>
    </cfRule>
    <cfRule type="containsText" dxfId="41" priority="38" operator="containsText" text="q">
      <formula>NOT(ISERROR(SEARCH("q",I20)))</formula>
    </cfRule>
    <cfRule type="containsText" dxfId="40" priority="39" operator="containsText" text="p">
      <formula>NOT(ISERROR(SEARCH("p",I20)))</formula>
    </cfRule>
  </conditionalFormatting>
  <conditionalFormatting sqref="E20">
    <cfRule type="containsText" dxfId="39" priority="40" operator="containsText" text="u">
      <formula>NOT(ISERROR(SEARCH("u",E20)))</formula>
    </cfRule>
    <cfRule type="containsText" dxfId="38" priority="41" operator="containsText" text="q">
      <formula>NOT(ISERROR(SEARCH("q",E20)))</formula>
    </cfRule>
    <cfRule type="containsText" dxfId="37" priority="42" operator="containsText" text="p">
      <formula>NOT(ISERROR(SEARCH("p",E20)))</formula>
    </cfRule>
  </conditionalFormatting>
  <conditionalFormatting sqref="A49">
    <cfRule type="containsText" dxfId="36" priority="34" operator="containsText" text="u">
      <formula>NOT(ISERROR(SEARCH("u",A49)))</formula>
    </cfRule>
    <cfRule type="containsText" dxfId="35" priority="35" operator="containsText" text="q">
      <formula>NOT(ISERROR(SEARCH("q",A49)))</formula>
    </cfRule>
    <cfRule type="containsText" dxfId="34" priority="36" operator="containsText" text="p">
      <formula>NOT(ISERROR(SEARCH("p",A49)))</formula>
    </cfRule>
  </conditionalFormatting>
  <conditionalFormatting sqref="E49">
    <cfRule type="containsText" dxfId="33" priority="31" operator="containsText" text="u">
      <formula>NOT(ISERROR(SEARCH("u",E49)))</formula>
    </cfRule>
    <cfRule type="containsText" dxfId="32" priority="32" operator="containsText" text="q">
      <formula>NOT(ISERROR(SEARCH("q",E49)))</formula>
    </cfRule>
    <cfRule type="containsText" dxfId="31" priority="33" operator="containsText" text="p">
      <formula>NOT(ISERROR(SEARCH("p",E49)))</formula>
    </cfRule>
  </conditionalFormatting>
  <conditionalFormatting sqref="M49">
    <cfRule type="containsText" dxfId="30" priority="28" operator="containsText" text="u">
      <formula>NOT(ISERROR(SEARCH("u",M49)))</formula>
    </cfRule>
    <cfRule type="containsText" dxfId="29" priority="29" operator="containsText" text="q">
      <formula>NOT(ISERROR(SEARCH("q",M49)))</formula>
    </cfRule>
    <cfRule type="containsText" dxfId="28" priority="30" operator="containsText" text="p">
      <formula>NOT(ISERROR(SEARCH("p",M49)))</formula>
    </cfRule>
  </conditionalFormatting>
  <conditionalFormatting sqref="A83">
    <cfRule type="containsText" dxfId="27" priority="25" operator="containsText" text="u">
      <formula>NOT(ISERROR(SEARCH("u",A83)))</formula>
    </cfRule>
    <cfRule type="containsText" dxfId="26" priority="26" operator="containsText" text="q">
      <formula>NOT(ISERROR(SEARCH("q",A83)))</formula>
    </cfRule>
    <cfRule type="containsText" dxfId="25" priority="27" operator="containsText" text="p">
      <formula>NOT(ISERROR(SEARCH("p",A83)))</formula>
    </cfRule>
  </conditionalFormatting>
  <conditionalFormatting sqref="E83">
    <cfRule type="containsText" dxfId="24" priority="22" operator="containsText" text="u">
      <formula>NOT(ISERROR(SEARCH("u",E83)))</formula>
    </cfRule>
    <cfRule type="containsText" dxfId="23" priority="23" operator="containsText" text="q">
      <formula>NOT(ISERROR(SEARCH("q",E83)))</formula>
    </cfRule>
    <cfRule type="containsText" dxfId="22" priority="24" operator="containsText" text="p">
      <formula>NOT(ISERROR(SEARCH("p",E83)))</formula>
    </cfRule>
  </conditionalFormatting>
  <conditionalFormatting sqref="I83">
    <cfRule type="containsText" dxfId="21" priority="19" operator="containsText" text="u">
      <formula>NOT(ISERROR(SEARCH("u",I83)))</formula>
    </cfRule>
    <cfRule type="containsText" dxfId="20" priority="20" operator="containsText" text="q">
      <formula>NOT(ISERROR(SEARCH("q",I83)))</formula>
    </cfRule>
    <cfRule type="containsText" dxfId="19" priority="21" operator="containsText" text="p">
      <formula>NOT(ISERROR(SEARCH("p",I83)))</formula>
    </cfRule>
  </conditionalFormatting>
  <conditionalFormatting sqref="M83">
    <cfRule type="containsText" dxfId="18" priority="16" operator="containsText" text="u">
      <formula>NOT(ISERROR(SEARCH("u",M83)))</formula>
    </cfRule>
    <cfRule type="containsText" dxfId="17" priority="17" operator="containsText" text="q">
      <formula>NOT(ISERROR(SEARCH("q",M83)))</formula>
    </cfRule>
    <cfRule type="containsText" dxfId="16" priority="18" operator="containsText" text="p">
      <formula>NOT(ISERROR(SEARCH("p",M83)))</formula>
    </cfRule>
  </conditionalFormatting>
  <conditionalFormatting sqref="A88:A89">
    <cfRule type="containsText" dxfId="15" priority="13" operator="containsText" text="u">
      <formula>NOT(ISERROR(SEARCH("u",A88)))</formula>
    </cfRule>
    <cfRule type="containsText" dxfId="14" priority="14" operator="containsText" text="q">
      <formula>NOT(ISERROR(SEARCH("q",A88)))</formula>
    </cfRule>
    <cfRule type="containsText" dxfId="13" priority="15" operator="containsText" text="p">
      <formula>NOT(ISERROR(SEARCH("p",A88)))</formula>
    </cfRule>
  </conditionalFormatting>
  <conditionalFormatting sqref="I88">
    <cfRule type="containsText" dxfId="12" priority="7" operator="containsText" text="u">
      <formula>NOT(ISERROR(SEARCH("u",I88)))</formula>
    </cfRule>
    <cfRule type="containsText" dxfId="11" priority="8" operator="containsText" text="q">
      <formula>NOT(ISERROR(SEARCH("q",I88)))</formula>
    </cfRule>
    <cfRule type="containsText" dxfId="10" priority="9" operator="containsText" text="p">
      <formula>NOT(ISERROR(SEARCH("p",I88)))</formula>
    </cfRule>
  </conditionalFormatting>
  <conditionalFormatting sqref="E88">
    <cfRule type="containsText" dxfId="9" priority="10" operator="containsText" text="u">
      <formula>NOT(ISERROR(SEARCH("u",E88)))</formula>
    </cfRule>
    <cfRule type="containsText" dxfId="8" priority="11" operator="containsText" text="q">
      <formula>NOT(ISERROR(SEARCH("q",E88)))</formula>
    </cfRule>
    <cfRule type="containsText" dxfId="7" priority="12" operator="containsText" text="p">
      <formula>NOT(ISERROR(SEARCH("p",E88)))</formula>
    </cfRule>
  </conditionalFormatting>
  <conditionalFormatting sqref="I49">
    <cfRule type="containsText" dxfId="6" priority="4" operator="containsText" text="u">
      <formula>NOT(ISERROR(SEARCH("u",I49)))</formula>
    </cfRule>
    <cfRule type="containsText" dxfId="5" priority="5" operator="containsText" text="q">
      <formula>NOT(ISERROR(SEARCH("q",I49)))</formula>
    </cfRule>
    <cfRule type="containsText" dxfId="4" priority="6" operator="containsText" text="p">
      <formula>NOT(ISERROR(SEARCH("p",I49)))</formula>
    </cfRule>
  </conditionalFormatting>
  <conditionalFormatting sqref="A54:A55">
    <cfRule type="containsText" dxfId="3" priority="1" operator="containsText" text="u">
      <formula>NOT(ISERROR(SEARCH("u",A54)))</formula>
    </cfRule>
    <cfRule type="containsText" dxfId="2" priority="2" operator="containsText" text="q">
      <formula>NOT(ISERROR(SEARCH("q",A54)))</formula>
    </cfRule>
    <cfRule type="containsText" dxfId="1" priority="3" operator="containsText" text="p">
      <formula>NOT(ISERROR(SEARCH("p",A54)))</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rowBreaks count="2" manualBreakCount="2">
    <brk id="46" max="16383" man="1"/>
    <brk id="8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3106C-A9D8-4689-9042-EFAB48FF3183}">
  <sheetPr codeName="Feuil52">
    <tabColor theme="9" tint="0.39997558519241921"/>
  </sheetPr>
  <dimension ref="A1:H164"/>
  <sheetViews>
    <sheetView showGridLines="0" zoomScaleNormal="100" zoomScaleSheetLayoutView="150" zoomScalePageLayoutView="160" workbookViewId="0"/>
  </sheetViews>
  <sheetFormatPr baseColWidth="10" defaultColWidth="10.625" defaultRowHeight="15" x14ac:dyDescent="0.2"/>
  <cols>
    <col min="1" max="1" width="2.375" style="13" customWidth="1"/>
    <col min="2" max="2" width="12.875" style="13" customWidth="1"/>
    <col min="3" max="3" width="11.625" style="13" customWidth="1"/>
    <col min="4" max="4" width="12.5" style="13" customWidth="1"/>
    <col min="5" max="5" width="15" style="13" customWidth="1"/>
    <col min="6" max="6" width="11.625" style="13" customWidth="1"/>
    <col min="7" max="7" width="15.625" style="13" customWidth="1"/>
    <col min="8" max="8" width="2.625" style="13" customWidth="1"/>
    <col min="9" max="49" width="5" style="13" customWidth="1"/>
    <col min="50" max="16384" width="10.625" style="13"/>
  </cols>
  <sheetData>
    <row r="1" spans="1:8" ht="15" customHeight="1" x14ac:dyDescent="0.2">
      <c r="A1" s="12"/>
      <c r="B1" s="12"/>
      <c r="C1" s="12"/>
      <c r="D1" s="12"/>
      <c r="E1" s="12"/>
      <c r="F1" s="12"/>
      <c r="G1" s="12"/>
      <c r="H1" s="12"/>
    </row>
    <row r="2" spans="1:8" ht="15" customHeight="1" x14ac:dyDescent="0.2">
      <c r="A2" s="12"/>
      <c r="B2" s="283" t="s">
        <v>333</v>
      </c>
      <c r="C2" s="14"/>
      <c r="D2" s="14"/>
      <c r="E2" s="75"/>
      <c r="F2" s="75"/>
      <c r="G2" s="547" t="s">
        <v>122</v>
      </c>
      <c r="H2" s="547"/>
    </row>
    <row r="3" spans="1:8" ht="15" customHeight="1" x14ac:dyDescent="0.2">
      <c r="A3" s="12"/>
      <c r="B3" s="284" t="s">
        <v>253</v>
      </c>
      <c r="C3" s="14"/>
      <c r="D3" s="14"/>
      <c r="E3" s="75"/>
      <c r="F3" s="75"/>
      <c r="G3" s="547"/>
      <c r="H3" s="547"/>
    </row>
    <row r="4" spans="1:8" ht="15" customHeight="1" thickBot="1" x14ac:dyDescent="0.25">
      <c r="A4" s="15"/>
      <c r="B4" s="285" t="s">
        <v>360</v>
      </c>
      <c r="C4" s="15"/>
      <c r="D4" s="15"/>
      <c r="E4" s="15"/>
      <c r="F4" s="15"/>
      <c r="G4" s="15"/>
      <c r="H4" s="15"/>
    </row>
    <row r="5" spans="1:8" ht="15" customHeight="1" x14ac:dyDescent="0.2">
      <c r="A5" s="12"/>
      <c r="B5" s="12"/>
      <c r="C5" s="12"/>
      <c r="D5" s="12"/>
      <c r="E5" s="12"/>
      <c r="F5" s="12"/>
      <c r="G5" s="12"/>
      <c r="H5" s="12"/>
    </row>
    <row r="6" spans="1:8" ht="15.75" x14ac:dyDescent="0.25">
      <c r="A6" s="286" t="s">
        <v>361</v>
      </c>
      <c r="B6" s="30"/>
      <c r="C6" s="30"/>
      <c r="D6" s="30"/>
      <c r="E6" s="30"/>
      <c r="F6" s="30"/>
      <c r="G6" s="30"/>
      <c r="H6" s="30"/>
    </row>
    <row r="7" spans="1:8" ht="15.75" x14ac:dyDescent="0.25">
      <c r="A7" s="27"/>
      <c r="B7" s="12"/>
      <c r="C7" s="12"/>
      <c r="D7" s="12"/>
      <c r="E7" s="12"/>
      <c r="F7" s="12"/>
      <c r="G7" s="12"/>
      <c r="H7" s="12"/>
    </row>
    <row r="8" spans="1:8" ht="24" x14ac:dyDescent="0.2">
      <c r="A8" s="12"/>
      <c r="B8" s="169" t="s">
        <v>344</v>
      </c>
      <c r="C8" s="287" t="s">
        <v>15767</v>
      </c>
      <c r="D8" s="287" t="s">
        <v>15770</v>
      </c>
      <c r="E8" s="287" t="s">
        <v>15781</v>
      </c>
      <c r="F8" s="287" t="s">
        <v>15771</v>
      </c>
      <c r="G8" s="287" t="s">
        <v>15507</v>
      </c>
      <c r="H8" s="108"/>
    </row>
    <row r="9" spans="1:8" x14ac:dyDescent="0.2">
      <c r="A9" s="12"/>
      <c r="B9" s="166" t="s">
        <v>1223</v>
      </c>
      <c r="C9" s="167">
        <v>94.12</v>
      </c>
      <c r="D9" s="167">
        <v>64.709999999999994</v>
      </c>
      <c r="E9" s="71">
        <v>10559</v>
      </c>
      <c r="F9" s="71">
        <v>6837</v>
      </c>
      <c r="G9" s="71">
        <v>341</v>
      </c>
      <c r="H9" s="108"/>
    </row>
    <row r="10" spans="1:8" x14ac:dyDescent="0.2">
      <c r="A10" s="12"/>
      <c r="B10" s="166" t="s">
        <v>1233</v>
      </c>
      <c r="C10" s="167">
        <v>95.52</v>
      </c>
      <c r="D10" s="167">
        <v>77.61</v>
      </c>
      <c r="E10" s="71">
        <v>285713</v>
      </c>
      <c r="F10" s="71">
        <v>112666</v>
      </c>
      <c r="G10" s="71">
        <v>4529</v>
      </c>
      <c r="H10" s="108"/>
    </row>
    <row r="11" spans="1:8" x14ac:dyDescent="0.2">
      <c r="A11" s="12"/>
      <c r="B11" s="166" t="s">
        <v>1472</v>
      </c>
      <c r="C11" s="167">
        <v>94.03</v>
      </c>
      <c r="D11" s="167">
        <v>82.09</v>
      </c>
      <c r="E11" s="71">
        <v>294344</v>
      </c>
      <c r="F11" s="71">
        <v>167035</v>
      </c>
      <c r="G11" s="71">
        <v>9987</v>
      </c>
      <c r="H11" s="108"/>
    </row>
    <row r="12" spans="1:8" x14ac:dyDescent="0.2">
      <c r="A12" s="12"/>
      <c r="B12" s="166" t="s">
        <v>1230</v>
      </c>
      <c r="C12" s="167">
        <v>94.74</v>
      </c>
      <c r="D12" s="167">
        <v>78.95</v>
      </c>
      <c r="E12" s="71">
        <v>41097</v>
      </c>
      <c r="F12" s="71">
        <v>17085</v>
      </c>
      <c r="G12" s="71">
        <v>944</v>
      </c>
      <c r="H12" s="108"/>
    </row>
    <row r="13" spans="1:8" x14ac:dyDescent="0.2">
      <c r="A13" s="12"/>
      <c r="B13" s="166" t="s">
        <v>1253</v>
      </c>
      <c r="C13" s="167">
        <v>94.83</v>
      </c>
      <c r="D13" s="167">
        <v>82.76</v>
      </c>
      <c r="E13" s="71">
        <v>165030</v>
      </c>
      <c r="F13" s="71">
        <v>67524</v>
      </c>
      <c r="G13" s="71">
        <v>3086</v>
      </c>
      <c r="H13" s="108"/>
    </row>
    <row r="14" spans="1:8" x14ac:dyDescent="0.2">
      <c r="A14" s="12"/>
      <c r="B14" s="166" t="s">
        <v>1685</v>
      </c>
      <c r="C14" s="167">
        <v>90.91</v>
      </c>
      <c r="D14" s="167">
        <v>84.85</v>
      </c>
      <c r="E14" s="71">
        <v>73896</v>
      </c>
      <c r="F14" s="71">
        <v>43447</v>
      </c>
      <c r="G14" s="71">
        <v>3256</v>
      </c>
      <c r="H14" s="108"/>
    </row>
    <row r="15" spans="1:8" x14ac:dyDescent="0.2">
      <c r="A15" s="12"/>
      <c r="B15" s="302"/>
      <c r="C15" s="303"/>
      <c r="D15" s="303"/>
      <c r="E15" s="304"/>
      <c r="F15" s="304"/>
      <c r="G15" s="304"/>
      <c r="H15" s="108"/>
    </row>
    <row r="16" spans="1:8" ht="15.75" x14ac:dyDescent="0.25">
      <c r="A16" s="168"/>
      <c r="B16" s="288" t="s">
        <v>15768</v>
      </c>
      <c r="C16" s="168"/>
      <c r="D16" s="168"/>
      <c r="E16" s="168"/>
      <c r="F16" s="168"/>
      <c r="G16" s="12"/>
      <c r="H16" s="108"/>
    </row>
    <row r="17" spans="1:8" x14ac:dyDescent="0.2">
      <c r="A17" s="12"/>
      <c r="B17" s="252" t="s">
        <v>362</v>
      </c>
      <c r="C17" s="253"/>
      <c r="D17" s="254"/>
      <c r="E17" s="301" t="s">
        <v>363</v>
      </c>
      <c r="F17" s="12"/>
      <c r="G17" s="12"/>
      <c r="H17" s="108"/>
    </row>
    <row r="18" spans="1:8" x14ac:dyDescent="0.2">
      <c r="A18" s="12"/>
      <c r="B18" s="595" t="s">
        <v>14642</v>
      </c>
      <c r="C18" s="596"/>
      <c r="D18" s="597"/>
      <c r="E18" s="165">
        <v>75219</v>
      </c>
      <c r="F18" s="12"/>
      <c r="G18" s="12"/>
      <c r="H18" s="108"/>
    </row>
    <row r="19" spans="1:8" x14ac:dyDescent="0.2">
      <c r="A19" s="12"/>
      <c r="B19" s="595" t="s">
        <v>15841</v>
      </c>
      <c r="C19" s="596"/>
      <c r="D19" s="597"/>
      <c r="E19" s="165">
        <v>58260</v>
      </c>
      <c r="F19" s="12"/>
      <c r="G19" s="12"/>
      <c r="H19" s="108"/>
    </row>
    <row r="20" spans="1:8" x14ac:dyDescent="0.2">
      <c r="A20" s="12"/>
      <c r="B20" s="595" t="s">
        <v>18304</v>
      </c>
      <c r="C20" s="596"/>
      <c r="D20" s="597"/>
      <c r="E20" s="165">
        <v>41763</v>
      </c>
      <c r="F20" s="12"/>
      <c r="G20" s="12"/>
      <c r="H20" s="108"/>
    </row>
    <row r="21" spans="1:8" x14ac:dyDescent="0.2">
      <c r="A21" s="12"/>
      <c r="B21" s="595" t="s">
        <v>275</v>
      </c>
      <c r="C21" s="596"/>
      <c r="D21" s="597"/>
      <c r="E21" s="165">
        <v>40172</v>
      </c>
      <c r="F21" s="12"/>
      <c r="G21" s="12"/>
      <c r="H21" s="108"/>
    </row>
    <row r="22" spans="1:8" x14ac:dyDescent="0.2">
      <c r="A22" s="12"/>
      <c r="B22" s="595" t="s">
        <v>14632</v>
      </c>
      <c r="C22" s="596"/>
      <c r="D22" s="597"/>
      <c r="E22" s="165">
        <v>34095</v>
      </c>
      <c r="F22" s="12"/>
      <c r="G22" s="12"/>
      <c r="H22" s="108"/>
    </row>
    <row r="23" spans="1:8" ht="15.75" x14ac:dyDescent="0.25">
      <c r="A23"/>
      <c r="B23" s="168"/>
      <c r="C23" s="168"/>
      <c r="D23"/>
      <c r="E23" s="168"/>
      <c r="F23" s="168"/>
      <c r="G23" s="12"/>
      <c r="H23" s="108"/>
    </row>
    <row r="24" spans="1:8" ht="15.75" x14ac:dyDescent="0.25">
      <c r="A24" s="295" t="s">
        <v>370</v>
      </c>
      <c r="B24" s="296"/>
      <c r="C24" s="294"/>
      <c r="D24" s="294"/>
      <c r="E24" s="294"/>
      <c r="F24" s="294"/>
      <c r="G24" s="294"/>
      <c r="H24" s="294"/>
    </row>
    <row r="25" spans="1:8" ht="15.75" x14ac:dyDescent="0.25">
      <c r="A25" s="12"/>
      <c r="B25" s="12"/>
      <c r="C25" s="12"/>
      <c r="D25" s="12"/>
      <c r="E25" s="168"/>
      <c r="F25" s="168"/>
      <c r="G25" s="12"/>
      <c r="H25" s="108"/>
    </row>
    <row r="26" spans="1:8" ht="24.75" x14ac:dyDescent="0.25">
      <c r="A26" s="12"/>
      <c r="B26" s="289" t="s">
        <v>344</v>
      </c>
      <c r="C26" s="290" t="s">
        <v>15770</v>
      </c>
      <c r="D26" s="290" t="s">
        <v>15769</v>
      </c>
      <c r="E26" s="290" t="s">
        <v>368</v>
      </c>
      <c r="F26" s="168"/>
      <c r="G26" s="12"/>
      <c r="H26" s="108"/>
    </row>
    <row r="27" spans="1:8" ht="15.75" x14ac:dyDescent="0.25">
      <c r="A27" s="12"/>
      <c r="B27" s="44" t="s">
        <v>1223</v>
      </c>
      <c r="C27" s="316">
        <v>6.7979669631512101</v>
      </c>
      <c r="D27" s="164">
        <v>62.579415501905999</v>
      </c>
      <c r="E27" s="46">
        <v>985</v>
      </c>
      <c r="F27" s="168"/>
      <c r="G27" s="12"/>
      <c r="H27" s="108"/>
    </row>
    <row r="28" spans="1:8" ht="15.75" x14ac:dyDescent="0.25">
      <c r="A28" s="12"/>
      <c r="B28" s="44" t="s">
        <v>1233</v>
      </c>
      <c r="C28" s="316">
        <v>7.6072234762979702</v>
      </c>
      <c r="D28" s="164">
        <v>57.509405568096298</v>
      </c>
      <c r="E28" s="46">
        <v>7643</v>
      </c>
      <c r="F28" s="168"/>
      <c r="G28" s="12"/>
      <c r="H28" s="108"/>
    </row>
    <row r="29" spans="1:8" ht="15.75" x14ac:dyDescent="0.25">
      <c r="A29" s="12"/>
      <c r="B29" s="44" t="s">
        <v>1472</v>
      </c>
      <c r="C29" s="316">
        <v>5.96341173675457</v>
      </c>
      <c r="D29" s="164">
        <v>53.136136849608</v>
      </c>
      <c r="E29" s="46">
        <v>13420</v>
      </c>
      <c r="F29" s="168"/>
      <c r="G29" s="12"/>
      <c r="H29" s="108"/>
    </row>
    <row r="30" spans="1:8" ht="15.75" x14ac:dyDescent="0.25">
      <c r="A30" s="12"/>
      <c r="B30" s="44" t="s">
        <v>1230</v>
      </c>
      <c r="C30" s="316">
        <v>9.9258414147176293</v>
      </c>
      <c r="D30" s="164">
        <v>68.397033656588704</v>
      </c>
      <c r="E30" s="46">
        <v>1199</v>
      </c>
      <c r="F30" s="168"/>
      <c r="G30" s="12"/>
      <c r="H30" s="108"/>
    </row>
    <row r="31" spans="1:8" ht="15.75" x14ac:dyDescent="0.25">
      <c r="A31" s="12"/>
      <c r="B31" s="44" t="s">
        <v>1253</v>
      </c>
      <c r="C31" s="316">
        <v>6.4642008822531398</v>
      </c>
      <c r="D31" s="164">
        <v>59.687818120122202</v>
      </c>
      <c r="E31" s="46">
        <v>7036</v>
      </c>
      <c r="F31" s="168"/>
      <c r="G31" s="12"/>
      <c r="H31" s="108"/>
    </row>
    <row r="32" spans="1:8" ht="15.75" x14ac:dyDescent="0.25">
      <c r="A32" s="12"/>
      <c r="B32" s="44" t="s">
        <v>1685</v>
      </c>
      <c r="C32" s="316">
        <v>8.0007494847292495</v>
      </c>
      <c r="D32" s="164">
        <v>56.473674348885098</v>
      </c>
      <c r="E32" s="46">
        <v>3014</v>
      </c>
      <c r="F32" s="168"/>
      <c r="G32" s="12"/>
      <c r="H32" s="108"/>
    </row>
    <row r="33" spans="1:8" x14ac:dyDescent="0.2">
      <c r="A33" s="177"/>
      <c r="B33" s="178"/>
      <c r="C33" s="178"/>
      <c r="D33" s="171"/>
      <c r="E33" s="108"/>
      <c r="F33" s="108"/>
      <c r="G33" s="108"/>
      <c r="H33" s="108"/>
    </row>
    <row r="34" spans="1:8" ht="24" customHeight="1" x14ac:dyDescent="0.2">
      <c r="A34" s="177"/>
      <c r="B34" s="291" t="s">
        <v>344</v>
      </c>
      <c r="C34" s="292" t="s">
        <v>343</v>
      </c>
      <c r="D34" s="293" t="s">
        <v>340</v>
      </c>
      <c r="E34" s="172"/>
      <c r="F34" s="172"/>
      <c r="G34" s="172"/>
      <c r="H34" s="172"/>
    </row>
    <row r="35" spans="1:8" x14ac:dyDescent="0.2">
      <c r="A35" s="177"/>
      <c r="B35" s="44" t="s">
        <v>1223</v>
      </c>
      <c r="C35" s="46">
        <v>1595</v>
      </c>
      <c r="D35" s="179">
        <v>30183</v>
      </c>
      <c r="E35" s="172"/>
      <c r="F35" s="172"/>
      <c r="G35" s="172"/>
      <c r="H35" s="172"/>
    </row>
    <row r="36" spans="1:8" x14ac:dyDescent="0.2">
      <c r="A36" s="177"/>
      <c r="B36" s="44" t="s">
        <v>1233</v>
      </c>
      <c r="C36" s="46">
        <v>80999</v>
      </c>
      <c r="D36" s="179">
        <v>274170</v>
      </c>
      <c r="E36" s="172"/>
      <c r="F36" s="172"/>
      <c r="G36" s="172"/>
      <c r="H36" s="172"/>
    </row>
    <row r="37" spans="1:8" x14ac:dyDescent="0.2">
      <c r="A37" s="177"/>
      <c r="B37" s="44" t="s">
        <v>1472</v>
      </c>
      <c r="C37" s="46">
        <v>65088</v>
      </c>
      <c r="D37" s="179">
        <v>388081</v>
      </c>
      <c r="E37" s="172"/>
      <c r="F37" s="172"/>
      <c r="G37" s="172"/>
      <c r="H37" s="172"/>
    </row>
    <row r="38" spans="1:8" x14ac:dyDescent="0.2">
      <c r="A38" s="177"/>
      <c r="B38" s="44" t="s">
        <v>1230</v>
      </c>
      <c r="C38" s="46">
        <v>6051</v>
      </c>
      <c r="D38" s="179">
        <v>53791</v>
      </c>
      <c r="E38" s="172"/>
      <c r="F38" s="172"/>
      <c r="G38" s="172"/>
      <c r="H38" s="172"/>
    </row>
    <row r="39" spans="1:8" x14ac:dyDescent="0.2">
      <c r="A39" s="177"/>
      <c r="B39" s="44" t="s">
        <v>1253</v>
      </c>
      <c r="C39" s="46">
        <v>70946</v>
      </c>
      <c r="D39" s="179">
        <v>266841</v>
      </c>
      <c r="E39" s="172"/>
      <c r="F39" s="172"/>
      <c r="G39" s="172"/>
      <c r="H39" s="172"/>
    </row>
    <row r="40" spans="1:8" x14ac:dyDescent="0.2">
      <c r="A40" s="177"/>
      <c r="B40" s="44" t="s">
        <v>1685</v>
      </c>
      <c r="C40" s="46">
        <v>33101</v>
      </c>
      <c r="D40" s="179">
        <v>99747</v>
      </c>
      <c r="E40" s="172"/>
      <c r="F40" s="172"/>
      <c r="G40" s="172"/>
      <c r="H40" s="172"/>
    </row>
    <row r="41" spans="1:8" ht="15.75" x14ac:dyDescent="0.25">
      <c r="A41" s="177"/>
      <c r="B41" s="171"/>
      <c r="C41" s="171"/>
      <c r="D41"/>
      <c r="E41" s="172"/>
      <c r="F41" s="173"/>
      <c r="G41" s="176"/>
      <c r="H41" s="176"/>
    </row>
    <row r="42" spans="1:8" ht="15.75" x14ac:dyDescent="0.25">
      <c r="A42" s="168"/>
      <c r="B42" s="288" t="s">
        <v>15772</v>
      </c>
      <c r="C42" s="171"/>
      <c r="D42"/>
      <c r="E42" s="172"/>
      <c r="F42" s="173"/>
      <c r="G42" s="176"/>
      <c r="H42" s="176"/>
    </row>
    <row r="43" spans="1:8" ht="24.75" x14ac:dyDescent="0.25">
      <c r="A43" s="177"/>
      <c r="B43" s="180" t="s">
        <v>369</v>
      </c>
      <c r="C43" s="290" t="s">
        <v>363</v>
      </c>
      <c r="D43"/>
      <c r="E43" s="172"/>
      <c r="F43" s="173"/>
      <c r="G43" s="176"/>
      <c r="H43" s="176"/>
    </row>
    <row r="44" spans="1:8" ht="15.75" x14ac:dyDescent="0.25">
      <c r="A44" s="177"/>
      <c r="B44" s="170" t="s">
        <v>319</v>
      </c>
      <c r="C44" s="165">
        <v>252635</v>
      </c>
      <c r="D44"/>
      <c r="E44" s="172"/>
      <c r="F44" s="174"/>
      <c r="G44" s="175"/>
      <c r="H44" s="175"/>
    </row>
    <row r="45" spans="1:8" ht="15.75" x14ac:dyDescent="0.25">
      <c r="A45" s="177"/>
      <c r="B45" s="170" t="s">
        <v>320</v>
      </c>
      <c r="C45" s="165">
        <v>1428</v>
      </c>
      <c r="D45"/>
      <c r="E45" s="172"/>
      <c r="F45" s="174"/>
      <c r="G45" s="175"/>
      <c r="H45" s="175"/>
    </row>
    <row r="46" spans="1:8" ht="15.75" x14ac:dyDescent="0.25">
      <c r="A46" s="177"/>
      <c r="B46" s="170" t="s">
        <v>323</v>
      </c>
      <c r="C46" s="165">
        <v>922</v>
      </c>
      <c r="D46"/>
      <c r="E46" s="172"/>
      <c r="F46" s="174"/>
      <c r="G46" s="175"/>
      <c r="H46" s="175"/>
    </row>
    <row r="47" spans="1:8" ht="15.75" x14ac:dyDescent="0.25">
      <c r="A47" s="177"/>
      <c r="B47" s="170" t="s">
        <v>321</v>
      </c>
      <c r="C47" s="165">
        <v>662</v>
      </c>
      <c r="D47"/>
      <c r="E47" s="172"/>
      <c r="F47" s="174"/>
      <c r="G47" s="175"/>
      <c r="H47" s="175"/>
    </row>
    <row r="48" spans="1:8" ht="15.75" x14ac:dyDescent="0.25">
      <c r="A48" s="177"/>
      <c r="B48" s="170" t="s">
        <v>7943</v>
      </c>
      <c r="C48" s="165">
        <v>653</v>
      </c>
      <c r="D48"/>
      <c r="E48" s="172"/>
      <c r="F48" s="174"/>
      <c r="G48" s="175"/>
      <c r="H48" s="175"/>
    </row>
    <row r="49" spans="1:8" ht="15.75" x14ac:dyDescent="0.25">
      <c r="A49"/>
      <c r="B49"/>
      <c r="C49"/>
      <c r="D49"/>
      <c r="E49" s="172"/>
      <c r="F49" s="172"/>
      <c r="G49" s="172"/>
      <c r="H49" s="172"/>
    </row>
    <row r="50" spans="1:8" ht="15.75" x14ac:dyDescent="0.25">
      <c r="A50" s="297" t="s">
        <v>15773</v>
      </c>
      <c r="B50" s="298"/>
      <c r="C50" s="298"/>
      <c r="D50" s="298"/>
      <c r="E50" s="298"/>
      <c r="F50" s="298"/>
      <c r="G50" s="298"/>
      <c r="H50" s="298"/>
    </row>
    <row r="51" spans="1:8" ht="15.75" x14ac:dyDescent="0.25">
      <c r="A51"/>
      <c r="B51"/>
      <c r="C51"/>
      <c r="D51"/>
      <c r="E51" s="108"/>
      <c r="F51" s="108"/>
      <c r="G51" s="108"/>
      <c r="H51" s="108"/>
    </row>
    <row r="52" spans="1:8" ht="24.75" x14ac:dyDescent="0.25">
      <c r="A52"/>
      <c r="B52" s="300" t="s">
        <v>15774</v>
      </c>
      <c r="C52" s="300" t="s">
        <v>15837</v>
      </c>
      <c r="D52" s="300" t="s">
        <v>15777</v>
      </c>
      <c r="E52" s="300" t="s">
        <v>15778</v>
      </c>
      <c r="F52" s="300" t="s">
        <v>15775</v>
      </c>
      <c r="G52" s="300" t="s">
        <v>15776</v>
      </c>
      <c r="H52" s="108"/>
    </row>
    <row r="53" spans="1:8" ht="15.75" x14ac:dyDescent="0.25">
      <c r="A53"/>
      <c r="B53" s="46">
        <v>43</v>
      </c>
      <c r="C53" s="46">
        <v>587</v>
      </c>
      <c r="D53" s="46">
        <v>35</v>
      </c>
      <c r="E53" s="46">
        <v>578</v>
      </c>
      <c r="F53" s="46">
        <v>29</v>
      </c>
      <c r="G53" s="46">
        <v>561</v>
      </c>
      <c r="H53" s="108"/>
    </row>
    <row r="54" spans="1:8" ht="15.75" x14ac:dyDescent="0.25">
      <c r="A54"/>
      <c r="B54"/>
      <c r="C54"/>
      <c r="D54"/>
      <c r="E54" s="108"/>
      <c r="F54" s="108"/>
      <c r="G54" s="108"/>
      <c r="H54" s="108"/>
    </row>
    <row r="55" spans="1:8" ht="15.75" x14ac:dyDescent="0.25">
      <c r="A55"/>
      <c r="B55"/>
      <c r="C55"/>
      <c r="D55"/>
      <c r="E55" s="108"/>
      <c r="F55" s="108"/>
      <c r="G55" s="108"/>
      <c r="H55" s="108"/>
    </row>
    <row r="56" spans="1:8" ht="26.25" customHeight="1" x14ac:dyDescent="0.25">
      <c r="A56"/>
      <c r="B56" s="299" t="s">
        <v>344</v>
      </c>
      <c r="C56" s="300" t="s">
        <v>15767</v>
      </c>
      <c r="D56" s="300" t="s">
        <v>15507</v>
      </c>
      <c r="E56" s="300" t="s">
        <v>15770</v>
      </c>
      <c r="F56" s="300" t="s">
        <v>15139</v>
      </c>
      <c r="G56" s="300" t="s">
        <v>340</v>
      </c>
      <c r="H56" s="108"/>
    </row>
    <row r="57" spans="1:8" ht="15.75" x14ac:dyDescent="0.25">
      <c r="A57"/>
      <c r="B57" s="44" t="s">
        <v>1223</v>
      </c>
      <c r="C57" s="164">
        <v>100</v>
      </c>
      <c r="D57" s="46">
        <v>11</v>
      </c>
      <c r="E57" s="164">
        <v>100</v>
      </c>
      <c r="F57" s="46">
        <v>9579</v>
      </c>
      <c r="G57" s="46">
        <v>543</v>
      </c>
      <c r="H57" s="108"/>
    </row>
    <row r="58" spans="1:8" ht="15.75" x14ac:dyDescent="0.25">
      <c r="A58"/>
      <c r="B58" s="44" t="s">
        <v>1233</v>
      </c>
      <c r="C58" s="164">
        <v>98.37</v>
      </c>
      <c r="D58" s="46">
        <v>188</v>
      </c>
      <c r="E58" s="164">
        <v>98.37</v>
      </c>
      <c r="F58" s="46">
        <v>198460</v>
      </c>
      <c r="G58" s="46">
        <v>11790</v>
      </c>
      <c r="H58" s="108"/>
    </row>
    <row r="59" spans="1:8" ht="15.75" x14ac:dyDescent="0.25">
      <c r="A59"/>
      <c r="B59" s="44" t="s">
        <v>1472</v>
      </c>
      <c r="C59" s="164">
        <v>98.54</v>
      </c>
      <c r="D59" s="46">
        <v>324</v>
      </c>
      <c r="E59" s="164">
        <v>94.53</v>
      </c>
      <c r="F59" s="46">
        <v>206473</v>
      </c>
      <c r="G59" s="46">
        <v>10883</v>
      </c>
      <c r="H59" s="108"/>
    </row>
    <row r="60" spans="1:8" ht="15.75" x14ac:dyDescent="0.25">
      <c r="A60"/>
      <c r="B60" s="44" t="s">
        <v>1230</v>
      </c>
      <c r="C60" s="164">
        <v>71.430000000000007</v>
      </c>
      <c r="D60" s="46">
        <v>3</v>
      </c>
      <c r="E60" s="164">
        <v>71.430000000000007</v>
      </c>
      <c r="F60" s="46">
        <v>217</v>
      </c>
      <c r="G60" s="46">
        <v>7</v>
      </c>
      <c r="H60" s="108"/>
    </row>
    <row r="61" spans="1:8" ht="15.75" x14ac:dyDescent="0.25">
      <c r="A61"/>
      <c r="B61" s="44" t="s">
        <v>1253</v>
      </c>
      <c r="C61" s="164">
        <v>99.12</v>
      </c>
      <c r="D61" s="46">
        <v>178</v>
      </c>
      <c r="E61" s="164">
        <v>96.49</v>
      </c>
      <c r="F61" s="46">
        <v>112624</v>
      </c>
      <c r="G61" s="46">
        <v>9106</v>
      </c>
      <c r="H61" s="108"/>
    </row>
    <row r="62" spans="1:8" ht="15.75" x14ac:dyDescent="0.25">
      <c r="A62"/>
      <c r="B62" s="44" t="s">
        <v>1685</v>
      </c>
      <c r="C62" s="164">
        <v>100</v>
      </c>
      <c r="D62" s="46">
        <v>82</v>
      </c>
      <c r="E62" s="164">
        <v>94.64</v>
      </c>
      <c r="F62" s="46">
        <v>40709</v>
      </c>
      <c r="G62" s="46">
        <v>281</v>
      </c>
      <c r="H62" s="108"/>
    </row>
    <row r="63" spans="1:8" ht="15.75" x14ac:dyDescent="0.25">
      <c r="A63"/>
      <c r="B63"/>
      <c r="C63"/>
      <c r="D63"/>
      <c r="E63" s="108"/>
      <c r="F63" s="108"/>
      <c r="G63" s="108"/>
      <c r="H63" s="108"/>
    </row>
    <row r="64" spans="1:8" ht="15.75" x14ac:dyDescent="0.25">
      <c r="A64"/>
      <c r="B64" s="288" t="s">
        <v>15780</v>
      </c>
      <c r="C64"/>
      <c r="D64"/>
      <c r="E64" s="108"/>
      <c r="F64" s="108"/>
      <c r="G64" s="108"/>
      <c r="H64" s="108"/>
    </row>
    <row r="65" spans="1:8" ht="24.75" x14ac:dyDescent="0.25">
      <c r="A65"/>
      <c r="B65" s="299" t="s">
        <v>15779</v>
      </c>
      <c r="C65" s="300" t="s">
        <v>363</v>
      </c>
      <c r="D65" s="108"/>
      <c r="E65" s="108"/>
      <c r="F65" s="108"/>
      <c r="G65" s="108"/>
      <c r="H65" s="108"/>
    </row>
    <row r="66" spans="1:8" ht="15.75" x14ac:dyDescent="0.25">
      <c r="A66"/>
      <c r="B66" s="44" t="s">
        <v>450</v>
      </c>
      <c r="C66" s="46">
        <v>128894</v>
      </c>
      <c r="D66"/>
      <c r="E66" s="108"/>
      <c r="F66" s="108"/>
      <c r="G66" s="108"/>
      <c r="H66" s="108"/>
    </row>
    <row r="67" spans="1:8" ht="15.75" x14ac:dyDescent="0.25">
      <c r="A67"/>
      <c r="B67" s="44" t="s">
        <v>1129</v>
      </c>
      <c r="C67" s="46">
        <v>55838</v>
      </c>
      <c r="D67"/>
      <c r="E67" s="108"/>
      <c r="F67" s="108"/>
      <c r="G67" s="108"/>
      <c r="H67" s="108"/>
    </row>
    <row r="68" spans="1:8" ht="15.75" x14ac:dyDescent="0.25">
      <c r="A68"/>
      <c r="B68" s="44" t="s">
        <v>526</v>
      </c>
      <c r="C68" s="46">
        <v>55649</v>
      </c>
      <c r="D68"/>
      <c r="E68" s="108"/>
      <c r="F68" s="108"/>
      <c r="G68" s="108"/>
      <c r="H68" s="108"/>
    </row>
    <row r="69" spans="1:8" ht="15.75" x14ac:dyDescent="0.25">
      <c r="A69"/>
      <c r="B69"/>
      <c r="C69"/>
      <c r="D69"/>
      <c r="E69" s="108"/>
      <c r="F69" s="108"/>
      <c r="G69" s="108"/>
      <c r="H69" s="108"/>
    </row>
    <row r="70" spans="1:8" ht="15.75" x14ac:dyDescent="0.25">
      <c r="A70"/>
      <c r="B70"/>
      <c r="C70"/>
      <c r="D70"/>
      <c r="E70" s="108"/>
      <c r="F70" s="108"/>
      <c r="G70" s="108"/>
      <c r="H70" s="108"/>
    </row>
    <row r="71" spans="1:8" ht="15.75" x14ac:dyDescent="0.25">
      <c r="A71"/>
      <c r="B71"/>
      <c r="C71"/>
      <c r="D71"/>
      <c r="E71" s="108"/>
      <c r="F71" s="108"/>
      <c r="G71" s="108"/>
      <c r="H71" s="108"/>
    </row>
    <row r="72" spans="1:8" ht="15.75" x14ac:dyDescent="0.25">
      <c r="A72"/>
      <c r="B72"/>
      <c r="C72"/>
      <c r="D72"/>
      <c r="E72" s="108"/>
      <c r="F72" s="108"/>
      <c r="G72" s="108"/>
      <c r="H72" s="108"/>
    </row>
    <row r="73" spans="1:8" ht="15.75" x14ac:dyDescent="0.25">
      <c r="A73"/>
      <c r="B73"/>
      <c r="C73"/>
      <c r="D73"/>
      <c r="E73" s="108"/>
      <c r="F73" s="108"/>
      <c r="G73" s="108"/>
      <c r="H73" s="108"/>
    </row>
    <row r="74" spans="1:8" ht="15.75" x14ac:dyDescent="0.25">
      <c r="A74"/>
      <c r="B74"/>
      <c r="C74"/>
      <c r="D74"/>
      <c r="E74" s="108"/>
      <c r="F74" s="108"/>
      <c r="G74" s="108"/>
      <c r="H74" s="108"/>
    </row>
    <row r="75" spans="1:8" ht="15.75" x14ac:dyDescent="0.25">
      <c r="A75"/>
      <c r="B75"/>
      <c r="C75"/>
      <c r="D75"/>
      <c r="E75" s="108"/>
      <c r="F75" s="108"/>
      <c r="G75" s="108"/>
      <c r="H75" s="108"/>
    </row>
    <row r="76" spans="1:8" ht="15.75" x14ac:dyDescent="0.25">
      <c r="A76"/>
      <c r="B76"/>
      <c r="C76"/>
      <c r="D76"/>
      <c r="E76" s="108"/>
      <c r="F76" s="108"/>
      <c r="G76" s="108"/>
      <c r="H76" s="108"/>
    </row>
    <row r="77" spans="1:8" ht="15.75" x14ac:dyDescent="0.25">
      <c r="A77"/>
      <c r="B77"/>
      <c r="C77"/>
      <c r="D77"/>
      <c r="E77" s="108"/>
      <c r="F77" s="108"/>
      <c r="G77" s="108"/>
      <c r="H77" s="108"/>
    </row>
    <row r="78" spans="1:8" ht="15.75" x14ac:dyDescent="0.25">
      <c r="A78"/>
      <c r="B78"/>
      <c r="C78"/>
      <c r="D78"/>
      <c r="E78" s="108"/>
      <c r="F78" s="108"/>
      <c r="G78" s="108"/>
      <c r="H78" s="108"/>
    </row>
    <row r="79" spans="1:8" ht="15.75" x14ac:dyDescent="0.25">
      <c r="A79"/>
      <c r="B79"/>
      <c r="C79"/>
      <c r="D79"/>
      <c r="E79" s="108"/>
      <c r="F79" s="108"/>
      <c r="G79" s="108"/>
      <c r="H79" s="108"/>
    </row>
    <row r="80" spans="1:8" ht="15.75" x14ac:dyDescent="0.25">
      <c r="A80"/>
      <c r="B80"/>
      <c r="C80"/>
      <c r="D80"/>
      <c r="E80" s="108"/>
      <c r="F80" s="108"/>
      <c r="G80" s="108"/>
      <c r="H80" s="108"/>
    </row>
    <row r="81" spans="1:8" ht="15.75" x14ac:dyDescent="0.25">
      <c r="A81"/>
      <c r="B81"/>
      <c r="C81"/>
      <c r="D81"/>
      <c r="E81" s="108"/>
      <c r="F81" s="108"/>
      <c r="G81" s="108"/>
      <c r="H81" s="108"/>
    </row>
    <row r="82" spans="1:8" ht="15.75" x14ac:dyDescent="0.25">
      <c r="A82"/>
      <c r="B82"/>
      <c r="C82"/>
      <c r="D82"/>
      <c r="E82" s="108"/>
      <c r="F82" s="108"/>
      <c r="G82" s="108"/>
      <c r="H82" s="108"/>
    </row>
    <row r="83" spans="1:8" ht="15.75" x14ac:dyDescent="0.25">
      <c r="A83"/>
      <c r="B83"/>
      <c r="C83"/>
      <c r="D83"/>
      <c r="E83" s="108"/>
      <c r="F83" s="108"/>
      <c r="G83" s="108"/>
      <c r="H83" s="108"/>
    </row>
    <row r="84" spans="1:8" ht="15.75" x14ac:dyDescent="0.25">
      <c r="A84"/>
      <c r="B84"/>
      <c r="C84"/>
      <c r="D84"/>
      <c r="E84" s="108"/>
      <c r="F84" s="108"/>
      <c r="G84" s="108"/>
      <c r="H84" s="108"/>
    </row>
    <row r="85" spans="1:8" ht="15.75" x14ac:dyDescent="0.25">
      <c r="A85"/>
      <c r="B85"/>
      <c r="C85"/>
      <c r="D85"/>
      <c r="E85" s="108"/>
      <c r="F85" s="108"/>
      <c r="G85" s="108"/>
      <c r="H85" s="108"/>
    </row>
    <row r="86" spans="1:8" ht="15.75" x14ac:dyDescent="0.25">
      <c r="A86"/>
      <c r="B86"/>
      <c r="C86"/>
      <c r="D86"/>
      <c r="E86" s="108"/>
      <c r="F86" s="108"/>
      <c r="G86" s="108"/>
      <c r="H86" s="108"/>
    </row>
    <row r="87" spans="1:8" ht="15.75" x14ac:dyDescent="0.25">
      <c r="A87"/>
      <c r="B87"/>
      <c r="C87"/>
      <c r="D87"/>
      <c r="E87" s="108"/>
      <c r="F87" s="108"/>
      <c r="G87" s="108"/>
      <c r="H87" s="108"/>
    </row>
    <row r="88" spans="1:8" ht="15.75" x14ac:dyDescent="0.25">
      <c r="A88"/>
      <c r="B88"/>
      <c r="C88"/>
      <c r="D88"/>
      <c r="E88" s="108"/>
      <c r="F88" s="108"/>
      <c r="G88" s="108"/>
      <c r="H88" s="108"/>
    </row>
    <row r="89" spans="1:8" ht="15.75" x14ac:dyDescent="0.25">
      <c r="A89"/>
      <c r="B89"/>
      <c r="C89"/>
      <c r="D89"/>
      <c r="E89" s="108"/>
      <c r="F89" s="108"/>
      <c r="G89" s="108"/>
      <c r="H89" s="108"/>
    </row>
    <row r="90" spans="1:8" ht="15.75" x14ac:dyDescent="0.25">
      <c r="A90"/>
      <c r="B90"/>
      <c r="C90"/>
      <c r="D90"/>
      <c r="E90" s="108"/>
      <c r="F90" s="108"/>
      <c r="G90" s="108"/>
      <c r="H90" s="108"/>
    </row>
    <row r="91" spans="1:8" ht="15.75" x14ac:dyDescent="0.25">
      <c r="A91"/>
      <c r="B91"/>
      <c r="C91"/>
      <c r="D91"/>
      <c r="E91" s="108"/>
      <c r="F91" s="108"/>
      <c r="G91" s="108"/>
      <c r="H91" s="108"/>
    </row>
    <row r="92" spans="1:8" ht="15.75" x14ac:dyDescent="0.25">
      <c r="A92"/>
      <c r="B92"/>
      <c r="C92"/>
      <c r="D92"/>
      <c r="E92" s="108"/>
      <c r="F92" s="108"/>
      <c r="G92" s="108"/>
      <c r="H92" s="108"/>
    </row>
    <row r="93" spans="1:8" ht="15.75" x14ac:dyDescent="0.25">
      <c r="A93"/>
      <c r="B93"/>
      <c r="C93"/>
      <c r="D93"/>
      <c r="E93" s="108"/>
      <c r="F93" s="108"/>
      <c r="G93" s="108"/>
      <c r="H93" s="108"/>
    </row>
    <row r="94" spans="1:8" ht="15.75" x14ac:dyDescent="0.25">
      <c r="A94"/>
      <c r="B94"/>
      <c r="C94"/>
      <c r="D94"/>
      <c r="E94" s="108"/>
      <c r="F94" s="108"/>
      <c r="G94" s="108"/>
      <c r="H94" s="108"/>
    </row>
    <row r="95" spans="1:8" ht="15.75" x14ac:dyDescent="0.25">
      <c r="A95"/>
      <c r="B95"/>
      <c r="C95"/>
      <c r="D95"/>
      <c r="E95" s="108"/>
      <c r="F95" s="108"/>
      <c r="G95" s="108"/>
      <c r="H95" s="108"/>
    </row>
    <row r="96" spans="1:8" ht="15.75" x14ac:dyDescent="0.25">
      <c r="A96"/>
      <c r="B96"/>
      <c r="C96"/>
      <c r="D96"/>
      <c r="E96" s="108"/>
      <c r="F96" s="108"/>
      <c r="G96" s="108"/>
      <c r="H96" s="108"/>
    </row>
    <row r="97" spans="1:8" ht="15.75" x14ac:dyDescent="0.25">
      <c r="A97"/>
      <c r="B97"/>
      <c r="C97"/>
      <c r="D97"/>
      <c r="E97" s="108"/>
      <c r="F97" s="108"/>
      <c r="G97" s="108"/>
      <c r="H97" s="108"/>
    </row>
    <row r="98" spans="1:8" ht="15.75" x14ac:dyDescent="0.25">
      <c r="A98"/>
      <c r="B98"/>
      <c r="C98"/>
      <c r="D98"/>
      <c r="E98" s="108"/>
      <c r="F98" s="108"/>
      <c r="G98" s="108"/>
      <c r="H98" s="108"/>
    </row>
    <row r="99" spans="1:8" ht="15.75" x14ac:dyDescent="0.25">
      <c r="A99"/>
      <c r="B99"/>
      <c r="C99"/>
      <c r="D99"/>
      <c r="E99" s="108"/>
      <c r="F99" s="108"/>
      <c r="G99" s="108"/>
      <c r="H99" s="108"/>
    </row>
    <row r="100" spans="1:8" ht="15.75" x14ac:dyDescent="0.25">
      <c r="A100"/>
      <c r="B100"/>
      <c r="C100"/>
      <c r="D100"/>
      <c r="E100" s="108"/>
      <c r="F100" s="108"/>
      <c r="G100" s="108"/>
      <c r="H100" s="108"/>
    </row>
    <row r="101" spans="1:8" ht="15.75" x14ac:dyDescent="0.25">
      <c r="A101"/>
      <c r="B101"/>
      <c r="C101"/>
      <c r="D101"/>
      <c r="E101" s="108"/>
      <c r="F101" s="108"/>
      <c r="G101" s="108"/>
      <c r="H101" s="108"/>
    </row>
    <row r="102" spans="1:8" ht="15.75" x14ac:dyDescent="0.25">
      <c r="A102"/>
      <c r="B102"/>
      <c r="C102"/>
      <c r="D102"/>
      <c r="E102" s="108"/>
      <c r="F102" s="108"/>
      <c r="G102" s="108"/>
      <c r="H102" s="108"/>
    </row>
    <row r="103" spans="1:8" ht="15.75" x14ac:dyDescent="0.25">
      <c r="A103"/>
      <c r="B103"/>
      <c r="C103"/>
      <c r="D103"/>
      <c r="E103" s="108"/>
      <c r="F103" s="108"/>
      <c r="G103" s="108"/>
      <c r="H103" s="108"/>
    </row>
    <row r="104" spans="1:8" ht="15.75" x14ac:dyDescent="0.25">
      <c r="A104"/>
      <c r="B104"/>
      <c r="C104"/>
      <c r="D104"/>
      <c r="E104" s="108"/>
      <c r="F104" s="108"/>
      <c r="G104" s="108"/>
      <c r="H104" s="108"/>
    </row>
    <row r="105" spans="1:8" ht="15.75" x14ac:dyDescent="0.25">
      <c r="A105"/>
      <c r="B105"/>
      <c r="C105"/>
      <c r="D105"/>
      <c r="E105" s="108"/>
      <c r="F105" s="108"/>
      <c r="G105" s="108"/>
      <c r="H105" s="108"/>
    </row>
    <row r="106" spans="1:8" ht="15.75" x14ac:dyDescent="0.25">
      <c r="A106"/>
      <c r="B106"/>
      <c r="C106"/>
      <c r="D106"/>
      <c r="E106" s="108"/>
      <c r="F106" s="108"/>
      <c r="G106" s="108"/>
      <c r="H106" s="108"/>
    </row>
    <row r="107" spans="1:8" ht="15.75" x14ac:dyDescent="0.25">
      <c r="A107"/>
      <c r="B107"/>
      <c r="C107"/>
      <c r="D107"/>
      <c r="E107" s="108"/>
      <c r="F107" s="108"/>
      <c r="G107" s="108"/>
      <c r="H107" s="108"/>
    </row>
    <row r="108" spans="1:8" ht="15.75" x14ac:dyDescent="0.25">
      <c r="A108"/>
      <c r="B108"/>
      <c r="C108"/>
      <c r="D108"/>
      <c r="E108" s="108"/>
      <c r="F108" s="108"/>
      <c r="G108" s="108"/>
      <c r="H108" s="108"/>
    </row>
    <row r="109" spans="1:8" ht="15.75" x14ac:dyDescent="0.25">
      <c r="A109"/>
      <c r="B109"/>
      <c r="C109"/>
      <c r="D109"/>
      <c r="E109" s="108"/>
      <c r="F109" s="108"/>
      <c r="G109" s="108"/>
      <c r="H109" s="108"/>
    </row>
    <row r="110" spans="1:8" ht="15.75" x14ac:dyDescent="0.25">
      <c r="A110"/>
      <c r="B110"/>
      <c r="C110"/>
      <c r="D110"/>
      <c r="E110" s="108"/>
      <c r="F110" s="108"/>
      <c r="G110" s="108"/>
      <c r="H110" s="108"/>
    </row>
    <row r="111" spans="1:8" ht="15.75" x14ac:dyDescent="0.25">
      <c r="A111"/>
      <c r="B111"/>
      <c r="C111"/>
      <c r="D111"/>
      <c r="E111" s="108"/>
      <c r="F111" s="108"/>
      <c r="G111" s="108"/>
      <c r="H111" s="108"/>
    </row>
    <row r="112" spans="1:8" ht="15.75" x14ac:dyDescent="0.25">
      <c r="A112"/>
      <c r="B112"/>
      <c r="C112"/>
      <c r="D112"/>
      <c r="E112" s="108"/>
      <c r="F112" s="108"/>
      <c r="G112" s="108"/>
      <c r="H112" s="108"/>
    </row>
    <row r="113" spans="1:8" ht="15.75" x14ac:dyDescent="0.25">
      <c r="A113"/>
      <c r="B113"/>
      <c r="C113"/>
      <c r="D113"/>
      <c r="E113" s="108"/>
      <c r="F113" s="108"/>
      <c r="G113" s="108"/>
      <c r="H113" s="108"/>
    </row>
    <row r="114" spans="1:8" ht="15.75" x14ac:dyDescent="0.25">
      <c r="A114"/>
      <c r="B114"/>
      <c r="C114"/>
      <c r="D114"/>
      <c r="E114" s="108"/>
      <c r="F114" s="108"/>
      <c r="G114" s="108"/>
      <c r="H114" s="108"/>
    </row>
    <row r="115" spans="1:8" ht="15.75" x14ac:dyDescent="0.25">
      <c r="A115"/>
      <c r="B115"/>
      <c r="C115"/>
      <c r="D115"/>
      <c r="E115" s="108"/>
      <c r="F115" s="108"/>
      <c r="G115" s="108"/>
      <c r="H115" s="108"/>
    </row>
    <row r="116" spans="1:8" ht="15.75" x14ac:dyDescent="0.25">
      <c r="A116"/>
      <c r="B116"/>
      <c r="C116"/>
      <c r="D116"/>
      <c r="E116" s="108"/>
      <c r="F116" s="108"/>
      <c r="G116" s="108"/>
      <c r="H116" s="108"/>
    </row>
    <row r="117" spans="1:8" ht="15.75" x14ac:dyDescent="0.25">
      <c r="A117"/>
      <c r="B117"/>
      <c r="C117"/>
      <c r="D117"/>
      <c r="E117" s="108"/>
      <c r="F117" s="108"/>
      <c r="G117" s="108"/>
      <c r="H117" s="108"/>
    </row>
    <row r="118" spans="1:8" ht="15.75" x14ac:dyDescent="0.25">
      <c r="A118"/>
      <c r="B118"/>
      <c r="C118"/>
      <c r="D118"/>
      <c r="E118" s="108"/>
      <c r="F118" s="108"/>
      <c r="G118" s="108"/>
      <c r="H118" s="108"/>
    </row>
    <row r="119" spans="1:8" ht="15.75" x14ac:dyDescent="0.25">
      <c r="A119"/>
      <c r="B119"/>
      <c r="C119"/>
      <c r="D119"/>
      <c r="E119" s="108"/>
      <c r="F119" s="108"/>
      <c r="G119" s="108"/>
      <c r="H119" s="108"/>
    </row>
    <row r="120" spans="1:8" ht="15.75" x14ac:dyDescent="0.25">
      <c r="A120"/>
      <c r="B120"/>
      <c r="C120"/>
      <c r="D120"/>
      <c r="E120" s="108"/>
      <c r="F120" s="108"/>
      <c r="G120" s="108"/>
      <c r="H120" s="108"/>
    </row>
    <row r="121" spans="1:8" ht="15.75" x14ac:dyDescent="0.25">
      <c r="A121"/>
      <c r="B121"/>
      <c r="C121"/>
      <c r="D121"/>
      <c r="E121" s="108"/>
      <c r="F121" s="108"/>
      <c r="G121" s="108"/>
      <c r="H121" s="108"/>
    </row>
    <row r="122" spans="1:8" ht="15.75" x14ac:dyDescent="0.25">
      <c r="A122"/>
      <c r="B122"/>
      <c r="C122"/>
      <c r="D122"/>
      <c r="E122" s="108"/>
      <c r="F122" s="108"/>
      <c r="G122" s="108"/>
      <c r="H122" s="108"/>
    </row>
    <row r="123" spans="1:8" ht="15.75" x14ac:dyDescent="0.25">
      <c r="A123"/>
      <c r="B123"/>
      <c r="C123"/>
      <c r="D123"/>
      <c r="E123" s="108"/>
      <c r="F123" s="108"/>
      <c r="G123" s="108"/>
      <c r="H123" s="108"/>
    </row>
    <row r="124" spans="1:8" ht="15.75" x14ac:dyDescent="0.25">
      <c r="A124"/>
      <c r="B124"/>
      <c r="C124"/>
      <c r="D124"/>
      <c r="E124" s="108"/>
      <c r="F124" s="108"/>
      <c r="G124" s="108"/>
      <c r="H124" s="108"/>
    </row>
    <row r="125" spans="1:8" ht="15.75" x14ac:dyDescent="0.25">
      <c r="A125"/>
      <c r="B125"/>
      <c r="C125"/>
      <c r="D125"/>
      <c r="E125" s="108"/>
      <c r="F125" s="108"/>
      <c r="G125" s="108"/>
      <c r="H125" s="108"/>
    </row>
    <row r="126" spans="1:8" ht="15.75" x14ac:dyDescent="0.25">
      <c r="A126"/>
      <c r="B126"/>
      <c r="C126"/>
      <c r="D126"/>
      <c r="E126" s="108"/>
      <c r="F126" s="108"/>
      <c r="G126" s="108"/>
      <c r="H126" s="108"/>
    </row>
    <row r="127" spans="1:8" ht="15.75" x14ac:dyDescent="0.25">
      <c r="A127"/>
      <c r="B127"/>
      <c r="C127"/>
      <c r="D127"/>
      <c r="E127" s="108"/>
      <c r="F127" s="108"/>
      <c r="G127" s="108"/>
      <c r="H127" s="108"/>
    </row>
    <row r="128" spans="1:8" ht="15.75" x14ac:dyDescent="0.25">
      <c r="A128"/>
      <c r="B128"/>
      <c r="C128"/>
      <c r="D128"/>
      <c r="E128" s="108"/>
      <c r="F128" s="108"/>
      <c r="G128" s="108"/>
      <c r="H128" s="108"/>
    </row>
    <row r="129" spans="1:8" ht="15.75" x14ac:dyDescent="0.25">
      <c r="A129"/>
      <c r="B129"/>
      <c r="C129"/>
      <c r="D129"/>
      <c r="E129" s="108"/>
      <c r="F129" s="108"/>
      <c r="G129" s="108"/>
      <c r="H129" s="108"/>
    </row>
    <row r="130" spans="1:8" ht="15.75" x14ac:dyDescent="0.25">
      <c r="A130"/>
      <c r="B130"/>
      <c r="C130"/>
      <c r="D130"/>
      <c r="E130" s="108"/>
      <c r="F130" s="108"/>
      <c r="G130" s="108"/>
      <c r="H130" s="108"/>
    </row>
    <row r="131" spans="1:8" ht="15.75" x14ac:dyDescent="0.25">
      <c r="A131"/>
      <c r="B131"/>
      <c r="C131"/>
      <c r="D131"/>
      <c r="E131" s="108"/>
      <c r="F131" s="108"/>
      <c r="G131" s="108"/>
      <c r="H131" s="108"/>
    </row>
    <row r="132" spans="1:8" ht="15.75" x14ac:dyDescent="0.25">
      <c r="A132"/>
      <c r="B132"/>
      <c r="C132"/>
      <c r="D132"/>
      <c r="E132" s="108"/>
      <c r="F132" s="108"/>
      <c r="G132" s="108"/>
      <c r="H132" s="108"/>
    </row>
    <row r="133" spans="1:8" ht="15.75" x14ac:dyDescent="0.25">
      <c r="A133"/>
      <c r="B133"/>
      <c r="C133"/>
      <c r="D133"/>
      <c r="E133" s="108"/>
      <c r="F133" s="108"/>
      <c r="G133" s="108"/>
      <c r="H133" s="108"/>
    </row>
    <row r="134" spans="1:8" ht="15.75" x14ac:dyDescent="0.25">
      <c r="A134"/>
      <c r="B134"/>
      <c r="C134"/>
      <c r="D134"/>
      <c r="E134" s="108"/>
      <c r="F134" s="108"/>
      <c r="G134" s="108"/>
      <c r="H134" s="108"/>
    </row>
    <row r="135" spans="1:8" ht="15.75" x14ac:dyDescent="0.25">
      <c r="A135"/>
      <c r="B135"/>
      <c r="C135"/>
      <c r="D135"/>
      <c r="E135" s="108"/>
      <c r="F135" s="108"/>
      <c r="G135" s="108"/>
      <c r="H135" s="108"/>
    </row>
    <row r="136" spans="1:8" ht="15.75" x14ac:dyDescent="0.25">
      <c r="A136"/>
      <c r="B136"/>
      <c r="C136"/>
      <c r="D136"/>
      <c r="E136" s="108"/>
      <c r="F136" s="108"/>
      <c r="G136" s="108"/>
      <c r="H136" s="108"/>
    </row>
    <row r="137" spans="1:8" ht="15.75" x14ac:dyDescent="0.25">
      <c r="A137"/>
      <c r="B137"/>
      <c r="C137"/>
      <c r="D137"/>
      <c r="E137" s="108"/>
      <c r="F137" s="108"/>
      <c r="G137" s="108"/>
      <c r="H137" s="108"/>
    </row>
    <row r="138" spans="1:8" ht="15.75" x14ac:dyDescent="0.25">
      <c r="A138"/>
      <c r="B138"/>
      <c r="C138"/>
      <c r="D138"/>
      <c r="E138" s="108"/>
      <c r="F138" s="108"/>
      <c r="G138" s="108"/>
      <c r="H138" s="108"/>
    </row>
    <row r="139" spans="1:8" ht="15.75" x14ac:dyDescent="0.25">
      <c r="A139"/>
      <c r="B139"/>
      <c r="C139"/>
      <c r="D139"/>
      <c r="E139" s="108"/>
      <c r="F139" s="108"/>
      <c r="G139" s="108"/>
      <c r="H139" s="108"/>
    </row>
    <row r="140" spans="1:8" ht="15.75" x14ac:dyDescent="0.25">
      <c r="A140"/>
      <c r="B140"/>
      <c r="C140"/>
      <c r="D140"/>
      <c r="E140" s="108"/>
      <c r="F140" s="108"/>
      <c r="G140" s="108"/>
      <c r="H140" s="108"/>
    </row>
    <row r="141" spans="1:8" ht="15.75" x14ac:dyDescent="0.25">
      <c r="A141"/>
      <c r="B141"/>
      <c r="C141"/>
      <c r="D141"/>
      <c r="E141" s="108"/>
      <c r="F141" s="108"/>
      <c r="G141" s="108"/>
      <c r="H141" s="108"/>
    </row>
    <row r="142" spans="1:8" ht="15.75" x14ac:dyDescent="0.25">
      <c r="A142"/>
      <c r="B142"/>
      <c r="C142"/>
      <c r="D142"/>
      <c r="E142" s="108"/>
      <c r="F142" s="108"/>
      <c r="G142" s="108"/>
      <c r="H142" s="108"/>
    </row>
    <row r="143" spans="1:8" ht="15.75" x14ac:dyDescent="0.25">
      <c r="A143"/>
      <c r="B143"/>
      <c r="C143"/>
      <c r="D143"/>
      <c r="E143" s="108"/>
      <c r="F143" s="108"/>
      <c r="G143" s="108"/>
      <c r="H143" s="108"/>
    </row>
    <row r="144" spans="1:8" ht="15.75" x14ac:dyDescent="0.25">
      <c r="A144"/>
      <c r="B144"/>
      <c r="C144"/>
      <c r="D144"/>
      <c r="E144" s="108"/>
      <c r="F144" s="108"/>
      <c r="G144" s="108"/>
      <c r="H144" s="108"/>
    </row>
    <row r="145" spans="1:8" ht="15.75" x14ac:dyDescent="0.25">
      <c r="A145"/>
      <c r="B145"/>
      <c r="C145"/>
      <c r="D145"/>
      <c r="E145" s="108"/>
      <c r="F145" s="108"/>
      <c r="G145" s="108"/>
      <c r="H145" s="108"/>
    </row>
    <row r="146" spans="1:8" ht="15.75" x14ac:dyDescent="0.25">
      <c r="A146"/>
      <c r="B146"/>
      <c r="C146"/>
      <c r="D146"/>
      <c r="E146" s="108"/>
      <c r="F146" s="108"/>
      <c r="G146" s="108"/>
      <c r="H146" s="108"/>
    </row>
    <row r="147" spans="1:8" ht="15.75" x14ac:dyDescent="0.25">
      <c r="A147"/>
      <c r="B147"/>
      <c r="C147"/>
      <c r="D147"/>
      <c r="E147" s="108"/>
      <c r="F147" s="108"/>
      <c r="G147" s="108"/>
      <c r="H147" s="108"/>
    </row>
    <row r="148" spans="1:8" ht="15.75" x14ac:dyDescent="0.25">
      <c r="A148"/>
      <c r="B148"/>
      <c r="C148"/>
      <c r="D148"/>
      <c r="E148" s="108"/>
      <c r="F148" s="108"/>
      <c r="G148" s="108"/>
      <c r="H148" s="108"/>
    </row>
    <row r="149" spans="1:8" ht="15.75" x14ac:dyDescent="0.25">
      <c r="A149"/>
      <c r="B149"/>
      <c r="C149"/>
      <c r="D149"/>
      <c r="E149" s="108"/>
      <c r="F149" s="108"/>
      <c r="G149" s="108"/>
      <c r="H149" s="108"/>
    </row>
    <row r="150" spans="1:8" ht="15.75" x14ac:dyDescent="0.25">
      <c r="A150"/>
      <c r="B150"/>
      <c r="C150"/>
      <c r="D150"/>
      <c r="E150" s="108"/>
      <c r="F150" s="108"/>
      <c r="G150" s="108"/>
      <c r="H150" s="108"/>
    </row>
    <row r="151" spans="1:8" ht="15.75" x14ac:dyDescent="0.25">
      <c r="A151"/>
      <c r="B151"/>
      <c r="C151"/>
      <c r="D151"/>
      <c r="E151" s="108"/>
      <c r="F151" s="108"/>
      <c r="G151" s="108"/>
      <c r="H151" s="108"/>
    </row>
    <row r="152" spans="1:8" ht="15.75" x14ac:dyDescent="0.25">
      <c r="A152"/>
      <c r="B152"/>
      <c r="C152"/>
      <c r="D152"/>
      <c r="E152" s="108"/>
      <c r="F152" s="108"/>
      <c r="G152" s="108"/>
      <c r="H152" s="108"/>
    </row>
    <row r="153" spans="1:8" ht="15.75" x14ac:dyDescent="0.25">
      <c r="A153"/>
      <c r="B153"/>
      <c r="C153"/>
      <c r="D153"/>
      <c r="E153" s="108"/>
      <c r="F153" s="108"/>
      <c r="G153" s="108"/>
      <c r="H153" s="108"/>
    </row>
    <row r="154" spans="1:8" ht="15.75" x14ac:dyDescent="0.25">
      <c r="A154"/>
      <c r="B154"/>
      <c r="C154"/>
      <c r="D154"/>
      <c r="E154" s="108"/>
      <c r="F154" s="108"/>
      <c r="G154" s="108"/>
      <c r="H154" s="108"/>
    </row>
    <row r="155" spans="1:8" ht="15.75" x14ac:dyDescent="0.25">
      <c r="A155"/>
      <c r="B155"/>
      <c r="C155"/>
      <c r="D155"/>
      <c r="E155" s="108"/>
      <c r="F155" s="108"/>
      <c r="G155" s="108"/>
      <c r="H155" s="108"/>
    </row>
    <row r="156" spans="1:8" ht="15.75" x14ac:dyDescent="0.25">
      <c r="A156"/>
      <c r="B156"/>
      <c r="C156"/>
      <c r="D156"/>
      <c r="E156" s="108"/>
      <c r="F156" s="108"/>
      <c r="G156" s="108"/>
      <c r="H156" s="108"/>
    </row>
    <row r="157" spans="1:8" ht="15.75" x14ac:dyDescent="0.25">
      <c r="A157"/>
      <c r="B157"/>
      <c r="C157"/>
      <c r="D157"/>
      <c r="E157" s="108"/>
      <c r="F157" s="108"/>
      <c r="G157" s="108"/>
      <c r="H157" s="108"/>
    </row>
    <row r="158" spans="1:8" ht="15.75" x14ac:dyDescent="0.25">
      <c r="A158"/>
      <c r="B158"/>
      <c r="C158"/>
      <c r="D158"/>
      <c r="E158" s="108"/>
      <c r="F158" s="108"/>
      <c r="G158" s="108"/>
      <c r="H158" s="108"/>
    </row>
    <row r="159" spans="1:8" ht="15.75" x14ac:dyDescent="0.25">
      <c r="A159"/>
      <c r="B159"/>
      <c r="C159"/>
      <c r="D159"/>
      <c r="E159" s="108"/>
      <c r="F159" s="108"/>
      <c r="G159" s="108"/>
      <c r="H159" s="108"/>
    </row>
    <row r="160" spans="1:8" ht="15.75" x14ac:dyDescent="0.25">
      <c r="A160"/>
      <c r="B160"/>
      <c r="C160"/>
      <c r="D160"/>
      <c r="E160" s="108"/>
      <c r="F160" s="108"/>
      <c r="G160" s="108"/>
      <c r="H160" s="108"/>
    </row>
    <row r="161" spans="1:8" ht="15.75" x14ac:dyDescent="0.25">
      <c r="A161"/>
      <c r="B161"/>
      <c r="C161"/>
      <c r="D161"/>
      <c r="E161" s="108"/>
      <c r="F161" s="108"/>
      <c r="G161" s="108"/>
      <c r="H161" s="108"/>
    </row>
    <row r="162" spans="1:8" ht="15.75" x14ac:dyDescent="0.25">
      <c r="A162"/>
      <c r="B162"/>
      <c r="C162"/>
      <c r="D162"/>
      <c r="E162" s="108"/>
      <c r="F162" s="108"/>
      <c r="G162" s="108"/>
      <c r="H162" s="108"/>
    </row>
    <row r="163" spans="1:8" ht="15.75" x14ac:dyDescent="0.25">
      <c r="A163"/>
      <c r="B163"/>
      <c r="C163"/>
      <c r="D163"/>
      <c r="E163" s="108"/>
      <c r="F163" s="108"/>
      <c r="G163" s="108"/>
      <c r="H163" s="108"/>
    </row>
    <row r="164" spans="1:8" ht="15.75" x14ac:dyDescent="0.25">
      <c r="A164"/>
      <c r="B164"/>
      <c r="C164"/>
      <c r="D164"/>
      <c r="E164" s="108"/>
      <c r="F164" s="108"/>
      <c r="G164" s="108"/>
      <c r="H164" s="108"/>
    </row>
  </sheetData>
  <mergeCells count="6">
    <mergeCell ref="B22:D22"/>
    <mergeCell ref="G2:H3"/>
    <mergeCell ref="B18:D18"/>
    <mergeCell ref="B19:D19"/>
    <mergeCell ref="B20:D20"/>
    <mergeCell ref="B21:D21"/>
  </mergeCells>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10A4-E407-47A5-9031-E4C73224D06D}">
  <sheetPr codeName="Feuil60">
    <tabColor theme="9" tint="0.39994506668294322"/>
  </sheetPr>
  <dimension ref="B1:F1240"/>
  <sheetViews>
    <sheetView workbookViewId="0"/>
  </sheetViews>
  <sheetFormatPr baseColWidth="10" defaultColWidth="11.25" defaultRowHeight="12.75" outlineLevelRow="1" x14ac:dyDescent="0.2"/>
  <cols>
    <col min="1" max="1" width="9.125" style="188" customWidth="1"/>
    <col min="2" max="2" width="22.625" style="188" customWidth="1"/>
    <col min="3" max="6" width="18.75" style="188" customWidth="1"/>
    <col min="7" max="16384" width="11.25" style="188"/>
  </cols>
  <sheetData>
    <row r="1" spans="2:6" s="187" customFormat="1" ht="58.15" customHeight="1" x14ac:dyDescent="0.2">
      <c r="B1" s="282" t="s">
        <v>15764</v>
      </c>
    </row>
    <row r="2" spans="2:6" s="187" customFormat="1" ht="33.75" customHeight="1" x14ac:dyDescent="0.25">
      <c r="B2" s="267" t="s">
        <v>8134</v>
      </c>
      <c r="C2" s="268" t="s">
        <v>15763</v>
      </c>
      <c r="D2" s="268" t="s">
        <v>15507</v>
      </c>
      <c r="E2" s="268" t="s">
        <v>15139</v>
      </c>
      <c r="F2" s="268" t="s">
        <v>15140</v>
      </c>
    </row>
    <row r="3" spans="2:6" s="187" customFormat="1" ht="36" customHeight="1" x14ac:dyDescent="0.25">
      <c r="B3" s="271" t="s">
        <v>17215</v>
      </c>
      <c r="C3" s="270">
        <f>COUNTA(C4:C12)</f>
        <v>9</v>
      </c>
      <c r="D3" s="279">
        <f>SUM(D4:D12)</f>
        <v>145</v>
      </c>
      <c r="E3" s="280">
        <f>SUM(E4:E12)</f>
        <v>135</v>
      </c>
      <c r="F3" s="281">
        <f>SUM(F4:F12)</f>
        <v>520</v>
      </c>
    </row>
    <row r="4" spans="2:6" s="187" customFormat="1" ht="14.45" hidden="1" customHeight="1" outlineLevel="1" x14ac:dyDescent="0.2">
      <c r="B4" s="598" t="s">
        <v>15441</v>
      </c>
      <c r="C4" s="272" t="s">
        <v>17299</v>
      </c>
      <c r="D4" s="269">
        <v>48</v>
      </c>
      <c r="E4" s="269">
        <v>13</v>
      </c>
      <c r="F4" s="269">
        <v>180</v>
      </c>
    </row>
    <row r="5" spans="2:6" s="187" customFormat="1" ht="14.45" hidden="1" customHeight="1" outlineLevel="1" x14ac:dyDescent="0.2">
      <c r="B5" s="539"/>
      <c r="C5" s="276" t="s">
        <v>17647</v>
      </c>
      <c r="D5" s="258">
        <v>4</v>
      </c>
      <c r="E5" s="258">
        <v>0</v>
      </c>
      <c r="F5" s="258">
        <v>6</v>
      </c>
    </row>
    <row r="6" spans="2:6" s="187" customFormat="1" ht="14.45" hidden="1" customHeight="1" outlineLevel="1" x14ac:dyDescent="0.2">
      <c r="B6" s="539"/>
      <c r="C6" s="276" t="s">
        <v>17284</v>
      </c>
      <c r="D6" s="258">
        <v>79</v>
      </c>
      <c r="E6" s="258">
        <v>121</v>
      </c>
      <c r="F6" s="258">
        <v>305</v>
      </c>
    </row>
    <row r="7" spans="2:6" s="187" customFormat="1" ht="14.45" hidden="1" customHeight="1" outlineLevel="1" x14ac:dyDescent="0.2">
      <c r="B7" s="539"/>
      <c r="C7" s="276" t="s">
        <v>17216</v>
      </c>
      <c r="D7" s="258">
        <v>3</v>
      </c>
      <c r="E7" s="258">
        <v>0</v>
      </c>
      <c r="F7" s="258">
        <v>5</v>
      </c>
    </row>
    <row r="8" spans="2:6" s="187" customFormat="1" ht="14.45" hidden="1" customHeight="1" outlineLevel="1" x14ac:dyDescent="0.2">
      <c r="B8" s="539"/>
      <c r="C8" s="276" t="s">
        <v>17749</v>
      </c>
      <c r="D8" s="258">
        <v>3</v>
      </c>
      <c r="E8" s="258">
        <v>0</v>
      </c>
      <c r="F8" s="258">
        <v>6</v>
      </c>
    </row>
    <row r="9" spans="2:6" s="187" customFormat="1" ht="14.45" hidden="1" customHeight="1" outlineLevel="1" x14ac:dyDescent="0.2">
      <c r="B9" s="539"/>
      <c r="C9" s="276" t="s">
        <v>17648</v>
      </c>
      <c r="D9" s="258">
        <v>2</v>
      </c>
      <c r="E9" s="258">
        <v>0</v>
      </c>
      <c r="F9" s="258">
        <v>2</v>
      </c>
    </row>
    <row r="10" spans="2:6" s="187" customFormat="1" ht="14.45" hidden="1" customHeight="1" outlineLevel="1" x14ac:dyDescent="0.2">
      <c r="B10" s="539"/>
      <c r="C10" s="276" t="s">
        <v>17285</v>
      </c>
      <c r="D10" s="258">
        <v>3</v>
      </c>
      <c r="E10" s="258">
        <v>1</v>
      </c>
      <c r="F10" s="258">
        <v>11</v>
      </c>
    </row>
    <row r="11" spans="2:6" s="187" customFormat="1" ht="14.45" hidden="1" customHeight="1" outlineLevel="1" x14ac:dyDescent="0.2">
      <c r="B11" s="539"/>
      <c r="C11" s="276" t="s">
        <v>17330</v>
      </c>
      <c r="D11" s="258">
        <v>2</v>
      </c>
      <c r="E11" s="258">
        <v>0</v>
      </c>
      <c r="F11" s="258">
        <v>5</v>
      </c>
    </row>
    <row r="12" spans="2:6" s="187" customFormat="1" ht="14.45" hidden="1" customHeight="1" outlineLevel="1" x14ac:dyDescent="0.2">
      <c r="B12" s="599"/>
      <c r="C12" s="277" t="s">
        <v>17649</v>
      </c>
      <c r="D12" s="278">
        <v>1</v>
      </c>
      <c r="E12" s="278">
        <v>0</v>
      </c>
      <c r="F12" s="278">
        <v>0</v>
      </c>
    </row>
    <row r="13" spans="2:6" s="187" customFormat="1" ht="36" customHeight="1" collapsed="1" x14ac:dyDescent="0.25">
      <c r="B13" s="271" t="s">
        <v>16105</v>
      </c>
      <c r="C13" s="270">
        <f>COUNTA(C14:C28)</f>
        <v>15</v>
      </c>
      <c r="D13" s="279">
        <f>SUM(D14:D28)</f>
        <v>1710</v>
      </c>
      <c r="E13" s="280">
        <f>SUM(E14:E28)</f>
        <v>1280</v>
      </c>
      <c r="F13" s="281">
        <f>SUM(F14:F28)</f>
        <v>25198</v>
      </c>
    </row>
    <row r="14" spans="2:6" s="187" customFormat="1" ht="14.45" hidden="1" customHeight="1" outlineLevel="1" x14ac:dyDescent="0.2">
      <c r="B14" s="598" t="s">
        <v>15441</v>
      </c>
      <c r="C14" s="272" t="s">
        <v>10314</v>
      </c>
      <c r="D14" s="269">
        <v>61</v>
      </c>
      <c r="E14" s="269">
        <v>0</v>
      </c>
      <c r="F14" s="269">
        <v>133</v>
      </c>
    </row>
    <row r="15" spans="2:6" s="187" customFormat="1" ht="14.45" hidden="1" customHeight="1" outlineLevel="1" x14ac:dyDescent="0.2">
      <c r="B15" s="539"/>
      <c r="C15" s="276" t="s">
        <v>15508</v>
      </c>
      <c r="D15" s="258">
        <v>14</v>
      </c>
      <c r="E15" s="258">
        <v>0</v>
      </c>
      <c r="F15" s="258">
        <v>26</v>
      </c>
    </row>
    <row r="16" spans="2:6" s="187" customFormat="1" ht="14.45" hidden="1" customHeight="1" outlineLevel="1" x14ac:dyDescent="0.2">
      <c r="B16" s="539"/>
      <c r="C16" s="276" t="s">
        <v>15509</v>
      </c>
      <c r="D16" s="258">
        <v>125</v>
      </c>
      <c r="E16" s="258">
        <v>180</v>
      </c>
      <c r="F16" s="258">
        <v>1152</v>
      </c>
    </row>
    <row r="17" spans="2:6" s="187" customFormat="1" ht="14.45" hidden="1" customHeight="1" outlineLevel="1" x14ac:dyDescent="0.2">
      <c r="B17" s="539"/>
      <c r="C17" s="276" t="s">
        <v>17331</v>
      </c>
      <c r="D17" s="258">
        <v>11</v>
      </c>
      <c r="E17" s="258">
        <v>12</v>
      </c>
      <c r="F17" s="258">
        <v>19</v>
      </c>
    </row>
    <row r="18" spans="2:6" s="187" customFormat="1" ht="14.45" hidden="1" customHeight="1" outlineLevel="1" x14ac:dyDescent="0.2">
      <c r="B18" s="539"/>
      <c r="C18" s="276" t="s">
        <v>17201</v>
      </c>
      <c r="D18" s="258">
        <v>30</v>
      </c>
      <c r="E18" s="258">
        <v>28</v>
      </c>
      <c r="F18" s="258">
        <v>115</v>
      </c>
    </row>
    <row r="19" spans="2:6" s="187" customFormat="1" ht="14.45" hidden="1" customHeight="1" outlineLevel="1" x14ac:dyDescent="0.2">
      <c r="B19" s="539"/>
      <c r="C19" s="276" t="s">
        <v>15510</v>
      </c>
      <c r="D19" s="258">
        <v>49</v>
      </c>
      <c r="E19" s="258">
        <v>5</v>
      </c>
      <c r="F19" s="258">
        <v>1477</v>
      </c>
    </row>
    <row r="20" spans="2:6" s="187" customFormat="1" ht="14.45" hidden="1" customHeight="1" outlineLevel="1" x14ac:dyDescent="0.2">
      <c r="B20" s="539"/>
      <c r="C20" s="276" t="s">
        <v>21497</v>
      </c>
      <c r="D20" s="258">
        <v>25</v>
      </c>
      <c r="E20" s="258">
        <v>131</v>
      </c>
      <c r="F20" s="258">
        <v>427</v>
      </c>
    </row>
    <row r="21" spans="2:6" s="187" customFormat="1" ht="14.45" hidden="1" customHeight="1" outlineLevel="1" x14ac:dyDescent="0.2">
      <c r="B21" s="539"/>
      <c r="C21" s="276" t="s">
        <v>15511</v>
      </c>
      <c r="D21" s="258">
        <v>344</v>
      </c>
      <c r="E21" s="258">
        <v>188</v>
      </c>
      <c r="F21" s="258">
        <v>3640</v>
      </c>
    </row>
    <row r="22" spans="2:6" s="187" customFormat="1" ht="14.45" hidden="1" customHeight="1" outlineLevel="1" x14ac:dyDescent="0.2">
      <c r="B22" s="539"/>
      <c r="C22" s="276" t="s">
        <v>17202</v>
      </c>
      <c r="D22" s="258">
        <v>163</v>
      </c>
      <c r="E22" s="258">
        <v>178</v>
      </c>
      <c r="F22" s="258">
        <v>555</v>
      </c>
    </row>
    <row r="23" spans="2:6" s="187" customFormat="1" ht="14.45" hidden="1" customHeight="1" outlineLevel="1" x14ac:dyDescent="0.2">
      <c r="B23" s="539"/>
      <c r="C23" s="276" t="s">
        <v>15830</v>
      </c>
      <c r="D23" s="258">
        <v>28</v>
      </c>
      <c r="E23" s="258">
        <v>94</v>
      </c>
      <c r="F23" s="258">
        <v>106</v>
      </c>
    </row>
    <row r="24" spans="2:6" s="187" customFormat="1" ht="14.45" hidden="1" customHeight="1" outlineLevel="1" x14ac:dyDescent="0.2">
      <c r="B24" s="539"/>
      <c r="C24" s="276" t="s">
        <v>8935</v>
      </c>
      <c r="D24" s="258">
        <v>806</v>
      </c>
      <c r="E24" s="258">
        <v>464</v>
      </c>
      <c r="F24" s="258">
        <v>17379</v>
      </c>
    </row>
    <row r="25" spans="2:6" s="187" customFormat="1" ht="14.45" hidden="1" customHeight="1" outlineLevel="1" x14ac:dyDescent="0.2">
      <c r="B25" s="539"/>
      <c r="C25" s="276" t="s">
        <v>9311</v>
      </c>
      <c r="D25" s="258">
        <v>28</v>
      </c>
      <c r="E25" s="258">
        <v>0</v>
      </c>
      <c r="F25" s="258">
        <v>81</v>
      </c>
    </row>
    <row r="26" spans="2:6" s="187" customFormat="1" ht="14.45" hidden="1" customHeight="1" outlineLevel="1" x14ac:dyDescent="0.2">
      <c r="B26" s="539"/>
      <c r="C26" s="276" t="s">
        <v>15512</v>
      </c>
      <c r="D26" s="258">
        <v>10</v>
      </c>
      <c r="E26" s="258">
        <v>0</v>
      </c>
      <c r="F26" s="258">
        <v>49</v>
      </c>
    </row>
    <row r="27" spans="2:6" s="187" customFormat="1" ht="14.45" hidden="1" customHeight="1" outlineLevel="1" x14ac:dyDescent="0.2">
      <c r="B27" s="539"/>
      <c r="C27" s="276" t="s">
        <v>15513</v>
      </c>
      <c r="D27" s="258">
        <v>3</v>
      </c>
      <c r="E27" s="258">
        <v>0</v>
      </c>
      <c r="F27" s="258">
        <v>6</v>
      </c>
    </row>
    <row r="28" spans="2:6" s="187" customFormat="1" ht="14.45" hidden="1" customHeight="1" outlineLevel="1" x14ac:dyDescent="0.2">
      <c r="B28" s="599"/>
      <c r="C28" s="277" t="s">
        <v>15831</v>
      </c>
      <c r="D28" s="278">
        <v>13</v>
      </c>
      <c r="E28" s="278">
        <v>0</v>
      </c>
      <c r="F28" s="278">
        <v>33</v>
      </c>
    </row>
    <row r="29" spans="2:6" s="187" customFormat="1" ht="36" customHeight="1" collapsed="1" x14ac:dyDescent="0.25">
      <c r="B29" s="271" t="s">
        <v>17217</v>
      </c>
      <c r="C29" s="270">
        <f>COUNTA(C30:C30)</f>
        <v>1</v>
      </c>
      <c r="D29" s="279">
        <f>SUM(D30:D30)</f>
        <v>18</v>
      </c>
      <c r="E29" s="280">
        <f>SUM(E30:E30)</f>
        <v>4</v>
      </c>
      <c r="F29" s="281">
        <f>SUM(F30:F30)</f>
        <v>49</v>
      </c>
    </row>
    <row r="30" spans="2:6" s="187" customFormat="1" ht="14.45" hidden="1" customHeight="1" outlineLevel="1" x14ac:dyDescent="0.2">
      <c r="B30" s="273" t="s">
        <v>15441</v>
      </c>
      <c r="C30" s="274" t="s">
        <v>17218</v>
      </c>
      <c r="D30" s="275">
        <v>18</v>
      </c>
      <c r="E30" s="275">
        <v>4</v>
      </c>
      <c r="F30" s="275">
        <v>49</v>
      </c>
    </row>
    <row r="31" spans="2:6" s="187" customFormat="1" ht="36" customHeight="1" collapsed="1" x14ac:dyDescent="0.25">
      <c r="B31" s="271" t="s">
        <v>16106</v>
      </c>
      <c r="C31" s="270">
        <f>COUNTA(C32:C32)</f>
        <v>1</v>
      </c>
      <c r="D31" s="279">
        <f>SUM(D32:D32)</f>
        <v>14</v>
      </c>
      <c r="E31" s="280">
        <f>SUM(E32:E32)</f>
        <v>0</v>
      </c>
      <c r="F31" s="281">
        <f>SUM(F32:F32)</f>
        <v>200</v>
      </c>
    </row>
    <row r="32" spans="2:6" s="187" customFormat="1" ht="14.45" hidden="1" customHeight="1" outlineLevel="1" x14ac:dyDescent="0.2">
      <c r="B32" s="273" t="s">
        <v>15441</v>
      </c>
      <c r="C32" s="274" t="s">
        <v>8402</v>
      </c>
      <c r="D32" s="275">
        <v>14</v>
      </c>
      <c r="E32" s="275">
        <v>0</v>
      </c>
      <c r="F32" s="275">
        <v>200</v>
      </c>
    </row>
    <row r="33" spans="2:6" s="187" customFormat="1" ht="36" customHeight="1" collapsed="1" x14ac:dyDescent="0.25">
      <c r="B33" s="271" t="s">
        <v>16107</v>
      </c>
      <c r="C33" s="270">
        <f>COUNTA(C34:C53)</f>
        <v>20</v>
      </c>
      <c r="D33" s="279">
        <f>SUM(D34:D53)</f>
        <v>816</v>
      </c>
      <c r="E33" s="280">
        <f>SUM(E34:E53)</f>
        <v>4283</v>
      </c>
      <c r="F33" s="281">
        <f>SUM(F34:F53)</f>
        <v>4271</v>
      </c>
    </row>
    <row r="34" spans="2:6" s="187" customFormat="1" ht="14.45" hidden="1" customHeight="1" outlineLevel="1" x14ac:dyDescent="0.2">
      <c r="B34" s="598" t="s">
        <v>15441</v>
      </c>
      <c r="C34" s="272" t="s">
        <v>17332</v>
      </c>
      <c r="D34" s="269">
        <v>19</v>
      </c>
      <c r="E34" s="269">
        <v>7</v>
      </c>
      <c r="F34" s="269">
        <v>46</v>
      </c>
    </row>
    <row r="35" spans="2:6" s="187" customFormat="1" ht="14.45" hidden="1" customHeight="1" outlineLevel="1" x14ac:dyDescent="0.2">
      <c r="B35" s="539"/>
      <c r="C35" s="276" t="s">
        <v>17102</v>
      </c>
      <c r="D35" s="258">
        <v>6</v>
      </c>
      <c r="E35" s="258">
        <v>3</v>
      </c>
      <c r="F35" s="258">
        <v>21</v>
      </c>
    </row>
    <row r="36" spans="2:6" s="187" customFormat="1" ht="14.45" hidden="1" customHeight="1" outlineLevel="1" x14ac:dyDescent="0.2">
      <c r="B36" s="539"/>
      <c r="C36" s="276" t="s">
        <v>16108</v>
      </c>
      <c r="D36" s="258">
        <v>320</v>
      </c>
      <c r="E36" s="258">
        <v>48</v>
      </c>
      <c r="F36" s="258">
        <v>1333</v>
      </c>
    </row>
    <row r="37" spans="2:6" s="187" customFormat="1" ht="14.45" hidden="1" customHeight="1" outlineLevel="1" x14ac:dyDescent="0.2">
      <c r="B37" s="539"/>
      <c r="C37" s="276" t="s">
        <v>15141</v>
      </c>
      <c r="D37" s="258">
        <v>4</v>
      </c>
      <c r="E37" s="258">
        <v>0</v>
      </c>
      <c r="F37" s="258">
        <v>8</v>
      </c>
    </row>
    <row r="38" spans="2:6" s="187" customFormat="1" ht="14.45" hidden="1" customHeight="1" outlineLevel="1" x14ac:dyDescent="0.2">
      <c r="B38" s="539"/>
      <c r="C38" s="276" t="s">
        <v>15142</v>
      </c>
      <c r="D38" s="258">
        <v>163</v>
      </c>
      <c r="E38" s="258">
        <v>4094</v>
      </c>
      <c r="F38" s="258">
        <v>1022</v>
      </c>
    </row>
    <row r="39" spans="2:6" s="187" customFormat="1" ht="14.45" hidden="1" customHeight="1" outlineLevel="1" x14ac:dyDescent="0.2">
      <c r="B39" s="539"/>
      <c r="C39" s="276" t="s">
        <v>17750</v>
      </c>
      <c r="D39" s="258">
        <v>51</v>
      </c>
      <c r="E39" s="258">
        <v>65</v>
      </c>
      <c r="F39" s="258">
        <v>157</v>
      </c>
    </row>
    <row r="40" spans="2:6" s="187" customFormat="1" ht="14.45" hidden="1" customHeight="1" outlineLevel="1" x14ac:dyDescent="0.2">
      <c r="B40" s="539"/>
      <c r="C40" s="276" t="s">
        <v>17333</v>
      </c>
      <c r="D40" s="258">
        <v>2</v>
      </c>
      <c r="E40" s="258">
        <v>0</v>
      </c>
      <c r="F40" s="258">
        <v>6</v>
      </c>
    </row>
    <row r="41" spans="2:6" s="187" customFormat="1" ht="14.45" hidden="1" customHeight="1" outlineLevel="1" x14ac:dyDescent="0.2">
      <c r="B41" s="539"/>
      <c r="C41" s="276" t="s">
        <v>8679</v>
      </c>
      <c r="D41" s="258">
        <v>43</v>
      </c>
      <c r="E41" s="258">
        <v>0</v>
      </c>
      <c r="F41" s="258">
        <v>129</v>
      </c>
    </row>
    <row r="42" spans="2:6" s="187" customFormat="1" ht="14.45" hidden="1" customHeight="1" outlineLevel="1" x14ac:dyDescent="0.2">
      <c r="B42" s="539"/>
      <c r="C42" s="276" t="s">
        <v>17334</v>
      </c>
      <c r="D42" s="258">
        <v>89</v>
      </c>
      <c r="E42" s="258">
        <v>46</v>
      </c>
      <c r="F42" s="258">
        <v>157</v>
      </c>
    </row>
    <row r="43" spans="2:6" s="187" customFormat="1" ht="14.45" hidden="1" customHeight="1" outlineLevel="1" x14ac:dyDescent="0.2">
      <c r="B43" s="539"/>
      <c r="C43" s="276" t="s">
        <v>15143</v>
      </c>
      <c r="D43" s="258">
        <v>18</v>
      </c>
      <c r="E43" s="258">
        <v>0</v>
      </c>
      <c r="F43" s="258">
        <v>36</v>
      </c>
    </row>
    <row r="44" spans="2:6" s="187" customFormat="1" ht="14.45" hidden="1" customHeight="1" outlineLevel="1" x14ac:dyDescent="0.2">
      <c r="B44" s="539"/>
      <c r="C44" s="276" t="s">
        <v>15144</v>
      </c>
      <c r="D44" s="258">
        <v>35</v>
      </c>
      <c r="E44" s="258">
        <v>12</v>
      </c>
      <c r="F44" s="258">
        <v>957</v>
      </c>
    </row>
    <row r="45" spans="2:6" s="187" customFormat="1" ht="14.45" hidden="1" customHeight="1" outlineLevel="1" x14ac:dyDescent="0.2">
      <c r="B45" s="539"/>
      <c r="C45" s="276" t="s">
        <v>15514</v>
      </c>
      <c r="D45" s="258">
        <v>1</v>
      </c>
      <c r="E45" s="258">
        <v>0</v>
      </c>
      <c r="F45" s="258">
        <v>2</v>
      </c>
    </row>
    <row r="46" spans="2:6" s="187" customFormat="1" ht="14.45" hidden="1" customHeight="1" outlineLevel="1" x14ac:dyDescent="0.2">
      <c r="B46" s="539"/>
      <c r="C46" s="276" t="s">
        <v>15145</v>
      </c>
      <c r="D46" s="258">
        <v>3</v>
      </c>
      <c r="E46" s="258">
        <v>0</v>
      </c>
      <c r="F46" s="258">
        <v>4</v>
      </c>
    </row>
    <row r="47" spans="2:6" s="187" customFormat="1" ht="14.45" hidden="1" customHeight="1" outlineLevel="1" x14ac:dyDescent="0.2">
      <c r="B47" s="539"/>
      <c r="C47" s="276" t="s">
        <v>15146</v>
      </c>
      <c r="D47" s="258">
        <v>1</v>
      </c>
      <c r="E47" s="258">
        <v>0</v>
      </c>
      <c r="F47" s="258">
        <v>2</v>
      </c>
    </row>
    <row r="48" spans="2:6" s="187" customFormat="1" ht="14.45" hidden="1" customHeight="1" outlineLevel="1" x14ac:dyDescent="0.2">
      <c r="B48" s="539"/>
      <c r="C48" s="276" t="s">
        <v>15147</v>
      </c>
      <c r="D48" s="258">
        <v>16</v>
      </c>
      <c r="E48" s="258">
        <v>1</v>
      </c>
      <c r="F48" s="258">
        <v>48</v>
      </c>
    </row>
    <row r="49" spans="2:6" s="187" customFormat="1" ht="14.45" hidden="1" customHeight="1" outlineLevel="1" x14ac:dyDescent="0.2">
      <c r="B49" s="539"/>
      <c r="C49" s="276" t="s">
        <v>17135</v>
      </c>
      <c r="D49" s="258">
        <v>3</v>
      </c>
      <c r="E49" s="258">
        <v>6</v>
      </c>
      <c r="F49" s="258">
        <v>10</v>
      </c>
    </row>
    <row r="50" spans="2:6" s="187" customFormat="1" ht="14.45" hidden="1" customHeight="1" outlineLevel="1" x14ac:dyDescent="0.2">
      <c r="B50" s="539"/>
      <c r="C50" s="276" t="s">
        <v>21498</v>
      </c>
      <c r="D50" s="258">
        <v>3</v>
      </c>
      <c r="E50" s="258">
        <v>0</v>
      </c>
      <c r="F50" s="258">
        <v>6</v>
      </c>
    </row>
    <row r="51" spans="2:6" s="187" customFormat="1" ht="14.45" hidden="1" customHeight="1" outlineLevel="1" x14ac:dyDescent="0.2">
      <c r="B51" s="539"/>
      <c r="C51" s="276" t="s">
        <v>21499</v>
      </c>
      <c r="D51" s="258">
        <v>1</v>
      </c>
      <c r="E51" s="258">
        <v>0</v>
      </c>
      <c r="F51" s="258">
        <v>2</v>
      </c>
    </row>
    <row r="52" spans="2:6" s="187" customFormat="1" ht="14.45" hidden="1" customHeight="1" outlineLevel="1" x14ac:dyDescent="0.2">
      <c r="B52" s="539"/>
      <c r="C52" s="276" t="s">
        <v>17123</v>
      </c>
      <c r="D52" s="258">
        <v>22</v>
      </c>
      <c r="E52" s="258">
        <v>0</v>
      </c>
      <c r="F52" s="258">
        <v>44</v>
      </c>
    </row>
    <row r="53" spans="2:6" s="187" customFormat="1" ht="14.45" hidden="1" customHeight="1" outlineLevel="1" x14ac:dyDescent="0.2">
      <c r="B53" s="599"/>
      <c r="C53" s="277" t="s">
        <v>15148</v>
      </c>
      <c r="D53" s="278">
        <v>16</v>
      </c>
      <c r="E53" s="278">
        <v>1</v>
      </c>
      <c r="F53" s="278">
        <v>281</v>
      </c>
    </row>
    <row r="54" spans="2:6" s="187" customFormat="1" ht="36" customHeight="1" collapsed="1" x14ac:dyDescent="0.25">
      <c r="B54" s="271" t="s">
        <v>16109</v>
      </c>
      <c r="C54" s="270">
        <f>COUNTA(C55:C65)</f>
        <v>11</v>
      </c>
      <c r="D54" s="279">
        <f>SUM(D55:D65)</f>
        <v>3004</v>
      </c>
      <c r="E54" s="280">
        <f>SUM(E55:E65)</f>
        <v>1302</v>
      </c>
      <c r="F54" s="281">
        <f>SUM(F55:F65)</f>
        <v>38068</v>
      </c>
    </row>
    <row r="55" spans="2:6" s="187" customFormat="1" ht="14.45" hidden="1" customHeight="1" outlineLevel="1" x14ac:dyDescent="0.2">
      <c r="B55" s="598" t="s">
        <v>15441</v>
      </c>
      <c r="C55" s="272" t="s">
        <v>17335</v>
      </c>
      <c r="D55" s="269">
        <v>4</v>
      </c>
      <c r="E55" s="269">
        <v>0</v>
      </c>
      <c r="F55" s="269">
        <v>8</v>
      </c>
    </row>
    <row r="56" spans="2:6" s="187" customFormat="1" ht="14.45" hidden="1" customHeight="1" outlineLevel="1" x14ac:dyDescent="0.2">
      <c r="B56" s="539"/>
      <c r="C56" s="276" t="s">
        <v>9318</v>
      </c>
      <c r="D56" s="258">
        <v>2668</v>
      </c>
      <c r="E56" s="258">
        <v>0</v>
      </c>
      <c r="F56" s="258">
        <v>30664</v>
      </c>
    </row>
    <row r="57" spans="2:6" s="187" customFormat="1" ht="14.45" hidden="1" customHeight="1" outlineLevel="1" x14ac:dyDescent="0.2">
      <c r="B57" s="539"/>
      <c r="C57" s="276" t="s">
        <v>17336</v>
      </c>
      <c r="D57" s="258">
        <v>2</v>
      </c>
      <c r="E57" s="258">
        <v>364</v>
      </c>
      <c r="F57" s="258">
        <v>233</v>
      </c>
    </row>
    <row r="58" spans="2:6" s="187" customFormat="1" ht="14.45" hidden="1" customHeight="1" outlineLevel="1" x14ac:dyDescent="0.2">
      <c r="B58" s="539"/>
      <c r="C58" s="276" t="s">
        <v>15515</v>
      </c>
      <c r="D58" s="258">
        <v>10</v>
      </c>
      <c r="E58" s="258">
        <v>24</v>
      </c>
      <c r="F58" s="258">
        <v>25</v>
      </c>
    </row>
    <row r="59" spans="2:6" s="187" customFormat="1" ht="14.45" hidden="1" customHeight="1" outlineLevel="1" x14ac:dyDescent="0.2">
      <c r="B59" s="539"/>
      <c r="C59" s="276" t="s">
        <v>15516</v>
      </c>
      <c r="D59" s="258">
        <v>2</v>
      </c>
      <c r="E59" s="258">
        <v>0</v>
      </c>
      <c r="F59" s="258">
        <v>3</v>
      </c>
    </row>
    <row r="60" spans="2:6" s="187" customFormat="1" ht="14.45" hidden="1" customHeight="1" outlineLevel="1" x14ac:dyDescent="0.2">
      <c r="B60" s="539"/>
      <c r="C60" s="276" t="s">
        <v>17337</v>
      </c>
      <c r="D60" s="258">
        <v>130</v>
      </c>
      <c r="E60" s="258">
        <v>264</v>
      </c>
      <c r="F60" s="258">
        <v>2718</v>
      </c>
    </row>
    <row r="61" spans="2:6" s="187" customFormat="1" ht="14.45" hidden="1" customHeight="1" outlineLevel="1" x14ac:dyDescent="0.2">
      <c r="B61" s="539"/>
      <c r="C61" s="276" t="s">
        <v>15517</v>
      </c>
      <c r="D61" s="258">
        <v>5</v>
      </c>
      <c r="E61" s="258">
        <v>3</v>
      </c>
      <c r="F61" s="258">
        <v>474</v>
      </c>
    </row>
    <row r="62" spans="2:6" s="187" customFormat="1" ht="14.45" hidden="1" customHeight="1" outlineLevel="1" x14ac:dyDescent="0.2">
      <c r="B62" s="539"/>
      <c r="C62" s="276" t="s">
        <v>15518</v>
      </c>
      <c r="D62" s="258">
        <v>52</v>
      </c>
      <c r="E62" s="258">
        <v>0</v>
      </c>
      <c r="F62" s="258">
        <v>1875</v>
      </c>
    </row>
    <row r="63" spans="2:6" s="187" customFormat="1" ht="14.45" hidden="1" customHeight="1" outlineLevel="1" x14ac:dyDescent="0.2">
      <c r="B63" s="539"/>
      <c r="C63" s="276" t="s">
        <v>17338</v>
      </c>
      <c r="D63" s="258">
        <v>1</v>
      </c>
      <c r="E63" s="258">
        <v>188</v>
      </c>
      <c r="F63" s="258">
        <v>231</v>
      </c>
    </row>
    <row r="64" spans="2:6" s="187" customFormat="1" ht="14.45" hidden="1" customHeight="1" outlineLevel="1" x14ac:dyDescent="0.2">
      <c r="B64" s="539"/>
      <c r="C64" s="276" t="s">
        <v>17886</v>
      </c>
      <c r="D64" s="258">
        <v>129</v>
      </c>
      <c r="E64" s="258">
        <v>459</v>
      </c>
      <c r="F64" s="258">
        <v>1835</v>
      </c>
    </row>
    <row r="65" spans="2:6" s="187" customFormat="1" ht="14.45" hidden="1" customHeight="1" outlineLevel="1" x14ac:dyDescent="0.2">
      <c r="B65" s="599"/>
      <c r="C65" s="277" t="s">
        <v>17339</v>
      </c>
      <c r="D65" s="278">
        <v>1</v>
      </c>
      <c r="E65" s="278">
        <v>0</v>
      </c>
      <c r="F65" s="278">
        <v>2</v>
      </c>
    </row>
    <row r="66" spans="2:6" s="187" customFormat="1" ht="36" customHeight="1" collapsed="1" x14ac:dyDescent="0.25">
      <c r="B66" s="271" t="s">
        <v>15081</v>
      </c>
      <c r="C66" s="270">
        <f>COUNTA(C67:C76)</f>
        <v>10</v>
      </c>
      <c r="D66" s="279">
        <f>SUM(D67:D76)</f>
        <v>515</v>
      </c>
      <c r="E66" s="280">
        <f>SUM(E67:E76)</f>
        <v>3125</v>
      </c>
      <c r="F66" s="281">
        <f>SUM(F67:F76)</f>
        <v>5345</v>
      </c>
    </row>
    <row r="67" spans="2:6" s="187" customFormat="1" ht="14.45" hidden="1" customHeight="1" outlineLevel="1" x14ac:dyDescent="0.2">
      <c r="B67" s="598" t="s">
        <v>15441</v>
      </c>
      <c r="C67" s="272" t="s">
        <v>16953</v>
      </c>
      <c r="D67" s="269">
        <v>2</v>
      </c>
      <c r="E67" s="269">
        <v>18</v>
      </c>
      <c r="F67" s="269">
        <v>23</v>
      </c>
    </row>
    <row r="68" spans="2:6" s="187" customFormat="1" ht="14.45" hidden="1" customHeight="1" outlineLevel="1" x14ac:dyDescent="0.2">
      <c r="B68" s="539"/>
      <c r="C68" s="276" t="s">
        <v>17340</v>
      </c>
      <c r="D68" s="258">
        <v>20</v>
      </c>
      <c r="E68" s="258">
        <v>0</v>
      </c>
      <c r="F68" s="258">
        <v>138</v>
      </c>
    </row>
    <row r="69" spans="2:6" s="187" customFormat="1" ht="14.45" hidden="1" customHeight="1" outlineLevel="1" x14ac:dyDescent="0.2">
      <c r="B69" s="539"/>
      <c r="C69" s="276" t="s">
        <v>17341</v>
      </c>
      <c r="D69" s="258">
        <v>303</v>
      </c>
      <c r="E69" s="258">
        <v>2658</v>
      </c>
      <c r="F69" s="258">
        <v>4151</v>
      </c>
    </row>
    <row r="70" spans="2:6" s="187" customFormat="1" ht="14.45" hidden="1" customHeight="1" outlineLevel="1" x14ac:dyDescent="0.2">
      <c r="B70" s="539"/>
      <c r="C70" s="276" t="s">
        <v>17342</v>
      </c>
      <c r="D70" s="258">
        <v>9</v>
      </c>
      <c r="E70" s="258">
        <v>90</v>
      </c>
      <c r="F70" s="258">
        <v>91</v>
      </c>
    </row>
    <row r="71" spans="2:6" s="187" customFormat="1" ht="14.45" hidden="1" customHeight="1" outlineLevel="1" x14ac:dyDescent="0.2">
      <c r="B71" s="539"/>
      <c r="C71" s="276" t="s">
        <v>17343</v>
      </c>
      <c r="D71" s="258">
        <v>2</v>
      </c>
      <c r="E71" s="258">
        <v>51</v>
      </c>
      <c r="F71" s="258">
        <v>0</v>
      </c>
    </row>
    <row r="72" spans="2:6" s="187" customFormat="1" ht="14.45" hidden="1" customHeight="1" outlineLevel="1" x14ac:dyDescent="0.2">
      <c r="B72" s="539"/>
      <c r="C72" s="276" t="s">
        <v>17344</v>
      </c>
      <c r="D72" s="258">
        <v>8</v>
      </c>
      <c r="E72" s="258">
        <v>58</v>
      </c>
      <c r="F72" s="258">
        <v>39</v>
      </c>
    </row>
    <row r="73" spans="2:6" s="187" customFormat="1" ht="14.45" hidden="1" customHeight="1" outlineLevel="1" x14ac:dyDescent="0.2">
      <c r="B73" s="539"/>
      <c r="C73" s="276" t="s">
        <v>17345</v>
      </c>
      <c r="D73" s="258">
        <v>1</v>
      </c>
      <c r="E73" s="258">
        <v>0</v>
      </c>
      <c r="F73" s="258">
        <v>2</v>
      </c>
    </row>
    <row r="74" spans="2:6" s="187" customFormat="1" ht="14.45" hidden="1" customHeight="1" outlineLevel="1" x14ac:dyDescent="0.2">
      <c r="B74" s="539"/>
      <c r="C74" s="276" t="s">
        <v>17346</v>
      </c>
      <c r="D74" s="258">
        <v>14</v>
      </c>
      <c r="E74" s="258">
        <v>1</v>
      </c>
      <c r="F74" s="258">
        <v>114</v>
      </c>
    </row>
    <row r="75" spans="2:6" s="187" customFormat="1" ht="14.45" hidden="1" customHeight="1" outlineLevel="1" x14ac:dyDescent="0.2">
      <c r="B75" s="539"/>
      <c r="C75" s="276" t="s">
        <v>15519</v>
      </c>
      <c r="D75" s="258">
        <v>121</v>
      </c>
      <c r="E75" s="258">
        <v>165</v>
      </c>
      <c r="F75" s="258">
        <v>603</v>
      </c>
    </row>
    <row r="76" spans="2:6" s="187" customFormat="1" ht="14.45" hidden="1" customHeight="1" outlineLevel="1" x14ac:dyDescent="0.2">
      <c r="B76" s="599"/>
      <c r="C76" s="277" t="s">
        <v>17347</v>
      </c>
      <c r="D76" s="278">
        <v>35</v>
      </c>
      <c r="E76" s="278">
        <v>84</v>
      </c>
      <c r="F76" s="278">
        <v>184</v>
      </c>
    </row>
    <row r="77" spans="2:6" s="187" customFormat="1" ht="36" customHeight="1" collapsed="1" x14ac:dyDescent="0.25">
      <c r="B77" s="271" t="s">
        <v>17181</v>
      </c>
      <c r="C77" s="270">
        <f>COUNTA(C78:C90)</f>
        <v>13</v>
      </c>
      <c r="D77" s="279">
        <f>SUM(D78:D90)</f>
        <v>454</v>
      </c>
      <c r="E77" s="280">
        <f>SUM(E78:E90)</f>
        <v>1308</v>
      </c>
      <c r="F77" s="281">
        <f>SUM(F78:F90)</f>
        <v>1571</v>
      </c>
    </row>
    <row r="78" spans="2:6" s="187" customFormat="1" ht="14.45" hidden="1" customHeight="1" outlineLevel="1" x14ac:dyDescent="0.2">
      <c r="B78" s="598" t="s">
        <v>15441</v>
      </c>
      <c r="C78" s="272" t="s">
        <v>17300</v>
      </c>
      <c r="D78" s="269">
        <v>100</v>
      </c>
      <c r="E78" s="269">
        <v>253</v>
      </c>
      <c r="F78" s="269">
        <v>493</v>
      </c>
    </row>
    <row r="79" spans="2:6" s="187" customFormat="1" ht="14.45" hidden="1" customHeight="1" outlineLevel="1" x14ac:dyDescent="0.2">
      <c r="B79" s="539"/>
      <c r="C79" s="276" t="s">
        <v>17286</v>
      </c>
      <c r="D79" s="258">
        <v>71</v>
      </c>
      <c r="E79" s="258">
        <v>14</v>
      </c>
      <c r="F79" s="258">
        <v>27</v>
      </c>
    </row>
    <row r="80" spans="2:6" s="187" customFormat="1" ht="14.45" hidden="1" customHeight="1" outlineLevel="1" x14ac:dyDescent="0.2">
      <c r="B80" s="539"/>
      <c r="C80" s="276" t="s">
        <v>17203</v>
      </c>
      <c r="D80" s="258">
        <v>24</v>
      </c>
      <c r="E80" s="258">
        <v>72</v>
      </c>
      <c r="F80" s="258">
        <v>85</v>
      </c>
    </row>
    <row r="81" spans="2:6" s="187" customFormat="1" ht="14.45" hidden="1" customHeight="1" outlineLevel="1" x14ac:dyDescent="0.2">
      <c r="B81" s="539"/>
      <c r="C81" s="276" t="s">
        <v>17182</v>
      </c>
      <c r="D81" s="258">
        <v>21</v>
      </c>
      <c r="E81" s="258">
        <v>0</v>
      </c>
      <c r="F81" s="258">
        <v>68</v>
      </c>
    </row>
    <row r="82" spans="2:6" s="187" customFormat="1" ht="14.45" hidden="1" customHeight="1" outlineLevel="1" x14ac:dyDescent="0.2">
      <c r="B82" s="539"/>
      <c r="C82" s="276" t="s">
        <v>17348</v>
      </c>
      <c r="D82" s="258">
        <v>69</v>
      </c>
      <c r="E82" s="258">
        <v>534</v>
      </c>
      <c r="F82" s="258">
        <v>360</v>
      </c>
    </row>
    <row r="83" spans="2:6" s="187" customFormat="1" ht="14.45" hidden="1" customHeight="1" outlineLevel="1" x14ac:dyDescent="0.2">
      <c r="B83" s="539"/>
      <c r="C83" s="276" t="s">
        <v>17183</v>
      </c>
      <c r="D83" s="258">
        <v>13</v>
      </c>
      <c r="E83" s="258">
        <v>2</v>
      </c>
      <c r="F83" s="258">
        <v>7</v>
      </c>
    </row>
    <row r="84" spans="2:6" s="187" customFormat="1" ht="14.45" hidden="1" customHeight="1" outlineLevel="1" x14ac:dyDescent="0.2">
      <c r="B84" s="539"/>
      <c r="C84" s="276" t="s">
        <v>17287</v>
      </c>
      <c r="D84" s="258">
        <v>11</v>
      </c>
      <c r="E84" s="258">
        <v>32</v>
      </c>
      <c r="F84" s="258">
        <v>87</v>
      </c>
    </row>
    <row r="85" spans="2:6" s="187" customFormat="1" ht="14.45" hidden="1" customHeight="1" outlineLevel="1" x14ac:dyDescent="0.2">
      <c r="B85" s="539"/>
      <c r="C85" s="276" t="s">
        <v>17301</v>
      </c>
      <c r="D85" s="258">
        <v>2</v>
      </c>
      <c r="E85" s="258">
        <v>0</v>
      </c>
      <c r="F85" s="258">
        <v>0</v>
      </c>
    </row>
    <row r="86" spans="2:6" s="187" customFormat="1" ht="14.45" hidden="1" customHeight="1" outlineLevel="1" x14ac:dyDescent="0.2">
      <c r="B86" s="539"/>
      <c r="C86" s="276" t="s">
        <v>17288</v>
      </c>
      <c r="D86" s="258">
        <v>77</v>
      </c>
      <c r="E86" s="258">
        <v>171</v>
      </c>
      <c r="F86" s="258">
        <v>205</v>
      </c>
    </row>
    <row r="87" spans="2:6" s="187" customFormat="1" ht="14.45" hidden="1" customHeight="1" outlineLevel="1" x14ac:dyDescent="0.2">
      <c r="B87" s="539"/>
      <c r="C87" s="276" t="s">
        <v>17184</v>
      </c>
      <c r="D87" s="258">
        <v>32</v>
      </c>
      <c r="E87" s="258">
        <v>77</v>
      </c>
      <c r="F87" s="258">
        <v>138</v>
      </c>
    </row>
    <row r="88" spans="2:6" s="187" customFormat="1" ht="14.45" hidden="1" customHeight="1" outlineLevel="1" x14ac:dyDescent="0.2">
      <c r="B88" s="539"/>
      <c r="C88" s="276" t="s">
        <v>17289</v>
      </c>
      <c r="D88" s="258">
        <v>5</v>
      </c>
      <c r="E88" s="258">
        <v>0</v>
      </c>
      <c r="F88" s="258">
        <v>4</v>
      </c>
    </row>
    <row r="89" spans="2:6" s="187" customFormat="1" ht="14.45" hidden="1" customHeight="1" outlineLevel="1" x14ac:dyDescent="0.2">
      <c r="B89" s="539"/>
      <c r="C89" s="276" t="s">
        <v>17185</v>
      </c>
      <c r="D89" s="258">
        <v>2</v>
      </c>
      <c r="E89" s="258">
        <v>78</v>
      </c>
      <c r="F89" s="258">
        <v>3</v>
      </c>
    </row>
    <row r="90" spans="2:6" s="187" customFormat="1" ht="14.45" hidden="1" customHeight="1" outlineLevel="1" x14ac:dyDescent="0.2">
      <c r="B90" s="599"/>
      <c r="C90" s="277" t="s">
        <v>17349</v>
      </c>
      <c r="D90" s="278">
        <v>27</v>
      </c>
      <c r="E90" s="278">
        <v>75</v>
      </c>
      <c r="F90" s="278">
        <v>94</v>
      </c>
    </row>
    <row r="91" spans="2:6" s="187" customFormat="1" ht="36" customHeight="1" collapsed="1" x14ac:dyDescent="0.25">
      <c r="B91" s="271" t="s">
        <v>15076</v>
      </c>
      <c r="C91" s="270">
        <f>COUNTA(C92:C149)</f>
        <v>58</v>
      </c>
      <c r="D91" s="279">
        <f>SUM(D92:D149)</f>
        <v>3839</v>
      </c>
      <c r="E91" s="280">
        <f>SUM(E92:E149)</f>
        <v>86432</v>
      </c>
      <c r="F91" s="281">
        <f>SUM(F92:F149)</f>
        <v>35298</v>
      </c>
    </row>
    <row r="92" spans="2:6" s="187" customFormat="1" ht="14.45" hidden="1" customHeight="1" outlineLevel="1" x14ac:dyDescent="0.2">
      <c r="B92" s="598" t="s">
        <v>15441</v>
      </c>
      <c r="C92" s="272" t="s">
        <v>20118</v>
      </c>
      <c r="D92" s="269">
        <v>21</v>
      </c>
      <c r="E92" s="269">
        <v>0</v>
      </c>
      <c r="F92" s="269">
        <v>22</v>
      </c>
    </row>
    <row r="93" spans="2:6" s="187" customFormat="1" ht="14.45" hidden="1" customHeight="1" outlineLevel="1" x14ac:dyDescent="0.2">
      <c r="B93" s="539"/>
      <c r="C93" s="276" t="s">
        <v>20529</v>
      </c>
      <c r="D93" s="258">
        <v>9</v>
      </c>
      <c r="E93" s="258">
        <v>108</v>
      </c>
      <c r="F93" s="258">
        <v>52</v>
      </c>
    </row>
    <row r="94" spans="2:6" s="187" customFormat="1" ht="14.45" hidden="1" customHeight="1" outlineLevel="1" x14ac:dyDescent="0.2">
      <c r="B94" s="539"/>
      <c r="C94" s="276" t="s">
        <v>17350</v>
      </c>
      <c r="D94" s="258">
        <v>4</v>
      </c>
      <c r="E94" s="258">
        <v>0</v>
      </c>
      <c r="F94" s="258">
        <v>9</v>
      </c>
    </row>
    <row r="95" spans="2:6" s="187" customFormat="1" ht="14.45" hidden="1" customHeight="1" outlineLevel="1" x14ac:dyDescent="0.2">
      <c r="B95" s="539"/>
      <c r="C95" s="276" t="s">
        <v>15817</v>
      </c>
      <c r="D95" s="258">
        <v>18</v>
      </c>
      <c r="E95" s="258">
        <v>0</v>
      </c>
      <c r="F95" s="258">
        <v>131</v>
      </c>
    </row>
    <row r="96" spans="2:6" s="187" customFormat="1" ht="14.45" hidden="1" customHeight="1" outlineLevel="1" x14ac:dyDescent="0.2">
      <c r="B96" s="539"/>
      <c r="C96" s="276" t="s">
        <v>15520</v>
      </c>
      <c r="D96" s="258">
        <v>38</v>
      </c>
      <c r="E96" s="258">
        <v>9</v>
      </c>
      <c r="F96" s="258">
        <v>243</v>
      </c>
    </row>
    <row r="97" spans="2:6" s="187" customFormat="1" ht="14.45" hidden="1" customHeight="1" outlineLevel="1" x14ac:dyDescent="0.2">
      <c r="B97" s="539"/>
      <c r="C97" s="276" t="s">
        <v>17113</v>
      </c>
      <c r="D97" s="258">
        <v>2</v>
      </c>
      <c r="E97" s="258">
        <v>18741</v>
      </c>
      <c r="F97" s="258">
        <v>1641</v>
      </c>
    </row>
    <row r="98" spans="2:6" s="187" customFormat="1" ht="14.45" hidden="1" customHeight="1" outlineLevel="1" x14ac:dyDescent="0.2">
      <c r="B98" s="539"/>
      <c r="C98" s="276" t="s">
        <v>17351</v>
      </c>
      <c r="D98" s="258">
        <v>1</v>
      </c>
      <c r="E98" s="258">
        <v>0</v>
      </c>
      <c r="F98" s="258">
        <v>2</v>
      </c>
    </row>
    <row r="99" spans="2:6" s="187" customFormat="1" ht="14.45" hidden="1" customHeight="1" outlineLevel="1" x14ac:dyDescent="0.2">
      <c r="B99" s="539"/>
      <c r="C99" s="276" t="s">
        <v>17352</v>
      </c>
      <c r="D99" s="258">
        <v>3</v>
      </c>
      <c r="E99" s="258">
        <v>21</v>
      </c>
      <c r="F99" s="258">
        <v>4</v>
      </c>
    </row>
    <row r="100" spans="2:6" s="187" customFormat="1" ht="14.45" hidden="1" customHeight="1" outlineLevel="1" x14ac:dyDescent="0.2">
      <c r="B100" s="539"/>
      <c r="C100" s="276" t="s">
        <v>17353</v>
      </c>
      <c r="D100" s="258">
        <v>285</v>
      </c>
      <c r="E100" s="258">
        <v>575</v>
      </c>
      <c r="F100" s="258">
        <v>1645</v>
      </c>
    </row>
    <row r="101" spans="2:6" s="187" customFormat="1" ht="14.45" hidden="1" customHeight="1" outlineLevel="1" x14ac:dyDescent="0.2">
      <c r="B101" s="539"/>
      <c r="C101" s="276" t="s">
        <v>17354</v>
      </c>
      <c r="D101" s="258">
        <v>3</v>
      </c>
      <c r="E101" s="258">
        <v>0</v>
      </c>
      <c r="F101" s="258">
        <v>0</v>
      </c>
    </row>
    <row r="102" spans="2:6" s="187" customFormat="1" ht="14.45" hidden="1" customHeight="1" outlineLevel="1" x14ac:dyDescent="0.2">
      <c r="B102" s="539"/>
      <c r="C102" s="276" t="s">
        <v>19912</v>
      </c>
      <c r="D102" s="258">
        <v>11</v>
      </c>
      <c r="E102" s="258">
        <v>0</v>
      </c>
      <c r="F102" s="258">
        <v>26</v>
      </c>
    </row>
    <row r="103" spans="2:6" s="187" customFormat="1" ht="14.45" hidden="1" customHeight="1" outlineLevel="1" x14ac:dyDescent="0.2">
      <c r="B103" s="539"/>
      <c r="C103" s="276" t="s">
        <v>15521</v>
      </c>
      <c r="D103" s="258">
        <v>75</v>
      </c>
      <c r="E103" s="258">
        <v>3509</v>
      </c>
      <c r="F103" s="258">
        <v>1484</v>
      </c>
    </row>
    <row r="104" spans="2:6" s="187" customFormat="1" ht="14.45" hidden="1" customHeight="1" outlineLevel="1" x14ac:dyDescent="0.2">
      <c r="B104" s="539"/>
      <c r="C104" s="276" t="s">
        <v>17355</v>
      </c>
      <c r="D104" s="258">
        <v>77</v>
      </c>
      <c r="E104" s="258">
        <v>3</v>
      </c>
      <c r="F104" s="258">
        <v>82</v>
      </c>
    </row>
    <row r="105" spans="2:6" s="187" customFormat="1" ht="14.45" hidden="1" customHeight="1" outlineLevel="1" x14ac:dyDescent="0.2">
      <c r="B105" s="539"/>
      <c r="C105" s="276" t="s">
        <v>17356</v>
      </c>
      <c r="D105" s="258">
        <v>8</v>
      </c>
      <c r="E105" s="258">
        <v>22</v>
      </c>
      <c r="F105" s="258">
        <v>33</v>
      </c>
    </row>
    <row r="106" spans="2:6" s="187" customFormat="1" ht="14.45" hidden="1" customHeight="1" outlineLevel="1" x14ac:dyDescent="0.2">
      <c r="B106" s="539"/>
      <c r="C106" s="276" t="s">
        <v>15522</v>
      </c>
      <c r="D106" s="258">
        <v>134</v>
      </c>
      <c r="E106" s="258">
        <v>79</v>
      </c>
      <c r="F106" s="258">
        <v>868</v>
      </c>
    </row>
    <row r="107" spans="2:6" s="187" customFormat="1" ht="14.45" hidden="1" customHeight="1" outlineLevel="1" x14ac:dyDescent="0.2">
      <c r="B107" s="539"/>
      <c r="C107" s="276" t="s">
        <v>15523</v>
      </c>
      <c r="D107" s="258">
        <v>62</v>
      </c>
      <c r="E107" s="258">
        <v>5</v>
      </c>
      <c r="F107" s="258">
        <v>238</v>
      </c>
    </row>
    <row r="108" spans="2:6" s="187" customFormat="1" ht="14.45" hidden="1" customHeight="1" outlineLevel="1" x14ac:dyDescent="0.2">
      <c r="B108" s="539"/>
      <c r="C108" s="276" t="s">
        <v>15524</v>
      </c>
      <c r="D108" s="258">
        <v>94</v>
      </c>
      <c r="E108" s="258">
        <v>2823</v>
      </c>
      <c r="F108" s="258">
        <v>1255</v>
      </c>
    </row>
    <row r="109" spans="2:6" s="187" customFormat="1" ht="14.45" hidden="1" customHeight="1" outlineLevel="1" x14ac:dyDescent="0.2">
      <c r="B109" s="539"/>
      <c r="C109" s="276" t="s">
        <v>15525</v>
      </c>
      <c r="D109" s="258">
        <v>183</v>
      </c>
      <c r="E109" s="258">
        <v>0</v>
      </c>
      <c r="F109" s="258">
        <v>2194</v>
      </c>
    </row>
    <row r="110" spans="2:6" s="187" customFormat="1" ht="14.45" hidden="1" customHeight="1" outlineLevel="1" x14ac:dyDescent="0.2">
      <c r="B110" s="539"/>
      <c r="C110" s="276" t="s">
        <v>15526</v>
      </c>
      <c r="D110" s="258">
        <v>24</v>
      </c>
      <c r="E110" s="258">
        <v>34</v>
      </c>
      <c r="F110" s="258">
        <v>796</v>
      </c>
    </row>
    <row r="111" spans="2:6" s="187" customFormat="1" ht="14.45" hidden="1" customHeight="1" outlineLevel="1" x14ac:dyDescent="0.2">
      <c r="B111" s="539"/>
      <c r="C111" s="276" t="s">
        <v>15527</v>
      </c>
      <c r="D111" s="258">
        <v>7</v>
      </c>
      <c r="E111" s="258">
        <v>0</v>
      </c>
      <c r="F111" s="258">
        <v>15</v>
      </c>
    </row>
    <row r="112" spans="2:6" s="187" customFormat="1" ht="14.45" hidden="1" customHeight="1" outlineLevel="1" x14ac:dyDescent="0.2">
      <c r="B112" s="539"/>
      <c r="C112" s="276" t="s">
        <v>15528</v>
      </c>
      <c r="D112" s="258">
        <v>34</v>
      </c>
      <c r="E112" s="258">
        <v>31</v>
      </c>
      <c r="F112" s="258">
        <v>1137</v>
      </c>
    </row>
    <row r="113" spans="2:6" s="187" customFormat="1" ht="14.45" hidden="1" customHeight="1" outlineLevel="1" x14ac:dyDescent="0.2">
      <c r="B113" s="539"/>
      <c r="C113" s="276" t="s">
        <v>13475</v>
      </c>
      <c r="D113" s="258">
        <v>14</v>
      </c>
      <c r="E113" s="258">
        <v>0</v>
      </c>
      <c r="F113" s="258">
        <v>188</v>
      </c>
    </row>
    <row r="114" spans="2:6" s="187" customFormat="1" ht="14.45" hidden="1" customHeight="1" outlineLevel="1" x14ac:dyDescent="0.2">
      <c r="B114" s="539"/>
      <c r="C114" s="276" t="s">
        <v>17357</v>
      </c>
      <c r="D114" s="258">
        <v>31</v>
      </c>
      <c r="E114" s="258">
        <v>11</v>
      </c>
      <c r="F114" s="258">
        <v>985</v>
      </c>
    </row>
    <row r="115" spans="2:6" s="187" customFormat="1" ht="14.45" hidden="1" customHeight="1" outlineLevel="1" x14ac:dyDescent="0.2">
      <c r="B115" s="539"/>
      <c r="C115" s="276" t="s">
        <v>15529</v>
      </c>
      <c r="D115" s="258">
        <v>12</v>
      </c>
      <c r="E115" s="258">
        <v>0</v>
      </c>
      <c r="F115" s="258">
        <v>13</v>
      </c>
    </row>
    <row r="116" spans="2:6" s="187" customFormat="1" ht="14.45" hidden="1" customHeight="1" outlineLevel="1" x14ac:dyDescent="0.2">
      <c r="B116" s="539"/>
      <c r="C116" s="276" t="s">
        <v>17358</v>
      </c>
      <c r="D116" s="258">
        <v>2</v>
      </c>
      <c r="E116" s="258">
        <v>5</v>
      </c>
      <c r="F116" s="258">
        <v>12</v>
      </c>
    </row>
    <row r="117" spans="2:6" s="187" customFormat="1" ht="14.45" hidden="1" customHeight="1" outlineLevel="1" x14ac:dyDescent="0.2">
      <c r="B117" s="539"/>
      <c r="C117" s="276" t="s">
        <v>17359</v>
      </c>
      <c r="D117" s="258">
        <v>1</v>
      </c>
      <c r="E117" s="258">
        <v>0</v>
      </c>
      <c r="F117" s="258">
        <v>0</v>
      </c>
    </row>
    <row r="118" spans="2:6" s="187" customFormat="1" ht="14.45" hidden="1" customHeight="1" outlineLevel="1" x14ac:dyDescent="0.2">
      <c r="B118" s="539"/>
      <c r="C118" s="276" t="s">
        <v>17751</v>
      </c>
      <c r="D118" s="258">
        <v>3</v>
      </c>
      <c r="E118" s="258">
        <v>0</v>
      </c>
      <c r="F118" s="258">
        <v>6</v>
      </c>
    </row>
    <row r="119" spans="2:6" s="187" customFormat="1" ht="14.45" hidden="1" customHeight="1" outlineLevel="1" x14ac:dyDescent="0.2">
      <c r="B119" s="539"/>
      <c r="C119" s="276" t="s">
        <v>17186</v>
      </c>
      <c r="D119" s="258">
        <v>23</v>
      </c>
      <c r="E119" s="258">
        <v>42254</v>
      </c>
      <c r="F119" s="258">
        <v>8</v>
      </c>
    </row>
    <row r="120" spans="2:6" s="187" customFormat="1" ht="14.45" hidden="1" customHeight="1" outlineLevel="1" x14ac:dyDescent="0.2">
      <c r="B120" s="539"/>
      <c r="C120" s="276" t="s">
        <v>15444</v>
      </c>
      <c r="D120" s="258">
        <v>52</v>
      </c>
      <c r="E120" s="258">
        <v>0</v>
      </c>
      <c r="F120" s="258">
        <v>465</v>
      </c>
    </row>
    <row r="121" spans="2:6" s="187" customFormat="1" ht="14.45" hidden="1" customHeight="1" outlineLevel="1" x14ac:dyDescent="0.2">
      <c r="B121" s="539"/>
      <c r="C121" s="276" t="s">
        <v>17360</v>
      </c>
      <c r="D121" s="258">
        <v>6</v>
      </c>
      <c r="E121" s="258">
        <v>3</v>
      </c>
      <c r="F121" s="258">
        <v>147</v>
      </c>
    </row>
    <row r="122" spans="2:6" s="187" customFormat="1" ht="14.45" hidden="1" customHeight="1" outlineLevel="1" x14ac:dyDescent="0.2">
      <c r="B122" s="539"/>
      <c r="C122" s="276" t="s">
        <v>17361</v>
      </c>
      <c r="D122" s="258">
        <v>214</v>
      </c>
      <c r="E122" s="258">
        <v>189</v>
      </c>
      <c r="F122" s="258">
        <v>1764</v>
      </c>
    </row>
    <row r="123" spans="2:6" s="187" customFormat="1" ht="14.45" hidden="1" customHeight="1" outlineLevel="1" x14ac:dyDescent="0.2">
      <c r="B123" s="539"/>
      <c r="C123" s="276" t="s">
        <v>9653</v>
      </c>
      <c r="D123" s="258">
        <v>449</v>
      </c>
      <c r="E123" s="258">
        <v>0</v>
      </c>
      <c r="F123" s="258">
        <v>5162</v>
      </c>
    </row>
    <row r="124" spans="2:6" s="187" customFormat="1" ht="14.45" hidden="1" customHeight="1" outlineLevel="1" x14ac:dyDescent="0.2">
      <c r="B124" s="539"/>
      <c r="C124" s="276" t="s">
        <v>15530</v>
      </c>
      <c r="D124" s="258">
        <v>33</v>
      </c>
      <c r="E124" s="258">
        <v>0</v>
      </c>
      <c r="F124" s="258">
        <v>254</v>
      </c>
    </row>
    <row r="125" spans="2:6" s="187" customFormat="1" ht="14.45" hidden="1" customHeight="1" outlineLevel="1" x14ac:dyDescent="0.2">
      <c r="B125" s="539"/>
      <c r="C125" s="276" t="s">
        <v>15531</v>
      </c>
      <c r="D125" s="258">
        <v>35</v>
      </c>
      <c r="E125" s="258">
        <v>837</v>
      </c>
      <c r="F125" s="258">
        <v>531</v>
      </c>
    </row>
    <row r="126" spans="2:6" s="187" customFormat="1" ht="14.45" hidden="1" customHeight="1" outlineLevel="1" x14ac:dyDescent="0.2">
      <c r="B126" s="539"/>
      <c r="C126" s="276" t="s">
        <v>17362</v>
      </c>
      <c r="D126" s="258">
        <v>4</v>
      </c>
      <c r="E126" s="258">
        <v>0</v>
      </c>
      <c r="F126" s="258">
        <v>26</v>
      </c>
    </row>
    <row r="127" spans="2:6" s="187" customFormat="1" ht="14.45" hidden="1" customHeight="1" outlineLevel="1" x14ac:dyDescent="0.2">
      <c r="B127" s="539"/>
      <c r="C127" s="276" t="s">
        <v>17363</v>
      </c>
      <c r="D127" s="258">
        <v>2</v>
      </c>
      <c r="E127" s="258">
        <v>0</v>
      </c>
      <c r="F127" s="258">
        <v>2</v>
      </c>
    </row>
    <row r="128" spans="2:6" s="187" customFormat="1" ht="14.45" hidden="1" customHeight="1" outlineLevel="1" x14ac:dyDescent="0.2">
      <c r="B128" s="539"/>
      <c r="C128" s="276" t="s">
        <v>16110</v>
      </c>
      <c r="D128" s="258">
        <v>28</v>
      </c>
      <c r="E128" s="258">
        <v>27</v>
      </c>
      <c r="F128" s="258">
        <v>99</v>
      </c>
    </row>
    <row r="129" spans="2:6" s="187" customFormat="1" ht="14.45" hidden="1" customHeight="1" outlineLevel="1" x14ac:dyDescent="0.2">
      <c r="B129" s="539"/>
      <c r="C129" s="276" t="s">
        <v>16967</v>
      </c>
      <c r="D129" s="258">
        <v>4</v>
      </c>
      <c r="E129" s="258">
        <v>0</v>
      </c>
      <c r="F129" s="258">
        <v>21</v>
      </c>
    </row>
    <row r="130" spans="2:6" s="187" customFormat="1" ht="14.45" hidden="1" customHeight="1" outlineLevel="1" x14ac:dyDescent="0.2">
      <c r="B130" s="539"/>
      <c r="C130" s="276" t="s">
        <v>17364</v>
      </c>
      <c r="D130" s="258">
        <v>2</v>
      </c>
      <c r="E130" s="258">
        <v>400</v>
      </c>
      <c r="F130" s="258">
        <v>1</v>
      </c>
    </row>
    <row r="131" spans="2:6" s="187" customFormat="1" ht="14.45" hidden="1" customHeight="1" outlineLevel="1" x14ac:dyDescent="0.2">
      <c r="B131" s="539"/>
      <c r="C131" s="276" t="s">
        <v>15532</v>
      </c>
      <c r="D131" s="258">
        <v>7</v>
      </c>
      <c r="E131" s="258">
        <v>0</v>
      </c>
      <c r="F131" s="258">
        <v>15</v>
      </c>
    </row>
    <row r="132" spans="2:6" s="187" customFormat="1" ht="14.45" hidden="1" customHeight="1" outlineLevel="1" x14ac:dyDescent="0.2">
      <c r="B132" s="539"/>
      <c r="C132" s="276" t="s">
        <v>17365</v>
      </c>
      <c r="D132" s="258">
        <v>197</v>
      </c>
      <c r="E132" s="258">
        <v>28</v>
      </c>
      <c r="F132" s="258">
        <v>2097</v>
      </c>
    </row>
    <row r="133" spans="2:6" s="187" customFormat="1" ht="14.45" hidden="1" customHeight="1" outlineLevel="1" x14ac:dyDescent="0.2">
      <c r="B133" s="539"/>
      <c r="C133" s="276" t="s">
        <v>15818</v>
      </c>
      <c r="D133" s="258">
        <v>1</v>
      </c>
      <c r="E133" s="258">
        <v>0</v>
      </c>
      <c r="F133" s="258">
        <v>1</v>
      </c>
    </row>
    <row r="134" spans="2:6" s="187" customFormat="1" ht="14.45" hidden="1" customHeight="1" outlineLevel="1" x14ac:dyDescent="0.2">
      <c r="B134" s="539"/>
      <c r="C134" s="276" t="s">
        <v>15533</v>
      </c>
      <c r="D134" s="258">
        <v>15</v>
      </c>
      <c r="E134" s="258">
        <v>0</v>
      </c>
      <c r="F134" s="258">
        <v>152</v>
      </c>
    </row>
    <row r="135" spans="2:6" s="187" customFormat="1" ht="14.45" hidden="1" customHeight="1" outlineLevel="1" x14ac:dyDescent="0.2">
      <c r="B135" s="539"/>
      <c r="C135" s="276" t="s">
        <v>15534</v>
      </c>
      <c r="D135" s="258">
        <v>9</v>
      </c>
      <c r="E135" s="258">
        <v>0</v>
      </c>
      <c r="F135" s="258">
        <v>20</v>
      </c>
    </row>
    <row r="136" spans="2:6" s="187" customFormat="1" ht="14.45" hidden="1" customHeight="1" outlineLevel="1" x14ac:dyDescent="0.2">
      <c r="B136" s="539"/>
      <c r="C136" s="276" t="s">
        <v>15535</v>
      </c>
      <c r="D136" s="258">
        <v>3</v>
      </c>
      <c r="E136" s="258">
        <v>0</v>
      </c>
      <c r="F136" s="258">
        <v>6</v>
      </c>
    </row>
    <row r="137" spans="2:6" s="187" customFormat="1" ht="14.45" hidden="1" customHeight="1" outlineLevel="1" x14ac:dyDescent="0.2">
      <c r="B137" s="539"/>
      <c r="C137" s="276" t="s">
        <v>15536</v>
      </c>
      <c r="D137" s="258">
        <v>3</v>
      </c>
      <c r="E137" s="258">
        <v>0</v>
      </c>
      <c r="F137" s="258">
        <v>2</v>
      </c>
    </row>
    <row r="138" spans="2:6" s="187" customFormat="1" ht="14.45" hidden="1" customHeight="1" outlineLevel="1" x14ac:dyDescent="0.2">
      <c r="B138" s="539"/>
      <c r="C138" s="276" t="s">
        <v>17816</v>
      </c>
      <c r="D138" s="258">
        <v>10</v>
      </c>
      <c r="E138" s="258">
        <v>0</v>
      </c>
      <c r="F138" s="258">
        <v>26</v>
      </c>
    </row>
    <row r="139" spans="2:6" s="187" customFormat="1" ht="14.45" hidden="1" customHeight="1" outlineLevel="1" x14ac:dyDescent="0.2">
      <c r="B139" s="539"/>
      <c r="C139" s="276" t="s">
        <v>16111</v>
      </c>
      <c r="D139" s="258">
        <v>36</v>
      </c>
      <c r="E139" s="258">
        <v>0</v>
      </c>
      <c r="F139" s="258">
        <v>86</v>
      </c>
    </row>
    <row r="140" spans="2:6" s="187" customFormat="1" ht="14.45" hidden="1" customHeight="1" outlineLevel="1" x14ac:dyDescent="0.2">
      <c r="B140" s="539"/>
      <c r="C140" s="276" t="s">
        <v>15537</v>
      </c>
      <c r="D140" s="258">
        <v>363</v>
      </c>
      <c r="E140" s="258">
        <v>157</v>
      </c>
      <c r="F140" s="258">
        <v>941</v>
      </c>
    </row>
    <row r="141" spans="2:6" s="187" customFormat="1" ht="14.45" hidden="1" customHeight="1" outlineLevel="1" x14ac:dyDescent="0.2">
      <c r="B141" s="539"/>
      <c r="C141" s="276" t="s">
        <v>17366</v>
      </c>
      <c r="D141" s="258">
        <v>1</v>
      </c>
      <c r="E141" s="258">
        <v>0</v>
      </c>
      <c r="F141" s="258">
        <v>2</v>
      </c>
    </row>
    <row r="142" spans="2:6" s="187" customFormat="1" ht="14.45" hidden="1" customHeight="1" outlineLevel="1" x14ac:dyDescent="0.2">
      <c r="B142" s="539"/>
      <c r="C142" s="276" t="s">
        <v>15538</v>
      </c>
      <c r="D142" s="258">
        <v>13</v>
      </c>
      <c r="E142" s="258">
        <v>13</v>
      </c>
      <c r="F142" s="258">
        <v>79</v>
      </c>
    </row>
    <row r="143" spans="2:6" s="187" customFormat="1" ht="14.45" hidden="1" customHeight="1" outlineLevel="1" x14ac:dyDescent="0.2">
      <c r="B143" s="539"/>
      <c r="C143" s="276" t="s">
        <v>17367</v>
      </c>
      <c r="D143" s="258">
        <v>503</v>
      </c>
      <c r="E143" s="258">
        <v>1068</v>
      </c>
      <c r="F143" s="258">
        <v>3670</v>
      </c>
    </row>
    <row r="144" spans="2:6" s="187" customFormat="1" ht="14.45" hidden="1" customHeight="1" outlineLevel="1" x14ac:dyDescent="0.2">
      <c r="B144" s="539"/>
      <c r="C144" s="276" t="s">
        <v>17368</v>
      </c>
      <c r="D144" s="258">
        <v>1</v>
      </c>
      <c r="E144" s="258">
        <v>13092</v>
      </c>
      <c r="F144" s="258">
        <v>0</v>
      </c>
    </row>
    <row r="145" spans="2:6" s="187" customFormat="1" ht="14.45" hidden="1" customHeight="1" outlineLevel="1" x14ac:dyDescent="0.2">
      <c r="B145" s="539"/>
      <c r="C145" s="276" t="s">
        <v>17369</v>
      </c>
      <c r="D145" s="258">
        <v>67</v>
      </c>
      <c r="E145" s="258">
        <v>386</v>
      </c>
      <c r="F145" s="258">
        <v>670</v>
      </c>
    </row>
    <row r="146" spans="2:6" s="187" customFormat="1" ht="14.45" hidden="1" customHeight="1" outlineLevel="1" x14ac:dyDescent="0.2">
      <c r="B146" s="539"/>
      <c r="C146" s="276" t="s">
        <v>15539</v>
      </c>
      <c r="D146" s="258">
        <v>170</v>
      </c>
      <c r="E146" s="258">
        <v>1945</v>
      </c>
      <c r="F146" s="258">
        <v>1887</v>
      </c>
    </row>
    <row r="147" spans="2:6" s="187" customFormat="1" ht="14.45" hidden="1" customHeight="1" outlineLevel="1" x14ac:dyDescent="0.2">
      <c r="B147" s="539"/>
      <c r="C147" s="276" t="s">
        <v>16968</v>
      </c>
      <c r="D147" s="258">
        <v>16</v>
      </c>
      <c r="E147" s="258">
        <v>10</v>
      </c>
      <c r="F147" s="258">
        <v>35</v>
      </c>
    </row>
    <row r="148" spans="2:6" s="187" customFormat="1" ht="14.45" hidden="1" customHeight="1" outlineLevel="1" x14ac:dyDescent="0.2">
      <c r="B148" s="539"/>
      <c r="C148" s="276" t="s">
        <v>17219</v>
      </c>
      <c r="D148" s="258">
        <v>189</v>
      </c>
      <c r="E148" s="258">
        <v>46</v>
      </c>
      <c r="F148" s="258">
        <v>2510</v>
      </c>
    </row>
    <row r="149" spans="2:6" s="187" customFormat="1" ht="14.45" hidden="1" customHeight="1" outlineLevel="1" x14ac:dyDescent="0.2">
      <c r="B149" s="599"/>
      <c r="C149" s="277" t="s">
        <v>15540</v>
      </c>
      <c r="D149" s="278">
        <v>227</v>
      </c>
      <c r="E149" s="278">
        <v>1</v>
      </c>
      <c r="F149" s="278">
        <v>1538</v>
      </c>
    </row>
    <row r="150" spans="2:6" s="187" customFormat="1" ht="36" customHeight="1" collapsed="1" x14ac:dyDescent="0.25">
      <c r="B150" s="271" t="s">
        <v>213</v>
      </c>
      <c r="C150" s="270">
        <f>COUNTA(C151:C375)</f>
        <v>225</v>
      </c>
      <c r="D150" s="279">
        <f>SUM(D151:D375)</f>
        <v>101214</v>
      </c>
      <c r="E150" s="280">
        <f>SUM(E151:E375)</f>
        <v>3607735</v>
      </c>
      <c r="F150" s="281">
        <f>SUM(F151:F375)</f>
        <v>3862733</v>
      </c>
    </row>
    <row r="151" spans="2:6" s="187" customFormat="1" ht="14.45" hidden="1" customHeight="1" outlineLevel="1" x14ac:dyDescent="0.2">
      <c r="B151" s="598" t="s">
        <v>15441</v>
      </c>
      <c r="C151" s="272" t="s">
        <v>15541</v>
      </c>
      <c r="D151" s="269">
        <v>3</v>
      </c>
      <c r="E151" s="269">
        <v>7</v>
      </c>
      <c r="F151" s="269">
        <v>4</v>
      </c>
    </row>
    <row r="152" spans="2:6" s="187" customFormat="1" ht="14.45" hidden="1" customHeight="1" outlineLevel="1" x14ac:dyDescent="0.2">
      <c r="B152" s="539"/>
      <c r="C152" s="276" t="s">
        <v>17250</v>
      </c>
      <c r="D152" s="258">
        <v>1</v>
      </c>
      <c r="E152" s="258">
        <v>18</v>
      </c>
      <c r="F152" s="258">
        <v>0</v>
      </c>
    </row>
    <row r="153" spans="2:6" s="187" customFormat="1" ht="14.45" hidden="1" customHeight="1" outlineLevel="1" x14ac:dyDescent="0.2">
      <c r="B153" s="539"/>
      <c r="C153" s="276" t="s">
        <v>15542</v>
      </c>
      <c r="D153" s="258">
        <v>120</v>
      </c>
      <c r="E153" s="258">
        <v>1455</v>
      </c>
      <c r="F153" s="258">
        <v>3633</v>
      </c>
    </row>
    <row r="154" spans="2:6" s="187" customFormat="1" ht="14.45" hidden="1" customHeight="1" outlineLevel="1" x14ac:dyDescent="0.2">
      <c r="B154" s="539"/>
      <c r="C154" s="276" t="s">
        <v>15543</v>
      </c>
      <c r="D154" s="258">
        <v>18</v>
      </c>
      <c r="E154" s="258">
        <v>242</v>
      </c>
      <c r="F154" s="258">
        <v>8</v>
      </c>
    </row>
    <row r="155" spans="2:6" s="187" customFormat="1" ht="14.45" hidden="1" customHeight="1" outlineLevel="1" x14ac:dyDescent="0.2">
      <c r="B155" s="539"/>
      <c r="C155" s="276" t="s">
        <v>15544</v>
      </c>
      <c r="D155" s="258">
        <v>12</v>
      </c>
      <c r="E155" s="258">
        <v>77</v>
      </c>
      <c r="F155" s="258">
        <v>28</v>
      </c>
    </row>
    <row r="156" spans="2:6" s="187" customFormat="1" ht="14.45" hidden="1" customHeight="1" outlineLevel="1" x14ac:dyDescent="0.2">
      <c r="B156" s="539"/>
      <c r="C156" s="276" t="s">
        <v>17841</v>
      </c>
      <c r="D156" s="258">
        <v>1</v>
      </c>
      <c r="E156" s="258">
        <v>0</v>
      </c>
      <c r="F156" s="258">
        <v>0</v>
      </c>
    </row>
    <row r="157" spans="2:6" s="187" customFormat="1" ht="14.45" hidden="1" customHeight="1" outlineLevel="1" x14ac:dyDescent="0.2">
      <c r="B157" s="539"/>
      <c r="C157" s="276" t="s">
        <v>17084</v>
      </c>
      <c r="D157" s="258">
        <v>150</v>
      </c>
      <c r="E157" s="258">
        <v>1847</v>
      </c>
      <c r="F157" s="258">
        <v>1384</v>
      </c>
    </row>
    <row r="158" spans="2:6" s="187" customFormat="1" ht="14.45" hidden="1" customHeight="1" outlineLevel="1" x14ac:dyDescent="0.2">
      <c r="B158" s="539"/>
      <c r="C158" s="276" t="s">
        <v>15545</v>
      </c>
      <c r="D158" s="258">
        <v>6</v>
      </c>
      <c r="E158" s="258">
        <v>0</v>
      </c>
      <c r="F158" s="258">
        <v>6</v>
      </c>
    </row>
    <row r="159" spans="2:6" s="187" customFormat="1" ht="14.45" hidden="1" customHeight="1" outlineLevel="1" x14ac:dyDescent="0.2">
      <c r="B159" s="539"/>
      <c r="C159" s="276" t="s">
        <v>15546</v>
      </c>
      <c r="D159" s="258">
        <v>10</v>
      </c>
      <c r="E159" s="258">
        <v>60</v>
      </c>
      <c r="F159" s="258">
        <v>386</v>
      </c>
    </row>
    <row r="160" spans="2:6" s="187" customFormat="1" ht="14.45" hidden="1" customHeight="1" outlineLevel="1" x14ac:dyDescent="0.2">
      <c r="B160" s="539"/>
      <c r="C160" s="276" t="s">
        <v>17251</v>
      </c>
      <c r="D160" s="258">
        <v>1</v>
      </c>
      <c r="E160" s="258">
        <v>0</v>
      </c>
      <c r="F160" s="258">
        <v>0</v>
      </c>
    </row>
    <row r="161" spans="2:6" s="187" customFormat="1" ht="14.45" hidden="1" customHeight="1" outlineLevel="1" x14ac:dyDescent="0.2">
      <c r="B161" s="539"/>
      <c r="C161" s="276" t="s">
        <v>17085</v>
      </c>
      <c r="D161" s="258">
        <v>3</v>
      </c>
      <c r="E161" s="258">
        <v>0</v>
      </c>
      <c r="F161" s="258">
        <v>0</v>
      </c>
    </row>
    <row r="162" spans="2:6" s="187" customFormat="1" ht="14.45" hidden="1" customHeight="1" outlineLevel="1" x14ac:dyDescent="0.2">
      <c r="B162" s="539"/>
      <c r="C162" s="276" t="s">
        <v>15547</v>
      </c>
      <c r="D162" s="258">
        <v>145</v>
      </c>
      <c r="E162" s="258">
        <v>522</v>
      </c>
      <c r="F162" s="258">
        <v>1507</v>
      </c>
    </row>
    <row r="163" spans="2:6" s="187" customFormat="1" ht="14.45" hidden="1" customHeight="1" outlineLevel="1" x14ac:dyDescent="0.2">
      <c r="B163" s="539"/>
      <c r="C163" s="276" t="s">
        <v>8741</v>
      </c>
      <c r="D163" s="258">
        <v>73962</v>
      </c>
      <c r="E163" s="258">
        <v>1809668</v>
      </c>
      <c r="F163" s="258">
        <v>3289651</v>
      </c>
    </row>
    <row r="164" spans="2:6" s="187" customFormat="1" ht="14.45" hidden="1" customHeight="1" outlineLevel="1" x14ac:dyDescent="0.2">
      <c r="B164" s="539"/>
      <c r="C164" s="276" t="s">
        <v>15548</v>
      </c>
      <c r="D164" s="258">
        <v>35</v>
      </c>
      <c r="E164" s="258">
        <v>209</v>
      </c>
      <c r="F164" s="258">
        <v>232</v>
      </c>
    </row>
    <row r="165" spans="2:6" s="187" customFormat="1" ht="14.45" hidden="1" customHeight="1" outlineLevel="1" x14ac:dyDescent="0.2">
      <c r="B165" s="539"/>
      <c r="C165" s="276" t="s">
        <v>17114</v>
      </c>
      <c r="D165" s="258">
        <v>10</v>
      </c>
      <c r="E165" s="258">
        <v>5</v>
      </c>
      <c r="F165" s="258">
        <v>33</v>
      </c>
    </row>
    <row r="166" spans="2:6" s="187" customFormat="1" ht="14.45" hidden="1" customHeight="1" outlineLevel="1" x14ac:dyDescent="0.2">
      <c r="B166" s="539"/>
      <c r="C166" s="276" t="s">
        <v>15549</v>
      </c>
      <c r="D166" s="258">
        <v>57</v>
      </c>
      <c r="E166" s="258">
        <v>2251</v>
      </c>
      <c r="F166" s="258">
        <v>1031</v>
      </c>
    </row>
    <row r="167" spans="2:6" s="187" customFormat="1" ht="14.45" hidden="1" customHeight="1" outlineLevel="1" x14ac:dyDescent="0.2">
      <c r="B167" s="539"/>
      <c r="C167" s="276" t="s">
        <v>15550</v>
      </c>
      <c r="D167" s="258">
        <v>13</v>
      </c>
      <c r="E167" s="258">
        <v>925</v>
      </c>
      <c r="F167" s="258">
        <v>71</v>
      </c>
    </row>
    <row r="168" spans="2:6" s="187" customFormat="1" ht="14.45" hidden="1" customHeight="1" outlineLevel="1" x14ac:dyDescent="0.2">
      <c r="B168" s="539"/>
      <c r="C168" s="276" t="s">
        <v>17370</v>
      </c>
      <c r="D168" s="258">
        <v>1</v>
      </c>
      <c r="E168" s="258">
        <v>0</v>
      </c>
      <c r="F168" s="258">
        <v>2</v>
      </c>
    </row>
    <row r="169" spans="2:6" s="187" customFormat="1" ht="14.45" hidden="1" customHeight="1" outlineLevel="1" x14ac:dyDescent="0.2">
      <c r="B169" s="539"/>
      <c r="C169" s="276" t="s">
        <v>15551</v>
      </c>
      <c r="D169" s="258">
        <v>12</v>
      </c>
      <c r="E169" s="258">
        <v>984</v>
      </c>
      <c r="F169" s="258">
        <v>570</v>
      </c>
    </row>
    <row r="170" spans="2:6" s="187" customFormat="1" ht="14.45" hidden="1" customHeight="1" outlineLevel="1" x14ac:dyDescent="0.2">
      <c r="B170" s="539"/>
      <c r="C170" s="276" t="s">
        <v>15552</v>
      </c>
      <c r="D170" s="258">
        <v>22</v>
      </c>
      <c r="E170" s="258">
        <v>237</v>
      </c>
      <c r="F170" s="258">
        <v>153</v>
      </c>
    </row>
    <row r="171" spans="2:6" s="187" customFormat="1" ht="14.45" hidden="1" customHeight="1" outlineLevel="1" x14ac:dyDescent="0.2">
      <c r="B171" s="539"/>
      <c r="C171" s="276" t="s">
        <v>15553</v>
      </c>
      <c r="D171" s="258">
        <v>27</v>
      </c>
      <c r="E171" s="258">
        <v>0</v>
      </c>
      <c r="F171" s="258">
        <v>304</v>
      </c>
    </row>
    <row r="172" spans="2:6" s="187" customFormat="1" ht="14.45" hidden="1" customHeight="1" outlineLevel="1" x14ac:dyDescent="0.2">
      <c r="B172" s="539"/>
      <c r="C172" s="276" t="s">
        <v>15554</v>
      </c>
      <c r="D172" s="258">
        <v>430</v>
      </c>
      <c r="E172" s="258">
        <v>850</v>
      </c>
      <c r="F172" s="258">
        <v>1803</v>
      </c>
    </row>
    <row r="173" spans="2:6" s="187" customFormat="1" ht="14.45" hidden="1" customHeight="1" outlineLevel="1" x14ac:dyDescent="0.2">
      <c r="B173" s="539"/>
      <c r="C173" s="276" t="s">
        <v>15555</v>
      </c>
      <c r="D173" s="258">
        <v>47</v>
      </c>
      <c r="E173" s="258">
        <v>374</v>
      </c>
      <c r="F173" s="258">
        <v>329</v>
      </c>
    </row>
    <row r="174" spans="2:6" s="187" customFormat="1" ht="14.45" hidden="1" customHeight="1" outlineLevel="1" x14ac:dyDescent="0.2">
      <c r="B174" s="539"/>
      <c r="C174" s="276" t="s">
        <v>15556</v>
      </c>
      <c r="D174" s="258">
        <v>384</v>
      </c>
      <c r="E174" s="258">
        <v>35223</v>
      </c>
      <c r="F174" s="258">
        <v>11651</v>
      </c>
    </row>
    <row r="175" spans="2:6" s="187" customFormat="1" ht="14.45" hidden="1" customHeight="1" outlineLevel="1" x14ac:dyDescent="0.2">
      <c r="B175" s="539"/>
      <c r="C175" s="276" t="s">
        <v>15557</v>
      </c>
      <c r="D175" s="258">
        <v>168</v>
      </c>
      <c r="E175" s="258">
        <v>10623</v>
      </c>
      <c r="F175" s="258">
        <v>3157</v>
      </c>
    </row>
    <row r="176" spans="2:6" s="187" customFormat="1" ht="14.45" hidden="1" customHeight="1" outlineLevel="1" x14ac:dyDescent="0.2">
      <c r="B176" s="539"/>
      <c r="C176" s="276" t="s">
        <v>15558</v>
      </c>
      <c r="D176" s="258">
        <v>38</v>
      </c>
      <c r="E176" s="258">
        <v>2331</v>
      </c>
      <c r="F176" s="258">
        <v>460</v>
      </c>
    </row>
    <row r="177" spans="2:6" s="187" customFormat="1" ht="14.45" hidden="1" customHeight="1" outlineLevel="1" x14ac:dyDescent="0.2">
      <c r="B177" s="539"/>
      <c r="C177" s="276" t="s">
        <v>15559</v>
      </c>
      <c r="D177" s="258">
        <v>828</v>
      </c>
      <c r="E177" s="258">
        <v>110764</v>
      </c>
      <c r="F177" s="258">
        <v>23196</v>
      </c>
    </row>
    <row r="178" spans="2:6" s="187" customFormat="1" ht="14.45" hidden="1" customHeight="1" outlineLevel="1" x14ac:dyDescent="0.2">
      <c r="B178" s="539"/>
      <c r="C178" s="276" t="s">
        <v>15560</v>
      </c>
      <c r="D178" s="258">
        <v>296</v>
      </c>
      <c r="E178" s="258">
        <v>27904</v>
      </c>
      <c r="F178" s="258">
        <v>8707</v>
      </c>
    </row>
    <row r="179" spans="2:6" s="187" customFormat="1" ht="14.45" hidden="1" customHeight="1" outlineLevel="1" x14ac:dyDescent="0.2">
      <c r="B179" s="539"/>
      <c r="C179" s="276" t="s">
        <v>15561</v>
      </c>
      <c r="D179" s="258">
        <v>111</v>
      </c>
      <c r="E179" s="258">
        <v>6136</v>
      </c>
      <c r="F179" s="258">
        <v>2750</v>
      </c>
    </row>
    <row r="180" spans="2:6" s="187" customFormat="1" ht="14.45" hidden="1" customHeight="1" outlineLevel="1" x14ac:dyDescent="0.2">
      <c r="B180" s="539"/>
      <c r="C180" s="276" t="s">
        <v>10443</v>
      </c>
      <c r="D180" s="258">
        <v>2</v>
      </c>
      <c r="E180" s="258">
        <v>0</v>
      </c>
      <c r="F180" s="258">
        <v>0</v>
      </c>
    </row>
    <row r="181" spans="2:6" s="187" customFormat="1" ht="14.45" hidden="1" customHeight="1" outlineLevel="1" x14ac:dyDescent="0.2">
      <c r="B181" s="539"/>
      <c r="C181" s="276" t="s">
        <v>15562</v>
      </c>
      <c r="D181" s="258">
        <v>155</v>
      </c>
      <c r="E181" s="258">
        <v>3993</v>
      </c>
      <c r="F181" s="258">
        <v>1521</v>
      </c>
    </row>
    <row r="182" spans="2:6" s="187" customFormat="1" ht="14.45" hidden="1" customHeight="1" outlineLevel="1" x14ac:dyDescent="0.2">
      <c r="B182" s="539"/>
      <c r="C182" s="276" t="s">
        <v>15563</v>
      </c>
      <c r="D182" s="258">
        <v>22</v>
      </c>
      <c r="E182" s="258">
        <v>15</v>
      </c>
      <c r="F182" s="258">
        <v>73</v>
      </c>
    </row>
    <row r="183" spans="2:6" s="187" customFormat="1" ht="14.45" hidden="1" customHeight="1" outlineLevel="1" x14ac:dyDescent="0.2">
      <c r="B183" s="539"/>
      <c r="C183" s="276" t="s">
        <v>15564</v>
      </c>
      <c r="D183" s="258">
        <v>11</v>
      </c>
      <c r="E183" s="258">
        <v>41</v>
      </c>
      <c r="F183" s="258">
        <v>9</v>
      </c>
    </row>
    <row r="184" spans="2:6" s="187" customFormat="1" ht="14.45" hidden="1" customHeight="1" outlineLevel="1" x14ac:dyDescent="0.2">
      <c r="B184" s="539"/>
      <c r="C184" s="276" t="s">
        <v>15565</v>
      </c>
      <c r="D184" s="258">
        <v>405</v>
      </c>
      <c r="E184" s="258">
        <v>21723</v>
      </c>
      <c r="F184" s="258">
        <v>8879</v>
      </c>
    </row>
    <row r="185" spans="2:6" s="187" customFormat="1" ht="14.45" hidden="1" customHeight="1" outlineLevel="1" x14ac:dyDescent="0.2">
      <c r="B185" s="539"/>
      <c r="C185" s="276" t="s">
        <v>15566</v>
      </c>
      <c r="D185" s="258">
        <v>140</v>
      </c>
      <c r="E185" s="258">
        <v>3048</v>
      </c>
      <c r="F185" s="258">
        <v>2267</v>
      </c>
    </row>
    <row r="186" spans="2:6" s="187" customFormat="1" ht="14.45" hidden="1" customHeight="1" outlineLevel="1" x14ac:dyDescent="0.2">
      <c r="B186" s="539"/>
      <c r="C186" s="276" t="s">
        <v>15567</v>
      </c>
      <c r="D186" s="258">
        <v>69</v>
      </c>
      <c r="E186" s="258">
        <v>1531</v>
      </c>
      <c r="F186" s="258">
        <v>994</v>
      </c>
    </row>
    <row r="187" spans="2:6" s="187" customFormat="1" ht="14.45" hidden="1" customHeight="1" outlineLevel="1" x14ac:dyDescent="0.2">
      <c r="B187" s="539"/>
      <c r="C187" s="276" t="s">
        <v>15568</v>
      </c>
      <c r="D187" s="258">
        <v>30</v>
      </c>
      <c r="E187" s="258">
        <v>33</v>
      </c>
      <c r="F187" s="258">
        <v>123</v>
      </c>
    </row>
    <row r="188" spans="2:6" s="187" customFormat="1" ht="14.45" hidden="1" customHeight="1" outlineLevel="1" x14ac:dyDescent="0.2">
      <c r="B188" s="539"/>
      <c r="C188" s="276" t="s">
        <v>15569</v>
      </c>
      <c r="D188" s="258">
        <v>6</v>
      </c>
      <c r="E188" s="258">
        <v>0</v>
      </c>
      <c r="F188" s="258">
        <v>23</v>
      </c>
    </row>
    <row r="189" spans="2:6" s="187" customFormat="1" ht="14.45" hidden="1" customHeight="1" outlineLevel="1" x14ac:dyDescent="0.2">
      <c r="B189" s="539"/>
      <c r="C189" s="276" t="s">
        <v>15570</v>
      </c>
      <c r="D189" s="258">
        <v>15</v>
      </c>
      <c r="E189" s="258">
        <v>140</v>
      </c>
      <c r="F189" s="258">
        <v>52</v>
      </c>
    </row>
    <row r="190" spans="2:6" s="187" customFormat="1" ht="14.45" hidden="1" customHeight="1" outlineLevel="1" x14ac:dyDescent="0.2">
      <c r="B190" s="539"/>
      <c r="C190" s="276" t="s">
        <v>15571</v>
      </c>
      <c r="D190" s="258">
        <v>17</v>
      </c>
      <c r="E190" s="258">
        <v>538</v>
      </c>
      <c r="F190" s="258">
        <v>133</v>
      </c>
    </row>
    <row r="191" spans="2:6" s="187" customFormat="1" ht="14.45" hidden="1" customHeight="1" outlineLevel="1" x14ac:dyDescent="0.2">
      <c r="B191" s="539"/>
      <c r="C191" s="276" t="s">
        <v>15572</v>
      </c>
      <c r="D191" s="258">
        <v>12</v>
      </c>
      <c r="E191" s="258">
        <v>49</v>
      </c>
      <c r="F191" s="258">
        <v>261</v>
      </c>
    </row>
    <row r="192" spans="2:6" s="187" customFormat="1" ht="14.45" hidden="1" customHeight="1" outlineLevel="1" x14ac:dyDescent="0.2">
      <c r="B192" s="539"/>
      <c r="C192" s="276" t="s">
        <v>15573</v>
      </c>
      <c r="D192" s="258">
        <v>42</v>
      </c>
      <c r="E192" s="258">
        <v>2150</v>
      </c>
      <c r="F192" s="258">
        <v>269</v>
      </c>
    </row>
    <row r="193" spans="2:6" s="187" customFormat="1" ht="14.45" hidden="1" customHeight="1" outlineLevel="1" x14ac:dyDescent="0.2">
      <c r="B193" s="539"/>
      <c r="C193" s="276" t="s">
        <v>15574</v>
      </c>
      <c r="D193" s="258">
        <v>115</v>
      </c>
      <c r="E193" s="258">
        <v>523</v>
      </c>
      <c r="F193" s="258">
        <v>727</v>
      </c>
    </row>
    <row r="194" spans="2:6" s="187" customFormat="1" ht="14.45" hidden="1" customHeight="1" outlineLevel="1" x14ac:dyDescent="0.2">
      <c r="B194" s="539"/>
      <c r="C194" s="276" t="s">
        <v>15575</v>
      </c>
      <c r="D194" s="258">
        <v>183</v>
      </c>
      <c r="E194" s="258">
        <v>4629</v>
      </c>
      <c r="F194" s="258">
        <v>4098</v>
      </c>
    </row>
    <row r="195" spans="2:6" s="187" customFormat="1" ht="14.45" hidden="1" customHeight="1" outlineLevel="1" x14ac:dyDescent="0.2">
      <c r="B195" s="539"/>
      <c r="C195" s="276" t="s">
        <v>15576</v>
      </c>
      <c r="D195" s="258">
        <v>91</v>
      </c>
      <c r="E195" s="258">
        <v>2185</v>
      </c>
      <c r="F195" s="258">
        <v>919</v>
      </c>
    </row>
    <row r="196" spans="2:6" s="187" customFormat="1" ht="14.45" hidden="1" customHeight="1" outlineLevel="1" x14ac:dyDescent="0.2">
      <c r="B196" s="539"/>
      <c r="C196" s="276" t="s">
        <v>15577</v>
      </c>
      <c r="D196" s="258">
        <v>54</v>
      </c>
      <c r="E196" s="258">
        <v>300</v>
      </c>
      <c r="F196" s="258">
        <v>419</v>
      </c>
    </row>
    <row r="197" spans="2:6" s="187" customFormat="1" ht="14.45" hidden="1" customHeight="1" outlineLevel="1" x14ac:dyDescent="0.2">
      <c r="B197" s="539"/>
      <c r="C197" s="276" t="s">
        <v>15578</v>
      </c>
      <c r="D197" s="258">
        <v>113</v>
      </c>
      <c r="E197" s="258">
        <v>5956</v>
      </c>
      <c r="F197" s="258">
        <v>2251</v>
      </c>
    </row>
    <row r="198" spans="2:6" s="187" customFormat="1" ht="14.45" hidden="1" customHeight="1" outlineLevel="1" x14ac:dyDescent="0.2">
      <c r="B198" s="539"/>
      <c r="C198" s="276" t="s">
        <v>15579</v>
      </c>
      <c r="D198" s="258">
        <v>251</v>
      </c>
      <c r="E198" s="258">
        <v>9563</v>
      </c>
      <c r="F198" s="258">
        <v>8524</v>
      </c>
    </row>
    <row r="199" spans="2:6" s="187" customFormat="1" ht="14.45" hidden="1" customHeight="1" outlineLevel="1" x14ac:dyDescent="0.2">
      <c r="B199" s="539"/>
      <c r="C199" s="276" t="s">
        <v>15580</v>
      </c>
      <c r="D199" s="258">
        <v>3</v>
      </c>
      <c r="E199" s="258">
        <v>13</v>
      </c>
      <c r="F199" s="258">
        <v>6</v>
      </c>
    </row>
    <row r="200" spans="2:6" s="187" customFormat="1" ht="14.45" hidden="1" customHeight="1" outlineLevel="1" x14ac:dyDescent="0.2">
      <c r="B200" s="539"/>
      <c r="C200" s="276" t="s">
        <v>15581</v>
      </c>
      <c r="D200" s="258">
        <v>36</v>
      </c>
      <c r="E200" s="258">
        <v>3033</v>
      </c>
      <c r="F200" s="258">
        <v>180</v>
      </c>
    </row>
    <row r="201" spans="2:6" s="187" customFormat="1" ht="14.45" hidden="1" customHeight="1" outlineLevel="1" x14ac:dyDescent="0.2">
      <c r="B201" s="539"/>
      <c r="C201" s="276" t="s">
        <v>17187</v>
      </c>
      <c r="D201" s="258">
        <v>22</v>
      </c>
      <c r="E201" s="258">
        <v>738</v>
      </c>
      <c r="F201" s="258">
        <v>98</v>
      </c>
    </row>
    <row r="202" spans="2:6" s="187" customFormat="1" ht="14.45" hidden="1" customHeight="1" outlineLevel="1" x14ac:dyDescent="0.2">
      <c r="B202" s="539"/>
      <c r="C202" s="276" t="s">
        <v>15582</v>
      </c>
      <c r="D202" s="258">
        <v>57</v>
      </c>
      <c r="E202" s="258">
        <v>285</v>
      </c>
      <c r="F202" s="258">
        <v>407</v>
      </c>
    </row>
    <row r="203" spans="2:6" s="187" customFormat="1" ht="14.45" hidden="1" customHeight="1" outlineLevel="1" x14ac:dyDescent="0.2">
      <c r="B203" s="539"/>
      <c r="C203" s="276" t="s">
        <v>15583</v>
      </c>
      <c r="D203" s="258">
        <v>3</v>
      </c>
      <c r="E203" s="258">
        <v>3</v>
      </c>
      <c r="F203" s="258">
        <v>6</v>
      </c>
    </row>
    <row r="204" spans="2:6" s="187" customFormat="1" ht="14.45" hidden="1" customHeight="1" outlineLevel="1" x14ac:dyDescent="0.2">
      <c r="B204" s="539"/>
      <c r="C204" s="276" t="s">
        <v>15584</v>
      </c>
      <c r="D204" s="258">
        <v>499</v>
      </c>
      <c r="E204" s="258">
        <v>17671</v>
      </c>
      <c r="F204" s="258">
        <v>22399</v>
      </c>
    </row>
    <row r="205" spans="2:6" s="187" customFormat="1" ht="14.45" hidden="1" customHeight="1" outlineLevel="1" x14ac:dyDescent="0.2">
      <c r="B205" s="539"/>
      <c r="C205" s="276" t="s">
        <v>16954</v>
      </c>
      <c r="D205" s="258">
        <v>254</v>
      </c>
      <c r="E205" s="258">
        <v>440</v>
      </c>
      <c r="F205" s="258">
        <v>1510</v>
      </c>
    </row>
    <row r="206" spans="2:6" s="187" customFormat="1" ht="14.45" hidden="1" customHeight="1" outlineLevel="1" x14ac:dyDescent="0.2">
      <c r="B206" s="539"/>
      <c r="C206" s="276" t="s">
        <v>15585</v>
      </c>
      <c r="D206" s="258">
        <v>71</v>
      </c>
      <c r="E206" s="258">
        <v>554</v>
      </c>
      <c r="F206" s="258">
        <v>84</v>
      </c>
    </row>
    <row r="207" spans="2:6" s="187" customFormat="1" ht="14.45" hidden="1" customHeight="1" outlineLevel="1" x14ac:dyDescent="0.2">
      <c r="B207" s="539"/>
      <c r="C207" s="276" t="s">
        <v>15586</v>
      </c>
      <c r="D207" s="258">
        <v>41</v>
      </c>
      <c r="E207" s="258">
        <v>36</v>
      </c>
      <c r="F207" s="258">
        <v>450</v>
      </c>
    </row>
    <row r="208" spans="2:6" s="187" customFormat="1" ht="14.45" hidden="1" customHeight="1" outlineLevel="1" x14ac:dyDescent="0.2">
      <c r="B208" s="539"/>
      <c r="C208" s="276" t="s">
        <v>15587</v>
      </c>
      <c r="D208" s="258">
        <v>836</v>
      </c>
      <c r="E208" s="258">
        <v>48041</v>
      </c>
      <c r="F208" s="258">
        <v>28236</v>
      </c>
    </row>
    <row r="209" spans="2:6" s="187" customFormat="1" ht="14.45" hidden="1" customHeight="1" outlineLevel="1" x14ac:dyDescent="0.2">
      <c r="B209" s="539"/>
      <c r="C209" s="276" t="s">
        <v>15588</v>
      </c>
      <c r="D209" s="258">
        <v>15</v>
      </c>
      <c r="E209" s="258">
        <v>166</v>
      </c>
      <c r="F209" s="258">
        <v>170</v>
      </c>
    </row>
    <row r="210" spans="2:6" s="187" customFormat="1" ht="14.45" hidden="1" customHeight="1" outlineLevel="1" x14ac:dyDescent="0.2">
      <c r="B210" s="539"/>
      <c r="C210" s="276" t="s">
        <v>15589</v>
      </c>
      <c r="D210" s="258">
        <v>253</v>
      </c>
      <c r="E210" s="258">
        <v>19495</v>
      </c>
      <c r="F210" s="258">
        <v>2842</v>
      </c>
    </row>
    <row r="211" spans="2:6" s="187" customFormat="1" ht="14.45" hidden="1" customHeight="1" outlineLevel="1" x14ac:dyDescent="0.2">
      <c r="B211" s="539"/>
      <c r="C211" s="276" t="s">
        <v>15590</v>
      </c>
      <c r="D211" s="258">
        <v>8</v>
      </c>
      <c r="E211" s="258">
        <v>0</v>
      </c>
      <c r="F211" s="258">
        <v>10</v>
      </c>
    </row>
    <row r="212" spans="2:6" s="187" customFormat="1" ht="14.45" hidden="1" customHeight="1" outlineLevel="1" x14ac:dyDescent="0.2">
      <c r="B212" s="539"/>
      <c r="C212" s="276" t="s">
        <v>15591</v>
      </c>
      <c r="D212" s="258">
        <v>1</v>
      </c>
      <c r="E212" s="258">
        <v>52</v>
      </c>
      <c r="F212" s="258">
        <v>0</v>
      </c>
    </row>
    <row r="213" spans="2:6" s="187" customFormat="1" ht="14.45" hidden="1" customHeight="1" outlineLevel="1" x14ac:dyDescent="0.2">
      <c r="B213" s="539"/>
      <c r="C213" s="276" t="s">
        <v>17086</v>
      </c>
      <c r="D213" s="258">
        <v>33</v>
      </c>
      <c r="E213" s="258">
        <v>878</v>
      </c>
      <c r="F213" s="258">
        <v>148</v>
      </c>
    </row>
    <row r="214" spans="2:6" s="187" customFormat="1" ht="14.45" hidden="1" customHeight="1" outlineLevel="1" x14ac:dyDescent="0.2">
      <c r="B214" s="539"/>
      <c r="C214" s="276" t="s">
        <v>15592</v>
      </c>
      <c r="D214" s="258">
        <v>569</v>
      </c>
      <c r="E214" s="258">
        <v>9236</v>
      </c>
      <c r="F214" s="258">
        <v>5089</v>
      </c>
    </row>
    <row r="215" spans="2:6" s="187" customFormat="1" ht="14.45" hidden="1" customHeight="1" outlineLevel="1" x14ac:dyDescent="0.2">
      <c r="B215" s="539"/>
      <c r="C215" s="276" t="s">
        <v>17073</v>
      </c>
      <c r="D215" s="258">
        <v>5</v>
      </c>
      <c r="E215" s="258">
        <v>0</v>
      </c>
      <c r="F215" s="258">
        <v>8</v>
      </c>
    </row>
    <row r="216" spans="2:6" s="187" customFormat="1" ht="14.45" hidden="1" customHeight="1" outlineLevel="1" x14ac:dyDescent="0.2">
      <c r="B216" s="539"/>
      <c r="C216" s="276" t="s">
        <v>15593</v>
      </c>
      <c r="D216" s="258">
        <v>147</v>
      </c>
      <c r="E216" s="258">
        <v>6310</v>
      </c>
      <c r="F216" s="258">
        <v>3944</v>
      </c>
    </row>
    <row r="217" spans="2:6" s="187" customFormat="1" ht="14.45" hidden="1" customHeight="1" outlineLevel="1" x14ac:dyDescent="0.2">
      <c r="B217" s="539"/>
      <c r="C217" s="276" t="s">
        <v>15594</v>
      </c>
      <c r="D217" s="258">
        <v>89</v>
      </c>
      <c r="E217" s="258">
        <v>5119</v>
      </c>
      <c r="F217" s="258">
        <v>1874</v>
      </c>
    </row>
    <row r="218" spans="2:6" s="187" customFormat="1" ht="14.45" hidden="1" customHeight="1" outlineLevel="1" x14ac:dyDescent="0.2">
      <c r="B218" s="539"/>
      <c r="C218" s="276" t="s">
        <v>15595</v>
      </c>
      <c r="D218" s="258">
        <v>36</v>
      </c>
      <c r="E218" s="258">
        <v>0</v>
      </c>
      <c r="F218" s="258">
        <v>4</v>
      </c>
    </row>
    <row r="219" spans="2:6" s="187" customFormat="1" ht="14.45" hidden="1" customHeight="1" outlineLevel="1" x14ac:dyDescent="0.2">
      <c r="B219" s="539"/>
      <c r="C219" s="276" t="s">
        <v>15596</v>
      </c>
      <c r="D219" s="258">
        <v>469</v>
      </c>
      <c r="E219" s="258">
        <v>25880</v>
      </c>
      <c r="F219" s="258">
        <v>18371</v>
      </c>
    </row>
    <row r="220" spans="2:6" s="187" customFormat="1" ht="14.45" hidden="1" customHeight="1" outlineLevel="1" x14ac:dyDescent="0.2">
      <c r="B220" s="539"/>
      <c r="C220" s="276" t="s">
        <v>15597</v>
      </c>
      <c r="D220" s="258">
        <v>40</v>
      </c>
      <c r="E220" s="258">
        <v>651</v>
      </c>
      <c r="F220" s="258">
        <v>240</v>
      </c>
    </row>
    <row r="221" spans="2:6" s="187" customFormat="1" ht="14.45" hidden="1" customHeight="1" outlineLevel="1" x14ac:dyDescent="0.2">
      <c r="B221" s="539"/>
      <c r="C221" s="276" t="s">
        <v>9873</v>
      </c>
      <c r="D221" s="258">
        <v>4</v>
      </c>
      <c r="E221" s="258">
        <v>18</v>
      </c>
      <c r="F221" s="258">
        <v>2</v>
      </c>
    </row>
    <row r="222" spans="2:6" s="187" customFormat="1" ht="14.45" hidden="1" customHeight="1" outlineLevel="1" x14ac:dyDescent="0.2">
      <c r="B222" s="539"/>
      <c r="C222" s="276" t="s">
        <v>15598</v>
      </c>
      <c r="D222" s="258">
        <v>43</v>
      </c>
      <c r="E222" s="258">
        <v>355</v>
      </c>
      <c r="F222" s="258">
        <v>670</v>
      </c>
    </row>
    <row r="223" spans="2:6" s="187" customFormat="1" ht="14.45" hidden="1" customHeight="1" outlineLevel="1" x14ac:dyDescent="0.2">
      <c r="B223" s="539"/>
      <c r="C223" s="276" t="s">
        <v>15599</v>
      </c>
      <c r="D223" s="258">
        <v>112</v>
      </c>
      <c r="E223" s="258">
        <v>4272</v>
      </c>
      <c r="F223" s="258">
        <v>3898</v>
      </c>
    </row>
    <row r="224" spans="2:6" s="187" customFormat="1" ht="14.45" hidden="1" customHeight="1" outlineLevel="1" x14ac:dyDescent="0.2">
      <c r="B224" s="539"/>
      <c r="C224" s="276" t="s">
        <v>15600</v>
      </c>
      <c r="D224" s="258">
        <v>353</v>
      </c>
      <c r="E224" s="258">
        <v>28654</v>
      </c>
      <c r="F224" s="258">
        <v>13976</v>
      </c>
    </row>
    <row r="225" spans="2:6" s="187" customFormat="1" ht="14.45" hidden="1" customHeight="1" outlineLevel="1" x14ac:dyDescent="0.2">
      <c r="B225" s="539"/>
      <c r="C225" s="276" t="s">
        <v>15601</v>
      </c>
      <c r="D225" s="258">
        <v>4</v>
      </c>
      <c r="E225" s="258">
        <v>9</v>
      </c>
      <c r="F225" s="258">
        <v>2</v>
      </c>
    </row>
    <row r="226" spans="2:6" s="187" customFormat="1" ht="14.45" hidden="1" customHeight="1" outlineLevel="1" x14ac:dyDescent="0.2">
      <c r="B226" s="539"/>
      <c r="C226" s="276" t="s">
        <v>15602</v>
      </c>
      <c r="D226" s="258">
        <v>60</v>
      </c>
      <c r="E226" s="258">
        <v>146</v>
      </c>
      <c r="F226" s="258">
        <v>461</v>
      </c>
    </row>
    <row r="227" spans="2:6" s="187" customFormat="1" ht="14.45" hidden="1" customHeight="1" outlineLevel="1" x14ac:dyDescent="0.2">
      <c r="B227" s="539"/>
      <c r="C227" s="276" t="s">
        <v>17371</v>
      </c>
      <c r="D227" s="258">
        <v>86</v>
      </c>
      <c r="E227" s="258">
        <v>0</v>
      </c>
      <c r="F227" s="258">
        <v>138</v>
      </c>
    </row>
    <row r="228" spans="2:6" s="187" customFormat="1" ht="14.45" hidden="1" customHeight="1" outlineLevel="1" x14ac:dyDescent="0.2">
      <c r="B228" s="539"/>
      <c r="C228" s="276" t="s">
        <v>15603</v>
      </c>
      <c r="D228" s="258">
        <v>2</v>
      </c>
      <c r="E228" s="258">
        <v>1</v>
      </c>
      <c r="F228" s="258">
        <v>0</v>
      </c>
    </row>
    <row r="229" spans="2:6" s="187" customFormat="1" ht="14.45" hidden="1" customHeight="1" outlineLevel="1" x14ac:dyDescent="0.2">
      <c r="B229" s="539"/>
      <c r="C229" s="276" t="s">
        <v>15604</v>
      </c>
      <c r="D229" s="258">
        <v>13</v>
      </c>
      <c r="E229" s="258">
        <v>3563</v>
      </c>
      <c r="F229" s="258">
        <v>304</v>
      </c>
    </row>
    <row r="230" spans="2:6" s="187" customFormat="1" ht="14.45" hidden="1" customHeight="1" outlineLevel="1" x14ac:dyDescent="0.2">
      <c r="B230" s="539"/>
      <c r="C230" s="276" t="s">
        <v>15605</v>
      </c>
      <c r="D230" s="258">
        <v>164</v>
      </c>
      <c r="E230" s="258">
        <v>3914</v>
      </c>
      <c r="F230" s="258">
        <v>3701</v>
      </c>
    </row>
    <row r="231" spans="2:6" s="187" customFormat="1" ht="14.45" hidden="1" customHeight="1" outlineLevel="1" x14ac:dyDescent="0.2">
      <c r="B231" s="539"/>
      <c r="C231" s="276" t="s">
        <v>17188</v>
      </c>
      <c r="D231" s="258">
        <v>16</v>
      </c>
      <c r="E231" s="258">
        <v>155</v>
      </c>
      <c r="F231" s="258">
        <v>155</v>
      </c>
    </row>
    <row r="232" spans="2:6" s="187" customFormat="1" ht="14.45" hidden="1" customHeight="1" outlineLevel="1" x14ac:dyDescent="0.2">
      <c r="B232" s="539"/>
      <c r="C232" s="276" t="s">
        <v>15606</v>
      </c>
      <c r="D232" s="258">
        <v>1475</v>
      </c>
      <c r="E232" s="258">
        <v>25816</v>
      </c>
      <c r="F232" s="258">
        <v>55238</v>
      </c>
    </row>
    <row r="233" spans="2:6" s="187" customFormat="1" ht="14.45" hidden="1" customHeight="1" outlineLevel="1" x14ac:dyDescent="0.2">
      <c r="B233" s="539"/>
      <c r="C233" s="276" t="s">
        <v>15607</v>
      </c>
      <c r="D233" s="258">
        <v>1467</v>
      </c>
      <c r="E233" s="258">
        <v>143375</v>
      </c>
      <c r="F233" s="258">
        <v>31571</v>
      </c>
    </row>
    <row r="234" spans="2:6" s="187" customFormat="1" ht="14.45" hidden="1" customHeight="1" outlineLevel="1" x14ac:dyDescent="0.2">
      <c r="B234" s="539"/>
      <c r="C234" s="276" t="s">
        <v>15608</v>
      </c>
      <c r="D234" s="258">
        <v>7235</v>
      </c>
      <c r="E234" s="258">
        <v>280427</v>
      </c>
      <c r="F234" s="258">
        <v>61043</v>
      </c>
    </row>
    <row r="235" spans="2:6" s="187" customFormat="1" ht="14.45" hidden="1" customHeight="1" outlineLevel="1" x14ac:dyDescent="0.2">
      <c r="B235" s="539"/>
      <c r="C235" s="276" t="s">
        <v>15609</v>
      </c>
      <c r="D235" s="258">
        <v>22</v>
      </c>
      <c r="E235" s="258">
        <v>686</v>
      </c>
      <c r="F235" s="258">
        <v>355</v>
      </c>
    </row>
    <row r="236" spans="2:6" s="187" customFormat="1" ht="14.45" hidden="1" customHeight="1" outlineLevel="1" x14ac:dyDescent="0.2">
      <c r="B236" s="539"/>
      <c r="C236" s="276" t="s">
        <v>15610</v>
      </c>
      <c r="D236" s="258">
        <v>809</v>
      </c>
      <c r="E236" s="258">
        <v>71887</v>
      </c>
      <c r="F236" s="258">
        <v>35570</v>
      </c>
    </row>
    <row r="237" spans="2:6" s="187" customFormat="1" ht="14.45" hidden="1" customHeight="1" outlineLevel="1" x14ac:dyDescent="0.2">
      <c r="B237" s="539"/>
      <c r="C237" s="276" t="s">
        <v>15611</v>
      </c>
      <c r="D237" s="258">
        <v>700</v>
      </c>
      <c r="E237" s="258">
        <v>59571</v>
      </c>
      <c r="F237" s="258">
        <v>19492</v>
      </c>
    </row>
    <row r="238" spans="2:6" s="187" customFormat="1" ht="14.45" hidden="1" customHeight="1" outlineLevel="1" x14ac:dyDescent="0.2">
      <c r="B238" s="539"/>
      <c r="C238" s="276" t="s">
        <v>15612</v>
      </c>
      <c r="D238" s="258">
        <v>11</v>
      </c>
      <c r="E238" s="258">
        <v>10</v>
      </c>
      <c r="F238" s="258">
        <v>20</v>
      </c>
    </row>
    <row r="239" spans="2:6" s="187" customFormat="1" ht="14.45" hidden="1" customHeight="1" outlineLevel="1" x14ac:dyDescent="0.2">
      <c r="B239" s="539"/>
      <c r="C239" s="276" t="s">
        <v>15613</v>
      </c>
      <c r="D239" s="258">
        <v>17</v>
      </c>
      <c r="E239" s="258">
        <v>38</v>
      </c>
      <c r="F239" s="258">
        <v>174</v>
      </c>
    </row>
    <row r="240" spans="2:6" s="187" customFormat="1" ht="14.45" hidden="1" customHeight="1" outlineLevel="1" x14ac:dyDescent="0.2">
      <c r="B240" s="539"/>
      <c r="C240" s="276" t="s">
        <v>15614</v>
      </c>
      <c r="D240" s="258">
        <v>282</v>
      </c>
      <c r="E240" s="258">
        <v>18861</v>
      </c>
      <c r="F240" s="258">
        <v>2348</v>
      </c>
    </row>
    <row r="241" spans="2:6" s="187" customFormat="1" ht="14.45" hidden="1" customHeight="1" outlineLevel="1" x14ac:dyDescent="0.2">
      <c r="B241" s="539"/>
      <c r="C241" s="276" t="s">
        <v>15615</v>
      </c>
      <c r="D241" s="258">
        <v>239</v>
      </c>
      <c r="E241" s="258">
        <v>13678</v>
      </c>
      <c r="F241" s="258">
        <v>3066</v>
      </c>
    </row>
    <row r="242" spans="2:6" s="187" customFormat="1" ht="14.45" hidden="1" customHeight="1" outlineLevel="1" x14ac:dyDescent="0.2">
      <c r="B242" s="539"/>
      <c r="C242" s="276" t="s">
        <v>15616</v>
      </c>
      <c r="D242" s="258">
        <v>36</v>
      </c>
      <c r="E242" s="258">
        <v>64</v>
      </c>
      <c r="F242" s="258">
        <v>287</v>
      </c>
    </row>
    <row r="243" spans="2:6" s="187" customFormat="1" ht="14.45" hidden="1" customHeight="1" outlineLevel="1" x14ac:dyDescent="0.2">
      <c r="B243" s="539"/>
      <c r="C243" s="276" t="s">
        <v>15617</v>
      </c>
      <c r="D243" s="258">
        <v>45</v>
      </c>
      <c r="E243" s="258">
        <v>53</v>
      </c>
      <c r="F243" s="258">
        <v>78</v>
      </c>
    </row>
    <row r="244" spans="2:6" s="187" customFormat="1" ht="14.45" hidden="1" customHeight="1" outlineLevel="1" x14ac:dyDescent="0.2">
      <c r="B244" s="539"/>
      <c r="C244" s="276" t="s">
        <v>17074</v>
      </c>
      <c r="D244" s="258">
        <v>27</v>
      </c>
      <c r="E244" s="258">
        <v>14</v>
      </c>
      <c r="F244" s="258">
        <v>299</v>
      </c>
    </row>
    <row r="245" spans="2:6" s="187" customFormat="1" ht="14.45" hidden="1" customHeight="1" outlineLevel="1" x14ac:dyDescent="0.2">
      <c r="B245" s="539"/>
      <c r="C245" s="276" t="s">
        <v>16112</v>
      </c>
      <c r="D245" s="258">
        <v>330</v>
      </c>
      <c r="E245" s="258">
        <v>8006</v>
      </c>
      <c r="F245" s="258">
        <v>1624</v>
      </c>
    </row>
    <row r="246" spans="2:6" s="187" customFormat="1" ht="14.45" hidden="1" customHeight="1" outlineLevel="1" x14ac:dyDescent="0.2">
      <c r="B246" s="539"/>
      <c r="C246" s="276" t="s">
        <v>15618</v>
      </c>
      <c r="D246" s="258">
        <v>547</v>
      </c>
      <c r="E246" s="258">
        <v>59338</v>
      </c>
      <c r="F246" s="258">
        <v>29668</v>
      </c>
    </row>
    <row r="247" spans="2:6" s="187" customFormat="1" ht="14.45" hidden="1" customHeight="1" outlineLevel="1" x14ac:dyDescent="0.2">
      <c r="B247" s="539"/>
      <c r="C247" s="276" t="s">
        <v>16113</v>
      </c>
      <c r="D247" s="258">
        <v>17</v>
      </c>
      <c r="E247" s="258">
        <v>768</v>
      </c>
      <c r="F247" s="258">
        <v>2205</v>
      </c>
    </row>
    <row r="248" spans="2:6" s="187" customFormat="1" ht="14.45" hidden="1" customHeight="1" outlineLevel="1" x14ac:dyDescent="0.2">
      <c r="B248" s="539"/>
      <c r="C248" s="276" t="s">
        <v>15619</v>
      </c>
      <c r="D248" s="258">
        <v>9</v>
      </c>
      <c r="E248" s="258">
        <v>2</v>
      </c>
      <c r="F248" s="258">
        <v>71</v>
      </c>
    </row>
    <row r="249" spans="2:6" s="187" customFormat="1" ht="14.45" hidden="1" customHeight="1" outlineLevel="1" x14ac:dyDescent="0.2">
      <c r="B249" s="539"/>
      <c r="C249" s="276" t="s">
        <v>15620</v>
      </c>
      <c r="D249" s="258">
        <v>30</v>
      </c>
      <c r="E249" s="258">
        <v>880</v>
      </c>
      <c r="F249" s="258">
        <v>3453</v>
      </c>
    </row>
    <row r="250" spans="2:6" s="187" customFormat="1" ht="14.45" hidden="1" customHeight="1" outlineLevel="1" x14ac:dyDescent="0.2">
      <c r="B250" s="539"/>
      <c r="C250" s="276" t="s">
        <v>15621</v>
      </c>
      <c r="D250" s="258">
        <v>28</v>
      </c>
      <c r="E250" s="258">
        <v>3200</v>
      </c>
      <c r="F250" s="258">
        <v>779</v>
      </c>
    </row>
    <row r="251" spans="2:6" s="187" customFormat="1" ht="14.45" hidden="1" customHeight="1" outlineLevel="1" x14ac:dyDescent="0.2">
      <c r="B251" s="539"/>
      <c r="C251" s="276" t="s">
        <v>15622</v>
      </c>
      <c r="D251" s="258">
        <v>22</v>
      </c>
      <c r="E251" s="258">
        <v>2970</v>
      </c>
      <c r="F251" s="258">
        <v>2842</v>
      </c>
    </row>
    <row r="252" spans="2:6" s="187" customFormat="1" ht="14.45" hidden="1" customHeight="1" outlineLevel="1" x14ac:dyDescent="0.2">
      <c r="B252" s="539"/>
      <c r="C252" s="276" t="s">
        <v>15623</v>
      </c>
      <c r="D252" s="258">
        <v>11</v>
      </c>
      <c r="E252" s="258">
        <v>325</v>
      </c>
      <c r="F252" s="258">
        <v>55</v>
      </c>
    </row>
    <row r="253" spans="2:6" s="187" customFormat="1" ht="14.45" hidden="1" customHeight="1" outlineLevel="1" x14ac:dyDescent="0.2">
      <c r="B253" s="539"/>
      <c r="C253" s="276" t="s">
        <v>15624</v>
      </c>
      <c r="D253" s="258">
        <v>1</v>
      </c>
      <c r="E253" s="258">
        <v>0</v>
      </c>
      <c r="F253" s="258">
        <v>0</v>
      </c>
    </row>
    <row r="254" spans="2:6" s="187" customFormat="1" ht="14.45" hidden="1" customHeight="1" outlineLevel="1" x14ac:dyDescent="0.2">
      <c r="B254" s="539"/>
      <c r="C254" s="276" t="s">
        <v>15625</v>
      </c>
      <c r="D254" s="258">
        <v>18</v>
      </c>
      <c r="E254" s="258">
        <v>3</v>
      </c>
      <c r="F254" s="258">
        <v>226</v>
      </c>
    </row>
    <row r="255" spans="2:6" s="187" customFormat="1" ht="14.45" hidden="1" customHeight="1" outlineLevel="1" x14ac:dyDescent="0.2">
      <c r="B255" s="539"/>
      <c r="C255" s="276" t="s">
        <v>17097</v>
      </c>
      <c r="D255" s="258">
        <v>26</v>
      </c>
      <c r="E255" s="258">
        <v>32</v>
      </c>
      <c r="F255" s="258">
        <v>95</v>
      </c>
    </row>
    <row r="256" spans="2:6" s="187" customFormat="1" ht="14.45" hidden="1" customHeight="1" outlineLevel="1" x14ac:dyDescent="0.2">
      <c r="B256" s="539"/>
      <c r="C256" s="276" t="s">
        <v>15626</v>
      </c>
      <c r="D256" s="258">
        <v>32</v>
      </c>
      <c r="E256" s="258">
        <v>30</v>
      </c>
      <c r="F256" s="258">
        <v>1381</v>
      </c>
    </row>
    <row r="257" spans="2:6" s="187" customFormat="1" ht="14.45" hidden="1" customHeight="1" outlineLevel="1" x14ac:dyDescent="0.2">
      <c r="B257" s="539"/>
      <c r="C257" s="276" t="s">
        <v>15627</v>
      </c>
      <c r="D257" s="258">
        <v>48</v>
      </c>
      <c r="E257" s="258">
        <v>400</v>
      </c>
      <c r="F257" s="258">
        <v>618</v>
      </c>
    </row>
    <row r="258" spans="2:6" s="187" customFormat="1" ht="14.45" hidden="1" customHeight="1" outlineLevel="1" x14ac:dyDescent="0.2">
      <c r="B258" s="539"/>
      <c r="C258" s="276" t="s">
        <v>15628</v>
      </c>
      <c r="D258" s="258">
        <v>53</v>
      </c>
      <c r="E258" s="258">
        <v>49350</v>
      </c>
      <c r="F258" s="258">
        <v>1632</v>
      </c>
    </row>
    <row r="259" spans="2:6" s="187" customFormat="1" ht="14.45" hidden="1" customHeight="1" outlineLevel="1" x14ac:dyDescent="0.2">
      <c r="B259" s="539"/>
      <c r="C259" s="276" t="s">
        <v>15629</v>
      </c>
      <c r="D259" s="258">
        <v>12</v>
      </c>
      <c r="E259" s="258">
        <v>93</v>
      </c>
      <c r="F259" s="258">
        <v>312</v>
      </c>
    </row>
    <row r="260" spans="2:6" s="187" customFormat="1" ht="14.45" hidden="1" customHeight="1" outlineLevel="1" x14ac:dyDescent="0.2">
      <c r="B260" s="539"/>
      <c r="C260" s="276" t="s">
        <v>15630</v>
      </c>
      <c r="D260" s="258">
        <v>26</v>
      </c>
      <c r="E260" s="258">
        <v>816</v>
      </c>
      <c r="F260" s="258">
        <v>1007</v>
      </c>
    </row>
    <row r="261" spans="2:6" s="187" customFormat="1" ht="14.45" hidden="1" customHeight="1" outlineLevel="1" x14ac:dyDescent="0.2">
      <c r="B261" s="539"/>
      <c r="C261" s="276" t="s">
        <v>15631</v>
      </c>
      <c r="D261" s="258">
        <v>32</v>
      </c>
      <c r="E261" s="258">
        <v>823</v>
      </c>
      <c r="F261" s="258">
        <v>2394</v>
      </c>
    </row>
    <row r="262" spans="2:6" s="187" customFormat="1" ht="14.45" hidden="1" customHeight="1" outlineLevel="1" x14ac:dyDescent="0.2">
      <c r="B262" s="539"/>
      <c r="C262" s="276" t="s">
        <v>15632</v>
      </c>
      <c r="D262" s="258">
        <v>8</v>
      </c>
      <c r="E262" s="258">
        <v>1</v>
      </c>
      <c r="F262" s="258">
        <v>167</v>
      </c>
    </row>
    <row r="263" spans="2:6" s="187" customFormat="1" ht="14.45" hidden="1" customHeight="1" outlineLevel="1" x14ac:dyDescent="0.2">
      <c r="B263" s="539"/>
      <c r="C263" s="276" t="s">
        <v>15633</v>
      </c>
      <c r="D263" s="258">
        <v>132</v>
      </c>
      <c r="E263" s="258">
        <v>91</v>
      </c>
      <c r="F263" s="258">
        <v>2908</v>
      </c>
    </row>
    <row r="264" spans="2:6" s="187" customFormat="1" ht="14.45" hidden="1" customHeight="1" outlineLevel="1" x14ac:dyDescent="0.2">
      <c r="B264" s="539"/>
      <c r="C264" s="276" t="s">
        <v>15634</v>
      </c>
      <c r="D264" s="258">
        <v>11</v>
      </c>
      <c r="E264" s="258">
        <v>587</v>
      </c>
      <c r="F264" s="258">
        <v>105</v>
      </c>
    </row>
    <row r="265" spans="2:6" s="187" customFormat="1" ht="14.45" hidden="1" customHeight="1" outlineLevel="1" x14ac:dyDescent="0.2">
      <c r="B265" s="539"/>
      <c r="C265" s="276" t="s">
        <v>15635</v>
      </c>
      <c r="D265" s="258">
        <v>17</v>
      </c>
      <c r="E265" s="258">
        <v>859</v>
      </c>
      <c r="F265" s="258">
        <v>127</v>
      </c>
    </row>
    <row r="266" spans="2:6" s="187" customFormat="1" ht="14.45" hidden="1" customHeight="1" outlineLevel="1" x14ac:dyDescent="0.2">
      <c r="B266" s="539"/>
      <c r="C266" s="276" t="s">
        <v>15636</v>
      </c>
      <c r="D266" s="258">
        <v>18</v>
      </c>
      <c r="E266" s="258">
        <v>161</v>
      </c>
      <c r="F266" s="258">
        <v>245</v>
      </c>
    </row>
    <row r="267" spans="2:6" s="187" customFormat="1" ht="14.45" hidden="1" customHeight="1" outlineLevel="1" x14ac:dyDescent="0.2">
      <c r="B267" s="539"/>
      <c r="C267" s="276" t="s">
        <v>17220</v>
      </c>
      <c r="D267" s="258">
        <v>13</v>
      </c>
      <c r="E267" s="258">
        <v>174</v>
      </c>
      <c r="F267" s="258">
        <v>32</v>
      </c>
    </row>
    <row r="268" spans="2:6" s="187" customFormat="1" ht="14.45" hidden="1" customHeight="1" outlineLevel="1" x14ac:dyDescent="0.2">
      <c r="B268" s="539"/>
      <c r="C268" s="276" t="s">
        <v>15637</v>
      </c>
      <c r="D268" s="258">
        <v>12</v>
      </c>
      <c r="E268" s="258">
        <v>0</v>
      </c>
      <c r="F268" s="258">
        <v>5</v>
      </c>
    </row>
    <row r="269" spans="2:6" s="187" customFormat="1" ht="14.45" hidden="1" customHeight="1" outlineLevel="1" x14ac:dyDescent="0.2">
      <c r="B269" s="539"/>
      <c r="C269" s="276" t="s">
        <v>15638</v>
      </c>
      <c r="D269" s="258">
        <v>82</v>
      </c>
      <c r="E269" s="258">
        <v>6094</v>
      </c>
      <c r="F269" s="258">
        <v>4053</v>
      </c>
    </row>
    <row r="270" spans="2:6" s="187" customFormat="1" ht="14.45" hidden="1" customHeight="1" outlineLevel="1" x14ac:dyDescent="0.2">
      <c r="B270" s="539"/>
      <c r="C270" s="276" t="s">
        <v>15639</v>
      </c>
      <c r="D270" s="258">
        <v>79</v>
      </c>
      <c r="E270" s="258">
        <v>39749</v>
      </c>
      <c r="F270" s="258">
        <v>776</v>
      </c>
    </row>
    <row r="271" spans="2:6" s="187" customFormat="1" ht="14.45" hidden="1" customHeight="1" outlineLevel="1" x14ac:dyDescent="0.2">
      <c r="B271" s="539"/>
      <c r="C271" s="276" t="s">
        <v>17842</v>
      </c>
      <c r="D271" s="258">
        <v>1</v>
      </c>
      <c r="E271" s="258">
        <v>0</v>
      </c>
      <c r="F271" s="258">
        <v>0</v>
      </c>
    </row>
    <row r="272" spans="2:6" s="187" customFormat="1" ht="14.45" hidden="1" customHeight="1" outlineLevel="1" x14ac:dyDescent="0.2">
      <c r="B272" s="539"/>
      <c r="C272" s="276" t="s">
        <v>15640</v>
      </c>
      <c r="D272" s="258">
        <v>30</v>
      </c>
      <c r="E272" s="258">
        <v>422</v>
      </c>
      <c r="F272" s="258">
        <v>637</v>
      </c>
    </row>
    <row r="273" spans="2:6" s="187" customFormat="1" ht="14.45" hidden="1" customHeight="1" outlineLevel="1" x14ac:dyDescent="0.2">
      <c r="B273" s="539"/>
      <c r="C273" s="276" t="s">
        <v>17843</v>
      </c>
      <c r="D273" s="258">
        <v>1</v>
      </c>
      <c r="E273" s="258">
        <v>0</v>
      </c>
      <c r="F273" s="258">
        <v>0</v>
      </c>
    </row>
    <row r="274" spans="2:6" s="187" customFormat="1" ht="14.45" hidden="1" customHeight="1" outlineLevel="1" x14ac:dyDescent="0.2">
      <c r="B274" s="539"/>
      <c r="C274" s="276" t="s">
        <v>15641</v>
      </c>
      <c r="D274" s="258">
        <v>21</v>
      </c>
      <c r="E274" s="258">
        <v>58</v>
      </c>
      <c r="F274" s="258">
        <v>258</v>
      </c>
    </row>
    <row r="275" spans="2:6" s="187" customFormat="1" ht="14.45" hidden="1" customHeight="1" outlineLevel="1" x14ac:dyDescent="0.2">
      <c r="B275" s="539"/>
      <c r="C275" s="276" t="s">
        <v>10297</v>
      </c>
      <c r="D275" s="258">
        <v>8</v>
      </c>
      <c r="E275" s="258">
        <v>0</v>
      </c>
      <c r="F275" s="258">
        <v>12</v>
      </c>
    </row>
    <row r="276" spans="2:6" s="187" customFormat="1" ht="14.45" hidden="1" customHeight="1" outlineLevel="1" x14ac:dyDescent="0.2">
      <c r="B276" s="539"/>
      <c r="C276" s="276" t="s">
        <v>15642</v>
      </c>
      <c r="D276" s="258">
        <v>2</v>
      </c>
      <c r="E276" s="258">
        <v>594</v>
      </c>
      <c r="F276" s="258">
        <v>0</v>
      </c>
    </row>
    <row r="277" spans="2:6" s="187" customFormat="1" ht="14.45" hidden="1" customHeight="1" outlineLevel="1" x14ac:dyDescent="0.2">
      <c r="B277" s="539"/>
      <c r="C277" s="276" t="s">
        <v>15643</v>
      </c>
      <c r="D277" s="258">
        <v>256</v>
      </c>
      <c r="E277" s="258">
        <v>9447</v>
      </c>
      <c r="F277" s="258">
        <v>17036</v>
      </c>
    </row>
    <row r="278" spans="2:6" s="187" customFormat="1" ht="14.45" hidden="1" customHeight="1" outlineLevel="1" x14ac:dyDescent="0.2">
      <c r="B278" s="539"/>
      <c r="C278" s="276" t="s">
        <v>15644</v>
      </c>
      <c r="D278" s="258">
        <v>80</v>
      </c>
      <c r="E278" s="258">
        <v>1124</v>
      </c>
      <c r="F278" s="258">
        <v>5350</v>
      </c>
    </row>
    <row r="279" spans="2:6" s="187" customFormat="1" ht="14.45" hidden="1" customHeight="1" outlineLevel="1" x14ac:dyDescent="0.2">
      <c r="B279" s="539"/>
      <c r="C279" s="276" t="s">
        <v>15645</v>
      </c>
      <c r="D279" s="258">
        <v>259</v>
      </c>
      <c r="E279" s="258">
        <v>22931</v>
      </c>
      <c r="F279" s="258">
        <v>11236</v>
      </c>
    </row>
    <row r="280" spans="2:6" s="187" customFormat="1" ht="14.45" hidden="1" customHeight="1" outlineLevel="1" x14ac:dyDescent="0.2">
      <c r="B280" s="539"/>
      <c r="C280" s="276" t="s">
        <v>16114</v>
      </c>
      <c r="D280" s="258">
        <v>17</v>
      </c>
      <c r="E280" s="258">
        <v>34937</v>
      </c>
      <c r="F280" s="258">
        <v>111</v>
      </c>
    </row>
    <row r="281" spans="2:6" s="187" customFormat="1" ht="14.45" hidden="1" customHeight="1" outlineLevel="1" x14ac:dyDescent="0.2">
      <c r="B281" s="539"/>
      <c r="C281" s="276" t="s">
        <v>15646</v>
      </c>
      <c r="D281" s="258">
        <v>37</v>
      </c>
      <c r="E281" s="258">
        <v>750</v>
      </c>
      <c r="F281" s="258">
        <v>320</v>
      </c>
    </row>
    <row r="282" spans="2:6" s="187" customFormat="1" ht="14.45" hidden="1" customHeight="1" outlineLevel="1" x14ac:dyDescent="0.2">
      <c r="B282" s="539"/>
      <c r="C282" s="276" t="s">
        <v>15647</v>
      </c>
      <c r="D282" s="258">
        <v>295</v>
      </c>
      <c r="E282" s="258">
        <v>16093</v>
      </c>
      <c r="F282" s="258">
        <v>5931</v>
      </c>
    </row>
    <row r="283" spans="2:6" s="187" customFormat="1" ht="14.45" hidden="1" customHeight="1" outlineLevel="1" x14ac:dyDescent="0.2">
      <c r="B283" s="539"/>
      <c r="C283" s="276" t="s">
        <v>15648</v>
      </c>
      <c r="D283" s="258">
        <v>15</v>
      </c>
      <c r="E283" s="258">
        <v>3</v>
      </c>
      <c r="F283" s="258">
        <v>49</v>
      </c>
    </row>
    <row r="284" spans="2:6" s="187" customFormat="1" ht="14.45" hidden="1" customHeight="1" outlineLevel="1" x14ac:dyDescent="0.2">
      <c r="B284" s="539"/>
      <c r="C284" s="276" t="s">
        <v>15649</v>
      </c>
      <c r="D284" s="258">
        <v>6</v>
      </c>
      <c r="E284" s="258">
        <v>0</v>
      </c>
      <c r="F284" s="258">
        <v>4</v>
      </c>
    </row>
    <row r="285" spans="2:6" s="187" customFormat="1" ht="14.45" hidden="1" customHeight="1" outlineLevel="1" x14ac:dyDescent="0.2">
      <c r="B285" s="539"/>
      <c r="C285" s="276" t="s">
        <v>15650</v>
      </c>
      <c r="D285" s="258">
        <v>6</v>
      </c>
      <c r="E285" s="258">
        <v>7</v>
      </c>
      <c r="F285" s="258">
        <v>2</v>
      </c>
    </row>
    <row r="286" spans="2:6" s="187" customFormat="1" ht="14.45" hidden="1" customHeight="1" outlineLevel="1" x14ac:dyDescent="0.2">
      <c r="B286" s="539"/>
      <c r="C286" s="276" t="s">
        <v>15651</v>
      </c>
      <c r="D286" s="258">
        <v>31</v>
      </c>
      <c r="E286" s="258">
        <v>56</v>
      </c>
      <c r="F286" s="258">
        <v>102</v>
      </c>
    </row>
    <row r="287" spans="2:6" s="187" customFormat="1" ht="14.45" hidden="1" customHeight="1" outlineLevel="1" x14ac:dyDescent="0.2">
      <c r="B287" s="539"/>
      <c r="C287" s="276" t="s">
        <v>15652</v>
      </c>
      <c r="D287" s="258">
        <v>5</v>
      </c>
      <c r="E287" s="258">
        <v>31</v>
      </c>
      <c r="F287" s="258">
        <v>0</v>
      </c>
    </row>
    <row r="288" spans="2:6" s="187" customFormat="1" ht="14.45" hidden="1" customHeight="1" outlineLevel="1" x14ac:dyDescent="0.2">
      <c r="B288" s="539"/>
      <c r="C288" s="276" t="s">
        <v>16955</v>
      </c>
      <c r="D288" s="258">
        <v>23</v>
      </c>
      <c r="E288" s="258">
        <v>228</v>
      </c>
      <c r="F288" s="258">
        <v>228</v>
      </c>
    </row>
    <row r="289" spans="2:6" s="187" customFormat="1" ht="14.45" hidden="1" customHeight="1" outlineLevel="1" x14ac:dyDescent="0.2">
      <c r="B289" s="539"/>
      <c r="C289" s="276" t="s">
        <v>15653</v>
      </c>
      <c r="D289" s="258">
        <v>9</v>
      </c>
      <c r="E289" s="258">
        <v>141</v>
      </c>
      <c r="F289" s="258">
        <v>46</v>
      </c>
    </row>
    <row r="290" spans="2:6" s="187" customFormat="1" ht="14.45" hidden="1" customHeight="1" outlineLevel="1" x14ac:dyDescent="0.2">
      <c r="B290" s="539"/>
      <c r="C290" s="276" t="s">
        <v>15654</v>
      </c>
      <c r="D290" s="258">
        <v>11</v>
      </c>
      <c r="E290" s="258">
        <v>522</v>
      </c>
      <c r="F290" s="258">
        <v>376</v>
      </c>
    </row>
    <row r="291" spans="2:6" s="187" customFormat="1" ht="14.45" hidden="1" customHeight="1" outlineLevel="1" x14ac:dyDescent="0.2">
      <c r="B291" s="539"/>
      <c r="C291" s="276" t="s">
        <v>15655</v>
      </c>
      <c r="D291" s="258">
        <v>18</v>
      </c>
      <c r="E291" s="258">
        <v>14</v>
      </c>
      <c r="F291" s="258">
        <v>227</v>
      </c>
    </row>
    <row r="292" spans="2:6" s="187" customFormat="1" ht="14.45" hidden="1" customHeight="1" outlineLevel="1" x14ac:dyDescent="0.2">
      <c r="B292" s="539"/>
      <c r="C292" s="276" t="s">
        <v>15656</v>
      </c>
      <c r="D292" s="258">
        <v>8</v>
      </c>
      <c r="E292" s="258">
        <v>19</v>
      </c>
      <c r="F292" s="258">
        <v>435</v>
      </c>
    </row>
    <row r="293" spans="2:6" s="187" customFormat="1" ht="14.45" hidden="1" customHeight="1" outlineLevel="1" x14ac:dyDescent="0.2">
      <c r="B293" s="539"/>
      <c r="C293" s="276" t="s">
        <v>15657</v>
      </c>
      <c r="D293" s="258">
        <v>48</v>
      </c>
      <c r="E293" s="258">
        <v>1083</v>
      </c>
      <c r="F293" s="258">
        <v>435</v>
      </c>
    </row>
    <row r="294" spans="2:6" s="187" customFormat="1" ht="14.45" hidden="1" customHeight="1" outlineLevel="1" x14ac:dyDescent="0.2">
      <c r="B294" s="539"/>
      <c r="C294" s="276" t="s">
        <v>15658</v>
      </c>
      <c r="D294" s="258">
        <v>21</v>
      </c>
      <c r="E294" s="258">
        <v>5</v>
      </c>
      <c r="F294" s="258">
        <v>48</v>
      </c>
    </row>
    <row r="295" spans="2:6" s="187" customFormat="1" ht="14.45" hidden="1" customHeight="1" outlineLevel="1" x14ac:dyDescent="0.2">
      <c r="B295" s="539"/>
      <c r="C295" s="276" t="s">
        <v>15659</v>
      </c>
      <c r="D295" s="258">
        <v>9</v>
      </c>
      <c r="E295" s="258">
        <v>196</v>
      </c>
      <c r="F295" s="258">
        <v>31</v>
      </c>
    </row>
    <row r="296" spans="2:6" s="187" customFormat="1" ht="14.45" hidden="1" customHeight="1" outlineLevel="1" x14ac:dyDescent="0.2">
      <c r="B296" s="539"/>
      <c r="C296" s="276" t="s">
        <v>15660</v>
      </c>
      <c r="D296" s="258">
        <v>32</v>
      </c>
      <c r="E296" s="258">
        <v>87</v>
      </c>
      <c r="F296" s="258">
        <v>706</v>
      </c>
    </row>
    <row r="297" spans="2:6" s="187" customFormat="1" ht="14.45" hidden="1" customHeight="1" outlineLevel="1" x14ac:dyDescent="0.2">
      <c r="B297" s="539"/>
      <c r="C297" s="276" t="s">
        <v>9851</v>
      </c>
      <c r="D297" s="258">
        <v>23</v>
      </c>
      <c r="E297" s="258">
        <v>95</v>
      </c>
      <c r="F297" s="258">
        <v>194</v>
      </c>
    </row>
    <row r="298" spans="2:6" s="187" customFormat="1" ht="14.45" hidden="1" customHeight="1" outlineLevel="1" x14ac:dyDescent="0.2">
      <c r="B298" s="539"/>
      <c r="C298" s="276" t="s">
        <v>15661</v>
      </c>
      <c r="D298" s="258">
        <v>56</v>
      </c>
      <c r="E298" s="258">
        <v>3670</v>
      </c>
      <c r="F298" s="258">
        <v>858</v>
      </c>
    </row>
    <row r="299" spans="2:6" s="187" customFormat="1" ht="14.45" hidden="1" customHeight="1" outlineLevel="1" x14ac:dyDescent="0.2">
      <c r="B299" s="539"/>
      <c r="C299" s="276" t="s">
        <v>15662</v>
      </c>
      <c r="D299" s="258">
        <v>36</v>
      </c>
      <c r="E299" s="258">
        <v>293</v>
      </c>
      <c r="F299" s="258">
        <v>150</v>
      </c>
    </row>
    <row r="300" spans="2:6" s="187" customFormat="1" ht="14.45" hidden="1" customHeight="1" outlineLevel="1" x14ac:dyDescent="0.2">
      <c r="B300" s="539"/>
      <c r="C300" s="276" t="s">
        <v>15663</v>
      </c>
      <c r="D300" s="258">
        <v>145</v>
      </c>
      <c r="E300" s="258">
        <v>5322</v>
      </c>
      <c r="F300" s="258">
        <v>1854</v>
      </c>
    </row>
    <row r="301" spans="2:6" s="187" customFormat="1" ht="14.45" hidden="1" customHeight="1" outlineLevel="1" x14ac:dyDescent="0.2">
      <c r="B301" s="539"/>
      <c r="C301" s="276" t="s">
        <v>17087</v>
      </c>
      <c r="D301" s="258">
        <v>24</v>
      </c>
      <c r="E301" s="258">
        <v>32</v>
      </c>
      <c r="F301" s="258">
        <v>36</v>
      </c>
    </row>
    <row r="302" spans="2:6" s="187" customFormat="1" ht="14.45" hidden="1" customHeight="1" outlineLevel="1" x14ac:dyDescent="0.2">
      <c r="B302" s="539"/>
      <c r="C302" s="276" t="s">
        <v>15664</v>
      </c>
      <c r="D302" s="258">
        <v>386</v>
      </c>
      <c r="E302" s="258">
        <v>33193</v>
      </c>
      <c r="F302" s="258">
        <v>4980</v>
      </c>
    </row>
    <row r="303" spans="2:6" s="187" customFormat="1" ht="14.45" hidden="1" customHeight="1" outlineLevel="1" x14ac:dyDescent="0.2">
      <c r="B303" s="539"/>
      <c r="C303" s="276" t="s">
        <v>15665</v>
      </c>
      <c r="D303" s="258">
        <v>5</v>
      </c>
      <c r="E303" s="258">
        <v>0</v>
      </c>
      <c r="F303" s="258">
        <v>23</v>
      </c>
    </row>
    <row r="304" spans="2:6" s="187" customFormat="1" ht="14.45" hidden="1" customHeight="1" outlineLevel="1" x14ac:dyDescent="0.2">
      <c r="B304" s="539"/>
      <c r="C304" s="276" t="s">
        <v>15666</v>
      </c>
      <c r="D304" s="258">
        <v>253</v>
      </c>
      <c r="E304" s="258">
        <v>29048</v>
      </c>
      <c r="F304" s="258">
        <v>7502</v>
      </c>
    </row>
    <row r="305" spans="2:6" s="187" customFormat="1" ht="14.45" hidden="1" customHeight="1" outlineLevel="1" x14ac:dyDescent="0.2">
      <c r="B305" s="539"/>
      <c r="C305" s="276" t="s">
        <v>15667</v>
      </c>
      <c r="D305" s="258">
        <v>54</v>
      </c>
      <c r="E305" s="258">
        <v>130</v>
      </c>
      <c r="F305" s="258">
        <v>4231</v>
      </c>
    </row>
    <row r="306" spans="2:6" s="187" customFormat="1" ht="14.45" hidden="1" customHeight="1" outlineLevel="1" x14ac:dyDescent="0.2">
      <c r="B306" s="539"/>
      <c r="C306" s="276" t="s">
        <v>15668</v>
      </c>
      <c r="D306" s="258">
        <v>5</v>
      </c>
      <c r="E306" s="258">
        <v>0</v>
      </c>
      <c r="F306" s="258">
        <v>7</v>
      </c>
    </row>
    <row r="307" spans="2:6" s="187" customFormat="1" ht="14.45" hidden="1" customHeight="1" outlineLevel="1" x14ac:dyDescent="0.2">
      <c r="B307" s="539"/>
      <c r="C307" s="276" t="s">
        <v>15669</v>
      </c>
      <c r="D307" s="258">
        <v>48</v>
      </c>
      <c r="E307" s="258">
        <v>496</v>
      </c>
      <c r="F307" s="258">
        <v>2072</v>
      </c>
    </row>
    <row r="308" spans="2:6" s="187" customFormat="1" ht="14.45" hidden="1" customHeight="1" outlineLevel="1" x14ac:dyDescent="0.2">
      <c r="B308" s="539"/>
      <c r="C308" s="276" t="s">
        <v>15670</v>
      </c>
      <c r="D308" s="258">
        <v>2</v>
      </c>
      <c r="E308" s="258">
        <v>0</v>
      </c>
      <c r="F308" s="258">
        <v>0</v>
      </c>
    </row>
    <row r="309" spans="2:6" s="187" customFormat="1" ht="14.45" hidden="1" customHeight="1" outlineLevel="1" x14ac:dyDescent="0.2">
      <c r="B309" s="539"/>
      <c r="C309" s="276" t="s">
        <v>15671</v>
      </c>
      <c r="D309" s="258">
        <v>6</v>
      </c>
      <c r="E309" s="258">
        <v>2</v>
      </c>
      <c r="F309" s="258">
        <v>10</v>
      </c>
    </row>
    <row r="310" spans="2:6" s="187" customFormat="1" ht="14.45" hidden="1" customHeight="1" outlineLevel="1" x14ac:dyDescent="0.2">
      <c r="B310" s="539"/>
      <c r="C310" s="276" t="s">
        <v>15672</v>
      </c>
      <c r="D310" s="258">
        <v>22</v>
      </c>
      <c r="E310" s="258">
        <v>1588</v>
      </c>
      <c r="F310" s="258">
        <v>775</v>
      </c>
    </row>
    <row r="311" spans="2:6" s="187" customFormat="1" ht="14.45" hidden="1" customHeight="1" outlineLevel="1" x14ac:dyDescent="0.2">
      <c r="B311" s="539"/>
      <c r="C311" s="276" t="s">
        <v>15673</v>
      </c>
      <c r="D311" s="258">
        <v>22</v>
      </c>
      <c r="E311" s="258">
        <v>19379</v>
      </c>
      <c r="F311" s="258">
        <v>150</v>
      </c>
    </row>
    <row r="312" spans="2:6" s="187" customFormat="1" ht="14.45" hidden="1" customHeight="1" outlineLevel="1" x14ac:dyDescent="0.2">
      <c r="B312" s="539"/>
      <c r="C312" s="276" t="s">
        <v>16969</v>
      </c>
      <c r="D312" s="258">
        <v>19</v>
      </c>
      <c r="E312" s="258">
        <v>9</v>
      </c>
      <c r="F312" s="258">
        <v>102</v>
      </c>
    </row>
    <row r="313" spans="2:6" s="187" customFormat="1" ht="14.45" hidden="1" customHeight="1" outlineLevel="1" x14ac:dyDescent="0.2">
      <c r="B313" s="539"/>
      <c r="C313" s="276" t="s">
        <v>15674</v>
      </c>
      <c r="D313" s="258">
        <v>6</v>
      </c>
      <c r="E313" s="258">
        <v>19398</v>
      </c>
      <c r="F313" s="258">
        <v>48</v>
      </c>
    </row>
    <row r="314" spans="2:6" s="187" customFormat="1" ht="14.45" hidden="1" customHeight="1" outlineLevel="1" x14ac:dyDescent="0.2">
      <c r="B314" s="539"/>
      <c r="C314" s="276" t="s">
        <v>17088</v>
      </c>
      <c r="D314" s="258">
        <v>4</v>
      </c>
      <c r="E314" s="258">
        <v>0</v>
      </c>
      <c r="F314" s="258">
        <v>2</v>
      </c>
    </row>
    <row r="315" spans="2:6" s="187" customFormat="1" ht="14.45" hidden="1" customHeight="1" outlineLevel="1" x14ac:dyDescent="0.2">
      <c r="B315" s="539"/>
      <c r="C315" s="276" t="s">
        <v>16956</v>
      </c>
      <c r="D315" s="258">
        <v>16</v>
      </c>
      <c r="E315" s="258">
        <v>13635</v>
      </c>
      <c r="F315" s="258">
        <v>421</v>
      </c>
    </row>
    <row r="316" spans="2:6" s="187" customFormat="1" ht="14.45" hidden="1" customHeight="1" outlineLevel="1" x14ac:dyDescent="0.2">
      <c r="B316" s="539"/>
      <c r="C316" s="276" t="s">
        <v>15675</v>
      </c>
      <c r="D316" s="258">
        <v>17</v>
      </c>
      <c r="E316" s="258">
        <v>5</v>
      </c>
      <c r="F316" s="258">
        <v>7</v>
      </c>
    </row>
    <row r="317" spans="2:6" s="187" customFormat="1" ht="14.45" hidden="1" customHeight="1" outlineLevel="1" x14ac:dyDescent="0.2">
      <c r="B317" s="539"/>
      <c r="C317" s="276" t="s">
        <v>16095</v>
      </c>
      <c r="D317" s="258">
        <v>1</v>
      </c>
      <c r="E317" s="258">
        <v>0</v>
      </c>
      <c r="F317" s="258">
        <v>0</v>
      </c>
    </row>
    <row r="318" spans="2:6" s="187" customFormat="1" ht="14.45" hidden="1" customHeight="1" outlineLevel="1" x14ac:dyDescent="0.2">
      <c r="B318" s="539"/>
      <c r="C318" s="276" t="s">
        <v>16115</v>
      </c>
      <c r="D318" s="258">
        <v>51</v>
      </c>
      <c r="E318" s="258">
        <v>29873</v>
      </c>
      <c r="F318" s="258">
        <v>378</v>
      </c>
    </row>
    <row r="319" spans="2:6" s="187" customFormat="1" ht="14.45" hidden="1" customHeight="1" outlineLevel="1" x14ac:dyDescent="0.2">
      <c r="B319" s="539"/>
      <c r="C319" s="276" t="s">
        <v>15676</v>
      </c>
      <c r="D319" s="258">
        <v>35</v>
      </c>
      <c r="E319" s="258">
        <v>3517</v>
      </c>
      <c r="F319" s="258">
        <v>1594</v>
      </c>
    </row>
    <row r="320" spans="2:6" s="187" customFormat="1" ht="14.45" hidden="1" customHeight="1" outlineLevel="1" x14ac:dyDescent="0.2">
      <c r="B320" s="539"/>
      <c r="C320" s="276" t="s">
        <v>15677</v>
      </c>
      <c r="D320" s="258">
        <v>28</v>
      </c>
      <c r="E320" s="258">
        <v>20</v>
      </c>
      <c r="F320" s="258">
        <v>414</v>
      </c>
    </row>
    <row r="321" spans="2:6" s="187" customFormat="1" ht="14.45" hidden="1" customHeight="1" outlineLevel="1" x14ac:dyDescent="0.2">
      <c r="B321" s="539"/>
      <c r="C321" s="276" t="s">
        <v>17089</v>
      </c>
      <c r="D321" s="258">
        <v>13</v>
      </c>
      <c r="E321" s="258">
        <v>8</v>
      </c>
      <c r="F321" s="258">
        <v>84</v>
      </c>
    </row>
    <row r="322" spans="2:6" s="187" customFormat="1" ht="14.45" hidden="1" customHeight="1" outlineLevel="1" x14ac:dyDescent="0.2">
      <c r="B322" s="539"/>
      <c r="C322" s="276" t="s">
        <v>15678</v>
      </c>
      <c r="D322" s="258">
        <v>2</v>
      </c>
      <c r="E322" s="258">
        <v>27</v>
      </c>
      <c r="F322" s="258">
        <v>2</v>
      </c>
    </row>
    <row r="323" spans="2:6" s="187" customFormat="1" ht="14.45" hidden="1" customHeight="1" outlineLevel="1" x14ac:dyDescent="0.2">
      <c r="B323" s="539"/>
      <c r="C323" s="276" t="s">
        <v>15679</v>
      </c>
      <c r="D323" s="258">
        <v>4</v>
      </c>
      <c r="E323" s="258">
        <v>0</v>
      </c>
      <c r="F323" s="258">
        <v>454</v>
      </c>
    </row>
    <row r="324" spans="2:6" s="187" customFormat="1" ht="14.45" hidden="1" customHeight="1" outlineLevel="1" x14ac:dyDescent="0.2">
      <c r="B324" s="539"/>
      <c r="C324" s="276" t="s">
        <v>15680</v>
      </c>
      <c r="D324" s="258">
        <v>12</v>
      </c>
      <c r="E324" s="258">
        <v>1</v>
      </c>
      <c r="F324" s="258">
        <v>627</v>
      </c>
    </row>
    <row r="325" spans="2:6" s="187" customFormat="1" ht="14.45" hidden="1" customHeight="1" outlineLevel="1" x14ac:dyDescent="0.2">
      <c r="B325" s="539"/>
      <c r="C325" s="276" t="s">
        <v>15681</v>
      </c>
      <c r="D325" s="258">
        <v>3</v>
      </c>
      <c r="E325" s="258">
        <v>2</v>
      </c>
      <c r="F325" s="258">
        <v>4</v>
      </c>
    </row>
    <row r="326" spans="2:6" s="187" customFormat="1" ht="14.45" hidden="1" customHeight="1" outlineLevel="1" x14ac:dyDescent="0.2">
      <c r="B326" s="539"/>
      <c r="C326" s="276" t="s">
        <v>15682</v>
      </c>
      <c r="D326" s="258">
        <v>6</v>
      </c>
      <c r="E326" s="258">
        <v>577</v>
      </c>
      <c r="F326" s="258">
        <v>152</v>
      </c>
    </row>
    <row r="327" spans="2:6" s="187" customFormat="1" ht="14.45" hidden="1" customHeight="1" outlineLevel="1" x14ac:dyDescent="0.2">
      <c r="B327" s="539"/>
      <c r="C327" s="276" t="s">
        <v>15683</v>
      </c>
      <c r="D327" s="258">
        <v>4</v>
      </c>
      <c r="E327" s="258">
        <v>22361</v>
      </c>
      <c r="F327" s="258">
        <v>4</v>
      </c>
    </row>
    <row r="328" spans="2:6" s="187" customFormat="1" ht="14.45" hidden="1" customHeight="1" outlineLevel="1" x14ac:dyDescent="0.2">
      <c r="B328" s="539"/>
      <c r="C328" s="276" t="s">
        <v>15684</v>
      </c>
      <c r="D328" s="258">
        <v>2</v>
      </c>
      <c r="E328" s="258">
        <v>0</v>
      </c>
      <c r="F328" s="258">
        <v>0</v>
      </c>
    </row>
    <row r="329" spans="2:6" s="187" customFormat="1" ht="14.45" hidden="1" customHeight="1" outlineLevel="1" x14ac:dyDescent="0.2">
      <c r="B329" s="539"/>
      <c r="C329" s="276" t="s">
        <v>15685</v>
      </c>
      <c r="D329" s="258">
        <v>70</v>
      </c>
      <c r="E329" s="258">
        <v>17954</v>
      </c>
      <c r="F329" s="258">
        <v>5624</v>
      </c>
    </row>
    <row r="330" spans="2:6" s="187" customFormat="1" ht="14.45" hidden="1" customHeight="1" outlineLevel="1" x14ac:dyDescent="0.2">
      <c r="B330" s="539"/>
      <c r="C330" s="276" t="s">
        <v>15686</v>
      </c>
      <c r="D330" s="258">
        <v>10</v>
      </c>
      <c r="E330" s="258">
        <v>737</v>
      </c>
      <c r="F330" s="258">
        <v>151</v>
      </c>
    </row>
    <row r="331" spans="2:6" s="187" customFormat="1" ht="14.45" hidden="1" customHeight="1" outlineLevel="1" x14ac:dyDescent="0.2">
      <c r="B331" s="539"/>
      <c r="C331" s="276" t="s">
        <v>15687</v>
      </c>
      <c r="D331" s="258">
        <v>147</v>
      </c>
      <c r="E331" s="258">
        <v>13075</v>
      </c>
      <c r="F331" s="258">
        <v>7657</v>
      </c>
    </row>
    <row r="332" spans="2:6" s="187" customFormat="1" ht="14.45" hidden="1" customHeight="1" outlineLevel="1" x14ac:dyDescent="0.2">
      <c r="B332" s="539"/>
      <c r="C332" s="276" t="s">
        <v>15688</v>
      </c>
      <c r="D332" s="258">
        <v>7</v>
      </c>
      <c r="E332" s="258">
        <v>92</v>
      </c>
      <c r="F332" s="258">
        <v>21</v>
      </c>
    </row>
    <row r="333" spans="2:6" s="187" customFormat="1" ht="14.45" hidden="1" customHeight="1" outlineLevel="1" x14ac:dyDescent="0.2">
      <c r="B333" s="539"/>
      <c r="C333" s="276" t="s">
        <v>15689</v>
      </c>
      <c r="D333" s="258">
        <v>29</v>
      </c>
      <c r="E333" s="258">
        <v>45</v>
      </c>
      <c r="F333" s="258">
        <v>1219</v>
      </c>
    </row>
    <row r="334" spans="2:6" s="187" customFormat="1" ht="14.45" hidden="1" customHeight="1" outlineLevel="1" x14ac:dyDescent="0.2">
      <c r="B334" s="539"/>
      <c r="C334" s="276" t="s">
        <v>15690</v>
      </c>
      <c r="D334" s="258">
        <v>20</v>
      </c>
      <c r="E334" s="258">
        <v>34575</v>
      </c>
      <c r="F334" s="258">
        <v>96</v>
      </c>
    </row>
    <row r="335" spans="2:6" s="187" customFormat="1" ht="14.45" hidden="1" customHeight="1" outlineLevel="1" x14ac:dyDescent="0.2">
      <c r="B335" s="539"/>
      <c r="C335" s="276" t="s">
        <v>15691</v>
      </c>
      <c r="D335" s="258">
        <v>2</v>
      </c>
      <c r="E335" s="258">
        <v>3</v>
      </c>
      <c r="F335" s="258">
        <v>110</v>
      </c>
    </row>
    <row r="336" spans="2:6" s="187" customFormat="1" ht="14.45" hidden="1" customHeight="1" outlineLevel="1" x14ac:dyDescent="0.2">
      <c r="B336" s="539"/>
      <c r="C336" s="276" t="s">
        <v>15692</v>
      </c>
      <c r="D336" s="258">
        <v>1</v>
      </c>
      <c r="E336" s="258">
        <v>0</v>
      </c>
      <c r="F336" s="258">
        <v>0</v>
      </c>
    </row>
    <row r="337" spans="2:6" s="187" customFormat="1" ht="14.45" hidden="1" customHeight="1" outlineLevel="1" x14ac:dyDescent="0.2">
      <c r="B337" s="539"/>
      <c r="C337" s="276" t="s">
        <v>15693</v>
      </c>
      <c r="D337" s="258">
        <v>38</v>
      </c>
      <c r="E337" s="258">
        <v>27</v>
      </c>
      <c r="F337" s="258">
        <v>67</v>
      </c>
    </row>
    <row r="338" spans="2:6" s="187" customFormat="1" ht="14.45" hidden="1" customHeight="1" outlineLevel="1" x14ac:dyDescent="0.2">
      <c r="B338" s="539"/>
      <c r="C338" s="276" t="s">
        <v>15694</v>
      </c>
      <c r="D338" s="258">
        <v>4</v>
      </c>
      <c r="E338" s="258">
        <v>3</v>
      </c>
      <c r="F338" s="258">
        <v>0</v>
      </c>
    </row>
    <row r="339" spans="2:6" s="187" customFormat="1" ht="14.45" hidden="1" customHeight="1" outlineLevel="1" x14ac:dyDescent="0.2">
      <c r="B339" s="539"/>
      <c r="C339" s="276" t="s">
        <v>17075</v>
      </c>
      <c r="D339" s="258">
        <v>37</v>
      </c>
      <c r="E339" s="258">
        <v>1160</v>
      </c>
      <c r="F339" s="258">
        <v>1424</v>
      </c>
    </row>
    <row r="340" spans="2:6" s="187" customFormat="1" ht="14.45" hidden="1" customHeight="1" outlineLevel="1" x14ac:dyDescent="0.2">
      <c r="B340" s="539"/>
      <c r="C340" s="276" t="s">
        <v>15695</v>
      </c>
      <c r="D340" s="258">
        <v>29</v>
      </c>
      <c r="E340" s="258">
        <v>45</v>
      </c>
      <c r="F340" s="258">
        <v>146</v>
      </c>
    </row>
    <row r="341" spans="2:6" s="187" customFormat="1" ht="14.45" hidden="1" customHeight="1" outlineLevel="1" x14ac:dyDescent="0.2">
      <c r="B341" s="539"/>
      <c r="C341" s="276" t="s">
        <v>15696</v>
      </c>
      <c r="D341" s="258">
        <v>11</v>
      </c>
      <c r="E341" s="258">
        <v>1</v>
      </c>
      <c r="F341" s="258">
        <v>16</v>
      </c>
    </row>
    <row r="342" spans="2:6" s="187" customFormat="1" ht="14.45" hidden="1" customHeight="1" outlineLevel="1" x14ac:dyDescent="0.2">
      <c r="B342" s="539"/>
      <c r="C342" s="276" t="s">
        <v>15697</v>
      </c>
      <c r="D342" s="258">
        <v>3</v>
      </c>
      <c r="E342" s="258">
        <v>0</v>
      </c>
      <c r="F342" s="258">
        <v>0</v>
      </c>
    </row>
    <row r="343" spans="2:6" s="187" customFormat="1" ht="14.45" hidden="1" customHeight="1" outlineLevel="1" x14ac:dyDescent="0.2">
      <c r="B343" s="539"/>
      <c r="C343" s="276" t="s">
        <v>15698</v>
      </c>
      <c r="D343" s="258">
        <v>3</v>
      </c>
      <c r="E343" s="258">
        <v>0</v>
      </c>
      <c r="F343" s="258">
        <v>0</v>
      </c>
    </row>
    <row r="344" spans="2:6" s="187" customFormat="1" ht="14.45" hidden="1" customHeight="1" outlineLevel="1" x14ac:dyDescent="0.2">
      <c r="B344" s="539"/>
      <c r="C344" s="276" t="s">
        <v>17189</v>
      </c>
      <c r="D344" s="258">
        <v>54</v>
      </c>
      <c r="E344" s="258">
        <v>1120</v>
      </c>
      <c r="F344" s="258">
        <v>507</v>
      </c>
    </row>
    <row r="345" spans="2:6" s="187" customFormat="1" ht="14.45" hidden="1" customHeight="1" outlineLevel="1" x14ac:dyDescent="0.2">
      <c r="B345" s="539"/>
      <c r="C345" s="276" t="s">
        <v>17190</v>
      </c>
      <c r="D345" s="258">
        <v>61</v>
      </c>
      <c r="E345" s="258">
        <v>29</v>
      </c>
      <c r="F345" s="258">
        <v>29</v>
      </c>
    </row>
    <row r="346" spans="2:6" s="187" customFormat="1" ht="14.45" hidden="1" customHeight="1" outlineLevel="1" x14ac:dyDescent="0.2">
      <c r="B346" s="539"/>
      <c r="C346" s="276" t="s">
        <v>17191</v>
      </c>
      <c r="D346" s="258">
        <v>113</v>
      </c>
      <c r="E346" s="258">
        <v>109</v>
      </c>
      <c r="F346" s="258">
        <v>177</v>
      </c>
    </row>
    <row r="347" spans="2:6" s="187" customFormat="1" ht="14.45" hidden="1" customHeight="1" outlineLevel="1" x14ac:dyDescent="0.2">
      <c r="B347" s="539"/>
      <c r="C347" s="276" t="s">
        <v>17192</v>
      </c>
      <c r="D347" s="258">
        <v>38</v>
      </c>
      <c r="E347" s="258">
        <v>2</v>
      </c>
      <c r="F347" s="258">
        <v>7</v>
      </c>
    </row>
    <row r="348" spans="2:6" s="187" customFormat="1" ht="14.45" hidden="1" customHeight="1" outlineLevel="1" x14ac:dyDescent="0.2">
      <c r="B348" s="539"/>
      <c r="C348" s="276" t="s">
        <v>17193</v>
      </c>
      <c r="D348" s="258">
        <v>131</v>
      </c>
      <c r="E348" s="258">
        <v>53</v>
      </c>
      <c r="F348" s="258">
        <v>96</v>
      </c>
    </row>
    <row r="349" spans="2:6" s="187" customFormat="1" ht="14.45" hidden="1" customHeight="1" outlineLevel="1" x14ac:dyDescent="0.2">
      <c r="B349" s="539"/>
      <c r="C349" s="276" t="s">
        <v>15699</v>
      </c>
      <c r="D349" s="258">
        <v>31</v>
      </c>
      <c r="E349" s="258">
        <v>0</v>
      </c>
      <c r="F349" s="258">
        <v>18</v>
      </c>
    </row>
    <row r="350" spans="2:6" s="187" customFormat="1" ht="14.45" hidden="1" customHeight="1" outlineLevel="1" x14ac:dyDescent="0.2">
      <c r="B350" s="539"/>
      <c r="C350" s="276" t="s">
        <v>15700</v>
      </c>
      <c r="D350" s="258">
        <v>22</v>
      </c>
      <c r="E350" s="258">
        <v>234</v>
      </c>
      <c r="F350" s="258">
        <v>72</v>
      </c>
    </row>
    <row r="351" spans="2:6" s="187" customFormat="1" ht="14.45" hidden="1" customHeight="1" outlineLevel="1" x14ac:dyDescent="0.2">
      <c r="B351" s="539"/>
      <c r="C351" s="276" t="s">
        <v>15701</v>
      </c>
      <c r="D351" s="258">
        <v>18</v>
      </c>
      <c r="E351" s="258">
        <v>1</v>
      </c>
      <c r="F351" s="258">
        <v>1088</v>
      </c>
    </row>
    <row r="352" spans="2:6" s="187" customFormat="1" ht="14.45" hidden="1" customHeight="1" outlineLevel="1" x14ac:dyDescent="0.2">
      <c r="B352" s="539"/>
      <c r="C352" s="276" t="s">
        <v>16116</v>
      </c>
      <c r="D352" s="258">
        <v>5</v>
      </c>
      <c r="E352" s="258">
        <v>1641</v>
      </c>
      <c r="F352" s="258">
        <v>1</v>
      </c>
    </row>
    <row r="353" spans="2:6" s="187" customFormat="1" ht="14.45" hidden="1" customHeight="1" outlineLevel="1" x14ac:dyDescent="0.2">
      <c r="B353" s="539"/>
      <c r="C353" s="276" t="s">
        <v>16957</v>
      </c>
      <c r="D353" s="258">
        <v>1</v>
      </c>
      <c r="E353" s="258">
        <v>1</v>
      </c>
      <c r="F353" s="258">
        <v>0</v>
      </c>
    </row>
    <row r="354" spans="2:6" s="187" customFormat="1" ht="14.45" hidden="1" customHeight="1" outlineLevel="1" x14ac:dyDescent="0.2">
      <c r="B354" s="539"/>
      <c r="C354" s="276" t="s">
        <v>15702</v>
      </c>
      <c r="D354" s="258">
        <v>1</v>
      </c>
      <c r="E354" s="258">
        <v>0</v>
      </c>
      <c r="F354" s="258">
        <v>0</v>
      </c>
    </row>
    <row r="355" spans="2:6" s="187" customFormat="1" ht="14.45" hidden="1" customHeight="1" outlineLevel="1" x14ac:dyDescent="0.2">
      <c r="B355" s="539"/>
      <c r="C355" s="276" t="s">
        <v>17090</v>
      </c>
      <c r="D355" s="258">
        <v>23</v>
      </c>
      <c r="E355" s="258">
        <v>25716</v>
      </c>
      <c r="F355" s="258">
        <v>431</v>
      </c>
    </row>
    <row r="356" spans="2:6" s="187" customFormat="1" ht="14.45" hidden="1" customHeight="1" outlineLevel="1" x14ac:dyDescent="0.2">
      <c r="B356" s="539"/>
      <c r="C356" s="276" t="s">
        <v>17302</v>
      </c>
      <c r="D356" s="258">
        <v>19</v>
      </c>
      <c r="E356" s="258">
        <v>27697</v>
      </c>
      <c r="F356" s="258">
        <v>72</v>
      </c>
    </row>
    <row r="357" spans="2:6" s="187" customFormat="1" ht="14.45" hidden="1" customHeight="1" outlineLevel="1" x14ac:dyDescent="0.2">
      <c r="B357" s="539"/>
      <c r="C357" s="276" t="s">
        <v>15703</v>
      </c>
      <c r="D357" s="258">
        <v>4</v>
      </c>
      <c r="E357" s="258">
        <v>5497</v>
      </c>
      <c r="F357" s="258">
        <v>0</v>
      </c>
    </row>
    <row r="358" spans="2:6" s="187" customFormat="1" ht="14.45" hidden="1" customHeight="1" outlineLevel="1" x14ac:dyDescent="0.2">
      <c r="B358" s="539"/>
      <c r="C358" s="276" t="s">
        <v>15704</v>
      </c>
      <c r="D358" s="258">
        <v>1</v>
      </c>
      <c r="E358" s="258">
        <v>1059</v>
      </c>
      <c r="F358" s="258">
        <v>0</v>
      </c>
    </row>
    <row r="359" spans="2:6" s="187" customFormat="1" ht="14.45" hidden="1" customHeight="1" outlineLevel="1" x14ac:dyDescent="0.2">
      <c r="B359" s="539"/>
      <c r="C359" s="276" t="s">
        <v>15705</v>
      </c>
      <c r="D359" s="258">
        <v>82</v>
      </c>
      <c r="E359" s="258">
        <v>133939</v>
      </c>
      <c r="F359" s="258">
        <v>0</v>
      </c>
    </row>
    <row r="360" spans="2:6" s="187" customFormat="1" ht="14.45" hidden="1" customHeight="1" outlineLevel="1" x14ac:dyDescent="0.2">
      <c r="B360" s="539"/>
      <c r="C360" s="276" t="s">
        <v>15706</v>
      </c>
      <c r="D360" s="258">
        <v>317</v>
      </c>
      <c r="E360" s="258">
        <v>7553</v>
      </c>
      <c r="F360" s="258">
        <v>9547</v>
      </c>
    </row>
    <row r="361" spans="2:6" s="187" customFormat="1" ht="14.45" hidden="1" customHeight="1" outlineLevel="1" x14ac:dyDescent="0.2">
      <c r="B361" s="539"/>
      <c r="C361" s="276" t="s">
        <v>15707</v>
      </c>
      <c r="D361" s="258">
        <v>23</v>
      </c>
      <c r="E361" s="258">
        <v>1459</v>
      </c>
      <c r="F361" s="258">
        <v>356</v>
      </c>
    </row>
    <row r="362" spans="2:6" s="187" customFormat="1" ht="14.45" hidden="1" customHeight="1" outlineLevel="1" x14ac:dyDescent="0.2">
      <c r="B362" s="539"/>
      <c r="C362" s="276" t="s">
        <v>17091</v>
      </c>
      <c r="D362" s="258">
        <v>3</v>
      </c>
      <c r="E362" s="258">
        <v>0</v>
      </c>
      <c r="F362" s="258">
        <v>3</v>
      </c>
    </row>
    <row r="363" spans="2:6" s="187" customFormat="1" ht="14.45" hidden="1" customHeight="1" outlineLevel="1" x14ac:dyDescent="0.2">
      <c r="B363" s="539"/>
      <c r="C363" s="276" t="s">
        <v>15708</v>
      </c>
      <c r="D363" s="258">
        <v>18</v>
      </c>
      <c r="E363" s="258">
        <v>1</v>
      </c>
      <c r="F363" s="258">
        <v>263</v>
      </c>
    </row>
    <row r="364" spans="2:6" s="187" customFormat="1" ht="14.45" hidden="1" customHeight="1" outlineLevel="1" x14ac:dyDescent="0.2">
      <c r="B364" s="539"/>
      <c r="C364" s="276" t="s">
        <v>15709</v>
      </c>
      <c r="D364" s="258">
        <v>36</v>
      </c>
      <c r="E364" s="258">
        <v>804</v>
      </c>
      <c r="F364" s="258">
        <v>171</v>
      </c>
    </row>
    <row r="365" spans="2:6" s="187" customFormat="1" ht="14.45" hidden="1" customHeight="1" outlineLevel="1" x14ac:dyDescent="0.2">
      <c r="B365" s="539"/>
      <c r="C365" s="276" t="s">
        <v>17115</v>
      </c>
      <c r="D365" s="258">
        <v>10</v>
      </c>
      <c r="E365" s="258">
        <v>0</v>
      </c>
      <c r="F365" s="258">
        <v>4</v>
      </c>
    </row>
    <row r="366" spans="2:6" s="187" customFormat="1" ht="14.45" hidden="1" customHeight="1" outlineLevel="1" x14ac:dyDescent="0.2">
      <c r="B366" s="539"/>
      <c r="C366" s="276" t="s">
        <v>15710</v>
      </c>
      <c r="D366" s="258">
        <v>59</v>
      </c>
      <c r="E366" s="258">
        <v>0</v>
      </c>
      <c r="F366" s="258">
        <v>989</v>
      </c>
    </row>
    <row r="367" spans="2:6" s="187" customFormat="1" ht="14.45" hidden="1" customHeight="1" outlineLevel="1" x14ac:dyDescent="0.2">
      <c r="B367" s="539"/>
      <c r="C367" s="276" t="s">
        <v>15711</v>
      </c>
      <c r="D367" s="258">
        <v>1</v>
      </c>
      <c r="E367" s="258">
        <v>0</v>
      </c>
      <c r="F367" s="258">
        <v>0</v>
      </c>
    </row>
    <row r="368" spans="2:6" s="187" customFormat="1" ht="14.45" hidden="1" customHeight="1" outlineLevel="1" x14ac:dyDescent="0.2">
      <c r="B368" s="539"/>
      <c r="C368" s="276" t="s">
        <v>15712</v>
      </c>
      <c r="D368" s="258">
        <v>26</v>
      </c>
      <c r="E368" s="258">
        <v>15634</v>
      </c>
      <c r="F368" s="258">
        <v>397</v>
      </c>
    </row>
    <row r="369" spans="2:6" s="187" customFormat="1" ht="14.45" hidden="1" customHeight="1" outlineLevel="1" x14ac:dyDescent="0.2">
      <c r="B369" s="539"/>
      <c r="C369" s="276" t="s">
        <v>15713</v>
      </c>
      <c r="D369" s="258">
        <v>11</v>
      </c>
      <c r="E369" s="258">
        <v>6382</v>
      </c>
      <c r="F369" s="258">
        <v>91</v>
      </c>
    </row>
    <row r="370" spans="2:6" s="187" customFormat="1" ht="14.45" hidden="1" customHeight="1" outlineLevel="1" x14ac:dyDescent="0.2">
      <c r="B370" s="539"/>
      <c r="C370" s="276" t="s">
        <v>15714</v>
      </c>
      <c r="D370" s="258">
        <v>57</v>
      </c>
      <c r="E370" s="258">
        <v>500</v>
      </c>
      <c r="F370" s="258">
        <v>887</v>
      </c>
    </row>
    <row r="371" spans="2:6" s="187" customFormat="1" ht="14.45" hidden="1" customHeight="1" outlineLevel="1" x14ac:dyDescent="0.2">
      <c r="B371" s="539"/>
      <c r="C371" s="276" t="s">
        <v>17194</v>
      </c>
      <c r="D371" s="258">
        <v>55</v>
      </c>
      <c r="E371" s="258">
        <v>339</v>
      </c>
      <c r="F371" s="258">
        <v>522</v>
      </c>
    </row>
    <row r="372" spans="2:6" s="187" customFormat="1" ht="14.45" hidden="1" customHeight="1" outlineLevel="1" x14ac:dyDescent="0.2">
      <c r="B372" s="539"/>
      <c r="C372" s="276" t="s">
        <v>15715</v>
      </c>
      <c r="D372" s="258">
        <v>40</v>
      </c>
      <c r="E372" s="258">
        <v>115</v>
      </c>
      <c r="F372" s="258">
        <v>1335</v>
      </c>
    </row>
    <row r="373" spans="2:6" s="187" customFormat="1" ht="14.45" hidden="1" customHeight="1" outlineLevel="1" x14ac:dyDescent="0.2">
      <c r="B373" s="539"/>
      <c r="C373" s="276" t="s">
        <v>18364</v>
      </c>
      <c r="D373" s="258">
        <v>2</v>
      </c>
      <c r="E373" s="258">
        <v>4</v>
      </c>
      <c r="F373" s="258">
        <v>0</v>
      </c>
    </row>
    <row r="374" spans="2:6" s="187" customFormat="1" ht="14.45" hidden="1" customHeight="1" outlineLevel="1" x14ac:dyDescent="0.2">
      <c r="B374" s="539"/>
      <c r="C374" s="276" t="s">
        <v>17116</v>
      </c>
      <c r="D374" s="258">
        <v>13</v>
      </c>
      <c r="E374" s="258">
        <v>14</v>
      </c>
      <c r="F374" s="258">
        <v>122</v>
      </c>
    </row>
    <row r="375" spans="2:6" s="187" customFormat="1" ht="14.45" hidden="1" customHeight="1" outlineLevel="1" x14ac:dyDescent="0.2">
      <c r="B375" s="599"/>
      <c r="C375" s="277" t="s">
        <v>15716</v>
      </c>
      <c r="D375" s="278">
        <v>2</v>
      </c>
      <c r="E375" s="278">
        <v>637</v>
      </c>
      <c r="F375" s="278">
        <v>0</v>
      </c>
    </row>
    <row r="376" spans="2:6" s="187" customFormat="1" ht="36" customHeight="1" collapsed="1" x14ac:dyDescent="0.25">
      <c r="B376" s="271" t="s">
        <v>16117</v>
      </c>
      <c r="C376" s="270">
        <f>COUNTA(C377:C448)</f>
        <v>72</v>
      </c>
      <c r="D376" s="279">
        <f>SUM(D377:D448)</f>
        <v>1913</v>
      </c>
      <c r="E376" s="280">
        <f>SUM(E377:E448)</f>
        <v>98297</v>
      </c>
      <c r="F376" s="281">
        <f>SUM(F377:F448)</f>
        <v>12248</v>
      </c>
    </row>
    <row r="377" spans="2:6" s="187" customFormat="1" ht="14.45" hidden="1" customHeight="1" outlineLevel="1" x14ac:dyDescent="0.2">
      <c r="B377" s="598" t="s">
        <v>15441</v>
      </c>
      <c r="C377" s="272" t="s">
        <v>17687</v>
      </c>
      <c r="D377" s="269">
        <v>2</v>
      </c>
      <c r="E377" s="269">
        <v>0</v>
      </c>
      <c r="F377" s="269">
        <v>5</v>
      </c>
    </row>
    <row r="378" spans="2:6" s="187" customFormat="1" ht="14.45" hidden="1" customHeight="1" outlineLevel="1" x14ac:dyDescent="0.2">
      <c r="B378" s="539"/>
      <c r="C378" s="276" t="s">
        <v>16118</v>
      </c>
      <c r="D378" s="258">
        <v>10</v>
      </c>
      <c r="E378" s="258">
        <v>0</v>
      </c>
      <c r="F378" s="258">
        <v>0</v>
      </c>
    </row>
    <row r="379" spans="2:6" s="187" customFormat="1" ht="14.45" hidden="1" customHeight="1" outlineLevel="1" x14ac:dyDescent="0.2">
      <c r="B379" s="539"/>
      <c r="C379" s="276" t="s">
        <v>17372</v>
      </c>
      <c r="D379" s="258">
        <v>106</v>
      </c>
      <c r="E379" s="258">
        <v>18</v>
      </c>
      <c r="F379" s="258">
        <v>319</v>
      </c>
    </row>
    <row r="380" spans="2:6" s="187" customFormat="1" ht="14.45" hidden="1" customHeight="1" outlineLevel="1" x14ac:dyDescent="0.2">
      <c r="B380" s="539"/>
      <c r="C380" s="276" t="s">
        <v>17700</v>
      </c>
      <c r="D380" s="258">
        <v>11</v>
      </c>
      <c r="E380" s="258">
        <v>0</v>
      </c>
      <c r="F380" s="258">
        <v>46</v>
      </c>
    </row>
    <row r="381" spans="2:6" s="187" customFormat="1" ht="14.45" hidden="1" customHeight="1" outlineLevel="1" x14ac:dyDescent="0.2">
      <c r="B381" s="539"/>
      <c r="C381" s="276" t="s">
        <v>17373</v>
      </c>
      <c r="D381" s="258">
        <v>1</v>
      </c>
      <c r="E381" s="258">
        <v>0</v>
      </c>
      <c r="F381" s="258">
        <v>2</v>
      </c>
    </row>
    <row r="382" spans="2:6" s="187" customFormat="1" ht="14.45" hidden="1" customHeight="1" outlineLevel="1" x14ac:dyDescent="0.2">
      <c r="B382" s="539"/>
      <c r="C382" s="276" t="s">
        <v>17374</v>
      </c>
      <c r="D382" s="258">
        <v>3</v>
      </c>
      <c r="E382" s="258">
        <v>0</v>
      </c>
      <c r="F382" s="258">
        <v>4</v>
      </c>
    </row>
    <row r="383" spans="2:6" s="187" customFormat="1" ht="14.45" hidden="1" customHeight="1" outlineLevel="1" x14ac:dyDescent="0.2">
      <c r="B383" s="539"/>
      <c r="C383" s="276" t="s">
        <v>17375</v>
      </c>
      <c r="D383" s="258">
        <v>6</v>
      </c>
      <c r="E383" s="258">
        <v>0</v>
      </c>
      <c r="F383" s="258">
        <v>12</v>
      </c>
    </row>
    <row r="384" spans="2:6" s="187" customFormat="1" ht="14.45" hidden="1" customHeight="1" outlineLevel="1" x14ac:dyDescent="0.2">
      <c r="B384" s="539"/>
      <c r="C384" s="276" t="s">
        <v>17817</v>
      </c>
      <c r="D384" s="258">
        <v>1</v>
      </c>
      <c r="E384" s="258">
        <v>0</v>
      </c>
      <c r="F384" s="258">
        <v>2</v>
      </c>
    </row>
    <row r="385" spans="2:6" s="187" customFormat="1" ht="14.45" hidden="1" customHeight="1" outlineLevel="1" x14ac:dyDescent="0.2">
      <c r="B385" s="539"/>
      <c r="C385" s="276" t="s">
        <v>17376</v>
      </c>
      <c r="D385" s="258">
        <v>84</v>
      </c>
      <c r="E385" s="258">
        <v>0</v>
      </c>
      <c r="F385" s="258">
        <v>242</v>
      </c>
    </row>
    <row r="386" spans="2:6" s="187" customFormat="1" ht="14.45" hidden="1" customHeight="1" outlineLevel="1" x14ac:dyDescent="0.2">
      <c r="B386" s="539"/>
      <c r="C386" s="276" t="s">
        <v>17377</v>
      </c>
      <c r="D386" s="258">
        <v>1</v>
      </c>
      <c r="E386" s="258">
        <v>0</v>
      </c>
      <c r="F386" s="258">
        <v>0</v>
      </c>
    </row>
    <row r="387" spans="2:6" s="187" customFormat="1" ht="14.45" hidden="1" customHeight="1" outlineLevel="1" x14ac:dyDescent="0.2">
      <c r="B387" s="539"/>
      <c r="C387" s="276" t="s">
        <v>17378</v>
      </c>
      <c r="D387" s="258">
        <v>235</v>
      </c>
      <c r="E387" s="258">
        <v>42911</v>
      </c>
      <c r="F387" s="258">
        <v>2532</v>
      </c>
    </row>
    <row r="388" spans="2:6" s="187" customFormat="1" ht="14.45" hidden="1" customHeight="1" outlineLevel="1" x14ac:dyDescent="0.2">
      <c r="B388" s="539"/>
      <c r="C388" s="276" t="s">
        <v>17273</v>
      </c>
      <c r="D388" s="258">
        <v>2</v>
      </c>
      <c r="E388" s="258">
        <v>10</v>
      </c>
      <c r="F388" s="258">
        <v>7</v>
      </c>
    </row>
    <row r="389" spans="2:6" s="187" customFormat="1" ht="14.45" hidden="1" customHeight="1" outlineLevel="1" x14ac:dyDescent="0.2">
      <c r="B389" s="539"/>
      <c r="C389" s="276" t="s">
        <v>17379</v>
      </c>
      <c r="D389" s="258">
        <v>2</v>
      </c>
      <c r="E389" s="258">
        <v>0</v>
      </c>
      <c r="F389" s="258">
        <v>2</v>
      </c>
    </row>
    <row r="390" spans="2:6" s="187" customFormat="1" ht="14.45" hidden="1" customHeight="1" outlineLevel="1" x14ac:dyDescent="0.2">
      <c r="B390" s="539"/>
      <c r="C390" s="276" t="s">
        <v>17380</v>
      </c>
      <c r="D390" s="258">
        <v>1</v>
      </c>
      <c r="E390" s="258">
        <v>0</v>
      </c>
      <c r="F390" s="258">
        <v>2</v>
      </c>
    </row>
    <row r="391" spans="2:6" s="187" customFormat="1" ht="14.45" hidden="1" customHeight="1" outlineLevel="1" x14ac:dyDescent="0.2">
      <c r="B391" s="539"/>
      <c r="C391" s="276" t="s">
        <v>17381</v>
      </c>
      <c r="D391" s="258">
        <v>1</v>
      </c>
      <c r="E391" s="258">
        <v>0</v>
      </c>
      <c r="F391" s="258">
        <v>2</v>
      </c>
    </row>
    <row r="392" spans="2:6" s="187" customFormat="1" ht="14.45" hidden="1" customHeight="1" outlineLevel="1" x14ac:dyDescent="0.2">
      <c r="B392" s="539"/>
      <c r="C392" s="276" t="s">
        <v>17382</v>
      </c>
      <c r="D392" s="258">
        <v>2</v>
      </c>
      <c r="E392" s="258">
        <v>0</v>
      </c>
      <c r="F392" s="258">
        <v>4</v>
      </c>
    </row>
    <row r="393" spans="2:6" s="187" customFormat="1" ht="14.45" hidden="1" customHeight="1" outlineLevel="1" x14ac:dyDescent="0.2">
      <c r="B393" s="539"/>
      <c r="C393" s="276" t="s">
        <v>17383</v>
      </c>
      <c r="D393" s="258">
        <v>1</v>
      </c>
      <c r="E393" s="258">
        <v>0</v>
      </c>
      <c r="F393" s="258">
        <v>2</v>
      </c>
    </row>
    <row r="394" spans="2:6" s="187" customFormat="1" ht="14.45" hidden="1" customHeight="1" outlineLevel="1" x14ac:dyDescent="0.2">
      <c r="B394" s="539"/>
      <c r="C394" s="276" t="s">
        <v>9913</v>
      </c>
      <c r="D394" s="258">
        <v>457</v>
      </c>
      <c r="E394" s="258">
        <v>7061</v>
      </c>
      <c r="F394" s="258">
        <v>4306</v>
      </c>
    </row>
    <row r="395" spans="2:6" s="187" customFormat="1" ht="14.45" hidden="1" customHeight="1" outlineLevel="1" x14ac:dyDescent="0.2">
      <c r="B395" s="539"/>
      <c r="C395" s="276" t="s">
        <v>17384</v>
      </c>
      <c r="D395" s="258">
        <v>2</v>
      </c>
      <c r="E395" s="258">
        <v>9</v>
      </c>
      <c r="F395" s="258">
        <v>21</v>
      </c>
    </row>
    <row r="396" spans="2:6" s="187" customFormat="1" ht="14.45" hidden="1" customHeight="1" outlineLevel="1" x14ac:dyDescent="0.2">
      <c r="B396" s="539"/>
      <c r="C396" s="276" t="s">
        <v>17385</v>
      </c>
      <c r="D396" s="258">
        <v>19</v>
      </c>
      <c r="E396" s="258">
        <v>88</v>
      </c>
      <c r="F396" s="258">
        <v>92</v>
      </c>
    </row>
    <row r="397" spans="2:6" s="187" customFormat="1" ht="14.45" hidden="1" customHeight="1" outlineLevel="1" x14ac:dyDescent="0.2">
      <c r="B397" s="539"/>
      <c r="C397" s="276" t="s">
        <v>17386</v>
      </c>
      <c r="D397" s="258">
        <v>9</v>
      </c>
      <c r="E397" s="258">
        <v>4</v>
      </c>
      <c r="F397" s="258">
        <v>31</v>
      </c>
    </row>
    <row r="398" spans="2:6" s="187" customFormat="1" ht="14.45" hidden="1" customHeight="1" outlineLevel="1" x14ac:dyDescent="0.2">
      <c r="B398" s="539"/>
      <c r="C398" s="276" t="s">
        <v>17387</v>
      </c>
      <c r="D398" s="258">
        <v>13</v>
      </c>
      <c r="E398" s="258">
        <v>17</v>
      </c>
      <c r="F398" s="258">
        <v>38</v>
      </c>
    </row>
    <row r="399" spans="2:6" s="187" customFormat="1" ht="14.45" hidden="1" customHeight="1" outlineLevel="1" x14ac:dyDescent="0.2">
      <c r="B399" s="539"/>
      <c r="C399" s="276" t="s">
        <v>17388</v>
      </c>
      <c r="D399" s="258">
        <v>6</v>
      </c>
      <c r="E399" s="258">
        <v>46</v>
      </c>
      <c r="F399" s="258">
        <v>40</v>
      </c>
    </row>
    <row r="400" spans="2:6" s="187" customFormat="1" ht="14.45" hidden="1" customHeight="1" outlineLevel="1" x14ac:dyDescent="0.2">
      <c r="B400" s="539"/>
      <c r="C400" s="276" t="s">
        <v>17389</v>
      </c>
      <c r="D400" s="258">
        <v>2</v>
      </c>
      <c r="E400" s="258">
        <v>13</v>
      </c>
      <c r="F400" s="258">
        <v>20</v>
      </c>
    </row>
    <row r="401" spans="2:6" s="187" customFormat="1" ht="14.45" hidden="1" customHeight="1" outlineLevel="1" x14ac:dyDescent="0.2">
      <c r="B401" s="539"/>
      <c r="C401" s="276" t="s">
        <v>17390</v>
      </c>
      <c r="D401" s="258">
        <v>2</v>
      </c>
      <c r="E401" s="258">
        <v>0</v>
      </c>
      <c r="F401" s="258">
        <v>7</v>
      </c>
    </row>
    <row r="402" spans="2:6" s="187" customFormat="1" ht="14.45" hidden="1" customHeight="1" outlineLevel="1" x14ac:dyDescent="0.2">
      <c r="B402" s="539"/>
      <c r="C402" s="276" t="s">
        <v>17391</v>
      </c>
      <c r="D402" s="258">
        <v>2</v>
      </c>
      <c r="E402" s="258">
        <v>6</v>
      </c>
      <c r="F402" s="258">
        <v>13</v>
      </c>
    </row>
    <row r="403" spans="2:6" s="187" customFormat="1" ht="14.45" hidden="1" customHeight="1" outlineLevel="1" x14ac:dyDescent="0.2">
      <c r="B403" s="539"/>
      <c r="C403" s="276" t="s">
        <v>17392</v>
      </c>
      <c r="D403" s="258">
        <v>90</v>
      </c>
      <c r="E403" s="258">
        <v>2801</v>
      </c>
      <c r="F403" s="258">
        <v>315</v>
      </c>
    </row>
    <row r="404" spans="2:6" s="187" customFormat="1" ht="14.45" hidden="1" customHeight="1" outlineLevel="1" x14ac:dyDescent="0.2">
      <c r="B404" s="539"/>
      <c r="C404" s="276" t="s">
        <v>17393</v>
      </c>
      <c r="D404" s="258">
        <v>4</v>
      </c>
      <c r="E404" s="258">
        <v>0</v>
      </c>
      <c r="F404" s="258">
        <v>24</v>
      </c>
    </row>
    <row r="405" spans="2:6" s="187" customFormat="1" ht="14.45" hidden="1" customHeight="1" outlineLevel="1" x14ac:dyDescent="0.2">
      <c r="B405" s="539"/>
      <c r="C405" s="276" t="s">
        <v>16125</v>
      </c>
      <c r="D405" s="258">
        <v>1</v>
      </c>
      <c r="E405" s="258">
        <v>0</v>
      </c>
      <c r="F405" s="258">
        <v>3</v>
      </c>
    </row>
    <row r="406" spans="2:6" s="187" customFormat="1" ht="14.45" hidden="1" customHeight="1" outlineLevel="1" x14ac:dyDescent="0.2">
      <c r="B406" s="539"/>
      <c r="C406" s="276" t="s">
        <v>17394</v>
      </c>
      <c r="D406" s="258">
        <v>1</v>
      </c>
      <c r="E406" s="258">
        <v>0</v>
      </c>
      <c r="F406" s="258">
        <v>2</v>
      </c>
    </row>
    <row r="407" spans="2:6" s="187" customFormat="1" ht="14.45" hidden="1" customHeight="1" outlineLevel="1" x14ac:dyDescent="0.2">
      <c r="B407" s="539"/>
      <c r="C407" s="276" t="s">
        <v>17395</v>
      </c>
      <c r="D407" s="258">
        <v>61</v>
      </c>
      <c r="E407" s="258">
        <v>558</v>
      </c>
      <c r="F407" s="258">
        <v>486</v>
      </c>
    </row>
    <row r="408" spans="2:6" s="187" customFormat="1" ht="14.45" hidden="1" customHeight="1" outlineLevel="1" x14ac:dyDescent="0.2">
      <c r="B408" s="539"/>
      <c r="C408" s="276" t="s">
        <v>17396</v>
      </c>
      <c r="D408" s="258">
        <v>116</v>
      </c>
      <c r="E408" s="258">
        <v>1098</v>
      </c>
      <c r="F408" s="258">
        <v>455</v>
      </c>
    </row>
    <row r="409" spans="2:6" s="187" customFormat="1" ht="14.45" hidden="1" customHeight="1" outlineLevel="1" x14ac:dyDescent="0.2">
      <c r="B409" s="539"/>
      <c r="C409" s="276" t="s">
        <v>17397</v>
      </c>
      <c r="D409" s="258">
        <v>117</v>
      </c>
      <c r="E409" s="258">
        <v>3748</v>
      </c>
      <c r="F409" s="258">
        <v>325</v>
      </c>
    </row>
    <row r="410" spans="2:6" s="187" customFormat="1" ht="14.45" hidden="1" customHeight="1" outlineLevel="1" x14ac:dyDescent="0.2">
      <c r="B410" s="539"/>
      <c r="C410" s="276" t="s">
        <v>17398</v>
      </c>
      <c r="D410" s="258">
        <v>81</v>
      </c>
      <c r="E410" s="258">
        <v>4</v>
      </c>
      <c r="F410" s="258">
        <v>177</v>
      </c>
    </row>
    <row r="411" spans="2:6" s="187" customFormat="1" ht="14.45" hidden="1" customHeight="1" outlineLevel="1" x14ac:dyDescent="0.2">
      <c r="B411" s="539"/>
      <c r="C411" s="276" t="s">
        <v>17399</v>
      </c>
      <c r="D411" s="258">
        <v>182</v>
      </c>
      <c r="E411" s="258">
        <v>37824</v>
      </c>
      <c r="F411" s="258">
        <v>1086</v>
      </c>
    </row>
    <row r="412" spans="2:6" s="187" customFormat="1" ht="14.45" hidden="1" customHeight="1" outlineLevel="1" x14ac:dyDescent="0.2">
      <c r="B412" s="539"/>
      <c r="C412" s="276" t="s">
        <v>17400</v>
      </c>
      <c r="D412" s="258">
        <v>2</v>
      </c>
      <c r="E412" s="258">
        <v>0</v>
      </c>
      <c r="F412" s="258">
        <v>5</v>
      </c>
    </row>
    <row r="413" spans="2:6" s="187" customFormat="1" ht="14.45" hidden="1" customHeight="1" outlineLevel="1" x14ac:dyDescent="0.2">
      <c r="B413" s="539"/>
      <c r="C413" s="276" t="s">
        <v>17401</v>
      </c>
      <c r="D413" s="258">
        <v>64</v>
      </c>
      <c r="E413" s="258">
        <v>25</v>
      </c>
      <c r="F413" s="258">
        <v>138</v>
      </c>
    </row>
    <row r="414" spans="2:6" s="187" customFormat="1" ht="14.45" hidden="1" customHeight="1" outlineLevel="1" x14ac:dyDescent="0.2">
      <c r="B414" s="539"/>
      <c r="C414" s="276" t="s">
        <v>10568</v>
      </c>
      <c r="D414" s="258">
        <v>27</v>
      </c>
      <c r="E414" s="258">
        <v>604</v>
      </c>
      <c r="F414" s="258">
        <v>253</v>
      </c>
    </row>
    <row r="415" spans="2:6" s="187" customFormat="1" ht="14.45" hidden="1" customHeight="1" outlineLevel="1" x14ac:dyDescent="0.2">
      <c r="B415" s="539"/>
      <c r="C415" s="276" t="s">
        <v>17134</v>
      </c>
      <c r="D415" s="258">
        <v>24</v>
      </c>
      <c r="E415" s="258">
        <v>11</v>
      </c>
      <c r="F415" s="258">
        <v>62</v>
      </c>
    </row>
    <row r="416" spans="2:6" s="187" customFormat="1" ht="14.45" hidden="1" customHeight="1" outlineLevel="1" x14ac:dyDescent="0.2">
      <c r="B416" s="539"/>
      <c r="C416" s="276" t="s">
        <v>17402</v>
      </c>
      <c r="D416" s="258">
        <v>5</v>
      </c>
      <c r="E416" s="258">
        <v>534</v>
      </c>
      <c r="F416" s="258">
        <v>5</v>
      </c>
    </row>
    <row r="417" spans="2:6" s="187" customFormat="1" ht="14.45" hidden="1" customHeight="1" outlineLevel="1" x14ac:dyDescent="0.2">
      <c r="B417" s="539"/>
      <c r="C417" s="276" t="s">
        <v>17403</v>
      </c>
      <c r="D417" s="258">
        <v>1</v>
      </c>
      <c r="E417" s="258">
        <v>0</v>
      </c>
      <c r="F417" s="258">
        <v>35</v>
      </c>
    </row>
    <row r="418" spans="2:6" s="187" customFormat="1" ht="14.45" hidden="1" customHeight="1" outlineLevel="1" x14ac:dyDescent="0.2">
      <c r="B418" s="539"/>
      <c r="C418" s="276" t="s">
        <v>17404</v>
      </c>
      <c r="D418" s="258">
        <v>1</v>
      </c>
      <c r="E418" s="258">
        <v>0</v>
      </c>
      <c r="F418" s="258">
        <v>2</v>
      </c>
    </row>
    <row r="419" spans="2:6" s="187" customFormat="1" ht="14.45" hidden="1" customHeight="1" outlineLevel="1" x14ac:dyDescent="0.2">
      <c r="B419" s="539"/>
      <c r="C419" s="276" t="s">
        <v>17405</v>
      </c>
      <c r="D419" s="258">
        <v>6</v>
      </c>
      <c r="E419" s="258">
        <v>1</v>
      </c>
      <c r="F419" s="258">
        <v>13</v>
      </c>
    </row>
    <row r="420" spans="2:6" s="187" customFormat="1" ht="14.45" hidden="1" customHeight="1" outlineLevel="1" x14ac:dyDescent="0.2">
      <c r="B420" s="539"/>
      <c r="C420" s="276" t="s">
        <v>17406</v>
      </c>
      <c r="D420" s="258">
        <v>1</v>
      </c>
      <c r="E420" s="258">
        <v>0</v>
      </c>
      <c r="F420" s="258">
        <v>2</v>
      </c>
    </row>
    <row r="421" spans="2:6" s="187" customFormat="1" ht="14.45" hidden="1" customHeight="1" outlineLevel="1" x14ac:dyDescent="0.2">
      <c r="B421" s="539"/>
      <c r="C421" s="276" t="s">
        <v>17688</v>
      </c>
      <c r="D421" s="258">
        <v>13</v>
      </c>
      <c r="E421" s="258">
        <v>111</v>
      </c>
      <c r="F421" s="258">
        <v>123</v>
      </c>
    </row>
    <row r="422" spans="2:6" s="187" customFormat="1" ht="14.45" hidden="1" customHeight="1" outlineLevel="1" x14ac:dyDescent="0.2">
      <c r="B422" s="539"/>
      <c r="C422" s="276" t="s">
        <v>17407</v>
      </c>
      <c r="D422" s="258">
        <v>15</v>
      </c>
      <c r="E422" s="258">
        <v>14</v>
      </c>
      <c r="F422" s="258">
        <v>49</v>
      </c>
    </row>
    <row r="423" spans="2:6" s="187" customFormat="1" ht="14.45" hidden="1" customHeight="1" outlineLevel="1" x14ac:dyDescent="0.2">
      <c r="B423" s="539"/>
      <c r="C423" s="276" t="s">
        <v>17408</v>
      </c>
      <c r="D423" s="258">
        <v>5</v>
      </c>
      <c r="E423" s="258">
        <v>1</v>
      </c>
      <c r="F423" s="258">
        <v>20</v>
      </c>
    </row>
    <row r="424" spans="2:6" s="187" customFormat="1" ht="14.45" hidden="1" customHeight="1" outlineLevel="1" x14ac:dyDescent="0.2">
      <c r="B424" s="539"/>
      <c r="C424" s="276" t="s">
        <v>17409</v>
      </c>
      <c r="D424" s="258">
        <v>1</v>
      </c>
      <c r="E424" s="258">
        <v>0</v>
      </c>
      <c r="F424" s="258">
        <v>2</v>
      </c>
    </row>
    <row r="425" spans="2:6" s="187" customFormat="1" ht="14.45" hidden="1" customHeight="1" outlineLevel="1" x14ac:dyDescent="0.2">
      <c r="B425" s="539"/>
      <c r="C425" s="276" t="s">
        <v>17410</v>
      </c>
      <c r="D425" s="258">
        <v>1</v>
      </c>
      <c r="E425" s="258">
        <v>0</v>
      </c>
      <c r="F425" s="258">
        <v>2</v>
      </c>
    </row>
    <row r="426" spans="2:6" s="187" customFormat="1" ht="14.45" hidden="1" customHeight="1" outlineLevel="1" x14ac:dyDescent="0.2">
      <c r="B426" s="539"/>
      <c r="C426" s="276" t="s">
        <v>17411</v>
      </c>
      <c r="D426" s="258">
        <v>3</v>
      </c>
      <c r="E426" s="258">
        <v>0</v>
      </c>
      <c r="F426" s="258">
        <v>17</v>
      </c>
    </row>
    <row r="427" spans="2:6" s="187" customFormat="1" ht="14.45" hidden="1" customHeight="1" outlineLevel="1" x14ac:dyDescent="0.2">
      <c r="B427" s="539"/>
      <c r="C427" s="276" t="s">
        <v>17412</v>
      </c>
      <c r="D427" s="258">
        <v>1</v>
      </c>
      <c r="E427" s="258">
        <v>0</v>
      </c>
      <c r="F427" s="258">
        <v>2</v>
      </c>
    </row>
    <row r="428" spans="2:6" s="187" customFormat="1" ht="14.45" hidden="1" customHeight="1" outlineLevel="1" x14ac:dyDescent="0.2">
      <c r="B428" s="539"/>
      <c r="C428" s="276" t="s">
        <v>17413</v>
      </c>
      <c r="D428" s="258">
        <v>1</v>
      </c>
      <c r="E428" s="258">
        <v>0</v>
      </c>
      <c r="F428" s="258">
        <v>2</v>
      </c>
    </row>
    <row r="429" spans="2:6" s="187" customFormat="1" ht="14.45" hidden="1" customHeight="1" outlineLevel="1" x14ac:dyDescent="0.2">
      <c r="B429" s="539"/>
      <c r="C429" s="276" t="s">
        <v>17414</v>
      </c>
      <c r="D429" s="258">
        <v>6</v>
      </c>
      <c r="E429" s="258">
        <v>19</v>
      </c>
      <c r="F429" s="258">
        <v>43</v>
      </c>
    </row>
    <row r="430" spans="2:6" s="187" customFormat="1" ht="14.45" hidden="1" customHeight="1" outlineLevel="1" x14ac:dyDescent="0.2">
      <c r="B430" s="539"/>
      <c r="C430" s="276" t="s">
        <v>17415</v>
      </c>
      <c r="D430" s="258">
        <v>1</v>
      </c>
      <c r="E430" s="258">
        <v>5</v>
      </c>
      <c r="F430" s="258">
        <v>2</v>
      </c>
    </row>
    <row r="431" spans="2:6" s="187" customFormat="1" ht="14.45" hidden="1" customHeight="1" outlineLevel="1" x14ac:dyDescent="0.2">
      <c r="B431" s="539"/>
      <c r="C431" s="276" t="s">
        <v>17416</v>
      </c>
      <c r="D431" s="258">
        <v>1</v>
      </c>
      <c r="E431" s="258">
        <v>25</v>
      </c>
      <c r="F431" s="258">
        <v>2</v>
      </c>
    </row>
    <row r="432" spans="2:6" s="187" customFormat="1" ht="14.45" hidden="1" customHeight="1" outlineLevel="1" x14ac:dyDescent="0.2">
      <c r="B432" s="539"/>
      <c r="C432" s="276" t="s">
        <v>17417</v>
      </c>
      <c r="D432" s="258">
        <v>26</v>
      </c>
      <c r="E432" s="258">
        <v>65</v>
      </c>
      <c r="F432" s="258">
        <v>107</v>
      </c>
    </row>
    <row r="433" spans="2:6" s="187" customFormat="1" ht="14.45" hidden="1" customHeight="1" outlineLevel="1" x14ac:dyDescent="0.2">
      <c r="B433" s="539"/>
      <c r="C433" s="276" t="s">
        <v>17418</v>
      </c>
      <c r="D433" s="258">
        <v>2</v>
      </c>
      <c r="E433" s="258">
        <v>0</v>
      </c>
      <c r="F433" s="258">
        <v>4</v>
      </c>
    </row>
    <row r="434" spans="2:6" s="187" customFormat="1" ht="14.45" hidden="1" customHeight="1" outlineLevel="1" x14ac:dyDescent="0.2">
      <c r="B434" s="539"/>
      <c r="C434" s="276" t="s">
        <v>17148</v>
      </c>
      <c r="D434" s="258">
        <v>2</v>
      </c>
      <c r="E434" s="258">
        <v>0</v>
      </c>
      <c r="F434" s="258">
        <v>5</v>
      </c>
    </row>
    <row r="435" spans="2:6" s="187" customFormat="1" ht="14.45" hidden="1" customHeight="1" outlineLevel="1" x14ac:dyDescent="0.2">
      <c r="B435" s="539"/>
      <c r="C435" s="276" t="s">
        <v>17419</v>
      </c>
      <c r="D435" s="258">
        <v>1</v>
      </c>
      <c r="E435" s="258">
        <v>2</v>
      </c>
      <c r="F435" s="258">
        <v>3</v>
      </c>
    </row>
    <row r="436" spans="2:6" s="187" customFormat="1" ht="14.45" hidden="1" customHeight="1" outlineLevel="1" x14ac:dyDescent="0.2">
      <c r="B436" s="539"/>
      <c r="C436" s="276" t="s">
        <v>17420</v>
      </c>
      <c r="D436" s="258">
        <v>1</v>
      </c>
      <c r="E436" s="258">
        <v>0</v>
      </c>
      <c r="F436" s="258">
        <v>2</v>
      </c>
    </row>
    <row r="437" spans="2:6" s="187" customFormat="1" ht="14.45" hidden="1" customHeight="1" outlineLevel="1" x14ac:dyDescent="0.2">
      <c r="B437" s="539"/>
      <c r="C437" s="276" t="s">
        <v>17421</v>
      </c>
      <c r="D437" s="258">
        <v>2</v>
      </c>
      <c r="E437" s="258">
        <v>0</v>
      </c>
      <c r="F437" s="258">
        <v>77</v>
      </c>
    </row>
    <row r="438" spans="2:6" s="187" customFormat="1" ht="14.45" hidden="1" customHeight="1" outlineLevel="1" x14ac:dyDescent="0.2">
      <c r="B438" s="539"/>
      <c r="C438" s="276" t="s">
        <v>17422</v>
      </c>
      <c r="D438" s="258">
        <v>8</v>
      </c>
      <c r="E438" s="258">
        <v>14</v>
      </c>
      <c r="F438" s="258">
        <v>23</v>
      </c>
    </row>
    <row r="439" spans="2:6" s="187" customFormat="1" ht="14.45" hidden="1" customHeight="1" outlineLevel="1" x14ac:dyDescent="0.2">
      <c r="B439" s="539"/>
      <c r="C439" s="276" t="s">
        <v>17423</v>
      </c>
      <c r="D439" s="258">
        <v>2</v>
      </c>
      <c r="E439" s="258">
        <v>0</v>
      </c>
      <c r="F439" s="258">
        <v>8</v>
      </c>
    </row>
    <row r="440" spans="2:6" s="187" customFormat="1" ht="14.45" hidden="1" customHeight="1" outlineLevel="1" x14ac:dyDescent="0.2">
      <c r="B440" s="539"/>
      <c r="C440" s="276" t="s">
        <v>20119</v>
      </c>
      <c r="D440" s="258">
        <v>1</v>
      </c>
      <c r="E440" s="258">
        <v>0</v>
      </c>
      <c r="F440" s="258">
        <v>2</v>
      </c>
    </row>
    <row r="441" spans="2:6" s="187" customFormat="1" ht="14.45" hidden="1" customHeight="1" outlineLevel="1" x14ac:dyDescent="0.2">
      <c r="B441" s="539"/>
      <c r="C441" s="276" t="s">
        <v>17424</v>
      </c>
      <c r="D441" s="258">
        <v>2</v>
      </c>
      <c r="E441" s="258">
        <v>2</v>
      </c>
      <c r="F441" s="258">
        <v>7</v>
      </c>
    </row>
    <row r="442" spans="2:6" s="187" customFormat="1" ht="14.45" hidden="1" customHeight="1" outlineLevel="1" x14ac:dyDescent="0.2">
      <c r="B442" s="539"/>
      <c r="C442" s="276" t="s">
        <v>17425</v>
      </c>
      <c r="D442" s="258">
        <v>7</v>
      </c>
      <c r="E442" s="258">
        <v>280</v>
      </c>
      <c r="F442" s="258">
        <v>298</v>
      </c>
    </row>
    <row r="443" spans="2:6" s="187" customFormat="1" ht="14.45" hidden="1" customHeight="1" outlineLevel="1" x14ac:dyDescent="0.2">
      <c r="B443" s="539"/>
      <c r="C443" s="276" t="s">
        <v>17752</v>
      </c>
      <c r="D443" s="258">
        <v>2</v>
      </c>
      <c r="E443" s="258">
        <v>0</v>
      </c>
      <c r="F443" s="258">
        <v>4</v>
      </c>
    </row>
    <row r="444" spans="2:6" s="187" customFormat="1" ht="14.45" hidden="1" customHeight="1" outlineLevel="1" x14ac:dyDescent="0.2">
      <c r="B444" s="539"/>
      <c r="C444" s="276" t="s">
        <v>17426</v>
      </c>
      <c r="D444" s="258">
        <v>1</v>
      </c>
      <c r="E444" s="258">
        <v>0</v>
      </c>
      <c r="F444" s="258">
        <v>2</v>
      </c>
    </row>
    <row r="445" spans="2:6" s="187" customFormat="1" ht="14.45" hidden="1" customHeight="1" outlineLevel="1" x14ac:dyDescent="0.2">
      <c r="B445" s="539"/>
      <c r="C445" s="276" t="s">
        <v>17427</v>
      </c>
      <c r="D445" s="258">
        <v>2</v>
      </c>
      <c r="E445" s="258">
        <v>0</v>
      </c>
      <c r="F445" s="258">
        <v>4</v>
      </c>
    </row>
    <row r="446" spans="2:6" s="187" customFormat="1" ht="14.45" hidden="1" customHeight="1" outlineLevel="1" x14ac:dyDescent="0.2">
      <c r="B446" s="539"/>
      <c r="C446" s="276" t="s">
        <v>17428</v>
      </c>
      <c r="D446" s="258">
        <v>1</v>
      </c>
      <c r="E446" s="258">
        <v>0</v>
      </c>
      <c r="F446" s="258">
        <v>2</v>
      </c>
    </row>
    <row r="447" spans="2:6" s="187" customFormat="1" ht="14.45" hidden="1" customHeight="1" outlineLevel="1" x14ac:dyDescent="0.2">
      <c r="B447" s="539"/>
      <c r="C447" s="276" t="s">
        <v>17429</v>
      </c>
      <c r="D447" s="258">
        <v>1</v>
      </c>
      <c r="E447" s="258">
        <v>0</v>
      </c>
      <c r="F447" s="258">
        <v>2</v>
      </c>
    </row>
    <row r="448" spans="2:6" s="187" customFormat="1" ht="14.45" hidden="1" customHeight="1" outlineLevel="1" x14ac:dyDescent="0.2">
      <c r="B448" s="599"/>
      <c r="C448" s="277" t="s">
        <v>17430</v>
      </c>
      <c r="D448" s="278">
        <v>39</v>
      </c>
      <c r="E448" s="278">
        <v>368</v>
      </c>
      <c r="F448" s="278">
        <v>295</v>
      </c>
    </row>
    <row r="449" spans="2:6" s="187" customFormat="1" ht="36" customHeight="1" collapsed="1" x14ac:dyDescent="0.25">
      <c r="B449" s="271" t="s">
        <v>16119</v>
      </c>
      <c r="C449" s="270">
        <f>COUNTA(C450:C463)</f>
        <v>14</v>
      </c>
      <c r="D449" s="279">
        <f>SUM(D450:D463)</f>
        <v>1064</v>
      </c>
      <c r="E449" s="280">
        <f>SUM(E450:E463)</f>
        <v>4306</v>
      </c>
      <c r="F449" s="281">
        <f>SUM(F450:F463)</f>
        <v>7205</v>
      </c>
    </row>
    <row r="450" spans="2:6" s="187" customFormat="1" ht="14.45" hidden="1" customHeight="1" outlineLevel="1" x14ac:dyDescent="0.2">
      <c r="B450" s="598" t="s">
        <v>15441</v>
      </c>
      <c r="C450" s="272" t="s">
        <v>15717</v>
      </c>
      <c r="D450" s="269">
        <v>2</v>
      </c>
      <c r="E450" s="269">
        <v>0</v>
      </c>
      <c r="F450" s="269">
        <v>74</v>
      </c>
    </row>
    <row r="451" spans="2:6" s="187" customFormat="1" ht="14.45" hidden="1" customHeight="1" outlineLevel="1" x14ac:dyDescent="0.2">
      <c r="B451" s="539"/>
      <c r="C451" s="276" t="s">
        <v>15718</v>
      </c>
      <c r="D451" s="258">
        <v>6</v>
      </c>
      <c r="E451" s="258">
        <v>2</v>
      </c>
      <c r="F451" s="258">
        <v>27</v>
      </c>
    </row>
    <row r="452" spans="2:6" s="187" customFormat="1" ht="14.45" hidden="1" customHeight="1" outlineLevel="1" x14ac:dyDescent="0.2">
      <c r="B452" s="539"/>
      <c r="C452" s="276" t="s">
        <v>17753</v>
      </c>
      <c r="D452" s="258">
        <v>3</v>
      </c>
      <c r="E452" s="258">
        <v>0</v>
      </c>
      <c r="F452" s="258">
        <v>17</v>
      </c>
    </row>
    <row r="453" spans="2:6" s="187" customFormat="1" ht="14.45" hidden="1" customHeight="1" outlineLevel="1" x14ac:dyDescent="0.2">
      <c r="B453" s="539"/>
      <c r="C453" s="276" t="s">
        <v>15719</v>
      </c>
      <c r="D453" s="258">
        <v>13</v>
      </c>
      <c r="E453" s="258">
        <v>2</v>
      </c>
      <c r="F453" s="258">
        <v>197</v>
      </c>
    </row>
    <row r="454" spans="2:6" s="187" customFormat="1" ht="14.45" hidden="1" customHeight="1" outlineLevel="1" x14ac:dyDescent="0.2">
      <c r="B454" s="539"/>
      <c r="C454" s="276" t="s">
        <v>15720</v>
      </c>
      <c r="D454" s="258">
        <v>14</v>
      </c>
      <c r="E454" s="258">
        <v>1</v>
      </c>
      <c r="F454" s="258">
        <v>32</v>
      </c>
    </row>
    <row r="455" spans="2:6" s="187" customFormat="1" ht="14.45" hidden="1" customHeight="1" outlineLevel="1" x14ac:dyDescent="0.2">
      <c r="B455" s="539"/>
      <c r="C455" s="276" t="s">
        <v>15721</v>
      </c>
      <c r="D455" s="258">
        <v>26</v>
      </c>
      <c r="E455" s="258">
        <v>1</v>
      </c>
      <c r="F455" s="258">
        <v>23</v>
      </c>
    </row>
    <row r="456" spans="2:6" s="187" customFormat="1" ht="14.45" hidden="1" customHeight="1" outlineLevel="1" x14ac:dyDescent="0.2">
      <c r="B456" s="539"/>
      <c r="C456" s="276" t="s">
        <v>15722</v>
      </c>
      <c r="D456" s="258">
        <v>9</v>
      </c>
      <c r="E456" s="258">
        <v>0</v>
      </c>
      <c r="F456" s="258">
        <v>111</v>
      </c>
    </row>
    <row r="457" spans="2:6" s="187" customFormat="1" ht="14.45" hidden="1" customHeight="1" outlineLevel="1" x14ac:dyDescent="0.2">
      <c r="B457" s="539"/>
      <c r="C457" s="276" t="s">
        <v>10414</v>
      </c>
      <c r="D457" s="258">
        <v>887</v>
      </c>
      <c r="E457" s="258">
        <v>3489</v>
      </c>
      <c r="F457" s="258">
        <v>5835</v>
      </c>
    </row>
    <row r="458" spans="2:6" s="187" customFormat="1" ht="14.45" hidden="1" customHeight="1" outlineLevel="1" x14ac:dyDescent="0.2">
      <c r="B458" s="539"/>
      <c r="C458" s="276" t="s">
        <v>15723</v>
      </c>
      <c r="D458" s="258">
        <v>10</v>
      </c>
      <c r="E458" s="258">
        <v>0</v>
      </c>
      <c r="F458" s="258">
        <v>21</v>
      </c>
    </row>
    <row r="459" spans="2:6" s="187" customFormat="1" ht="14.45" hidden="1" customHeight="1" outlineLevel="1" x14ac:dyDescent="0.2">
      <c r="B459" s="539"/>
      <c r="C459" s="276" t="s">
        <v>11373</v>
      </c>
      <c r="D459" s="258">
        <v>25</v>
      </c>
      <c r="E459" s="258">
        <v>0</v>
      </c>
      <c r="F459" s="258">
        <v>88</v>
      </c>
    </row>
    <row r="460" spans="2:6" s="187" customFormat="1" ht="14.45" hidden="1" customHeight="1" outlineLevel="1" x14ac:dyDescent="0.2">
      <c r="B460" s="539"/>
      <c r="C460" s="276" t="s">
        <v>15724</v>
      </c>
      <c r="D460" s="258">
        <v>52</v>
      </c>
      <c r="E460" s="258">
        <v>1</v>
      </c>
      <c r="F460" s="258">
        <v>189</v>
      </c>
    </row>
    <row r="461" spans="2:6" s="187" customFormat="1" ht="14.45" hidden="1" customHeight="1" outlineLevel="1" x14ac:dyDescent="0.2">
      <c r="B461" s="539"/>
      <c r="C461" s="276" t="s">
        <v>15725</v>
      </c>
      <c r="D461" s="258">
        <v>14</v>
      </c>
      <c r="E461" s="258">
        <v>6</v>
      </c>
      <c r="F461" s="258">
        <v>46</v>
      </c>
    </row>
    <row r="462" spans="2:6" s="187" customFormat="1" ht="14.45" hidden="1" customHeight="1" outlineLevel="1" x14ac:dyDescent="0.2">
      <c r="B462" s="539"/>
      <c r="C462" s="276" t="s">
        <v>16096</v>
      </c>
      <c r="D462" s="258">
        <v>1</v>
      </c>
      <c r="E462" s="258">
        <v>545</v>
      </c>
      <c r="F462" s="258">
        <v>0</v>
      </c>
    </row>
    <row r="463" spans="2:6" s="187" customFormat="1" ht="14.45" hidden="1" customHeight="1" outlineLevel="1" x14ac:dyDescent="0.2">
      <c r="B463" s="599"/>
      <c r="C463" s="277" t="s">
        <v>17431</v>
      </c>
      <c r="D463" s="278">
        <v>2</v>
      </c>
      <c r="E463" s="278">
        <v>259</v>
      </c>
      <c r="F463" s="278">
        <v>545</v>
      </c>
    </row>
    <row r="464" spans="2:6" s="187" customFormat="1" ht="36" customHeight="1" collapsed="1" x14ac:dyDescent="0.25">
      <c r="B464" s="271" t="s">
        <v>15079</v>
      </c>
      <c r="C464" s="270">
        <f>COUNTA(C465:C473)</f>
        <v>9</v>
      </c>
      <c r="D464" s="279">
        <f>SUM(D465:D473)</f>
        <v>907</v>
      </c>
      <c r="E464" s="280">
        <f>SUM(E465:E473)</f>
        <v>1127</v>
      </c>
      <c r="F464" s="281">
        <f>SUM(F465:F473)</f>
        <v>8443</v>
      </c>
    </row>
    <row r="465" spans="2:6" s="187" customFormat="1" ht="14.45" hidden="1" customHeight="1" outlineLevel="1" x14ac:dyDescent="0.2">
      <c r="B465" s="598" t="s">
        <v>15441</v>
      </c>
      <c r="C465" s="272" t="s">
        <v>17432</v>
      </c>
      <c r="D465" s="269">
        <v>26</v>
      </c>
      <c r="E465" s="269">
        <v>22</v>
      </c>
      <c r="F465" s="269">
        <v>522</v>
      </c>
    </row>
    <row r="466" spans="2:6" s="187" customFormat="1" ht="14.45" hidden="1" customHeight="1" outlineLevel="1" x14ac:dyDescent="0.2">
      <c r="B466" s="539"/>
      <c r="C466" s="276" t="s">
        <v>17818</v>
      </c>
      <c r="D466" s="258">
        <v>20</v>
      </c>
      <c r="E466" s="258">
        <v>196</v>
      </c>
      <c r="F466" s="258">
        <v>68</v>
      </c>
    </row>
    <row r="467" spans="2:6" s="187" customFormat="1" ht="14.45" hidden="1" customHeight="1" outlineLevel="1" x14ac:dyDescent="0.2">
      <c r="B467" s="539"/>
      <c r="C467" s="276" t="s">
        <v>17433</v>
      </c>
      <c r="D467" s="258">
        <v>2</v>
      </c>
      <c r="E467" s="258">
        <v>0</v>
      </c>
      <c r="F467" s="258">
        <v>3</v>
      </c>
    </row>
    <row r="468" spans="2:6" s="187" customFormat="1" ht="14.45" hidden="1" customHeight="1" outlineLevel="1" x14ac:dyDescent="0.2">
      <c r="B468" s="539"/>
      <c r="C468" s="276" t="s">
        <v>17434</v>
      </c>
      <c r="D468" s="258">
        <v>8</v>
      </c>
      <c r="E468" s="258">
        <v>143</v>
      </c>
      <c r="F468" s="258">
        <v>83</v>
      </c>
    </row>
    <row r="469" spans="2:6" s="187" customFormat="1" ht="14.45" hidden="1" customHeight="1" outlineLevel="1" x14ac:dyDescent="0.2">
      <c r="B469" s="539"/>
      <c r="C469" s="276" t="s">
        <v>17435</v>
      </c>
      <c r="D469" s="258">
        <v>746</v>
      </c>
      <c r="E469" s="258">
        <v>727</v>
      </c>
      <c r="F469" s="258">
        <v>4938</v>
      </c>
    </row>
    <row r="470" spans="2:6" s="187" customFormat="1" ht="14.45" hidden="1" customHeight="1" outlineLevel="1" x14ac:dyDescent="0.2">
      <c r="B470" s="539"/>
      <c r="C470" s="276" t="s">
        <v>17819</v>
      </c>
      <c r="D470" s="258">
        <v>3</v>
      </c>
      <c r="E470" s="258">
        <v>34</v>
      </c>
      <c r="F470" s="258">
        <v>21</v>
      </c>
    </row>
    <row r="471" spans="2:6" s="187" customFormat="1" ht="14.45" hidden="1" customHeight="1" outlineLevel="1" x14ac:dyDescent="0.2">
      <c r="B471" s="539"/>
      <c r="C471" s="276" t="s">
        <v>17820</v>
      </c>
      <c r="D471" s="258">
        <v>16</v>
      </c>
      <c r="E471" s="258">
        <v>5</v>
      </c>
      <c r="F471" s="258">
        <v>40</v>
      </c>
    </row>
    <row r="472" spans="2:6" s="187" customFormat="1" ht="14.45" hidden="1" customHeight="1" outlineLevel="1" x14ac:dyDescent="0.2">
      <c r="B472" s="539"/>
      <c r="C472" s="276" t="s">
        <v>8694</v>
      </c>
      <c r="D472" s="258">
        <v>85</v>
      </c>
      <c r="E472" s="258">
        <v>0</v>
      </c>
      <c r="F472" s="258">
        <v>2766</v>
      </c>
    </row>
    <row r="473" spans="2:6" s="187" customFormat="1" ht="14.45" hidden="1" customHeight="1" outlineLevel="1" x14ac:dyDescent="0.2">
      <c r="B473" s="599"/>
      <c r="C473" s="277" t="s">
        <v>17650</v>
      </c>
      <c r="D473" s="278">
        <v>1</v>
      </c>
      <c r="E473" s="278">
        <v>0</v>
      </c>
      <c r="F473" s="278">
        <v>2</v>
      </c>
    </row>
    <row r="474" spans="2:6" s="187" customFormat="1" ht="36" customHeight="1" collapsed="1" x14ac:dyDescent="0.25">
      <c r="B474" s="271" t="s">
        <v>15075</v>
      </c>
      <c r="C474" s="270">
        <f>COUNTA(C475:C510)</f>
        <v>36</v>
      </c>
      <c r="D474" s="279">
        <f>SUM(D475:D510)</f>
        <v>397</v>
      </c>
      <c r="E474" s="280">
        <f>SUM(E475:E510)</f>
        <v>9068</v>
      </c>
      <c r="F474" s="281">
        <f>SUM(F475:F510)</f>
        <v>6646</v>
      </c>
    </row>
    <row r="475" spans="2:6" s="187" customFormat="1" ht="14.45" hidden="1" customHeight="1" outlineLevel="1" x14ac:dyDescent="0.2">
      <c r="B475" s="598" t="s">
        <v>15441</v>
      </c>
      <c r="C475" s="272" t="s">
        <v>17153</v>
      </c>
      <c r="D475" s="269">
        <v>6</v>
      </c>
      <c r="E475" s="269">
        <v>43</v>
      </c>
      <c r="F475" s="269">
        <v>18</v>
      </c>
    </row>
    <row r="476" spans="2:6" s="187" customFormat="1" ht="14.45" hidden="1" customHeight="1" outlineLevel="1" x14ac:dyDescent="0.2">
      <c r="B476" s="539"/>
      <c r="C476" s="276" t="s">
        <v>17436</v>
      </c>
      <c r="D476" s="258">
        <v>8</v>
      </c>
      <c r="E476" s="258">
        <v>17</v>
      </c>
      <c r="F476" s="258">
        <v>21</v>
      </c>
    </row>
    <row r="477" spans="2:6" s="187" customFormat="1" ht="14.45" hidden="1" customHeight="1" outlineLevel="1" x14ac:dyDescent="0.2">
      <c r="B477" s="539"/>
      <c r="C477" s="276" t="s">
        <v>17437</v>
      </c>
      <c r="D477" s="258">
        <v>3</v>
      </c>
      <c r="E477" s="258">
        <v>0</v>
      </c>
      <c r="F477" s="258">
        <v>7</v>
      </c>
    </row>
    <row r="478" spans="2:6" s="187" customFormat="1" ht="14.45" hidden="1" customHeight="1" outlineLevel="1" x14ac:dyDescent="0.2">
      <c r="B478" s="539"/>
      <c r="C478" s="276" t="s">
        <v>17754</v>
      </c>
      <c r="D478" s="258">
        <v>5</v>
      </c>
      <c r="E478" s="258">
        <v>0</v>
      </c>
      <c r="F478" s="258">
        <v>12</v>
      </c>
    </row>
    <row r="479" spans="2:6" s="187" customFormat="1" ht="14.45" hidden="1" customHeight="1" outlineLevel="1" x14ac:dyDescent="0.2">
      <c r="B479" s="539"/>
      <c r="C479" s="276" t="s">
        <v>17438</v>
      </c>
      <c r="D479" s="258">
        <v>3</v>
      </c>
      <c r="E479" s="258">
        <v>2</v>
      </c>
      <c r="F479" s="258">
        <v>4</v>
      </c>
    </row>
    <row r="480" spans="2:6" s="187" customFormat="1" ht="14.45" hidden="1" customHeight="1" outlineLevel="1" x14ac:dyDescent="0.2">
      <c r="B480" s="539"/>
      <c r="C480" s="276" t="s">
        <v>15357</v>
      </c>
      <c r="D480" s="258">
        <v>169</v>
      </c>
      <c r="E480" s="258">
        <v>1916</v>
      </c>
      <c r="F480" s="258">
        <v>1608</v>
      </c>
    </row>
    <row r="481" spans="2:6" s="187" customFormat="1" ht="14.45" hidden="1" customHeight="1" outlineLevel="1" x14ac:dyDescent="0.2">
      <c r="B481" s="539"/>
      <c r="C481" s="276" t="s">
        <v>15358</v>
      </c>
      <c r="D481" s="258">
        <v>62</v>
      </c>
      <c r="E481" s="258">
        <v>5332</v>
      </c>
      <c r="F481" s="258">
        <v>4020</v>
      </c>
    </row>
    <row r="482" spans="2:6" s="187" customFormat="1" ht="14.45" hidden="1" customHeight="1" outlineLevel="1" x14ac:dyDescent="0.2">
      <c r="B482" s="539"/>
      <c r="C482" s="276" t="s">
        <v>15359</v>
      </c>
      <c r="D482" s="258">
        <v>6</v>
      </c>
      <c r="E482" s="258">
        <v>118</v>
      </c>
      <c r="F482" s="258">
        <v>14</v>
      </c>
    </row>
    <row r="483" spans="2:6" s="187" customFormat="1" ht="14.45" hidden="1" customHeight="1" outlineLevel="1" x14ac:dyDescent="0.2">
      <c r="B483" s="539"/>
      <c r="C483" s="276" t="s">
        <v>15360</v>
      </c>
      <c r="D483" s="258">
        <v>2</v>
      </c>
      <c r="E483" s="258">
        <v>23</v>
      </c>
      <c r="F483" s="258">
        <v>2</v>
      </c>
    </row>
    <row r="484" spans="2:6" s="187" customFormat="1" ht="14.45" hidden="1" customHeight="1" outlineLevel="1" x14ac:dyDescent="0.2">
      <c r="B484" s="539"/>
      <c r="C484" s="276" t="s">
        <v>15361</v>
      </c>
      <c r="D484" s="258">
        <v>12</v>
      </c>
      <c r="E484" s="258">
        <v>543</v>
      </c>
      <c r="F484" s="258">
        <v>167</v>
      </c>
    </row>
    <row r="485" spans="2:6" s="187" customFormat="1" ht="14.45" hidden="1" customHeight="1" outlineLevel="1" x14ac:dyDescent="0.2">
      <c r="B485" s="539"/>
      <c r="C485" s="276" t="s">
        <v>15362</v>
      </c>
      <c r="D485" s="258">
        <v>4</v>
      </c>
      <c r="E485" s="258">
        <v>53</v>
      </c>
      <c r="F485" s="258">
        <v>19</v>
      </c>
    </row>
    <row r="486" spans="2:6" s="187" customFormat="1" ht="14.45" hidden="1" customHeight="1" outlineLevel="1" x14ac:dyDescent="0.2">
      <c r="B486" s="539"/>
      <c r="C486" s="276" t="s">
        <v>15363</v>
      </c>
      <c r="D486" s="258">
        <v>1</v>
      </c>
      <c r="E486" s="258">
        <v>0</v>
      </c>
      <c r="F486" s="258">
        <v>3</v>
      </c>
    </row>
    <row r="487" spans="2:6" s="187" customFormat="1" ht="14.45" hidden="1" customHeight="1" outlineLevel="1" x14ac:dyDescent="0.2">
      <c r="B487" s="539"/>
      <c r="C487" s="276" t="s">
        <v>15364</v>
      </c>
      <c r="D487" s="258">
        <v>2</v>
      </c>
      <c r="E487" s="258">
        <v>16</v>
      </c>
      <c r="F487" s="258">
        <v>2</v>
      </c>
    </row>
    <row r="488" spans="2:6" s="187" customFormat="1" ht="14.45" hidden="1" customHeight="1" outlineLevel="1" x14ac:dyDescent="0.2">
      <c r="B488" s="539"/>
      <c r="C488" s="276" t="s">
        <v>17439</v>
      </c>
      <c r="D488" s="258">
        <v>4</v>
      </c>
      <c r="E488" s="258">
        <v>4</v>
      </c>
      <c r="F488" s="258">
        <v>8</v>
      </c>
    </row>
    <row r="489" spans="2:6" s="187" customFormat="1" ht="14.45" hidden="1" customHeight="1" outlineLevel="1" x14ac:dyDescent="0.2">
      <c r="B489" s="539"/>
      <c r="C489" s="276" t="s">
        <v>17440</v>
      </c>
      <c r="D489" s="258">
        <v>5</v>
      </c>
      <c r="E489" s="258">
        <v>2</v>
      </c>
      <c r="F489" s="258">
        <v>21</v>
      </c>
    </row>
    <row r="490" spans="2:6" s="187" customFormat="1" ht="14.45" hidden="1" customHeight="1" outlineLevel="1" x14ac:dyDescent="0.2">
      <c r="B490" s="539"/>
      <c r="C490" s="276" t="s">
        <v>17441</v>
      </c>
      <c r="D490" s="258">
        <v>7</v>
      </c>
      <c r="E490" s="258">
        <v>377</v>
      </c>
      <c r="F490" s="258">
        <v>15</v>
      </c>
    </row>
    <row r="491" spans="2:6" s="187" customFormat="1" ht="14.45" hidden="1" customHeight="1" outlineLevel="1" x14ac:dyDescent="0.2">
      <c r="B491" s="539"/>
      <c r="C491" s="276" t="s">
        <v>18337</v>
      </c>
      <c r="D491" s="258">
        <v>1</v>
      </c>
      <c r="E491" s="258">
        <v>15</v>
      </c>
      <c r="F491" s="258">
        <v>2</v>
      </c>
    </row>
    <row r="492" spans="2:6" s="187" customFormat="1" ht="14.45" hidden="1" customHeight="1" outlineLevel="1" x14ac:dyDescent="0.2">
      <c r="B492" s="539"/>
      <c r="C492" s="276" t="s">
        <v>17442</v>
      </c>
      <c r="D492" s="258">
        <v>2</v>
      </c>
      <c r="E492" s="258">
        <v>0</v>
      </c>
      <c r="F492" s="258">
        <v>4</v>
      </c>
    </row>
    <row r="493" spans="2:6" s="187" customFormat="1" ht="14.45" hidden="1" customHeight="1" outlineLevel="1" x14ac:dyDescent="0.2">
      <c r="B493" s="539"/>
      <c r="C493" s="276" t="s">
        <v>17443</v>
      </c>
      <c r="D493" s="258">
        <v>5</v>
      </c>
      <c r="E493" s="258">
        <v>2</v>
      </c>
      <c r="F493" s="258">
        <v>11</v>
      </c>
    </row>
    <row r="494" spans="2:6" s="187" customFormat="1" ht="14.45" hidden="1" customHeight="1" outlineLevel="1" x14ac:dyDescent="0.2">
      <c r="B494" s="539"/>
      <c r="C494" s="276" t="s">
        <v>17444</v>
      </c>
      <c r="D494" s="258">
        <v>6</v>
      </c>
      <c r="E494" s="258">
        <v>134</v>
      </c>
      <c r="F494" s="258">
        <v>62</v>
      </c>
    </row>
    <row r="495" spans="2:6" s="187" customFormat="1" ht="14.45" hidden="1" customHeight="1" outlineLevel="1" x14ac:dyDescent="0.2">
      <c r="B495" s="539"/>
      <c r="C495" s="276" t="s">
        <v>15365</v>
      </c>
      <c r="D495" s="258">
        <v>1</v>
      </c>
      <c r="E495" s="258">
        <v>0</v>
      </c>
      <c r="F495" s="258">
        <v>2</v>
      </c>
    </row>
    <row r="496" spans="2:6" s="187" customFormat="1" ht="14.45" hidden="1" customHeight="1" outlineLevel="1" x14ac:dyDescent="0.2">
      <c r="B496" s="539"/>
      <c r="C496" s="276" t="s">
        <v>17445</v>
      </c>
      <c r="D496" s="258">
        <v>5</v>
      </c>
      <c r="E496" s="258">
        <v>0</v>
      </c>
      <c r="F496" s="258">
        <v>15</v>
      </c>
    </row>
    <row r="497" spans="2:6" s="187" customFormat="1" ht="14.45" hidden="1" customHeight="1" outlineLevel="1" x14ac:dyDescent="0.2">
      <c r="B497" s="539"/>
      <c r="C497" s="276" t="s">
        <v>17446</v>
      </c>
      <c r="D497" s="258">
        <v>2</v>
      </c>
      <c r="E497" s="258">
        <v>57</v>
      </c>
      <c r="F497" s="258">
        <v>5</v>
      </c>
    </row>
    <row r="498" spans="2:6" s="187" customFormat="1" ht="14.45" hidden="1" customHeight="1" outlineLevel="1" x14ac:dyDescent="0.2">
      <c r="B498" s="539"/>
      <c r="C498" s="276" t="s">
        <v>17141</v>
      </c>
      <c r="D498" s="258">
        <v>5</v>
      </c>
      <c r="E498" s="258">
        <v>94</v>
      </c>
      <c r="F498" s="258">
        <v>97</v>
      </c>
    </row>
    <row r="499" spans="2:6" s="187" customFormat="1" ht="14.45" hidden="1" customHeight="1" outlineLevel="1" x14ac:dyDescent="0.2">
      <c r="B499" s="539"/>
      <c r="C499" s="276" t="s">
        <v>15366</v>
      </c>
      <c r="D499" s="258">
        <v>1</v>
      </c>
      <c r="E499" s="258">
        <v>0</v>
      </c>
      <c r="F499" s="258">
        <v>3</v>
      </c>
    </row>
    <row r="500" spans="2:6" s="187" customFormat="1" ht="14.45" hidden="1" customHeight="1" outlineLevel="1" x14ac:dyDescent="0.2">
      <c r="B500" s="539"/>
      <c r="C500" s="276" t="s">
        <v>17447</v>
      </c>
      <c r="D500" s="258">
        <v>6</v>
      </c>
      <c r="E500" s="258">
        <v>21</v>
      </c>
      <c r="F500" s="258">
        <v>28</v>
      </c>
    </row>
    <row r="501" spans="2:6" s="187" customFormat="1" ht="14.45" hidden="1" customHeight="1" outlineLevel="1" x14ac:dyDescent="0.2">
      <c r="B501" s="539"/>
      <c r="C501" s="276" t="s">
        <v>17161</v>
      </c>
      <c r="D501" s="258">
        <v>2</v>
      </c>
      <c r="E501" s="258">
        <v>0</v>
      </c>
      <c r="F501" s="258">
        <v>2</v>
      </c>
    </row>
    <row r="502" spans="2:6" s="187" customFormat="1" ht="14.45" hidden="1" customHeight="1" outlineLevel="1" x14ac:dyDescent="0.2">
      <c r="B502" s="539"/>
      <c r="C502" s="276" t="s">
        <v>17448</v>
      </c>
      <c r="D502" s="258">
        <v>2</v>
      </c>
      <c r="E502" s="258">
        <v>0</v>
      </c>
      <c r="F502" s="258">
        <v>3</v>
      </c>
    </row>
    <row r="503" spans="2:6" s="187" customFormat="1" ht="14.45" hidden="1" customHeight="1" outlineLevel="1" x14ac:dyDescent="0.2">
      <c r="B503" s="539"/>
      <c r="C503" s="276" t="s">
        <v>15367</v>
      </c>
      <c r="D503" s="258">
        <v>20</v>
      </c>
      <c r="E503" s="258">
        <v>0</v>
      </c>
      <c r="F503" s="258">
        <v>303</v>
      </c>
    </row>
    <row r="504" spans="2:6" s="187" customFormat="1" ht="14.45" hidden="1" customHeight="1" outlineLevel="1" x14ac:dyDescent="0.2">
      <c r="B504" s="539"/>
      <c r="C504" s="276" t="s">
        <v>15368</v>
      </c>
      <c r="D504" s="258">
        <v>4</v>
      </c>
      <c r="E504" s="258">
        <v>0</v>
      </c>
      <c r="F504" s="258">
        <v>9</v>
      </c>
    </row>
    <row r="505" spans="2:6" s="187" customFormat="1" ht="14.45" hidden="1" customHeight="1" outlineLevel="1" x14ac:dyDescent="0.2">
      <c r="B505" s="539"/>
      <c r="C505" s="276" t="s">
        <v>17449</v>
      </c>
      <c r="D505" s="258">
        <v>10</v>
      </c>
      <c r="E505" s="258">
        <v>16</v>
      </c>
      <c r="F505" s="258">
        <v>26</v>
      </c>
    </row>
    <row r="506" spans="2:6" s="187" customFormat="1" ht="14.45" hidden="1" customHeight="1" outlineLevel="1" x14ac:dyDescent="0.2">
      <c r="B506" s="539"/>
      <c r="C506" s="276" t="s">
        <v>17450</v>
      </c>
      <c r="D506" s="258">
        <v>1</v>
      </c>
      <c r="E506" s="258">
        <v>0</v>
      </c>
      <c r="F506" s="258">
        <v>2</v>
      </c>
    </row>
    <row r="507" spans="2:6" s="187" customFormat="1" ht="14.45" hidden="1" customHeight="1" outlineLevel="1" x14ac:dyDescent="0.2">
      <c r="B507" s="539"/>
      <c r="C507" s="276" t="s">
        <v>17451</v>
      </c>
      <c r="D507" s="258">
        <v>13</v>
      </c>
      <c r="E507" s="258">
        <v>0</v>
      </c>
      <c r="F507" s="258">
        <v>12</v>
      </c>
    </row>
    <row r="508" spans="2:6" s="187" customFormat="1" ht="14.45" hidden="1" customHeight="1" outlineLevel="1" x14ac:dyDescent="0.2">
      <c r="B508" s="539"/>
      <c r="C508" s="276" t="s">
        <v>17452</v>
      </c>
      <c r="D508" s="258">
        <v>3</v>
      </c>
      <c r="E508" s="258">
        <v>0</v>
      </c>
      <c r="F508" s="258">
        <v>6</v>
      </c>
    </row>
    <row r="509" spans="2:6" s="187" customFormat="1" ht="14.45" hidden="1" customHeight="1" outlineLevel="1" x14ac:dyDescent="0.2">
      <c r="B509" s="539"/>
      <c r="C509" s="276" t="s">
        <v>17453</v>
      </c>
      <c r="D509" s="258">
        <v>3</v>
      </c>
      <c r="E509" s="258">
        <v>133</v>
      </c>
      <c r="F509" s="258">
        <v>92</v>
      </c>
    </row>
    <row r="510" spans="2:6" s="187" customFormat="1" ht="14.45" hidden="1" customHeight="1" outlineLevel="1" x14ac:dyDescent="0.2">
      <c r="B510" s="599"/>
      <c r="C510" s="277" t="s">
        <v>17454</v>
      </c>
      <c r="D510" s="278">
        <v>6</v>
      </c>
      <c r="E510" s="278">
        <v>150</v>
      </c>
      <c r="F510" s="278">
        <v>21</v>
      </c>
    </row>
    <row r="511" spans="2:6" s="187" customFormat="1" ht="36" customHeight="1" collapsed="1" x14ac:dyDescent="0.25">
      <c r="B511" s="271" t="s">
        <v>16120</v>
      </c>
      <c r="C511" s="270">
        <f>COUNTA(C512:C537)</f>
        <v>26</v>
      </c>
      <c r="D511" s="279">
        <f>SUM(D512:D537)</f>
        <v>1284</v>
      </c>
      <c r="E511" s="280">
        <f>SUM(E512:E537)</f>
        <v>9046</v>
      </c>
      <c r="F511" s="281">
        <f>SUM(F512:F537)</f>
        <v>7774</v>
      </c>
    </row>
    <row r="512" spans="2:6" s="187" customFormat="1" ht="14.45" hidden="1" customHeight="1" outlineLevel="1" x14ac:dyDescent="0.2">
      <c r="B512" s="598" t="s">
        <v>15441</v>
      </c>
      <c r="C512" s="272" t="s">
        <v>17244</v>
      </c>
      <c r="D512" s="269">
        <v>38</v>
      </c>
      <c r="E512" s="269">
        <v>1178</v>
      </c>
      <c r="F512" s="269">
        <v>149</v>
      </c>
    </row>
    <row r="513" spans="2:6" s="187" customFormat="1" ht="14.45" hidden="1" customHeight="1" outlineLevel="1" x14ac:dyDescent="0.2">
      <c r="B513" s="539"/>
      <c r="C513" s="276" t="s">
        <v>17455</v>
      </c>
      <c r="D513" s="258">
        <v>1</v>
      </c>
      <c r="E513" s="258">
        <v>79</v>
      </c>
      <c r="F513" s="258">
        <v>37</v>
      </c>
    </row>
    <row r="514" spans="2:6" s="187" customFormat="1" ht="14.45" hidden="1" customHeight="1" outlineLevel="1" x14ac:dyDescent="0.2">
      <c r="B514" s="539"/>
      <c r="C514" s="276" t="s">
        <v>17456</v>
      </c>
      <c r="D514" s="258">
        <v>2</v>
      </c>
      <c r="E514" s="258">
        <v>166</v>
      </c>
      <c r="F514" s="258">
        <v>0</v>
      </c>
    </row>
    <row r="515" spans="2:6" s="187" customFormat="1" ht="14.45" hidden="1" customHeight="1" outlineLevel="1" x14ac:dyDescent="0.2">
      <c r="B515" s="539"/>
      <c r="C515" s="276" t="s">
        <v>17457</v>
      </c>
      <c r="D515" s="258">
        <v>1</v>
      </c>
      <c r="E515" s="258">
        <v>0</v>
      </c>
      <c r="F515" s="258">
        <v>4</v>
      </c>
    </row>
    <row r="516" spans="2:6" s="187" customFormat="1" ht="14.45" hidden="1" customHeight="1" outlineLevel="1" x14ac:dyDescent="0.2">
      <c r="B516" s="539"/>
      <c r="C516" s="276" t="s">
        <v>17458</v>
      </c>
      <c r="D516" s="258">
        <v>8</v>
      </c>
      <c r="E516" s="258">
        <v>2</v>
      </c>
      <c r="F516" s="258">
        <v>14</v>
      </c>
    </row>
    <row r="517" spans="2:6" s="187" customFormat="1" ht="14.45" hidden="1" customHeight="1" outlineLevel="1" x14ac:dyDescent="0.2">
      <c r="B517" s="539"/>
      <c r="C517" s="276" t="s">
        <v>17459</v>
      </c>
      <c r="D517" s="258">
        <v>9</v>
      </c>
      <c r="E517" s="258">
        <v>7</v>
      </c>
      <c r="F517" s="258">
        <v>23</v>
      </c>
    </row>
    <row r="518" spans="2:6" s="187" customFormat="1" ht="14.45" hidden="1" customHeight="1" outlineLevel="1" x14ac:dyDescent="0.2">
      <c r="B518" s="539"/>
      <c r="C518" s="276" t="s">
        <v>17460</v>
      </c>
      <c r="D518" s="258">
        <v>1</v>
      </c>
      <c r="E518" s="258">
        <v>194</v>
      </c>
      <c r="F518" s="258">
        <v>85</v>
      </c>
    </row>
    <row r="519" spans="2:6" s="187" customFormat="1" ht="14.45" hidden="1" customHeight="1" outlineLevel="1" x14ac:dyDescent="0.2">
      <c r="B519" s="539"/>
      <c r="C519" s="276" t="s">
        <v>11830</v>
      </c>
      <c r="D519" s="258">
        <v>1180</v>
      </c>
      <c r="E519" s="258">
        <v>3365</v>
      </c>
      <c r="F519" s="258">
        <v>5710</v>
      </c>
    </row>
    <row r="520" spans="2:6" s="187" customFormat="1" ht="14.45" hidden="1" customHeight="1" outlineLevel="1" x14ac:dyDescent="0.2">
      <c r="B520" s="539"/>
      <c r="C520" s="276" t="s">
        <v>17461</v>
      </c>
      <c r="D520" s="258">
        <v>1</v>
      </c>
      <c r="E520" s="258">
        <v>12</v>
      </c>
      <c r="F520" s="258">
        <v>6</v>
      </c>
    </row>
    <row r="521" spans="2:6" s="187" customFormat="1" ht="14.45" hidden="1" customHeight="1" outlineLevel="1" x14ac:dyDescent="0.2">
      <c r="B521" s="539"/>
      <c r="C521" s="276" t="s">
        <v>17117</v>
      </c>
      <c r="D521" s="258">
        <v>19</v>
      </c>
      <c r="E521" s="258">
        <v>239</v>
      </c>
      <c r="F521" s="258">
        <v>367</v>
      </c>
    </row>
    <row r="522" spans="2:6" s="187" customFormat="1" ht="14.45" hidden="1" customHeight="1" outlineLevel="1" x14ac:dyDescent="0.2">
      <c r="B522" s="539"/>
      <c r="C522" s="276" t="s">
        <v>17462</v>
      </c>
      <c r="D522" s="258">
        <v>1</v>
      </c>
      <c r="E522" s="258">
        <v>33</v>
      </c>
      <c r="F522" s="258">
        <v>10</v>
      </c>
    </row>
    <row r="523" spans="2:6" s="187" customFormat="1" ht="14.45" hidden="1" customHeight="1" outlineLevel="1" x14ac:dyDescent="0.2">
      <c r="B523" s="539"/>
      <c r="C523" s="276" t="s">
        <v>17463</v>
      </c>
      <c r="D523" s="258">
        <v>1</v>
      </c>
      <c r="E523" s="258">
        <v>1</v>
      </c>
      <c r="F523" s="258">
        <v>3</v>
      </c>
    </row>
    <row r="524" spans="2:6" s="187" customFormat="1" ht="14.45" hidden="1" customHeight="1" outlineLevel="1" x14ac:dyDescent="0.2">
      <c r="B524" s="539"/>
      <c r="C524" s="276" t="s">
        <v>17464</v>
      </c>
      <c r="D524" s="258">
        <v>1</v>
      </c>
      <c r="E524" s="258">
        <v>212</v>
      </c>
      <c r="F524" s="258">
        <v>117</v>
      </c>
    </row>
    <row r="525" spans="2:6" s="187" customFormat="1" ht="14.45" hidden="1" customHeight="1" outlineLevel="1" x14ac:dyDescent="0.2">
      <c r="B525" s="539"/>
      <c r="C525" s="276" t="s">
        <v>17465</v>
      </c>
      <c r="D525" s="258">
        <v>1</v>
      </c>
      <c r="E525" s="258">
        <v>0</v>
      </c>
      <c r="F525" s="258">
        <v>2</v>
      </c>
    </row>
    <row r="526" spans="2:6" s="187" customFormat="1" ht="14.45" hidden="1" customHeight="1" outlineLevel="1" x14ac:dyDescent="0.2">
      <c r="B526" s="539"/>
      <c r="C526" s="276" t="s">
        <v>17466</v>
      </c>
      <c r="D526" s="258">
        <v>1</v>
      </c>
      <c r="E526" s="258">
        <v>157</v>
      </c>
      <c r="F526" s="258">
        <v>278</v>
      </c>
    </row>
    <row r="527" spans="2:6" s="187" customFormat="1" ht="14.45" hidden="1" customHeight="1" outlineLevel="1" x14ac:dyDescent="0.2">
      <c r="B527" s="539"/>
      <c r="C527" s="276" t="s">
        <v>17467</v>
      </c>
      <c r="D527" s="258">
        <v>4</v>
      </c>
      <c r="E527" s="258">
        <v>109</v>
      </c>
      <c r="F527" s="258">
        <v>41</v>
      </c>
    </row>
    <row r="528" spans="2:6" s="187" customFormat="1" ht="14.45" hidden="1" customHeight="1" outlineLevel="1" x14ac:dyDescent="0.2">
      <c r="B528" s="539"/>
      <c r="C528" s="276" t="s">
        <v>17468</v>
      </c>
      <c r="D528" s="258">
        <v>1</v>
      </c>
      <c r="E528" s="258">
        <v>185</v>
      </c>
      <c r="F528" s="258">
        <v>25</v>
      </c>
    </row>
    <row r="529" spans="2:6" s="187" customFormat="1" ht="14.45" hidden="1" customHeight="1" outlineLevel="1" x14ac:dyDescent="0.2">
      <c r="B529" s="539"/>
      <c r="C529" s="276" t="s">
        <v>17469</v>
      </c>
      <c r="D529" s="258">
        <v>1</v>
      </c>
      <c r="E529" s="258">
        <v>1420</v>
      </c>
      <c r="F529" s="258">
        <v>342</v>
      </c>
    </row>
    <row r="530" spans="2:6" s="187" customFormat="1" ht="14.45" hidden="1" customHeight="1" outlineLevel="1" x14ac:dyDescent="0.2">
      <c r="B530" s="539"/>
      <c r="C530" s="276" t="s">
        <v>17470</v>
      </c>
      <c r="D530" s="258">
        <v>1</v>
      </c>
      <c r="E530" s="258">
        <v>9</v>
      </c>
      <c r="F530" s="258">
        <v>5</v>
      </c>
    </row>
    <row r="531" spans="2:6" s="187" customFormat="1" ht="14.45" hidden="1" customHeight="1" outlineLevel="1" x14ac:dyDescent="0.2">
      <c r="B531" s="539"/>
      <c r="C531" s="276" t="s">
        <v>17471</v>
      </c>
      <c r="D531" s="258">
        <v>1</v>
      </c>
      <c r="E531" s="258">
        <v>0</v>
      </c>
      <c r="F531" s="258">
        <v>2</v>
      </c>
    </row>
    <row r="532" spans="2:6" s="187" customFormat="1" ht="14.45" hidden="1" customHeight="1" outlineLevel="1" x14ac:dyDescent="0.2">
      <c r="B532" s="539"/>
      <c r="C532" s="276" t="s">
        <v>17472</v>
      </c>
      <c r="D532" s="258">
        <v>1</v>
      </c>
      <c r="E532" s="258">
        <v>1237</v>
      </c>
      <c r="F532" s="258">
        <v>278</v>
      </c>
    </row>
    <row r="533" spans="2:6" s="187" customFormat="1" ht="14.45" hidden="1" customHeight="1" outlineLevel="1" x14ac:dyDescent="0.2">
      <c r="B533" s="539"/>
      <c r="C533" s="276" t="s">
        <v>17798</v>
      </c>
      <c r="D533" s="258">
        <v>1</v>
      </c>
      <c r="E533" s="258">
        <v>125</v>
      </c>
      <c r="F533" s="258">
        <v>70</v>
      </c>
    </row>
    <row r="534" spans="2:6" s="187" customFormat="1" ht="14.45" hidden="1" customHeight="1" outlineLevel="1" x14ac:dyDescent="0.2">
      <c r="B534" s="539"/>
      <c r="C534" s="276" t="s">
        <v>17473</v>
      </c>
      <c r="D534" s="258">
        <v>1</v>
      </c>
      <c r="E534" s="258">
        <v>0</v>
      </c>
      <c r="F534" s="258">
        <v>2</v>
      </c>
    </row>
    <row r="535" spans="2:6" s="187" customFormat="1" ht="14.45" hidden="1" customHeight="1" outlineLevel="1" x14ac:dyDescent="0.2">
      <c r="B535" s="539"/>
      <c r="C535" s="276" t="s">
        <v>17474</v>
      </c>
      <c r="D535" s="258">
        <v>1</v>
      </c>
      <c r="E535" s="258">
        <v>0</v>
      </c>
      <c r="F535" s="258">
        <v>2</v>
      </c>
    </row>
    <row r="536" spans="2:6" s="187" customFormat="1" ht="14.45" hidden="1" customHeight="1" outlineLevel="1" x14ac:dyDescent="0.2">
      <c r="B536" s="539"/>
      <c r="C536" s="276" t="s">
        <v>17475</v>
      </c>
      <c r="D536" s="258">
        <v>6</v>
      </c>
      <c r="E536" s="258">
        <v>10</v>
      </c>
      <c r="F536" s="258">
        <v>89</v>
      </c>
    </row>
    <row r="537" spans="2:6" s="187" customFormat="1" ht="14.45" hidden="1" customHeight="1" outlineLevel="1" x14ac:dyDescent="0.2">
      <c r="B537" s="599"/>
      <c r="C537" s="277" t="s">
        <v>17476</v>
      </c>
      <c r="D537" s="278">
        <v>1</v>
      </c>
      <c r="E537" s="278">
        <v>306</v>
      </c>
      <c r="F537" s="278">
        <v>113</v>
      </c>
    </row>
    <row r="538" spans="2:6" s="187" customFormat="1" ht="36" customHeight="1" collapsed="1" x14ac:dyDescent="0.25">
      <c r="B538" s="271" t="s">
        <v>15083</v>
      </c>
      <c r="C538" s="270">
        <f>COUNTA(C539:C823)</f>
        <v>285</v>
      </c>
      <c r="D538" s="279">
        <f>SUM(D539:D823)</f>
        <v>30938</v>
      </c>
      <c r="E538" s="280">
        <f>SUM(E539:E823)</f>
        <v>920047</v>
      </c>
      <c r="F538" s="281">
        <f>SUM(F539:F823)</f>
        <v>792410</v>
      </c>
    </row>
    <row r="539" spans="2:6" s="187" customFormat="1" ht="14.45" hidden="1" customHeight="1" outlineLevel="1" x14ac:dyDescent="0.2">
      <c r="B539" s="598" t="s">
        <v>15441</v>
      </c>
      <c r="C539" s="272" t="s">
        <v>15149</v>
      </c>
      <c r="D539" s="269">
        <v>17</v>
      </c>
      <c r="E539" s="269">
        <v>0</v>
      </c>
      <c r="F539" s="269">
        <v>36</v>
      </c>
    </row>
    <row r="540" spans="2:6" s="187" customFormat="1" ht="14.45" hidden="1" customHeight="1" outlineLevel="1" x14ac:dyDescent="0.2">
      <c r="B540" s="539"/>
      <c r="C540" s="276" t="s">
        <v>15150</v>
      </c>
      <c r="D540" s="258">
        <v>10</v>
      </c>
      <c r="E540" s="258">
        <v>0</v>
      </c>
      <c r="F540" s="258">
        <v>49</v>
      </c>
    </row>
    <row r="541" spans="2:6" s="187" customFormat="1" ht="14.45" hidden="1" customHeight="1" outlineLevel="1" x14ac:dyDescent="0.2">
      <c r="B541" s="539"/>
      <c r="C541" s="276" t="s">
        <v>17477</v>
      </c>
      <c r="D541" s="258">
        <v>17</v>
      </c>
      <c r="E541" s="258">
        <v>183</v>
      </c>
      <c r="F541" s="258">
        <v>137</v>
      </c>
    </row>
    <row r="542" spans="2:6" s="187" customFormat="1" ht="14.45" hidden="1" customHeight="1" outlineLevel="1" x14ac:dyDescent="0.2">
      <c r="B542" s="539"/>
      <c r="C542" s="276" t="s">
        <v>17711</v>
      </c>
      <c r="D542" s="258">
        <v>8</v>
      </c>
      <c r="E542" s="258">
        <v>192</v>
      </c>
      <c r="F542" s="258">
        <v>48</v>
      </c>
    </row>
    <row r="543" spans="2:6" s="187" customFormat="1" ht="14.45" hidden="1" customHeight="1" outlineLevel="1" x14ac:dyDescent="0.2">
      <c r="B543" s="539"/>
      <c r="C543" s="276" t="s">
        <v>15151</v>
      </c>
      <c r="D543" s="258">
        <v>11</v>
      </c>
      <c r="E543" s="258">
        <v>300</v>
      </c>
      <c r="F543" s="258">
        <v>167</v>
      </c>
    </row>
    <row r="544" spans="2:6" s="187" customFormat="1" ht="14.45" hidden="1" customHeight="1" outlineLevel="1" x14ac:dyDescent="0.2">
      <c r="B544" s="539"/>
      <c r="C544" s="276" t="s">
        <v>15152</v>
      </c>
      <c r="D544" s="258">
        <v>4</v>
      </c>
      <c r="E544" s="258">
        <v>0</v>
      </c>
      <c r="F544" s="258">
        <v>86</v>
      </c>
    </row>
    <row r="545" spans="2:6" s="187" customFormat="1" ht="14.45" hidden="1" customHeight="1" outlineLevel="1" x14ac:dyDescent="0.2">
      <c r="B545" s="539"/>
      <c r="C545" s="276" t="s">
        <v>15153</v>
      </c>
      <c r="D545" s="258">
        <v>18</v>
      </c>
      <c r="E545" s="258">
        <v>136</v>
      </c>
      <c r="F545" s="258">
        <v>82</v>
      </c>
    </row>
    <row r="546" spans="2:6" s="187" customFormat="1" ht="14.45" hidden="1" customHeight="1" outlineLevel="1" x14ac:dyDescent="0.2">
      <c r="B546" s="539"/>
      <c r="C546" s="276" t="s">
        <v>17221</v>
      </c>
      <c r="D546" s="258">
        <v>1</v>
      </c>
      <c r="E546" s="258">
        <v>0</v>
      </c>
      <c r="F546" s="258">
        <v>2</v>
      </c>
    </row>
    <row r="547" spans="2:6" s="187" customFormat="1" ht="14.45" hidden="1" customHeight="1" outlineLevel="1" x14ac:dyDescent="0.2">
      <c r="B547" s="539"/>
      <c r="C547" s="276" t="s">
        <v>19733</v>
      </c>
      <c r="D547" s="258">
        <v>1</v>
      </c>
      <c r="E547" s="258">
        <v>0</v>
      </c>
      <c r="F547" s="258">
        <v>2</v>
      </c>
    </row>
    <row r="548" spans="2:6" s="187" customFormat="1" ht="14.45" hidden="1" customHeight="1" outlineLevel="1" x14ac:dyDescent="0.2">
      <c r="B548" s="539"/>
      <c r="C548" s="276" t="s">
        <v>15154</v>
      </c>
      <c r="D548" s="258">
        <v>2</v>
      </c>
      <c r="E548" s="258">
        <v>0</v>
      </c>
      <c r="F548" s="258">
        <v>4</v>
      </c>
    </row>
    <row r="549" spans="2:6" s="187" customFormat="1" ht="14.45" hidden="1" customHeight="1" outlineLevel="1" x14ac:dyDescent="0.2">
      <c r="B549" s="539"/>
      <c r="C549" s="276" t="s">
        <v>15155</v>
      </c>
      <c r="D549" s="258">
        <v>11</v>
      </c>
      <c r="E549" s="258">
        <v>4</v>
      </c>
      <c r="F549" s="258">
        <v>105</v>
      </c>
    </row>
    <row r="550" spans="2:6" s="187" customFormat="1" ht="14.45" hidden="1" customHeight="1" outlineLevel="1" x14ac:dyDescent="0.2">
      <c r="B550" s="539"/>
      <c r="C550" s="276" t="s">
        <v>15156</v>
      </c>
      <c r="D550" s="258">
        <v>31</v>
      </c>
      <c r="E550" s="258">
        <v>34</v>
      </c>
      <c r="F550" s="258">
        <v>150</v>
      </c>
    </row>
    <row r="551" spans="2:6" s="187" customFormat="1" ht="14.45" hidden="1" customHeight="1" outlineLevel="1" x14ac:dyDescent="0.2">
      <c r="B551" s="539"/>
      <c r="C551" s="276" t="s">
        <v>17887</v>
      </c>
      <c r="D551" s="258">
        <v>6</v>
      </c>
      <c r="E551" s="258">
        <v>1</v>
      </c>
      <c r="F551" s="258">
        <v>19</v>
      </c>
    </row>
    <row r="552" spans="2:6" s="187" customFormat="1" ht="14.45" hidden="1" customHeight="1" outlineLevel="1" x14ac:dyDescent="0.2">
      <c r="B552" s="539"/>
      <c r="C552" s="276" t="s">
        <v>15157</v>
      </c>
      <c r="D552" s="258">
        <v>2</v>
      </c>
      <c r="E552" s="258">
        <v>0</v>
      </c>
      <c r="F552" s="258">
        <v>5</v>
      </c>
    </row>
    <row r="553" spans="2:6" s="187" customFormat="1" ht="14.45" hidden="1" customHeight="1" outlineLevel="1" x14ac:dyDescent="0.2">
      <c r="B553" s="539"/>
      <c r="C553" s="276" t="s">
        <v>15158</v>
      </c>
      <c r="D553" s="258">
        <v>12</v>
      </c>
      <c r="E553" s="258">
        <v>48</v>
      </c>
      <c r="F553" s="258">
        <v>150</v>
      </c>
    </row>
    <row r="554" spans="2:6" s="187" customFormat="1" ht="14.45" hidden="1" customHeight="1" outlineLevel="1" x14ac:dyDescent="0.2">
      <c r="B554" s="539"/>
      <c r="C554" s="276" t="s">
        <v>15159</v>
      </c>
      <c r="D554" s="258">
        <v>27</v>
      </c>
      <c r="E554" s="258">
        <v>7</v>
      </c>
      <c r="F554" s="258">
        <v>100</v>
      </c>
    </row>
    <row r="555" spans="2:6" s="187" customFormat="1" ht="14.45" hidden="1" customHeight="1" outlineLevel="1" x14ac:dyDescent="0.2">
      <c r="B555" s="539"/>
      <c r="C555" s="276" t="s">
        <v>15160</v>
      </c>
      <c r="D555" s="258">
        <v>6</v>
      </c>
      <c r="E555" s="258">
        <v>0</v>
      </c>
      <c r="F555" s="258">
        <v>6</v>
      </c>
    </row>
    <row r="556" spans="2:6" s="187" customFormat="1" ht="14.45" hidden="1" customHeight="1" outlineLevel="1" x14ac:dyDescent="0.2">
      <c r="B556" s="539"/>
      <c r="C556" s="276" t="s">
        <v>15161</v>
      </c>
      <c r="D556" s="258">
        <v>11</v>
      </c>
      <c r="E556" s="258">
        <v>0</v>
      </c>
      <c r="F556" s="258">
        <v>24</v>
      </c>
    </row>
    <row r="557" spans="2:6" s="187" customFormat="1" ht="14.45" hidden="1" customHeight="1" outlineLevel="1" x14ac:dyDescent="0.2">
      <c r="B557" s="539"/>
      <c r="C557" s="276" t="s">
        <v>17265</v>
      </c>
      <c r="D557" s="258">
        <v>84</v>
      </c>
      <c r="E557" s="258">
        <v>41</v>
      </c>
      <c r="F557" s="258">
        <v>295</v>
      </c>
    </row>
    <row r="558" spans="2:6" s="187" customFormat="1" ht="14.45" hidden="1" customHeight="1" outlineLevel="1" x14ac:dyDescent="0.2">
      <c r="B558" s="539"/>
      <c r="C558" s="276" t="s">
        <v>17844</v>
      </c>
      <c r="D558" s="258">
        <v>14</v>
      </c>
      <c r="E558" s="258">
        <v>6</v>
      </c>
      <c r="F558" s="258">
        <v>52</v>
      </c>
    </row>
    <row r="559" spans="2:6" s="187" customFormat="1" ht="14.45" hidden="1" customHeight="1" outlineLevel="1" x14ac:dyDescent="0.2">
      <c r="B559" s="539"/>
      <c r="C559" s="276" t="s">
        <v>15162</v>
      </c>
      <c r="D559" s="258">
        <v>57</v>
      </c>
      <c r="E559" s="258">
        <v>115</v>
      </c>
      <c r="F559" s="258">
        <v>293</v>
      </c>
    </row>
    <row r="560" spans="2:6" s="187" customFormat="1" ht="14.45" hidden="1" customHeight="1" outlineLevel="1" x14ac:dyDescent="0.2">
      <c r="B560" s="539"/>
      <c r="C560" s="276" t="s">
        <v>17003</v>
      </c>
      <c r="D560" s="258">
        <v>1</v>
      </c>
      <c r="E560" s="258">
        <v>0</v>
      </c>
      <c r="F560" s="258">
        <v>2</v>
      </c>
    </row>
    <row r="561" spans="2:6" s="187" customFormat="1" ht="14.45" hidden="1" customHeight="1" outlineLevel="1" x14ac:dyDescent="0.2">
      <c r="B561" s="539"/>
      <c r="C561" s="276" t="s">
        <v>15163</v>
      </c>
      <c r="D561" s="258">
        <v>100</v>
      </c>
      <c r="E561" s="258">
        <v>736</v>
      </c>
      <c r="F561" s="258">
        <v>938</v>
      </c>
    </row>
    <row r="562" spans="2:6" s="187" customFormat="1" ht="14.45" hidden="1" customHeight="1" outlineLevel="1" x14ac:dyDescent="0.2">
      <c r="B562" s="539"/>
      <c r="C562" s="276" t="s">
        <v>15164</v>
      </c>
      <c r="D562" s="258">
        <v>1</v>
      </c>
      <c r="E562" s="258">
        <v>0</v>
      </c>
      <c r="F562" s="258">
        <v>3</v>
      </c>
    </row>
    <row r="563" spans="2:6" s="187" customFormat="1" ht="14.45" hidden="1" customHeight="1" outlineLevel="1" x14ac:dyDescent="0.2">
      <c r="B563" s="539"/>
      <c r="C563" s="276" t="s">
        <v>17118</v>
      </c>
      <c r="D563" s="258">
        <v>11</v>
      </c>
      <c r="E563" s="258">
        <v>31</v>
      </c>
      <c r="F563" s="258">
        <v>19</v>
      </c>
    </row>
    <row r="564" spans="2:6" s="187" customFormat="1" ht="14.45" hidden="1" customHeight="1" outlineLevel="1" x14ac:dyDescent="0.2">
      <c r="B564" s="539"/>
      <c r="C564" s="276" t="s">
        <v>15165</v>
      </c>
      <c r="D564" s="258">
        <v>14</v>
      </c>
      <c r="E564" s="258">
        <v>1</v>
      </c>
      <c r="F564" s="258">
        <v>66</v>
      </c>
    </row>
    <row r="565" spans="2:6" s="187" customFormat="1" ht="14.45" hidden="1" customHeight="1" outlineLevel="1" x14ac:dyDescent="0.2">
      <c r="B565" s="539"/>
      <c r="C565" s="276" t="s">
        <v>16121</v>
      </c>
      <c r="D565" s="258">
        <v>1</v>
      </c>
      <c r="E565" s="258">
        <v>0</v>
      </c>
      <c r="F565" s="258">
        <v>0</v>
      </c>
    </row>
    <row r="566" spans="2:6" s="187" customFormat="1" ht="14.45" hidden="1" customHeight="1" outlineLevel="1" x14ac:dyDescent="0.2">
      <c r="B566" s="539"/>
      <c r="C566" s="276" t="s">
        <v>15166</v>
      </c>
      <c r="D566" s="258">
        <v>16</v>
      </c>
      <c r="E566" s="258">
        <v>814</v>
      </c>
      <c r="F566" s="258">
        <v>381</v>
      </c>
    </row>
    <row r="567" spans="2:6" s="187" customFormat="1" ht="14.45" hidden="1" customHeight="1" outlineLevel="1" x14ac:dyDescent="0.2">
      <c r="B567" s="539"/>
      <c r="C567" s="276" t="s">
        <v>15167</v>
      </c>
      <c r="D567" s="258">
        <v>84</v>
      </c>
      <c r="E567" s="258">
        <v>31485</v>
      </c>
      <c r="F567" s="258">
        <v>2</v>
      </c>
    </row>
    <row r="568" spans="2:6" s="187" customFormat="1" ht="14.45" hidden="1" customHeight="1" outlineLevel="1" x14ac:dyDescent="0.2">
      <c r="B568" s="539"/>
      <c r="C568" s="276" t="s">
        <v>15168</v>
      </c>
      <c r="D568" s="258">
        <v>76</v>
      </c>
      <c r="E568" s="258">
        <v>20</v>
      </c>
      <c r="F568" s="258">
        <v>564</v>
      </c>
    </row>
    <row r="569" spans="2:6" s="187" customFormat="1" ht="14.45" hidden="1" customHeight="1" outlineLevel="1" x14ac:dyDescent="0.2">
      <c r="B569" s="539"/>
      <c r="C569" s="276" t="s">
        <v>15819</v>
      </c>
      <c r="D569" s="258">
        <v>8</v>
      </c>
      <c r="E569" s="258">
        <v>38</v>
      </c>
      <c r="F569" s="258">
        <v>44</v>
      </c>
    </row>
    <row r="570" spans="2:6" s="187" customFormat="1" ht="14.45" hidden="1" customHeight="1" outlineLevel="1" x14ac:dyDescent="0.2">
      <c r="B570" s="539"/>
      <c r="C570" s="276" t="s">
        <v>15169</v>
      </c>
      <c r="D570" s="258">
        <v>4</v>
      </c>
      <c r="E570" s="258">
        <v>6</v>
      </c>
      <c r="F570" s="258">
        <v>12</v>
      </c>
    </row>
    <row r="571" spans="2:6" s="187" customFormat="1" ht="14.45" hidden="1" customHeight="1" outlineLevel="1" x14ac:dyDescent="0.2">
      <c r="B571" s="539"/>
      <c r="C571" s="276" t="s">
        <v>20530</v>
      </c>
      <c r="D571" s="258">
        <v>1</v>
      </c>
      <c r="E571" s="258">
        <v>0</v>
      </c>
      <c r="F571" s="258">
        <v>2</v>
      </c>
    </row>
    <row r="572" spans="2:6" s="187" customFormat="1" ht="14.45" hidden="1" customHeight="1" outlineLevel="1" x14ac:dyDescent="0.2">
      <c r="B572" s="539"/>
      <c r="C572" s="276" t="s">
        <v>17755</v>
      </c>
      <c r="D572" s="258">
        <v>2</v>
      </c>
      <c r="E572" s="258">
        <v>0</v>
      </c>
      <c r="F572" s="258">
        <v>4</v>
      </c>
    </row>
    <row r="573" spans="2:6" s="187" customFormat="1" ht="14.45" hidden="1" customHeight="1" outlineLevel="1" x14ac:dyDescent="0.2">
      <c r="B573" s="539"/>
      <c r="C573" s="276" t="s">
        <v>15170</v>
      </c>
      <c r="D573" s="258">
        <v>35</v>
      </c>
      <c r="E573" s="258">
        <v>80</v>
      </c>
      <c r="F573" s="258">
        <v>236</v>
      </c>
    </row>
    <row r="574" spans="2:6" s="187" customFormat="1" ht="14.45" hidden="1" customHeight="1" outlineLevel="1" x14ac:dyDescent="0.2">
      <c r="B574" s="539"/>
      <c r="C574" s="276" t="s">
        <v>17316</v>
      </c>
      <c r="D574" s="258">
        <v>68</v>
      </c>
      <c r="E574" s="258">
        <v>25</v>
      </c>
      <c r="F574" s="258">
        <v>516</v>
      </c>
    </row>
    <row r="575" spans="2:6" s="187" customFormat="1" ht="14.45" hidden="1" customHeight="1" outlineLevel="1" x14ac:dyDescent="0.2">
      <c r="B575" s="539"/>
      <c r="C575" s="276" t="s">
        <v>15171</v>
      </c>
      <c r="D575" s="258">
        <v>22</v>
      </c>
      <c r="E575" s="258">
        <v>248</v>
      </c>
      <c r="F575" s="258">
        <v>119</v>
      </c>
    </row>
    <row r="576" spans="2:6" s="187" customFormat="1" ht="14.45" hidden="1" customHeight="1" outlineLevel="1" x14ac:dyDescent="0.2">
      <c r="B576" s="539"/>
      <c r="C576" s="276" t="s">
        <v>17136</v>
      </c>
      <c r="D576" s="258">
        <v>3</v>
      </c>
      <c r="E576" s="258">
        <v>0</v>
      </c>
      <c r="F576" s="258">
        <v>5</v>
      </c>
    </row>
    <row r="577" spans="2:6" s="187" customFormat="1" ht="14.45" hidden="1" customHeight="1" outlineLevel="1" x14ac:dyDescent="0.2">
      <c r="B577" s="539"/>
      <c r="C577" s="276" t="s">
        <v>15172</v>
      </c>
      <c r="D577" s="258">
        <v>171</v>
      </c>
      <c r="E577" s="258">
        <v>1487</v>
      </c>
      <c r="F577" s="258">
        <v>4116</v>
      </c>
    </row>
    <row r="578" spans="2:6" s="187" customFormat="1" ht="14.45" hidden="1" customHeight="1" outlineLevel="1" x14ac:dyDescent="0.2">
      <c r="B578" s="539"/>
      <c r="C578" s="276" t="s">
        <v>15173</v>
      </c>
      <c r="D578" s="258">
        <v>44</v>
      </c>
      <c r="E578" s="258">
        <v>13874</v>
      </c>
      <c r="F578" s="258">
        <v>726</v>
      </c>
    </row>
    <row r="579" spans="2:6" s="187" customFormat="1" ht="14.45" hidden="1" customHeight="1" outlineLevel="1" x14ac:dyDescent="0.2">
      <c r="B579" s="539"/>
      <c r="C579" s="276" t="s">
        <v>15174</v>
      </c>
      <c r="D579" s="258">
        <v>147</v>
      </c>
      <c r="E579" s="258">
        <v>16128</v>
      </c>
      <c r="F579" s="258">
        <v>2787</v>
      </c>
    </row>
    <row r="580" spans="2:6" s="187" customFormat="1" ht="14.45" hidden="1" customHeight="1" outlineLevel="1" x14ac:dyDescent="0.2">
      <c r="B580" s="539"/>
      <c r="C580" s="276" t="s">
        <v>15175</v>
      </c>
      <c r="D580" s="258">
        <v>7</v>
      </c>
      <c r="E580" s="258">
        <v>0</v>
      </c>
      <c r="F580" s="258">
        <v>565</v>
      </c>
    </row>
    <row r="581" spans="2:6" s="187" customFormat="1" ht="14.45" hidden="1" customHeight="1" outlineLevel="1" x14ac:dyDescent="0.2">
      <c r="B581" s="539"/>
      <c r="C581" s="276" t="s">
        <v>15176</v>
      </c>
      <c r="D581" s="258">
        <v>46</v>
      </c>
      <c r="E581" s="258">
        <v>627</v>
      </c>
      <c r="F581" s="258">
        <v>464</v>
      </c>
    </row>
    <row r="582" spans="2:6" s="187" customFormat="1" ht="14.45" hidden="1" customHeight="1" outlineLevel="1" x14ac:dyDescent="0.2">
      <c r="B582" s="539"/>
      <c r="C582" s="276" t="s">
        <v>15177</v>
      </c>
      <c r="D582" s="258">
        <v>89</v>
      </c>
      <c r="E582" s="258">
        <v>69</v>
      </c>
      <c r="F582" s="258">
        <v>1104</v>
      </c>
    </row>
    <row r="583" spans="2:6" s="187" customFormat="1" ht="14.45" hidden="1" customHeight="1" outlineLevel="1" x14ac:dyDescent="0.2">
      <c r="B583" s="539"/>
      <c r="C583" s="276" t="s">
        <v>15178</v>
      </c>
      <c r="D583" s="258">
        <v>379</v>
      </c>
      <c r="E583" s="258">
        <v>18967</v>
      </c>
      <c r="F583" s="258">
        <v>10981</v>
      </c>
    </row>
    <row r="584" spans="2:6" s="187" customFormat="1" ht="14.45" hidden="1" customHeight="1" outlineLevel="1" x14ac:dyDescent="0.2">
      <c r="B584" s="539"/>
      <c r="C584" s="276" t="s">
        <v>15179</v>
      </c>
      <c r="D584" s="258">
        <v>39</v>
      </c>
      <c r="E584" s="258">
        <v>640</v>
      </c>
      <c r="F584" s="258">
        <v>639</v>
      </c>
    </row>
    <row r="585" spans="2:6" s="187" customFormat="1" ht="14.45" hidden="1" customHeight="1" outlineLevel="1" x14ac:dyDescent="0.2">
      <c r="B585" s="539"/>
      <c r="C585" s="276" t="s">
        <v>15180</v>
      </c>
      <c r="D585" s="258">
        <v>26</v>
      </c>
      <c r="E585" s="258">
        <v>136</v>
      </c>
      <c r="F585" s="258">
        <v>852</v>
      </c>
    </row>
    <row r="586" spans="2:6" s="187" customFormat="1" ht="14.45" hidden="1" customHeight="1" outlineLevel="1" x14ac:dyDescent="0.2">
      <c r="B586" s="539"/>
      <c r="C586" s="276" t="s">
        <v>15181</v>
      </c>
      <c r="D586" s="258">
        <v>16</v>
      </c>
      <c r="E586" s="258">
        <v>406</v>
      </c>
      <c r="F586" s="258">
        <v>56</v>
      </c>
    </row>
    <row r="587" spans="2:6" s="187" customFormat="1" ht="14.45" hidden="1" customHeight="1" outlineLevel="1" x14ac:dyDescent="0.2">
      <c r="B587" s="539"/>
      <c r="C587" s="276" t="s">
        <v>15182</v>
      </c>
      <c r="D587" s="258">
        <v>26</v>
      </c>
      <c r="E587" s="258">
        <v>21</v>
      </c>
      <c r="F587" s="258">
        <v>65</v>
      </c>
    </row>
    <row r="588" spans="2:6" s="187" customFormat="1" ht="14.45" hidden="1" customHeight="1" outlineLevel="1" x14ac:dyDescent="0.2">
      <c r="B588" s="539"/>
      <c r="C588" s="276" t="s">
        <v>15183</v>
      </c>
      <c r="D588" s="258">
        <v>12</v>
      </c>
      <c r="E588" s="258">
        <v>394</v>
      </c>
      <c r="F588" s="258">
        <v>63</v>
      </c>
    </row>
    <row r="589" spans="2:6" s="187" customFormat="1" ht="14.45" hidden="1" customHeight="1" outlineLevel="1" x14ac:dyDescent="0.2">
      <c r="B589" s="539"/>
      <c r="C589" s="276" t="s">
        <v>15184</v>
      </c>
      <c r="D589" s="258">
        <v>18</v>
      </c>
      <c r="E589" s="258">
        <v>6954</v>
      </c>
      <c r="F589" s="258">
        <v>193</v>
      </c>
    </row>
    <row r="590" spans="2:6" s="187" customFormat="1" ht="14.45" hidden="1" customHeight="1" outlineLevel="1" x14ac:dyDescent="0.2">
      <c r="B590" s="539"/>
      <c r="C590" s="276" t="s">
        <v>15185</v>
      </c>
      <c r="D590" s="258">
        <v>10</v>
      </c>
      <c r="E590" s="258">
        <v>219</v>
      </c>
      <c r="F590" s="258">
        <v>132</v>
      </c>
    </row>
    <row r="591" spans="2:6" s="187" customFormat="1" ht="14.45" hidden="1" customHeight="1" outlineLevel="1" x14ac:dyDescent="0.2">
      <c r="B591" s="539"/>
      <c r="C591" s="276" t="s">
        <v>15186</v>
      </c>
      <c r="D591" s="258">
        <v>26</v>
      </c>
      <c r="E591" s="258">
        <v>21</v>
      </c>
      <c r="F591" s="258">
        <v>123</v>
      </c>
    </row>
    <row r="592" spans="2:6" s="187" customFormat="1" ht="14.45" hidden="1" customHeight="1" outlineLevel="1" x14ac:dyDescent="0.2">
      <c r="B592" s="539"/>
      <c r="C592" s="276" t="s">
        <v>15187</v>
      </c>
      <c r="D592" s="258">
        <v>84</v>
      </c>
      <c r="E592" s="258">
        <v>23</v>
      </c>
      <c r="F592" s="258">
        <v>335</v>
      </c>
    </row>
    <row r="593" spans="2:6" s="187" customFormat="1" ht="14.45" hidden="1" customHeight="1" outlineLevel="1" x14ac:dyDescent="0.2">
      <c r="B593" s="539"/>
      <c r="C593" s="276" t="s">
        <v>15188</v>
      </c>
      <c r="D593" s="258">
        <v>279</v>
      </c>
      <c r="E593" s="258">
        <v>18867</v>
      </c>
      <c r="F593" s="258">
        <v>3623</v>
      </c>
    </row>
    <row r="594" spans="2:6" s="187" customFormat="1" ht="14.45" hidden="1" customHeight="1" outlineLevel="1" x14ac:dyDescent="0.2">
      <c r="B594" s="539"/>
      <c r="C594" s="276" t="s">
        <v>16122</v>
      </c>
      <c r="D594" s="258">
        <v>1</v>
      </c>
      <c r="E594" s="258">
        <v>0</v>
      </c>
      <c r="F594" s="258">
        <v>2</v>
      </c>
    </row>
    <row r="595" spans="2:6" s="187" customFormat="1" ht="14.45" hidden="1" customHeight="1" outlineLevel="1" x14ac:dyDescent="0.2">
      <c r="B595" s="539"/>
      <c r="C595" s="276" t="s">
        <v>15189</v>
      </c>
      <c r="D595" s="258">
        <v>587</v>
      </c>
      <c r="E595" s="258">
        <v>29</v>
      </c>
      <c r="F595" s="258">
        <v>2010</v>
      </c>
    </row>
    <row r="596" spans="2:6" s="187" customFormat="1" ht="14.45" hidden="1" customHeight="1" outlineLevel="1" x14ac:dyDescent="0.2">
      <c r="B596" s="539"/>
      <c r="C596" s="276" t="s">
        <v>15190</v>
      </c>
      <c r="D596" s="258">
        <v>180</v>
      </c>
      <c r="E596" s="258">
        <v>32909</v>
      </c>
      <c r="F596" s="258">
        <v>2817</v>
      </c>
    </row>
    <row r="597" spans="2:6" s="187" customFormat="1" ht="14.45" hidden="1" customHeight="1" outlineLevel="1" x14ac:dyDescent="0.2">
      <c r="B597" s="539"/>
      <c r="C597" s="276" t="s">
        <v>15191</v>
      </c>
      <c r="D597" s="258">
        <v>2</v>
      </c>
      <c r="E597" s="258">
        <v>23</v>
      </c>
      <c r="F597" s="258">
        <v>3</v>
      </c>
    </row>
    <row r="598" spans="2:6" s="187" customFormat="1" ht="14.45" hidden="1" customHeight="1" outlineLevel="1" x14ac:dyDescent="0.2">
      <c r="B598" s="539"/>
      <c r="C598" s="276" t="s">
        <v>9562</v>
      </c>
      <c r="D598" s="258">
        <v>11</v>
      </c>
      <c r="E598" s="258">
        <v>41</v>
      </c>
      <c r="F598" s="258">
        <v>23</v>
      </c>
    </row>
    <row r="599" spans="2:6" s="187" customFormat="1" ht="14.45" hidden="1" customHeight="1" outlineLevel="1" x14ac:dyDescent="0.2">
      <c r="B599" s="539"/>
      <c r="C599" s="276" t="s">
        <v>15192</v>
      </c>
      <c r="D599" s="258">
        <v>35</v>
      </c>
      <c r="E599" s="258">
        <v>9356</v>
      </c>
      <c r="F599" s="258">
        <v>1236</v>
      </c>
    </row>
    <row r="600" spans="2:6" s="187" customFormat="1" ht="14.45" hidden="1" customHeight="1" outlineLevel="1" x14ac:dyDescent="0.2">
      <c r="B600" s="539"/>
      <c r="C600" s="276" t="s">
        <v>15193</v>
      </c>
      <c r="D600" s="258">
        <v>26</v>
      </c>
      <c r="E600" s="258">
        <v>18</v>
      </c>
      <c r="F600" s="258">
        <v>234</v>
      </c>
    </row>
    <row r="601" spans="2:6" s="187" customFormat="1" ht="14.45" hidden="1" customHeight="1" outlineLevel="1" x14ac:dyDescent="0.2">
      <c r="B601" s="539"/>
      <c r="C601" s="276" t="s">
        <v>15194</v>
      </c>
      <c r="D601" s="258">
        <v>1</v>
      </c>
      <c r="E601" s="258">
        <v>0</v>
      </c>
      <c r="F601" s="258">
        <v>2</v>
      </c>
    </row>
    <row r="602" spans="2:6" s="187" customFormat="1" ht="14.45" hidden="1" customHeight="1" outlineLevel="1" x14ac:dyDescent="0.2">
      <c r="B602" s="539"/>
      <c r="C602" s="276" t="s">
        <v>16123</v>
      </c>
      <c r="D602" s="258">
        <v>21</v>
      </c>
      <c r="E602" s="258">
        <v>93</v>
      </c>
      <c r="F602" s="258">
        <v>186</v>
      </c>
    </row>
    <row r="603" spans="2:6" s="187" customFormat="1" ht="14.45" hidden="1" customHeight="1" outlineLevel="1" x14ac:dyDescent="0.2">
      <c r="B603" s="539"/>
      <c r="C603" s="276" t="s">
        <v>15195</v>
      </c>
      <c r="D603" s="258">
        <v>36</v>
      </c>
      <c r="E603" s="258">
        <v>214</v>
      </c>
      <c r="F603" s="258">
        <v>1359</v>
      </c>
    </row>
    <row r="604" spans="2:6" s="187" customFormat="1" ht="14.45" hidden="1" customHeight="1" outlineLevel="1" x14ac:dyDescent="0.2">
      <c r="B604" s="539"/>
      <c r="C604" s="276" t="s">
        <v>15196</v>
      </c>
      <c r="D604" s="258">
        <v>133</v>
      </c>
      <c r="E604" s="258">
        <v>68</v>
      </c>
      <c r="F604" s="258">
        <v>660</v>
      </c>
    </row>
    <row r="605" spans="2:6" s="187" customFormat="1" ht="14.45" hidden="1" customHeight="1" outlineLevel="1" x14ac:dyDescent="0.2">
      <c r="B605" s="539"/>
      <c r="C605" s="276" t="s">
        <v>15197</v>
      </c>
      <c r="D605" s="258">
        <v>45</v>
      </c>
      <c r="E605" s="258">
        <v>17</v>
      </c>
      <c r="F605" s="258">
        <v>1292</v>
      </c>
    </row>
    <row r="606" spans="2:6" s="187" customFormat="1" ht="14.45" hidden="1" customHeight="1" outlineLevel="1" x14ac:dyDescent="0.2">
      <c r="B606" s="539"/>
      <c r="C606" s="276" t="s">
        <v>15198</v>
      </c>
      <c r="D606" s="258">
        <v>6</v>
      </c>
      <c r="E606" s="258">
        <v>1</v>
      </c>
      <c r="F606" s="258">
        <v>24</v>
      </c>
    </row>
    <row r="607" spans="2:6" s="187" customFormat="1" ht="14.45" hidden="1" customHeight="1" outlineLevel="1" x14ac:dyDescent="0.2">
      <c r="B607" s="539"/>
      <c r="C607" s="276" t="s">
        <v>15199</v>
      </c>
      <c r="D607" s="258">
        <v>26</v>
      </c>
      <c r="E607" s="258">
        <v>113</v>
      </c>
      <c r="F607" s="258">
        <v>265</v>
      </c>
    </row>
    <row r="608" spans="2:6" s="187" customFormat="1" ht="14.45" hidden="1" customHeight="1" outlineLevel="1" x14ac:dyDescent="0.2">
      <c r="B608" s="539"/>
      <c r="C608" s="276" t="s">
        <v>15200</v>
      </c>
      <c r="D608" s="258">
        <v>264</v>
      </c>
      <c r="E608" s="258">
        <v>200293</v>
      </c>
      <c r="F608" s="258">
        <v>4329</v>
      </c>
    </row>
    <row r="609" spans="2:6" s="187" customFormat="1" ht="14.45" hidden="1" customHeight="1" outlineLevel="1" x14ac:dyDescent="0.2">
      <c r="B609" s="539"/>
      <c r="C609" s="276" t="s">
        <v>15201</v>
      </c>
      <c r="D609" s="258">
        <v>16</v>
      </c>
      <c r="E609" s="258">
        <v>194</v>
      </c>
      <c r="F609" s="258">
        <v>144</v>
      </c>
    </row>
    <row r="610" spans="2:6" s="187" customFormat="1" ht="14.45" hidden="1" customHeight="1" outlineLevel="1" x14ac:dyDescent="0.2">
      <c r="B610" s="539"/>
      <c r="C610" s="276" t="s">
        <v>15202</v>
      </c>
      <c r="D610" s="258">
        <v>188</v>
      </c>
      <c r="E610" s="258">
        <v>14627</v>
      </c>
      <c r="F610" s="258">
        <v>1075</v>
      </c>
    </row>
    <row r="611" spans="2:6" s="187" customFormat="1" ht="14.45" hidden="1" customHeight="1" outlineLevel="1" x14ac:dyDescent="0.2">
      <c r="B611" s="539"/>
      <c r="C611" s="276" t="s">
        <v>15203</v>
      </c>
      <c r="D611" s="258">
        <v>501</v>
      </c>
      <c r="E611" s="258">
        <v>95</v>
      </c>
      <c r="F611" s="258">
        <v>6619</v>
      </c>
    </row>
    <row r="612" spans="2:6" s="187" customFormat="1" ht="14.45" hidden="1" customHeight="1" outlineLevel="1" x14ac:dyDescent="0.2">
      <c r="B612" s="539"/>
      <c r="C612" s="276" t="s">
        <v>17478</v>
      </c>
      <c r="D612" s="258">
        <v>25</v>
      </c>
      <c r="E612" s="258">
        <v>29</v>
      </c>
      <c r="F612" s="258">
        <v>34</v>
      </c>
    </row>
    <row r="613" spans="2:6" s="187" customFormat="1" ht="14.45" hidden="1" customHeight="1" outlineLevel="1" x14ac:dyDescent="0.2">
      <c r="B613" s="539"/>
      <c r="C613" s="276" t="s">
        <v>15204</v>
      </c>
      <c r="D613" s="258">
        <v>215</v>
      </c>
      <c r="E613" s="258">
        <v>8325</v>
      </c>
      <c r="F613" s="258">
        <v>7461</v>
      </c>
    </row>
    <row r="614" spans="2:6" s="187" customFormat="1" ht="14.45" hidden="1" customHeight="1" outlineLevel="1" x14ac:dyDescent="0.2">
      <c r="B614" s="539"/>
      <c r="C614" s="276" t="s">
        <v>15205</v>
      </c>
      <c r="D614" s="258">
        <v>6</v>
      </c>
      <c r="E614" s="258">
        <v>0</v>
      </c>
      <c r="F614" s="258">
        <v>51</v>
      </c>
    </row>
    <row r="615" spans="2:6" s="187" customFormat="1" ht="14.45" hidden="1" customHeight="1" outlineLevel="1" x14ac:dyDescent="0.2">
      <c r="B615" s="539"/>
      <c r="C615" s="276" t="s">
        <v>15206</v>
      </c>
      <c r="D615" s="258">
        <v>25</v>
      </c>
      <c r="E615" s="258">
        <v>177</v>
      </c>
      <c r="F615" s="258">
        <v>129</v>
      </c>
    </row>
    <row r="616" spans="2:6" s="187" customFormat="1" ht="14.45" hidden="1" customHeight="1" outlineLevel="1" x14ac:dyDescent="0.2">
      <c r="B616" s="539"/>
      <c r="C616" s="276" t="s">
        <v>15207</v>
      </c>
      <c r="D616" s="258">
        <v>7</v>
      </c>
      <c r="E616" s="258">
        <v>6</v>
      </c>
      <c r="F616" s="258">
        <v>125</v>
      </c>
    </row>
    <row r="617" spans="2:6" s="187" customFormat="1" ht="14.45" hidden="1" customHeight="1" outlineLevel="1" x14ac:dyDescent="0.2">
      <c r="B617" s="539"/>
      <c r="C617" s="276" t="s">
        <v>15208</v>
      </c>
      <c r="D617" s="258">
        <v>68</v>
      </c>
      <c r="E617" s="258">
        <v>5805</v>
      </c>
      <c r="F617" s="258">
        <v>1282</v>
      </c>
    </row>
    <row r="618" spans="2:6" s="187" customFormat="1" ht="14.45" hidden="1" customHeight="1" outlineLevel="1" x14ac:dyDescent="0.2">
      <c r="B618" s="539"/>
      <c r="C618" s="276" t="s">
        <v>11734</v>
      </c>
      <c r="D618" s="258">
        <v>2</v>
      </c>
      <c r="E618" s="258">
        <v>16</v>
      </c>
      <c r="F618" s="258">
        <v>0</v>
      </c>
    </row>
    <row r="619" spans="2:6" s="187" customFormat="1" ht="14.45" hidden="1" customHeight="1" outlineLevel="1" x14ac:dyDescent="0.2">
      <c r="B619" s="539"/>
      <c r="C619" s="276" t="s">
        <v>17479</v>
      </c>
      <c r="D619" s="258">
        <v>2</v>
      </c>
      <c r="E619" s="258">
        <v>0</v>
      </c>
      <c r="F619" s="258">
        <v>4</v>
      </c>
    </row>
    <row r="620" spans="2:6" s="187" customFormat="1" ht="14.45" hidden="1" customHeight="1" outlineLevel="1" x14ac:dyDescent="0.2">
      <c r="B620" s="539"/>
      <c r="C620" s="276" t="s">
        <v>15209</v>
      </c>
      <c r="D620" s="258">
        <v>10</v>
      </c>
      <c r="E620" s="258">
        <v>423</v>
      </c>
      <c r="F620" s="258">
        <v>26</v>
      </c>
    </row>
    <row r="621" spans="2:6" s="187" customFormat="1" ht="14.45" hidden="1" customHeight="1" outlineLevel="1" x14ac:dyDescent="0.2">
      <c r="B621" s="539"/>
      <c r="C621" s="276" t="s">
        <v>15210</v>
      </c>
      <c r="D621" s="258">
        <v>180</v>
      </c>
      <c r="E621" s="258">
        <v>44570</v>
      </c>
      <c r="F621" s="258">
        <v>4426</v>
      </c>
    </row>
    <row r="622" spans="2:6" s="187" customFormat="1" ht="14.45" hidden="1" customHeight="1" outlineLevel="1" x14ac:dyDescent="0.2">
      <c r="B622" s="539"/>
      <c r="C622" s="276" t="s">
        <v>15211</v>
      </c>
      <c r="D622" s="258">
        <v>2</v>
      </c>
      <c r="E622" s="258">
        <v>0</v>
      </c>
      <c r="F622" s="258">
        <v>5</v>
      </c>
    </row>
    <row r="623" spans="2:6" s="187" customFormat="1" ht="14.45" hidden="1" customHeight="1" outlineLevel="1" x14ac:dyDescent="0.2">
      <c r="B623" s="539"/>
      <c r="C623" s="276" t="s">
        <v>12362</v>
      </c>
      <c r="D623" s="258">
        <v>1880</v>
      </c>
      <c r="E623" s="258">
        <v>13439</v>
      </c>
      <c r="F623" s="258">
        <v>29329</v>
      </c>
    </row>
    <row r="624" spans="2:6" s="187" customFormat="1" ht="14.45" hidden="1" customHeight="1" outlineLevel="1" x14ac:dyDescent="0.2">
      <c r="B624" s="539"/>
      <c r="C624" s="276" t="s">
        <v>15212</v>
      </c>
      <c r="D624" s="258">
        <v>3412</v>
      </c>
      <c r="E624" s="258">
        <v>140417</v>
      </c>
      <c r="F624" s="258">
        <v>51883</v>
      </c>
    </row>
    <row r="625" spans="2:6" s="187" customFormat="1" ht="14.45" hidden="1" customHeight="1" outlineLevel="1" x14ac:dyDescent="0.2">
      <c r="B625" s="539"/>
      <c r="C625" s="276" t="s">
        <v>15213</v>
      </c>
      <c r="D625" s="258">
        <v>125</v>
      </c>
      <c r="E625" s="258">
        <v>6622</v>
      </c>
      <c r="F625" s="258">
        <v>809</v>
      </c>
    </row>
    <row r="626" spans="2:6" s="187" customFormat="1" ht="14.45" hidden="1" customHeight="1" outlineLevel="1" x14ac:dyDescent="0.2">
      <c r="B626" s="539"/>
      <c r="C626" s="276" t="s">
        <v>15214</v>
      </c>
      <c r="D626" s="258">
        <v>10</v>
      </c>
      <c r="E626" s="258">
        <v>815</v>
      </c>
      <c r="F626" s="258">
        <v>91</v>
      </c>
    </row>
    <row r="627" spans="2:6" s="187" customFormat="1" ht="14.45" hidden="1" customHeight="1" outlineLevel="1" x14ac:dyDescent="0.2">
      <c r="B627" s="539"/>
      <c r="C627" s="276" t="s">
        <v>15215</v>
      </c>
      <c r="D627" s="258">
        <v>4</v>
      </c>
      <c r="E627" s="258">
        <v>0</v>
      </c>
      <c r="F627" s="258">
        <v>55</v>
      </c>
    </row>
    <row r="628" spans="2:6" s="187" customFormat="1" ht="14.45" hidden="1" customHeight="1" outlineLevel="1" x14ac:dyDescent="0.2">
      <c r="B628" s="539"/>
      <c r="C628" s="276" t="s">
        <v>11430</v>
      </c>
      <c r="D628" s="258">
        <v>17</v>
      </c>
      <c r="E628" s="258">
        <v>882</v>
      </c>
      <c r="F628" s="258">
        <v>383</v>
      </c>
    </row>
    <row r="629" spans="2:6" s="187" customFormat="1" ht="14.45" hidden="1" customHeight="1" outlineLevel="1" x14ac:dyDescent="0.2">
      <c r="B629" s="539"/>
      <c r="C629" s="276" t="s">
        <v>15216</v>
      </c>
      <c r="D629" s="258">
        <v>2</v>
      </c>
      <c r="E629" s="258">
        <v>0</v>
      </c>
      <c r="F629" s="258">
        <v>13</v>
      </c>
    </row>
    <row r="630" spans="2:6" s="187" customFormat="1" ht="14.45" hidden="1" customHeight="1" outlineLevel="1" x14ac:dyDescent="0.2">
      <c r="B630" s="539"/>
      <c r="C630" s="276" t="s">
        <v>15217</v>
      </c>
      <c r="D630" s="258">
        <v>1</v>
      </c>
      <c r="E630" s="258">
        <v>0</v>
      </c>
      <c r="F630" s="258">
        <v>4</v>
      </c>
    </row>
    <row r="631" spans="2:6" s="187" customFormat="1" ht="14.45" hidden="1" customHeight="1" outlineLevel="1" x14ac:dyDescent="0.2">
      <c r="B631" s="539"/>
      <c r="C631" s="276" t="s">
        <v>15218</v>
      </c>
      <c r="D631" s="258">
        <v>2</v>
      </c>
      <c r="E631" s="258">
        <v>0</v>
      </c>
      <c r="F631" s="258">
        <v>9</v>
      </c>
    </row>
    <row r="632" spans="2:6" s="187" customFormat="1" ht="14.45" hidden="1" customHeight="1" outlineLevel="1" x14ac:dyDescent="0.2">
      <c r="B632" s="539"/>
      <c r="C632" s="276" t="s">
        <v>15219</v>
      </c>
      <c r="D632" s="258">
        <v>54</v>
      </c>
      <c r="E632" s="258">
        <v>3460</v>
      </c>
      <c r="F632" s="258">
        <v>2122</v>
      </c>
    </row>
    <row r="633" spans="2:6" s="187" customFormat="1" ht="14.45" hidden="1" customHeight="1" outlineLevel="1" x14ac:dyDescent="0.2">
      <c r="B633" s="539"/>
      <c r="C633" s="276" t="s">
        <v>15220</v>
      </c>
      <c r="D633" s="258">
        <v>1</v>
      </c>
      <c r="E633" s="258">
        <v>0</v>
      </c>
      <c r="F633" s="258">
        <v>3</v>
      </c>
    </row>
    <row r="634" spans="2:6" s="187" customFormat="1" ht="14.45" hidden="1" customHeight="1" outlineLevel="1" x14ac:dyDescent="0.2">
      <c r="B634" s="539"/>
      <c r="C634" s="276" t="s">
        <v>15221</v>
      </c>
      <c r="D634" s="258">
        <v>13</v>
      </c>
      <c r="E634" s="258">
        <v>894</v>
      </c>
      <c r="F634" s="258">
        <v>121</v>
      </c>
    </row>
    <row r="635" spans="2:6" s="187" customFormat="1" ht="14.45" hidden="1" customHeight="1" outlineLevel="1" x14ac:dyDescent="0.2">
      <c r="B635" s="539"/>
      <c r="C635" s="276" t="s">
        <v>15222</v>
      </c>
      <c r="D635" s="258">
        <v>60</v>
      </c>
      <c r="E635" s="258">
        <v>18681</v>
      </c>
      <c r="F635" s="258">
        <v>5226</v>
      </c>
    </row>
    <row r="636" spans="2:6" s="187" customFormat="1" ht="14.45" hidden="1" customHeight="1" outlineLevel="1" x14ac:dyDescent="0.2">
      <c r="B636" s="539"/>
      <c r="C636" s="276" t="s">
        <v>15223</v>
      </c>
      <c r="D636" s="258">
        <v>22</v>
      </c>
      <c r="E636" s="258">
        <v>3640</v>
      </c>
      <c r="F636" s="258">
        <v>859</v>
      </c>
    </row>
    <row r="637" spans="2:6" s="187" customFormat="1" ht="14.45" hidden="1" customHeight="1" outlineLevel="1" x14ac:dyDescent="0.2">
      <c r="B637" s="539"/>
      <c r="C637" s="276" t="s">
        <v>17480</v>
      </c>
      <c r="D637" s="258">
        <v>3</v>
      </c>
      <c r="E637" s="258">
        <v>3</v>
      </c>
      <c r="F637" s="258">
        <v>231</v>
      </c>
    </row>
    <row r="638" spans="2:6" s="187" customFormat="1" ht="14.45" hidden="1" customHeight="1" outlineLevel="1" x14ac:dyDescent="0.2">
      <c r="B638" s="539"/>
      <c r="C638" s="276" t="s">
        <v>15224</v>
      </c>
      <c r="D638" s="258">
        <v>5</v>
      </c>
      <c r="E638" s="258">
        <v>0</v>
      </c>
      <c r="F638" s="258">
        <v>31</v>
      </c>
    </row>
    <row r="639" spans="2:6" s="187" customFormat="1" ht="14.45" hidden="1" customHeight="1" outlineLevel="1" x14ac:dyDescent="0.2">
      <c r="B639" s="539"/>
      <c r="C639" s="276" t="s">
        <v>15225</v>
      </c>
      <c r="D639" s="258">
        <v>3</v>
      </c>
      <c r="E639" s="258">
        <v>0</v>
      </c>
      <c r="F639" s="258">
        <v>45</v>
      </c>
    </row>
    <row r="640" spans="2:6" s="187" customFormat="1" ht="14.45" hidden="1" customHeight="1" outlineLevel="1" x14ac:dyDescent="0.2">
      <c r="B640" s="539"/>
      <c r="C640" s="276" t="s">
        <v>13222</v>
      </c>
      <c r="D640" s="258">
        <v>7</v>
      </c>
      <c r="E640" s="258">
        <v>662</v>
      </c>
      <c r="F640" s="258">
        <v>167</v>
      </c>
    </row>
    <row r="641" spans="2:6" s="187" customFormat="1" ht="14.45" hidden="1" customHeight="1" outlineLevel="1" x14ac:dyDescent="0.2">
      <c r="B641" s="539"/>
      <c r="C641" s="276" t="s">
        <v>17004</v>
      </c>
      <c r="D641" s="258">
        <v>2</v>
      </c>
      <c r="E641" s="258">
        <v>33</v>
      </c>
      <c r="F641" s="258">
        <v>2</v>
      </c>
    </row>
    <row r="642" spans="2:6" s="187" customFormat="1" ht="14.45" hidden="1" customHeight="1" outlineLevel="1" x14ac:dyDescent="0.2">
      <c r="B642" s="539"/>
      <c r="C642" s="276" t="s">
        <v>17252</v>
      </c>
      <c r="D642" s="258">
        <v>7</v>
      </c>
      <c r="E642" s="258">
        <v>0</v>
      </c>
      <c r="F642" s="258">
        <v>40</v>
      </c>
    </row>
    <row r="643" spans="2:6" s="187" customFormat="1" ht="14.45" hidden="1" customHeight="1" outlineLevel="1" x14ac:dyDescent="0.2">
      <c r="B643" s="539"/>
      <c r="C643" s="276" t="s">
        <v>15226</v>
      </c>
      <c r="D643" s="258">
        <v>24</v>
      </c>
      <c r="E643" s="258">
        <v>12897</v>
      </c>
      <c r="F643" s="258">
        <v>531</v>
      </c>
    </row>
    <row r="644" spans="2:6" s="187" customFormat="1" ht="14.45" hidden="1" customHeight="1" outlineLevel="1" x14ac:dyDescent="0.2">
      <c r="B644" s="539"/>
      <c r="C644" s="276" t="s">
        <v>15227</v>
      </c>
      <c r="D644" s="258">
        <v>7</v>
      </c>
      <c r="E644" s="258">
        <v>371</v>
      </c>
      <c r="F644" s="258">
        <v>165</v>
      </c>
    </row>
    <row r="645" spans="2:6" s="187" customFormat="1" ht="14.45" hidden="1" customHeight="1" outlineLevel="1" x14ac:dyDescent="0.2">
      <c r="B645" s="539"/>
      <c r="C645" s="276" t="s">
        <v>15228</v>
      </c>
      <c r="D645" s="258">
        <v>5</v>
      </c>
      <c r="E645" s="258">
        <v>1532</v>
      </c>
      <c r="F645" s="258">
        <v>147</v>
      </c>
    </row>
    <row r="646" spans="2:6" s="187" customFormat="1" ht="14.45" hidden="1" customHeight="1" outlineLevel="1" x14ac:dyDescent="0.2">
      <c r="B646" s="539"/>
      <c r="C646" s="276" t="s">
        <v>15229</v>
      </c>
      <c r="D646" s="258">
        <v>4</v>
      </c>
      <c r="E646" s="258">
        <v>0</v>
      </c>
      <c r="F646" s="258">
        <v>8</v>
      </c>
    </row>
    <row r="647" spans="2:6" s="187" customFormat="1" ht="14.45" hidden="1" customHeight="1" outlineLevel="1" x14ac:dyDescent="0.2">
      <c r="B647" s="539"/>
      <c r="C647" s="276" t="s">
        <v>15230</v>
      </c>
      <c r="D647" s="258">
        <v>3</v>
      </c>
      <c r="E647" s="258">
        <v>0</v>
      </c>
      <c r="F647" s="258">
        <v>10</v>
      </c>
    </row>
    <row r="648" spans="2:6" s="187" customFormat="1" ht="14.45" hidden="1" customHeight="1" outlineLevel="1" x14ac:dyDescent="0.2">
      <c r="B648" s="539"/>
      <c r="C648" s="276" t="s">
        <v>15231</v>
      </c>
      <c r="D648" s="258">
        <v>30</v>
      </c>
      <c r="E648" s="258">
        <v>297</v>
      </c>
      <c r="F648" s="258">
        <v>3801</v>
      </c>
    </row>
    <row r="649" spans="2:6" s="187" customFormat="1" ht="14.45" hidden="1" customHeight="1" outlineLevel="1" x14ac:dyDescent="0.2">
      <c r="B649" s="539"/>
      <c r="C649" s="276" t="s">
        <v>15232</v>
      </c>
      <c r="D649" s="258">
        <v>308</v>
      </c>
      <c r="E649" s="258">
        <v>17095</v>
      </c>
      <c r="F649" s="258">
        <v>20080</v>
      </c>
    </row>
    <row r="650" spans="2:6" s="187" customFormat="1" ht="14.45" hidden="1" customHeight="1" outlineLevel="1" x14ac:dyDescent="0.2">
      <c r="B650" s="539"/>
      <c r="C650" s="276" t="s">
        <v>15233</v>
      </c>
      <c r="D650" s="258">
        <v>1</v>
      </c>
      <c r="E650" s="258">
        <v>252</v>
      </c>
      <c r="F650" s="258">
        <v>28</v>
      </c>
    </row>
    <row r="651" spans="2:6" s="187" customFormat="1" ht="14.45" hidden="1" customHeight="1" outlineLevel="1" x14ac:dyDescent="0.2">
      <c r="B651" s="539"/>
      <c r="C651" s="276" t="s">
        <v>15234</v>
      </c>
      <c r="D651" s="258">
        <v>36</v>
      </c>
      <c r="E651" s="258">
        <v>1881</v>
      </c>
      <c r="F651" s="258">
        <v>4800</v>
      </c>
    </row>
    <row r="652" spans="2:6" s="187" customFormat="1" ht="14.45" hidden="1" customHeight="1" outlineLevel="1" x14ac:dyDescent="0.2">
      <c r="B652" s="539"/>
      <c r="C652" s="276" t="s">
        <v>11294</v>
      </c>
      <c r="D652" s="258">
        <v>11</v>
      </c>
      <c r="E652" s="258">
        <v>597</v>
      </c>
      <c r="F652" s="258">
        <v>89</v>
      </c>
    </row>
    <row r="653" spans="2:6" s="187" customFormat="1" ht="14.45" hidden="1" customHeight="1" outlineLevel="1" x14ac:dyDescent="0.2">
      <c r="B653" s="539"/>
      <c r="C653" s="276" t="s">
        <v>15235</v>
      </c>
      <c r="D653" s="258">
        <v>1</v>
      </c>
      <c r="E653" s="258">
        <v>0</v>
      </c>
      <c r="F653" s="258">
        <v>4</v>
      </c>
    </row>
    <row r="654" spans="2:6" s="187" customFormat="1" ht="14.45" hidden="1" customHeight="1" outlineLevel="1" x14ac:dyDescent="0.2">
      <c r="B654" s="539"/>
      <c r="C654" s="276" t="s">
        <v>15236</v>
      </c>
      <c r="D654" s="258">
        <v>5</v>
      </c>
      <c r="E654" s="258">
        <v>0</v>
      </c>
      <c r="F654" s="258">
        <v>17</v>
      </c>
    </row>
    <row r="655" spans="2:6" s="187" customFormat="1" ht="14.45" hidden="1" customHeight="1" outlineLevel="1" x14ac:dyDescent="0.2">
      <c r="B655" s="539"/>
      <c r="C655" s="276" t="s">
        <v>15237</v>
      </c>
      <c r="D655" s="258">
        <v>2</v>
      </c>
      <c r="E655" s="258">
        <v>146</v>
      </c>
      <c r="F655" s="258">
        <v>0</v>
      </c>
    </row>
    <row r="656" spans="2:6" s="187" customFormat="1" ht="14.45" hidden="1" customHeight="1" outlineLevel="1" x14ac:dyDescent="0.2">
      <c r="B656" s="539"/>
      <c r="C656" s="276" t="s">
        <v>15238</v>
      </c>
      <c r="D656" s="258">
        <v>75</v>
      </c>
      <c r="E656" s="258">
        <v>1704</v>
      </c>
      <c r="F656" s="258">
        <v>3023</v>
      </c>
    </row>
    <row r="657" spans="2:6" s="187" customFormat="1" ht="14.45" hidden="1" customHeight="1" outlineLevel="1" x14ac:dyDescent="0.2">
      <c r="B657" s="539"/>
      <c r="C657" s="276" t="s">
        <v>15239</v>
      </c>
      <c r="D657" s="258">
        <v>5</v>
      </c>
      <c r="E657" s="258">
        <v>44</v>
      </c>
      <c r="F657" s="258">
        <v>74</v>
      </c>
    </row>
    <row r="658" spans="2:6" s="187" customFormat="1" ht="14.45" hidden="1" customHeight="1" outlineLevel="1" x14ac:dyDescent="0.2">
      <c r="B658" s="539"/>
      <c r="C658" s="276" t="s">
        <v>15240</v>
      </c>
      <c r="D658" s="258">
        <v>32</v>
      </c>
      <c r="E658" s="258">
        <v>1175</v>
      </c>
      <c r="F658" s="258">
        <v>1034</v>
      </c>
    </row>
    <row r="659" spans="2:6" s="187" customFormat="1" ht="14.45" hidden="1" customHeight="1" outlineLevel="1" x14ac:dyDescent="0.2">
      <c r="B659" s="539"/>
      <c r="C659" s="276" t="s">
        <v>15241</v>
      </c>
      <c r="D659" s="258">
        <v>10</v>
      </c>
      <c r="E659" s="258">
        <v>1</v>
      </c>
      <c r="F659" s="258">
        <v>341</v>
      </c>
    </row>
    <row r="660" spans="2:6" s="187" customFormat="1" ht="14.45" hidden="1" customHeight="1" outlineLevel="1" x14ac:dyDescent="0.2">
      <c r="B660" s="539"/>
      <c r="C660" s="276" t="s">
        <v>15242</v>
      </c>
      <c r="D660" s="258">
        <v>3</v>
      </c>
      <c r="E660" s="258">
        <v>50</v>
      </c>
      <c r="F660" s="258">
        <v>5</v>
      </c>
    </row>
    <row r="661" spans="2:6" s="187" customFormat="1" ht="14.45" hidden="1" customHeight="1" outlineLevel="1" x14ac:dyDescent="0.2">
      <c r="B661" s="539"/>
      <c r="C661" s="276" t="s">
        <v>17209</v>
      </c>
      <c r="D661" s="258">
        <v>16</v>
      </c>
      <c r="E661" s="258">
        <v>126</v>
      </c>
      <c r="F661" s="258">
        <v>106</v>
      </c>
    </row>
    <row r="662" spans="2:6" s="187" customFormat="1" ht="14.45" hidden="1" customHeight="1" outlineLevel="1" x14ac:dyDescent="0.2">
      <c r="B662" s="539"/>
      <c r="C662" s="276" t="s">
        <v>15243</v>
      </c>
      <c r="D662" s="258">
        <v>3</v>
      </c>
      <c r="E662" s="258">
        <v>111</v>
      </c>
      <c r="F662" s="258">
        <v>71</v>
      </c>
    </row>
    <row r="663" spans="2:6" s="187" customFormat="1" ht="14.45" hidden="1" customHeight="1" outlineLevel="1" x14ac:dyDescent="0.2">
      <c r="B663" s="539"/>
      <c r="C663" s="276" t="s">
        <v>10299</v>
      </c>
      <c r="D663" s="258">
        <v>4</v>
      </c>
      <c r="E663" s="258">
        <v>2</v>
      </c>
      <c r="F663" s="258">
        <v>75</v>
      </c>
    </row>
    <row r="664" spans="2:6" s="187" customFormat="1" ht="14.45" hidden="1" customHeight="1" outlineLevel="1" x14ac:dyDescent="0.2">
      <c r="B664" s="539"/>
      <c r="C664" s="276" t="s">
        <v>15244</v>
      </c>
      <c r="D664" s="258">
        <v>20</v>
      </c>
      <c r="E664" s="258">
        <v>396</v>
      </c>
      <c r="F664" s="258">
        <v>424</v>
      </c>
    </row>
    <row r="665" spans="2:6" s="187" customFormat="1" ht="14.45" hidden="1" customHeight="1" outlineLevel="1" x14ac:dyDescent="0.2">
      <c r="B665" s="539"/>
      <c r="C665" s="276" t="s">
        <v>15245</v>
      </c>
      <c r="D665" s="258">
        <v>13</v>
      </c>
      <c r="E665" s="258">
        <v>961</v>
      </c>
      <c r="F665" s="258">
        <v>1697</v>
      </c>
    </row>
    <row r="666" spans="2:6" s="187" customFormat="1" ht="14.45" hidden="1" customHeight="1" outlineLevel="1" x14ac:dyDescent="0.2">
      <c r="B666" s="539"/>
      <c r="C666" s="276" t="s">
        <v>15832</v>
      </c>
      <c r="D666" s="258">
        <v>16</v>
      </c>
      <c r="E666" s="258">
        <v>550</v>
      </c>
      <c r="F666" s="258">
        <v>91</v>
      </c>
    </row>
    <row r="667" spans="2:6" s="187" customFormat="1" ht="14.45" hidden="1" customHeight="1" outlineLevel="1" x14ac:dyDescent="0.2">
      <c r="B667" s="539"/>
      <c r="C667" s="276" t="s">
        <v>17481</v>
      </c>
      <c r="D667" s="258">
        <v>23</v>
      </c>
      <c r="E667" s="258">
        <v>30</v>
      </c>
      <c r="F667" s="258">
        <v>209</v>
      </c>
    </row>
    <row r="668" spans="2:6" s="187" customFormat="1" ht="14.45" hidden="1" customHeight="1" outlineLevel="1" x14ac:dyDescent="0.2">
      <c r="B668" s="539"/>
      <c r="C668" s="276" t="s">
        <v>10735</v>
      </c>
      <c r="D668" s="258">
        <v>8</v>
      </c>
      <c r="E668" s="258">
        <v>68</v>
      </c>
      <c r="F668" s="258">
        <v>24</v>
      </c>
    </row>
    <row r="669" spans="2:6" s="187" customFormat="1" ht="14.45" hidden="1" customHeight="1" outlineLevel="1" x14ac:dyDescent="0.2">
      <c r="B669" s="539"/>
      <c r="C669" s="276" t="s">
        <v>15246</v>
      </c>
      <c r="D669" s="258">
        <v>16</v>
      </c>
      <c r="E669" s="258">
        <v>128</v>
      </c>
      <c r="F669" s="258">
        <v>67</v>
      </c>
    </row>
    <row r="670" spans="2:6" s="187" customFormat="1" ht="14.45" hidden="1" customHeight="1" outlineLevel="1" x14ac:dyDescent="0.2">
      <c r="B670" s="539"/>
      <c r="C670" s="276" t="s">
        <v>15247</v>
      </c>
      <c r="D670" s="258">
        <v>25</v>
      </c>
      <c r="E670" s="258">
        <v>4967</v>
      </c>
      <c r="F670" s="258">
        <v>118</v>
      </c>
    </row>
    <row r="671" spans="2:6" s="187" customFormat="1" ht="14.45" hidden="1" customHeight="1" outlineLevel="1" x14ac:dyDescent="0.2">
      <c r="B671" s="539"/>
      <c r="C671" s="276" t="s">
        <v>17482</v>
      </c>
      <c r="D671" s="258">
        <v>23</v>
      </c>
      <c r="E671" s="258">
        <v>4</v>
      </c>
      <c r="F671" s="258">
        <v>118</v>
      </c>
    </row>
    <row r="672" spans="2:6" s="187" customFormat="1" ht="14.45" hidden="1" customHeight="1" outlineLevel="1" x14ac:dyDescent="0.2">
      <c r="B672" s="539"/>
      <c r="C672" s="276" t="s">
        <v>15248</v>
      </c>
      <c r="D672" s="258">
        <v>3</v>
      </c>
      <c r="E672" s="258">
        <v>0</v>
      </c>
      <c r="F672" s="258">
        <v>22</v>
      </c>
    </row>
    <row r="673" spans="2:6" s="187" customFormat="1" ht="14.45" hidden="1" customHeight="1" outlineLevel="1" x14ac:dyDescent="0.2">
      <c r="B673" s="539"/>
      <c r="C673" s="276" t="s">
        <v>15249</v>
      </c>
      <c r="D673" s="258">
        <v>16</v>
      </c>
      <c r="E673" s="258">
        <v>42</v>
      </c>
      <c r="F673" s="258">
        <v>72</v>
      </c>
    </row>
    <row r="674" spans="2:6" s="187" customFormat="1" ht="14.45" hidden="1" customHeight="1" outlineLevel="1" x14ac:dyDescent="0.2">
      <c r="B674" s="539"/>
      <c r="C674" s="276" t="s">
        <v>15250</v>
      </c>
      <c r="D674" s="258">
        <v>14</v>
      </c>
      <c r="E674" s="258">
        <v>0</v>
      </c>
      <c r="F674" s="258">
        <v>23</v>
      </c>
    </row>
    <row r="675" spans="2:6" s="187" customFormat="1" ht="14.45" hidden="1" customHeight="1" outlineLevel="1" x14ac:dyDescent="0.2">
      <c r="B675" s="539"/>
      <c r="C675" s="276" t="s">
        <v>15251</v>
      </c>
      <c r="D675" s="258">
        <v>11</v>
      </c>
      <c r="E675" s="258">
        <v>31</v>
      </c>
      <c r="F675" s="258">
        <v>31</v>
      </c>
    </row>
    <row r="676" spans="2:6" s="187" customFormat="1" ht="14.45" hidden="1" customHeight="1" outlineLevel="1" x14ac:dyDescent="0.2">
      <c r="B676" s="539"/>
      <c r="C676" s="276" t="s">
        <v>15252</v>
      </c>
      <c r="D676" s="258">
        <v>12</v>
      </c>
      <c r="E676" s="258">
        <v>161</v>
      </c>
      <c r="F676" s="258">
        <v>91</v>
      </c>
    </row>
    <row r="677" spans="2:6" s="187" customFormat="1" ht="14.45" hidden="1" customHeight="1" outlineLevel="1" x14ac:dyDescent="0.2">
      <c r="B677" s="539"/>
      <c r="C677" s="276" t="s">
        <v>15253</v>
      </c>
      <c r="D677" s="258">
        <v>1</v>
      </c>
      <c r="E677" s="258">
        <v>0</v>
      </c>
      <c r="F677" s="258">
        <v>0</v>
      </c>
    </row>
    <row r="678" spans="2:6" s="187" customFormat="1" ht="14.45" hidden="1" customHeight="1" outlineLevel="1" x14ac:dyDescent="0.2">
      <c r="B678" s="539"/>
      <c r="C678" s="276" t="s">
        <v>16124</v>
      </c>
      <c r="D678" s="258">
        <v>167</v>
      </c>
      <c r="E678" s="258">
        <v>284</v>
      </c>
      <c r="F678" s="258">
        <v>399</v>
      </c>
    </row>
    <row r="679" spans="2:6" s="187" customFormat="1" ht="14.45" hidden="1" customHeight="1" outlineLevel="1" x14ac:dyDescent="0.2">
      <c r="B679" s="539"/>
      <c r="C679" s="276" t="s">
        <v>15254</v>
      </c>
      <c r="D679" s="258">
        <v>25</v>
      </c>
      <c r="E679" s="258">
        <v>17</v>
      </c>
      <c r="F679" s="258">
        <v>97</v>
      </c>
    </row>
    <row r="680" spans="2:6" s="187" customFormat="1" ht="14.45" hidden="1" customHeight="1" outlineLevel="1" x14ac:dyDescent="0.2">
      <c r="B680" s="539"/>
      <c r="C680" s="276" t="s">
        <v>15820</v>
      </c>
      <c r="D680" s="258">
        <v>3</v>
      </c>
      <c r="E680" s="258">
        <v>164</v>
      </c>
      <c r="F680" s="258">
        <v>8</v>
      </c>
    </row>
    <row r="681" spans="2:6" s="187" customFormat="1" ht="14.45" hidden="1" customHeight="1" outlineLevel="1" x14ac:dyDescent="0.2">
      <c r="B681" s="539"/>
      <c r="C681" s="276" t="s">
        <v>15255</v>
      </c>
      <c r="D681" s="258">
        <v>3</v>
      </c>
      <c r="E681" s="258">
        <v>0</v>
      </c>
      <c r="F681" s="258">
        <v>4</v>
      </c>
    </row>
    <row r="682" spans="2:6" s="187" customFormat="1" ht="14.45" hidden="1" customHeight="1" outlineLevel="1" x14ac:dyDescent="0.2">
      <c r="B682" s="539"/>
      <c r="C682" s="276" t="s">
        <v>17015</v>
      </c>
      <c r="D682" s="258">
        <v>1</v>
      </c>
      <c r="E682" s="258">
        <v>0</v>
      </c>
      <c r="F682" s="258">
        <v>2</v>
      </c>
    </row>
    <row r="683" spans="2:6" s="187" customFormat="1" ht="14.45" hidden="1" customHeight="1" outlineLevel="1" x14ac:dyDescent="0.2">
      <c r="B683" s="539"/>
      <c r="C683" s="276" t="s">
        <v>15256</v>
      </c>
      <c r="D683" s="258">
        <v>4</v>
      </c>
      <c r="E683" s="258">
        <v>84</v>
      </c>
      <c r="F683" s="258">
        <v>60</v>
      </c>
    </row>
    <row r="684" spans="2:6" s="187" customFormat="1" ht="14.45" hidden="1" customHeight="1" outlineLevel="1" x14ac:dyDescent="0.2">
      <c r="B684" s="539"/>
      <c r="C684" s="276" t="s">
        <v>15257</v>
      </c>
      <c r="D684" s="258">
        <v>1</v>
      </c>
      <c r="E684" s="258">
        <v>0</v>
      </c>
      <c r="F684" s="258">
        <v>3</v>
      </c>
    </row>
    <row r="685" spans="2:6" s="187" customFormat="1" ht="14.45" hidden="1" customHeight="1" outlineLevel="1" x14ac:dyDescent="0.2">
      <c r="B685" s="539"/>
      <c r="C685" s="276" t="s">
        <v>15258</v>
      </c>
      <c r="D685" s="258">
        <v>1</v>
      </c>
      <c r="E685" s="258">
        <v>0</v>
      </c>
      <c r="F685" s="258">
        <v>9</v>
      </c>
    </row>
    <row r="686" spans="2:6" s="187" customFormat="1" ht="14.45" hidden="1" customHeight="1" outlineLevel="1" x14ac:dyDescent="0.2">
      <c r="B686" s="539"/>
      <c r="C686" s="276" t="s">
        <v>15726</v>
      </c>
      <c r="D686" s="258">
        <v>94</v>
      </c>
      <c r="E686" s="258">
        <v>434</v>
      </c>
      <c r="F686" s="258">
        <v>568</v>
      </c>
    </row>
    <row r="687" spans="2:6" s="187" customFormat="1" ht="14.45" hidden="1" customHeight="1" outlineLevel="1" x14ac:dyDescent="0.2">
      <c r="B687" s="539"/>
      <c r="C687" s="276" t="s">
        <v>15259</v>
      </c>
      <c r="D687" s="258">
        <v>2</v>
      </c>
      <c r="E687" s="258">
        <v>9</v>
      </c>
      <c r="F687" s="258">
        <v>5</v>
      </c>
    </row>
    <row r="688" spans="2:6" s="187" customFormat="1" ht="14.45" hidden="1" customHeight="1" outlineLevel="1" x14ac:dyDescent="0.2">
      <c r="B688" s="539"/>
      <c r="C688" s="276" t="s">
        <v>15260</v>
      </c>
      <c r="D688" s="258">
        <v>1</v>
      </c>
      <c r="E688" s="258">
        <v>0</v>
      </c>
      <c r="F688" s="258">
        <v>35</v>
      </c>
    </row>
    <row r="689" spans="2:6" s="187" customFormat="1" ht="14.45" hidden="1" customHeight="1" outlineLevel="1" x14ac:dyDescent="0.2">
      <c r="B689" s="539"/>
      <c r="C689" s="276" t="s">
        <v>15261</v>
      </c>
      <c r="D689" s="258">
        <v>4</v>
      </c>
      <c r="E689" s="258">
        <v>0</v>
      </c>
      <c r="F689" s="258">
        <v>8</v>
      </c>
    </row>
    <row r="690" spans="2:6" s="187" customFormat="1" ht="14.45" hidden="1" customHeight="1" outlineLevel="1" x14ac:dyDescent="0.2">
      <c r="B690" s="539"/>
      <c r="C690" s="276" t="s">
        <v>15826</v>
      </c>
      <c r="D690" s="258">
        <v>34</v>
      </c>
      <c r="E690" s="258">
        <v>580</v>
      </c>
      <c r="F690" s="258">
        <v>898</v>
      </c>
    </row>
    <row r="691" spans="2:6" s="187" customFormat="1" ht="14.45" hidden="1" customHeight="1" outlineLevel="1" x14ac:dyDescent="0.2">
      <c r="B691" s="539"/>
      <c r="C691" s="276" t="s">
        <v>15262</v>
      </c>
      <c r="D691" s="258">
        <v>36</v>
      </c>
      <c r="E691" s="258">
        <v>119</v>
      </c>
      <c r="F691" s="258">
        <v>145</v>
      </c>
    </row>
    <row r="692" spans="2:6" s="187" customFormat="1" ht="14.45" hidden="1" customHeight="1" outlineLevel="1" x14ac:dyDescent="0.2">
      <c r="B692" s="539"/>
      <c r="C692" s="276" t="s">
        <v>10224</v>
      </c>
      <c r="D692" s="258">
        <v>3</v>
      </c>
      <c r="E692" s="258">
        <v>0</v>
      </c>
      <c r="F692" s="258">
        <v>9</v>
      </c>
    </row>
    <row r="693" spans="2:6" s="187" customFormat="1" ht="14.45" hidden="1" customHeight="1" outlineLevel="1" x14ac:dyDescent="0.2">
      <c r="B693" s="539"/>
      <c r="C693" s="276" t="s">
        <v>16126</v>
      </c>
      <c r="D693" s="258">
        <v>21</v>
      </c>
      <c r="E693" s="258">
        <v>5</v>
      </c>
      <c r="F693" s="258">
        <v>39</v>
      </c>
    </row>
    <row r="694" spans="2:6" s="187" customFormat="1" ht="14.45" hidden="1" customHeight="1" outlineLevel="1" x14ac:dyDescent="0.2">
      <c r="B694" s="539"/>
      <c r="C694" s="276" t="s">
        <v>15263</v>
      </c>
      <c r="D694" s="258">
        <v>218</v>
      </c>
      <c r="E694" s="258">
        <v>160</v>
      </c>
      <c r="F694" s="258">
        <v>473</v>
      </c>
    </row>
    <row r="695" spans="2:6" s="187" customFormat="1" ht="14.45" hidden="1" customHeight="1" outlineLevel="1" x14ac:dyDescent="0.2">
      <c r="B695" s="539"/>
      <c r="C695" s="276" t="s">
        <v>17483</v>
      </c>
      <c r="D695" s="258">
        <v>83</v>
      </c>
      <c r="E695" s="258">
        <v>11</v>
      </c>
      <c r="F695" s="258">
        <v>498</v>
      </c>
    </row>
    <row r="696" spans="2:6" s="187" customFormat="1" ht="14.45" hidden="1" customHeight="1" outlineLevel="1" x14ac:dyDescent="0.2">
      <c r="B696" s="539"/>
      <c r="C696" s="276" t="s">
        <v>17484</v>
      </c>
      <c r="D696" s="258">
        <v>7</v>
      </c>
      <c r="E696" s="258">
        <v>35</v>
      </c>
      <c r="F696" s="258">
        <v>62</v>
      </c>
    </row>
    <row r="697" spans="2:6" s="187" customFormat="1" ht="14.45" hidden="1" customHeight="1" outlineLevel="1" x14ac:dyDescent="0.2">
      <c r="B697" s="539"/>
      <c r="C697" s="276" t="s">
        <v>17485</v>
      </c>
      <c r="D697" s="258">
        <v>10</v>
      </c>
      <c r="E697" s="258">
        <v>25</v>
      </c>
      <c r="F697" s="258">
        <v>167</v>
      </c>
    </row>
    <row r="698" spans="2:6" s="187" customFormat="1" ht="14.45" hidden="1" customHeight="1" outlineLevel="1" x14ac:dyDescent="0.2">
      <c r="B698" s="539"/>
      <c r="C698" s="276" t="s">
        <v>15264</v>
      </c>
      <c r="D698" s="258">
        <v>30</v>
      </c>
      <c r="E698" s="258">
        <v>987</v>
      </c>
      <c r="F698" s="258">
        <v>109</v>
      </c>
    </row>
    <row r="699" spans="2:6" s="187" customFormat="1" ht="14.45" hidden="1" customHeight="1" outlineLevel="1" x14ac:dyDescent="0.2">
      <c r="B699" s="539"/>
      <c r="C699" s="276" t="s">
        <v>17486</v>
      </c>
      <c r="D699" s="258">
        <v>27</v>
      </c>
      <c r="E699" s="258">
        <v>929</v>
      </c>
      <c r="F699" s="258">
        <v>85</v>
      </c>
    </row>
    <row r="700" spans="2:6" s="187" customFormat="1" ht="14.45" hidden="1" customHeight="1" outlineLevel="1" x14ac:dyDescent="0.2">
      <c r="B700" s="539"/>
      <c r="C700" s="276" t="s">
        <v>17487</v>
      </c>
      <c r="D700" s="258">
        <v>1</v>
      </c>
      <c r="E700" s="258">
        <v>0</v>
      </c>
      <c r="F700" s="258">
        <v>0</v>
      </c>
    </row>
    <row r="701" spans="2:6" s="187" customFormat="1" ht="14.45" hidden="1" customHeight="1" outlineLevel="1" x14ac:dyDescent="0.2">
      <c r="B701" s="539"/>
      <c r="C701" s="276" t="s">
        <v>15265</v>
      </c>
      <c r="D701" s="258">
        <v>13</v>
      </c>
      <c r="E701" s="258">
        <v>291</v>
      </c>
      <c r="F701" s="258">
        <v>71</v>
      </c>
    </row>
    <row r="702" spans="2:6" s="187" customFormat="1" ht="14.45" hidden="1" customHeight="1" outlineLevel="1" x14ac:dyDescent="0.2">
      <c r="B702" s="539"/>
      <c r="C702" s="276" t="s">
        <v>15266</v>
      </c>
      <c r="D702" s="258">
        <v>11</v>
      </c>
      <c r="E702" s="258">
        <v>0</v>
      </c>
      <c r="F702" s="258">
        <v>27</v>
      </c>
    </row>
    <row r="703" spans="2:6" s="187" customFormat="1" ht="14.45" hidden="1" customHeight="1" outlineLevel="1" x14ac:dyDescent="0.2">
      <c r="B703" s="539"/>
      <c r="C703" s="276" t="s">
        <v>17488</v>
      </c>
      <c r="D703" s="258">
        <v>244</v>
      </c>
      <c r="E703" s="258">
        <v>1190</v>
      </c>
      <c r="F703" s="258">
        <v>2150</v>
      </c>
    </row>
    <row r="704" spans="2:6" s="187" customFormat="1" ht="14.45" hidden="1" customHeight="1" outlineLevel="1" x14ac:dyDescent="0.2">
      <c r="B704" s="539"/>
      <c r="C704" s="276" t="s">
        <v>10009</v>
      </c>
      <c r="D704" s="258">
        <v>2</v>
      </c>
      <c r="E704" s="258">
        <v>0</v>
      </c>
      <c r="F704" s="258">
        <v>4</v>
      </c>
    </row>
    <row r="705" spans="2:6" s="187" customFormat="1" ht="14.45" hidden="1" customHeight="1" outlineLevel="1" x14ac:dyDescent="0.2">
      <c r="B705" s="539"/>
      <c r="C705" s="276" t="s">
        <v>17489</v>
      </c>
      <c r="D705" s="258">
        <v>12</v>
      </c>
      <c r="E705" s="258">
        <v>124</v>
      </c>
      <c r="F705" s="258">
        <v>43</v>
      </c>
    </row>
    <row r="706" spans="2:6" s="187" customFormat="1" ht="14.45" hidden="1" customHeight="1" outlineLevel="1" x14ac:dyDescent="0.2">
      <c r="B706" s="539"/>
      <c r="C706" s="276" t="s">
        <v>17490</v>
      </c>
      <c r="D706" s="258">
        <v>14</v>
      </c>
      <c r="E706" s="258">
        <v>39</v>
      </c>
      <c r="F706" s="258">
        <v>163</v>
      </c>
    </row>
    <row r="707" spans="2:6" s="187" customFormat="1" ht="14.45" hidden="1" customHeight="1" outlineLevel="1" x14ac:dyDescent="0.2">
      <c r="B707" s="539"/>
      <c r="C707" s="276" t="s">
        <v>16962</v>
      </c>
      <c r="D707" s="258">
        <v>2</v>
      </c>
      <c r="E707" s="258">
        <v>0</v>
      </c>
      <c r="F707" s="258">
        <v>2</v>
      </c>
    </row>
    <row r="708" spans="2:6" s="187" customFormat="1" ht="14.45" hidden="1" customHeight="1" outlineLevel="1" x14ac:dyDescent="0.2">
      <c r="B708" s="539"/>
      <c r="C708" s="276" t="s">
        <v>15267</v>
      </c>
      <c r="D708" s="258">
        <v>6</v>
      </c>
      <c r="E708" s="258">
        <v>29</v>
      </c>
      <c r="F708" s="258">
        <v>80</v>
      </c>
    </row>
    <row r="709" spans="2:6" s="187" customFormat="1" ht="14.45" hidden="1" customHeight="1" outlineLevel="1" x14ac:dyDescent="0.2">
      <c r="B709" s="539"/>
      <c r="C709" s="276" t="s">
        <v>17146</v>
      </c>
      <c r="D709" s="258">
        <v>10</v>
      </c>
      <c r="E709" s="258">
        <v>48</v>
      </c>
      <c r="F709" s="258">
        <v>308</v>
      </c>
    </row>
    <row r="710" spans="2:6" s="187" customFormat="1" ht="14.45" hidden="1" customHeight="1" outlineLevel="1" x14ac:dyDescent="0.2">
      <c r="B710" s="539"/>
      <c r="C710" s="276" t="s">
        <v>15268</v>
      </c>
      <c r="D710" s="258">
        <v>87</v>
      </c>
      <c r="E710" s="258">
        <v>17</v>
      </c>
      <c r="F710" s="258">
        <v>1199</v>
      </c>
    </row>
    <row r="711" spans="2:6" s="187" customFormat="1" ht="14.45" hidden="1" customHeight="1" outlineLevel="1" x14ac:dyDescent="0.2">
      <c r="B711" s="539"/>
      <c r="C711" s="276" t="s">
        <v>15727</v>
      </c>
      <c r="D711" s="258">
        <v>15</v>
      </c>
      <c r="E711" s="258">
        <v>4</v>
      </c>
      <c r="F711" s="258">
        <v>130</v>
      </c>
    </row>
    <row r="712" spans="2:6" s="187" customFormat="1" ht="14.45" hidden="1" customHeight="1" outlineLevel="1" x14ac:dyDescent="0.2">
      <c r="B712" s="539"/>
      <c r="C712" s="276" t="s">
        <v>15269</v>
      </c>
      <c r="D712" s="258">
        <v>6</v>
      </c>
      <c r="E712" s="258">
        <v>234</v>
      </c>
      <c r="F712" s="258">
        <v>121</v>
      </c>
    </row>
    <row r="713" spans="2:6" s="187" customFormat="1" ht="14.45" hidden="1" customHeight="1" outlineLevel="1" x14ac:dyDescent="0.2">
      <c r="B713" s="539"/>
      <c r="C713" s="276" t="s">
        <v>17491</v>
      </c>
      <c r="D713" s="258">
        <v>3</v>
      </c>
      <c r="E713" s="258">
        <v>77</v>
      </c>
      <c r="F713" s="258">
        <v>53</v>
      </c>
    </row>
    <row r="714" spans="2:6" s="187" customFormat="1" ht="14.45" hidden="1" customHeight="1" outlineLevel="1" x14ac:dyDescent="0.2">
      <c r="B714" s="539"/>
      <c r="C714" s="276" t="s">
        <v>15270</v>
      </c>
      <c r="D714" s="258">
        <v>14</v>
      </c>
      <c r="E714" s="258">
        <v>306</v>
      </c>
      <c r="F714" s="258">
        <v>46</v>
      </c>
    </row>
    <row r="715" spans="2:6" s="187" customFormat="1" ht="14.45" hidden="1" customHeight="1" outlineLevel="1" x14ac:dyDescent="0.2">
      <c r="B715" s="539"/>
      <c r="C715" s="276" t="s">
        <v>15271</v>
      </c>
      <c r="D715" s="258">
        <v>43</v>
      </c>
      <c r="E715" s="258">
        <v>428</v>
      </c>
      <c r="F715" s="258">
        <v>508</v>
      </c>
    </row>
    <row r="716" spans="2:6" s="187" customFormat="1" ht="14.45" hidden="1" customHeight="1" outlineLevel="1" x14ac:dyDescent="0.2">
      <c r="B716" s="539"/>
      <c r="C716" s="276" t="s">
        <v>11755</v>
      </c>
      <c r="D716" s="258">
        <v>1</v>
      </c>
      <c r="E716" s="258">
        <v>0</v>
      </c>
      <c r="F716" s="258">
        <v>2</v>
      </c>
    </row>
    <row r="717" spans="2:6" s="187" customFormat="1" ht="14.45" hidden="1" customHeight="1" outlineLevel="1" x14ac:dyDescent="0.2">
      <c r="B717" s="539"/>
      <c r="C717" s="276" t="s">
        <v>15272</v>
      </c>
      <c r="D717" s="258">
        <v>7</v>
      </c>
      <c r="E717" s="258">
        <v>0</v>
      </c>
      <c r="F717" s="258">
        <v>19</v>
      </c>
    </row>
    <row r="718" spans="2:6" s="187" customFormat="1" ht="14.45" hidden="1" customHeight="1" outlineLevel="1" x14ac:dyDescent="0.2">
      <c r="B718" s="539"/>
      <c r="C718" s="276" t="s">
        <v>15273</v>
      </c>
      <c r="D718" s="258">
        <v>24</v>
      </c>
      <c r="E718" s="258">
        <v>121</v>
      </c>
      <c r="F718" s="258">
        <v>97</v>
      </c>
    </row>
    <row r="719" spans="2:6" s="187" customFormat="1" ht="14.45" hidden="1" customHeight="1" outlineLevel="1" x14ac:dyDescent="0.2">
      <c r="B719" s="539"/>
      <c r="C719" s="276" t="s">
        <v>15274</v>
      </c>
      <c r="D719" s="258">
        <v>4</v>
      </c>
      <c r="E719" s="258">
        <v>228</v>
      </c>
      <c r="F719" s="258">
        <v>7</v>
      </c>
    </row>
    <row r="720" spans="2:6" s="187" customFormat="1" ht="14.45" hidden="1" customHeight="1" outlineLevel="1" x14ac:dyDescent="0.2">
      <c r="B720" s="539"/>
      <c r="C720" s="276" t="s">
        <v>17492</v>
      </c>
      <c r="D720" s="258">
        <v>13</v>
      </c>
      <c r="E720" s="258">
        <v>75</v>
      </c>
      <c r="F720" s="258">
        <v>27</v>
      </c>
    </row>
    <row r="721" spans="2:6" s="187" customFormat="1" ht="14.45" hidden="1" customHeight="1" outlineLevel="1" x14ac:dyDescent="0.2">
      <c r="B721" s="539"/>
      <c r="C721" s="276" t="s">
        <v>11742</v>
      </c>
      <c r="D721" s="258">
        <v>8</v>
      </c>
      <c r="E721" s="258">
        <v>1</v>
      </c>
      <c r="F721" s="258">
        <v>24</v>
      </c>
    </row>
    <row r="722" spans="2:6" s="187" customFormat="1" ht="14.45" hidden="1" customHeight="1" outlineLevel="1" x14ac:dyDescent="0.2">
      <c r="B722" s="539"/>
      <c r="C722" s="276" t="s">
        <v>15275</v>
      </c>
      <c r="D722" s="258">
        <v>2</v>
      </c>
      <c r="E722" s="258">
        <v>48</v>
      </c>
      <c r="F722" s="258">
        <v>6</v>
      </c>
    </row>
    <row r="723" spans="2:6" s="187" customFormat="1" ht="14.45" hidden="1" customHeight="1" outlineLevel="1" x14ac:dyDescent="0.2">
      <c r="B723" s="539"/>
      <c r="C723" s="276" t="s">
        <v>15276</v>
      </c>
      <c r="D723" s="258">
        <v>50</v>
      </c>
      <c r="E723" s="258">
        <v>140</v>
      </c>
      <c r="F723" s="258">
        <v>221</v>
      </c>
    </row>
    <row r="724" spans="2:6" s="187" customFormat="1" ht="14.45" hidden="1" customHeight="1" outlineLevel="1" x14ac:dyDescent="0.2">
      <c r="B724" s="539"/>
      <c r="C724" s="276" t="s">
        <v>17493</v>
      </c>
      <c r="D724" s="258">
        <v>32</v>
      </c>
      <c r="E724" s="258">
        <v>15</v>
      </c>
      <c r="F724" s="258">
        <v>99</v>
      </c>
    </row>
    <row r="725" spans="2:6" s="187" customFormat="1" ht="14.45" hidden="1" customHeight="1" outlineLevel="1" x14ac:dyDescent="0.2">
      <c r="B725" s="539"/>
      <c r="C725" s="276" t="s">
        <v>9535</v>
      </c>
      <c r="D725" s="258">
        <v>2383</v>
      </c>
      <c r="E725" s="258">
        <v>890</v>
      </c>
      <c r="F725" s="258">
        <v>7900</v>
      </c>
    </row>
    <row r="726" spans="2:6" s="187" customFormat="1" ht="14.45" hidden="1" customHeight="1" outlineLevel="1" x14ac:dyDescent="0.2">
      <c r="B726" s="539"/>
      <c r="C726" s="276" t="s">
        <v>17494</v>
      </c>
      <c r="D726" s="258">
        <v>834</v>
      </c>
      <c r="E726" s="258">
        <v>1598</v>
      </c>
      <c r="F726" s="258">
        <v>4120</v>
      </c>
    </row>
    <row r="727" spans="2:6" s="187" customFormat="1" ht="14.45" hidden="1" customHeight="1" outlineLevel="1" x14ac:dyDescent="0.2">
      <c r="B727" s="539"/>
      <c r="C727" s="276" t="s">
        <v>15277</v>
      </c>
      <c r="D727" s="258">
        <v>41</v>
      </c>
      <c r="E727" s="258">
        <v>45</v>
      </c>
      <c r="F727" s="258">
        <v>548</v>
      </c>
    </row>
    <row r="728" spans="2:6" s="187" customFormat="1" ht="14.45" hidden="1" customHeight="1" outlineLevel="1" x14ac:dyDescent="0.2">
      <c r="B728" s="539"/>
      <c r="C728" s="276" t="s">
        <v>15278</v>
      </c>
      <c r="D728" s="258">
        <v>447</v>
      </c>
      <c r="E728" s="258">
        <v>1227</v>
      </c>
      <c r="F728" s="258">
        <v>10904</v>
      </c>
    </row>
    <row r="729" spans="2:6" s="187" customFormat="1" ht="14.45" hidden="1" customHeight="1" outlineLevel="1" x14ac:dyDescent="0.2">
      <c r="B729" s="539"/>
      <c r="C729" s="276" t="s">
        <v>15279</v>
      </c>
      <c r="D729" s="258">
        <v>1</v>
      </c>
      <c r="E729" s="258">
        <v>0</v>
      </c>
      <c r="F729" s="258">
        <v>0</v>
      </c>
    </row>
    <row r="730" spans="2:6" s="187" customFormat="1" ht="14.45" hidden="1" customHeight="1" outlineLevel="1" x14ac:dyDescent="0.2">
      <c r="B730" s="539"/>
      <c r="C730" s="276" t="s">
        <v>19734</v>
      </c>
      <c r="D730" s="258">
        <v>5</v>
      </c>
      <c r="E730" s="258">
        <v>1</v>
      </c>
      <c r="F730" s="258">
        <v>94</v>
      </c>
    </row>
    <row r="731" spans="2:6" s="187" customFormat="1" ht="14.45" hidden="1" customHeight="1" outlineLevel="1" x14ac:dyDescent="0.2">
      <c r="B731" s="539"/>
      <c r="C731" s="276" t="s">
        <v>15280</v>
      </c>
      <c r="D731" s="258">
        <v>277</v>
      </c>
      <c r="E731" s="258">
        <v>16605</v>
      </c>
      <c r="F731" s="258">
        <v>12916</v>
      </c>
    </row>
    <row r="732" spans="2:6" s="187" customFormat="1" ht="14.45" hidden="1" customHeight="1" outlineLevel="1" x14ac:dyDescent="0.2">
      <c r="B732" s="539"/>
      <c r="C732" s="276" t="s">
        <v>17147</v>
      </c>
      <c r="D732" s="258">
        <v>16</v>
      </c>
      <c r="E732" s="258">
        <v>289</v>
      </c>
      <c r="F732" s="258">
        <v>110</v>
      </c>
    </row>
    <row r="733" spans="2:6" s="187" customFormat="1" ht="14.45" hidden="1" customHeight="1" outlineLevel="1" x14ac:dyDescent="0.2">
      <c r="B733" s="539"/>
      <c r="C733" s="276" t="s">
        <v>15281</v>
      </c>
      <c r="D733" s="258">
        <v>9</v>
      </c>
      <c r="E733" s="258">
        <v>0</v>
      </c>
      <c r="F733" s="258">
        <v>266</v>
      </c>
    </row>
    <row r="734" spans="2:6" s="187" customFormat="1" ht="14.45" hidden="1" customHeight="1" outlineLevel="1" x14ac:dyDescent="0.2">
      <c r="B734" s="539"/>
      <c r="C734" s="276" t="s">
        <v>15282</v>
      </c>
      <c r="D734" s="258">
        <v>6</v>
      </c>
      <c r="E734" s="258">
        <v>99</v>
      </c>
      <c r="F734" s="258">
        <v>69</v>
      </c>
    </row>
    <row r="735" spans="2:6" s="187" customFormat="1" ht="14.45" hidden="1" customHeight="1" outlineLevel="1" x14ac:dyDescent="0.2">
      <c r="B735" s="539"/>
      <c r="C735" s="276" t="s">
        <v>15283</v>
      </c>
      <c r="D735" s="258">
        <v>5</v>
      </c>
      <c r="E735" s="258">
        <v>0</v>
      </c>
      <c r="F735" s="258">
        <v>14</v>
      </c>
    </row>
    <row r="736" spans="2:6" s="187" customFormat="1" ht="14.45" hidden="1" customHeight="1" outlineLevel="1" x14ac:dyDescent="0.2">
      <c r="B736" s="539"/>
      <c r="C736" s="276" t="s">
        <v>17495</v>
      </c>
      <c r="D736" s="258">
        <v>2</v>
      </c>
      <c r="E736" s="258">
        <v>0</v>
      </c>
      <c r="F736" s="258">
        <v>6</v>
      </c>
    </row>
    <row r="737" spans="2:6" s="187" customFormat="1" ht="14.45" hidden="1" customHeight="1" outlineLevel="1" x14ac:dyDescent="0.2">
      <c r="B737" s="539"/>
      <c r="C737" s="276" t="s">
        <v>18460</v>
      </c>
      <c r="D737" s="258">
        <v>1</v>
      </c>
      <c r="E737" s="258">
        <v>0</v>
      </c>
      <c r="F737" s="258">
        <v>2</v>
      </c>
    </row>
    <row r="738" spans="2:6" s="187" customFormat="1" ht="14.45" hidden="1" customHeight="1" outlineLevel="1" x14ac:dyDescent="0.2">
      <c r="B738" s="539"/>
      <c r="C738" s="276" t="s">
        <v>17821</v>
      </c>
      <c r="D738" s="258">
        <v>2</v>
      </c>
      <c r="E738" s="258">
        <v>148</v>
      </c>
      <c r="F738" s="258">
        <v>17</v>
      </c>
    </row>
    <row r="739" spans="2:6" s="187" customFormat="1" ht="14.45" hidden="1" customHeight="1" outlineLevel="1" x14ac:dyDescent="0.2">
      <c r="B739" s="539"/>
      <c r="C739" s="276" t="s">
        <v>16127</v>
      </c>
      <c r="D739" s="258">
        <v>1</v>
      </c>
      <c r="E739" s="258">
        <v>0</v>
      </c>
      <c r="F739" s="258">
        <v>0</v>
      </c>
    </row>
    <row r="740" spans="2:6" s="187" customFormat="1" ht="14.45" hidden="1" customHeight="1" outlineLevel="1" x14ac:dyDescent="0.2">
      <c r="B740" s="539"/>
      <c r="C740" s="276" t="s">
        <v>17496</v>
      </c>
      <c r="D740" s="258">
        <v>20</v>
      </c>
      <c r="E740" s="258">
        <v>1</v>
      </c>
      <c r="F740" s="258">
        <v>43</v>
      </c>
    </row>
    <row r="741" spans="2:6" s="187" customFormat="1" ht="14.45" hidden="1" customHeight="1" outlineLevel="1" x14ac:dyDescent="0.2">
      <c r="B741" s="539"/>
      <c r="C741" s="276" t="s">
        <v>10621</v>
      </c>
      <c r="D741" s="258">
        <v>1316</v>
      </c>
      <c r="E741" s="258">
        <v>534</v>
      </c>
      <c r="F741" s="258">
        <v>2786</v>
      </c>
    </row>
    <row r="742" spans="2:6" s="187" customFormat="1" ht="14.45" hidden="1" customHeight="1" outlineLevel="1" x14ac:dyDescent="0.2">
      <c r="B742" s="539"/>
      <c r="C742" s="276" t="s">
        <v>15833</v>
      </c>
      <c r="D742" s="258">
        <v>4</v>
      </c>
      <c r="E742" s="258">
        <v>0</v>
      </c>
      <c r="F742" s="258">
        <v>13</v>
      </c>
    </row>
    <row r="743" spans="2:6" s="187" customFormat="1" ht="14.45" hidden="1" customHeight="1" outlineLevel="1" x14ac:dyDescent="0.2">
      <c r="B743" s="539"/>
      <c r="C743" s="276" t="s">
        <v>17005</v>
      </c>
      <c r="D743" s="258">
        <v>2</v>
      </c>
      <c r="E743" s="258">
        <v>0</v>
      </c>
      <c r="F743" s="258">
        <v>5</v>
      </c>
    </row>
    <row r="744" spans="2:6" s="187" customFormat="1" ht="14.45" hidden="1" customHeight="1" outlineLevel="1" x14ac:dyDescent="0.2">
      <c r="B744" s="539"/>
      <c r="C744" s="276" t="s">
        <v>15827</v>
      </c>
      <c r="D744" s="258">
        <v>522</v>
      </c>
      <c r="E744" s="258">
        <v>15021</v>
      </c>
      <c r="F744" s="258">
        <v>53980</v>
      </c>
    </row>
    <row r="745" spans="2:6" s="187" customFormat="1" ht="14.45" hidden="1" customHeight="1" outlineLevel="1" x14ac:dyDescent="0.2">
      <c r="B745" s="539"/>
      <c r="C745" s="276" t="s">
        <v>8762</v>
      </c>
      <c r="D745" s="258">
        <v>5424</v>
      </c>
      <c r="E745" s="258">
        <v>56042</v>
      </c>
      <c r="F745" s="258">
        <v>406692</v>
      </c>
    </row>
    <row r="746" spans="2:6" s="187" customFormat="1" ht="14.45" hidden="1" customHeight="1" outlineLevel="1" x14ac:dyDescent="0.2">
      <c r="B746" s="539"/>
      <c r="C746" s="276" t="s">
        <v>17497</v>
      </c>
      <c r="D746" s="258">
        <v>1</v>
      </c>
      <c r="E746" s="258">
        <v>45</v>
      </c>
      <c r="F746" s="258">
        <v>0</v>
      </c>
    </row>
    <row r="747" spans="2:6" s="187" customFormat="1" ht="14.45" hidden="1" customHeight="1" outlineLevel="1" x14ac:dyDescent="0.2">
      <c r="B747" s="539"/>
      <c r="C747" s="276" t="s">
        <v>17498</v>
      </c>
      <c r="D747" s="258">
        <v>29</v>
      </c>
      <c r="E747" s="258">
        <v>113</v>
      </c>
      <c r="F747" s="258">
        <v>64</v>
      </c>
    </row>
    <row r="748" spans="2:6" s="187" customFormat="1" ht="14.45" hidden="1" customHeight="1" outlineLevel="1" x14ac:dyDescent="0.2">
      <c r="B748" s="539"/>
      <c r="C748" s="276" t="s">
        <v>15284</v>
      </c>
      <c r="D748" s="258">
        <v>7</v>
      </c>
      <c r="E748" s="258">
        <v>954</v>
      </c>
      <c r="F748" s="258">
        <v>27</v>
      </c>
    </row>
    <row r="749" spans="2:6" s="187" customFormat="1" ht="14.45" hidden="1" customHeight="1" outlineLevel="1" x14ac:dyDescent="0.2">
      <c r="B749" s="539"/>
      <c r="C749" s="276" t="s">
        <v>17499</v>
      </c>
      <c r="D749" s="258">
        <v>39</v>
      </c>
      <c r="E749" s="258">
        <v>138</v>
      </c>
      <c r="F749" s="258">
        <v>126</v>
      </c>
    </row>
    <row r="750" spans="2:6" s="187" customFormat="1" ht="14.45" hidden="1" customHeight="1" outlineLevel="1" x14ac:dyDescent="0.2">
      <c r="B750" s="539"/>
      <c r="C750" s="276" t="s">
        <v>15285</v>
      </c>
      <c r="D750" s="258">
        <v>1</v>
      </c>
      <c r="E750" s="258">
        <v>0</v>
      </c>
      <c r="F750" s="258">
        <v>19</v>
      </c>
    </row>
    <row r="751" spans="2:6" s="187" customFormat="1" ht="14.45" hidden="1" customHeight="1" outlineLevel="1" x14ac:dyDescent="0.2">
      <c r="B751" s="539"/>
      <c r="C751" s="276" t="s">
        <v>15286</v>
      </c>
      <c r="D751" s="258">
        <v>3</v>
      </c>
      <c r="E751" s="258">
        <v>0</v>
      </c>
      <c r="F751" s="258">
        <v>9</v>
      </c>
    </row>
    <row r="752" spans="2:6" s="187" customFormat="1" ht="14.45" hidden="1" customHeight="1" outlineLevel="1" x14ac:dyDescent="0.2">
      <c r="B752" s="539"/>
      <c r="C752" s="276" t="s">
        <v>15287</v>
      </c>
      <c r="D752" s="258">
        <v>4</v>
      </c>
      <c r="E752" s="258">
        <v>784</v>
      </c>
      <c r="F752" s="258">
        <v>131</v>
      </c>
    </row>
    <row r="753" spans="2:6" s="187" customFormat="1" ht="14.45" hidden="1" customHeight="1" outlineLevel="1" x14ac:dyDescent="0.2">
      <c r="B753" s="539"/>
      <c r="C753" s="276" t="s">
        <v>15288</v>
      </c>
      <c r="D753" s="258">
        <v>9</v>
      </c>
      <c r="E753" s="258">
        <v>6463</v>
      </c>
      <c r="F753" s="258">
        <v>48</v>
      </c>
    </row>
    <row r="754" spans="2:6" s="187" customFormat="1" ht="14.45" hidden="1" customHeight="1" outlineLevel="1" x14ac:dyDescent="0.2">
      <c r="B754" s="539"/>
      <c r="C754" s="276" t="s">
        <v>15289</v>
      </c>
      <c r="D754" s="258">
        <v>1</v>
      </c>
      <c r="E754" s="258">
        <v>0</v>
      </c>
      <c r="F754" s="258">
        <v>2</v>
      </c>
    </row>
    <row r="755" spans="2:6" s="187" customFormat="1" ht="14.45" hidden="1" customHeight="1" outlineLevel="1" x14ac:dyDescent="0.2">
      <c r="B755" s="539"/>
      <c r="C755" s="276" t="s">
        <v>17500</v>
      </c>
      <c r="D755" s="258">
        <v>16</v>
      </c>
      <c r="E755" s="258">
        <v>3</v>
      </c>
      <c r="F755" s="258">
        <v>459</v>
      </c>
    </row>
    <row r="756" spans="2:6" s="187" customFormat="1" ht="14.45" hidden="1" customHeight="1" outlineLevel="1" x14ac:dyDescent="0.2">
      <c r="B756" s="539"/>
      <c r="C756" s="276" t="s">
        <v>17501</v>
      </c>
      <c r="D756" s="258">
        <v>1</v>
      </c>
      <c r="E756" s="258">
        <v>23</v>
      </c>
      <c r="F756" s="258">
        <v>2</v>
      </c>
    </row>
    <row r="757" spans="2:6" s="187" customFormat="1" ht="14.45" hidden="1" customHeight="1" outlineLevel="1" x14ac:dyDescent="0.2">
      <c r="B757" s="539"/>
      <c r="C757" s="276" t="s">
        <v>15290</v>
      </c>
      <c r="D757" s="258">
        <v>379</v>
      </c>
      <c r="E757" s="258">
        <v>115029</v>
      </c>
      <c r="F757" s="258">
        <v>10215</v>
      </c>
    </row>
    <row r="758" spans="2:6" s="187" customFormat="1" ht="14.45" hidden="1" customHeight="1" outlineLevel="1" x14ac:dyDescent="0.2">
      <c r="B758" s="539"/>
      <c r="C758" s="276" t="s">
        <v>15291</v>
      </c>
      <c r="D758" s="258">
        <v>3</v>
      </c>
      <c r="E758" s="258">
        <v>6714</v>
      </c>
      <c r="F758" s="258">
        <v>10</v>
      </c>
    </row>
    <row r="759" spans="2:6" s="187" customFormat="1" ht="14.45" hidden="1" customHeight="1" outlineLevel="1" x14ac:dyDescent="0.2">
      <c r="B759" s="539"/>
      <c r="C759" s="276" t="s">
        <v>16128</v>
      </c>
      <c r="D759" s="258">
        <v>1</v>
      </c>
      <c r="E759" s="258">
        <v>0</v>
      </c>
      <c r="F759" s="258">
        <v>7</v>
      </c>
    </row>
    <row r="760" spans="2:6" s="187" customFormat="1" ht="14.45" hidden="1" customHeight="1" outlineLevel="1" x14ac:dyDescent="0.2">
      <c r="B760" s="539"/>
      <c r="C760" s="276" t="s">
        <v>15292</v>
      </c>
      <c r="D760" s="258">
        <v>17</v>
      </c>
      <c r="E760" s="258">
        <v>2024</v>
      </c>
      <c r="F760" s="258">
        <v>2740</v>
      </c>
    </row>
    <row r="761" spans="2:6" s="187" customFormat="1" ht="14.45" hidden="1" customHeight="1" outlineLevel="1" x14ac:dyDescent="0.2">
      <c r="B761" s="539"/>
      <c r="C761" s="276" t="s">
        <v>16129</v>
      </c>
      <c r="D761" s="258">
        <v>1</v>
      </c>
      <c r="E761" s="258">
        <v>0</v>
      </c>
      <c r="F761" s="258">
        <v>0</v>
      </c>
    </row>
    <row r="762" spans="2:6" s="187" customFormat="1" ht="14.45" hidden="1" customHeight="1" outlineLevel="1" x14ac:dyDescent="0.2">
      <c r="B762" s="539"/>
      <c r="C762" s="276" t="s">
        <v>16130</v>
      </c>
      <c r="D762" s="258">
        <v>190</v>
      </c>
      <c r="E762" s="258">
        <v>537</v>
      </c>
      <c r="F762" s="258">
        <v>1030</v>
      </c>
    </row>
    <row r="763" spans="2:6" s="187" customFormat="1" ht="14.45" hidden="1" customHeight="1" outlineLevel="1" x14ac:dyDescent="0.2">
      <c r="B763" s="539"/>
      <c r="C763" s="276" t="s">
        <v>16131</v>
      </c>
      <c r="D763" s="258">
        <v>1</v>
      </c>
      <c r="E763" s="258">
        <v>11</v>
      </c>
      <c r="F763" s="258">
        <v>3</v>
      </c>
    </row>
    <row r="764" spans="2:6" s="187" customFormat="1" ht="14.45" hidden="1" customHeight="1" outlineLevel="1" x14ac:dyDescent="0.2">
      <c r="B764" s="539"/>
      <c r="C764" s="276" t="s">
        <v>15293</v>
      </c>
      <c r="D764" s="258">
        <v>777</v>
      </c>
      <c r="E764" s="258">
        <v>1475</v>
      </c>
      <c r="F764" s="258">
        <v>1670</v>
      </c>
    </row>
    <row r="765" spans="2:6" s="187" customFormat="1" ht="14.45" hidden="1" customHeight="1" outlineLevel="1" x14ac:dyDescent="0.2">
      <c r="B765" s="539"/>
      <c r="C765" s="276" t="s">
        <v>17502</v>
      </c>
      <c r="D765" s="258">
        <v>1</v>
      </c>
      <c r="E765" s="258">
        <v>0</v>
      </c>
      <c r="F765" s="258">
        <v>0</v>
      </c>
    </row>
    <row r="766" spans="2:6" s="187" customFormat="1" ht="14.45" hidden="1" customHeight="1" outlineLevel="1" x14ac:dyDescent="0.2">
      <c r="B766" s="539"/>
      <c r="C766" s="276" t="s">
        <v>15294</v>
      </c>
      <c r="D766" s="258">
        <v>164</v>
      </c>
      <c r="E766" s="258">
        <v>1180</v>
      </c>
      <c r="F766" s="258">
        <v>340</v>
      </c>
    </row>
    <row r="767" spans="2:6" s="187" customFormat="1" ht="14.45" hidden="1" customHeight="1" outlineLevel="1" x14ac:dyDescent="0.2">
      <c r="B767" s="539"/>
      <c r="C767" s="276" t="s">
        <v>19142</v>
      </c>
      <c r="D767" s="258">
        <v>9</v>
      </c>
      <c r="E767" s="258">
        <v>1</v>
      </c>
      <c r="F767" s="258">
        <v>27</v>
      </c>
    </row>
    <row r="768" spans="2:6" s="187" customFormat="1" ht="14.45" hidden="1" customHeight="1" outlineLevel="1" x14ac:dyDescent="0.2">
      <c r="B768" s="539"/>
      <c r="C768" s="276" t="s">
        <v>16132</v>
      </c>
      <c r="D768" s="258">
        <v>2</v>
      </c>
      <c r="E768" s="258">
        <v>0</v>
      </c>
      <c r="F768" s="258">
        <v>4</v>
      </c>
    </row>
    <row r="769" spans="2:6" s="187" customFormat="1" ht="14.45" hidden="1" customHeight="1" outlineLevel="1" x14ac:dyDescent="0.2">
      <c r="B769" s="539"/>
      <c r="C769" s="276" t="s">
        <v>17222</v>
      </c>
      <c r="D769" s="258">
        <v>3</v>
      </c>
      <c r="E769" s="258">
        <v>0</v>
      </c>
      <c r="F769" s="258">
        <v>9</v>
      </c>
    </row>
    <row r="770" spans="2:6" s="187" customFormat="1" ht="14.45" hidden="1" customHeight="1" outlineLevel="1" x14ac:dyDescent="0.2">
      <c r="B770" s="539"/>
      <c r="C770" s="276" t="s">
        <v>17651</v>
      </c>
      <c r="D770" s="258">
        <v>4</v>
      </c>
      <c r="E770" s="258">
        <v>0</v>
      </c>
      <c r="F770" s="258">
        <v>19</v>
      </c>
    </row>
    <row r="771" spans="2:6" s="187" customFormat="1" ht="14.45" hidden="1" customHeight="1" outlineLevel="1" x14ac:dyDescent="0.2">
      <c r="B771" s="539"/>
      <c r="C771" s="276" t="s">
        <v>15295</v>
      </c>
      <c r="D771" s="258">
        <v>94</v>
      </c>
      <c r="E771" s="258">
        <v>547</v>
      </c>
      <c r="F771" s="258">
        <v>213</v>
      </c>
    </row>
    <row r="772" spans="2:6" s="187" customFormat="1" ht="14.45" hidden="1" customHeight="1" outlineLevel="1" x14ac:dyDescent="0.2">
      <c r="B772" s="539"/>
      <c r="C772" s="276" t="s">
        <v>15296</v>
      </c>
      <c r="D772" s="258">
        <v>1423</v>
      </c>
      <c r="E772" s="258">
        <v>453</v>
      </c>
      <c r="F772" s="258">
        <v>5922</v>
      </c>
    </row>
    <row r="773" spans="2:6" s="187" customFormat="1" ht="14.45" hidden="1" customHeight="1" outlineLevel="1" x14ac:dyDescent="0.2">
      <c r="B773" s="539"/>
      <c r="C773" s="276" t="s">
        <v>15297</v>
      </c>
      <c r="D773" s="258">
        <v>10</v>
      </c>
      <c r="E773" s="258">
        <v>3</v>
      </c>
      <c r="F773" s="258">
        <v>28</v>
      </c>
    </row>
    <row r="774" spans="2:6" s="187" customFormat="1" ht="14.45" hidden="1" customHeight="1" outlineLevel="1" x14ac:dyDescent="0.2">
      <c r="B774" s="539"/>
      <c r="C774" s="276" t="s">
        <v>9023</v>
      </c>
      <c r="D774" s="258">
        <v>11</v>
      </c>
      <c r="E774" s="258">
        <v>198</v>
      </c>
      <c r="F774" s="258">
        <v>37</v>
      </c>
    </row>
    <row r="775" spans="2:6" s="187" customFormat="1" ht="14.45" hidden="1" customHeight="1" outlineLevel="1" x14ac:dyDescent="0.2">
      <c r="B775" s="539"/>
      <c r="C775" s="276" t="s">
        <v>17503</v>
      </c>
      <c r="D775" s="258">
        <v>1</v>
      </c>
      <c r="E775" s="258">
        <v>2</v>
      </c>
      <c r="F775" s="258">
        <v>4</v>
      </c>
    </row>
    <row r="776" spans="2:6" s="187" customFormat="1" ht="14.45" hidden="1" customHeight="1" outlineLevel="1" x14ac:dyDescent="0.2">
      <c r="B776" s="539"/>
      <c r="C776" s="276" t="s">
        <v>16133</v>
      </c>
      <c r="D776" s="258">
        <v>1</v>
      </c>
      <c r="E776" s="258">
        <v>0</v>
      </c>
      <c r="F776" s="258">
        <v>0</v>
      </c>
    </row>
    <row r="777" spans="2:6" s="187" customFormat="1" ht="14.45" hidden="1" customHeight="1" outlineLevel="1" x14ac:dyDescent="0.2">
      <c r="B777" s="539"/>
      <c r="C777" s="276" t="s">
        <v>15298</v>
      </c>
      <c r="D777" s="258">
        <v>2</v>
      </c>
      <c r="E777" s="258">
        <v>1</v>
      </c>
      <c r="F777" s="258">
        <v>4</v>
      </c>
    </row>
    <row r="778" spans="2:6" s="187" customFormat="1" ht="14.45" hidden="1" customHeight="1" outlineLevel="1" x14ac:dyDescent="0.2">
      <c r="B778" s="539"/>
      <c r="C778" s="276" t="s">
        <v>15299</v>
      </c>
      <c r="D778" s="258">
        <v>9</v>
      </c>
      <c r="E778" s="258">
        <v>62</v>
      </c>
      <c r="F778" s="258">
        <v>56</v>
      </c>
    </row>
    <row r="779" spans="2:6" s="187" customFormat="1" ht="14.45" hidden="1" customHeight="1" outlineLevel="1" x14ac:dyDescent="0.2">
      <c r="B779" s="539"/>
      <c r="C779" s="276" t="s">
        <v>15300</v>
      </c>
      <c r="D779" s="258">
        <v>15</v>
      </c>
      <c r="E779" s="258">
        <v>122</v>
      </c>
      <c r="F779" s="258">
        <v>134</v>
      </c>
    </row>
    <row r="780" spans="2:6" s="187" customFormat="1" ht="14.45" hidden="1" customHeight="1" outlineLevel="1" x14ac:dyDescent="0.2">
      <c r="B780" s="539"/>
      <c r="C780" s="276" t="s">
        <v>15301</v>
      </c>
      <c r="D780" s="258">
        <v>6</v>
      </c>
      <c r="E780" s="258">
        <v>0</v>
      </c>
      <c r="F780" s="258">
        <v>9</v>
      </c>
    </row>
    <row r="781" spans="2:6" s="187" customFormat="1" ht="14.45" hidden="1" customHeight="1" outlineLevel="1" x14ac:dyDescent="0.2">
      <c r="B781" s="539"/>
      <c r="C781" s="276" t="s">
        <v>15302</v>
      </c>
      <c r="D781" s="258">
        <v>26</v>
      </c>
      <c r="E781" s="258">
        <v>0</v>
      </c>
      <c r="F781" s="258">
        <v>838</v>
      </c>
    </row>
    <row r="782" spans="2:6" s="187" customFormat="1" ht="14.45" hidden="1" customHeight="1" outlineLevel="1" x14ac:dyDescent="0.2">
      <c r="B782" s="539"/>
      <c r="C782" s="276" t="s">
        <v>15303</v>
      </c>
      <c r="D782" s="258">
        <v>10</v>
      </c>
      <c r="E782" s="258">
        <v>11</v>
      </c>
      <c r="F782" s="258">
        <v>173</v>
      </c>
    </row>
    <row r="783" spans="2:6" s="187" customFormat="1" ht="14.45" hidden="1" customHeight="1" outlineLevel="1" x14ac:dyDescent="0.2">
      <c r="B783" s="539"/>
      <c r="C783" s="276" t="s">
        <v>15304</v>
      </c>
      <c r="D783" s="258">
        <v>5</v>
      </c>
      <c r="E783" s="258">
        <v>0</v>
      </c>
      <c r="F783" s="258">
        <v>7</v>
      </c>
    </row>
    <row r="784" spans="2:6" s="187" customFormat="1" ht="14.45" hidden="1" customHeight="1" outlineLevel="1" x14ac:dyDescent="0.2">
      <c r="B784" s="539"/>
      <c r="C784" s="276" t="s">
        <v>15305</v>
      </c>
      <c r="D784" s="258">
        <v>7</v>
      </c>
      <c r="E784" s="258">
        <v>40</v>
      </c>
      <c r="F784" s="258">
        <v>623</v>
      </c>
    </row>
    <row r="785" spans="2:6" s="187" customFormat="1" ht="14.45" hidden="1" customHeight="1" outlineLevel="1" x14ac:dyDescent="0.2">
      <c r="B785" s="539"/>
      <c r="C785" s="276" t="s">
        <v>17504</v>
      </c>
      <c r="D785" s="258">
        <v>1</v>
      </c>
      <c r="E785" s="258">
        <v>0</v>
      </c>
      <c r="F785" s="258">
        <v>2</v>
      </c>
    </row>
    <row r="786" spans="2:6" s="187" customFormat="1" ht="14.45" hidden="1" customHeight="1" outlineLevel="1" x14ac:dyDescent="0.2">
      <c r="B786" s="539"/>
      <c r="C786" s="276" t="s">
        <v>9216</v>
      </c>
      <c r="D786" s="258">
        <v>2053</v>
      </c>
      <c r="E786" s="258">
        <v>7574</v>
      </c>
      <c r="F786" s="258">
        <v>47896</v>
      </c>
    </row>
    <row r="787" spans="2:6" s="187" customFormat="1" ht="14.45" hidden="1" customHeight="1" outlineLevel="1" x14ac:dyDescent="0.2">
      <c r="B787" s="539"/>
      <c r="C787" s="276" t="s">
        <v>16134</v>
      </c>
      <c r="D787" s="258">
        <v>432</v>
      </c>
      <c r="E787" s="258">
        <v>178</v>
      </c>
      <c r="F787" s="258">
        <v>929</v>
      </c>
    </row>
    <row r="788" spans="2:6" s="187" customFormat="1" ht="14.45" hidden="1" customHeight="1" outlineLevel="1" x14ac:dyDescent="0.2">
      <c r="B788" s="539"/>
      <c r="C788" s="276" t="s">
        <v>16135</v>
      </c>
      <c r="D788" s="258">
        <v>144</v>
      </c>
      <c r="E788" s="258">
        <v>83</v>
      </c>
      <c r="F788" s="258">
        <v>320</v>
      </c>
    </row>
    <row r="789" spans="2:6" s="187" customFormat="1" ht="14.45" hidden="1" customHeight="1" outlineLevel="1" x14ac:dyDescent="0.2">
      <c r="B789" s="539"/>
      <c r="C789" s="276" t="s">
        <v>21500</v>
      </c>
      <c r="D789" s="258">
        <v>1</v>
      </c>
      <c r="E789" s="258">
        <v>0</v>
      </c>
      <c r="F789" s="258">
        <v>2</v>
      </c>
    </row>
    <row r="790" spans="2:6" s="187" customFormat="1" ht="14.45" hidden="1" customHeight="1" outlineLevel="1" x14ac:dyDescent="0.2">
      <c r="B790" s="539"/>
      <c r="C790" s="276" t="s">
        <v>17505</v>
      </c>
      <c r="D790" s="258">
        <v>6</v>
      </c>
      <c r="E790" s="258">
        <v>0</v>
      </c>
      <c r="F790" s="258">
        <v>17</v>
      </c>
    </row>
    <row r="791" spans="2:6" s="187" customFormat="1" ht="14.45" hidden="1" customHeight="1" outlineLevel="1" x14ac:dyDescent="0.2">
      <c r="B791" s="539"/>
      <c r="C791" s="276" t="s">
        <v>15306</v>
      </c>
      <c r="D791" s="258">
        <v>8</v>
      </c>
      <c r="E791" s="258">
        <v>5722</v>
      </c>
      <c r="F791" s="258">
        <v>24</v>
      </c>
    </row>
    <row r="792" spans="2:6" s="187" customFormat="1" ht="14.45" hidden="1" customHeight="1" outlineLevel="1" x14ac:dyDescent="0.2">
      <c r="B792" s="539"/>
      <c r="C792" s="276" t="s">
        <v>15307</v>
      </c>
      <c r="D792" s="258">
        <v>1</v>
      </c>
      <c r="E792" s="258">
        <v>0</v>
      </c>
      <c r="F792" s="258">
        <v>3</v>
      </c>
    </row>
    <row r="793" spans="2:6" s="187" customFormat="1" ht="14.45" hidden="1" customHeight="1" outlineLevel="1" x14ac:dyDescent="0.2">
      <c r="B793" s="539"/>
      <c r="C793" s="276" t="s">
        <v>15308</v>
      </c>
      <c r="D793" s="258">
        <v>1</v>
      </c>
      <c r="E793" s="258">
        <v>6</v>
      </c>
      <c r="F793" s="258">
        <v>4</v>
      </c>
    </row>
    <row r="794" spans="2:6" s="187" customFormat="1" ht="14.45" hidden="1" customHeight="1" outlineLevel="1" x14ac:dyDescent="0.2">
      <c r="B794" s="539"/>
      <c r="C794" s="276" t="s">
        <v>18135</v>
      </c>
      <c r="D794" s="258">
        <v>10</v>
      </c>
      <c r="E794" s="258">
        <v>0</v>
      </c>
      <c r="F794" s="258">
        <v>34</v>
      </c>
    </row>
    <row r="795" spans="2:6" s="187" customFormat="1" ht="14.45" hidden="1" customHeight="1" outlineLevel="1" x14ac:dyDescent="0.2">
      <c r="B795" s="539"/>
      <c r="C795" s="276" t="s">
        <v>15309</v>
      </c>
      <c r="D795" s="258">
        <v>2</v>
      </c>
      <c r="E795" s="258">
        <v>0</v>
      </c>
      <c r="F795" s="258">
        <v>5</v>
      </c>
    </row>
    <row r="796" spans="2:6" s="187" customFormat="1" ht="14.45" hidden="1" customHeight="1" outlineLevel="1" x14ac:dyDescent="0.2">
      <c r="B796" s="539"/>
      <c r="C796" s="276" t="s">
        <v>15310</v>
      </c>
      <c r="D796" s="258">
        <v>63</v>
      </c>
      <c r="E796" s="258">
        <v>781</v>
      </c>
      <c r="F796" s="258">
        <v>258</v>
      </c>
    </row>
    <row r="797" spans="2:6" s="187" customFormat="1" ht="14.45" hidden="1" customHeight="1" outlineLevel="1" x14ac:dyDescent="0.2">
      <c r="B797" s="539"/>
      <c r="C797" s="276" t="s">
        <v>16136</v>
      </c>
      <c r="D797" s="258">
        <v>2</v>
      </c>
      <c r="E797" s="258">
        <v>0</v>
      </c>
      <c r="F797" s="258">
        <v>5</v>
      </c>
    </row>
    <row r="798" spans="2:6" s="187" customFormat="1" ht="14.45" hidden="1" customHeight="1" outlineLevel="1" x14ac:dyDescent="0.2">
      <c r="B798" s="539"/>
      <c r="C798" s="276" t="s">
        <v>15311</v>
      </c>
      <c r="D798" s="258">
        <v>2</v>
      </c>
      <c r="E798" s="258">
        <v>0</v>
      </c>
      <c r="F798" s="258">
        <v>4</v>
      </c>
    </row>
    <row r="799" spans="2:6" s="187" customFormat="1" ht="14.45" hidden="1" customHeight="1" outlineLevel="1" x14ac:dyDescent="0.2">
      <c r="B799" s="539"/>
      <c r="C799" s="276" t="s">
        <v>17506</v>
      </c>
      <c r="D799" s="258">
        <v>1</v>
      </c>
      <c r="E799" s="258">
        <v>1</v>
      </c>
      <c r="F799" s="258">
        <v>7</v>
      </c>
    </row>
    <row r="800" spans="2:6" s="187" customFormat="1" ht="14.45" hidden="1" customHeight="1" outlineLevel="1" x14ac:dyDescent="0.2">
      <c r="B800" s="539"/>
      <c r="C800" s="276" t="s">
        <v>15312</v>
      </c>
      <c r="D800" s="258">
        <v>398</v>
      </c>
      <c r="E800" s="258">
        <v>997</v>
      </c>
      <c r="F800" s="258">
        <v>9617</v>
      </c>
    </row>
    <row r="801" spans="2:6" s="187" customFormat="1" ht="14.45" hidden="1" customHeight="1" outlineLevel="1" x14ac:dyDescent="0.2">
      <c r="B801" s="539"/>
      <c r="C801" s="276" t="s">
        <v>17507</v>
      </c>
      <c r="D801" s="258">
        <v>7</v>
      </c>
      <c r="E801" s="258">
        <v>3</v>
      </c>
      <c r="F801" s="258">
        <v>19</v>
      </c>
    </row>
    <row r="802" spans="2:6" s="187" customFormat="1" ht="14.45" hidden="1" customHeight="1" outlineLevel="1" x14ac:dyDescent="0.2">
      <c r="B802" s="539"/>
      <c r="C802" s="276" t="s">
        <v>17652</v>
      </c>
      <c r="D802" s="258">
        <v>7</v>
      </c>
      <c r="E802" s="258">
        <v>2</v>
      </c>
      <c r="F802" s="258">
        <v>121</v>
      </c>
    </row>
    <row r="803" spans="2:6" s="187" customFormat="1" ht="14.45" hidden="1" customHeight="1" outlineLevel="1" x14ac:dyDescent="0.2">
      <c r="B803" s="539"/>
      <c r="C803" s="276" t="s">
        <v>17195</v>
      </c>
      <c r="D803" s="258">
        <v>1</v>
      </c>
      <c r="E803" s="258">
        <v>1</v>
      </c>
      <c r="F803" s="258">
        <v>43</v>
      </c>
    </row>
    <row r="804" spans="2:6" s="187" customFormat="1" ht="14.45" hidden="1" customHeight="1" outlineLevel="1" x14ac:dyDescent="0.2">
      <c r="B804" s="539"/>
      <c r="C804" s="276" t="s">
        <v>15313</v>
      </c>
      <c r="D804" s="258">
        <v>1</v>
      </c>
      <c r="E804" s="258">
        <v>0</v>
      </c>
      <c r="F804" s="258">
        <v>2</v>
      </c>
    </row>
    <row r="805" spans="2:6" s="187" customFormat="1" ht="14.45" hidden="1" customHeight="1" outlineLevel="1" x14ac:dyDescent="0.2">
      <c r="B805" s="539"/>
      <c r="C805" s="276" t="s">
        <v>15728</v>
      </c>
      <c r="D805" s="258">
        <v>260</v>
      </c>
      <c r="E805" s="258">
        <v>137</v>
      </c>
      <c r="F805" s="258">
        <v>490</v>
      </c>
    </row>
    <row r="806" spans="2:6" s="187" customFormat="1" ht="14.45" hidden="1" customHeight="1" outlineLevel="1" x14ac:dyDescent="0.2">
      <c r="B806" s="539"/>
      <c r="C806" s="276" t="s">
        <v>15314</v>
      </c>
      <c r="D806" s="258">
        <v>154</v>
      </c>
      <c r="E806" s="258">
        <v>29</v>
      </c>
      <c r="F806" s="258">
        <v>427</v>
      </c>
    </row>
    <row r="807" spans="2:6" s="187" customFormat="1" ht="14.45" hidden="1" customHeight="1" outlineLevel="1" x14ac:dyDescent="0.2">
      <c r="B807" s="539"/>
      <c r="C807" s="276" t="s">
        <v>15315</v>
      </c>
      <c r="D807" s="258">
        <v>21</v>
      </c>
      <c r="E807" s="258">
        <v>229</v>
      </c>
      <c r="F807" s="258">
        <v>795</v>
      </c>
    </row>
    <row r="808" spans="2:6" s="187" customFormat="1" ht="14.45" hidden="1" customHeight="1" outlineLevel="1" x14ac:dyDescent="0.2">
      <c r="B808" s="539"/>
      <c r="C808" s="276" t="s">
        <v>15316</v>
      </c>
      <c r="D808" s="258">
        <v>1</v>
      </c>
      <c r="E808" s="258">
        <v>0</v>
      </c>
      <c r="F808" s="258">
        <v>0</v>
      </c>
    </row>
    <row r="809" spans="2:6" s="187" customFormat="1" ht="14.45" hidden="1" customHeight="1" outlineLevel="1" x14ac:dyDescent="0.2">
      <c r="B809" s="539"/>
      <c r="C809" s="276" t="s">
        <v>16958</v>
      </c>
      <c r="D809" s="258">
        <v>1</v>
      </c>
      <c r="E809" s="258">
        <v>0</v>
      </c>
      <c r="F809" s="258">
        <v>3</v>
      </c>
    </row>
    <row r="810" spans="2:6" s="187" customFormat="1" ht="14.45" hidden="1" customHeight="1" outlineLevel="1" x14ac:dyDescent="0.2">
      <c r="B810" s="539"/>
      <c r="C810" s="276" t="s">
        <v>20120</v>
      </c>
      <c r="D810" s="258">
        <v>4</v>
      </c>
      <c r="E810" s="258">
        <v>26</v>
      </c>
      <c r="F810" s="258">
        <v>16</v>
      </c>
    </row>
    <row r="811" spans="2:6" s="187" customFormat="1" ht="14.45" hidden="1" customHeight="1" outlineLevel="1" x14ac:dyDescent="0.2">
      <c r="B811" s="539"/>
      <c r="C811" s="276" t="s">
        <v>17508</v>
      </c>
      <c r="D811" s="258">
        <v>11</v>
      </c>
      <c r="E811" s="258">
        <v>144</v>
      </c>
      <c r="F811" s="258">
        <v>78</v>
      </c>
    </row>
    <row r="812" spans="2:6" s="187" customFormat="1" ht="14.45" hidden="1" customHeight="1" outlineLevel="1" x14ac:dyDescent="0.2">
      <c r="B812" s="539"/>
      <c r="C812" s="276" t="s">
        <v>15317</v>
      </c>
      <c r="D812" s="258">
        <v>1</v>
      </c>
      <c r="E812" s="258">
        <v>0</v>
      </c>
      <c r="F812" s="258">
        <v>0</v>
      </c>
    </row>
    <row r="813" spans="2:6" s="187" customFormat="1" ht="14.45" hidden="1" customHeight="1" outlineLevel="1" x14ac:dyDescent="0.2">
      <c r="B813" s="539"/>
      <c r="C813" s="276" t="s">
        <v>19143</v>
      </c>
      <c r="D813" s="258">
        <v>1</v>
      </c>
      <c r="E813" s="258">
        <v>0</v>
      </c>
      <c r="F813" s="258">
        <v>2</v>
      </c>
    </row>
    <row r="814" spans="2:6" s="187" customFormat="1" ht="14.45" hidden="1" customHeight="1" outlineLevel="1" x14ac:dyDescent="0.2">
      <c r="B814" s="539"/>
      <c r="C814" s="276" t="s">
        <v>16137</v>
      </c>
      <c r="D814" s="258">
        <v>1</v>
      </c>
      <c r="E814" s="258">
        <v>0</v>
      </c>
      <c r="F814" s="258">
        <v>2</v>
      </c>
    </row>
    <row r="815" spans="2:6" s="187" customFormat="1" ht="14.45" hidden="1" customHeight="1" outlineLevel="1" x14ac:dyDescent="0.2">
      <c r="B815" s="539"/>
      <c r="C815" s="276" t="s">
        <v>20750</v>
      </c>
      <c r="D815" s="258">
        <v>2</v>
      </c>
      <c r="E815" s="258">
        <v>0</v>
      </c>
      <c r="F815" s="258">
        <v>4</v>
      </c>
    </row>
    <row r="816" spans="2:6" s="187" customFormat="1" ht="14.45" hidden="1" customHeight="1" outlineLevel="1" x14ac:dyDescent="0.2">
      <c r="B816" s="539"/>
      <c r="C816" s="276" t="s">
        <v>15318</v>
      </c>
      <c r="D816" s="258">
        <v>2</v>
      </c>
      <c r="E816" s="258">
        <v>0</v>
      </c>
      <c r="F816" s="258">
        <v>6</v>
      </c>
    </row>
    <row r="817" spans="2:6" s="187" customFormat="1" ht="14.45" hidden="1" customHeight="1" outlineLevel="1" x14ac:dyDescent="0.2">
      <c r="B817" s="539"/>
      <c r="C817" s="276" t="s">
        <v>20751</v>
      </c>
      <c r="D817" s="258">
        <v>4</v>
      </c>
      <c r="E817" s="258">
        <v>0</v>
      </c>
      <c r="F817" s="258">
        <v>8</v>
      </c>
    </row>
    <row r="818" spans="2:6" s="187" customFormat="1" ht="14.45" hidden="1" customHeight="1" outlineLevel="1" x14ac:dyDescent="0.2">
      <c r="B818" s="539"/>
      <c r="C818" s="276" t="s">
        <v>12616</v>
      </c>
      <c r="D818" s="258">
        <v>7</v>
      </c>
      <c r="E818" s="258">
        <v>8</v>
      </c>
      <c r="F818" s="258">
        <v>23</v>
      </c>
    </row>
    <row r="819" spans="2:6" s="187" customFormat="1" ht="14.45" hidden="1" customHeight="1" outlineLevel="1" x14ac:dyDescent="0.2">
      <c r="B819" s="539"/>
      <c r="C819" s="276" t="s">
        <v>12339</v>
      </c>
      <c r="D819" s="258">
        <v>27</v>
      </c>
      <c r="E819" s="258">
        <v>265</v>
      </c>
      <c r="F819" s="258">
        <v>197</v>
      </c>
    </row>
    <row r="820" spans="2:6" s="187" customFormat="1" ht="14.45" hidden="1" customHeight="1" outlineLevel="1" x14ac:dyDescent="0.2">
      <c r="B820" s="539"/>
      <c r="C820" s="276" t="s">
        <v>17509</v>
      </c>
      <c r="D820" s="258">
        <v>6</v>
      </c>
      <c r="E820" s="258">
        <v>858</v>
      </c>
      <c r="F820" s="258">
        <v>49</v>
      </c>
    </row>
    <row r="821" spans="2:6" s="187" customFormat="1" ht="14.45" hidden="1" customHeight="1" outlineLevel="1" x14ac:dyDescent="0.2">
      <c r="B821" s="539"/>
      <c r="C821" s="276" t="s">
        <v>12559</v>
      </c>
      <c r="D821" s="258">
        <v>11</v>
      </c>
      <c r="E821" s="258">
        <v>58</v>
      </c>
      <c r="F821" s="258">
        <v>20</v>
      </c>
    </row>
    <row r="822" spans="2:6" s="187" customFormat="1" ht="14.45" hidden="1" customHeight="1" outlineLevel="1" x14ac:dyDescent="0.2">
      <c r="B822" s="539"/>
      <c r="C822" s="276" t="s">
        <v>19913</v>
      </c>
      <c r="D822" s="258">
        <v>2</v>
      </c>
      <c r="E822" s="258">
        <v>0</v>
      </c>
      <c r="F822" s="258">
        <v>4</v>
      </c>
    </row>
    <row r="823" spans="2:6" s="187" customFormat="1" ht="14.45" hidden="1" customHeight="1" outlineLevel="1" x14ac:dyDescent="0.2">
      <c r="B823" s="599"/>
      <c r="C823" s="277" t="s">
        <v>17510</v>
      </c>
      <c r="D823" s="278">
        <v>28</v>
      </c>
      <c r="E823" s="278">
        <v>261</v>
      </c>
      <c r="F823" s="278">
        <v>199</v>
      </c>
    </row>
    <row r="824" spans="2:6" s="187" customFormat="1" ht="36" customHeight="1" collapsed="1" x14ac:dyDescent="0.25">
      <c r="B824" s="271" t="s">
        <v>16138</v>
      </c>
      <c r="C824" s="270">
        <f>COUNTA(C825:C899)</f>
        <v>75</v>
      </c>
      <c r="D824" s="279">
        <f>SUM(D825:D899)</f>
        <v>3224</v>
      </c>
      <c r="E824" s="280">
        <f>SUM(E825:E899)</f>
        <v>64402</v>
      </c>
      <c r="F824" s="281">
        <f>SUM(F825:F899)</f>
        <v>31766</v>
      </c>
    </row>
    <row r="825" spans="2:6" s="187" customFormat="1" ht="14.45" hidden="1" customHeight="1" outlineLevel="1" x14ac:dyDescent="0.2">
      <c r="B825" s="598" t="s">
        <v>15441</v>
      </c>
      <c r="C825" s="272" t="s">
        <v>15729</v>
      </c>
      <c r="D825" s="269">
        <v>36</v>
      </c>
      <c r="E825" s="269">
        <v>1</v>
      </c>
      <c r="F825" s="269">
        <v>90</v>
      </c>
    </row>
    <row r="826" spans="2:6" s="187" customFormat="1" ht="14.45" hidden="1" customHeight="1" outlineLevel="1" x14ac:dyDescent="0.2">
      <c r="B826" s="539"/>
      <c r="C826" s="276" t="s">
        <v>16139</v>
      </c>
      <c r="D826" s="258">
        <v>24</v>
      </c>
      <c r="E826" s="258">
        <v>0</v>
      </c>
      <c r="F826" s="258">
        <v>34</v>
      </c>
    </row>
    <row r="827" spans="2:6" s="187" customFormat="1" ht="14.45" hidden="1" customHeight="1" outlineLevel="1" x14ac:dyDescent="0.2">
      <c r="B827" s="539"/>
      <c r="C827" s="276" t="s">
        <v>17511</v>
      </c>
      <c r="D827" s="258">
        <v>1</v>
      </c>
      <c r="E827" s="258">
        <v>0</v>
      </c>
      <c r="F827" s="258">
        <v>2</v>
      </c>
    </row>
    <row r="828" spans="2:6" s="187" customFormat="1" ht="14.45" hidden="1" customHeight="1" outlineLevel="1" x14ac:dyDescent="0.2">
      <c r="B828" s="539"/>
      <c r="C828" s="276" t="s">
        <v>17756</v>
      </c>
      <c r="D828" s="258">
        <v>29</v>
      </c>
      <c r="E828" s="258">
        <v>10</v>
      </c>
      <c r="F828" s="258">
        <v>45</v>
      </c>
    </row>
    <row r="829" spans="2:6" s="187" customFormat="1" ht="14.45" hidden="1" customHeight="1" outlineLevel="1" x14ac:dyDescent="0.2">
      <c r="B829" s="539"/>
      <c r="C829" s="276" t="s">
        <v>15730</v>
      </c>
      <c r="D829" s="258">
        <v>25</v>
      </c>
      <c r="E829" s="258">
        <v>0</v>
      </c>
      <c r="F829" s="258">
        <v>0</v>
      </c>
    </row>
    <row r="830" spans="2:6" s="187" customFormat="1" ht="14.45" hidden="1" customHeight="1" outlineLevel="1" x14ac:dyDescent="0.2">
      <c r="B830" s="539"/>
      <c r="C830" s="276" t="s">
        <v>15731</v>
      </c>
      <c r="D830" s="258">
        <v>36</v>
      </c>
      <c r="E830" s="258">
        <v>2</v>
      </c>
      <c r="F830" s="258">
        <v>4</v>
      </c>
    </row>
    <row r="831" spans="2:6" s="187" customFormat="1" ht="14.45" hidden="1" customHeight="1" outlineLevel="1" x14ac:dyDescent="0.2">
      <c r="B831" s="539"/>
      <c r="C831" s="276" t="s">
        <v>15732</v>
      </c>
      <c r="D831" s="258">
        <v>5</v>
      </c>
      <c r="E831" s="258">
        <v>0</v>
      </c>
      <c r="F831" s="258">
        <v>0</v>
      </c>
    </row>
    <row r="832" spans="2:6" s="187" customFormat="1" ht="14.45" hidden="1" customHeight="1" outlineLevel="1" x14ac:dyDescent="0.2">
      <c r="B832" s="539"/>
      <c r="C832" s="276" t="s">
        <v>15733</v>
      </c>
      <c r="D832" s="258">
        <v>121</v>
      </c>
      <c r="E832" s="258">
        <v>197</v>
      </c>
      <c r="F832" s="258">
        <v>407</v>
      </c>
    </row>
    <row r="833" spans="2:6" s="187" customFormat="1" ht="14.45" hidden="1" customHeight="1" outlineLevel="1" x14ac:dyDescent="0.2">
      <c r="B833" s="539"/>
      <c r="C833" s="276" t="s">
        <v>16140</v>
      </c>
      <c r="D833" s="258">
        <v>3</v>
      </c>
      <c r="E833" s="258">
        <v>0</v>
      </c>
      <c r="F833" s="258">
        <v>2</v>
      </c>
    </row>
    <row r="834" spans="2:6" s="187" customFormat="1" ht="14.45" hidden="1" customHeight="1" outlineLevel="1" x14ac:dyDescent="0.2">
      <c r="B834" s="539"/>
      <c r="C834" s="276" t="s">
        <v>15734</v>
      </c>
      <c r="D834" s="258">
        <v>1</v>
      </c>
      <c r="E834" s="258">
        <v>1</v>
      </c>
      <c r="F834" s="258">
        <v>7</v>
      </c>
    </row>
    <row r="835" spans="2:6" s="187" customFormat="1" ht="14.45" hidden="1" customHeight="1" outlineLevel="1" x14ac:dyDescent="0.2">
      <c r="B835" s="539"/>
      <c r="C835" s="276" t="s">
        <v>17653</v>
      </c>
      <c r="D835" s="258">
        <v>1</v>
      </c>
      <c r="E835" s="258">
        <v>0</v>
      </c>
      <c r="F835" s="258">
        <v>3</v>
      </c>
    </row>
    <row r="836" spans="2:6" s="187" customFormat="1" ht="14.45" hidden="1" customHeight="1" outlineLevel="1" x14ac:dyDescent="0.2">
      <c r="B836" s="539"/>
      <c r="C836" s="276" t="s">
        <v>15735</v>
      </c>
      <c r="D836" s="258">
        <v>49</v>
      </c>
      <c r="E836" s="258">
        <v>1</v>
      </c>
      <c r="F836" s="258">
        <v>14</v>
      </c>
    </row>
    <row r="837" spans="2:6" s="187" customFormat="1" ht="14.45" hidden="1" customHeight="1" outlineLevel="1" x14ac:dyDescent="0.2">
      <c r="B837" s="539"/>
      <c r="C837" s="276" t="s">
        <v>11866</v>
      </c>
      <c r="D837" s="258">
        <v>5</v>
      </c>
      <c r="E837" s="258">
        <v>0</v>
      </c>
      <c r="F837" s="258">
        <v>12</v>
      </c>
    </row>
    <row r="838" spans="2:6" s="187" customFormat="1" ht="14.45" hidden="1" customHeight="1" outlineLevel="1" x14ac:dyDescent="0.2">
      <c r="B838" s="539"/>
      <c r="C838" s="276" t="s">
        <v>15736</v>
      </c>
      <c r="D838" s="258">
        <v>608</v>
      </c>
      <c r="E838" s="258">
        <v>30537</v>
      </c>
      <c r="F838" s="258">
        <v>9400</v>
      </c>
    </row>
    <row r="839" spans="2:6" s="187" customFormat="1" ht="14.45" hidden="1" customHeight="1" outlineLevel="1" x14ac:dyDescent="0.2">
      <c r="B839" s="539"/>
      <c r="C839" s="276" t="s">
        <v>11549</v>
      </c>
      <c r="D839" s="258">
        <v>10</v>
      </c>
      <c r="E839" s="258">
        <v>0</v>
      </c>
      <c r="F839" s="258">
        <v>22</v>
      </c>
    </row>
    <row r="840" spans="2:6" s="187" customFormat="1" ht="14.45" hidden="1" customHeight="1" outlineLevel="1" x14ac:dyDescent="0.2">
      <c r="B840" s="539"/>
      <c r="C840" s="276" t="s">
        <v>15737</v>
      </c>
      <c r="D840" s="258">
        <v>78</v>
      </c>
      <c r="E840" s="258">
        <v>1</v>
      </c>
      <c r="F840" s="258">
        <v>425</v>
      </c>
    </row>
    <row r="841" spans="2:6" s="187" customFormat="1" ht="14.45" hidden="1" customHeight="1" outlineLevel="1" x14ac:dyDescent="0.2">
      <c r="B841" s="539"/>
      <c r="C841" s="276" t="s">
        <v>15738</v>
      </c>
      <c r="D841" s="258">
        <v>61</v>
      </c>
      <c r="E841" s="258">
        <v>73</v>
      </c>
      <c r="F841" s="258">
        <v>757</v>
      </c>
    </row>
    <row r="842" spans="2:6" s="187" customFormat="1" ht="14.45" hidden="1" customHeight="1" outlineLevel="1" x14ac:dyDescent="0.2">
      <c r="B842" s="539"/>
      <c r="C842" s="276" t="s">
        <v>15739</v>
      </c>
      <c r="D842" s="258">
        <v>79</v>
      </c>
      <c r="E842" s="258">
        <v>6726</v>
      </c>
      <c r="F842" s="258">
        <v>659</v>
      </c>
    </row>
    <row r="843" spans="2:6" s="187" customFormat="1" ht="14.45" hidden="1" customHeight="1" outlineLevel="1" x14ac:dyDescent="0.2">
      <c r="B843" s="539"/>
      <c r="C843" s="276" t="s">
        <v>17822</v>
      </c>
      <c r="D843" s="258">
        <v>76</v>
      </c>
      <c r="E843" s="258">
        <v>74</v>
      </c>
      <c r="F843" s="258">
        <v>129</v>
      </c>
    </row>
    <row r="844" spans="2:6" s="187" customFormat="1" ht="14.45" hidden="1" customHeight="1" outlineLevel="1" x14ac:dyDescent="0.2">
      <c r="B844" s="539"/>
      <c r="C844" s="276" t="s">
        <v>15740</v>
      </c>
      <c r="D844" s="258">
        <v>14</v>
      </c>
      <c r="E844" s="258">
        <v>0</v>
      </c>
      <c r="F844" s="258">
        <v>129</v>
      </c>
    </row>
    <row r="845" spans="2:6" s="187" customFormat="1" ht="14.45" hidden="1" customHeight="1" outlineLevel="1" x14ac:dyDescent="0.2">
      <c r="B845" s="539"/>
      <c r="C845" s="276" t="s">
        <v>15741</v>
      </c>
      <c r="D845" s="258">
        <v>5</v>
      </c>
      <c r="E845" s="258">
        <v>0</v>
      </c>
      <c r="F845" s="258">
        <v>0</v>
      </c>
    </row>
    <row r="846" spans="2:6" s="187" customFormat="1" ht="14.45" hidden="1" customHeight="1" outlineLevel="1" x14ac:dyDescent="0.2">
      <c r="B846" s="539"/>
      <c r="C846" s="276" t="s">
        <v>15742</v>
      </c>
      <c r="D846" s="258">
        <v>30</v>
      </c>
      <c r="E846" s="258">
        <v>1</v>
      </c>
      <c r="F846" s="258">
        <v>119</v>
      </c>
    </row>
    <row r="847" spans="2:6" s="187" customFormat="1" ht="14.45" hidden="1" customHeight="1" outlineLevel="1" x14ac:dyDescent="0.2">
      <c r="B847" s="539"/>
      <c r="C847" s="276" t="s">
        <v>15743</v>
      </c>
      <c r="D847" s="258">
        <v>85</v>
      </c>
      <c r="E847" s="258">
        <v>0</v>
      </c>
      <c r="F847" s="258">
        <v>142</v>
      </c>
    </row>
    <row r="848" spans="2:6" s="187" customFormat="1" ht="14.45" hidden="1" customHeight="1" outlineLevel="1" x14ac:dyDescent="0.2">
      <c r="B848" s="539"/>
      <c r="C848" s="276" t="s">
        <v>17757</v>
      </c>
      <c r="D848" s="258">
        <v>51</v>
      </c>
      <c r="E848" s="258">
        <v>1</v>
      </c>
      <c r="F848" s="258">
        <v>342</v>
      </c>
    </row>
    <row r="849" spans="2:6" s="187" customFormat="1" ht="14.45" hidden="1" customHeight="1" outlineLevel="1" x14ac:dyDescent="0.2">
      <c r="B849" s="539"/>
      <c r="C849" s="276" t="s">
        <v>16097</v>
      </c>
      <c r="D849" s="258">
        <v>8</v>
      </c>
      <c r="E849" s="258">
        <v>0</v>
      </c>
      <c r="F849" s="258">
        <v>17</v>
      </c>
    </row>
    <row r="850" spans="2:6" s="187" customFormat="1" ht="14.45" hidden="1" customHeight="1" outlineLevel="1" x14ac:dyDescent="0.2">
      <c r="B850" s="539"/>
      <c r="C850" s="276" t="s">
        <v>15744</v>
      </c>
      <c r="D850" s="258">
        <v>2</v>
      </c>
      <c r="E850" s="258">
        <v>1</v>
      </c>
      <c r="F850" s="258">
        <v>14</v>
      </c>
    </row>
    <row r="851" spans="2:6" s="187" customFormat="1" ht="14.45" hidden="1" customHeight="1" outlineLevel="1" x14ac:dyDescent="0.2">
      <c r="B851" s="539"/>
      <c r="C851" s="276" t="s">
        <v>15745</v>
      </c>
      <c r="D851" s="258">
        <v>20</v>
      </c>
      <c r="E851" s="258">
        <v>4702</v>
      </c>
      <c r="F851" s="258">
        <v>1756</v>
      </c>
    </row>
    <row r="852" spans="2:6" s="187" customFormat="1" ht="14.45" hidden="1" customHeight="1" outlineLevel="1" x14ac:dyDescent="0.2">
      <c r="B852" s="539"/>
      <c r="C852" s="276" t="s">
        <v>15448</v>
      </c>
      <c r="D852" s="258">
        <v>4</v>
      </c>
      <c r="E852" s="258">
        <v>0</v>
      </c>
      <c r="F852" s="258">
        <v>8</v>
      </c>
    </row>
    <row r="853" spans="2:6" s="187" customFormat="1" ht="14.45" hidden="1" customHeight="1" outlineLevel="1" x14ac:dyDescent="0.2">
      <c r="B853" s="539"/>
      <c r="C853" s="276" t="s">
        <v>17654</v>
      </c>
      <c r="D853" s="258">
        <v>1</v>
      </c>
      <c r="E853" s="258">
        <v>4</v>
      </c>
      <c r="F853" s="258">
        <v>2</v>
      </c>
    </row>
    <row r="854" spans="2:6" s="187" customFormat="1" ht="14.45" hidden="1" customHeight="1" outlineLevel="1" x14ac:dyDescent="0.2">
      <c r="B854" s="539"/>
      <c r="C854" s="276" t="s">
        <v>10687</v>
      </c>
      <c r="D854" s="258">
        <v>12</v>
      </c>
      <c r="E854" s="258">
        <v>1</v>
      </c>
      <c r="F854" s="258">
        <v>22</v>
      </c>
    </row>
    <row r="855" spans="2:6" s="187" customFormat="1" ht="14.45" hidden="1" customHeight="1" outlineLevel="1" x14ac:dyDescent="0.2">
      <c r="B855" s="539"/>
      <c r="C855" s="276" t="s">
        <v>17512</v>
      </c>
      <c r="D855" s="258">
        <v>1</v>
      </c>
      <c r="E855" s="258">
        <v>10</v>
      </c>
      <c r="F855" s="258">
        <v>3</v>
      </c>
    </row>
    <row r="856" spans="2:6" s="187" customFormat="1" ht="14.45" hidden="1" customHeight="1" outlineLevel="1" x14ac:dyDescent="0.2">
      <c r="B856" s="539"/>
      <c r="C856" s="276" t="s">
        <v>17513</v>
      </c>
      <c r="D856" s="258">
        <v>1</v>
      </c>
      <c r="E856" s="258">
        <v>48</v>
      </c>
      <c r="F856" s="258">
        <v>18</v>
      </c>
    </row>
    <row r="857" spans="2:6" s="187" customFormat="1" ht="14.45" hidden="1" customHeight="1" outlineLevel="1" x14ac:dyDescent="0.2">
      <c r="B857" s="539"/>
      <c r="C857" s="276" t="s">
        <v>17514</v>
      </c>
      <c r="D857" s="258">
        <v>1</v>
      </c>
      <c r="E857" s="258">
        <v>17</v>
      </c>
      <c r="F857" s="258">
        <v>2</v>
      </c>
    </row>
    <row r="858" spans="2:6" s="187" customFormat="1" ht="14.45" hidden="1" customHeight="1" outlineLevel="1" x14ac:dyDescent="0.2">
      <c r="B858" s="539"/>
      <c r="C858" s="276" t="s">
        <v>17149</v>
      </c>
      <c r="D858" s="258">
        <v>7</v>
      </c>
      <c r="E858" s="258">
        <v>0</v>
      </c>
      <c r="F858" s="258">
        <v>111</v>
      </c>
    </row>
    <row r="859" spans="2:6" s="187" customFormat="1" ht="14.45" hidden="1" customHeight="1" outlineLevel="1" x14ac:dyDescent="0.2">
      <c r="B859" s="539"/>
      <c r="C859" s="276" t="s">
        <v>17689</v>
      </c>
      <c r="D859" s="258">
        <v>2</v>
      </c>
      <c r="E859" s="258">
        <v>9</v>
      </c>
      <c r="F859" s="258">
        <v>5</v>
      </c>
    </row>
    <row r="860" spans="2:6" s="187" customFormat="1" ht="14.45" hidden="1" customHeight="1" outlineLevel="1" x14ac:dyDescent="0.2">
      <c r="B860" s="539"/>
      <c r="C860" s="276" t="s">
        <v>16141</v>
      </c>
      <c r="D860" s="258">
        <v>5</v>
      </c>
      <c r="E860" s="258">
        <v>0</v>
      </c>
      <c r="F860" s="258">
        <v>104</v>
      </c>
    </row>
    <row r="861" spans="2:6" s="187" customFormat="1" ht="14.45" hidden="1" customHeight="1" outlineLevel="1" x14ac:dyDescent="0.2">
      <c r="B861" s="539"/>
      <c r="C861" s="276" t="s">
        <v>17253</v>
      </c>
      <c r="D861" s="258">
        <v>16</v>
      </c>
      <c r="E861" s="258">
        <v>0</v>
      </c>
      <c r="F861" s="258">
        <v>5</v>
      </c>
    </row>
    <row r="862" spans="2:6" s="187" customFormat="1" ht="14.45" hidden="1" customHeight="1" outlineLevel="1" x14ac:dyDescent="0.2">
      <c r="B862" s="539"/>
      <c r="C862" s="276" t="s">
        <v>17290</v>
      </c>
      <c r="D862" s="258">
        <v>17</v>
      </c>
      <c r="E862" s="258">
        <v>109</v>
      </c>
      <c r="F862" s="258">
        <v>1315</v>
      </c>
    </row>
    <row r="863" spans="2:6" s="187" customFormat="1" ht="14.45" hidden="1" customHeight="1" outlineLevel="1" x14ac:dyDescent="0.2">
      <c r="B863" s="539"/>
      <c r="C863" s="276" t="s">
        <v>17076</v>
      </c>
      <c r="D863" s="258">
        <v>18</v>
      </c>
      <c r="E863" s="258">
        <v>3</v>
      </c>
      <c r="F863" s="258">
        <v>1047</v>
      </c>
    </row>
    <row r="864" spans="2:6" s="187" customFormat="1" ht="14.45" hidden="1" customHeight="1" outlineLevel="1" x14ac:dyDescent="0.2">
      <c r="B864" s="539"/>
      <c r="C864" s="276" t="s">
        <v>17515</v>
      </c>
      <c r="D864" s="258">
        <v>13</v>
      </c>
      <c r="E864" s="258">
        <v>138</v>
      </c>
      <c r="F864" s="258">
        <v>29</v>
      </c>
    </row>
    <row r="865" spans="2:6" s="187" customFormat="1" ht="14.45" hidden="1" customHeight="1" outlineLevel="1" x14ac:dyDescent="0.2">
      <c r="B865" s="539"/>
      <c r="C865" s="276" t="s">
        <v>17516</v>
      </c>
      <c r="D865" s="258">
        <v>1</v>
      </c>
      <c r="E865" s="258">
        <v>0</v>
      </c>
      <c r="F865" s="258">
        <v>2</v>
      </c>
    </row>
    <row r="866" spans="2:6" s="187" customFormat="1" ht="14.45" hidden="1" customHeight="1" outlineLevel="1" x14ac:dyDescent="0.2">
      <c r="B866" s="539"/>
      <c r="C866" s="276" t="s">
        <v>17712</v>
      </c>
      <c r="D866" s="258">
        <v>1</v>
      </c>
      <c r="E866" s="258">
        <v>69</v>
      </c>
      <c r="F866" s="258">
        <v>2</v>
      </c>
    </row>
    <row r="867" spans="2:6" s="187" customFormat="1" ht="14.45" hidden="1" customHeight="1" outlineLevel="1" x14ac:dyDescent="0.2">
      <c r="B867" s="539"/>
      <c r="C867" s="276" t="s">
        <v>17713</v>
      </c>
      <c r="D867" s="258">
        <v>1</v>
      </c>
      <c r="E867" s="258">
        <v>0</v>
      </c>
      <c r="F867" s="258">
        <v>3</v>
      </c>
    </row>
    <row r="868" spans="2:6" s="187" customFormat="1" ht="14.45" hidden="1" customHeight="1" outlineLevel="1" x14ac:dyDescent="0.2">
      <c r="B868" s="539"/>
      <c r="C868" s="276" t="s">
        <v>17517</v>
      </c>
      <c r="D868" s="258">
        <v>1</v>
      </c>
      <c r="E868" s="258">
        <v>2</v>
      </c>
      <c r="F868" s="258">
        <v>5</v>
      </c>
    </row>
    <row r="869" spans="2:6" s="187" customFormat="1" ht="14.45" hidden="1" customHeight="1" outlineLevel="1" x14ac:dyDescent="0.2">
      <c r="B869" s="539"/>
      <c r="C869" s="276" t="s">
        <v>17714</v>
      </c>
      <c r="D869" s="258">
        <v>1</v>
      </c>
      <c r="E869" s="258">
        <v>5</v>
      </c>
      <c r="F869" s="258">
        <v>7</v>
      </c>
    </row>
    <row r="870" spans="2:6" s="187" customFormat="1" ht="14.45" hidden="1" customHeight="1" outlineLevel="1" x14ac:dyDescent="0.2">
      <c r="B870" s="539"/>
      <c r="C870" s="276" t="s">
        <v>15746</v>
      </c>
      <c r="D870" s="258">
        <v>9</v>
      </c>
      <c r="E870" s="258">
        <v>0</v>
      </c>
      <c r="F870" s="258">
        <v>8</v>
      </c>
    </row>
    <row r="871" spans="2:6" s="187" customFormat="1" ht="14.45" hidden="1" customHeight="1" outlineLevel="1" x14ac:dyDescent="0.2">
      <c r="B871" s="539"/>
      <c r="C871" s="276" t="s">
        <v>15747</v>
      </c>
      <c r="D871" s="258">
        <v>130</v>
      </c>
      <c r="E871" s="258">
        <v>2883</v>
      </c>
      <c r="F871" s="258">
        <v>424</v>
      </c>
    </row>
    <row r="872" spans="2:6" s="187" customFormat="1" ht="14.45" hidden="1" customHeight="1" outlineLevel="1" x14ac:dyDescent="0.2">
      <c r="B872" s="539"/>
      <c r="C872" s="276" t="s">
        <v>16142</v>
      </c>
      <c r="D872" s="258">
        <v>14</v>
      </c>
      <c r="E872" s="258">
        <v>0</v>
      </c>
      <c r="F872" s="258">
        <v>64</v>
      </c>
    </row>
    <row r="873" spans="2:6" s="187" customFormat="1" ht="14.45" hidden="1" customHeight="1" outlineLevel="1" x14ac:dyDescent="0.2">
      <c r="B873" s="539"/>
      <c r="C873" s="276" t="s">
        <v>17518</v>
      </c>
      <c r="D873" s="258">
        <v>1</v>
      </c>
      <c r="E873" s="258">
        <v>82</v>
      </c>
      <c r="F873" s="258">
        <v>2</v>
      </c>
    </row>
    <row r="874" spans="2:6" s="187" customFormat="1" ht="14.45" hidden="1" customHeight="1" outlineLevel="1" x14ac:dyDescent="0.2">
      <c r="B874" s="539"/>
      <c r="C874" s="276" t="s">
        <v>17758</v>
      </c>
      <c r="D874" s="258">
        <v>1</v>
      </c>
      <c r="E874" s="258">
        <v>0</v>
      </c>
      <c r="F874" s="258">
        <v>2</v>
      </c>
    </row>
    <row r="875" spans="2:6" s="187" customFormat="1" ht="14.45" hidden="1" customHeight="1" outlineLevel="1" x14ac:dyDescent="0.2">
      <c r="B875" s="539"/>
      <c r="C875" s="276" t="s">
        <v>9838</v>
      </c>
      <c r="D875" s="258">
        <v>1</v>
      </c>
      <c r="E875" s="258">
        <v>0</v>
      </c>
      <c r="F875" s="258">
        <v>6</v>
      </c>
    </row>
    <row r="876" spans="2:6" s="187" customFormat="1" ht="14.45" hidden="1" customHeight="1" outlineLevel="1" x14ac:dyDescent="0.2">
      <c r="B876" s="539"/>
      <c r="C876" s="276" t="s">
        <v>11580</v>
      </c>
      <c r="D876" s="258">
        <v>409</v>
      </c>
      <c r="E876" s="258">
        <v>12364</v>
      </c>
      <c r="F876" s="258">
        <v>5152</v>
      </c>
    </row>
    <row r="877" spans="2:6" s="187" customFormat="1" ht="14.45" hidden="1" customHeight="1" outlineLevel="1" x14ac:dyDescent="0.2">
      <c r="B877" s="539"/>
      <c r="C877" s="276" t="s">
        <v>15748</v>
      </c>
      <c r="D877" s="258">
        <v>328</v>
      </c>
      <c r="E877" s="258">
        <v>461</v>
      </c>
      <c r="F877" s="258">
        <v>2299</v>
      </c>
    </row>
    <row r="878" spans="2:6" s="187" customFormat="1" ht="14.45" hidden="1" customHeight="1" outlineLevel="1" x14ac:dyDescent="0.2">
      <c r="B878" s="539"/>
      <c r="C878" s="276" t="s">
        <v>15749</v>
      </c>
      <c r="D878" s="258">
        <v>295</v>
      </c>
      <c r="E878" s="258">
        <v>22</v>
      </c>
      <c r="F878" s="258">
        <v>2448</v>
      </c>
    </row>
    <row r="879" spans="2:6" s="187" customFormat="1" ht="14.45" hidden="1" customHeight="1" outlineLevel="1" x14ac:dyDescent="0.2">
      <c r="B879" s="539"/>
      <c r="C879" s="276" t="s">
        <v>17519</v>
      </c>
      <c r="D879" s="258">
        <v>50</v>
      </c>
      <c r="E879" s="258">
        <v>388</v>
      </c>
      <c r="F879" s="258">
        <v>300</v>
      </c>
    </row>
    <row r="880" spans="2:6" s="187" customFormat="1" ht="14.45" hidden="1" customHeight="1" outlineLevel="1" x14ac:dyDescent="0.2">
      <c r="B880" s="539"/>
      <c r="C880" s="276" t="s">
        <v>15750</v>
      </c>
      <c r="D880" s="258">
        <v>2</v>
      </c>
      <c r="E880" s="258">
        <v>0</v>
      </c>
      <c r="F880" s="258">
        <v>4</v>
      </c>
    </row>
    <row r="881" spans="2:6" s="187" customFormat="1" ht="14.45" hidden="1" customHeight="1" outlineLevel="1" x14ac:dyDescent="0.2">
      <c r="B881" s="539"/>
      <c r="C881" s="276" t="s">
        <v>15821</v>
      </c>
      <c r="D881" s="258">
        <v>243</v>
      </c>
      <c r="E881" s="258">
        <v>5135</v>
      </c>
      <c r="F881" s="258">
        <v>2844</v>
      </c>
    </row>
    <row r="882" spans="2:6" s="187" customFormat="1" ht="14.45" hidden="1" customHeight="1" outlineLevel="1" x14ac:dyDescent="0.2">
      <c r="B882" s="539"/>
      <c r="C882" s="276" t="s">
        <v>15751</v>
      </c>
      <c r="D882" s="258">
        <v>1</v>
      </c>
      <c r="E882" s="258">
        <v>0</v>
      </c>
      <c r="F882" s="258">
        <v>14</v>
      </c>
    </row>
    <row r="883" spans="2:6" s="187" customFormat="1" ht="14.45" hidden="1" customHeight="1" outlineLevel="1" x14ac:dyDescent="0.2">
      <c r="B883" s="539"/>
      <c r="C883" s="276" t="s">
        <v>13581</v>
      </c>
      <c r="D883" s="258">
        <v>3</v>
      </c>
      <c r="E883" s="258">
        <v>0</v>
      </c>
      <c r="F883" s="258">
        <v>3</v>
      </c>
    </row>
    <row r="884" spans="2:6" s="187" customFormat="1" ht="14.45" hidden="1" customHeight="1" outlineLevel="1" x14ac:dyDescent="0.2">
      <c r="B884" s="539"/>
      <c r="C884" s="276" t="s">
        <v>17303</v>
      </c>
      <c r="D884" s="258">
        <v>10</v>
      </c>
      <c r="E884" s="258">
        <v>0</v>
      </c>
      <c r="F884" s="258">
        <v>19</v>
      </c>
    </row>
    <row r="885" spans="2:6" s="187" customFormat="1" ht="14.45" hidden="1" customHeight="1" outlineLevel="1" x14ac:dyDescent="0.2">
      <c r="B885" s="539"/>
      <c r="C885" s="276" t="s">
        <v>17655</v>
      </c>
      <c r="D885" s="258">
        <v>15</v>
      </c>
      <c r="E885" s="258">
        <v>6</v>
      </c>
      <c r="F885" s="258">
        <v>42</v>
      </c>
    </row>
    <row r="886" spans="2:6" s="187" customFormat="1" ht="14.45" hidden="1" customHeight="1" outlineLevel="1" x14ac:dyDescent="0.2">
      <c r="B886" s="539"/>
      <c r="C886" s="276" t="s">
        <v>17520</v>
      </c>
      <c r="D886" s="258">
        <v>1</v>
      </c>
      <c r="E886" s="258">
        <v>113</v>
      </c>
      <c r="F886" s="258">
        <v>8</v>
      </c>
    </row>
    <row r="887" spans="2:6" s="187" customFormat="1" ht="14.45" hidden="1" customHeight="1" outlineLevel="1" x14ac:dyDescent="0.2">
      <c r="B887" s="539"/>
      <c r="C887" s="276" t="s">
        <v>17127</v>
      </c>
      <c r="D887" s="258">
        <v>6</v>
      </c>
      <c r="E887" s="258">
        <v>0</v>
      </c>
      <c r="F887" s="258">
        <v>2</v>
      </c>
    </row>
    <row r="888" spans="2:6" s="187" customFormat="1" ht="14.45" hidden="1" customHeight="1" outlineLevel="1" x14ac:dyDescent="0.2">
      <c r="B888" s="539"/>
      <c r="C888" s="276" t="s">
        <v>15752</v>
      </c>
      <c r="D888" s="258">
        <v>11</v>
      </c>
      <c r="E888" s="258">
        <v>0</v>
      </c>
      <c r="F888" s="258">
        <v>320</v>
      </c>
    </row>
    <row r="889" spans="2:6" s="187" customFormat="1" ht="14.45" hidden="1" customHeight="1" outlineLevel="1" x14ac:dyDescent="0.2">
      <c r="B889" s="539"/>
      <c r="C889" s="276" t="s">
        <v>17715</v>
      </c>
      <c r="D889" s="258">
        <v>1</v>
      </c>
      <c r="E889" s="258">
        <v>0</v>
      </c>
      <c r="F889" s="258">
        <v>3</v>
      </c>
    </row>
    <row r="890" spans="2:6" s="187" customFormat="1" ht="14.45" hidden="1" customHeight="1" outlineLevel="1" x14ac:dyDescent="0.2">
      <c r="B890" s="539"/>
      <c r="C890" s="276" t="s">
        <v>20309</v>
      </c>
      <c r="D890" s="258">
        <v>1</v>
      </c>
      <c r="E890" s="258">
        <v>0</v>
      </c>
      <c r="F890" s="258">
        <v>0</v>
      </c>
    </row>
    <row r="891" spans="2:6" s="187" customFormat="1" ht="14.45" hidden="1" customHeight="1" outlineLevel="1" x14ac:dyDescent="0.2">
      <c r="B891" s="539"/>
      <c r="C891" s="276" t="s">
        <v>15753</v>
      </c>
      <c r="D891" s="258">
        <v>1</v>
      </c>
      <c r="E891" s="258">
        <v>0</v>
      </c>
      <c r="F891" s="258">
        <v>0</v>
      </c>
    </row>
    <row r="892" spans="2:6" s="187" customFormat="1" ht="14.45" hidden="1" customHeight="1" outlineLevel="1" x14ac:dyDescent="0.2">
      <c r="B892" s="539"/>
      <c r="C892" s="276" t="s">
        <v>17137</v>
      </c>
      <c r="D892" s="258">
        <v>4</v>
      </c>
      <c r="E892" s="258">
        <v>0</v>
      </c>
      <c r="F892" s="258">
        <v>22</v>
      </c>
    </row>
    <row r="893" spans="2:6" s="187" customFormat="1" ht="14.45" hidden="1" customHeight="1" outlineLevel="1" x14ac:dyDescent="0.2">
      <c r="B893" s="539"/>
      <c r="C893" s="276" t="s">
        <v>18237</v>
      </c>
      <c r="D893" s="258">
        <v>18</v>
      </c>
      <c r="E893" s="258">
        <v>16</v>
      </c>
      <c r="F893" s="258">
        <v>16</v>
      </c>
    </row>
    <row r="894" spans="2:6" s="187" customFormat="1" ht="14.45" hidden="1" customHeight="1" outlineLevel="1" x14ac:dyDescent="0.2">
      <c r="B894" s="539"/>
      <c r="C894" s="276" t="s">
        <v>17092</v>
      </c>
      <c r="D894" s="258">
        <v>33</v>
      </c>
      <c r="E894" s="258">
        <v>0</v>
      </c>
      <c r="F894" s="258">
        <v>117</v>
      </c>
    </row>
    <row r="895" spans="2:6" s="187" customFormat="1" ht="14.45" hidden="1" customHeight="1" outlineLevel="1" x14ac:dyDescent="0.2">
      <c r="B895" s="539"/>
      <c r="C895" s="276" t="s">
        <v>17196</v>
      </c>
      <c r="D895" s="258">
        <v>3</v>
      </c>
      <c r="E895" s="258">
        <v>0</v>
      </c>
      <c r="F895" s="258">
        <v>8</v>
      </c>
    </row>
    <row r="896" spans="2:6" s="187" customFormat="1" ht="14.45" hidden="1" customHeight="1" outlineLevel="1" x14ac:dyDescent="0.2">
      <c r="B896" s="539"/>
      <c r="C896" s="276" t="s">
        <v>17521</v>
      </c>
      <c r="D896" s="258">
        <v>1</v>
      </c>
      <c r="E896" s="258">
        <v>26</v>
      </c>
      <c r="F896" s="258">
        <v>30</v>
      </c>
    </row>
    <row r="897" spans="2:6" s="187" customFormat="1" ht="14.45" hidden="1" customHeight="1" outlineLevel="1" x14ac:dyDescent="0.2">
      <c r="B897" s="539"/>
      <c r="C897" s="276" t="s">
        <v>17716</v>
      </c>
      <c r="D897" s="258">
        <v>60</v>
      </c>
      <c r="E897" s="258">
        <v>52</v>
      </c>
      <c r="F897" s="258">
        <v>165</v>
      </c>
    </row>
    <row r="898" spans="2:6" s="187" customFormat="1" ht="14.45" hidden="1" customHeight="1" outlineLevel="1" x14ac:dyDescent="0.2">
      <c r="B898" s="539"/>
      <c r="C898" s="276" t="s">
        <v>17522</v>
      </c>
      <c r="D898" s="258">
        <v>1</v>
      </c>
      <c r="E898" s="258">
        <v>46</v>
      </c>
      <c r="F898" s="258">
        <v>10</v>
      </c>
    </row>
    <row r="899" spans="2:6" s="187" customFormat="1" ht="14.45" hidden="1" customHeight="1" outlineLevel="1" x14ac:dyDescent="0.2">
      <c r="B899" s="599"/>
      <c r="C899" s="277" t="s">
        <v>17077</v>
      </c>
      <c r="D899" s="278">
        <v>5</v>
      </c>
      <c r="E899" s="278">
        <v>65</v>
      </c>
      <c r="F899" s="278">
        <v>213</v>
      </c>
    </row>
    <row r="900" spans="2:6" s="187" customFormat="1" ht="36" customHeight="1" collapsed="1" x14ac:dyDescent="0.25">
      <c r="B900" s="271" t="s">
        <v>15072</v>
      </c>
      <c r="C900" s="270">
        <f>COUNTA(C901:C913)</f>
        <v>13</v>
      </c>
      <c r="D900" s="279">
        <f>SUM(D901:D913)</f>
        <v>231</v>
      </c>
      <c r="E900" s="280">
        <f>SUM(E901:E913)</f>
        <v>1826</v>
      </c>
      <c r="F900" s="281">
        <f>SUM(F901:F913)</f>
        <v>694</v>
      </c>
    </row>
    <row r="901" spans="2:6" s="187" customFormat="1" ht="14.45" hidden="1" customHeight="1" outlineLevel="1" x14ac:dyDescent="0.2">
      <c r="B901" s="598" t="s">
        <v>15441</v>
      </c>
      <c r="C901" s="272" t="s">
        <v>17291</v>
      </c>
      <c r="D901" s="269">
        <v>8</v>
      </c>
      <c r="E901" s="269">
        <v>0</v>
      </c>
      <c r="F901" s="269">
        <v>2</v>
      </c>
    </row>
    <row r="902" spans="2:6" s="187" customFormat="1" ht="14.45" hidden="1" customHeight="1" outlineLevel="1" x14ac:dyDescent="0.2">
      <c r="B902" s="539"/>
      <c r="C902" s="276" t="s">
        <v>17223</v>
      </c>
      <c r="D902" s="258">
        <v>83</v>
      </c>
      <c r="E902" s="258">
        <v>0</v>
      </c>
      <c r="F902" s="258">
        <v>285</v>
      </c>
    </row>
    <row r="903" spans="2:6" s="187" customFormat="1" ht="14.45" hidden="1" customHeight="1" outlineLevel="1" x14ac:dyDescent="0.2">
      <c r="B903" s="539"/>
      <c r="C903" s="276" t="s">
        <v>17523</v>
      </c>
      <c r="D903" s="258">
        <v>4</v>
      </c>
      <c r="E903" s="258">
        <v>0</v>
      </c>
      <c r="F903" s="258">
        <v>8</v>
      </c>
    </row>
    <row r="904" spans="2:6" s="187" customFormat="1" ht="14.45" hidden="1" customHeight="1" outlineLevel="1" x14ac:dyDescent="0.2">
      <c r="B904" s="539"/>
      <c r="C904" s="276" t="s">
        <v>17845</v>
      </c>
      <c r="D904" s="258">
        <v>1</v>
      </c>
      <c r="E904" s="258">
        <v>0</v>
      </c>
      <c r="F904" s="258">
        <v>3</v>
      </c>
    </row>
    <row r="905" spans="2:6" s="187" customFormat="1" ht="14.45" hidden="1" customHeight="1" outlineLevel="1" x14ac:dyDescent="0.2">
      <c r="B905" s="539"/>
      <c r="C905" s="276" t="s">
        <v>17524</v>
      </c>
      <c r="D905" s="258">
        <v>5</v>
      </c>
      <c r="E905" s="258">
        <v>0</v>
      </c>
      <c r="F905" s="258">
        <v>9</v>
      </c>
    </row>
    <row r="906" spans="2:6" s="187" customFormat="1" ht="14.45" hidden="1" customHeight="1" outlineLevel="1" x14ac:dyDescent="0.2">
      <c r="B906" s="539"/>
      <c r="C906" s="276" t="s">
        <v>17304</v>
      </c>
      <c r="D906" s="258">
        <v>4</v>
      </c>
      <c r="E906" s="258">
        <v>2</v>
      </c>
      <c r="F906" s="258">
        <v>8</v>
      </c>
    </row>
    <row r="907" spans="2:6" s="187" customFormat="1" ht="14.45" hidden="1" customHeight="1" outlineLevel="1" x14ac:dyDescent="0.2">
      <c r="B907" s="539"/>
      <c r="C907" s="276" t="s">
        <v>17525</v>
      </c>
      <c r="D907" s="258">
        <v>9</v>
      </c>
      <c r="E907" s="258">
        <v>2</v>
      </c>
      <c r="F907" s="258">
        <v>2</v>
      </c>
    </row>
    <row r="908" spans="2:6" s="187" customFormat="1" ht="14.45" hidden="1" customHeight="1" outlineLevel="1" x14ac:dyDescent="0.2">
      <c r="B908" s="539"/>
      <c r="C908" s="276" t="s">
        <v>17292</v>
      </c>
      <c r="D908" s="258">
        <v>1</v>
      </c>
      <c r="E908" s="258">
        <v>0</v>
      </c>
      <c r="F908" s="258">
        <v>2</v>
      </c>
    </row>
    <row r="909" spans="2:6" s="187" customFormat="1" ht="14.45" hidden="1" customHeight="1" outlineLevel="1" x14ac:dyDescent="0.2">
      <c r="B909" s="539"/>
      <c r="C909" s="276" t="s">
        <v>17197</v>
      </c>
      <c r="D909" s="258">
        <v>10</v>
      </c>
      <c r="E909" s="258">
        <v>0</v>
      </c>
      <c r="F909" s="258">
        <v>28</v>
      </c>
    </row>
    <row r="910" spans="2:6" s="187" customFormat="1" ht="14.45" hidden="1" customHeight="1" outlineLevel="1" x14ac:dyDescent="0.2">
      <c r="B910" s="539"/>
      <c r="C910" s="276" t="s">
        <v>17224</v>
      </c>
      <c r="D910" s="258">
        <v>66</v>
      </c>
      <c r="E910" s="258">
        <v>1786</v>
      </c>
      <c r="F910" s="258">
        <v>295</v>
      </c>
    </row>
    <row r="911" spans="2:6" s="187" customFormat="1" ht="14.45" hidden="1" customHeight="1" outlineLevel="1" x14ac:dyDescent="0.2">
      <c r="B911" s="539"/>
      <c r="C911" s="276" t="s">
        <v>17254</v>
      </c>
      <c r="D911" s="258">
        <v>23</v>
      </c>
      <c r="E911" s="258">
        <v>0</v>
      </c>
      <c r="F911" s="258">
        <v>5</v>
      </c>
    </row>
    <row r="912" spans="2:6" s="187" customFormat="1" ht="14.45" hidden="1" customHeight="1" outlineLevel="1" x14ac:dyDescent="0.2">
      <c r="B912" s="539"/>
      <c r="C912" s="276" t="s">
        <v>17823</v>
      </c>
      <c r="D912" s="258">
        <v>11</v>
      </c>
      <c r="E912" s="258">
        <v>36</v>
      </c>
      <c r="F912" s="258">
        <v>34</v>
      </c>
    </row>
    <row r="913" spans="2:6" s="187" customFormat="1" ht="14.45" hidden="1" customHeight="1" outlineLevel="1" x14ac:dyDescent="0.2">
      <c r="B913" s="599"/>
      <c r="C913" s="277" t="s">
        <v>17526</v>
      </c>
      <c r="D913" s="278">
        <v>6</v>
      </c>
      <c r="E913" s="278">
        <v>0</v>
      </c>
      <c r="F913" s="278">
        <v>13</v>
      </c>
    </row>
    <row r="914" spans="2:6" s="187" customFormat="1" ht="36" customHeight="1" collapsed="1" x14ac:dyDescent="0.25">
      <c r="B914" s="271" t="s">
        <v>15084</v>
      </c>
      <c r="C914" s="270">
        <f>COUNTA(C915:C1066)</f>
        <v>152</v>
      </c>
      <c r="D914" s="279">
        <f>SUM(D915:D1066)</f>
        <v>8278</v>
      </c>
      <c r="E914" s="280">
        <f>SUM(E915:E1066)</f>
        <v>123628</v>
      </c>
      <c r="F914" s="281">
        <f>SUM(F915:F1066)</f>
        <v>129363</v>
      </c>
    </row>
    <row r="915" spans="2:6" s="187" customFormat="1" ht="14.45" hidden="1" customHeight="1" outlineLevel="1" x14ac:dyDescent="0.2">
      <c r="B915" s="598" t="s">
        <v>15441</v>
      </c>
      <c r="C915" s="272" t="s">
        <v>15369</v>
      </c>
      <c r="D915" s="269">
        <v>1</v>
      </c>
      <c r="E915" s="269">
        <v>0</v>
      </c>
      <c r="F915" s="269">
        <v>3</v>
      </c>
    </row>
    <row r="916" spans="2:6" s="187" customFormat="1" ht="14.45" hidden="1" customHeight="1" outlineLevel="1" x14ac:dyDescent="0.2">
      <c r="B916" s="539"/>
      <c r="C916" s="276" t="s">
        <v>17846</v>
      </c>
      <c r="D916" s="258">
        <v>29</v>
      </c>
      <c r="E916" s="258">
        <v>0</v>
      </c>
      <c r="F916" s="258">
        <v>58</v>
      </c>
    </row>
    <row r="917" spans="2:6" s="187" customFormat="1" ht="14.45" hidden="1" customHeight="1" outlineLevel="1" x14ac:dyDescent="0.2">
      <c r="B917" s="539"/>
      <c r="C917" s="276" t="s">
        <v>17759</v>
      </c>
      <c r="D917" s="258">
        <v>4</v>
      </c>
      <c r="E917" s="258">
        <v>24</v>
      </c>
      <c r="F917" s="258">
        <v>9</v>
      </c>
    </row>
    <row r="918" spans="2:6" s="187" customFormat="1" ht="14.45" hidden="1" customHeight="1" outlineLevel="1" x14ac:dyDescent="0.2">
      <c r="B918" s="539"/>
      <c r="C918" s="276" t="s">
        <v>17527</v>
      </c>
      <c r="D918" s="258">
        <v>3</v>
      </c>
      <c r="E918" s="258">
        <v>0</v>
      </c>
      <c r="F918" s="258">
        <v>16</v>
      </c>
    </row>
    <row r="919" spans="2:6" s="187" customFormat="1" ht="14.45" hidden="1" customHeight="1" outlineLevel="1" x14ac:dyDescent="0.2">
      <c r="B919" s="539"/>
      <c r="C919" s="276" t="s">
        <v>18142</v>
      </c>
      <c r="D919" s="258">
        <v>20</v>
      </c>
      <c r="E919" s="258">
        <v>535</v>
      </c>
      <c r="F919" s="258">
        <v>614</v>
      </c>
    </row>
    <row r="920" spans="2:6" s="187" customFormat="1" ht="14.45" hidden="1" customHeight="1" outlineLevel="1" x14ac:dyDescent="0.2">
      <c r="B920" s="539"/>
      <c r="C920" s="276" t="s">
        <v>16143</v>
      </c>
      <c r="D920" s="258">
        <v>36</v>
      </c>
      <c r="E920" s="258">
        <v>470</v>
      </c>
      <c r="F920" s="258">
        <v>238</v>
      </c>
    </row>
    <row r="921" spans="2:6" s="187" customFormat="1" ht="14.45" hidden="1" customHeight="1" outlineLevel="1" x14ac:dyDescent="0.2">
      <c r="B921" s="539"/>
      <c r="C921" s="276" t="s">
        <v>17528</v>
      </c>
      <c r="D921" s="258">
        <v>85</v>
      </c>
      <c r="E921" s="258">
        <v>361</v>
      </c>
      <c r="F921" s="258">
        <v>899</v>
      </c>
    </row>
    <row r="922" spans="2:6" s="187" customFormat="1" ht="14.45" hidden="1" customHeight="1" outlineLevel="1" x14ac:dyDescent="0.2">
      <c r="B922" s="539"/>
      <c r="C922" s="276" t="s">
        <v>17198</v>
      </c>
      <c r="D922" s="258">
        <v>1</v>
      </c>
      <c r="E922" s="258">
        <v>41</v>
      </c>
      <c r="F922" s="258">
        <v>40</v>
      </c>
    </row>
    <row r="923" spans="2:6" s="187" customFormat="1" ht="14.45" hidden="1" customHeight="1" outlineLevel="1" x14ac:dyDescent="0.2">
      <c r="B923" s="539"/>
      <c r="C923" s="276" t="s">
        <v>15370</v>
      </c>
      <c r="D923" s="258">
        <v>17</v>
      </c>
      <c r="E923" s="258">
        <v>1</v>
      </c>
      <c r="F923" s="258">
        <v>21</v>
      </c>
    </row>
    <row r="924" spans="2:6" s="187" customFormat="1" ht="14.45" hidden="1" customHeight="1" outlineLevel="1" x14ac:dyDescent="0.2">
      <c r="B924" s="539"/>
      <c r="C924" s="276" t="s">
        <v>15371</v>
      </c>
      <c r="D924" s="258">
        <v>33</v>
      </c>
      <c r="E924" s="258">
        <v>11</v>
      </c>
      <c r="F924" s="258">
        <v>113</v>
      </c>
    </row>
    <row r="925" spans="2:6" s="187" customFormat="1" ht="14.45" hidden="1" customHeight="1" outlineLevel="1" x14ac:dyDescent="0.2">
      <c r="B925" s="539"/>
      <c r="C925" s="276" t="s">
        <v>15372</v>
      </c>
      <c r="D925" s="258">
        <v>7</v>
      </c>
      <c r="E925" s="258">
        <v>10</v>
      </c>
      <c r="F925" s="258">
        <v>127</v>
      </c>
    </row>
    <row r="926" spans="2:6" s="187" customFormat="1" ht="14.45" hidden="1" customHeight="1" outlineLevel="1" x14ac:dyDescent="0.2">
      <c r="B926" s="539"/>
      <c r="C926" s="276" t="s">
        <v>12743</v>
      </c>
      <c r="D926" s="258">
        <v>59</v>
      </c>
      <c r="E926" s="258">
        <v>86</v>
      </c>
      <c r="F926" s="258">
        <v>1023</v>
      </c>
    </row>
    <row r="927" spans="2:6" s="187" customFormat="1" ht="14.45" hidden="1" customHeight="1" outlineLevel="1" x14ac:dyDescent="0.2">
      <c r="B927" s="539"/>
      <c r="C927" s="276" t="s">
        <v>17007</v>
      </c>
      <c r="D927" s="258">
        <v>25</v>
      </c>
      <c r="E927" s="258">
        <v>9</v>
      </c>
      <c r="F927" s="258">
        <v>245</v>
      </c>
    </row>
    <row r="928" spans="2:6" s="187" customFormat="1" ht="14.45" hidden="1" customHeight="1" outlineLevel="1" x14ac:dyDescent="0.2">
      <c r="B928" s="539"/>
      <c r="C928" s="276" t="s">
        <v>12687</v>
      </c>
      <c r="D928" s="258">
        <v>20</v>
      </c>
      <c r="E928" s="258">
        <v>32</v>
      </c>
      <c r="F928" s="258">
        <v>1157</v>
      </c>
    </row>
    <row r="929" spans="2:6" s="187" customFormat="1" ht="14.45" hidden="1" customHeight="1" outlineLevel="1" x14ac:dyDescent="0.2">
      <c r="B929" s="539"/>
      <c r="C929" s="276" t="s">
        <v>15373</v>
      </c>
      <c r="D929" s="258">
        <v>137</v>
      </c>
      <c r="E929" s="258">
        <v>3204</v>
      </c>
      <c r="F929" s="258">
        <v>0</v>
      </c>
    </row>
    <row r="930" spans="2:6" s="187" customFormat="1" ht="14.45" hidden="1" customHeight="1" outlineLevel="1" x14ac:dyDescent="0.2">
      <c r="B930" s="539"/>
      <c r="C930" s="276" t="s">
        <v>17717</v>
      </c>
      <c r="D930" s="258">
        <v>2</v>
      </c>
      <c r="E930" s="258">
        <v>0</v>
      </c>
      <c r="F930" s="258">
        <v>4</v>
      </c>
    </row>
    <row r="931" spans="2:6" s="187" customFormat="1" ht="14.45" hidden="1" customHeight="1" outlineLevel="1" x14ac:dyDescent="0.2">
      <c r="B931" s="539"/>
      <c r="C931" s="276" t="s">
        <v>15374</v>
      </c>
      <c r="D931" s="258">
        <v>20</v>
      </c>
      <c r="E931" s="258">
        <v>27</v>
      </c>
      <c r="F931" s="258">
        <v>1514</v>
      </c>
    </row>
    <row r="932" spans="2:6" s="187" customFormat="1" ht="14.45" hidden="1" customHeight="1" outlineLevel="1" x14ac:dyDescent="0.2">
      <c r="B932" s="539"/>
      <c r="C932" s="276" t="s">
        <v>15375</v>
      </c>
      <c r="D932" s="258">
        <v>19</v>
      </c>
      <c r="E932" s="258">
        <v>258</v>
      </c>
      <c r="F932" s="258">
        <v>154</v>
      </c>
    </row>
    <row r="933" spans="2:6" s="187" customFormat="1" ht="14.45" hidden="1" customHeight="1" outlineLevel="1" x14ac:dyDescent="0.2">
      <c r="B933" s="539"/>
      <c r="C933" s="276" t="s">
        <v>15376</v>
      </c>
      <c r="D933" s="258">
        <v>236</v>
      </c>
      <c r="E933" s="258">
        <v>1201</v>
      </c>
      <c r="F933" s="258">
        <v>5156</v>
      </c>
    </row>
    <row r="934" spans="2:6" s="187" customFormat="1" ht="14.45" hidden="1" customHeight="1" outlineLevel="1" x14ac:dyDescent="0.2">
      <c r="B934" s="539"/>
      <c r="C934" s="276" t="s">
        <v>17138</v>
      </c>
      <c r="D934" s="258">
        <v>3</v>
      </c>
      <c r="E934" s="258">
        <v>2</v>
      </c>
      <c r="F934" s="258">
        <v>12</v>
      </c>
    </row>
    <row r="935" spans="2:6" s="187" customFormat="1" ht="14.45" hidden="1" customHeight="1" outlineLevel="1" x14ac:dyDescent="0.2">
      <c r="B935" s="539"/>
      <c r="C935" s="276" t="s">
        <v>17529</v>
      </c>
      <c r="D935" s="258">
        <v>1</v>
      </c>
      <c r="E935" s="258">
        <v>98</v>
      </c>
      <c r="F935" s="258">
        <v>3</v>
      </c>
    </row>
    <row r="936" spans="2:6" s="187" customFormat="1" ht="14.45" hidden="1" customHeight="1" outlineLevel="1" x14ac:dyDescent="0.2">
      <c r="B936" s="539"/>
      <c r="C936" s="276" t="s">
        <v>15377</v>
      </c>
      <c r="D936" s="258">
        <v>3</v>
      </c>
      <c r="E936" s="258">
        <v>0</v>
      </c>
      <c r="F936" s="258">
        <v>7</v>
      </c>
    </row>
    <row r="937" spans="2:6" s="187" customFormat="1" ht="14.45" hidden="1" customHeight="1" outlineLevel="1" x14ac:dyDescent="0.2">
      <c r="B937" s="539"/>
      <c r="C937" s="276" t="s">
        <v>17139</v>
      </c>
      <c r="D937" s="258">
        <v>7</v>
      </c>
      <c r="E937" s="258">
        <v>425</v>
      </c>
      <c r="F937" s="258">
        <v>173</v>
      </c>
    </row>
    <row r="938" spans="2:6" s="187" customFormat="1" ht="14.45" hidden="1" customHeight="1" outlineLevel="1" x14ac:dyDescent="0.2">
      <c r="B938" s="539"/>
      <c r="C938" s="276" t="s">
        <v>17530</v>
      </c>
      <c r="D938" s="258">
        <v>11</v>
      </c>
      <c r="E938" s="258">
        <v>303</v>
      </c>
      <c r="F938" s="258">
        <v>125</v>
      </c>
    </row>
    <row r="939" spans="2:6" s="187" customFormat="1" ht="14.45" hidden="1" customHeight="1" outlineLevel="1" x14ac:dyDescent="0.2">
      <c r="B939" s="539"/>
      <c r="C939" s="276" t="s">
        <v>15378</v>
      </c>
      <c r="D939" s="258">
        <v>24</v>
      </c>
      <c r="E939" s="258">
        <v>8</v>
      </c>
      <c r="F939" s="258">
        <v>316</v>
      </c>
    </row>
    <row r="940" spans="2:6" s="187" customFormat="1" ht="14.45" hidden="1" customHeight="1" outlineLevel="1" x14ac:dyDescent="0.2">
      <c r="B940" s="539"/>
      <c r="C940" s="276" t="s">
        <v>17531</v>
      </c>
      <c r="D940" s="258">
        <v>2</v>
      </c>
      <c r="E940" s="258">
        <v>0</v>
      </c>
      <c r="F940" s="258">
        <v>8</v>
      </c>
    </row>
    <row r="941" spans="2:6" s="187" customFormat="1" ht="14.45" hidden="1" customHeight="1" outlineLevel="1" x14ac:dyDescent="0.2">
      <c r="B941" s="539"/>
      <c r="C941" s="276" t="s">
        <v>15379</v>
      </c>
      <c r="D941" s="258">
        <v>16</v>
      </c>
      <c r="E941" s="258">
        <v>2</v>
      </c>
      <c r="F941" s="258">
        <v>4447</v>
      </c>
    </row>
    <row r="942" spans="2:6" s="187" customFormat="1" ht="14.45" hidden="1" customHeight="1" outlineLevel="1" x14ac:dyDescent="0.2">
      <c r="B942" s="539"/>
      <c r="C942" s="276" t="s">
        <v>15380</v>
      </c>
      <c r="D942" s="258">
        <v>129</v>
      </c>
      <c r="E942" s="258">
        <v>18223</v>
      </c>
      <c r="F942" s="258">
        <v>3938</v>
      </c>
    </row>
    <row r="943" spans="2:6" s="187" customFormat="1" ht="14.45" hidden="1" customHeight="1" outlineLevel="1" x14ac:dyDescent="0.2">
      <c r="B943" s="539"/>
      <c r="C943" s="276" t="s">
        <v>12436</v>
      </c>
      <c r="D943" s="258">
        <v>352</v>
      </c>
      <c r="E943" s="258">
        <v>7994</v>
      </c>
      <c r="F943" s="258">
        <v>703</v>
      </c>
    </row>
    <row r="944" spans="2:6" s="187" customFormat="1" ht="14.45" hidden="1" customHeight="1" outlineLevel="1" x14ac:dyDescent="0.2">
      <c r="B944" s="539"/>
      <c r="C944" s="276" t="s">
        <v>15381</v>
      </c>
      <c r="D944" s="258">
        <v>4</v>
      </c>
      <c r="E944" s="258">
        <v>0</v>
      </c>
      <c r="F944" s="258">
        <v>302</v>
      </c>
    </row>
    <row r="945" spans="2:6" s="187" customFormat="1" ht="14.45" hidden="1" customHeight="1" outlineLevel="1" x14ac:dyDescent="0.2">
      <c r="B945" s="539"/>
      <c r="C945" s="276" t="s">
        <v>15382</v>
      </c>
      <c r="D945" s="258">
        <v>207</v>
      </c>
      <c r="E945" s="258">
        <v>922</v>
      </c>
      <c r="F945" s="258">
        <v>2116</v>
      </c>
    </row>
    <row r="946" spans="2:6" s="187" customFormat="1" ht="14.45" hidden="1" customHeight="1" outlineLevel="1" x14ac:dyDescent="0.2">
      <c r="B946" s="539"/>
      <c r="C946" s="276" t="s">
        <v>15383</v>
      </c>
      <c r="D946" s="258">
        <v>12</v>
      </c>
      <c r="E946" s="258">
        <v>1</v>
      </c>
      <c r="F946" s="258">
        <v>124</v>
      </c>
    </row>
    <row r="947" spans="2:6" s="187" customFormat="1" ht="14.45" hidden="1" customHeight="1" outlineLevel="1" x14ac:dyDescent="0.2">
      <c r="B947" s="539"/>
      <c r="C947" s="276" t="s">
        <v>15384</v>
      </c>
      <c r="D947" s="258">
        <v>547</v>
      </c>
      <c r="E947" s="258">
        <v>993</v>
      </c>
      <c r="F947" s="258">
        <v>586</v>
      </c>
    </row>
    <row r="948" spans="2:6" s="187" customFormat="1" ht="14.45" hidden="1" customHeight="1" outlineLevel="1" x14ac:dyDescent="0.2">
      <c r="B948" s="539"/>
      <c r="C948" s="276" t="s">
        <v>15385</v>
      </c>
      <c r="D948" s="258">
        <v>39</v>
      </c>
      <c r="E948" s="258">
        <v>1</v>
      </c>
      <c r="F948" s="258">
        <v>583</v>
      </c>
    </row>
    <row r="949" spans="2:6" s="187" customFormat="1" ht="14.45" hidden="1" customHeight="1" outlineLevel="1" x14ac:dyDescent="0.2">
      <c r="B949" s="539"/>
      <c r="C949" s="276" t="s">
        <v>17532</v>
      </c>
      <c r="D949" s="258">
        <v>38</v>
      </c>
      <c r="E949" s="258">
        <v>99</v>
      </c>
      <c r="F949" s="258">
        <v>387</v>
      </c>
    </row>
    <row r="950" spans="2:6" s="187" customFormat="1" ht="14.45" hidden="1" customHeight="1" outlineLevel="1" x14ac:dyDescent="0.2">
      <c r="B950" s="539"/>
      <c r="C950" s="276" t="s">
        <v>15386</v>
      </c>
      <c r="D950" s="258">
        <v>227</v>
      </c>
      <c r="E950" s="258">
        <v>280</v>
      </c>
      <c r="F950" s="258">
        <v>5235</v>
      </c>
    </row>
    <row r="951" spans="2:6" s="187" customFormat="1" ht="14.45" hidden="1" customHeight="1" outlineLevel="1" x14ac:dyDescent="0.2">
      <c r="B951" s="539"/>
      <c r="C951" s="276" t="s">
        <v>15387</v>
      </c>
      <c r="D951" s="258">
        <v>69</v>
      </c>
      <c r="E951" s="258">
        <v>25</v>
      </c>
      <c r="F951" s="258">
        <v>622</v>
      </c>
    </row>
    <row r="952" spans="2:6" s="187" customFormat="1" ht="14.45" hidden="1" customHeight="1" outlineLevel="1" x14ac:dyDescent="0.2">
      <c r="B952" s="539"/>
      <c r="C952" s="276" t="s">
        <v>9518</v>
      </c>
      <c r="D952" s="258">
        <v>43</v>
      </c>
      <c r="E952" s="258">
        <v>5</v>
      </c>
      <c r="F952" s="258">
        <v>140</v>
      </c>
    </row>
    <row r="953" spans="2:6" s="187" customFormat="1" ht="14.45" hidden="1" customHeight="1" outlineLevel="1" x14ac:dyDescent="0.2">
      <c r="B953" s="539"/>
      <c r="C953" s="276" t="s">
        <v>15388</v>
      </c>
      <c r="D953" s="258">
        <v>45</v>
      </c>
      <c r="E953" s="258">
        <v>3907</v>
      </c>
      <c r="F953" s="258">
        <v>310</v>
      </c>
    </row>
    <row r="954" spans="2:6" s="187" customFormat="1" ht="14.45" hidden="1" customHeight="1" outlineLevel="1" x14ac:dyDescent="0.2">
      <c r="B954" s="539"/>
      <c r="C954" s="276" t="s">
        <v>15389</v>
      </c>
      <c r="D954" s="258">
        <v>102</v>
      </c>
      <c r="E954" s="258">
        <v>1320</v>
      </c>
      <c r="F954" s="258">
        <v>1489</v>
      </c>
    </row>
    <row r="955" spans="2:6" s="187" customFormat="1" ht="14.45" hidden="1" customHeight="1" outlineLevel="1" x14ac:dyDescent="0.2">
      <c r="B955" s="539"/>
      <c r="C955" s="276" t="s">
        <v>15390</v>
      </c>
      <c r="D955" s="258">
        <v>96</v>
      </c>
      <c r="E955" s="258">
        <v>3181</v>
      </c>
      <c r="F955" s="258">
        <v>1360</v>
      </c>
    </row>
    <row r="956" spans="2:6" s="187" customFormat="1" ht="14.45" hidden="1" customHeight="1" outlineLevel="1" x14ac:dyDescent="0.2">
      <c r="B956" s="539"/>
      <c r="C956" s="276" t="s">
        <v>15391</v>
      </c>
      <c r="D956" s="258">
        <v>60</v>
      </c>
      <c r="E956" s="258">
        <v>20</v>
      </c>
      <c r="F956" s="258">
        <v>221</v>
      </c>
    </row>
    <row r="957" spans="2:6" s="187" customFormat="1" ht="14.45" hidden="1" customHeight="1" outlineLevel="1" x14ac:dyDescent="0.2">
      <c r="B957" s="539"/>
      <c r="C957" s="276" t="s">
        <v>17760</v>
      </c>
      <c r="D957" s="258">
        <v>19</v>
      </c>
      <c r="E957" s="258">
        <v>0</v>
      </c>
      <c r="F957" s="258">
        <v>5</v>
      </c>
    </row>
    <row r="958" spans="2:6" s="187" customFormat="1" ht="14.45" hidden="1" customHeight="1" outlineLevel="1" x14ac:dyDescent="0.2">
      <c r="B958" s="539"/>
      <c r="C958" s="276" t="s">
        <v>9553</v>
      </c>
      <c r="D958" s="258">
        <v>3</v>
      </c>
      <c r="E958" s="258">
        <v>30</v>
      </c>
      <c r="F958" s="258">
        <v>117</v>
      </c>
    </row>
    <row r="959" spans="2:6" s="187" customFormat="1" ht="14.45" hidden="1" customHeight="1" outlineLevel="1" x14ac:dyDescent="0.2">
      <c r="B959" s="539"/>
      <c r="C959" s="276" t="s">
        <v>15392</v>
      </c>
      <c r="D959" s="258">
        <v>8</v>
      </c>
      <c r="E959" s="258">
        <v>78</v>
      </c>
      <c r="F959" s="258">
        <v>87</v>
      </c>
    </row>
    <row r="960" spans="2:6" s="187" customFormat="1" ht="14.45" hidden="1" customHeight="1" outlineLevel="1" x14ac:dyDescent="0.2">
      <c r="B960" s="539"/>
      <c r="C960" s="276" t="s">
        <v>15393</v>
      </c>
      <c r="D960" s="258">
        <v>176</v>
      </c>
      <c r="E960" s="258">
        <v>3209</v>
      </c>
      <c r="F960" s="258">
        <v>557</v>
      </c>
    </row>
    <row r="961" spans="2:6" s="187" customFormat="1" ht="14.45" hidden="1" customHeight="1" outlineLevel="1" x14ac:dyDescent="0.2">
      <c r="B961" s="539"/>
      <c r="C961" s="276" t="s">
        <v>15394</v>
      </c>
      <c r="D961" s="258">
        <v>32</v>
      </c>
      <c r="E961" s="258">
        <v>65</v>
      </c>
      <c r="F961" s="258">
        <v>390</v>
      </c>
    </row>
    <row r="962" spans="2:6" s="187" customFormat="1" ht="14.45" hidden="1" customHeight="1" outlineLevel="1" x14ac:dyDescent="0.2">
      <c r="B962" s="539"/>
      <c r="C962" s="276" t="s">
        <v>15395</v>
      </c>
      <c r="D962" s="258">
        <v>16</v>
      </c>
      <c r="E962" s="258">
        <v>2</v>
      </c>
      <c r="F962" s="258">
        <v>963</v>
      </c>
    </row>
    <row r="963" spans="2:6" s="187" customFormat="1" ht="14.45" hidden="1" customHeight="1" outlineLevel="1" x14ac:dyDescent="0.2">
      <c r="B963" s="539"/>
      <c r="C963" s="276" t="s">
        <v>11051</v>
      </c>
      <c r="D963" s="258">
        <v>1</v>
      </c>
      <c r="E963" s="258">
        <v>0</v>
      </c>
      <c r="F963" s="258">
        <v>13</v>
      </c>
    </row>
    <row r="964" spans="2:6" s="187" customFormat="1" ht="14.45" hidden="1" customHeight="1" outlineLevel="1" x14ac:dyDescent="0.2">
      <c r="B964" s="539"/>
      <c r="C964" s="276" t="s">
        <v>15396</v>
      </c>
      <c r="D964" s="258">
        <v>7</v>
      </c>
      <c r="E964" s="258">
        <v>2997</v>
      </c>
      <c r="F964" s="258">
        <v>329</v>
      </c>
    </row>
    <row r="965" spans="2:6" s="187" customFormat="1" ht="14.45" hidden="1" customHeight="1" outlineLevel="1" x14ac:dyDescent="0.2">
      <c r="B965" s="539"/>
      <c r="C965" s="276" t="s">
        <v>15397</v>
      </c>
      <c r="D965" s="258">
        <v>18</v>
      </c>
      <c r="E965" s="258">
        <v>26</v>
      </c>
      <c r="F965" s="258">
        <v>56</v>
      </c>
    </row>
    <row r="966" spans="2:6" s="187" customFormat="1" ht="14.45" hidden="1" customHeight="1" outlineLevel="1" x14ac:dyDescent="0.2">
      <c r="B966" s="539"/>
      <c r="C966" s="276" t="s">
        <v>15398</v>
      </c>
      <c r="D966" s="258">
        <v>1</v>
      </c>
      <c r="E966" s="258">
        <v>0</v>
      </c>
      <c r="F966" s="258">
        <v>4</v>
      </c>
    </row>
    <row r="967" spans="2:6" s="187" customFormat="1" ht="14.45" hidden="1" customHeight="1" outlineLevel="1" x14ac:dyDescent="0.2">
      <c r="B967" s="539"/>
      <c r="C967" s="276" t="s">
        <v>17255</v>
      </c>
      <c r="D967" s="258">
        <v>9</v>
      </c>
      <c r="E967" s="258">
        <v>0</v>
      </c>
      <c r="F967" s="258">
        <v>26</v>
      </c>
    </row>
    <row r="968" spans="2:6" s="187" customFormat="1" ht="14.45" hidden="1" customHeight="1" outlineLevel="1" x14ac:dyDescent="0.2">
      <c r="B968" s="539"/>
      <c r="C968" s="276" t="s">
        <v>17533</v>
      </c>
      <c r="D968" s="258">
        <v>2</v>
      </c>
      <c r="E968" s="258">
        <v>1233</v>
      </c>
      <c r="F968" s="258">
        <v>3</v>
      </c>
    </row>
    <row r="969" spans="2:6" s="187" customFormat="1" ht="14.45" hidden="1" customHeight="1" outlineLevel="1" x14ac:dyDescent="0.2">
      <c r="B969" s="539"/>
      <c r="C969" s="276" t="s">
        <v>15822</v>
      </c>
      <c r="D969" s="258">
        <v>6</v>
      </c>
      <c r="E969" s="258">
        <v>0</v>
      </c>
      <c r="F969" s="258">
        <v>14</v>
      </c>
    </row>
    <row r="970" spans="2:6" s="187" customFormat="1" ht="14.45" hidden="1" customHeight="1" outlineLevel="1" x14ac:dyDescent="0.2">
      <c r="B970" s="539"/>
      <c r="C970" s="276" t="s">
        <v>15399</v>
      </c>
      <c r="D970" s="258">
        <v>9</v>
      </c>
      <c r="E970" s="258">
        <v>21</v>
      </c>
      <c r="F970" s="258">
        <v>73</v>
      </c>
    </row>
    <row r="971" spans="2:6" s="187" customFormat="1" ht="14.45" hidden="1" customHeight="1" outlineLevel="1" x14ac:dyDescent="0.2">
      <c r="B971" s="539"/>
      <c r="C971" s="276" t="s">
        <v>15400</v>
      </c>
      <c r="D971" s="258">
        <v>5</v>
      </c>
      <c r="E971" s="258">
        <v>0</v>
      </c>
      <c r="F971" s="258">
        <v>116</v>
      </c>
    </row>
    <row r="972" spans="2:6" s="187" customFormat="1" ht="14.45" hidden="1" customHeight="1" outlineLevel="1" x14ac:dyDescent="0.2">
      <c r="B972" s="539"/>
      <c r="C972" s="276" t="s">
        <v>15401</v>
      </c>
      <c r="D972" s="258">
        <v>10</v>
      </c>
      <c r="E972" s="258">
        <v>14</v>
      </c>
      <c r="F972" s="258">
        <v>175</v>
      </c>
    </row>
    <row r="973" spans="2:6" s="187" customFormat="1" ht="14.45" hidden="1" customHeight="1" outlineLevel="1" x14ac:dyDescent="0.2">
      <c r="B973" s="539"/>
      <c r="C973" s="276" t="s">
        <v>15402</v>
      </c>
      <c r="D973" s="258">
        <v>5</v>
      </c>
      <c r="E973" s="258">
        <v>8</v>
      </c>
      <c r="F973" s="258">
        <v>15</v>
      </c>
    </row>
    <row r="974" spans="2:6" s="187" customFormat="1" ht="14.45" hidden="1" customHeight="1" outlineLevel="1" x14ac:dyDescent="0.2">
      <c r="B974" s="539"/>
      <c r="C974" s="276" t="s">
        <v>17534</v>
      </c>
      <c r="D974" s="258">
        <v>3</v>
      </c>
      <c r="E974" s="258">
        <v>569</v>
      </c>
      <c r="F974" s="258">
        <v>5</v>
      </c>
    </row>
    <row r="975" spans="2:6" s="187" customFormat="1" ht="14.45" hidden="1" customHeight="1" outlineLevel="1" x14ac:dyDescent="0.2">
      <c r="B975" s="539"/>
      <c r="C975" s="276" t="s">
        <v>17256</v>
      </c>
      <c r="D975" s="258">
        <v>5</v>
      </c>
      <c r="E975" s="258">
        <v>8</v>
      </c>
      <c r="F975" s="258">
        <v>10</v>
      </c>
    </row>
    <row r="976" spans="2:6" s="187" customFormat="1" ht="14.45" hidden="1" customHeight="1" outlineLevel="1" x14ac:dyDescent="0.2">
      <c r="B976" s="539"/>
      <c r="C976" s="276" t="s">
        <v>15403</v>
      </c>
      <c r="D976" s="258">
        <v>22</v>
      </c>
      <c r="E976" s="258">
        <v>199</v>
      </c>
      <c r="F976" s="258">
        <v>187</v>
      </c>
    </row>
    <row r="977" spans="2:6" s="187" customFormat="1" ht="14.45" hidden="1" customHeight="1" outlineLevel="1" x14ac:dyDescent="0.2">
      <c r="B977" s="539"/>
      <c r="C977" s="276" t="s">
        <v>15404</v>
      </c>
      <c r="D977" s="258">
        <v>1</v>
      </c>
      <c r="E977" s="258">
        <v>0</v>
      </c>
      <c r="F977" s="258">
        <v>2</v>
      </c>
    </row>
    <row r="978" spans="2:6" s="187" customFormat="1" ht="14.45" hidden="1" customHeight="1" outlineLevel="1" x14ac:dyDescent="0.2">
      <c r="B978" s="539"/>
      <c r="C978" s="276" t="s">
        <v>15405</v>
      </c>
      <c r="D978" s="258">
        <v>24</v>
      </c>
      <c r="E978" s="258">
        <v>12</v>
      </c>
      <c r="F978" s="258">
        <v>338</v>
      </c>
    </row>
    <row r="979" spans="2:6" s="187" customFormat="1" ht="14.45" hidden="1" customHeight="1" outlineLevel="1" x14ac:dyDescent="0.2">
      <c r="B979" s="539"/>
      <c r="C979" s="276" t="s">
        <v>17257</v>
      </c>
      <c r="D979" s="258">
        <v>3</v>
      </c>
      <c r="E979" s="258">
        <v>2</v>
      </c>
      <c r="F979" s="258">
        <v>43</v>
      </c>
    </row>
    <row r="980" spans="2:6" s="187" customFormat="1" ht="14.45" hidden="1" customHeight="1" outlineLevel="1" x14ac:dyDescent="0.2">
      <c r="B980" s="539"/>
      <c r="C980" s="276" t="s">
        <v>16970</v>
      </c>
      <c r="D980" s="258">
        <v>9</v>
      </c>
      <c r="E980" s="258">
        <v>0</v>
      </c>
      <c r="F980" s="258">
        <v>27</v>
      </c>
    </row>
    <row r="981" spans="2:6" s="187" customFormat="1" ht="14.45" hidden="1" customHeight="1" outlineLevel="1" x14ac:dyDescent="0.2">
      <c r="B981" s="539"/>
      <c r="C981" s="276" t="s">
        <v>17888</v>
      </c>
      <c r="D981" s="258">
        <v>8</v>
      </c>
      <c r="E981" s="258">
        <v>18</v>
      </c>
      <c r="F981" s="258">
        <v>36</v>
      </c>
    </row>
    <row r="982" spans="2:6" s="187" customFormat="1" ht="14.45" hidden="1" customHeight="1" outlineLevel="1" x14ac:dyDescent="0.2">
      <c r="B982" s="539"/>
      <c r="C982" s="276" t="s">
        <v>15406</v>
      </c>
      <c r="D982" s="258">
        <v>142</v>
      </c>
      <c r="E982" s="258">
        <v>1577</v>
      </c>
      <c r="F982" s="258">
        <v>808</v>
      </c>
    </row>
    <row r="983" spans="2:6" s="187" customFormat="1" ht="14.45" hidden="1" customHeight="1" outlineLevel="1" x14ac:dyDescent="0.2">
      <c r="B983" s="539"/>
      <c r="C983" s="276" t="s">
        <v>15407</v>
      </c>
      <c r="D983" s="258">
        <v>25</v>
      </c>
      <c r="E983" s="258">
        <v>3</v>
      </c>
      <c r="F983" s="258">
        <v>1083</v>
      </c>
    </row>
    <row r="984" spans="2:6" s="187" customFormat="1" ht="14.45" hidden="1" customHeight="1" outlineLevel="1" x14ac:dyDescent="0.2">
      <c r="B984" s="539"/>
      <c r="C984" s="276" t="s">
        <v>16971</v>
      </c>
      <c r="D984" s="258">
        <v>2</v>
      </c>
      <c r="E984" s="258">
        <v>214</v>
      </c>
      <c r="F984" s="258">
        <v>0</v>
      </c>
    </row>
    <row r="985" spans="2:6" s="187" customFormat="1" ht="14.45" hidden="1" customHeight="1" outlineLevel="1" x14ac:dyDescent="0.2">
      <c r="B985" s="539"/>
      <c r="C985" s="276" t="s">
        <v>17535</v>
      </c>
      <c r="D985" s="258">
        <v>42</v>
      </c>
      <c r="E985" s="258">
        <v>22</v>
      </c>
      <c r="F985" s="258">
        <v>120</v>
      </c>
    </row>
    <row r="986" spans="2:6" s="187" customFormat="1" ht="14.45" hidden="1" customHeight="1" outlineLevel="1" x14ac:dyDescent="0.2">
      <c r="B986" s="539"/>
      <c r="C986" s="276" t="s">
        <v>17536</v>
      </c>
      <c r="D986" s="258">
        <v>7</v>
      </c>
      <c r="E986" s="258">
        <v>641</v>
      </c>
      <c r="F986" s="258">
        <v>254</v>
      </c>
    </row>
    <row r="987" spans="2:6" s="187" customFormat="1" ht="14.45" hidden="1" customHeight="1" outlineLevel="1" x14ac:dyDescent="0.2">
      <c r="B987" s="539"/>
      <c r="C987" s="276" t="s">
        <v>17119</v>
      </c>
      <c r="D987" s="258">
        <v>9</v>
      </c>
      <c r="E987" s="258">
        <v>226</v>
      </c>
      <c r="F987" s="258">
        <v>136</v>
      </c>
    </row>
    <row r="988" spans="2:6" s="187" customFormat="1" ht="14.45" hidden="1" customHeight="1" outlineLevel="1" x14ac:dyDescent="0.2">
      <c r="B988" s="539"/>
      <c r="C988" s="276" t="s">
        <v>17847</v>
      </c>
      <c r="D988" s="258">
        <v>16</v>
      </c>
      <c r="E988" s="258">
        <v>46</v>
      </c>
      <c r="F988" s="258">
        <v>67</v>
      </c>
    </row>
    <row r="989" spans="2:6" s="187" customFormat="1" ht="14.45" hidden="1" customHeight="1" outlineLevel="1" x14ac:dyDescent="0.2">
      <c r="B989" s="539"/>
      <c r="C989" s="276" t="s">
        <v>15408</v>
      </c>
      <c r="D989" s="258">
        <v>109</v>
      </c>
      <c r="E989" s="258">
        <v>632</v>
      </c>
      <c r="F989" s="258">
        <v>1309</v>
      </c>
    </row>
    <row r="990" spans="2:6" s="187" customFormat="1" ht="14.45" hidden="1" customHeight="1" outlineLevel="1" x14ac:dyDescent="0.2">
      <c r="B990" s="539"/>
      <c r="C990" s="276" t="s">
        <v>15409</v>
      </c>
      <c r="D990" s="258">
        <v>4</v>
      </c>
      <c r="E990" s="258">
        <v>442</v>
      </c>
      <c r="F990" s="258">
        <v>187</v>
      </c>
    </row>
    <row r="991" spans="2:6" s="187" customFormat="1" ht="14.45" hidden="1" customHeight="1" outlineLevel="1" x14ac:dyDescent="0.2">
      <c r="B991" s="539"/>
      <c r="C991" s="276" t="s">
        <v>17761</v>
      </c>
      <c r="D991" s="258">
        <v>4</v>
      </c>
      <c r="E991" s="258">
        <v>0</v>
      </c>
      <c r="F991" s="258">
        <v>8</v>
      </c>
    </row>
    <row r="992" spans="2:6" s="187" customFormat="1" ht="14.45" hidden="1" customHeight="1" outlineLevel="1" x14ac:dyDescent="0.2">
      <c r="B992" s="539"/>
      <c r="C992" s="276" t="s">
        <v>17762</v>
      </c>
      <c r="D992" s="258">
        <v>6</v>
      </c>
      <c r="E992" s="258">
        <v>0</v>
      </c>
      <c r="F992" s="258">
        <v>10</v>
      </c>
    </row>
    <row r="993" spans="2:6" s="187" customFormat="1" ht="14.45" hidden="1" customHeight="1" outlineLevel="1" x14ac:dyDescent="0.2">
      <c r="B993" s="539"/>
      <c r="C993" s="276" t="s">
        <v>17537</v>
      </c>
      <c r="D993" s="258">
        <v>8</v>
      </c>
      <c r="E993" s="258">
        <v>0</v>
      </c>
      <c r="F993" s="258">
        <v>14</v>
      </c>
    </row>
    <row r="994" spans="2:6" s="187" customFormat="1" ht="14.45" hidden="1" customHeight="1" outlineLevel="1" x14ac:dyDescent="0.2">
      <c r="B994" s="539"/>
      <c r="C994" s="276" t="s">
        <v>17538</v>
      </c>
      <c r="D994" s="258">
        <v>3</v>
      </c>
      <c r="E994" s="258">
        <v>0</v>
      </c>
      <c r="F994" s="258">
        <v>5</v>
      </c>
    </row>
    <row r="995" spans="2:6" s="187" customFormat="1" ht="14.45" hidden="1" customHeight="1" outlineLevel="1" x14ac:dyDescent="0.2">
      <c r="B995" s="539"/>
      <c r="C995" s="276" t="s">
        <v>17656</v>
      </c>
      <c r="D995" s="258">
        <v>5</v>
      </c>
      <c r="E995" s="258">
        <v>54</v>
      </c>
      <c r="F995" s="258">
        <v>64</v>
      </c>
    </row>
    <row r="996" spans="2:6" s="187" customFormat="1" ht="14.45" hidden="1" customHeight="1" outlineLevel="1" x14ac:dyDescent="0.2">
      <c r="B996" s="539"/>
      <c r="C996" s="276" t="s">
        <v>17763</v>
      </c>
      <c r="D996" s="258">
        <v>5</v>
      </c>
      <c r="E996" s="258">
        <v>284</v>
      </c>
      <c r="F996" s="258">
        <v>150</v>
      </c>
    </row>
    <row r="997" spans="2:6" s="187" customFormat="1" ht="14.45" hidden="1" customHeight="1" outlineLevel="1" x14ac:dyDescent="0.2">
      <c r="B997" s="539"/>
      <c r="C997" s="276" t="s">
        <v>17539</v>
      </c>
      <c r="D997" s="258">
        <v>6</v>
      </c>
      <c r="E997" s="258">
        <v>29</v>
      </c>
      <c r="F997" s="258">
        <v>58</v>
      </c>
    </row>
    <row r="998" spans="2:6" s="187" customFormat="1" ht="14.45" hidden="1" customHeight="1" outlineLevel="1" x14ac:dyDescent="0.2">
      <c r="B998" s="539"/>
      <c r="C998" s="276" t="s">
        <v>15410</v>
      </c>
      <c r="D998" s="258">
        <v>22</v>
      </c>
      <c r="E998" s="258">
        <v>1</v>
      </c>
      <c r="F998" s="258">
        <v>68</v>
      </c>
    </row>
    <row r="999" spans="2:6" s="187" customFormat="1" ht="14.45" hidden="1" customHeight="1" outlineLevel="1" x14ac:dyDescent="0.2">
      <c r="B999" s="539"/>
      <c r="C999" s="276" t="s">
        <v>15411</v>
      </c>
      <c r="D999" s="258">
        <v>22</v>
      </c>
      <c r="E999" s="258">
        <v>1</v>
      </c>
      <c r="F999" s="258">
        <v>384</v>
      </c>
    </row>
    <row r="1000" spans="2:6" s="187" customFormat="1" ht="14.45" hidden="1" customHeight="1" outlineLevel="1" x14ac:dyDescent="0.2">
      <c r="B1000" s="539"/>
      <c r="C1000" s="276" t="s">
        <v>15412</v>
      </c>
      <c r="D1000" s="258">
        <v>99</v>
      </c>
      <c r="E1000" s="258">
        <v>1197</v>
      </c>
      <c r="F1000" s="258">
        <v>709</v>
      </c>
    </row>
    <row r="1001" spans="2:6" s="187" customFormat="1" ht="14.45" hidden="1" customHeight="1" outlineLevel="1" x14ac:dyDescent="0.2">
      <c r="B1001" s="539"/>
      <c r="C1001" s="276" t="s">
        <v>17305</v>
      </c>
      <c r="D1001" s="258">
        <v>5</v>
      </c>
      <c r="E1001" s="258">
        <v>0</v>
      </c>
      <c r="F1001" s="258">
        <v>71</v>
      </c>
    </row>
    <row r="1002" spans="2:6" s="187" customFormat="1" ht="14.45" hidden="1" customHeight="1" outlineLevel="1" x14ac:dyDescent="0.2">
      <c r="B1002" s="539"/>
      <c r="C1002" s="276" t="s">
        <v>16144</v>
      </c>
      <c r="D1002" s="258">
        <v>1</v>
      </c>
      <c r="E1002" s="258">
        <v>0</v>
      </c>
      <c r="F1002" s="258">
        <v>2</v>
      </c>
    </row>
    <row r="1003" spans="2:6" s="187" customFormat="1" ht="14.45" hidden="1" customHeight="1" outlineLevel="1" x14ac:dyDescent="0.2">
      <c r="B1003" s="539"/>
      <c r="C1003" s="276" t="s">
        <v>17540</v>
      </c>
      <c r="D1003" s="258">
        <v>56</v>
      </c>
      <c r="E1003" s="258">
        <v>2</v>
      </c>
      <c r="F1003" s="258">
        <v>186</v>
      </c>
    </row>
    <row r="1004" spans="2:6" s="187" customFormat="1" ht="14.45" hidden="1" customHeight="1" outlineLevel="1" x14ac:dyDescent="0.2">
      <c r="B1004" s="539"/>
      <c r="C1004" s="276" t="s">
        <v>17889</v>
      </c>
      <c r="D1004" s="258">
        <v>28</v>
      </c>
      <c r="E1004" s="258">
        <v>277</v>
      </c>
      <c r="F1004" s="258">
        <v>298</v>
      </c>
    </row>
    <row r="1005" spans="2:6" s="187" customFormat="1" ht="14.45" hidden="1" customHeight="1" outlineLevel="1" x14ac:dyDescent="0.2">
      <c r="B1005" s="539"/>
      <c r="C1005" s="276" t="s">
        <v>15413</v>
      </c>
      <c r="D1005" s="258">
        <v>11</v>
      </c>
      <c r="E1005" s="258">
        <v>16</v>
      </c>
      <c r="F1005" s="258">
        <v>40</v>
      </c>
    </row>
    <row r="1006" spans="2:6" s="187" customFormat="1" ht="14.45" hidden="1" customHeight="1" outlineLevel="1" x14ac:dyDescent="0.2">
      <c r="B1006" s="539"/>
      <c r="C1006" s="276" t="s">
        <v>15414</v>
      </c>
      <c r="D1006" s="258">
        <v>2</v>
      </c>
      <c r="E1006" s="258">
        <v>0</v>
      </c>
      <c r="F1006" s="258">
        <v>18</v>
      </c>
    </row>
    <row r="1007" spans="2:6" s="187" customFormat="1" ht="14.45" hidden="1" customHeight="1" outlineLevel="1" x14ac:dyDescent="0.2">
      <c r="B1007" s="539"/>
      <c r="C1007" s="276" t="s">
        <v>15415</v>
      </c>
      <c r="D1007" s="258">
        <v>20</v>
      </c>
      <c r="E1007" s="258">
        <v>229</v>
      </c>
      <c r="F1007" s="258">
        <v>356</v>
      </c>
    </row>
    <row r="1008" spans="2:6" s="187" customFormat="1" ht="14.45" hidden="1" customHeight="1" outlineLevel="1" x14ac:dyDescent="0.2">
      <c r="B1008" s="539"/>
      <c r="C1008" s="276" t="s">
        <v>16145</v>
      </c>
      <c r="D1008" s="258">
        <v>10</v>
      </c>
      <c r="E1008" s="258">
        <v>119</v>
      </c>
      <c r="F1008" s="258">
        <v>63</v>
      </c>
    </row>
    <row r="1009" spans="2:6" s="187" customFormat="1" ht="14.45" hidden="1" customHeight="1" outlineLevel="1" x14ac:dyDescent="0.2">
      <c r="B1009" s="539"/>
      <c r="C1009" s="276" t="s">
        <v>15416</v>
      </c>
      <c r="D1009" s="258">
        <v>1</v>
      </c>
      <c r="E1009" s="258">
        <v>0</v>
      </c>
      <c r="F1009" s="258">
        <v>3</v>
      </c>
    </row>
    <row r="1010" spans="2:6" s="187" customFormat="1" ht="14.45" hidden="1" customHeight="1" outlineLevel="1" x14ac:dyDescent="0.2">
      <c r="B1010" s="539"/>
      <c r="C1010" s="276" t="s">
        <v>15417</v>
      </c>
      <c r="D1010" s="258">
        <v>20</v>
      </c>
      <c r="E1010" s="258">
        <v>118</v>
      </c>
      <c r="F1010" s="258">
        <v>176</v>
      </c>
    </row>
    <row r="1011" spans="2:6" s="187" customFormat="1" ht="14.45" hidden="1" customHeight="1" outlineLevel="1" x14ac:dyDescent="0.2">
      <c r="B1011" s="539"/>
      <c r="C1011" s="276" t="s">
        <v>10048</v>
      </c>
      <c r="D1011" s="258">
        <v>100</v>
      </c>
      <c r="E1011" s="258">
        <v>2031</v>
      </c>
      <c r="F1011" s="258">
        <v>1896</v>
      </c>
    </row>
    <row r="1012" spans="2:6" s="187" customFormat="1" ht="14.45" hidden="1" customHeight="1" outlineLevel="1" x14ac:dyDescent="0.2">
      <c r="B1012" s="539"/>
      <c r="C1012" s="276" t="s">
        <v>15418</v>
      </c>
      <c r="D1012" s="258">
        <v>1</v>
      </c>
      <c r="E1012" s="258">
        <v>0</v>
      </c>
      <c r="F1012" s="258">
        <v>5</v>
      </c>
    </row>
    <row r="1013" spans="2:6" s="187" customFormat="1" ht="14.45" hidden="1" customHeight="1" outlineLevel="1" x14ac:dyDescent="0.2">
      <c r="B1013" s="539"/>
      <c r="C1013" s="276" t="s">
        <v>17541</v>
      </c>
      <c r="D1013" s="258">
        <v>1</v>
      </c>
      <c r="E1013" s="258">
        <v>69</v>
      </c>
      <c r="F1013" s="258">
        <v>1</v>
      </c>
    </row>
    <row r="1014" spans="2:6" s="187" customFormat="1" ht="14.45" hidden="1" customHeight="1" outlineLevel="1" x14ac:dyDescent="0.2">
      <c r="B1014" s="539"/>
      <c r="C1014" s="276" t="s">
        <v>9789</v>
      </c>
      <c r="D1014" s="258">
        <v>7</v>
      </c>
      <c r="E1014" s="258">
        <v>4</v>
      </c>
      <c r="F1014" s="258">
        <v>15</v>
      </c>
    </row>
    <row r="1015" spans="2:6" s="187" customFormat="1" ht="14.45" hidden="1" customHeight="1" outlineLevel="1" x14ac:dyDescent="0.2">
      <c r="B1015" s="539"/>
      <c r="C1015" s="276" t="s">
        <v>15419</v>
      </c>
      <c r="D1015" s="258">
        <v>10</v>
      </c>
      <c r="E1015" s="258">
        <v>0</v>
      </c>
      <c r="F1015" s="258">
        <v>42</v>
      </c>
    </row>
    <row r="1016" spans="2:6" s="187" customFormat="1" ht="14.45" hidden="1" customHeight="1" outlineLevel="1" x14ac:dyDescent="0.2">
      <c r="B1016" s="539"/>
      <c r="C1016" s="276" t="s">
        <v>15420</v>
      </c>
      <c r="D1016" s="258">
        <v>2</v>
      </c>
      <c r="E1016" s="258">
        <v>0</v>
      </c>
      <c r="F1016" s="258">
        <v>13</v>
      </c>
    </row>
    <row r="1017" spans="2:6" s="187" customFormat="1" ht="14.45" hidden="1" customHeight="1" outlineLevel="1" x14ac:dyDescent="0.2">
      <c r="B1017" s="539"/>
      <c r="C1017" s="276" t="s">
        <v>15421</v>
      </c>
      <c r="D1017" s="258">
        <v>27</v>
      </c>
      <c r="E1017" s="258">
        <v>3561</v>
      </c>
      <c r="F1017" s="258">
        <v>79</v>
      </c>
    </row>
    <row r="1018" spans="2:6" s="187" customFormat="1" ht="14.45" hidden="1" customHeight="1" outlineLevel="1" x14ac:dyDescent="0.2">
      <c r="B1018" s="539"/>
      <c r="C1018" s="276" t="s">
        <v>15422</v>
      </c>
      <c r="D1018" s="258">
        <v>8</v>
      </c>
      <c r="E1018" s="258">
        <v>5223</v>
      </c>
      <c r="F1018" s="258">
        <v>166</v>
      </c>
    </row>
    <row r="1019" spans="2:6" s="187" customFormat="1" ht="14.45" hidden="1" customHeight="1" outlineLevel="1" x14ac:dyDescent="0.2">
      <c r="B1019" s="539"/>
      <c r="C1019" s="276" t="s">
        <v>17542</v>
      </c>
      <c r="D1019" s="258">
        <v>1</v>
      </c>
      <c r="E1019" s="258">
        <v>0</v>
      </c>
      <c r="F1019" s="258">
        <v>2</v>
      </c>
    </row>
    <row r="1020" spans="2:6" s="187" customFormat="1" ht="14.45" hidden="1" customHeight="1" outlineLevel="1" x14ac:dyDescent="0.2">
      <c r="B1020" s="539"/>
      <c r="C1020" s="276" t="s">
        <v>15423</v>
      </c>
      <c r="D1020" s="258">
        <v>4</v>
      </c>
      <c r="E1020" s="258">
        <v>28</v>
      </c>
      <c r="F1020" s="258">
        <v>1136</v>
      </c>
    </row>
    <row r="1021" spans="2:6" s="187" customFormat="1" ht="14.45" hidden="1" customHeight="1" outlineLevel="1" x14ac:dyDescent="0.2">
      <c r="B1021" s="539"/>
      <c r="C1021" s="276" t="s">
        <v>17543</v>
      </c>
      <c r="D1021" s="258">
        <v>87</v>
      </c>
      <c r="E1021" s="258">
        <v>1435</v>
      </c>
      <c r="F1021" s="258">
        <v>507</v>
      </c>
    </row>
    <row r="1022" spans="2:6" s="187" customFormat="1" ht="14.45" hidden="1" customHeight="1" outlineLevel="1" x14ac:dyDescent="0.2">
      <c r="B1022" s="539"/>
      <c r="C1022" s="276" t="s">
        <v>15424</v>
      </c>
      <c r="D1022" s="258">
        <v>94</v>
      </c>
      <c r="E1022" s="258">
        <v>7886</v>
      </c>
      <c r="F1022" s="258">
        <v>2519</v>
      </c>
    </row>
    <row r="1023" spans="2:6" s="187" customFormat="1" ht="14.45" hidden="1" customHeight="1" outlineLevel="1" x14ac:dyDescent="0.2">
      <c r="B1023" s="539"/>
      <c r="C1023" s="276" t="s">
        <v>15425</v>
      </c>
      <c r="D1023" s="258">
        <v>7</v>
      </c>
      <c r="E1023" s="258">
        <v>16</v>
      </c>
      <c r="F1023" s="258">
        <v>61</v>
      </c>
    </row>
    <row r="1024" spans="2:6" s="187" customFormat="1" ht="14.45" hidden="1" customHeight="1" outlineLevel="1" x14ac:dyDescent="0.2">
      <c r="B1024" s="539"/>
      <c r="C1024" s="276" t="s">
        <v>16959</v>
      </c>
      <c r="D1024" s="258">
        <v>1</v>
      </c>
      <c r="E1024" s="258">
        <v>0</v>
      </c>
      <c r="F1024" s="258">
        <v>2</v>
      </c>
    </row>
    <row r="1025" spans="2:6" s="187" customFormat="1" ht="14.45" hidden="1" customHeight="1" outlineLevel="1" x14ac:dyDescent="0.2">
      <c r="B1025" s="539"/>
      <c r="C1025" s="276" t="s">
        <v>15426</v>
      </c>
      <c r="D1025" s="258">
        <v>62</v>
      </c>
      <c r="E1025" s="258">
        <v>1</v>
      </c>
      <c r="F1025" s="258">
        <v>76</v>
      </c>
    </row>
    <row r="1026" spans="2:6" s="187" customFormat="1" ht="14.45" hidden="1" customHeight="1" outlineLevel="1" x14ac:dyDescent="0.2">
      <c r="B1026" s="539"/>
      <c r="C1026" s="276" t="s">
        <v>15427</v>
      </c>
      <c r="D1026" s="258">
        <v>13</v>
      </c>
      <c r="E1026" s="258">
        <v>295</v>
      </c>
      <c r="F1026" s="258">
        <v>161</v>
      </c>
    </row>
    <row r="1027" spans="2:6" s="187" customFormat="1" ht="14.45" hidden="1" customHeight="1" outlineLevel="1" x14ac:dyDescent="0.2">
      <c r="B1027" s="539"/>
      <c r="C1027" s="276" t="s">
        <v>15428</v>
      </c>
      <c r="D1027" s="258">
        <v>19</v>
      </c>
      <c r="E1027" s="258">
        <v>201</v>
      </c>
      <c r="F1027" s="258">
        <v>45</v>
      </c>
    </row>
    <row r="1028" spans="2:6" s="187" customFormat="1" ht="14.45" hidden="1" customHeight="1" outlineLevel="1" x14ac:dyDescent="0.2">
      <c r="B1028" s="539"/>
      <c r="C1028" s="276" t="s">
        <v>13764</v>
      </c>
      <c r="D1028" s="258">
        <v>9</v>
      </c>
      <c r="E1028" s="258">
        <v>128</v>
      </c>
      <c r="F1028" s="258">
        <v>19</v>
      </c>
    </row>
    <row r="1029" spans="2:6" s="187" customFormat="1" ht="14.45" hidden="1" customHeight="1" outlineLevel="1" x14ac:dyDescent="0.2">
      <c r="B1029" s="539"/>
      <c r="C1029" s="276" t="s">
        <v>15429</v>
      </c>
      <c r="D1029" s="258">
        <v>47</v>
      </c>
      <c r="E1029" s="258">
        <v>1733</v>
      </c>
      <c r="F1029" s="258">
        <v>253</v>
      </c>
    </row>
    <row r="1030" spans="2:6" s="187" customFormat="1" ht="14.45" hidden="1" customHeight="1" outlineLevel="1" x14ac:dyDescent="0.2">
      <c r="B1030" s="539"/>
      <c r="C1030" s="276" t="s">
        <v>18461</v>
      </c>
      <c r="D1030" s="258">
        <v>2</v>
      </c>
      <c r="E1030" s="258">
        <v>0</v>
      </c>
      <c r="F1030" s="258">
        <v>0</v>
      </c>
    </row>
    <row r="1031" spans="2:6" s="187" customFormat="1" ht="14.45" hidden="1" customHeight="1" outlineLevel="1" x14ac:dyDescent="0.2">
      <c r="B1031" s="539"/>
      <c r="C1031" s="276" t="s">
        <v>17544</v>
      </c>
      <c r="D1031" s="258">
        <v>4</v>
      </c>
      <c r="E1031" s="258">
        <v>1</v>
      </c>
      <c r="F1031" s="258">
        <v>28</v>
      </c>
    </row>
    <row r="1032" spans="2:6" s="187" customFormat="1" ht="14.45" hidden="1" customHeight="1" outlineLevel="1" x14ac:dyDescent="0.2">
      <c r="B1032" s="539"/>
      <c r="C1032" s="276" t="s">
        <v>17545</v>
      </c>
      <c r="D1032" s="258">
        <v>36</v>
      </c>
      <c r="E1032" s="258">
        <v>2451</v>
      </c>
      <c r="F1032" s="258">
        <v>993</v>
      </c>
    </row>
    <row r="1033" spans="2:6" s="187" customFormat="1" ht="14.45" hidden="1" customHeight="1" outlineLevel="1" x14ac:dyDescent="0.2">
      <c r="B1033" s="539"/>
      <c r="C1033" s="276" t="s">
        <v>17718</v>
      </c>
      <c r="D1033" s="258">
        <v>7</v>
      </c>
      <c r="E1033" s="258">
        <v>0</v>
      </c>
      <c r="F1033" s="258">
        <v>18</v>
      </c>
    </row>
    <row r="1034" spans="2:6" s="187" customFormat="1" ht="14.45" hidden="1" customHeight="1" outlineLevel="1" x14ac:dyDescent="0.2">
      <c r="B1034" s="539"/>
      <c r="C1034" s="276" t="s">
        <v>15430</v>
      </c>
      <c r="D1034" s="258">
        <v>3</v>
      </c>
      <c r="E1034" s="258">
        <v>684</v>
      </c>
      <c r="F1034" s="258">
        <v>39</v>
      </c>
    </row>
    <row r="1035" spans="2:6" s="187" customFormat="1" ht="14.45" hidden="1" customHeight="1" outlineLevel="1" x14ac:dyDescent="0.2">
      <c r="B1035" s="539"/>
      <c r="C1035" s="276" t="s">
        <v>18136</v>
      </c>
      <c r="D1035" s="258">
        <v>15</v>
      </c>
      <c r="E1035" s="258">
        <v>0</v>
      </c>
      <c r="F1035" s="258">
        <v>74</v>
      </c>
    </row>
    <row r="1036" spans="2:6" s="187" customFormat="1" ht="14.45" hidden="1" customHeight="1" outlineLevel="1" x14ac:dyDescent="0.2">
      <c r="B1036" s="539"/>
      <c r="C1036" s="276" t="s">
        <v>17546</v>
      </c>
      <c r="D1036" s="258">
        <v>4</v>
      </c>
      <c r="E1036" s="258">
        <v>39</v>
      </c>
      <c r="F1036" s="258">
        <v>48</v>
      </c>
    </row>
    <row r="1037" spans="2:6" s="187" customFormat="1" ht="14.45" hidden="1" customHeight="1" outlineLevel="1" x14ac:dyDescent="0.2">
      <c r="B1037" s="539"/>
      <c r="C1037" s="276" t="s">
        <v>15431</v>
      </c>
      <c r="D1037" s="258">
        <v>53</v>
      </c>
      <c r="E1037" s="258">
        <v>27</v>
      </c>
      <c r="F1037" s="258">
        <v>414</v>
      </c>
    </row>
    <row r="1038" spans="2:6" s="187" customFormat="1" ht="14.45" hidden="1" customHeight="1" outlineLevel="1" x14ac:dyDescent="0.2">
      <c r="B1038" s="539"/>
      <c r="C1038" s="276" t="s">
        <v>17547</v>
      </c>
      <c r="D1038" s="258">
        <v>2</v>
      </c>
      <c r="E1038" s="258">
        <v>0</v>
      </c>
      <c r="F1038" s="258">
        <v>31</v>
      </c>
    </row>
    <row r="1039" spans="2:6" s="187" customFormat="1" ht="14.45" hidden="1" customHeight="1" outlineLevel="1" x14ac:dyDescent="0.2">
      <c r="B1039" s="539"/>
      <c r="C1039" s="276" t="s">
        <v>15432</v>
      </c>
      <c r="D1039" s="258">
        <v>13</v>
      </c>
      <c r="E1039" s="258">
        <v>276</v>
      </c>
      <c r="F1039" s="258">
        <v>129</v>
      </c>
    </row>
    <row r="1040" spans="2:6" s="187" customFormat="1" ht="14.45" hidden="1" customHeight="1" outlineLevel="1" x14ac:dyDescent="0.2">
      <c r="B1040" s="539"/>
      <c r="C1040" s="276" t="s">
        <v>17548</v>
      </c>
      <c r="D1040" s="258">
        <v>3</v>
      </c>
      <c r="E1040" s="258">
        <v>466</v>
      </c>
      <c r="F1040" s="258">
        <v>1</v>
      </c>
    </row>
    <row r="1041" spans="2:6" s="187" customFormat="1" ht="14.45" hidden="1" customHeight="1" outlineLevel="1" x14ac:dyDescent="0.2">
      <c r="B1041" s="539"/>
      <c r="C1041" s="276" t="s">
        <v>8447</v>
      </c>
      <c r="D1041" s="258">
        <v>2765</v>
      </c>
      <c r="E1041" s="258">
        <v>2322</v>
      </c>
      <c r="F1041" s="258">
        <v>58318</v>
      </c>
    </row>
    <row r="1042" spans="2:6" s="187" customFormat="1" ht="14.45" hidden="1" customHeight="1" outlineLevel="1" x14ac:dyDescent="0.2">
      <c r="B1042" s="539"/>
      <c r="C1042" s="276" t="s">
        <v>15433</v>
      </c>
      <c r="D1042" s="258">
        <v>27</v>
      </c>
      <c r="E1042" s="258">
        <v>3</v>
      </c>
      <c r="F1042" s="258">
        <v>112</v>
      </c>
    </row>
    <row r="1043" spans="2:6" s="187" customFormat="1" ht="14.45" hidden="1" customHeight="1" outlineLevel="1" x14ac:dyDescent="0.2">
      <c r="B1043" s="539"/>
      <c r="C1043" s="276" t="s">
        <v>19144</v>
      </c>
      <c r="D1043" s="258">
        <v>194</v>
      </c>
      <c r="E1043" s="258">
        <v>2022</v>
      </c>
      <c r="F1043" s="258">
        <v>2271</v>
      </c>
    </row>
    <row r="1044" spans="2:6" s="187" customFormat="1" ht="14.45" hidden="1" customHeight="1" outlineLevel="1" x14ac:dyDescent="0.2">
      <c r="B1044" s="539"/>
      <c r="C1044" s="276" t="s">
        <v>17549</v>
      </c>
      <c r="D1044" s="258">
        <v>3</v>
      </c>
      <c r="E1044" s="258">
        <v>333</v>
      </c>
      <c r="F1044" s="258">
        <v>70</v>
      </c>
    </row>
    <row r="1045" spans="2:6" s="187" customFormat="1" ht="14.45" hidden="1" customHeight="1" outlineLevel="1" x14ac:dyDescent="0.2">
      <c r="B1045" s="539"/>
      <c r="C1045" s="276" t="s">
        <v>10311</v>
      </c>
      <c r="D1045" s="258">
        <v>12</v>
      </c>
      <c r="E1045" s="258">
        <v>1239</v>
      </c>
      <c r="F1045" s="258">
        <v>147</v>
      </c>
    </row>
    <row r="1046" spans="2:6" s="187" customFormat="1" ht="14.45" hidden="1" customHeight="1" outlineLevel="1" x14ac:dyDescent="0.2">
      <c r="B1046" s="539"/>
      <c r="C1046" s="276" t="s">
        <v>15434</v>
      </c>
      <c r="D1046" s="258">
        <v>10</v>
      </c>
      <c r="E1046" s="258">
        <v>2536</v>
      </c>
      <c r="F1046" s="258">
        <v>17</v>
      </c>
    </row>
    <row r="1047" spans="2:6" s="187" customFormat="1" ht="14.45" hidden="1" customHeight="1" outlineLevel="1" x14ac:dyDescent="0.2">
      <c r="B1047" s="539"/>
      <c r="C1047" s="276" t="s">
        <v>17764</v>
      </c>
      <c r="D1047" s="258">
        <v>4</v>
      </c>
      <c r="E1047" s="258">
        <v>7</v>
      </c>
      <c r="F1047" s="258">
        <v>11</v>
      </c>
    </row>
    <row r="1048" spans="2:6" s="187" customFormat="1" ht="14.45" hidden="1" customHeight="1" outlineLevel="1" x14ac:dyDescent="0.2">
      <c r="B1048" s="539"/>
      <c r="C1048" s="276" t="s">
        <v>17657</v>
      </c>
      <c r="D1048" s="258">
        <v>3</v>
      </c>
      <c r="E1048" s="258">
        <v>111</v>
      </c>
      <c r="F1048" s="258">
        <v>76</v>
      </c>
    </row>
    <row r="1049" spans="2:6" s="187" customFormat="1" ht="14.45" hidden="1" customHeight="1" outlineLevel="1" x14ac:dyDescent="0.2">
      <c r="B1049" s="539"/>
      <c r="C1049" s="276" t="s">
        <v>19145</v>
      </c>
      <c r="D1049" s="258">
        <v>1</v>
      </c>
      <c r="E1049" s="258">
        <v>0</v>
      </c>
      <c r="F1049" s="258">
        <v>2</v>
      </c>
    </row>
    <row r="1050" spans="2:6" s="187" customFormat="1" ht="14.45" hidden="1" customHeight="1" outlineLevel="1" x14ac:dyDescent="0.2">
      <c r="B1050" s="539"/>
      <c r="C1050" s="276" t="s">
        <v>17765</v>
      </c>
      <c r="D1050" s="258">
        <v>6</v>
      </c>
      <c r="E1050" s="258">
        <v>592</v>
      </c>
      <c r="F1050" s="258">
        <v>311</v>
      </c>
    </row>
    <row r="1051" spans="2:6" s="187" customFormat="1" ht="14.45" hidden="1" customHeight="1" outlineLevel="1" x14ac:dyDescent="0.2">
      <c r="B1051" s="539"/>
      <c r="C1051" s="276" t="s">
        <v>15435</v>
      </c>
      <c r="D1051" s="258">
        <v>15</v>
      </c>
      <c r="E1051" s="258">
        <v>850</v>
      </c>
      <c r="F1051" s="258">
        <v>381</v>
      </c>
    </row>
    <row r="1052" spans="2:6" s="187" customFormat="1" ht="14.45" hidden="1" customHeight="1" outlineLevel="1" x14ac:dyDescent="0.2">
      <c r="B1052" s="539"/>
      <c r="C1052" s="276" t="s">
        <v>15436</v>
      </c>
      <c r="D1052" s="258">
        <v>12</v>
      </c>
      <c r="E1052" s="258">
        <v>97</v>
      </c>
      <c r="F1052" s="258">
        <v>71</v>
      </c>
    </row>
    <row r="1053" spans="2:6" s="187" customFormat="1" ht="14.45" hidden="1" customHeight="1" outlineLevel="1" x14ac:dyDescent="0.2">
      <c r="B1053" s="539"/>
      <c r="C1053" s="276" t="s">
        <v>15754</v>
      </c>
      <c r="D1053" s="258">
        <v>6</v>
      </c>
      <c r="E1053" s="258">
        <v>95</v>
      </c>
      <c r="F1053" s="258">
        <v>129</v>
      </c>
    </row>
    <row r="1054" spans="2:6" s="187" customFormat="1" ht="14.45" hidden="1" customHeight="1" outlineLevel="1" x14ac:dyDescent="0.2">
      <c r="B1054" s="539"/>
      <c r="C1054" s="276" t="s">
        <v>15437</v>
      </c>
      <c r="D1054" s="258">
        <v>11</v>
      </c>
      <c r="E1054" s="258">
        <v>24</v>
      </c>
      <c r="F1054" s="258">
        <v>150</v>
      </c>
    </row>
    <row r="1055" spans="2:6" s="187" customFormat="1" ht="14.45" hidden="1" customHeight="1" outlineLevel="1" x14ac:dyDescent="0.2">
      <c r="B1055" s="539"/>
      <c r="C1055" s="276" t="s">
        <v>17766</v>
      </c>
      <c r="D1055" s="258">
        <v>15</v>
      </c>
      <c r="E1055" s="258">
        <v>9</v>
      </c>
      <c r="F1055" s="258">
        <v>39</v>
      </c>
    </row>
    <row r="1056" spans="2:6" s="187" customFormat="1" ht="14.45" hidden="1" customHeight="1" outlineLevel="1" x14ac:dyDescent="0.2">
      <c r="B1056" s="539"/>
      <c r="C1056" s="276" t="s">
        <v>16960</v>
      </c>
      <c r="D1056" s="258">
        <v>21</v>
      </c>
      <c r="E1056" s="258">
        <v>38</v>
      </c>
      <c r="F1056" s="258">
        <v>74</v>
      </c>
    </row>
    <row r="1057" spans="2:6" s="187" customFormat="1" ht="14.45" hidden="1" customHeight="1" outlineLevel="1" x14ac:dyDescent="0.2">
      <c r="B1057" s="539"/>
      <c r="C1057" s="276" t="s">
        <v>15438</v>
      </c>
      <c r="D1057" s="258">
        <v>212</v>
      </c>
      <c r="E1057" s="258">
        <v>7960</v>
      </c>
      <c r="F1057" s="258">
        <v>7670</v>
      </c>
    </row>
    <row r="1058" spans="2:6" s="187" customFormat="1" ht="14.45" hidden="1" customHeight="1" outlineLevel="1" x14ac:dyDescent="0.2">
      <c r="B1058" s="539"/>
      <c r="C1058" s="276" t="s">
        <v>15439</v>
      </c>
      <c r="D1058" s="258">
        <v>1</v>
      </c>
      <c r="E1058" s="258">
        <v>0</v>
      </c>
      <c r="F1058" s="258">
        <v>2</v>
      </c>
    </row>
    <row r="1059" spans="2:6" s="187" customFormat="1" ht="14.45" hidden="1" customHeight="1" outlineLevel="1" x14ac:dyDescent="0.2">
      <c r="B1059" s="539"/>
      <c r="C1059" s="276" t="s">
        <v>9954</v>
      </c>
      <c r="D1059" s="258">
        <v>9</v>
      </c>
      <c r="E1059" s="258">
        <v>44</v>
      </c>
      <c r="F1059" s="258">
        <v>32</v>
      </c>
    </row>
    <row r="1060" spans="2:6" s="187" customFormat="1" ht="14.45" hidden="1" customHeight="1" outlineLevel="1" x14ac:dyDescent="0.2">
      <c r="B1060" s="539"/>
      <c r="C1060" s="276" t="s">
        <v>10327</v>
      </c>
      <c r="D1060" s="258">
        <v>4</v>
      </c>
      <c r="E1060" s="258">
        <v>0</v>
      </c>
      <c r="F1060" s="258">
        <v>16</v>
      </c>
    </row>
    <row r="1061" spans="2:6" s="187" customFormat="1" ht="14.45" hidden="1" customHeight="1" outlineLevel="1" x14ac:dyDescent="0.2">
      <c r="B1061" s="539"/>
      <c r="C1061" s="276" t="s">
        <v>12561</v>
      </c>
      <c r="D1061" s="258">
        <v>153</v>
      </c>
      <c r="E1061" s="258">
        <v>16951</v>
      </c>
      <c r="F1061" s="258">
        <v>3635</v>
      </c>
    </row>
    <row r="1062" spans="2:6" s="187" customFormat="1" ht="14.45" hidden="1" customHeight="1" outlineLevel="1" x14ac:dyDescent="0.2">
      <c r="B1062" s="539"/>
      <c r="C1062" s="276" t="s">
        <v>12334</v>
      </c>
      <c r="D1062" s="258">
        <v>83</v>
      </c>
      <c r="E1062" s="258">
        <v>2540</v>
      </c>
      <c r="F1062" s="258">
        <v>918</v>
      </c>
    </row>
    <row r="1063" spans="2:6" s="187" customFormat="1" ht="14.45" hidden="1" customHeight="1" outlineLevel="1" x14ac:dyDescent="0.2">
      <c r="B1063" s="539"/>
      <c r="C1063" s="276" t="s">
        <v>15823</v>
      </c>
      <c r="D1063" s="258">
        <v>8</v>
      </c>
      <c r="E1063" s="258">
        <v>266</v>
      </c>
      <c r="F1063" s="258">
        <v>87</v>
      </c>
    </row>
    <row r="1064" spans="2:6" s="187" customFormat="1" ht="14.45" hidden="1" customHeight="1" outlineLevel="1" x14ac:dyDescent="0.2">
      <c r="B1064" s="539"/>
      <c r="C1064" s="276" t="s">
        <v>17550</v>
      </c>
      <c r="D1064" s="258">
        <v>2</v>
      </c>
      <c r="E1064" s="258">
        <v>0</v>
      </c>
      <c r="F1064" s="258">
        <v>2</v>
      </c>
    </row>
    <row r="1065" spans="2:6" s="187" customFormat="1" ht="14.45" hidden="1" customHeight="1" outlineLevel="1" x14ac:dyDescent="0.2">
      <c r="B1065" s="539"/>
      <c r="C1065" s="276" t="s">
        <v>17551</v>
      </c>
      <c r="D1065" s="258">
        <v>164</v>
      </c>
      <c r="E1065" s="258">
        <v>330</v>
      </c>
      <c r="F1065" s="258">
        <v>886</v>
      </c>
    </row>
    <row r="1066" spans="2:6" s="187" customFormat="1" ht="14.45" hidden="1" customHeight="1" outlineLevel="1" x14ac:dyDescent="0.2">
      <c r="B1066" s="599"/>
      <c r="C1066" s="277" t="s">
        <v>15440</v>
      </c>
      <c r="D1066" s="278">
        <v>12</v>
      </c>
      <c r="E1066" s="278">
        <v>4</v>
      </c>
      <c r="F1066" s="278">
        <v>327</v>
      </c>
    </row>
    <row r="1067" spans="2:6" s="187" customFormat="1" ht="36" customHeight="1" collapsed="1" x14ac:dyDescent="0.25">
      <c r="B1067" s="271" t="s">
        <v>15077</v>
      </c>
      <c r="C1067" s="270">
        <f>COUNTA(C1068:C1172)</f>
        <v>105</v>
      </c>
      <c r="D1067" s="279">
        <f>SUM(D1068:D1172)</f>
        <v>4751</v>
      </c>
      <c r="E1067" s="280">
        <f>SUM(E1068:E1172)</f>
        <v>120853</v>
      </c>
      <c r="F1067" s="281">
        <f>SUM(F1068:F1172)</f>
        <v>52965</v>
      </c>
    </row>
    <row r="1068" spans="2:6" s="187" customFormat="1" ht="14.45" hidden="1" customHeight="1" outlineLevel="1" x14ac:dyDescent="0.2">
      <c r="B1068" s="598" t="s">
        <v>15441</v>
      </c>
      <c r="C1068" s="272" t="s">
        <v>17552</v>
      </c>
      <c r="D1068" s="269">
        <v>1</v>
      </c>
      <c r="E1068" s="269">
        <v>0</v>
      </c>
      <c r="F1068" s="269">
        <v>0</v>
      </c>
    </row>
    <row r="1069" spans="2:6" s="187" customFormat="1" ht="14.45" hidden="1" customHeight="1" outlineLevel="1" x14ac:dyDescent="0.2">
      <c r="B1069" s="539"/>
      <c r="C1069" s="276" t="s">
        <v>8838</v>
      </c>
      <c r="D1069" s="258">
        <v>4</v>
      </c>
      <c r="E1069" s="258">
        <v>1</v>
      </c>
      <c r="F1069" s="258">
        <v>48</v>
      </c>
    </row>
    <row r="1070" spans="2:6" s="187" customFormat="1" ht="14.45" hidden="1" customHeight="1" outlineLevel="1" x14ac:dyDescent="0.2">
      <c r="B1070" s="539"/>
      <c r="C1070" s="276" t="s">
        <v>17317</v>
      </c>
      <c r="D1070" s="258">
        <v>37</v>
      </c>
      <c r="E1070" s="258">
        <v>106</v>
      </c>
      <c r="F1070" s="258">
        <v>528</v>
      </c>
    </row>
    <row r="1071" spans="2:6" s="187" customFormat="1" ht="14.45" hidden="1" customHeight="1" outlineLevel="1" x14ac:dyDescent="0.2">
      <c r="B1071" s="539"/>
      <c r="C1071" s="276" t="s">
        <v>17553</v>
      </c>
      <c r="D1071" s="258">
        <v>4</v>
      </c>
      <c r="E1071" s="258">
        <v>0</v>
      </c>
      <c r="F1071" s="258">
        <v>0</v>
      </c>
    </row>
    <row r="1072" spans="2:6" s="187" customFormat="1" ht="14.45" hidden="1" customHeight="1" outlineLevel="1" x14ac:dyDescent="0.2">
      <c r="B1072" s="539"/>
      <c r="C1072" s="276" t="s">
        <v>17554</v>
      </c>
      <c r="D1072" s="258">
        <v>18</v>
      </c>
      <c r="E1072" s="258">
        <v>25</v>
      </c>
      <c r="F1072" s="258">
        <v>47</v>
      </c>
    </row>
    <row r="1073" spans="2:6" s="187" customFormat="1" ht="14.45" hidden="1" customHeight="1" outlineLevel="1" x14ac:dyDescent="0.2">
      <c r="B1073" s="539"/>
      <c r="C1073" s="276" t="s">
        <v>17658</v>
      </c>
      <c r="D1073" s="258">
        <v>5</v>
      </c>
      <c r="E1073" s="258">
        <v>0</v>
      </c>
      <c r="F1073" s="258">
        <v>10</v>
      </c>
    </row>
    <row r="1074" spans="2:6" s="187" customFormat="1" ht="14.45" hidden="1" customHeight="1" outlineLevel="1" x14ac:dyDescent="0.2">
      <c r="B1074" s="539"/>
      <c r="C1074" s="276" t="s">
        <v>16103</v>
      </c>
      <c r="D1074" s="258">
        <v>20</v>
      </c>
      <c r="E1074" s="258">
        <v>43</v>
      </c>
      <c r="F1074" s="258">
        <v>32</v>
      </c>
    </row>
    <row r="1075" spans="2:6" s="187" customFormat="1" ht="14.45" hidden="1" customHeight="1" outlineLevel="1" x14ac:dyDescent="0.2">
      <c r="B1075" s="539"/>
      <c r="C1075" s="276" t="s">
        <v>17555</v>
      </c>
      <c r="D1075" s="258">
        <v>1</v>
      </c>
      <c r="E1075" s="258">
        <v>125</v>
      </c>
      <c r="F1075" s="258">
        <v>3</v>
      </c>
    </row>
    <row r="1076" spans="2:6" s="187" customFormat="1" ht="14.45" hidden="1" customHeight="1" outlineLevel="1" x14ac:dyDescent="0.2">
      <c r="B1076" s="539"/>
      <c r="C1076" s="276" t="s">
        <v>17556</v>
      </c>
      <c r="D1076" s="258">
        <v>1</v>
      </c>
      <c r="E1076" s="258">
        <v>107</v>
      </c>
      <c r="F1076" s="258">
        <v>2</v>
      </c>
    </row>
    <row r="1077" spans="2:6" s="187" customFormat="1" ht="14.45" hidden="1" customHeight="1" outlineLevel="1" x14ac:dyDescent="0.2">
      <c r="B1077" s="539"/>
      <c r="C1077" s="276" t="s">
        <v>15319</v>
      </c>
      <c r="D1077" s="258">
        <v>19</v>
      </c>
      <c r="E1077" s="258">
        <v>1410</v>
      </c>
      <c r="F1077" s="258">
        <v>0</v>
      </c>
    </row>
    <row r="1078" spans="2:6" s="187" customFormat="1" ht="14.45" hidden="1" customHeight="1" outlineLevel="1" x14ac:dyDescent="0.2">
      <c r="B1078" s="539"/>
      <c r="C1078" s="276" t="s">
        <v>17557</v>
      </c>
      <c r="D1078" s="258">
        <v>1</v>
      </c>
      <c r="E1078" s="258">
        <v>0</v>
      </c>
      <c r="F1078" s="258">
        <v>0</v>
      </c>
    </row>
    <row r="1079" spans="2:6" s="187" customFormat="1" ht="14.45" hidden="1" customHeight="1" outlineLevel="1" x14ac:dyDescent="0.2">
      <c r="B1079" s="539"/>
      <c r="C1079" s="276" t="s">
        <v>15790</v>
      </c>
      <c r="D1079" s="258">
        <v>28</v>
      </c>
      <c r="E1079" s="258">
        <v>0</v>
      </c>
      <c r="F1079" s="258">
        <v>123</v>
      </c>
    </row>
    <row r="1080" spans="2:6" s="187" customFormat="1" ht="14.45" hidden="1" customHeight="1" outlineLevel="1" x14ac:dyDescent="0.2">
      <c r="B1080" s="539"/>
      <c r="C1080" s="276" t="s">
        <v>15320</v>
      </c>
      <c r="D1080" s="258">
        <v>39</v>
      </c>
      <c r="E1080" s="258">
        <v>163</v>
      </c>
      <c r="F1080" s="258">
        <v>732</v>
      </c>
    </row>
    <row r="1081" spans="2:6" s="187" customFormat="1" ht="14.45" hidden="1" customHeight="1" outlineLevel="1" x14ac:dyDescent="0.2">
      <c r="B1081" s="539"/>
      <c r="C1081" s="276" t="s">
        <v>15321</v>
      </c>
      <c r="D1081" s="258">
        <v>14</v>
      </c>
      <c r="E1081" s="258">
        <v>190</v>
      </c>
      <c r="F1081" s="258">
        <v>295</v>
      </c>
    </row>
    <row r="1082" spans="2:6" s="187" customFormat="1" ht="14.45" hidden="1" customHeight="1" outlineLevel="1" x14ac:dyDescent="0.2">
      <c r="B1082" s="539"/>
      <c r="C1082" s="276" t="s">
        <v>15834</v>
      </c>
      <c r="D1082" s="258">
        <v>149</v>
      </c>
      <c r="E1082" s="258">
        <v>807</v>
      </c>
      <c r="F1082" s="258">
        <v>1589</v>
      </c>
    </row>
    <row r="1083" spans="2:6" s="187" customFormat="1" ht="14.45" hidden="1" customHeight="1" outlineLevel="1" x14ac:dyDescent="0.2">
      <c r="B1083" s="539"/>
      <c r="C1083" s="276" t="s">
        <v>17558</v>
      </c>
      <c r="D1083" s="258">
        <v>8</v>
      </c>
      <c r="E1083" s="258">
        <v>35</v>
      </c>
      <c r="F1083" s="258">
        <v>207</v>
      </c>
    </row>
    <row r="1084" spans="2:6" s="187" customFormat="1" ht="14.45" hidden="1" customHeight="1" outlineLevel="1" x14ac:dyDescent="0.2">
      <c r="B1084" s="539"/>
      <c r="C1084" s="276" t="s">
        <v>11872</v>
      </c>
      <c r="D1084" s="258">
        <v>40</v>
      </c>
      <c r="E1084" s="258">
        <v>358</v>
      </c>
      <c r="F1084" s="258">
        <v>270</v>
      </c>
    </row>
    <row r="1085" spans="2:6" s="187" customFormat="1" ht="14.45" hidden="1" customHeight="1" outlineLevel="1" x14ac:dyDescent="0.2">
      <c r="B1085" s="539"/>
      <c r="C1085" s="276" t="s">
        <v>15322</v>
      </c>
      <c r="D1085" s="258">
        <v>19</v>
      </c>
      <c r="E1085" s="258">
        <v>390</v>
      </c>
      <c r="F1085" s="258">
        <v>101</v>
      </c>
    </row>
    <row r="1086" spans="2:6" s="187" customFormat="1" ht="14.45" hidden="1" customHeight="1" outlineLevel="1" x14ac:dyDescent="0.2">
      <c r="B1086" s="539"/>
      <c r="C1086" s="276" t="s">
        <v>15323</v>
      </c>
      <c r="D1086" s="258">
        <v>275</v>
      </c>
      <c r="E1086" s="258">
        <v>4256</v>
      </c>
      <c r="F1086" s="258">
        <v>2086</v>
      </c>
    </row>
    <row r="1087" spans="2:6" s="187" customFormat="1" ht="14.45" hidden="1" customHeight="1" outlineLevel="1" x14ac:dyDescent="0.2">
      <c r="B1087" s="539"/>
      <c r="C1087" s="276" t="s">
        <v>15324</v>
      </c>
      <c r="D1087" s="258">
        <v>90</v>
      </c>
      <c r="E1087" s="258">
        <v>0</v>
      </c>
      <c r="F1087" s="258">
        <v>562</v>
      </c>
    </row>
    <row r="1088" spans="2:6" s="187" customFormat="1" ht="14.45" hidden="1" customHeight="1" outlineLevel="1" x14ac:dyDescent="0.2">
      <c r="B1088" s="539"/>
      <c r="C1088" s="276" t="s">
        <v>16098</v>
      </c>
      <c r="D1088" s="258">
        <v>151</v>
      </c>
      <c r="E1088" s="258">
        <v>3111</v>
      </c>
      <c r="F1088" s="258">
        <v>1932</v>
      </c>
    </row>
    <row r="1089" spans="2:6" s="187" customFormat="1" ht="14.45" hidden="1" customHeight="1" outlineLevel="1" x14ac:dyDescent="0.2">
      <c r="B1089" s="539"/>
      <c r="C1089" s="276" t="s">
        <v>11881</v>
      </c>
      <c r="D1089" s="258">
        <v>3</v>
      </c>
      <c r="E1089" s="258">
        <v>0</v>
      </c>
      <c r="F1089" s="258">
        <v>12</v>
      </c>
    </row>
    <row r="1090" spans="2:6" s="187" customFormat="1" ht="14.45" hidden="1" customHeight="1" outlineLevel="1" x14ac:dyDescent="0.2">
      <c r="B1090" s="539"/>
      <c r="C1090" s="276" t="s">
        <v>15325</v>
      </c>
      <c r="D1090" s="258">
        <v>256</v>
      </c>
      <c r="E1090" s="258">
        <v>11457</v>
      </c>
      <c r="F1090" s="258">
        <v>3099</v>
      </c>
    </row>
    <row r="1091" spans="2:6" s="187" customFormat="1" ht="14.45" hidden="1" customHeight="1" outlineLevel="1" x14ac:dyDescent="0.2">
      <c r="B1091" s="539"/>
      <c r="C1091" s="276" t="s">
        <v>15326</v>
      </c>
      <c r="D1091" s="258">
        <v>124</v>
      </c>
      <c r="E1091" s="258">
        <v>32236</v>
      </c>
      <c r="F1091" s="258">
        <v>4164</v>
      </c>
    </row>
    <row r="1092" spans="2:6" s="187" customFormat="1" ht="14.45" hidden="1" customHeight="1" outlineLevel="1" x14ac:dyDescent="0.2">
      <c r="B1092" s="539"/>
      <c r="C1092" s="276" t="s">
        <v>15327</v>
      </c>
      <c r="D1092" s="258">
        <v>14</v>
      </c>
      <c r="E1092" s="258">
        <v>152</v>
      </c>
      <c r="F1092" s="258">
        <v>257</v>
      </c>
    </row>
    <row r="1093" spans="2:6" s="187" customFormat="1" ht="14.45" hidden="1" customHeight="1" outlineLevel="1" x14ac:dyDescent="0.2">
      <c r="B1093" s="539"/>
      <c r="C1093" s="276" t="s">
        <v>16961</v>
      </c>
      <c r="D1093" s="258">
        <v>18</v>
      </c>
      <c r="E1093" s="258">
        <v>29</v>
      </c>
      <c r="F1093" s="258">
        <v>134</v>
      </c>
    </row>
    <row r="1094" spans="2:6" s="187" customFormat="1" ht="14.45" hidden="1" customHeight="1" outlineLevel="1" x14ac:dyDescent="0.2">
      <c r="B1094" s="539"/>
      <c r="C1094" s="276" t="s">
        <v>16146</v>
      </c>
      <c r="D1094" s="258">
        <v>1</v>
      </c>
      <c r="E1094" s="258">
        <v>0</v>
      </c>
      <c r="F1094" s="258">
        <v>3</v>
      </c>
    </row>
    <row r="1095" spans="2:6" s="187" customFormat="1" ht="14.45" hidden="1" customHeight="1" outlineLevel="1" x14ac:dyDescent="0.2">
      <c r="B1095" s="539"/>
      <c r="C1095" s="276" t="s">
        <v>17120</v>
      </c>
      <c r="D1095" s="258">
        <v>17</v>
      </c>
      <c r="E1095" s="258">
        <v>259</v>
      </c>
      <c r="F1095" s="258">
        <v>49</v>
      </c>
    </row>
    <row r="1096" spans="2:6" s="187" customFormat="1" ht="14.45" hidden="1" customHeight="1" outlineLevel="1" x14ac:dyDescent="0.2">
      <c r="B1096" s="539"/>
      <c r="C1096" s="276" t="s">
        <v>15328</v>
      </c>
      <c r="D1096" s="258">
        <v>94</v>
      </c>
      <c r="E1096" s="258">
        <v>446</v>
      </c>
      <c r="F1096" s="258">
        <v>396</v>
      </c>
    </row>
    <row r="1097" spans="2:6" s="187" customFormat="1" ht="14.45" hidden="1" customHeight="1" outlineLevel="1" x14ac:dyDescent="0.2">
      <c r="B1097" s="539"/>
      <c r="C1097" s="276" t="s">
        <v>15329</v>
      </c>
      <c r="D1097" s="258">
        <v>16</v>
      </c>
      <c r="E1097" s="258">
        <v>2</v>
      </c>
      <c r="F1097" s="258">
        <v>82</v>
      </c>
    </row>
    <row r="1098" spans="2:6" s="187" customFormat="1" ht="14.45" hidden="1" customHeight="1" outlineLevel="1" x14ac:dyDescent="0.2">
      <c r="B1098" s="539"/>
      <c r="C1098" s="276" t="s">
        <v>17140</v>
      </c>
      <c r="D1098" s="258">
        <v>16</v>
      </c>
      <c r="E1098" s="258">
        <v>61</v>
      </c>
      <c r="F1098" s="258">
        <v>39</v>
      </c>
    </row>
    <row r="1099" spans="2:6" s="187" customFormat="1" ht="14.45" hidden="1" customHeight="1" outlineLevel="1" x14ac:dyDescent="0.2">
      <c r="B1099" s="539"/>
      <c r="C1099" s="276" t="s">
        <v>22057</v>
      </c>
      <c r="D1099" s="258">
        <v>10</v>
      </c>
      <c r="E1099" s="258">
        <v>0</v>
      </c>
      <c r="F1099" s="258">
        <v>0</v>
      </c>
    </row>
    <row r="1100" spans="2:6" s="187" customFormat="1" ht="14.45" hidden="1" customHeight="1" outlineLevel="1" x14ac:dyDescent="0.2">
      <c r="B1100" s="539"/>
      <c r="C1100" s="276" t="s">
        <v>15330</v>
      </c>
      <c r="D1100" s="258">
        <v>114</v>
      </c>
      <c r="E1100" s="258">
        <v>1071</v>
      </c>
      <c r="F1100" s="258">
        <v>642</v>
      </c>
    </row>
    <row r="1101" spans="2:6" s="187" customFormat="1" ht="14.45" hidden="1" customHeight="1" outlineLevel="1" x14ac:dyDescent="0.2">
      <c r="B1101" s="539"/>
      <c r="C1101" s="276" t="s">
        <v>17559</v>
      </c>
      <c r="D1101" s="258">
        <v>10</v>
      </c>
      <c r="E1101" s="258">
        <v>0</v>
      </c>
      <c r="F1101" s="258">
        <v>7</v>
      </c>
    </row>
    <row r="1102" spans="2:6" s="187" customFormat="1" ht="14.45" hidden="1" customHeight="1" outlineLevel="1" x14ac:dyDescent="0.2">
      <c r="B1102" s="539"/>
      <c r="C1102" s="276" t="s">
        <v>16147</v>
      </c>
      <c r="D1102" s="258">
        <v>284</v>
      </c>
      <c r="E1102" s="258">
        <v>316</v>
      </c>
      <c r="F1102" s="258">
        <v>2092</v>
      </c>
    </row>
    <row r="1103" spans="2:6" s="187" customFormat="1" ht="14.45" hidden="1" customHeight="1" outlineLevel="1" x14ac:dyDescent="0.2">
      <c r="B1103" s="539"/>
      <c r="C1103" s="276" t="s">
        <v>15331</v>
      </c>
      <c r="D1103" s="258">
        <v>34</v>
      </c>
      <c r="E1103" s="258">
        <v>290</v>
      </c>
      <c r="F1103" s="258">
        <v>730</v>
      </c>
    </row>
    <row r="1104" spans="2:6" s="187" customFormat="1" ht="14.45" hidden="1" customHeight="1" outlineLevel="1" x14ac:dyDescent="0.2">
      <c r="B1104" s="539"/>
      <c r="C1104" s="276" t="s">
        <v>15332</v>
      </c>
      <c r="D1104" s="258">
        <v>67</v>
      </c>
      <c r="E1104" s="258">
        <v>15</v>
      </c>
      <c r="F1104" s="258">
        <v>541</v>
      </c>
    </row>
    <row r="1105" spans="2:6" s="187" customFormat="1" ht="14.45" hidden="1" customHeight="1" outlineLevel="1" x14ac:dyDescent="0.2">
      <c r="B1105" s="539"/>
      <c r="C1105" s="276" t="s">
        <v>15333</v>
      </c>
      <c r="D1105" s="258">
        <v>81</v>
      </c>
      <c r="E1105" s="258">
        <v>8</v>
      </c>
      <c r="F1105" s="258">
        <v>2190</v>
      </c>
    </row>
    <row r="1106" spans="2:6" s="187" customFormat="1" ht="14.45" hidden="1" customHeight="1" outlineLevel="1" x14ac:dyDescent="0.2">
      <c r="B1106" s="539"/>
      <c r="C1106" s="276" t="s">
        <v>15334</v>
      </c>
      <c r="D1106" s="258">
        <v>5</v>
      </c>
      <c r="E1106" s="258">
        <v>0</v>
      </c>
      <c r="F1106" s="258">
        <v>24</v>
      </c>
    </row>
    <row r="1107" spans="2:6" s="187" customFormat="1" ht="14.45" hidden="1" customHeight="1" outlineLevel="1" x14ac:dyDescent="0.2">
      <c r="B1107" s="539"/>
      <c r="C1107" s="276" t="s">
        <v>15335</v>
      </c>
      <c r="D1107" s="258">
        <v>58</v>
      </c>
      <c r="E1107" s="258">
        <v>5809</v>
      </c>
      <c r="F1107" s="258">
        <v>703</v>
      </c>
    </row>
    <row r="1108" spans="2:6" s="187" customFormat="1" ht="14.45" hidden="1" customHeight="1" outlineLevel="1" x14ac:dyDescent="0.2">
      <c r="B1108" s="539"/>
      <c r="C1108" s="276" t="s">
        <v>15336</v>
      </c>
      <c r="D1108" s="258">
        <v>79</v>
      </c>
      <c r="E1108" s="258">
        <v>99</v>
      </c>
      <c r="F1108" s="258">
        <v>770</v>
      </c>
    </row>
    <row r="1109" spans="2:6" s="187" customFormat="1" ht="14.45" hidden="1" customHeight="1" outlineLevel="1" x14ac:dyDescent="0.2">
      <c r="B1109" s="539"/>
      <c r="C1109" s="276" t="s">
        <v>15337</v>
      </c>
      <c r="D1109" s="258">
        <v>180</v>
      </c>
      <c r="E1109" s="258">
        <v>11334</v>
      </c>
      <c r="F1109" s="258">
        <v>4168</v>
      </c>
    </row>
    <row r="1110" spans="2:6" s="187" customFormat="1" ht="14.45" hidden="1" customHeight="1" outlineLevel="1" x14ac:dyDescent="0.2">
      <c r="B1110" s="539"/>
      <c r="C1110" s="276" t="s">
        <v>17719</v>
      </c>
      <c r="D1110" s="258">
        <v>70</v>
      </c>
      <c r="E1110" s="258">
        <v>2330</v>
      </c>
      <c r="F1110" s="258">
        <v>721</v>
      </c>
    </row>
    <row r="1111" spans="2:6" s="187" customFormat="1" ht="14.45" hidden="1" customHeight="1" outlineLevel="1" x14ac:dyDescent="0.2">
      <c r="B1111" s="539"/>
      <c r="C1111" s="276" t="s">
        <v>15338</v>
      </c>
      <c r="D1111" s="258">
        <v>336</v>
      </c>
      <c r="E1111" s="258">
        <v>8459</v>
      </c>
      <c r="F1111" s="258">
        <v>2796</v>
      </c>
    </row>
    <row r="1112" spans="2:6" s="187" customFormat="1" ht="14.45" hidden="1" customHeight="1" outlineLevel="1" x14ac:dyDescent="0.2">
      <c r="B1112" s="539"/>
      <c r="C1112" s="276" t="s">
        <v>15339</v>
      </c>
      <c r="D1112" s="258">
        <v>416</v>
      </c>
      <c r="E1112" s="258">
        <v>2262</v>
      </c>
      <c r="F1112" s="258">
        <v>9082</v>
      </c>
    </row>
    <row r="1113" spans="2:6" s="187" customFormat="1" ht="14.45" hidden="1" customHeight="1" outlineLevel="1" x14ac:dyDescent="0.2">
      <c r="B1113" s="539"/>
      <c r="C1113" s="276" t="s">
        <v>17560</v>
      </c>
      <c r="D1113" s="258">
        <v>7</v>
      </c>
      <c r="E1113" s="258">
        <v>40</v>
      </c>
      <c r="F1113" s="258">
        <v>8</v>
      </c>
    </row>
    <row r="1114" spans="2:6" s="187" customFormat="1" ht="14.45" hidden="1" customHeight="1" outlineLevel="1" x14ac:dyDescent="0.2">
      <c r="B1114" s="539"/>
      <c r="C1114" s="276" t="s">
        <v>15340</v>
      </c>
      <c r="D1114" s="258">
        <v>12</v>
      </c>
      <c r="E1114" s="258">
        <v>2</v>
      </c>
      <c r="F1114" s="258">
        <v>520</v>
      </c>
    </row>
    <row r="1115" spans="2:6" s="187" customFormat="1" ht="14.45" hidden="1" customHeight="1" outlineLevel="1" x14ac:dyDescent="0.2">
      <c r="B1115" s="539"/>
      <c r="C1115" s="276" t="s">
        <v>15341</v>
      </c>
      <c r="D1115" s="258">
        <v>4</v>
      </c>
      <c r="E1115" s="258">
        <v>0</v>
      </c>
      <c r="F1115" s="258">
        <v>1260</v>
      </c>
    </row>
    <row r="1116" spans="2:6" s="187" customFormat="1" ht="14.45" hidden="1" customHeight="1" outlineLevel="1" x14ac:dyDescent="0.2">
      <c r="B1116" s="539"/>
      <c r="C1116" s="276" t="s">
        <v>17168</v>
      </c>
      <c r="D1116" s="258">
        <v>2</v>
      </c>
      <c r="E1116" s="258">
        <v>0</v>
      </c>
      <c r="F1116" s="258">
        <v>4</v>
      </c>
    </row>
    <row r="1117" spans="2:6" s="187" customFormat="1" ht="14.45" hidden="1" customHeight="1" outlineLevel="1" x14ac:dyDescent="0.2">
      <c r="B1117" s="539"/>
      <c r="C1117" s="276" t="s">
        <v>15342</v>
      </c>
      <c r="D1117" s="258">
        <v>7</v>
      </c>
      <c r="E1117" s="258">
        <v>302</v>
      </c>
      <c r="F1117" s="258">
        <v>66</v>
      </c>
    </row>
    <row r="1118" spans="2:6" s="187" customFormat="1" ht="14.45" hidden="1" customHeight="1" outlineLevel="1" x14ac:dyDescent="0.2">
      <c r="B1118" s="539"/>
      <c r="C1118" s="276" t="s">
        <v>15343</v>
      </c>
      <c r="D1118" s="258">
        <v>8</v>
      </c>
      <c r="E1118" s="258">
        <v>0</v>
      </c>
      <c r="F1118" s="258">
        <v>287</v>
      </c>
    </row>
    <row r="1119" spans="2:6" s="187" customFormat="1" ht="14.45" hidden="1" customHeight="1" outlineLevel="1" x14ac:dyDescent="0.2">
      <c r="B1119" s="539"/>
      <c r="C1119" s="276" t="s">
        <v>15344</v>
      </c>
      <c r="D1119" s="258">
        <v>30</v>
      </c>
      <c r="E1119" s="258">
        <v>392</v>
      </c>
      <c r="F1119" s="258">
        <v>80</v>
      </c>
    </row>
    <row r="1120" spans="2:6" s="187" customFormat="1" ht="14.45" hidden="1" customHeight="1" outlineLevel="1" x14ac:dyDescent="0.2">
      <c r="B1120" s="539"/>
      <c r="C1120" s="276" t="s">
        <v>15345</v>
      </c>
      <c r="D1120" s="258">
        <v>2</v>
      </c>
      <c r="E1120" s="258">
        <v>0</v>
      </c>
      <c r="F1120" s="258">
        <v>4</v>
      </c>
    </row>
    <row r="1121" spans="2:6" s="187" customFormat="1" ht="14.45" hidden="1" customHeight="1" outlineLevel="1" x14ac:dyDescent="0.2">
      <c r="B1121" s="539"/>
      <c r="C1121" s="276" t="s">
        <v>17561</v>
      </c>
      <c r="D1121" s="258">
        <v>1</v>
      </c>
      <c r="E1121" s="258">
        <v>0</v>
      </c>
      <c r="F1121" s="258">
        <v>0</v>
      </c>
    </row>
    <row r="1122" spans="2:6" s="187" customFormat="1" ht="14.45" hidden="1" customHeight="1" outlineLevel="1" x14ac:dyDescent="0.2">
      <c r="B1122" s="539"/>
      <c r="C1122" s="276" t="s">
        <v>17562</v>
      </c>
      <c r="D1122" s="258">
        <v>1</v>
      </c>
      <c r="E1122" s="258">
        <v>35</v>
      </c>
      <c r="F1122" s="258">
        <v>2</v>
      </c>
    </row>
    <row r="1123" spans="2:6" s="187" customFormat="1" ht="14.45" hidden="1" customHeight="1" outlineLevel="1" x14ac:dyDescent="0.2">
      <c r="B1123" s="539"/>
      <c r="C1123" s="276" t="s">
        <v>17563</v>
      </c>
      <c r="D1123" s="258">
        <v>1</v>
      </c>
      <c r="E1123" s="258">
        <v>0</v>
      </c>
      <c r="F1123" s="258">
        <v>0</v>
      </c>
    </row>
    <row r="1124" spans="2:6" s="187" customFormat="1" ht="14.45" hidden="1" customHeight="1" outlineLevel="1" x14ac:dyDescent="0.2">
      <c r="B1124" s="539"/>
      <c r="C1124" s="276" t="s">
        <v>17564</v>
      </c>
      <c r="D1124" s="258">
        <v>1</v>
      </c>
      <c r="E1124" s="258">
        <v>0</v>
      </c>
      <c r="F1124" s="258">
        <v>2</v>
      </c>
    </row>
    <row r="1125" spans="2:6" s="187" customFormat="1" ht="14.45" hidden="1" customHeight="1" outlineLevel="1" x14ac:dyDescent="0.2">
      <c r="B1125" s="539"/>
      <c r="C1125" s="276" t="s">
        <v>17565</v>
      </c>
      <c r="D1125" s="258">
        <v>1</v>
      </c>
      <c r="E1125" s="258">
        <v>127</v>
      </c>
      <c r="F1125" s="258">
        <v>2</v>
      </c>
    </row>
    <row r="1126" spans="2:6" s="187" customFormat="1" ht="14.45" hidden="1" customHeight="1" outlineLevel="1" x14ac:dyDescent="0.2">
      <c r="B1126" s="539"/>
      <c r="C1126" s="276" t="s">
        <v>17566</v>
      </c>
      <c r="D1126" s="258">
        <v>1</v>
      </c>
      <c r="E1126" s="258">
        <v>0</v>
      </c>
      <c r="F1126" s="258">
        <v>2</v>
      </c>
    </row>
    <row r="1127" spans="2:6" s="187" customFormat="1" ht="14.45" hidden="1" customHeight="1" outlineLevel="1" x14ac:dyDescent="0.2">
      <c r="B1127" s="539"/>
      <c r="C1127" s="276" t="s">
        <v>18137</v>
      </c>
      <c r="D1127" s="258">
        <v>1</v>
      </c>
      <c r="E1127" s="258">
        <v>49</v>
      </c>
      <c r="F1127" s="258">
        <v>2</v>
      </c>
    </row>
    <row r="1128" spans="2:6" s="187" customFormat="1" ht="14.45" hidden="1" customHeight="1" outlineLevel="1" x14ac:dyDescent="0.2">
      <c r="B1128" s="539"/>
      <c r="C1128" s="276" t="s">
        <v>17567</v>
      </c>
      <c r="D1128" s="258">
        <v>1</v>
      </c>
      <c r="E1128" s="258">
        <v>57</v>
      </c>
      <c r="F1128" s="258">
        <v>2</v>
      </c>
    </row>
    <row r="1129" spans="2:6" s="187" customFormat="1" ht="14.45" hidden="1" customHeight="1" outlineLevel="1" x14ac:dyDescent="0.2">
      <c r="B1129" s="539"/>
      <c r="C1129" s="276" t="s">
        <v>17568</v>
      </c>
      <c r="D1129" s="258">
        <v>1</v>
      </c>
      <c r="E1129" s="258">
        <v>0</v>
      </c>
      <c r="F1129" s="258">
        <v>0</v>
      </c>
    </row>
    <row r="1130" spans="2:6" s="187" customFormat="1" ht="14.45" hidden="1" customHeight="1" outlineLevel="1" x14ac:dyDescent="0.2">
      <c r="B1130" s="539"/>
      <c r="C1130" s="276" t="s">
        <v>17569</v>
      </c>
      <c r="D1130" s="258">
        <v>1</v>
      </c>
      <c r="E1130" s="258">
        <v>0</v>
      </c>
      <c r="F1130" s="258">
        <v>0</v>
      </c>
    </row>
    <row r="1131" spans="2:6" s="187" customFormat="1" ht="14.45" hidden="1" customHeight="1" outlineLevel="1" x14ac:dyDescent="0.2">
      <c r="B1131" s="539"/>
      <c r="C1131" s="276" t="s">
        <v>17570</v>
      </c>
      <c r="D1131" s="258">
        <v>1</v>
      </c>
      <c r="E1131" s="258">
        <v>0</v>
      </c>
      <c r="F1131" s="258">
        <v>2</v>
      </c>
    </row>
    <row r="1132" spans="2:6" s="187" customFormat="1" ht="14.45" hidden="1" customHeight="1" outlineLevel="1" x14ac:dyDescent="0.2">
      <c r="B1132" s="539"/>
      <c r="C1132" s="276" t="s">
        <v>17571</v>
      </c>
      <c r="D1132" s="258">
        <v>1</v>
      </c>
      <c r="E1132" s="258">
        <v>0</v>
      </c>
      <c r="F1132" s="258">
        <v>0</v>
      </c>
    </row>
    <row r="1133" spans="2:6" s="187" customFormat="1" ht="14.45" hidden="1" customHeight="1" outlineLevel="1" x14ac:dyDescent="0.2">
      <c r="B1133" s="539"/>
      <c r="C1133" s="276" t="s">
        <v>17572</v>
      </c>
      <c r="D1133" s="258">
        <v>1</v>
      </c>
      <c r="E1133" s="258">
        <v>0</v>
      </c>
      <c r="F1133" s="258">
        <v>2</v>
      </c>
    </row>
    <row r="1134" spans="2:6" s="187" customFormat="1" ht="14.45" hidden="1" customHeight="1" outlineLevel="1" x14ac:dyDescent="0.2">
      <c r="B1134" s="539"/>
      <c r="C1134" s="276" t="s">
        <v>17206</v>
      </c>
      <c r="D1134" s="258">
        <v>66</v>
      </c>
      <c r="E1134" s="258">
        <v>2399</v>
      </c>
      <c r="F1134" s="258">
        <v>268</v>
      </c>
    </row>
    <row r="1135" spans="2:6" s="187" customFormat="1" ht="14.45" hidden="1" customHeight="1" outlineLevel="1" x14ac:dyDescent="0.2">
      <c r="B1135" s="539"/>
      <c r="C1135" s="276" t="s">
        <v>17573</v>
      </c>
      <c r="D1135" s="258">
        <v>1</v>
      </c>
      <c r="E1135" s="258">
        <v>133</v>
      </c>
      <c r="F1135" s="258">
        <v>2</v>
      </c>
    </row>
    <row r="1136" spans="2:6" s="187" customFormat="1" ht="14.45" hidden="1" customHeight="1" outlineLevel="1" x14ac:dyDescent="0.2">
      <c r="B1136" s="539"/>
      <c r="C1136" s="276" t="s">
        <v>15346</v>
      </c>
      <c r="D1136" s="258">
        <v>1</v>
      </c>
      <c r="E1136" s="258">
        <v>0</v>
      </c>
      <c r="F1136" s="258">
        <v>0</v>
      </c>
    </row>
    <row r="1137" spans="2:6" s="187" customFormat="1" ht="14.45" hidden="1" customHeight="1" outlineLevel="1" x14ac:dyDescent="0.2">
      <c r="B1137" s="539"/>
      <c r="C1137" s="276" t="s">
        <v>15850</v>
      </c>
      <c r="D1137" s="258">
        <v>22</v>
      </c>
      <c r="E1137" s="258">
        <v>177</v>
      </c>
      <c r="F1137" s="258">
        <v>136</v>
      </c>
    </row>
    <row r="1138" spans="2:6" s="187" customFormat="1" ht="14.45" hidden="1" customHeight="1" outlineLevel="1" x14ac:dyDescent="0.2">
      <c r="B1138" s="539"/>
      <c r="C1138" s="276" t="s">
        <v>17574</v>
      </c>
      <c r="D1138" s="258">
        <v>8</v>
      </c>
      <c r="E1138" s="258">
        <v>146</v>
      </c>
      <c r="F1138" s="258">
        <v>57</v>
      </c>
    </row>
    <row r="1139" spans="2:6" s="187" customFormat="1" ht="14.45" hidden="1" customHeight="1" outlineLevel="1" x14ac:dyDescent="0.2">
      <c r="B1139" s="539"/>
      <c r="C1139" s="276" t="s">
        <v>10129</v>
      </c>
      <c r="D1139" s="258">
        <v>12</v>
      </c>
      <c r="E1139" s="258">
        <v>193</v>
      </c>
      <c r="F1139" s="258">
        <v>173</v>
      </c>
    </row>
    <row r="1140" spans="2:6" s="187" customFormat="1" ht="14.45" hidden="1" customHeight="1" outlineLevel="1" x14ac:dyDescent="0.2">
      <c r="B1140" s="539"/>
      <c r="C1140" s="276" t="s">
        <v>15347</v>
      </c>
      <c r="D1140" s="258">
        <v>19</v>
      </c>
      <c r="E1140" s="258">
        <v>0</v>
      </c>
      <c r="F1140" s="258">
        <v>60</v>
      </c>
    </row>
    <row r="1141" spans="2:6" s="187" customFormat="1" ht="14.45" hidden="1" customHeight="1" outlineLevel="1" x14ac:dyDescent="0.2">
      <c r="B1141" s="539"/>
      <c r="C1141" s="276" t="s">
        <v>15348</v>
      </c>
      <c r="D1141" s="258">
        <v>1</v>
      </c>
      <c r="E1141" s="258">
        <v>13912</v>
      </c>
      <c r="F1141" s="258">
        <v>9</v>
      </c>
    </row>
    <row r="1142" spans="2:6" s="187" customFormat="1" ht="14.45" hidden="1" customHeight="1" outlineLevel="1" x14ac:dyDescent="0.2">
      <c r="B1142" s="539"/>
      <c r="C1142" s="276" t="s">
        <v>16148</v>
      </c>
      <c r="D1142" s="258">
        <v>1</v>
      </c>
      <c r="E1142" s="258">
        <v>0</v>
      </c>
      <c r="F1142" s="258">
        <v>0</v>
      </c>
    </row>
    <row r="1143" spans="2:6" s="187" customFormat="1" ht="14.45" hidden="1" customHeight="1" outlineLevel="1" x14ac:dyDescent="0.2">
      <c r="B1143" s="539"/>
      <c r="C1143" s="276" t="s">
        <v>15349</v>
      </c>
      <c r="D1143" s="258">
        <v>13</v>
      </c>
      <c r="E1143" s="258">
        <v>155</v>
      </c>
      <c r="F1143" s="258">
        <v>283</v>
      </c>
    </row>
    <row r="1144" spans="2:6" s="187" customFormat="1" ht="14.45" hidden="1" customHeight="1" outlineLevel="1" x14ac:dyDescent="0.2">
      <c r="B1144" s="539"/>
      <c r="C1144" s="276" t="s">
        <v>17575</v>
      </c>
      <c r="D1144" s="258">
        <v>27</v>
      </c>
      <c r="E1144" s="258">
        <v>680</v>
      </c>
      <c r="F1144" s="258">
        <v>240</v>
      </c>
    </row>
    <row r="1145" spans="2:6" s="187" customFormat="1" ht="14.45" hidden="1" customHeight="1" outlineLevel="1" x14ac:dyDescent="0.2">
      <c r="B1145" s="539"/>
      <c r="C1145" s="276" t="s">
        <v>15350</v>
      </c>
      <c r="D1145" s="258">
        <v>46</v>
      </c>
      <c r="E1145" s="258">
        <v>106</v>
      </c>
      <c r="F1145" s="258">
        <v>406</v>
      </c>
    </row>
    <row r="1146" spans="2:6" s="187" customFormat="1" ht="14.45" hidden="1" customHeight="1" outlineLevel="1" x14ac:dyDescent="0.2">
      <c r="B1146" s="539"/>
      <c r="C1146" s="276" t="s">
        <v>17576</v>
      </c>
      <c r="D1146" s="258">
        <v>5</v>
      </c>
      <c r="E1146" s="258">
        <v>46</v>
      </c>
      <c r="F1146" s="258">
        <v>21</v>
      </c>
    </row>
    <row r="1147" spans="2:6" s="187" customFormat="1" ht="14.45" hidden="1" customHeight="1" outlineLevel="1" x14ac:dyDescent="0.2">
      <c r="B1147" s="539"/>
      <c r="C1147" s="276" t="s">
        <v>17577</v>
      </c>
      <c r="D1147" s="258">
        <v>1</v>
      </c>
      <c r="E1147" s="258">
        <v>0</v>
      </c>
      <c r="F1147" s="258">
        <v>0</v>
      </c>
    </row>
    <row r="1148" spans="2:6" s="187" customFormat="1" ht="14.45" hidden="1" customHeight="1" outlineLevel="1" x14ac:dyDescent="0.2">
      <c r="B1148" s="539"/>
      <c r="C1148" s="276" t="s">
        <v>17578</v>
      </c>
      <c r="D1148" s="258">
        <v>1</v>
      </c>
      <c r="E1148" s="258">
        <v>0</v>
      </c>
      <c r="F1148" s="258">
        <v>0</v>
      </c>
    </row>
    <row r="1149" spans="2:6" s="187" customFormat="1" ht="14.45" hidden="1" customHeight="1" outlineLevel="1" x14ac:dyDescent="0.2">
      <c r="B1149" s="539"/>
      <c r="C1149" s="276" t="s">
        <v>17579</v>
      </c>
      <c r="D1149" s="258">
        <v>1</v>
      </c>
      <c r="E1149" s="258">
        <v>1</v>
      </c>
      <c r="F1149" s="258">
        <v>2</v>
      </c>
    </row>
    <row r="1150" spans="2:6" s="187" customFormat="1" ht="14.45" hidden="1" customHeight="1" outlineLevel="1" x14ac:dyDescent="0.2">
      <c r="B1150" s="539"/>
      <c r="C1150" s="276" t="s">
        <v>17580</v>
      </c>
      <c r="D1150" s="258">
        <v>2</v>
      </c>
      <c r="E1150" s="258">
        <v>3</v>
      </c>
      <c r="F1150" s="258">
        <v>4</v>
      </c>
    </row>
    <row r="1151" spans="2:6" s="187" customFormat="1" ht="14.45" hidden="1" customHeight="1" outlineLevel="1" x14ac:dyDescent="0.2">
      <c r="B1151" s="539"/>
      <c r="C1151" s="276" t="s">
        <v>17581</v>
      </c>
      <c r="D1151" s="258">
        <v>676</v>
      </c>
      <c r="E1151" s="258">
        <v>1288</v>
      </c>
      <c r="F1151" s="258">
        <v>4641</v>
      </c>
    </row>
    <row r="1152" spans="2:6" s="187" customFormat="1" ht="14.45" hidden="1" customHeight="1" outlineLevel="1" x14ac:dyDescent="0.2">
      <c r="B1152" s="539"/>
      <c r="C1152" s="276" t="s">
        <v>17582</v>
      </c>
      <c r="D1152" s="258">
        <v>1</v>
      </c>
      <c r="E1152" s="258">
        <v>0</v>
      </c>
      <c r="F1152" s="258">
        <v>2</v>
      </c>
    </row>
    <row r="1153" spans="2:6" s="187" customFormat="1" ht="14.45" hidden="1" customHeight="1" outlineLevel="1" x14ac:dyDescent="0.2">
      <c r="B1153" s="539"/>
      <c r="C1153" s="276" t="s">
        <v>17583</v>
      </c>
      <c r="D1153" s="258">
        <v>1</v>
      </c>
      <c r="E1153" s="258">
        <v>0</v>
      </c>
      <c r="F1153" s="258">
        <v>0</v>
      </c>
    </row>
    <row r="1154" spans="2:6" s="187" customFormat="1" ht="14.45" hidden="1" customHeight="1" outlineLevel="1" x14ac:dyDescent="0.2">
      <c r="B1154" s="539"/>
      <c r="C1154" s="276" t="s">
        <v>17584</v>
      </c>
      <c r="D1154" s="258">
        <v>1</v>
      </c>
      <c r="E1154" s="258">
        <v>0</v>
      </c>
      <c r="F1154" s="258">
        <v>0</v>
      </c>
    </row>
    <row r="1155" spans="2:6" s="187" customFormat="1" ht="14.45" hidden="1" customHeight="1" outlineLevel="1" x14ac:dyDescent="0.2">
      <c r="B1155" s="539"/>
      <c r="C1155" s="276" t="s">
        <v>17585</v>
      </c>
      <c r="D1155" s="258">
        <v>1</v>
      </c>
      <c r="E1155" s="258">
        <v>0</v>
      </c>
      <c r="F1155" s="258">
        <v>0</v>
      </c>
    </row>
    <row r="1156" spans="2:6" s="187" customFormat="1" ht="14.45" hidden="1" customHeight="1" outlineLevel="1" x14ac:dyDescent="0.2">
      <c r="B1156" s="539"/>
      <c r="C1156" s="276" t="s">
        <v>17586</v>
      </c>
      <c r="D1156" s="258">
        <v>1</v>
      </c>
      <c r="E1156" s="258">
        <v>33</v>
      </c>
      <c r="F1156" s="258">
        <v>2</v>
      </c>
    </row>
    <row r="1157" spans="2:6" s="187" customFormat="1" ht="14.45" hidden="1" customHeight="1" outlineLevel="1" x14ac:dyDescent="0.2">
      <c r="B1157" s="539"/>
      <c r="C1157" s="276" t="s">
        <v>17587</v>
      </c>
      <c r="D1157" s="258">
        <v>1</v>
      </c>
      <c r="E1157" s="258">
        <v>0</v>
      </c>
      <c r="F1157" s="258">
        <v>2</v>
      </c>
    </row>
    <row r="1158" spans="2:6" s="187" customFormat="1" ht="14.45" hidden="1" customHeight="1" outlineLevel="1" x14ac:dyDescent="0.2">
      <c r="B1158" s="539"/>
      <c r="C1158" s="276" t="s">
        <v>17588</v>
      </c>
      <c r="D1158" s="258">
        <v>1</v>
      </c>
      <c r="E1158" s="258">
        <v>1</v>
      </c>
      <c r="F1158" s="258">
        <v>28</v>
      </c>
    </row>
    <row r="1159" spans="2:6" s="187" customFormat="1" ht="14.45" hidden="1" customHeight="1" outlineLevel="1" x14ac:dyDescent="0.2">
      <c r="B1159" s="539"/>
      <c r="C1159" s="276" t="s">
        <v>11947</v>
      </c>
      <c r="D1159" s="258">
        <v>2</v>
      </c>
      <c r="E1159" s="258">
        <v>0</v>
      </c>
      <c r="F1159" s="258">
        <v>7</v>
      </c>
    </row>
    <row r="1160" spans="2:6" s="187" customFormat="1" ht="14.45" hidden="1" customHeight="1" outlineLevel="1" x14ac:dyDescent="0.2">
      <c r="B1160" s="539"/>
      <c r="C1160" s="276" t="s">
        <v>17589</v>
      </c>
      <c r="D1160" s="258">
        <v>1</v>
      </c>
      <c r="E1160" s="258">
        <v>167</v>
      </c>
      <c r="F1160" s="258">
        <v>2</v>
      </c>
    </row>
    <row r="1161" spans="2:6" s="187" customFormat="1" ht="14.45" hidden="1" customHeight="1" outlineLevel="1" x14ac:dyDescent="0.2">
      <c r="B1161" s="539"/>
      <c r="C1161" s="276" t="s">
        <v>15351</v>
      </c>
      <c r="D1161" s="258">
        <v>54</v>
      </c>
      <c r="E1161" s="258">
        <v>8583</v>
      </c>
      <c r="F1161" s="258">
        <v>336</v>
      </c>
    </row>
    <row r="1162" spans="2:6" s="187" customFormat="1" ht="14.45" hidden="1" customHeight="1" outlineLevel="1" x14ac:dyDescent="0.2">
      <c r="B1162" s="539"/>
      <c r="C1162" s="276" t="s">
        <v>17590</v>
      </c>
      <c r="D1162" s="258">
        <v>28</v>
      </c>
      <c r="E1162" s="258">
        <v>18</v>
      </c>
      <c r="F1162" s="258">
        <v>57</v>
      </c>
    </row>
    <row r="1163" spans="2:6" s="187" customFormat="1" ht="14.45" hidden="1" customHeight="1" outlineLevel="1" x14ac:dyDescent="0.2">
      <c r="B1163" s="539"/>
      <c r="C1163" s="276" t="s">
        <v>15352</v>
      </c>
      <c r="D1163" s="258">
        <v>5</v>
      </c>
      <c r="E1163" s="258">
        <v>0</v>
      </c>
      <c r="F1163" s="258">
        <v>11</v>
      </c>
    </row>
    <row r="1164" spans="2:6" s="187" customFormat="1" ht="14.45" hidden="1" customHeight="1" outlineLevel="1" x14ac:dyDescent="0.2">
      <c r="B1164" s="539"/>
      <c r="C1164" s="276" t="s">
        <v>17591</v>
      </c>
      <c r="D1164" s="258">
        <v>1</v>
      </c>
      <c r="E1164" s="258">
        <v>0</v>
      </c>
      <c r="F1164" s="258">
        <v>2</v>
      </c>
    </row>
    <row r="1165" spans="2:6" s="187" customFormat="1" ht="14.45" hidden="1" customHeight="1" outlineLevel="1" x14ac:dyDescent="0.2">
      <c r="B1165" s="539"/>
      <c r="C1165" s="276" t="s">
        <v>17592</v>
      </c>
      <c r="D1165" s="258">
        <v>1</v>
      </c>
      <c r="E1165" s="258">
        <v>52</v>
      </c>
      <c r="F1165" s="258">
        <v>4</v>
      </c>
    </row>
    <row r="1166" spans="2:6" s="187" customFormat="1" ht="14.45" hidden="1" customHeight="1" outlineLevel="1" x14ac:dyDescent="0.2">
      <c r="B1166" s="539"/>
      <c r="C1166" s="276" t="s">
        <v>17214</v>
      </c>
      <c r="D1166" s="258">
        <v>257</v>
      </c>
      <c r="E1166" s="258">
        <v>2745</v>
      </c>
      <c r="F1166" s="258">
        <v>1886</v>
      </c>
    </row>
    <row r="1167" spans="2:6" s="187" customFormat="1" ht="14.45" hidden="1" customHeight="1" outlineLevel="1" x14ac:dyDescent="0.2">
      <c r="B1167" s="539"/>
      <c r="C1167" s="276" t="s">
        <v>15353</v>
      </c>
      <c r="D1167" s="258">
        <v>18</v>
      </c>
      <c r="E1167" s="258">
        <v>880</v>
      </c>
      <c r="F1167" s="258">
        <v>347</v>
      </c>
    </row>
    <row r="1168" spans="2:6" s="187" customFormat="1" ht="14.45" hidden="1" customHeight="1" outlineLevel="1" x14ac:dyDescent="0.2">
      <c r="B1168" s="539"/>
      <c r="C1168" s="276" t="s">
        <v>15354</v>
      </c>
      <c r="D1168" s="258">
        <v>9</v>
      </c>
      <c r="E1168" s="258">
        <v>2</v>
      </c>
      <c r="F1168" s="258">
        <v>4</v>
      </c>
    </row>
    <row r="1169" spans="2:6" s="187" customFormat="1" ht="14.45" hidden="1" customHeight="1" outlineLevel="1" x14ac:dyDescent="0.2">
      <c r="B1169" s="539"/>
      <c r="C1169" s="276" t="s">
        <v>18236</v>
      </c>
      <c r="D1169" s="258">
        <v>19</v>
      </c>
      <c r="E1169" s="258">
        <v>50</v>
      </c>
      <c r="F1169" s="258">
        <v>38</v>
      </c>
    </row>
    <row r="1170" spans="2:6" s="187" customFormat="1" ht="14.45" hidden="1" customHeight="1" outlineLevel="1" x14ac:dyDescent="0.2">
      <c r="B1170" s="539"/>
      <c r="C1170" s="276" t="s">
        <v>15355</v>
      </c>
      <c r="D1170" s="258">
        <v>131</v>
      </c>
      <c r="E1170" s="258">
        <v>188</v>
      </c>
      <c r="F1170" s="258">
        <v>420</v>
      </c>
    </row>
    <row r="1171" spans="2:6" s="187" customFormat="1" ht="14.45" hidden="1" customHeight="1" outlineLevel="1" x14ac:dyDescent="0.2">
      <c r="B1171" s="539"/>
      <c r="C1171" s="276" t="s">
        <v>17258</v>
      </c>
      <c r="D1171" s="258">
        <v>2</v>
      </c>
      <c r="E1171" s="258">
        <v>129</v>
      </c>
      <c r="F1171" s="258">
        <v>0</v>
      </c>
    </row>
    <row r="1172" spans="2:6" s="187" customFormat="1" ht="14.45" hidden="1" customHeight="1" outlineLevel="1" x14ac:dyDescent="0.2">
      <c r="B1172" s="599"/>
      <c r="C1172" s="277" t="s">
        <v>15356</v>
      </c>
      <c r="D1172" s="278">
        <v>1</v>
      </c>
      <c r="E1172" s="278">
        <v>0</v>
      </c>
      <c r="F1172" s="278">
        <v>2</v>
      </c>
    </row>
    <row r="1173" spans="2:6" s="187" customFormat="1" ht="36" customHeight="1" collapsed="1" x14ac:dyDescent="0.25">
      <c r="B1173" s="271" t="s">
        <v>16149</v>
      </c>
      <c r="C1173" s="270">
        <f>COUNTA(C1174:C1227)</f>
        <v>54</v>
      </c>
      <c r="D1173" s="279">
        <f>SUM(D1174:D1227)</f>
        <v>9411</v>
      </c>
      <c r="E1173" s="280">
        <f>SUM(E1174:E1227)</f>
        <v>929314</v>
      </c>
      <c r="F1173" s="281">
        <f>SUM(F1174:F1227)</f>
        <v>344579</v>
      </c>
    </row>
    <row r="1174" spans="2:6" s="187" customFormat="1" ht="14.45" hidden="1" customHeight="1" outlineLevel="1" x14ac:dyDescent="0.2">
      <c r="B1174" s="598" t="s">
        <v>15441</v>
      </c>
      <c r="C1174" s="272" t="s">
        <v>17593</v>
      </c>
      <c r="D1174" s="269">
        <v>1</v>
      </c>
      <c r="E1174" s="269">
        <v>1</v>
      </c>
      <c r="F1174" s="269">
        <v>2</v>
      </c>
    </row>
    <row r="1175" spans="2:6" s="187" customFormat="1" ht="14.45" hidden="1" customHeight="1" outlineLevel="1" x14ac:dyDescent="0.2">
      <c r="B1175" s="539"/>
      <c r="C1175" s="276" t="s">
        <v>15755</v>
      </c>
      <c r="D1175" s="258">
        <v>12</v>
      </c>
      <c r="E1175" s="258">
        <v>26</v>
      </c>
      <c r="F1175" s="258">
        <v>452</v>
      </c>
    </row>
    <row r="1176" spans="2:6" s="187" customFormat="1" ht="14.45" hidden="1" customHeight="1" outlineLevel="1" x14ac:dyDescent="0.2">
      <c r="B1176" s="539"/>
      <c r="C1176" s="276" t="s">
        <v>17594</v>
      </c>
      <c r="D1176" s="258">
        <v>48</v>
      </c>
      <c r="E1176" s="258">
        <v>27</v>
      </c>
      <c r="F1176" s="258">
        <v>155</v>
      </c>
    </row>
    <row r="1177" spans="2:6" s="187" customFormat="1" ht="14.45" hidden="1" customHeight="1" outlineLevel="1" x14ac:dyDescent="0.2">
      <c r="B1177" s="539"/>
      <c r="C1177" s="276" t="s">
        <v>17595</v>
      </c>
      <c r="D1177" s="258">
        <v>59</v>
      </c>
      <c r="E1177" s="258">
        <v>52</v>
      </c>
      <c r="F1177" s="258">
        <v>78</v>
      </c>
    </row>
    <row r="1178" spans="2:6" s="187" customFormat="1" ht="14.45" hidden="1" customHeight="1" outlineLevel="1" x14ac:dyDescent="0.2">
      <c r="B1178" s="539"/>
      <c r="C1178" s="276" t="s">
        <v>11480</v>
      </c>
      <c r="D1178" s="258">
        <v>1425</v>
      </c>
      <c r="E1178" s="258">
        <v>8947</v>
      </c>
      <c r="F1178" s="258">
        <v>82357</v>
      </c>
    </row>
    <row r="1179" spans="2:6" s="187" customFormat="1" ht="14.45" hidden="1" customHeight="1" outlineLevel="1" x14ac:dyDescent="0.2">
      <c r="B1179" s="539"/>
      <c r="C1179" s="276" t="s">
        <v>15756</v>
      </c>
      <c r="D1179" s="258">
        <v>13</v>
      </c>
      <c r="E1179" s="258">
        <v>4</v>
      </c>
      <c r="F1179" s="258">
        <v>104</v>
      </c>
    </row>
    <row r="1180" spans="2:6" s="187" customFormat="1" ht="14.45" hidden="1" customHeight="1" outlineLevel="1" x14ac:dyDescent="0.2">
      <c r="B1180" s="539"/>
      <c r="C1180" s="276" t="s">
        <v>17596</v>
      </c>
      <c r="D1180" s="258">
        <v>1</v>
      </c>
      <c r="E1180" s="258">
        <v>133</v>
      </c>
      <c r="F1180" s="258">
        <v>16</v>
      </c>
    </row>
    <row r="1181" spans="2:6" s="187" customFormat="1" ht="14.45" hidden="1" customHeight="1" outlineLevel="1" x14ac:dyDescent="0.2">
      <c r="B1181" s="539"/>
      <c r="C1181" s="276" t="s">
        <v>17597</v>
      </c>
      <c r="D1181" s="258">
        <v>6</v>
      </c>
      <c r="E1181" s="258">
        <v>3</v>
      </c>
      <c r="F1181" s="258">
        <v>15</v>
      </c>
    </row>
    <row r="1182" spans="2:6" s="187" customFormat="1" ht="14.45" hidden="1" customHeight="1" outlineLevel="1" x14ac:dyDescent="0.2">
      <c r="B1182" s="539"/>
      <c r="C1182" s="276" t="s">
        <v>12716</v>
      </c>
      <c r="D1182" s="258">
        <v>97</v>
      </c>
      <c r="E1182" s="258">
        <v>81</v>
      </c>
      <c r="F1182" s="258">
        <v>523</v>
      </c>
    </row>
    <row r="1183" spans="2:6" s="187" customFormat="1" ht="14.45" hidden="1" customHeight="1" outlineLevel="1" x14ac:dyDescent="0.2">
      <c r="B1183" s="539"/>
      <c r="C1183" s="276" t="s">
        <v>17598</v>
      </c>
      <c r="D1183" s="258">
        <v>2</v>
      </c>
      <c r="E1183" s="258">
        <v>0</v>
      </c>
      <c r="F1183" s="258">
        <v>5</v>
      </c>
    </row>
    <row r="1184" spans="2:6" s="187" customFormat="1" ht="14.45" hidden="1" customHeight="1" outlineLevel="1" x14ac:dyDescent="0.2">
      <c r="B1184" s="539"/>
      <c r="C1184" s="276" t="s">
        <v>15757</v>
      </c>
      <c r="D1184" s="258">
        <v>11</v>
      </c>
      <c r="E1184" s="258">
        <v>0</v>
      </c>
      <c r="F1184" s="258">
        <v>33</v>
      </c>
    </row>
    <row r="1185" spans="2:6" s="187" customFormat="1" ht="14.45" hidden="1" customHeight="1" outlineLevel="1" x14ac:dyDescent="0.2">
      <c r="B1185" s="539"/>
      <c r="C1185" s="276" t="s">
        <v>17599</v>
      </c>
      <c r="D1185" s="258">
        <v>2</v>
      </c>
      <c r="E1185" s="258">
        <v>0</v>
      </c>
      <c r="F1185" s="258">
        <v>6</v>
      </c>
    </row>
    <row r="1186" spans="2:6" s="187" customFormat="1" ht="14.45" hidden="1" customHeight="1" outlineLevel="1" x14ac:dyDescent="0.2">
      <c r="B1186" s="539"/>
      <c r="C1186" s="276" t="s">
        <v>15758</v>
      </c>
      <c r="D1186" s="258">
        <v>25</v>
      </c>
      <c r="E1186" s="258">
        <v>236</v>
      </c>
      <c r="F1186" s="258">
        <v>202</v>
      </c>
    </row>
    <row r="1187" spans="2:6" s="187" customFormat="1" ht="14.45" hidden="1" customHeight="1" outlineLevel="1" x14ac:dyDescent="0.2">
      <c r="B1187" s="539"/>
      <c r="C1187" s="276" t="s">
        <v>17600</v>
      </c>
      <c r="D1187" s="258">
        <v>1</v>
      </c>
      <c r="E1187" s="258">
        <v>0</v>
      </c>
      <c r="F1187" s="258">
        <v>0</v>
      </c>
    </row>
    <row r="1188" spans="2:6" s="187" customFormat="1" ht="14.45" hidden="1" customHeight="1" outlineLevel="1" x14ac:dyDescent="0.2">
      <c r="B1188" s="539"/>
      <c r="C1188" s="276" t="s">
        <v>15759</v>
      </c>
      <c r="D1188" s="258">
        <v>1</v>
      </c>
      <c r="E1188" s="258">
        <v>0</v>
      </c>
      <c r="F1188" s="258">
        <v>43</v>
      </c>
    </row>
    <row r="1189" spans="2:6" s="187" customFormat="1" ht="14.45" hidden="1" customHeight="1" outlineLevel="1" x14ac:dyDescent="0.2">
      <c r="B1189" s="539"/>
      <c r="C1189" s="276" t="s">
        <v>17601</v>
      </c>
      <c r="D1189" s="258">
        <v>1</v>
      </c>
      <c r="E1189" s="258">
        <v>9</v>
      </c>
      <c r="F1189" s="258">
        <v>9</v>
      </c>
    </row>
    <row r="1190" spans="2:6" s="187" customFormat="1" ht="14.45" hidden="1" customHeight="1" outlineLevel="1" x14ac:dyDescent="0.2">
      <c r="B1190" s="539"/>
      <c r="C1190" s="276" t="s">
        <v>17602</v>
      </c>
      <c r="D1190" s="258">
        <v>1</v>
      </c>
      <c r="E1190" s="258">
        <v>0</v>
      </c>
      <c r="F1190" s="258">
        <v>2</v>
      </c>
    </row>
    <row r="1191" spans="2:6" s="187" customFormat="1" ht="14.45" hidden="1" customHeight="1" outlineLevel="1" x14ac:dyDescent="0.2">
      <c r="B1191" s="539"/>
      <c r="C1191" s="276" t="s">
        <v>15760</v>
      </c>
      <c r="D1191" s="258">
        <v>130</v>
      </c>
      <c r="E1191" s="258">
        <v>415</v>
      </c>
      <c r="F1191" s="258">
        <v>3816</v>
      </c>
    </row>
    <row r="1192" spans="2:6" s="187" customFormat="1" ht="14.45" hidden="1" customHeight="1" outlineLevel="1" x14ac:dyDescent="0.2">
      <c r="B1192" s="539"/>
      <c r="C1192" s="276" t="s">
        <v>15761</v>
      </c>
      <c r="D1192" s="258">
        <v>535</v>
      </c>
      <c r="E1192" s="258">
        <v>6883</v>
      </c>
      <c r="F1192" s="258">
        <v>10906</v>
      </c>
    </row>
    <row r="1193" spans="2:6" s="187" customFormat="1" ht="14.45" hidden="1" customHeight="1" outlineLevel="1" x14ac:dyDescent="0.2">
      <c r="B1193" s="539"/>
      <c r="C1193" s="276" t="s">
        <v>17603</v>
      </c>
      <c r="D1193" s="258">
        <v>193</v>
      </c>
      <c r="E1193" s="258">
        <v>9923</v>
      </c>
      <c r="F1193" s="258">
        <v>4886</v>
      </c>
    </row>
    <row r="1194" spans="2:6" s="187" customFormat="1" ht="14.45" hidden="1" customHeight="1" outlineLevel="1" x14ac:dyDescent="0.2">
      <c r="B1194" s="539"/>
      <c r="C1194" s="276" t="s">
        <v>17604</v>
      </c>
      <c r="D1194" s="258">
        <v>1</v>
      </c>
      <c r="E1194" s="258">
        <v>3</v>
      </c>
      <c r="F1194" s="258">
        <v>44</v>
      </c>
    </row>
    <row r="1195" spans="2:6" s="187" customFormat="1" ht="14.45" hidden="1" customHeight="1" outlineLevel="1" x14ac:dyDescent="0.2">
      <c r="B1195" s="539"/>
      <c r="C1195" s="276" t="s">
        <v>17605</v>
      </c>
      <c r="D1195" s="258">
        <v>25</v>
      </c>
      <c r="E1195" s="258">
        <v>16</v>
      </c>
      <c r="F1195" s="258">
        <v>765</v>
      </c>
    </row>
    <row r="1196" spans="2:6" s="187" customFormat="1" ht="14.45" hidden="1" customHeight="1" outlineLevel="1" x14ac:dyDescent="0.2">
      <c r="B1196" s="539"/>
      <c r="C1196" s="276" t="s">
        <v>17606</v>
      </c>
      <c r="D1196" s="258">
        <v>2</v>
      </c>
      <c r="E1196" s="258">
        <v>639</v>
      </c>
      <c r="F1196" s="258">
        <v>156</v>
      </c>
    </row>
    <row r="1197" spans="2:6" s="187" customFormat="1" ht="14.45" hidden="1" customHeight="1" outlineLevel="1" x14ac:dyDescent="0.2">
      <c r="B1197" s="539"/>
      <c r="C1197" s="276" t="s">
        <v>17720</v>
      </c>
      <c r="D1197" s="258">
        <v>1</v>
      </c>
      <c r="E1197" s="258">
        <v>0</v>
      </c>
      <c r="F1197" s="258">
        <v>2</v>
      </c>
    </row>
    <row r="1198" spans="2:6" s="187" customFormat="1" ht="14.45" hidden="1" customHeight="1" outlineLevel="1" x14ac:dyDescent="0.2">
      <c r="B1198" s="539"/>
      <c r="C1198" s="276" t="s">
        <v>17607</v>
      </c>
      <c r="D1198" s="258">
        <v>1</v>
      </c>
      <c r="E1198" s="258">
        <v>0</v>
      </c>
      <c r="F1198" s="258">
        <v>0</v>
      </c>
    </row>
    <row r="1199" spans="2:6" s="187" customFormat="1" ht="14.45" hidden="1" customHeight="1" outlineLevel="1" x14ac:dyDescent="0.2">
      <c r="B1199" s="539"/>
      <c r="C1199" s="276" t="s">
        <v>17608</v>
      </c>
      <c r="D1199" s="258">
        <v>1</v>
      </c>
      <c r="E1199" s="258">
        <v>24</v>
      </c>
      <c r="F1199" s="258">
        <v>3</v>
      </c>
    </row>
    <row r="1200" spans="2:6" s="187" customFormat="1" ht="14.45" hidden="1" customHeight="1" outlineLevel="1" x14ac:dyDescent="0.2">
      <c r="B1200" s="539"/>
      <c r="C1200" s="276" t="s">
        <v>17609</v>
      </c>
      <c r="D1200" s="258">
        <v>1</v>
      </c>
      <c r="E1200" s="258">
        <v>0</v>
      </c>
      <c r="F1200" s="258">
        <v>0</v>
      </c>
    </row>
    <row r="1201" spans="2:6" s="187" customFormat="1" ht="14.45" hidden="1" customHeight="1" outlineLevel="1" x14ac:dyDescent="0.2">
      <c r="B1201" s="539"/>
      <c r="C1201" s="276" t="s">
        <v>16151</v>
      </c>
      <c r="D1201" s="258">
        <v>1</v>
      </c>
      <c r="E1201" s="258">
        <v>64</v>
      </c>
      <c r="F1201" s="258">
        <v>3</v>
      </c>
    </row>
    <row r="1202" spans="2:6" s="187" customFormat="1" ht="14.45" hidden="1" customHeight="1" outlineLevel="1" x14ac:dyDescent="0.2">
      <c r="B1202" s="539"/>
      <c r="C1202" s="276" t="s">
        <v>12118</v>
      </c>
      <c r="D1202" s="258">
        <v>13</v>
      </c>
      <c r="E1202" s="258">
        <v>0</v>
      </c>
      <c r="F1202" s="258">
        <v>57</v>
      </c>
    </row>
    <row r="1203" spans="2:6" s="187" customFormat="1" ht="14.45" hidden="1" customHeight="1" outlineLevel="1" x14ac:dyDescent="0.2">
      <c r="B1203" s="539"/>
      <c r="C1203" s="276" t="s">
        <v>17610</v>
      </c>
      <c r="D1203" s="258">
        <v>78</v>
      </c>
      <c r="E1203" s="258">
        <v>53347</v>
      </c>
      <c r="F1203" s="258">
        <v>2102</v>
      </c>
    </row>
    <row r="1204" spans="2:6" s="187" customFormat="1" ht="14.45" hidden="1" customHeight="1" outlineLevel="1" x14ac:dyDescent="0.2">
      <c r="B1204" s="539"/>
      <c r="C1204" s="276" t="s">
        <v>17824</v>
      </c>
      <c r="D1204" s="258">
        <v>1</v>
      </c>
      <c r="E1204" s="258">
        <v>744</v>
      </c>
      <c r="F1204" s="258">
        <v>2</v>
      </c>
    </row>
    <row r="1205" spans="2:6" s="187" customFormat="1" ht="14.45" hidden="1" customHeight="1" outlineLevel="1" x14ac:dyDescent="0.2">
      <c r="B1205" s="539"/>
      <c r="C1205" s="276" t="s">
        <v>15762</v>
      </c>
      <c r="D1205" s="258">
        <v>63</v>
      </c>
      <c r="E1205" s="258">
        <v>0</v>
      </c>
      <c r="F1205" s="258">
        <v>313</v>
      </c>
    </row>
    <row r="1206" spans="2:6" s="187" customFormat="1" ht="14.45" hidden="1" customHeight="1" outlineLevel="1" x14ac:dyDescent="0.2">
      <c r="B1206" s="539"/>
      <c r="C1206" s="276" t="s">
        <v>17767</v>
      </c>
      <c r="D1206" s="258">
        <v>1</v>
      </c>
      <c r="E1206" s="258">
        <v>145</v>
      </c>
      <c r="F1206" s="258">
        <v>2</v>
      </c>
    </row>
    <row r="1207" spans="2:6" s="187" customFormat="1" ht="14.45" hidden="1" customHeight="1" outlineLevel="1" x14ac:dyDescent="0.2">
      <c r="B1207" s="539"/>
      <c r="C1207" s="276" t="s">
        <v>17611</v>
      </c>
      <c r="D1207" s="258">
        <v>1</v>
      </c>
      <c r="E1207" s="258">
        <v>0</v>
      </c>
      <c r="F1207" s="258">
        <v>2</v>
      </c>
    </row>
    <row r="1208" spans="2:6" s="187" customFormat="1" ht="14.45" hidden="1" customHeight="1" outlineLevel="1" x14ac:dyDescent="0.2">
      <c r="B1208" s="539"/>
      <c r="C1208" s="276" t="s">
        <v>17612</v>
      </c>
      <c r="D1208" s="258">
        <v>1</v>
      </c>
      <c r="E1208" s="258">
        <v>0</v>
      </c>
      <c r="F1208" s="258">
        <v>52</v>
      </c>
    </row>
    <row r="1209" spans="2:6" s="187" customFormat="1" ht="14.45" hidden="1" customHeight="1" outlineLevel="1" x14ac:dyDescent="0.2">
      <c r="B1209" s="539"/>
      <c r="C1209" s="276" t="s">
        <v>9965</v>
      </c>
      <c r="D1209" s="258">
        <v>439</v>
      </c>
      <c r="E1209" s="258">
        <v>8843</v>
      </c>
      <c r="F1209" s="258">
        <v>35356</v>
      </c>
    </row>
    <row r="1210" spans="2:6" s="187" customFormat="1" ht="14.45" hidden="1" customHeight="1" outlineLevel="1" x14ac:dyDescent="0.2">
      <c r="B1210" s="539"/>
      <c r="C1210" s="276" t="s">
        <v>17613</v>
      </c>
      <c r="D1210" s="258">
        <v>8</v>
      </c>
      <c r="E1210" s="258">
        <v>0</v>
      </c>
      <c r="F1210" s="258">
        <v>27</v>
      </c>
    </row>
    <row r="1211" spans="2:6" s="187" customFormat="1" ht="14.45" hidden="1" customHeight="1" outlineLevel="1" x14ac:dyDescent="0.2">
      <c r="B1211" s="539"/>
      <c r="C1211" s="276" t="s">
        <v>17614</v>
      </c>
      <c r="D1211" s="258">
        <v>2</v>
      </c>
      <c r="E1211" s="258">
        <v>125</v>
      </c>
      <c r="F1211" s="258">
        <v>0</v>
      </c>
    </row>
    <row r="1212" spans="2:6" s="187" customFormat="1" ht="14.45" hidden="1" customHeight="1" outlineLevel="1" x14ac:dyDescent="0.2">
      <c r="B1212" s="539"/>
      <c r="C1212" s="276" t="s">
        <v>17615</v>
      </c>
      <c r="D1212" s="258">
        <v>1</v>
      </c>
      <c r="E1212" s="258">
        <v>0</v>
      </c>
      <c r="F1212" s="258">
        <v>2</v>
      </c>
    </row>
    <row r="1213" spans="2:6" s="187" customFormat="1" ht="14.45" hidden="1" customHeight="1" outlineLevel="1" x14ac:dyDescent="0.2">
      <c r="B1213" s="539"/>
      <c r="C1213" s="276" t="s">
        <v>17616</v>
      </c>
      <c r="D1213" s="258">
        <v>1</v>
      </c>
      <c r="E1213" s="258">
        <v>0</v>
      </c>
      <c r="F1213" s="258">
        <v>2</v>
      </c>
    </row>
    <row r="1214" spans="2:6" s="187" customFormat="1" ht="14.45" hidden="1" customHeight="1" outlineLevel="1" x14ac:dyDescent="0.2">
      <c r="B1214" s="539"/>
      <c r="C1214" s="276" t="s">
        <v>17617</v>
      </c>
      <c r="D1214" s="258">
        <v>13</v>
      </c>
      <c r="E1214" s="258">
        <v>387</v>
      </c>
      <c r="F1214" s="258">
        <v>71</v>
      </c>
    </row>
    <row r="1215" spans="2:6" s="187" customFormat="1" ht="14.45" hidden="1" customHeight="1" outlineLevel="1" x14ac:dyDescent="0.2">
      <c r="B1215" s="539"/>
      <c r="C1215" s="276" t="s">
        <v>17618</v>
      </c>
      <c r="D1215" s="258">
        <v>2</v>
      </c>
      <c r="E1215" s="258">
        <v>55</v>
      </c>
      <c r="F1215" s="258">
        <v>21</v>
      </c>
    </row>
    <row r="1216" spans="2:6" s="187" customFormat="1" ht="14.45" hidden="1" customHeight="1" outlineLevel="1" x14ac:dyDescent="0.2">
      <c r="B1216" s="539"/>
      <c r="C1216" s="276" t="s">
        <v>10168</v>
      </c>
      <c r="D1216" s="258">
        <v>3869</v>
      </c>
      <c r="E1216" s="258">
        <v>22897</v>
      </c>
      <c r="F1216" s="258">
        <v>82399</v>
      </c>
    </row>
    <row r="1217" spans="2:6" s="187" customFormat="1" ht="14.45" hidden="1" customHeight="1" outlineLevel="1" x14ac:dyDescent="0.2">
      <c r="B1217" s="539"/>
      <c r="C1217" s="276" t="s">
        <v>9400</v>
      </c>
      <c r="D1217" s="258">
        <v>1565</v>
      </c>
      <c r="E1217" s="258">
        <v>35717</v>
      </c>
      <c r="F1217" s="258">
        <v>114131</v>
      </c>
    </row>
    <row r="1218" spans="2:6" s="187" customFormat="1" ht="14.45" hidden="1" customHeight="1" outlineLevel="1" x14ac:dyDescent="0.2">
      <c r="B1218" s="539"/>
      <c r="C1218" s="276" t="s">
        <v>17619</v>
      </c>
      <c r="D1218" s="258">
        <v>9</v>
      </c>
      <c r="E1218" s="258">
        <v>7</v>
      </c>
      <c r="F1218" s="258">
        <v>25</v>
      </c>
    </row>
    <row r="1219" spans="2:6" s="187" customFormat="1" ht="14.45" hidden="1" customHeight="1" outlineLevel="1" x14ac:dyDescent="0.2">
      <c r="B1219" s="539"/>
      <c r="C1219" s="276" t="s">
        <v>17620</v>
      </c>
      <c r="D1219" s="258">
        <v>58</v>
      </c>
      <c r="E1219" s="258">
        <v>1150</v>
      </c>
      <c r="F1219" s="258">
        <v>366</v>
      </c>
    </row>
    <row r="1220" spans="2:6" s="187" customFormat="1" ht="14.45" hidden="1" customHeight="1" outlineLevel="1" x14ac:dyDescent="0.2">
      <c r="B1220" s="539"/>
      <c r="C1220" s="276" t="s">
        <v>17621</v>
      </c>
      <c r="D1220" s="258">
        <v>1</v>
      </c>
      <c r="E1220" s="258">
        <v>74</v>
      </c>
      <c r="F1220" s="258">
        <v>0</v>
      </c>
    </row>
    <row r="1221" spans="2:6" s="187" customFormat="1" ht="14.45" hidden="1" customHeight="1" outlineLevel="1" x14ac:dyDescent="0.2">
      <c r="B1221" s="539"/>
      <c r="C1221" s="276" t="s">
        <v>17622</v>
      </c>
      <c r="D1221" s="258">
        <v>38</v>
      </c>
      <c r="E1221" s="258">
        <v>16</v>
      </c>
      <c r="F1221" s="258">
        <v>86</v>
      </c>
    </row>
    <row r="1222" spans="2:6" s="187" customFormat="1" ht="14.45" hidden="1" customHeight="1" outlineLevel="1" x14ac:dyDescent="0.2">
      <c r="B1222" s="539"/>
      <c r="C1222" s="276" t="s">
        <v>17623</v>
      </c>
      <c r="D1222" s="258">
        <v>2</v>
      </c>
      <c r="E1222" s="258">
        <v>2</v>
      </c>
      <c r="F1222" s="258">
        <v>8</v>
      </c>
    </row>
    <row r="1223" spans="2:6" s="187" customFormat="1" ht="14.45" hidden="1" customHeight="1" outlineLevel="1" x14ac:dyDescent="0.2">
      <c r="B1223" s="539"/>
      <c r="C1223" s="276" t="s">
        <v>17164</v>
      </c>
      <c r="D1223" s="258">
        <v>504</v>
      </c>
      <c r="E1223" s="258">
        <v>775402</v>
      </c>
      <c r="F1223" s="258">
        <v>3495</v>
      </c>
    </row>
    <row r="1224" spans="2:6" s="187" customFormat="1" ht="14.45" hidden="1" customHeight="1" outlineLevel="1" x14ac:dyDescent="0.2">
      <c r="B1224" s="539"/>
      <c r="C1224" s="276" t="s">
        <v>17624</v>
      </c>
      <c r="D1224" s="258">
        <v>18</v>
      </c>
      <c r="E1224" s="258">
        <v>958</v>
      </c>
      <c r="F1224" s="258">
        <v>390</v>
      </c>
    </row>
    <row r="1225" spans="2:6" s="187" customFormat="1" ht="14.45" hidden="1" customHeight="1" outlineLevel="1" x14ac:dyDescent="0.2">
      <c r="B1225" s="539"/>
      <c r="C1225" s="276" t="s">
        <v>17030</v>
      </c>
      <c r="D1225" s="258">
        <v>43</v>
      </c>
      <c r="E1225" s="258">
        <v>731</v>
      </c>
      <c r="F1225" s="258">
        <v>397</v>
      </c>
    </row>
    <row r="1226" spans="2:6" s="187" customFormat="1" ht="14.45" hidden="1" customHeight="1" outlineLevel="1" x14ac:dyDescent="0.2">
      <c r="B1226" s="539"/>
      <c r="C1226" s="276" t="s">
        <v>17625</v>
      </c>
      <c r="D1226" s="258">
        <v>82</v>
      </c>
      <c r="E1226" s="258">
        <v>1155</v>
      </c>
      <c r="F1226" s="258">
        <v>688</v>
      </c>
    </row>
    <row r="1227" spans="2:6" s="187" customFormat="1" ht="14.45" hidden="1" customHeight="1" outlineLevel="1" x14ac:dyDescent="0.2">
      <c r="B1227" s="599"/>
      <c r="C1227" s="277" t="s">
        <v>17626</v>
      </c>
      <c r="D1227" s="278">
        <v>1</v>
      </c>
      <c r="E1227" s="278">
        <v>73</v>
      </c>
      <c r="F1227" s="278">
        <v>2</v>
      </c>
    </row>
    <row r="1228" spans="2:6" s="187" customFormat="1" ht="36" customHeight="1" collapsed="1" x14ac:dyDescent="0.25">
      <c r="B1228" s="271" t="s">
        <v>200</v>
      </c>
      <c r="C1228" s="270">
        <f>COUNTA(C1229:C1239)</f>
        <v>11</v>
      </c>
      <c r="D1228" s="279">
        <f>SUM(D1229:D1239)</f>
        <v>1094</v>
      </c>
      <c r="E1228" s="280">
        <f>SUM(E1229:E1239)</f>
        <v>176285</v>
      </c>
      <c r="F1228" s="281">
        <f>SUM(F1229:F1239)</f>
        <v>12260</v>
      </c>
    </row>
    <row r="1229" spans="2:6" s="187" customFormat="1" ht="14.45" hidden="1" customHeight="1" outlineLevel="1" x14ac:dyDescent="0.2">
      <c r="B1229" s="598" t="s">
        <v>15441</v>
      </c>
      <c r="C1229" s="272" t="s">
        <v>17627</v>
      </c>
      <c r="D1229" s="269">
        <v>10</v>
      </c>
      <c r="E1229" s="269">
        <v>368</v>
      </c>
      <c r="F1229" s="269">
        <v>245</v>
      </c>
    </row>
    <row r="1230" spans="2:6" s="187" customFormat="1" ht="14.45" hidden="1" customHeight="1" outlineLevel="1" x14ac:dyDescent="0.2">
      <c r="B1230" s="539"/>
      <c r="C1230" s="276" t="s">
        <v>17628</v>
      </c>
      <c r="D1230" s="258">
        <v>5</v>
      </c>
      <c r="E1230" s="258">
        <v>800</v>
      </c>
      <c r="F1230" s="258">
        <v>14</v>
      </c>
    </row>
    <row r="1231" spans="2:6" s="187" customFormat="1" ht="14.45" hidden="1" customHeight="1" outlineLevel="1" x14ac:dyDescent="0.2">
      <c r="B1231" s="539"/>
      <c r="C1231" s="276" t="s">
        <v>17629</v>
      </c>
      <c r="D1231" s="258">
        <v>77</v>
      </c>
      <c r="E1231" s="258">
        <v>777</v>
      </c>
      <c r="F1231" s="258">
        <v>449</v>
      </c>
    </row>
    <row r="1232" spans="2:6" s="187" customFormat="1" ht="14.45" hidden="1" customHeight="1" outlineLevel="1" x14ac:dyDescent="0.2">
      <c r="B1232" s="539"/>
      <c r="C1232" s="276" t="s">
        <v>9992</v>
      </c>
      <c r="D1232" s="258">
        <v>46</v>
      </c>
      <c r="E1232" s="258">
        <v>705</v>
      </c>
      <c r="F1232" s="258">
        <v>249</v>
      </c>
    </row>
    <row r="1233" spans="2:6" s="187" customFormat="1" ht="14.45" hidden="1" customHeight="1" outlineLevel="1" x14ac:dyDescent="0.2">
      <c r="B1233" s="539"/>
      <c r="C1233" s="276" t="s">
        <v>17630</v>
      </c>
      <c r="D1233" s="258">
        <v>60</v>
      </c>
      <c r="E1233" s="258">
        <v>0</v>
      </c>
      <c r="F1233" s="258">
        <v>635</v>
      </c>
    </row>
    <row r="1234" spans="2:6" s="187" customFormat="1" ht="14.45" hidden="1" customHeight="1" outlineLevel="1" x14ac:dyDescent="0.2">
      <c r="B1234" s="539"/>
      <c r="C1234" s="276" t="s">
        <v>11894</v>
      </c>
      <c r="D1234" s="258">
        <v>439</v>
      </c>
      <c r="E1234" s="258">
        <v>1810</v>
      </c>
      <c r="F1234" s="258">
        <v>3070</v>
      </c>
    </row>
    <row r="1235" spans="2:6" s="187" customFormat="1" ht="14.45" hidden="1" customHeight="1" outlineLevel="1" x14ac:dyDescent="0.2">
      <c r="B1235" s="539"/>
      <c r="C1235" s="276" t="s">
        <v>17631</v>
      </c>
      <c r="D1235" s="258">
        <v>7</v>
      </c>
      <c r="E1235" s="258">
        <v>25</v>
      </c>
      <c r="F1235" s="258">
        <v>10</v>
      </c>
    </row>
    <row r="1236" spans="2:6" s="187" customFormat="1" ht="14.45" hidden="1" customHeight="1" outlineLevel="1" x14ac:dyDescent="0.2">
      <c r="B1236" s="539"/>
      <c r="C1236" s="276" t="s">
        <v>17632</v>
      </c>
      <c r="D1236" s="258">
        <v>257</v>
      </c>
      <c r="E1236" s="258">
        <v>460</v>
      </c>
      <c r="F1236" s="258">
        <v>6467</v>
      </c>
    </row>
    <row r="1237" spans="2:6" s="187" customFormat="1" ht="14.45" hidden="1" customHeight="1" outlineLevel="1" x14ac:dyDescent="0.2">
      <c r="B1237" s="539"/>
      <c r="C1237" s="276" t="s">
        <v>17633</v>
      </c>
      <c r="D1237" s="258">
        <v>1</v>
      </c>
      <c r="E1237" s="258">
        <v>2510</v>
      </c>
      <c r="F1237" s="258">
        <v>0</v>
      </c>
    </row>
    <row r="1238" spans="2:6" s="187" customFormat="1" ht="14.45" hidden="1" customHeight="1" outlineLevel="1" x14ac:dyDescent="0.2">
      <c r="B1238" s="539"/>
      <c r="C1238" s="276" t="s">
        <v>17634</v>
      </c>
      <c r="D1238" s="258">
        <v>120</v>
      </c>
      <c r="E1238" s="258">
        <v>168689</v>
      </c>
      <c r="F1238" s="258">
        <v>797</v>
      </c>
    </row>
    <row r="1239" spans="2:6" s="187" customFormat="1" ht="14.45" hidden="1" customHeight="1" outlineLevel="1" x14ac:dyDescent="0.2">
      <c r="B1239" s="347"/>
      <c r="C1239" s="276" t="s">
        <v>17635</v>
      </c>
      <c r="D1239" s="258">
        <v>72</v>
      </c>
      <c r="E1239" s="258">
        <v>141</v>
      </c>
      <c r="F1239" s="258">
        <v>324</v>
      </c>
    </row>
    <row r="1240" spans="2:6" collapsed="1" x14ac:dyDescent="0.2"/>
  </sheetData>
  <mergeCells count="20">
    <mergeCell ref="B1174:B1227"/>
    <mergeCell ref="B1229:B1238"/>
    <mergeCell ref="B512:B537"/>
    <mergeCell ref="B539:B823"/>
    <mergeCell ref="B825:B899"/>
    <mergeCell ref="B901:B913"/>
    <mergeCell ref="B915:B1066"/>
    <mergeCell ref="B1068:B1172"/>
    <mergeCell ref="B475:B510"/>
    <mergeCell ref="B4:B12"/>
    <mergeCell ref="B14:B28"/>
    <mergeCell ref="B34:B53"/>
    <mergeCell ref="B55:B65"/>
    <mergeCell ref="B67:B76"/>
    <mergeCell ref="B78:B90"/>
    <mergeCell ref="B92:B149"/>
    <mergeCell ref="B151:B375"/>
    <mergeCell ref="B377:B448"/>
    <mergeCell ref="B450:B463"/>
    <mergeCell ref="B465:B473"/>
  </mergeCells>
  <pageMargins left="0.7" right="0.7" top="0.75" bottom="0.75" header="0.3" footer="0.3"/>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4">
    <tabColor theme="4"/>
  </sheetPr>
  <dimension ref="A1:OFP132"/>
  <sheetViews>
    <sheetView zoomScaleNormal="100" workbookViewId="0">
      <pane xSplit="7" ySplit="1" topLeftCell="DD2" activePane="bottomRight" state="frozen"/>
      <selection pane="topRight" activeCell="H1" sqref="H1"/>
      <selection pane="bottomLeft" activeCell="A2" sqref="A2"/>
      <selection pane="bottomRight" activeCell="DI40" sqref="DI40:DI55"/>
    </sheetView>
  </sheetViews>
  <sheetFormatPr baseColWidth="10" defaultRowHeight="15.75" x14ac:dyDescent="0.25"/>
  <cols>
    <col min="1" max="1" width="3.625" customWidth="1"/>
    <col min="2" max="2" width="32.625" customWidth="1"/>
    <col min="3" max="3" width="9.625" customWidth="1"/>
    <col min="4" max="4" width="4" customWidth="1"/>
    <col min="5" max="5" width="13.625" customWidth="1"/>
    <col min="6" max="6" width="7.125" customWidth="1"/>
    <col min="7" max="7" width="8.875" customWidth="1"/>
    <col min="8" max="8" width="7.625" customWidth="1"/>
    <col min="9" max="9" width="7.125" customWidth="1"/>
    <col min="10" max="10" width="8.125" customWidth="1"/>
    <col min="11" max="11" width="8.25" bestFit="1" customWidth="1"/>
    <col min="12" max="13" width="7.125" customWidth="1"/>
    <col min="14" max="56" width="8" customWidth="1"/>
    <col min="57" max="57" width="9.375" customWidth="1"/>
    <col min="58" max="68" width="8" customWidth="1"/>
    <col min="69" max="69" width="8.375" customWidth="1"/>
    <col min="70" max="73" width="8" customWidth="1"/>
    <col min="74" max="81" width="8" style="1" customWidth="1"/>
    <col min="82" max="95" width="8" customWidth="1"/>
    <col min="96" max="103" width="8" style="1" customWidth="1"/>
    <col min="104" max="104" width="11" style="1" customWidth="1"/>
    <col min="105" max="105" width="10.125" style="1" customWidth="1"/>
    <col min="106" max="106" width="11.125" style="1" customWidth="1"/>
    <col min="107" max="107" width="9.75" style="1" customWidth="1"/>
    <col min="108" max="109" width="8" style="1" customWidth="1"/>
    <col min="110" max="112" width="11.875" bestFit="1" customWidth="1"/>
    <col min="113" max="113" width="33.5" bestFit="1" customWidth="1"/>
    <col min="114" max="431" width="8" customWidth="1"/>
  </cols>
  <sheetData>
    <row r="1" spans="1:758 10312:10312" s="51" customFormat="1" ht="12.75" x14ac:dyDescent="0.2">
      <c r="A1" s="50">
        <v>1</v>
      </c>
      <c r="B1" s="312" t="s">
        <v>4</v>
      </c>
      <c r="C1" s="51" t="s">
        <v>32</v>
      </c>
      <c r="D1" s="51" t="s">
        <v>25</v>
      </c>
      <c r="E1" s="51" t="s">
        <v>28</v>
      </c>
      <c r="F1" s="51" t="s">
        <v>26</v>
      </c>
      <c r="G1" s="51" t="s">
        <v>27</v>
      </c>
      <c r="H1" s="313">
        <v>42370</v>
      </c>
      <c r="I1" s="313">
        <v>42401</v>
      </c>
      <c r="J1" s="313">
        <v>42430</v>
      </c>
      <c r="K1" s="313">
        <v>42461</v>
      </c>
      <c r="L1" s="313">
        <v>42491</v>
      </c>
      <c r="M1" s="313">
        <v>42522</v>
      </c>
      <c r="N1" s="313">
        <v>42552</v>
      </c>
      <c r="O1" s="313">
        <v>42583</v>
      </c>
      <c r="P1" s="313">
        <v>42614</v>
      </c>
      <c r="Q1" s="313">
        <v>42644</v>
      </c>
      <c r="R1" s="313">
        <v>42675</v>
      </c>
      <c r="S1" s="313">
        <v>42705</v>
      </c>
      <c r="T1" s="313">
        <v>42736</v>
      </c>
      <c r="U1" s="313">
        <v>42767</v>
      </c>
      <c r="V1" s="313">
        <v>42795</v>
      </c>
      <c r="W1" s="313">
        <v>42826</v>
      </c>
      <c r="X1" s="313">
        <v>42856</v>
      </c>
      <c r="Y1" s="313">
        <v>42887</v>
      </c>
      <c r="Z1" s="313">
        <v>42917</v>
      </c>
      <c r="AA1" s="313">
        <v>42948</v>
      </c>
      <c r="AB1" s="313">
        <v>42979</v>
      </c>
      <c r="AC1" s="313">
        <v>43009</v>
      </c>
      <c r="AD1" s="313">
        <v>43040</v>
      </c>
      <c r="AE1" s="313">
        <v>43070</v>
      </c>
      <c r="AF1" s="313">
        <v>43101</v>
      </c>
      <c r="AG1" s="313">
        <v>43132</v>
      </c>
      <c r="AH1" s="313">
        <v>43160</v>
      </c>
      <c r="AI1" s="313">
        <v>43191</v>
      </c>
      <c r="AJ1" s="313">
        <v>43221</v>
      </c>
      <c r="AK1" s="313">
        <v>43252</v>
      </c>
      <c r="AL1" s="313">
        <v>43282</v>
      </c>
      <c r="AM1" s="313">
        <v>43313</v>
      </c>
      <c r="AN1" s="313">
        <v>43344</v>
      </c>
      <c r="AO1" s="313">
        <v>43374</v>
      </c>
      <c r="AP1" s="313">
        <v>43405</v>
      </c>
      <c r="AQ1" s="313">
        <v>43435</v>
      </c>
      <c r="AR1" s="313">
        <v>43466</v>
      </c>
      <c r="AS1" s="313">
        <v>43497</v>
      </c>
      <c r="AT1" s="313">
        <v>43525</v>
      </c>
      <c r="AU1" s="313">
        <v>43556</v>
      </c>
      <c r="AV1" s="313">
        <v>43586</v>
      </c>
      <c r="AW1" s="313">
        <v>43617</v>
      </c>
      <c r="AX1" s="313">
        <v>43647</v>
      </c>
      <c r="AY1" s="313">
        <v>43678</v>
      </c>
      <c r="AZ1" s="313">
        <v>43709</v>
      </c>
      <c r="BA1" s="313">
        <v>43739</v>
      </c>
      <c r="BB1" s="313">
        <v>43770</v>
      </c>
      <c r="BC1" s="313">
        <v>43800</v>
      </c>
      <c r="BD1" s="313">
        <v>43831</v>
      </c>
      <c r="BE1" s="313">
        <v>43862</v>
      </c>
      <c r="BF1" s="313">
        <v>43891</v>
      </c>
      <c r="BG1" s="313">
        <v>43922</v>
      </c>
      <c r="BH1" s="313">
        <v>43952</v>
      </c>
      <c r="BI1" s="313">
        <v>43983</v>
      </c>
      <c r="BJ1" s="313">
        <v>44013</v>
      </c>
      <c r="BK1" s="313">
        <v>44044</v>
      </c>
      <c r="BL1" s="313">
        <v>44075</v>
      </c>
      <c r="BM1" s="313">
        <v>44105</v>
      </c>
      <c r="BN1" s="313">
        <v>44136</v>
      </c>
      <c r="BO1" s="313">
        <v>44166</v>
      </c>
      <c r="BP1" s="313">
        <v>44197</v>
      </c>
      <c r="BQ1" s="313">
        <v>44228</v>
      </c>
      <c r="BR1" s="313">
        <v>44256</v>
      </c>
      <c r="BS1" s="313">
        <v>44287</v>
      </c>
      <c r="BT1" s="313">
        <v>44317</v>
      </c>
      <c r="BU1" s="313">
        <v>44348</v>
      </c>
      <c r="BV1" s="325">
        <v>44378</v>
      </c>
      <c r="BW1" s="325">
        <v>44409</v>
      </c>
      <c r="BX1" s="325">
        <v>44440</v>
      </c>
      <c r="BY1" s="325">
        <v>44470</v>
      </c>
      <c r="BZ1" s="325">
        <v>44501</v>
      </c>
      <c r="CA1" s="325">
        <v>44531</v>
      </c>
      <c r="CB1" s="325">
        <v>44562</v>
      </c>
      <c r="CC1" s="325">
        <v>44593</v>
      </c>
      <c r="CD1" s="325">
        <v>44621</v>
      </c>
      <c r="CE1" s="313">
        <v>44652</v>
      </c>
      <c r="CF1" s="313">
        <v>44682</v>
      </c>
      <c r="CG1" s="313">
        <v>44713</v>
      </c>
      <c r="CH1" s="313">
        <v>44743</v>
      </c>
      <c r="CI1" s="313">
        <v>44774</v>
      </c>
      <c r="CJ1" s="313">
        <v>44805</v>
      </c>
      <c r="CK1" s="313">
        <v>44835</v>
      </c>
      <c r="CL1" s="313">
        <v>44866</v>
      </c>
      <c r="CM1" s="313">
        <v>44896</v>
      </c>
      <c r="CN1" s="313">
        <v>44927</v>
      </c>
      <c r="CO1" s="313">
        <v>44958</v>
      </c>
      <c r="CP1" s="313">
        <v>44986</v>
      </c>
      <c r="CQ1" s="313">
        <v>45017</v>
      </c>
      <c r="CR1" s="325">
        <v>45047</v>
      </c>
      <c r="CS1" s="325">
        <v>45078</v>
      </c>
      <c r="CT1" s="325">
        <v>45108</v>
      </c>
      <c r="CU1" s="325">
        <v>45139</v>
      </c>
      <c r="CV1" s="325">
        <v>45170</v>
      </c>
      <c r="CW1" s="325">
        <v>45200</v>
      </c>
      <c r="CX1" s="325">
        <v>45231</v>
      </c>
      <c r="CY1" s="325">
        <v>45261</v>
      </c>
      <c r="CZ1" s="325">
        <v>45292</v>
      </c>
      <c r="DA1" s="420">
        <v>45323</v>
      </c>
      <c r="DB1" s="420">
        <v>45352</v>
      </c>
      <c r="DC1" s="420">
        <v>45383</v>
      </c>
      <c r="DD1" s="420">
        <v>45413</v>
      </c>
      <c r="DE1" s="420">
        <v>45444</v>
      </c>
      <c r="DF1" s="466">
        <v>45474</v>
      </c>
      <c r="DG1" s="466">
        <v>45505</v>
      </c>
      <c r="DH1" s="466">
        <v>45536</v>
      </c>
      <c r="DI1" s="466">
        <v>45566</v>
      </c>
    </row>
    <row r="2" spans="1:758 10312:10312" x14ac:dyDescent="0.25">
      <c r="A2" s="8">
        <v>2</v>
      </c>
      <c r="B2" s="311" t="s">
        <v>5</v>
      </c>
      <c r="C2" s="9" t="s">
        <v>33</v>
      </c>
      <c r="D2" s="9" t="s">
        <v>29</v>
      </c>
      <c r="E2" s="9" t="s">
        <v>30</v>
      </c>
      <c r="F2" s="9">
        <v>4</v>
      </c>
      <c r="G2" s="9">
        <v>3</v>
      </c>
      <c r="H2" s="1">
        <v>53355</v>
      </c>
      <c r="I2" s="5"/>
      <c r="J2" s="5">
        <v>60770</v>
      </c>
      <c r="K2" s="5">
        <v>62648</v>
      </c>
      <c r="L2" s="5">
        <v>65072</v>
      </c>
      <c r="M2" s="5">
        <v>82061</v>
      </c>
      <c r="N2" s="5">
        <v>72845</v>
      </c>
      <c r="O2" s="5">
        <v>63167</v>
      </c>
      <c r="P2" s="5">
        <v>215458</v>
      </c>
      <c r="Q2" s="5">
        <v>245689</v>
      </c>
      <c r="R2" s="5">
        <v>293271</v>
      </c>
      <c r="S2" s="5">
        <v>243326</v>
      </c>
      <c r="T2" s="5">
        <v>292657</v>
      </c>
      <c r="U2" s="5">
        <v>278411</v>
      </c>
      <c r="V2" s="5">
        <v>346987</v>
      </c>
      <c r="W2" s="5">
        <v>294994</v>
      </c>
      <c r="X2" s="5">
        <v>322715</v>
      </c>
      <c r="Y2" s="1">
        <v>348112</v>
      </c>
      <c r="Z2" s="1">
        <v>327090</v>
      </c>
      <c r="AA2" s="5">
        <v>274353</v>
      </c>
      <c r="AB2" s="5">
        <v>343529</v>
      </c>
      <c r="AC2" s="5">
        <v>411129</v>
      </c>
      <c r="AD2" s="5">
        <v>433475</v>
      </c>
      <c r="AE2" s="5">
        <v>414928</v>
      </c>
      <c r="AF2" s="5">
        <v>510500</v>
      </c>
      <c r="AG2" s="5">
        <v>483673</v>
      </c>
      <c r="AH2" s="5">
        <v>601436</v>
      </c>
      <c r="AI2" s="5">
        <v>565523</v>
      </c>
      <c r="AJ2" s="1">
        <v>581723</v>
      </c>
      <c r="AK2" s="5">
        <v>757946</v>
      </c>
      <c r="AL2" s="5">
        <v>802916</v>
      </c>
      <c r="AM2" s="5">
        <v>682069</v>
      </c>
      <c r="AN2" s="5">
        <v>820218</v>
      </c>
      <c r="AO2" s="1">
        <v>1010175</v>
      </c>
      <c r="AP2" s="5">
        <v>952207</v>
      </c>
      <c r="AQ2" s="5">
        <v>936391</v>
      </c>
      <c r="AR2" s="5">
        <v>1104327</v>
      </c>
      <c r="AS2" s="5">
        <v>1187003</v>
      </c>
      <c r="AT2" s="1">
        <v>1207870</v>
      </c>
      <c r="AU2" s="5">
        <v>1330914</v>
      </c>
      <c r="AV2" s="5">
        <v>1308213</v>
      </c>
      <c r="AW2" s="5">
        <v>1522934</v>
      </c>
      <c r="AX2" s="5">
        <v>1727121</v>
      </c>
      <c r="AY2" s="5">
        <v>1375509</v>
      </c>
      <c r="AZ2" s="5">
        <v>1884328</v>
      </c>
      <c r="BA2" s="5">
        <v>2237941</v>
      </c>
      <c r="BB2" s="5">
        <v>1968614</v>
      </c>
      <c r="BC2" s="5">
        <v>2157489</v>
      </c>
      <c r="BD2" s="5">
        <v>2443501</v>
      </c>
      <c r="BE2" s="1">
        <v>2488627</v>
      </c>
      <c r="BF2" s="1">
        <v>2326247</v>
      </c>
      <c r="BG2" s="1">
        <v>1958996</v>
      </c>
      <c r="BH2" s="1">
        <v>2200362</v>
      </c>
      <c r="BI2" s="1">
        <v>2867931</v>
      </c>
      <c r="BJ2" s="1">
        <v>2885359</v>
      </c>
      <c r="BK2" s="1">
        <v>2734373</v>
      </c>
      <c r="BL2" s="1">
        <v>3966060</v>
      </c>
      <c r="BM2" s="1">
        <v>6312755</v>
      </c>
      <c r="BN2" s="1">
        <v>6120021</v>
      </c>
      <c r="BO2" s="1">
        <v>5375536</v>
      </c>
      <c r="BP2" s="1">
        <v>5163055</v>
      </c>
      <c r="BQ2" s="1">
        <v>5368659</v>
      </c>
      <c r="BR2" s="1">
        <v>7218314</v>
      </c>
      <c r="BS2" s="1">
        <v>7244492</v>
      </c>
      <c r="BT2" s="1">
        <v>5528281</v>
      </c>
      <c r="BU2" s="1">
        <v>8058326</v>
      </c>
      <c r="BV2" s="1">
        <v>6454357</v>
      </c>
      <c r="BW2" s="1">
        <v>12046185</v>
      </c>
      <c r="BX2" s="1">
        <v>9161268</v>
      </c>
      <c r="BY2" s="1">
        <v>9029700</v>
      </c>
      <c r="BZ2" s="1">
        <v>8536055</v>
      </c>
      <c r="CA2" s="1">
        <v>10858505</v>
      </c>
      <c r="CB2" s="1">
        <v>14832282</v>
      </c>
      <c r="CC2" s="1">
        <v>10515206</v>
      </c>
      <c r="CD2" s="1">
        <v>10449326</v>
      </c>
      <c r="CE2" s="1">
        <v>9475617</v>
      </c>
      <c r="CF2" s="1">
        <v>10105117</v>
      </c>
      <c r="CG2" s="1">
        <v>8712543</v>
      </c>
      <c r="CH2" s="1">
        <v>7792588</v>
      </c>
      <c r="CI2" s="1">
        <v>6658536</v>
      </c>
      <c r="CJ2" s="1">
        <v>7877268</v>
      </c>
      <c r="CK2" s="1">
        <v>8083277</v>
      </c>
      <c r="CL2" s="1">
        <v>8699819</v>
      </c>
      <c r="CM2" s="1">
        <v>12286034</v>
      </c>
      <c r="CN2" s="1">
        <v>13973756</v>
      </c>
      <c r="CO2" s="1">
        <v>10222956</v>
      </c>
      <c r="CP2" s="1">
        <v>13277263</v>
      </c>
      <c r="CQ2" s="1">
        <v>12429157</v>
      </c>
      <c r="CR2" s="1">
        <v>12945986</v>
      </c>
      <c r="CS2" s="1">
        <v>13676256</v>
      </c>
      <c r="CT2" s="1">
        <v>14154400</v>
      </c>
      <c r="CU2" s="1">
        <v>12598054</v>
      </c>
      <c r="CV2" s="1">
        <v>18252941</v>
      </c>
      <c r="CW2" s="1">
        <v>17825685</v>
      </c>
      <c r="CX2" s="1">
        <v>18274637</v>
      </c>
      <c r="CY2" s="1">
        <v>17670245</v>
      </c>
      <c r="CZ2" s="1">
        <v>19553545</v>
      </c>
      <c r="DA2" s="1">
        <v>19602686</v>
      </c>
      <c r="DB2" s="1">
        <v>21291834</v>
      </c>
      <c r="DC2" s="1">
        <v>22535595</v>
      </c>
      <c r="DD2" s="1">
        <v>20187441</v>
      </c>
      <c r="DE2" s="1">
        <v>21946614</v>
      </c>
      <c r="DF2" s="1">
        <v>22419725</v>
      </c>
      <c r="DG2" s="1">
        <v>19043913</v>
      </c>
      <c r="DH2" s="1">
        <v>25602906</v>
      </c>
      <c r="DI2" s="1">
        <v>28600312</v>
      </c>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OFP2">
        <v>731331</v>
      </c>
    </row>
    <row r="3" spans="1:758 10312:10312" x14ac:dyDescent="0.25">
      <c r="A3" s="8">
        <v>3</v>
      </c>
      <c r="B3" s="311" t="s">
        <v>6</v>
      </c>
      <c r="C3" s="9" t="s">
        <v>33</v>
      </c>
      <c r="D3" s="9" t="s">
        <v>29</v>
      </c>
      <c r="E3" s="9" t="s">
        <v>30</v>
      </c>
      <c r="F3" s="9">
        <v>5</v>
      </c>
      <c r="G3" s="9">
        <v>3</v>
      </c>
      <c r="H3" s="5"/>
      <c r="I3" s="5"/>
      <c r="J3" s="5"/>
      <c r="K3" s="5"/>
      <c r="L3" s="5"/>
      <c r="M3" s="5"/>
      <c r="N3" s="5"/>
      <c r="O3" s="5"/>
      <c r="P3" s="5"/>
      <c r="Q3" s="5"/>
      <c r="R3" s="5"/>
      <c r="S3" s="1"/>
      <c r="T3" s="1">
        <v>39089</v>
      </c>
      <c r="U3" s="1">
        <v>45059</v>
      </c>
      <c r="V3" s="1">
        <v>46267</v>
      </c>
      <c r="W3" s="1">
        <v>55850</v>
      </c>
      <c r="X3" s="1">
        <v>62673</v>
      </c>
      <c r="Y3" s="1">
        <v>69037</v>
      </c>
      <c r="Z3" s="1">
        <v>71312</v>
      </c>
      <c r="AA3" s="1">
        <v>75000</v>
      </c>
      <c r="AB3" s="1">
        <v>76998</v>
      </c>
      <c r="AC3" s="1">
        <v>83485</v>
      </c>
      <c r="AD3" s="1">
        <v>89447</v>
      </c>
      <c r="AE3" s="1">
        <v>99207</v>
      </c>
      <c r="AF3" s="1">
        <v>108339</v>
      </c>
      <c r="AG3" s="1">
        <v>118191</v>
      </c>
      <c r="AH3" s="1">
        <v>123500</v>
      </c>
      <c r="AI3" s="1">
        <v>129358</v>
      </c>
      <c r="AJ3" s="1">
        <v>136371</v>
      </c>
      <c r="AK3" s="6">
        <v>145768</v>
      </c>
      <c r="AL3" s="1">
        <v>149021</v>
      </c>
      <c r="AM3" s="1">
        <v>150280</v>
      </c>
      <c r="AN3" s="1">
        <v>163360</v>
      </c>
      <c r="AO3" s="1">
        <v>173517</v>
      </c>
      <c r="AP3" s="1">
        <v>187786</v>
      </c>
      <c r="AQ3" s="1">
        <v>200742</v>
      </c>
      <c r="AR3" s="1">
        <v>207631</v>
      </c>
      <c r="AS3" s="1">
        <v>216336</v>
      </c>
      <c r="AT3" s="1">
        <v>222307</v>
      </c>
      <c r="AU3" s="1">
        <v>229848</v>
      </c>
      <c r="AV3" s="1">
        <v>235706</v>
      </c>
      <c r="AW3" s="1">
        <v>241695</v>
      </c>
      <c r="AX3" s="7">
        <v>246747</v>
      </c>
      <c r="AY3" s="1">
        <v>250329</v>
      </c>
      <c r="AZ3" s="1">
        <v>257686</v>
      </c>
      <c r="BA3" s="1">
        <v>267285</v>
      </c>
      <c r="BB3" s="1">
        <v>278828</v>
      </c>
      <c r="BC3" s="1">
        <v>302145</v>
      </c>
      <c r="BD3" s="1">
        <v>317775</v>
      </c>
      <c r="BE3" s="1">
        <v>331101</v>
      </c>
      <c r="BF3" s="1">
        <v>343893</v>
      </c>
      <c r="BG3" s="1">
        <v>356085</v>
      </c>
      <c r="BH3" s="1">
        <v>362665</v>
      </c>
      <c r="BI3" s="1">
        <v>368280</v>
      </c>
      <c r="BJ3" s="1">
        <v>373403</v>
      </c>
      <c r="BK3" s="1">
        <v>374760</v>
      </c>
      <c r="BL3" s="1">
        <v>378806</v>
      </c>
      <c r="BM3" s="1">
        <v>387542</v>
      </c>
      <c r="BN3" s="1">
        <v>397126</v>
      </c>
      <c r="BO3" s="1">
        <v>404996</v>
      </c>
      <c r="BP3" s="1">
        <v>413698</v>
      </c>
      <c r="BQ3" s="1">
        <v>427576</v>
      </c>
      <c r="BR3" s="1">
        <v>440074</v>
      </c>
      <c r="BS3" s="1">
        <v>457689</v>
      </c>
      <c r="BT3" s="1">
        <v>462336</v>
      </c>
      <c r="BU3" s="1">
        <v>473754</v>
      </c>
      <c r="BV3" s="1">
        <v>471868</v>
      </c>
      <c r="BW3" s="1">
        <v>480354</v>
      </c>
      <c r="BX3" s="1">
        <v>488279</v>
      </c>
      <c r="BY3" s="1">
        <v>497582</v>
      </c>
      <c r="BZ3" s="1">
        <v>499547</v>
      </c>
      <c r="CA3" s="1">
        <v>518788</v>
      </c>
      <c r="CB3" s="1">
        <v>540693</v>
      </c>
      <c r="CC3" s="1">
        <v>540693</v>
      </c>
      <c r="CD3" s="1">
        <v>550974</v>
      </c>
      <c r="CE3" s="1">
        <v>554635</v>
      </c>
      <c r="CF3" s="1">
        <v>558643</v>
      </c>
      <c r="CG3" s="1">
        <v>566488</v>
      </c>
      <c r="CH3" s="1">
        <v>612043</v>
      </c>
      <c r="CI3" s="1">
        <v>618382</v>
      </c>
      <c r="CJ3" s="1">
        <v>626958</v>
      </c>
      <c r="CK3" s="1">
        <v>633679</v>
      </c>
      <c r="CL3" s="1">
        <v>642541</v>
      </c>
      <c r="CM3" s="1">
        <v>652483</v>
      </c>
      <c r="CN3" s="1">
        <v>652824</v>
      </c>
      <c r="CO3" s="1">
        <v>655623</v>
      </c>
      <c r="CP3" s="1">
        <v>663552</v>
      </c>
      <c r="CQ3" s="1">
        <v>677122</v>
      </c>
      <c r="CR3" s="1">
        <v>685475</v>
      </c>
      <c r="CS3" s="1">
        <v>692652</v>
      </c>
      <c r="CT3" s="1">
        <v>691487</v>
      </c>
      <c r="CU3" s="1">
        <v>694256</v>
      </c>
      <c r="CV3" s="1">
        <v>693695</v>
      </c>
      <c r="CW3" s="1">
        <v>698864</v>
      </c>
      <c r="CX3" s="1">
        <v>698659</v>
      </c>
      <c r="CY3" s="1">
        <v>714568</v>
      </c>
      <c r="CZ3" s="1">
        <v>721480</v>
      </c>
      <c r="DA3" s="1">
        <v>743380</v>
      </c>
      <c r="DB3" s="1">
        <v>749466</v>
      </c>
      <c r="DC3" s="1">
        <v>755239</v>
      </c>
      <c r="DD3" s="1">
        <v>763767</v>
      </c>
      <c r="DE3" s="1">
        <v>770784</v>
      </c>
      <c r="DF3" s="1">
        <v>779050</v>
      </c>
      <c r="DG3" s="1">
        <v>783118</v>
      </c>
      <c r="DH3" s="1">
        <v>788760</v>
      </c>
      <c r="DI3" s="1">
        <v>795604</v>
      </c>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row>
    <row r="4" spans="1:758 10312:10312" x14ac:dyDescent="0.25">
      <c r="A4" s="8">
        <v>4</v>
      </c>
      <c r="B4" s="311" t="s">
        <v>8</v>
      </c>
      <c r="C4" s="9" t="s">
        <v>33</v>
      </c>
      <c r="D4" s="9" t="s">
        <v>29</v>
      </c>
      <c r="E4" s="9" t="s">
        <v>30</v>
      </c>
      <c r="F4" s="9">
        <v>6</v>
      </c>
      <c r="G4" s="9">
        <v>3</v>
      </c>
      <c r="H4" s="1">
        <v>136</v>
      </c>
      <c r="I4" s="1">
        <v>155</v>
      </c>
      <c r="J4" s="1">
        <v>170</v>
      </c>
      <c r="K4" s="1">
        <v>231</v>
      </c>
      <c r="L4" s="1">
        <v>245</v>
      </c>
      <c r="M4" s="1">
        <v>422</v>
      </c>
      <c r="N4" s="1">
        <v>500</v>
      </c>
      <c r="O4" s="1">
        <v>532</v>
      </c>
      <c r="P4" s="1">
        <v>539</v>
      </c>
      <c r="Q4" s="1">
        <v>610</v>
      </c>
      <c r="R4" s="1">
        <v>669</v>
      </c>
      <c r="S4" s="1">
        <v>711</v>
      </c>
      <c r="T4" s="1">
        <v>725</v>
      </c>
      <c r="U4" s="1">
        <v>848</v>
      </c>
      <c r="V4" s="1">
        <v>862</v>
      </c>
      <c r="W4" s="1">
        <v>873</v>
      </c>
      <c r="X4" s="1">
        <v>895</v>
      </c>
      <c r="Y4" s="1">
        <v>895</v>
      </c>
      <c r="Z4" s="1">
        <v>895</v>
      </c>
      <c r="AA4" s="1">
        <v>930</v>
      </c>
      <c r="AB4" s="1">
        <v>949</v>
      </c>
      <c r="AC4" s="1">
        <v>981</v>
      </c>
      <c r="AD4" s="1">
        <v>1002</v>
      </c>
      <c r="AE4" s="1">
        <v>1003</v>
      </c>
      <c r="AF4" s="1">
        <v>1014</v>
      </c>
      <c r="AG4" s="1">
        <v>1030</v>
      </c>
      <c r="AH4" s="1">
        <v>1033</v>
      </c>
      <c r="AI4" s="1">
        <v>1055</v>
      </c>
      <c r="AJ4" s="1">
        <v>1057</v>
      </c>
      <c r="AK4" s="1">
        <v>1057</v>
      </c>
      <c r="AL4" s="1">
        <v>1057</v>
      </c>
      <c r="AM4" s="1">
        <v>1061</v>
      </c>
      <c r="AN4" s="1">
        <v>1062</v>
      </c>
      <c r="AO4" s="1">
        <v>1113</v>
      </c>
      <c r="AP4" s="1">
        <v>1112</v>
      </c>
      <c r="AQ4" s="1">
        <v>1120</v>
      </c>
      <c r="AR4" s="1">
        <v>1125</v>
      </c>
      <c r="AS4" s="1">
        <v>1136</v>
      </c>
      <c r="AT4" s="1">
        <v>1149</v>
      </c>
      <c r="AU4" s="1">
        <v>1182</v>
      </c>
      <c r="AV4" s="1">
        <v>1189</v>
      </c>
      <c r="AW4" s="1">
        <v>1226</v>
      </c>
      <c r="AX4" s="1">
        <v>1237</v>
      </c>
      <c r="AY4" s="1">
        <v>1241</v>
      </c>
      <c r="AZ4" s="1">
        <v>1230</v>
      </c>
      <c r="BA4" s="1">
        <v>1244</v>
      </c>
      <c r="BB4" s="1">
        <v>1260</v>
      </c>
      <c r="BC4" s="1">
        <v>1299</v>
      </c>
      <c r="BD4" s="1">
        <v>1329</v>
      </c>
      <c r="BE4" s="1">
        <v>1316</v>
      </c>
      <c r="BF4" s="1">
        <v>1364</v>
      </c>
      <c r="BG4" s="1">
        <v>1429</v>
      </c>
      <c r="BH4" s="1">
        <v>1686</v>
      </c>
      <c r="BI4" s="1">
        <v>1734</v>
      </c>
      <c r="BJ4" s="1">
        <v>1765</v>
      </c>
      <c r="BK4" s="1">
        <v>1897</v>
      </c>
      <c r="BL4" s="1">
        <v>1915</v>
      </c>
      <c r="BM4" s="1">
        <v>1985</v>
      </c>
      <c r="BN4" s="1">
        <v>2089</v>
      </c>
      <c r="BO4" s="1">
        <v>2124</v>
      </c>
      <c r="BP4" s="1">
        <v>2130</v>
      </c>
      <c r="BQ4" s="1">
        <v>2161</v>
      </c>
      <c r="BR4" s="1">
        <v>2113</v>
      </c>
      <c r="BS4" s="1">
        <v>2141</v>
      </c>
      <c r="BT4" s="1">
        <v>2168</v>
      </c>
      <c r="BU4" s="1">
        <v>2198</v>
      </c>
      <c r="BV4" s="1">
        <v>2311</v>
      </c>
      <c r="BW4" s="1">
        <v>2384</v>
      </c>
      <c r="BX4" s="1">
        <v>2571</v>
      </c>
      <c r="BY4" s="1">
        <v>2576</v>
      </c>
      <c r="BZ4" s="1">
        <v>2599</v>
      </c>
      <c r="CA4" s="1">
        <v>2599</v>
      </c>
      <c r="CB4" s="1">
        <v>2656</v>
      </c>
      <c r="CC4" s="1">
        <v>2661</v>
      </c>
      <c r="CD4" s="1">
        <v>2667</v>
      </c>
      <c r="CE4" s="1">
        <v>2675</v>
      </c>
      <c r="CF4" s="1">
        <v>2692</v>
      </c>
      <c r="CG4" s="1">
        <v>2708</v>
      </c>
      <c r="CH4" s="1">
        <v>2709</v>
      </c>
      <c r="CI4" s="1">
        <v>2716</v>
      </c>
      <c r="CJ4" s="1">
        <v>2717</v>
      </c>
      <c r="CK4" s="1">
        <v>2740</v>
      </c>
      <c r="CL4" s="1">
        <v>2767</v>
      </c>
      <c r="CM4" s="1">
        <v>2826</v>
      </c>
      <c r="CN4" s="1">
        <v>2850</v>
      </c>
      <c r="CO4" s="1">
        <v>2885</v>
      </c>
      <c r="CP4" s="1">
        <v>2903</v>
      </c>
      <c r="CQ4" s="1">
        <v>2918</v>
      </c>
      <c r="CR4" s="1">
        <v>2918</v>
      </c>
      <c r="CS4" s="1">
        <v>2918</v>
      </c>
      <c r="CT4" s="1">
        <v>2952</v>
      </c>
      <c r="CU4" s="1">
        <v>2952</v>
      </c>
      <c r="CV4" s="1">
        <v>2959</v>
      </c>
      <c r="CW4" s="1">
        <v>2960</v>
      </c>
      <c r="CX4" s="1">
        <v>3002</v>
      </c>
      <c r="CY4" s="1">
        <v>3010</v>
      </c>
      <c r="CZ4" s="1">
        <v>3018</v>
      </c>
      <c r="DA4" s="1">
        <v>3031</v>
      </c>
      <c r="DB4" s="1">
        <v>3044</v>
      </c>
      <c r="DC4" s="1">
        <v>3052</v>
      </c>
      <c r="DD4" s="1">
        <v>3056</v>
      </c>
      <c r="DE4" s="1">
        <v>3059</v>
      </c>
      <c r="DF4" s="1">
        <v>3059</v>
      </c>
      <c r="DG4" s="1">
        <v>3070</v>
      </c>
      <c r="DH4" s="1">
        <v>3075</v>
      </c>
      <c r="DI4" s="1">
        <v>3083</v>
      </c>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row>
    <row r="5" spans="1:758 10312:10312" x14ac:dyDescent="0.25">
      <c r="A5" s="8">
        <v>5</v>
      </c>
      <c r="B5" s="311" t="s">
        <v>9</v>
      </c>
      <c r="C5" s="9" t="s">
        <v>33</v>
      </c>
      <c r="D5" s="9" t="s">
        <v>29</v>
      </c>
      <c r="E5" s="9" t="s">
        <v>30</v>
      </c>
      <c r="F5" s="9">
        <v>9</v>
      </c>
      <c r="G5" s="9">
        <v>3</v>
      </c>
      <c r="H5" s="3">
        <f t="shared" ref="H5:BP5" si="0">H4/3200*100</f>
        <v>4.25</v>
      </c>
      <c r="I5" s="3">
        <f t="shared" si="0"/>
        <v>4.84375</v>
      </c>
      <c r="J5" s="3">
        <f t="shared" si="0"/>
        <v>5.3125</v>
      </c>
      <c r="K5" s="3">
        <f t="shared" si="0"/>
        <v>7.21875</v>
      </c>
      <c r="L5" s="3">
        <f t="shared" si="0"/>
        <v>7.6562500000000009</v>
      </c>
      <c r="M5" s="3">
        <f t="shared" si="0"/>
        <v>13.1875</v>
      </c>
      <c r="N5" s="3">
        <f t="shared" si="0"/>
        <v>15.625</v>
      </c>
      <c r="O5" s="3">
        <f t="shared" si="0"/>
        <v>16.625</v>
      </c>
      <c r="P5" s="3">
        <f t="shared" si="0"/>
        <v>16.84375</v>
      </c>
      <c r="Q5" s="3">
        <f t="shared" si="0"/>
        <v>19.0625</v>
      </c>
      <c r="R5" s="3">
        <f t="shared" si="0"/>
        <v>20.90625</v>
      </c>
      <c r="S5" s="3">
        <f t="shared" si="0"/>
        <v>22.21875</v>
      </c>
      <c r="T5" s="3">
        <f t="shared" si="0"/>
        <v>22.65625</v>
      </c>
      <c r="U5" s="3">
        <f t="shared" si="0"/>
        <v>26.5</v>
      </c>
      <c r="V5" s="3">
        <f t="shared" si="0"/>
        <v>26.937499999999996</v>
      </c>
      <c r="W5" s="3">
        <f t="shared" si="0"/>
        <v>27.28125</v>
      </c>
      <c r="X5" s="3">
        <f t="shared" si="0"/>
        <v>27.968749999999996</v>
      </c>
      <c r="Y5" s="3">
        <f t="shared" si="0"/>
        <v>27.968749999999996</v>
      </c>
      <c r="Z5" s="3">
        <f t="shared" si="0"/>
        <v>27.968749999999996</v>
      </c>
      <c r="AA5" s="3">
        <f t="shared" si="0"/>
        <v>29.062500000000004</v>
      </c>
      <c r="AB5" s="3">
        <f t="shared" si="0"/>
        <v>29.65625</v>
      </c>
      <c r="AC5" s="3">
        <f t="shared" si="0"/>
        <v>30.65625</v>
      </c>
      <c r="AD5" s="3">
        <f t="shared" si="0"/>
        <v>31.3125</v>
      </c>
      <c r="AE5" s="3">
        <f t="shared" si="0"/>
        <v>31.343749999999996</v>
      </c>
      <c r="AF5" s="3">
        <f t="shared" si="0"/>
        <v>31.6875</v>
      </c>
      <c r="AG5" s="3">
        <f t="shared" si="0"/>
        <v>32.1875</v>
      </c>
      <c r="AH5" s="3">
        <f t="shared" si="0"/>
        <v>32.28125</v>
      </c>
      <c r="AI5" s="3">
        <f t="shared" si="0"/>
        <v>32.96875</v>
      </c>
      <c r="AJ5" s="3">
        <f t="shared" si="0"/>
        <v>33.03125</v>
      </c>
      <c r="AK5" s="3">
        <f t="shared" si="0"/>
        <v>33.03125</v>
      </c>
      <c r="AL5" s="3">
        <f t="shared" si="0"/>
        <v>33.03125</v>
      </c>
      <c r="AM5" s="3">
        <f t="shared" si="0"/>
        <v>33.15625</v>
      </c>
      <c r="AN5" s="3">
        <f t="shared" si="0"/>
        <v>33.1875</v>
      </c>
      <c r="AO5" s="3">
        <f t="shared" si="0"/>
        <v>34.78125</v>
      </c>
      <c r="AP5" s="3">
        <f t="shared" si="0"/>
        <v>34.75</v>
      </c>
      <c r="AQ5" s="3">
        <f t="shared" si="0"/>
        <v>35</v>
      </c>
      <c r="AR5" s="3">
        <f t="shared" si="0"/>
        <v>35.15625</v>
      </c>
      <c r="AS5" s="3">
        <f t="shared" si="0"/>
        <v>35.5</v>
      </c>
      <c r="AT5" s="3">
        <f t="shared" si="0"/>
        <v>35.90625</v>
      </c>
      <c r="AU5" s="3">
        <f t="shared" si="0"/>
        <v>36.9375</v>
      </c>
      <c r="AV5" s="3">
        <f t="shared" si="0"/>
        <v>37.15625</v>
      </c>
      <c r="AW5" s="3">
        <f t="shared" si="0"/>
        <v>38.3125</v>
      </c>
      <c r="AX5" s="3">
        <f t="shared" si="0"/>
        <v>38.65625</v>
      </c>
      <c r="AY5" s="3">
        <f t="shared" si="0"/>
        <v>38.78125</v>
      </c>
      <c r="AZ5" s="3">
        <f t="shared" si="0"/>
        <v>38.4375</v>
      </c>
      <c r="BA5" s="3">
        <f t="shared" si="0"/>
        <v>38.875</v>
      </c>
      <c r="BB5" s="3">
        <f t="shared" si="0"/>
        <v>39.375</v>
      </c>
      <c r="BC5" s="3">
        <f t="shared" si="0"/>
        <v>40.59375</v>
      </c>
      <c r="BD5" s="3">
        <f t="shared" si="0"/>
        <v>41.53125</v>
      </c>
      <c r="BE5" s="3">
        <f t="shared" si="0"/>
        <v>41.125</v>
      </c>
      <c r="BF5" s="3">
        <f t="shared" si="0"/>
        <v>42.625</v>
      </c>
      <c r="BG5" s="3">
        <f t="shared" si="0"/>
        <v>44.65625</v>
      </c>
      <c r="BH5" s="3">
        <f t="shared" si="0"/>
        <v>52.6875</v>
      </c>
      <c r="BI5" s="3">
        <f t="shared" si="0"/>
        <v>54.1875</v>
      </c>
      <c r="BJ5" s="3">
        <f t="shared" si="0"/>
        <v>55.156249999999993</v>
      </c>
      <c r="BK5" s="3">
        <f t="shared" si="0"/>
        <v>59.28125</v>
      </c>
      <c r="BL5" s="3">
        <f t="shared" si="0"/>
        <v>59.843749999999993</v>
      </c>
      <c r="BM5" s="3">
        <f t="shared" si="0"/>
        <v>62.031250000000007</v>
      </c>
      <c r="BN5" s="3">
        <f t="shared" si="0"/>
        <v>65.28125</v>
      </c>
      <c r="BO5" s="3">
        <f t="shared" si="0"/>
        <v>66.375</v>
      </c>
      <c r="BP5" s="3">
        <f t="shared" si="0"/>
        <v>66.5625</v>
      </c>
      <c r="BQ5" s="3">
        <v>67.53125</v>
      </c>
      <c r="BR5" s="1">
        <v>66.569999999999993</v>
      </c>
      <c r="BS5" s="1">
        <v>67.45</v>
      </c>
      <c r="BT5" s="1">
        <v>68.28</v>
      </c>
      <c r="BU5" s="1">
        <v>69.23</v>
      </c>
      <c r="BV5" s="1">
        <v>72.790000000000006</v>
      </c>
      <c r="BW5" s="1">
        <v>75.09</v>
      </c>
      <c r="BX5" s="1">
        <v>80.98</v>
      </c>
      <c r="BY5" s="1">
        <v>81.99</v>
      </c>
      <c r="BZ5" s="1">
        <v>82.77</v>
      </c>
      <c r="CA5" s="1">
        <v>82.77</v>
      </c>
      <c r="CB5" s="1">
        <v>84.64</v>
      </c>
      <c r="CC5" s="1">
        <v>84.8</v>
      </c>
      <c r="CD5" s="1">
        <v>84.99</v>
      </c>
      <c r="CE5" s="1">
        <v>85.25</v>
      </c>
      <c r="CF5" s="1">
        <v>85.79</v>
      </c>
      <c r="CG5" s="1">
        <v>86.3</v>
      </c>
      <c r="CH5" s="1">
        <v>86.33</v>
      </c>
      <c r="CI5" s="1">
        <v>86.55</v>
      </c>
      <c r="CJ5" s="1">
        <v>86.78</v>
      </c>
      <c r="CK5" s="1">
        <v>87.21</v>
      </c>
      <c r="CL5" s="1">
        <v>88.18</v>
      </c>
      <c r="CM5" s="1">
        <v>88.81</v>
      </c>
      <c r="CN5" s="1">
        <v>89.52</v>
      </c>
      <c r="CO5" s="1">
        <v>90.45</v>
      </c>
      <c r="CP5" s="1">
        <v>90.78</v>
      </c>
      <c r="CQ5" s="1">
        <v>91.19</v>
      </c>
      <c r="CR5" s="1">
        <v>91.19</v>
      </c>
      <c r="CS5" s="1">
        <v>91.19</v>
      </c>
      <c r="CT5" s="1">
        <v>92.08</v>
      </c>
      <c r="CU5" s="1">
        <v>92.17</v>
      </c>
      <c r="CV5" s="1">
        <v>92.36</v>
      </c>
      <c r="CW5" s="1">
        <v>89.27</v>
      </c>
      <c r="CX5" s="1">
        <v>90.53</v>
      </c>
      <c r="CY5" s="1">
        <v>90.74</v>
      </c>
      <c r="CZ5" s="1">
        <v>90.96</v>
      </c>
      <c r="DA5" s="1">
        <v>91.3</v>
      </c>
      <c r="DB5" s="1">
        <v>91.67</v>
      </c>
      <c r="DC5" s="1">
        <v>91.85</v>
      </c>
      <c r="DD5" s="1">
        <v>91.91</v>
      </c>
      <c r="DE5" s="1">
        <v>91.97</v>
      </c>
      <c r="DF5" s="1">
        <v>91.97</v>
      </c>
      <c r="DG5" s="1">
        <v>92.25</v>
      </c>
      <c r="DH5" s="1">
        <v>92.4</v>
      </c>
      <c r="DI5" s="1">
        <v>92.62</v>
      </c>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OFP5">
        <v>35.15</v>
      </c>
    </row>
    <row r="6" spans="1:758 10312:10312" x14ac:dyDescent="0.25">
      <c r="A6" s="8">
        <v>6</v>
      </c>
      <c r="B6" s="311" t="s">
        <v>10</v>
      </c>
      <c r="C6" s="9" t="s">
        <v>33</v>
      </c>
      <c r="D6" s="9" t="s">
        <v>29</v>
      </c>
      <c r="E6" s="9" t="s">
        <v>30</v>
      </c>
      <c r="F6" s="9">
        <v>7</v>
      </c>
      <c r="G6" s="9">
        <v>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v>72</v>
      </c>
      <c r="AN6" s="1">
        <v>72</v>
      </c>
      <c r="AO6" s="1">
        <v>84</v>
      </c>
      <c r="AP6" s="1">
        <v>86</v>
      </c>
      <c r="AQ6" s="1">
        <v>93</v>
      </c>
      <c r="AR6" s="1">
        <v>95</v>
      </c>
      <c r="AS6" s="1">
        <v>95</v>
      </c>
      <c r="AT6" s="1">
        <v>126</v>
      </c>
      <c r="AU6" s="1">
        <v>135</v>
      </c>
      <c r="AV6" s="1">
        <v>140</v>
      </c>
      <c r="AW6" s="1">
        <v>141</v>
      </c>
      <c r="AX6" s="1">
        <v>143</v>
      </c>
      <c r="AY6" s="1">
        <v>147</v>
      </c>
      <c r="AZ6" s="1">
        <v>163</v>
      </c>
      <c r="BA6" s="1">
        <v>164</v>
      </c>
      <c r="BB6" s="1">
        <v>164</v>
      </c>
      <c r="BC6" s="1">
        <v>167</v>
      </c>
      <c r="BD6" s="1">
        <v>171</v>
      </c>
      <c r="BE6" s="1">
        <v>184</v>
      </c>
      <c r="BF6" s="1">
        <v>191</v>
      </c>
      <c r="BG6" s="1">
        <v>199</v>
      </c>
      <c r="BH6" s="1">
        <v>205</v>
      </c>
      <c r="BI6" s="1">
        <v>222</v>
      </c>
      <c r="BJ6" s="1">
        <v>229</v>
      </c>
      <c r="BK6" s="1">
        <v>224</v>
      </c>
      <c r="BL6" s="1">
        <v>224</v>
      </c>
      <c r="BM6" s="1">
        <v>248</v>
      </c>
      <c r="BN6" s="1">
        <v>241</v>
      </c>
      <c r="BO6" s="1">
        <v>249</v>
      </c>
      <c r="BP6" s="1">
        <v>247</v>
      </c>
      <c r="BQ6" s="1">
        <v>251</v>
      </c>
      <c r="BR6" s="1">
        <v>251</v>
      </c>
      <c r="BS6" s="1">
        <v>253</v>
      </c>
      <c r="BT6" s="1">
        <v>254</v>
      </c>
      <c r="BU6" s="1">
        <v>257</v>
      </c>
      <c r="BV6" s="1">
        <v>266</v>
      </c>
      <c r="BW6" s="1">
        <v>269</v>
      </c>
      <c r="BX6" s="1">
        <v>270</v>
      </c>
      <c r="BY6" s="1">
        <v>274</v>
      </c>
      <c r="BZ6" s="1">
        <v>291</v>
      </c>
      <c r="CA6" s="1">
        <v>291</v>
      </c>
      <c r="CB6" s="1">
        <v>292</v>
      </c>
      <c r="CC6" s="1">
        <v>292</v>
      </c>
      <c r="CD6" s="1">
        <v>292</v>
      </c>
      <c r="CE6" s="1">
        <v>292</v>
      </c>
      <c r="CF6" s="1">
        <v>295</v>
      </c>
      <c r="CG6" s="1">
        <v>296</v>
      </c>
      <c r="CH6" s="1">
        <v>297</v>
      </c>
      <c r="CI6" s="1">
        <v>301</v>
      </c>
      <c r="CJ6" s="1">
        <v>301</v>
      </c>
      <c r="CK6" s="1">
        <v>301</v>
      </c>
      <c r="CL6" s="1">
        <v>303</v>
      </c>
      <c r="CM6" s="1">
        <v>303</v>
      </c>
      <c r="CN6" s="1">
        <v>308</v>
      </c>
      <c r="CO6" s="1">
        <v>309</v>
      </c>
      <c r="CP6" s="1">
        <v>320</v>
      </c>
      <c r="CQ6" s="1">
        <v>324</v>
      </c>
      <c r="CR6" s="1">
        <v>327</v>
      </c>
      <c r="CS6" s="1">
        <v>327</v>
      </c>
      <c r="CT6" s="1">
        <v>327</v>
      </c>
      <c r="CU6" s="1">
        <v>327</v>
      </c>
      <c r="CV6" s="1">
        <v>327</v>
      </c>
      <c r="CW6" s="1">
        <v>327</v>
      </c>
      <c r="CX6" s="1">
        <v>327</v>
      </c>
      <c r="CY6" s="1">
        <v>330</v>
      </c>
      <c r="CZ6" s="1">
        <v>332</v>
      </c>
      <c r="DA6" s="1">
        <v>332</v>
      </c>
      <c r="DB6" s="1">
        <v>332</v>
      </c>
      <c r="DC6" s="1">
        <v>333</v>
      </c>
      <c r="DD6" s="1">
        <v>333</v>
      </c>
      <c r="DE6" s="1">
        <v>333</v>
      </c>
      <c r="DF6" s="1">
        <v>333</v>
      </c>
      <c r="DG6" s="1">
        <v>333</v>
      </c>
      <c r="DH6" s="1">
        <v>333</v>
      </c>
      <c r="DI6" s="1">
        <v>334</v>
      </c>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OFP6">
        <v>171</v>
      </c>
    </row>
    <row r="7" spans="1:758 10312:10312" s="416" customFormat="1" x14ac:dyDescent="0.25">
      <c r="A7" s="412">
        <v>7</v>
      </c>
      <c r="B7" s="413" t="s">
        <v>11</v>
      </c>
      <c r="C7" s="414" t="s">
        <v>33</v>
      </c>
      <c r="D7" s="414" t="s">
        <v>29</v>
      </c>
      <c r="E7" s="414" t="s">
        <v>30</v>
      </c>
      <c r="F7" s="414">
        <v>10</v>
      </c>
      <c r="G7" s="414">
        <v>3</v>
      </c>
      <c r="H7" s="41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v>0.13089999999999999</v>
      </c>
      <c r="AN7" s="417">
        <v>0.13089999999999999</v>
      </c>
      <c r="AO7" s="417">
        <v>0.1527</v>
      </c>
      <c r="AP7" s="417">
        <v>0.15640000000000001</v>
      </c>
      <c r="AQ7" s="417">
        <v>0.1691</v>
      </c>
      <c r="AR7" s="417">
        <v>0.17269999999999999</v>
      </c>
      <c r="AS7" s="417">
        <v>0.17269999999999999</v>
      </c>
      <c r="AT7" s="417">
        <v>0.2525</v>
      </c>
      <c r="AU7" s="417">
        <v>0.28299999999999997</v>
      </c>
      <c r="AV7" s="417">
        <v>0.29409999999999997</v>
      </c>
      <c r="AW7" s="417">
        <v>0.29620000000000002</v>
      </c>
      <c r="AX7" s="417">
        <v>0.3004</v>
      </c>
      <c r="AY7" s="417">
        <v>0.30880000000000002</v>
      </c>
      <c r="AZ7" s="417">
        <v>0.34239999999999998</v>
      </c>
      <c r="BA7" s="417">
        <v>0.34449999999999997</v>
      </c>
      <c r="BB7" s="417">
        <v>0.34449999999999997</v>
      </c>
      <c r="BC7" s="417">
        <v>0.37280000000000002</v>
      </c>
      <c r="BD7" s="418">
        <v>0.38169999999999998</v>
      </c>
      <c r="BE7" s="415">
        <v>0.41070000000000001</v>
      </c>
      <c r="BF7" s="415">
        <v>0.42630000000000001</v>
      </c>
      <c r="BG7" s="415">
        <v>0.44419999999999998</v>
      </c>
      <c r="BH7" s="415">
        <v>0.45760000000000001</v>
      </c>
      <c r="BI7" s="415">
        <v>0.48880000000000001</v>
      </c>
      <c r="BJ7" s="415">
        <v>0.4955</v>
      </c>
      <c r="BK7" s="415">
        <v>0.5</v>
      </c>
      <c r="BL7" s="415">
        <v>0.51559999999999995</v>
      </c>
      <c r="BM7" s="415">
        <v>0.53569999999999995</v>
      </c>
      <c r="BN7" s="415">
        <v>0.59650000000000003</v>
      </c>
      <c r="BO7" s="415">
        <v>0.60040000000000004</v>
      </c>
      <c r="BP7" s="415">
        <v>0.62060000000000004</v>
      </c>
      <c r="BQ7" s="418">
        <v>0.63065326633165797</v>
      </c>
      <c r="BR7" s="418">
        <v>0.63065326633165797</v>
      </c>
      <c r="BS7" s="418">
        <v>0.63727959697733005</v>
      </c>
      <c r="BT7" s="418">
        <v>0.64141414141414099</v>
      </c>
      <c r="BU7" s="418">
        <v>0.67277486910994799</v>
      </c>
      <c r="BV7" s="418">
        <v>0.69633507853403098</v>
      </c>
      <c r="BW7" s="418">
        <v>0.70603674540682404</v>
      </c>
      <c r="BX7" s="418">
        <v>0.71052631578947401</v>
      </c>
      <c r="BY7" s="418">
        <v>0.72105263157894695</v>
      </c>
      <c r="BZ7" s="418">
        <v>0.76578947368421102</v>
      </c>
      <c r="CA7" s="418">
        <v>0.76578947368421102</v>
      </c>
      <c r="CB7" s="418">
        <v>0.768421052631579</v>
      </c>
      <c r="CC7" s="418">
        <v>0.768421052631579</v>
      </c>
      <c r="CD7" s="418">
        <v>0.768421052631579</v>
      </c>
      <c r="CE7" s="415">
        <v>0.768421052631579</v>
      </c>
      <c r="CF7" s="415">
        <v>0.77631578947368396</v>
      </c>
      <c r="CG7" s="415">
        <v>0.77894736842105305</v>
      </c>
      <c r="CH7" s="415">
        <v>0.78157894736842104</v>
      </c>
      <c r="CI7" s="415">
        <v>0.79210526315789498</v>
      </c>
      <c r="CJ7" s="415">
        <v>0.79629629629629595</v>
      </c>
      <c r="CK7" s="415">
        <v>0.79629629629629595</v>
      </c>
      <c r="CL7" s="415">
        <v>0.803713527851459</v>
      </c>
      <c r="CM7" s="415">
        <v>0.803713527851459</v>
      </c>
      <c r="CN7" s="415">
        <v>0.81697612732095504</v>
      </c>
      <c r="CO7" s="415">
        <v>0.81962864721485396</v>
      </c>
      <c r="CP7" s="415">
        <v>0.84880636604774495</v>
      </c>
      <c r="CQ7" s="415">
        <v>0.85941644562334196</v>
      </c>
      <c r="CR7" s="415">
        <v>0.86737400530504005</v>
      </c>
      <c r="CS7" s="415">
        <v>0.86737400530504005</v>
      </c>
      <c r="CT7" s="415">
        <v>0.86737400530504005</v>
      </c>
      <c r="CU7" s="415">
        <v>0.86737400530504005</v>
      </c>
      <c r="CV7" s="415">
        <v>0.86737400530504005</v>
      </c>
      <c r="CW7" s="415">
        <v>0.86737400530504005</v>
      </c>
      <c r="CX7" s="415">
        <v>0.86737400530504005</v>
      </c>
      <c r="CY7" s="415">
        <v>0.87533156498673703</v>
      </c>
      <c r="CZ7" s="415">
        <v>0.88063660477453598</v>
      </c>
      <c r="DA7" s="415">
        <v>0.88063660477453598</v>
      </c>
      <c r="DB7" s="415">
        <v>0.88063660477453598</v>
      </c>
      <c r="DC7" s="415">
        <v>0.88328912466843501</v>
      </c>
      <c r="DD7" s="415">
        <v>0.88328912466843501</v>
      </c>
      <c r="DE7" s="415">
        <v>0.88328912466843501</v>
      </c>
      <c r="DF7" s="415">
        <v>0.88328912466843501</v>
      </c>
      <c r="DG7" s="415">
        <v>0.88328912466843501</v>
      </c>
      <c r="DH7" s="415">
        <v>0.88328912466843501</v>
      </c>
      <c r="DI7" s="415">
        <v>0.88594164456233404</v>
      </c>
      <c r="DJ7" s="415"/>
      <c r="DK7" s="415"/>
      <c r="DL7" s="415"/>
      <c r="DM7" s="415"/>
      <c r="DN7" s="415"/>
      <c r="DO7" s="415"/>
      <c r="DP7" s="415"/>
      <c r="DQ7" s="415"/>
      <c r="DR7" s="415"/>
      <c r="DS7" s="415"/>
      <c r="DT7" s="415"/>
      <c r="DU7" s="415"/>
      <c r="DV7" s="415"/>
      <c r="DW7" s="415"/>
      <c r="DX7" s="415"/>
      <c r="DY7" s="415"/>
      <c r="DZ7" s="415"/>
      <c r="EA7" s="415"/>
      <c r="EB7" s="415"/>
      <c r="EC7" s="415"/>
      <c r="ED7" s="415"/>
      <c r="EE7" s="415"/>
      <c r="EF7" s="415"/>
      <c r="EG7" s="415"/>
      <c r="EH7" s="415"/>
      <c r="EI7" s="415"/>
      <c r="EJ7" s="415"/>
      <c r="EK7" s="415"/>
      <c r="EL7" s="415"/>
      <c r="EM7" s="415"/>
      <c r="EN7" s="415"/>
      <c r="EO7" s="415"/>
      <c r="EP7" s="415"/>
      <c r="EQ7" s="415"/>
      <c r="ER7" s="415"/>
      <c r="ES7" s="415"/>
      <c r="ET7" s="415"/>
      <c r="EU7" s="415"/>
      <c r="EV7" s="415"/>
      <c r="EW7" s="415"/>
      <c r="EX7" s="415"/>
      <c r="EY7" s="415"/>
      <c r="EZ7" s="415"/>
      <c r="FA7" s="415"/>
      <c r="FB7" s="415"/>
      <c r="FC7" s="415"/>
      <c r="FD7" s="415"/>
      <c r="FE7" s="415"/>
      <c r="FF7" s="415"/>
      <c r="FG7" s="415"/>
      <c r="FH7" s="415"/>
      <c r="FI7" s="415"/>
      <c r="FJ7" s="415"/>
      <c r="FK7" s="415"/>
      <c r="FL7" s="415"/>
      <c r="FM7" s="415"/>
      <c r="FN7" s="415"/>
      <c r="FO7" s="415"/>
      <c r="FP7" s="415"/>
      <c r="FQ7" s="415"/>
      <c r="FR7" s="415"/>
      <c r="FS7" s="415"/>
      <c r="FT7" s="415"/>
      <c r="FU7" s="415"/>
      <c r="FV7" s="415"/>
      <c r="FW7" s="415"/>
      <c r="FX7" s="415"/>
      <c r="FY7" s="415"/>
      <c r="FZ7" s="415"/>
      <c r="GA7" s="415"/>
      <c r="GB7" s="415"/>
      <c r="GC7" s="415"/>
      <c r="GD7" s="415"/>
      <c r="GE7" s="415"/>
      <c r="GF7" s="415"/>
      <c r="GG7" s="415"/>
      <c r="GH7" s="415"/>
      <c r="GI7" s="415"/>
      <c r="GJ7" s="415"/>
      <c r="GK7" s="415"/>
      <c r="GL7" s="415"/>
      <c r="GM7" s="415"/>
      <c r="GN7" s="415"/>
      <c r="GO7" s="415"/>
      <c r="GP7" s="415"/>
      <c r="GQ7" s="415"/>
      <c r="GR7" s="415"/>
      <c r="GS7" s="415"/>
      <c r="GT7" s="415"/>
      <c r="GU7" s="415"/>
      <c r="GV7" s="415"/>
      <c r="GW7" s="415"/>
      <c r="GX7" s="415"/>
      <c r="GY7" s="415"/>
      <c r="GZ7" s="415"/>
      <c r="HA7" s="415"/>
      <c r="HB7" s="415"/>
      <c r="HC7" s="415"/>
      <c r="HD7" s="415"/>
      <c r="HE7" s="415"/>
      <c r="HF7" s="415"/>
      <c r="HG7" s="415"/>
      <c r="HH7" s="415"/>
      <c r="HI7" s="415"/>
      <c r="HJ7" s="415"/>
      <c r="HK7" s="415"/>
      <c r="HL7" s="415"/>
      <c r="HM7" s="415"/>
      <c r="HN7" s="415"/>
      <c r="HO7" s="415"/>
      <c r="HP7" s="415"/>
      <c r="HQ7" s="415"/>
      <c r="HR7" s="415"/>
      <c r="HS7" s="415"/>
      <c r="HT7" s="415"/>
      <c r="HU7" s="415"/>
      <c r="HV7" s="415"/>
      <c r="HW7" s="415"/>
      <c r="HX7" s="415"/>
      <c r="HY7" s="415"/>
      <c r="HZ7" s="415"/>
      <c r="IA7" s="415"/>
      <c r="IB7" s="415"/>
      <c r="IC7" s="415"/>
      <c r="ID7" s="415"/>
      <c r="IE7" s="415"/>
      <c r="IF7" s="415"/>
      <c r="IG7" s="415"/>
      <c r="IH7" s="415"/>
      <c r="II7" s="415"/>
      <c r="IJ7" s="415"/>
      <c r="IK7" s="415"/>
      <c r="IL7" s="415"/>
      <c r="IM7" s="415"/>
      <c r="IN7" s="415"/>
      <c r="IO7" s="415"/>
      <c r="IP7" s="415"/>
      <c r="IQ7" s="415"/>
      <c r="IR7" s="415"/>
      <c r="IS7" s="415"/>
      <c r="IT7" s="415"/>
      <c r="IU7" s="415"/>
      <c r="IV7" s="415"/>
      <c r="IW7" s="415"/>
      <c r="IX7" s="415"/>
      <c r="IY7" s="415"/>
      <c r="IZ7" s="415"/>
      <c r="JA7" s="415"/>
      <c r="JB7" s="415"/>
      <c r="JC7" s="415"/>
      <c r="JD7" s="415"/>
      <c r="JE7" s="415"/>
      <c r="JF7" s="415"/>
      <c r="JG7" s="415"/>
      <c r="JH7" s="415"/>
      <c r="JI7" s="415"/>
      <c r="JJ7" s="415"/>
      <c r="JK7" s="415"/>
      <c r="JL7" s="415"/>
      <c r="JM7" s="415"/>
      <c r="JN7" s="415"/>
      <c r="JO7" s="415"/>
      <c r="JP7" s="415"/>
      <c r="JQ7" s="415"/>
      <c r="JR7" s="415"/>
      <c r="JS7" s="415"/>
      <c r="JT7" s="415"/>
      <c r="JU7" s="415"/>
      <c r="JV7" s="415"/>
      <c r="JW7" s="415"/>
      <c r="JX7" s="415"/>
      <c r="JY7" s="415"/>
      <c r="JZ7" s="415"/>
      <c r="KA7" s="415"/>
      <c r="KB7" s="415"/>
      <c r="KC7" s="415"/>
      <c r="KD7" s="415"/>
      <c r="KE7" s="415"/>
      <c r="KF7" s="415"/>
      <c r="KG7" s="415"/>
      <c r="KH7" s="415"/>
      <c r="KI7" s="415"/>
      <c r="KJ7" s="415"/>
      <c r="KK7" s="415"/>
      <c r="KL7" s="415"/>
      <c r="KM7" s="415"/>
      <c r="KN7" s="415"/>
      <c r="KO7" s="415"/>
      <c r="KP7" s="415"/>
      <c r="KQ7" s="415"/>
      <c r="KR7" s="415"/>
      <c r="KS7" s="415"/>
      <c r="KT7" s="415"/>
      <c r="KU7" s="415"/>
      <c r="KV7" s="415"/>
      <c r="KW7" s="415"/>
      <c r="KX7" s="415"/>
      <c r="KY7" s="415"/>
      <c r="KZ7" s="415"/>
      <c r="LA7" s="415"/>
      <c r="LB7" s="415"/>
      <c r="LC7" s="415"/>
      <c r="LD7" s="415"/>
      <c r="LE7" s="415"/>
      <c r="LF7" s="415"/>
      <c r="LG7" s="415"/>
      <c r="LH7" s="415"/>
      <c r="LI7" s="415"/>
      <c r="LJ7" s="415"/>
      <c r="LK7" s="415"/>
      <c r="LL7" s="415"/>
      <c r="LM7" s="415"/>
      <c r="LN7" s="415"/>
      <c r="LO7" s="415"/>
      <c r="LP7" s="415"/>
      <c r="LQ7" s="415"/>
      <c r="LR7" s="415"/>
      <c r="LS7" s="415"/>
      <c r="LT7" s="415"/>
      <c r="LU7" s="415"/>
      <c r="LV7" s="415"/>
      <c r="LW7" s="415"/>
      <c r="LX7" s="415"/>
      <c r="LY7" s="415"/>
      <c r="LZ7" s="415"/>
      <c r="MA7" s="415"/>
      <c r="MB7" s="415"/>
      <c r="MC7" s="415"/>
      <c r="MD7" s="415"/>
      <c r="ME7" s="415"/>
      <c r="MF7" s="415"/>
      <c r="MG7" s="415"/>
      <c r="MH7" s="415"/>
      <c r="MI7" s="415"/>
      <c r="MJ7" s="415"/>
      <c r="MK7" s="415"/>
      <c r="ML7" s="415"/>
      <c r="MM7" s="415"/>
      <c r="MN7" s="415"/>
      <c r="MO7" s="415"/>
      <c r="MP7" s="415"/>
      <c r="MQ7" s="415"/>
      <c r="MR7" s="415"/>
      <c r="MS7" s="415"/>
      <c r="MT7" s="415"/>
      <c r="MU7" s="415"/>
      <c r="MV7" s="415"/>
      <c r="MW7" s="415"/>
      <c r="MX7" s="415"/>
      <c r="MY7" s="415"/>
      <c r="MZ7" s="415"/>
      <c r="NA7" s="415"/>
      <c r="NB7" s="415"/>
      <c r="NC7" s="415"/>
      <c r="ND7" s="415"/>
      <c r="NE7" s="415"/>
      <c r="NF7" s="415"/>
      <c r="NG7" s="415"/>
      <c r="NH7" s="415"/>
      <c r="NI7" s="415"/>
      <c r="NJ7" s="415"/>
      <c r="NK7" s="415"/>
      <c r="NL7" s="415"/>
      <c r="NM7" s="415"/>
      <c r="NN7" s="415"/>
      <c r="NO7" s="415"/>
      <c r="NP7" s="415"/>
      <c r="NQ7" s="415"/>
      <c r="NR7" s="415"/>
      <c r="NS7" s="415"/>
      <c r="NT7" s="415"/>
      <c r="NU7" s="415"/>
      <c r="NV7" s="415"/>
      <c r="NW7" s="415"/>
      <c r="NX7" s="415"/>
      <c r="NY7" s="415"/>
      <c r="NZ7" s="415"/>
      <c r="OA7" s="415"/>
      <c r="OB7" s="415"/>
      <c r="OC7" s="415"/>
      <c r="OD7" s="415"/>
      <c r="OE7" s="415"/>
      <c r="OF7" s="415"/>
      <c r="OG7" s="415"/>
      <c r="OH7" s="415"/>
      <c r="OI7" s="415"/>
      <c r="OJ7" s="415"/>
      <c r="OK7" s="415"/>
      <c r="OL7" s="415"/>
      <c r="OM7" s="415"/>
      <c r="ON7" s="415"/>
      <c r="OO7" s="415"/>
      <c r="OP7" s="415"/>
      <c r="OQ7" s="415"/>
      <c r="OR7" s="415"/>
      <c r="OS7" s="415"/>
      <c r="OT7" s="415"/>
      <c r="OU7" s="415"/>
      <c r="OV7" s="415"/>
      <c r="OW7" s="415"/>
      <c r="OX7" s="415"/>
      <c r="OY7" s="415"/>
      <c r="OZ7" s="415"/>
      <c r="PA7" s="415"/>
      <c r="PB7" s="415"/>
      <c r="PC7" s="415"/>
      <c r="PD7" s="415"/>
      <c r="PE7" s="415"/>
      <c r="PF7" s="415"/>
      <c r="PG7" s="415"/>
      <c r="PH7" s="415"/>
      <c r="PI7" s="415"/>
      <c r="PJ7" s="415"/>
      <c r="PK7" s="415"/>
      <c r="PL7" s="415"/>
      <c r="PM7" s="415"/>
      <c r="PN7" s="415"/>
      <c r="PO7" s="415"/>
      <c r="PP7" s="415"/>
      <c r="PQ7" s="415"/>
      <c r="PR7" s="415"/>
      <c r="PS7" s="415"/>
      <c r="PT7" s="415"/>
      <c r="PU7" s="415"/>
      <c r="PV7" s="415"/>
      <c r="PW7" s="415"/>
      <c r="PX7" s="415"/>
      <c r="PY7" s="415"/>
      <c r="PZ7" s="415"/>
      <c r="QA7" s="415"/>
      <c r="QB7" s="415"/>
      <c r="QC7" s="415"/>
      <c r="QD7" s="415"/>
      <c r="QE7" s="415"/>
      <c r="QF7" s="415"/>
      <c r="QG7" s="415"/>
      <c r="QH7" s="415"/>
      <c r="QI7" s="415"/>
      <c r="QJ7" s="415"/>
      <c r="QK7" s="415"/>
      <c r="QL7" s="415"/>
      <c r="QM7" s="415"/>
      <c r="QN7" s="415"/>
      <c r="QO7" s="415"/>
      <c r="QP7" s="415"/>
      <c r="QQ7" s="415"/>
      <c r="QR7" s="415"/>
      <c r="QS7" s="415"/>
      <c r="QT7" s="415"/>
      <c r="QU7" s="415"/>
      <c r="QV7" s="415"/>
      <c r="QW7" s="415"/>
      <c r="QX7" s="415"/>
      <c r="QY7" s="415"/>
      <c r="QZ7" s="415"/>
      <c r="RA7" s="415"/>
      <c r="RB7" s="415"/>
      <c r="RC7" s="415"/>
      <c r="RD7" s="415"/>
      <c r="RE7" s="415"/>
      <c r="RF7" s="415"/>
      <c r="RG7" s="415"/>
      <c r="RH7" s="415"/>
      <c r="RI7" s="415"/>
      <c r="RJ7" s="415"/>
      <c r="RK7" s="415"/>
      <c r="RL7" s="415"/>
      <c r="RM7" s="415"/>
      <c r="RN7" s="415"/>
      <c r="RO7" s="415"/>
      <c r="RP7" s="415"/>
      <c r="RQ7" s="415"/>
      <c r="RR7" s="415"/>
      <c r="RS7" s="415"/>
      <c r="RT7" s="415"/>
      <c r="RU7" s="415"/>
      <c r="RV7" s="415"/>
      <c r="RW7" s="415"/>
      <c r="RX7" s="415"/>
      <c r="RY7" s="415"/>
      <c r="RZ7" s="415"/>
      <c r="SA7" s="415"/>
      <c r="SB7" s="415"/>
      <c r="SC7" s="415"/>
      <c r="SD7" s="415"/>
      <c r="SE7" s="415"/>
      <c r="SF7" s="415"/>
      <c r="SG7" s="415"/>
      <c r="SH7" s="415"/>
      <c r="SI7" s="415"/>
      <c r="SJ7" s="415"/>
      <c r="SK7" s="415"/>
      <c r="SL7" s="415"/>
      <c r="SM7" s="415"/>
      <c r="SN7" s="415"/>
      <c r="SO7" s="415"/>
      <c r="SP7" s="415"/>
      <c r="SQ7" s="415"/>
      <c r="SR7" s="415"/>
      <c r="SS7" s="415"/>
      <c r="ST7" s="415"/>
      <c r="SU7" s="415"/>
      <c r="SV7" s="415"/>
      <c r="SW7" s="415"/>
      <c r="SX7" s="415"/>
      <c r="SY7" s="415"/>
      <c r="SZ7" s="415"/>
      <c r="TA7" s="415"/>
      <c r="TB7" s="415"/>
      <c r="TC7" s="415"/>
      <c r="TD7" s="415"/>
      <c r="TE7" s="415"/>
      <c r="TF7" s="415"/>
      <c r="TG7" s="415"/>
      <c r="TH7" s="415"/>
      <c r="TI7" s="415"/>
      <c r="TJ7" s="415"/>
      <c r="TK7" s="415"/>
      <c r="TL7" s="415"/>
      <c r="TM7" s="415"/>
      <c r="TN7" s="415"/>
      <c r="TO7" s="415"/>
      <c r="TP7" s="415"/>
      <c r="TQ7" s="415"/>
      <c r="TR7" s="415"/>
      <c r="TS7" s="415"/>
      <c r="TT7" s="415"/>
      <c r="TU7" s="415"/>
      <c r="TV7" s="415"/>
      <c r="TW7" s="415"/>
      <c r="TX7" s="415"/>
      <c r="TY7" s="415"/>
      <c r="TZ7" s="415"/>
      <c r="UA7" s="415"/>
      <c r="UB7" s="415"/>
      <c r="UC7" s="415"/>
      <c r="UD7" s="415"/>
      <c r="UE7" s="415"/>
      <c r="UF7" s="415"/>
      <c r="UG7" s="415"/>
      <c r="UH7" s="415"/>
      <c r="UI7" s="415"/>
      <c r="UJ7" s="415"/>
      <c r="UK7" s="415"/>
      <c r="UL7" s="415"/>
      <c r="UM7" s="415"/>
      <c r="UN7" s="415"/>
      <c r="UO7" s="415"/>
      <c r="UP7" s="415"/>
      <c r="UQ7" s="415"/>
      <c r="UR7" s="415"/>
      <c r="US7" s="415"/>
      <c r="UT7" s="415"/>
      <c r="UU7" s="415"/>
      <c r="UV7" s="415"/>
      <c r="UW7" s="415"/>
      <c r="UX7" s="415"/>
      <c r="UY7" s="415"/>
      <c r="UZ7" s="415"/>
      <c r="VA7" s="415"/>
      <c r="VB7" s="415"/>
      <c r="VC7" s="415"/>
      <c r="VD7" s="415"/>
      <c r="VE7" s="415"/>
      <c r="VF7" s="415"/>
      <c r="VG7" s="415"/>
      <c r="VH7" s="415"/>
      <c r="VI7" s="415"/>
      <c r="VJ7" s="415"/>
      <c r="VK7" s="415"/>
      <c r="VL7" s="415"/>
      <c r="VM7" s="415"/>
      <c r="VN7" s="415"/>
      <c r="VO7" s="415"/>
      <c r="VP7" s="415"/>
      <c r="VQ7" s="415"/>
      <c r="VR7" s="415"/>
      <c r="VS7" s="415"/>
      <c r="VT7" s="415"/>
      <c r="VU7" s="415"/>
      <c r="VV7" s="415"/>
      <c r="VW7" s="415"/>
      <c r="VX7" s="415"/>
      <c r="VY7" s="415"/>
      <c r="VZ7" s="415"/>
      <c r="WA7" s="415"/>
      <c r="WB7" s="415"/>
      <c r="WC7" s="415"/>
      <c r="WD7" s="415"/>
      <c r="WE7" s="415"/>
      <c r="WF7" s="415"/>
      <c r="WG7" s="415"/>
      <c r="WH7" s="415"/>
      <c r="WI7" s="415"/>
      <c r="WJ7" s="415"/>
      <c r="WK7" s="415"/>
      <c r="WL7" s="415"/>
      <c r="WM7" s="415"/>
      <c r="WN7" s="415"/>
      <c r="WO7" s="415"/>
      <c r="WP7" s="415"/>
      <c r="WQ7" s="415"/>
      <c r="WR7" s="415"/>
      <c r="WS7" s="415"/>
      <c r="WT7" s="415"/>
      <c r="WU7" s="415"/>
      <c r="WV7" s="415"/>
      <c r="WW7" s="415"/>
      <c r="WX7" s="415"/>
      <c r="WY7" s="415"/>
      <c r="WZ7" s="415"/>
      <c r="XA7" s="415"/>
      <c r="XB7" s="415"/>
      <c r="XC7" s="415"/>
      <c r="XD7" s="415"/>
      <c r="XE7" s="415"/>
      <c r="XF7" s="415"/>
      <c r="XG7" s="415"/>
      <c r="XH7" s="415"/>
      <c r="XI7" s="415"/>
      <c r="XJ7" s="415"/>
      <c r="XK7" s="415"/>
      <c r="XL7" s="415"/>
      <c r="XM7" s="415"/>
      <c r="XN7" s="415"/>
      <c r="XO7" s="415"/>
      <c r="XP7" s="415"/>
      <c r="XQ7" s="415"/>
      <c r="XR7" s="415"/>
      <c r="XS7" s="415"/>
      <c r="XT7" s="415"/>
      <c r="XU7" s="415"/>
      <c r="XV7" s="415"/>
      <c r="XW7" s="415"/>
      <c r="XX7" s="415"/>
      <c r="XY7" s="415"/>
      <c r="XZ7" s="415"/>
      <c r="YA7" s="415"/>
      <c r="YB7" s="415"/>
      <c r="YC7" s="415"/>
      <c r="YD7" s="415"/>
      <c r="YE7" s="415"/>
      <c r="YF7" s="415"/>
      <c r="YG7" s="415"/>
      <c r="YH7" s="415"/>
      <c r="YI7" s="415"/>
      <c r="YJ7" s="415"/>
      <c r="YK7" s="415"/>
      <c r="YL7" s="415"/>
      <c r="YM7" s="415"/>
      <c r="YN7" s="415"/>
      <c r="YO7" s="415"/>
      <c r="YP7" s="415"/>
      <c r="YQ7" s="415"/>
      <c r="YR7" s="415"/>
      <c r="YS7" s="415"/>
      <c r="YT7" s="415"/>
      <c r="YU7" s="415"/>
      <c r="YV7" s="415"/>
      <c r="YW7" s="415"/>
      <c r="YX7" s="415"/>
      <c r="YY7" s="415"/>
      <c r="YZ7" s="415"/>
      <c r="ZA7" s="415"/>
      <c r="ZB7" s="415"/>
      <c r="ZC7" s="415"/>
      <c r="ZD7" s="415"/>
      <c r="ZE7" s="415"/>
      <c r="ZF7" s="415"/>
      <c r="ZG7" s="415"/>
      <c r="ZH7" s="415"/>
      <c r="ZI7" s="415"/>
      <c r="ZJ7" s="415"/>
      <c r="ZK7" s="415"/>
      <c r="ZL7" s="415"/>
      <c r="ZM7" s="415"/>
      <c r="ZN7" s="415"/>
      <c r="ZO7" s="415"/>
      <c r="ZP7" s="415"/>
      <c r="ZQ7" s="415"/>
      <c r="ZR7" s="415"/>
      <c r="ZS7" s="415"/>
      <c r="ZT7" s="415"/>
      <c r="ZU7" s="415"/>
      <c r="ZV7" s="415"/>
      <c r="ZW7" s="415"/>
      <c r="ZX7" s="415"/>
      <c r="ZY7" s="415"/>
      <c r="ZZ7" s="415"/>
      <c r="AAA7" s="415"/>
      <c r="AAB7" s="415"/>
      <c r="AAC7" s="415"/>
      <c r="AAD7" s="415"/>
      <c r="AAE7" s="415"/>
      <c r="AAF7" s="415"/>
      <c r="AAG7" s="415"/>
      <c r="AAH7" s="415"/>
      <c r="AAI7" s="415"/>
      <c r="AAJ7" s="415"/>
      <c r="AAK7" s="415"/>
      <c r="AAL7" s="415"/>
      <c r="AAM7" s="415"/>
      <c r="AAN7" s="415"/>
      <c r="AAO7" s="415"/>
      <c r="AAP7" s="415"/>
      <c r="AAQ7" s="415"/>
      <c r="AAR7" s="415"/>
      <c r="AAS7" s="415"/>
      <c r="AAT7" s="415"/>
      <c r="AAU7" s="415"/>
      <c r="AAV7" s="415"/>
      <c r="AAW7" s="415"/>
      <c r="AAX7" s="415"/>
      <c r="AAY7" s="415"/>
      <c r="AAZ7" s="415"/>
      <c r="ABA7" s="415"/>
      <c r="ABB7" s="415"/>
      <c r="ABC7" s="415"/>
      <c r="ABD7" s="415"/>
      <c r="ABE7" s="415"/>
      <c r="ABF7" s="415"/>
      <c r="ABG7" s="415"/>
      <c r="ABH7" s="415"/>
      <c r="ABI7" s="415"/>
      <c r="ABJ7" s="415"/>
      <c r="ABK7" s="415"/>
      <c r="ABL7" s="415"/>
      <c r="ABM7" s="415"/>
      <c r="ABN7" s="415"/>
      <c r="ABO7" s="415"/>
      <c r="ABP7" s="415"/>
      <c r="ABQ7" s="415"/>
      <c r="ABR7" s="415"/>
      <c r="ABS7" s="415"/>
      <c r="ABT7" s="415"/>
      <c r="ABU7" s="415"/>
      <c r="ABV7" s="415"/>
      <c r="ABW7" s="415"/>
      <c r="ABX7" s="415"/>
      <c r="ABY7" s="415"/>
      <c r="ABZ7" s="415"/>
      <c r="ACA7" s="415"/>
      <c r="ACB7" s="415"/>
      <c r="ACC7" s="415"/>
      <c r="ACD7" s="415"/>
      <c r="OFP7" s="416">
        <v>34.880000000000003</v>
      </c>
    </row>
    <row r="8" spans="1:758 10312:10312" x14ac:dyDescent="0.25">
      <c r="A8" s="8">
        <v>8</v>
      </c>
      <c r="B8" s="311" t="s">
        <v>12</v>
      </c>
      <c r="C8" s="9" t="s">
        <v>33</v>
      </c>
      <c r="D8" s="9" t="s">
        <v>29</v>
      </c>
      <c r="E8" s="9" t="s">
        <v>30</v>
      </c>
      <c r="F8" s="9">
        <v>8</v>
      </c>
      <c r="G8" s="9">
        <v>3</v>
      </c>
      <c r="H8" s="2"/>
      <c r="I8" s="2"/>
      <c r="J8" s="2"/>
      <c r="K8" s="2"/>
      <c r="L8" s="2"/>
      <c r="M8" s="2"/>
      <c r="N8" s="2"/>
      <c r="O8" s="2"/>
      <c r="P8" s="2"/>
      <c r="Q8" s="2"/>
      <c r="R8" s="2"/>
      <c r="S8" s="2"/>
      <c r="T8" s="2">
        <v>23350</v>
      </c>
      <c r="U8" s="2">
        <v>24259</v>
      </c>
      <c r="V8" s="2">
        <v>30962</v>
      </c>
      <c r="W8" s="2">
        <v>30962</v>
      </c>
      <c r="X8" s="2">
        <v>33863</v>
      </c>
      <c r="Y8" s="2">
        <v>36054</v>
      </c>
      <c r="Z8" s="2">
        <v>37443</v>
      </c>
      <c r="AA8" s="2">
        <v>38529</v>
      </c>
      <c r="AB8" s="2">
        <v>41220</v>
      </c>
      <c r="AC8" s="2">
        <v>45308</v>
      </c>
      <c r="AD8" s="2">
        <v>49450</v>
      </c>
      <c r="AE8" s="2">
        <v>57011</v>
      </c>
      <c r="AF8" s="2">
        <v>64173</v>
      </c>
      <c r="AG8" s="2">
        <v>70330</v>
      </c>
      <c r="AH8" s="2">
        <v>73641</v>
      </c>
      <c r="AI8" s="2">
        <v>77738</v>
      </c>
      <c r="AJ8" s="2">
        <v>82049</v>
      </c>
      <c r="AK8" s="2">
        <v>88859</v>
      </c>
      <c r="AL8" s="2">
        <v>90234</v>
      </c>
      <c r="AM8" s="2">
        <v>90816</v>
      </c>
      <c r="AN8" s="2">
        <v>101999</v>
      </c>
      <c r="AO8" s="2">
        <v>110767</v>
      </c>
      <c r="AP8" s="2">
        <v>122362</v>
      </c>
      <c r="AQ8" s="2">
        <v>132070</v>
      </c>
      <c r="AR8" s="2">
        <v>136104</v>
      </c>
      <c r="AS8" s="2">
        <v>142309</v>
      </c>
      <c r="AT8" s="2">
        <v>147073</v>
      </c>
      <c r="AU8" s="2">
        <v>152017</v>
      </c>
      <c r="AV8" s="2">
        <v>155368</v>
      </c>
      <c r="AW8" s="2">
        <v>158151</v>
      </c>
      <c r="AX8" s="2">
        <v>161140</v>
      </c>
      <c r="AY8" s="2">
        <v>163309</v>
      </c>
      <c r="AZ8" s="2">
        <v>168922</v>
      </c>
      <c r="BA8" s="2">
        <v>175856</v>
      </c>
      <c r="BB8" s="2">
        <v>185448</v>
      </c>
      <c r="BC8" s="2">
        <v>203986</v>
      </c>
      <c r="BD8" s="2">
        <v>215600</v>
      </c>
      <c r="BE8" s="1">
        <v>225651</v>
      </c>
      <c r="BF8" s="1">
        <v>232141</v>
      </c>
      <c r="BG8" s="1">
        <v>235103</v>
      </c>
      <c r="BH8" s="1">
        <v>237488</v>
      </c>
      <c r="BI8" s="1">
        <v>238589</v>
      </c>
      <c r="BJ8" s="1">
        <v>240759</v>
      </c>
      <c r="BK8" s="1">
        <v>242120</v>
      </c>
      <c r="BL8" s="1">
        <v>244234</v>
      </c>
      <c r="BM8" s="1">
        <v>247393</v>
      </c>
      <c r="BN8" s="1">
        <v>251934</v>
      </c>
      <c r="BO8" s="1">
        <v>255210</v>
      </c>
      <c r="BP8" s="1">
        <v>261239</v>
      </c>
      <c r="BQ8" s="1">
        <v>267490</v>
      </c>
      <c r="BR8" s="1">
        <v>272556</v>
      </c>
      <c r="BS8" s="1">
        <v>276047</v>
      </c>
      <c r="BT8" s="1">
        <v>277162</v>
      </c>
      <c r="BU8" s="1">
        <v>278138</v>
      </c>
      <c r="BV8" s="1">
        <v>276671</v>
      </c>
      <c r="BW8" s="1">
        <v>278120</v>
      </c>
      <c r="BX8" s="1">
        <v>280269</v>
      </c>
      <c r="BY8" s="1">
        <v>282287</v>
      </c>
      <c r="BZ8" s="1">
        <v>283572</v>
      </c>
      <c r="CA8" s="1">
        <v>292887</v>
      </c>
      <c r="CB8" s="1">
        <v>304595</v>
      </c>
      <c r="CC8" s="1">
        <v>304534</v>
      </c>
      <c r="CD8" s="1">
        <v>307900</v>
      </c>
      <c r="CE8" s="1">
        <v>309252</v>
      </c>
      <c r="CF8" s="1">
        <v>310547</v>
      </c>
      <c r="CG8" s="1">
        <v>310492</v>
      </c>
      <c r="CH8" s="1">
        <v>314977</v>
      </c>
      <c r="CI8" s="1">
        <v>315863</v>
      </c>
      <c r="CJ8" s="1">
        <v>317151</v>
      </c>
      <c r="CK8" s="1">
        <v>318425</v>
      </c>
      <c r="CL8" s="1">
        <v>321100</v>
      </c>
      <c r="CM8" s="1">
        <v>322928</v>
      </c>
      <c r="CN8" s="1">
        <v>323962</v>
      </c>
      <c r="CO8" s="1">
        <v>325663</v>
      </c>
      <c r="CP8" s="1">
        <v>325894</v>
      </c>
      <c r="CQ8" s="1">
        <v>327509</v>
      </c>
      <c r="CR8" s="1">
        <v>327687</v>
      </c>
      <c r="CS8" s="1">
        <v>327234</v>
      </c>
      <c r="CT8" s="1">
        <v>326769</v>
      </c>
      <c r="CU8" s="1">
        <v>327564</v>
      </c>
      <c r="CV8" s="1">
        <v>327892</v>
      </c>
      <c r="CW8" s="1">
        <v>328869</v>
      </c>
      <c r="CX8" s="1">
        <v>329059</v>
      </c>
      <c r="CY8" s="1">
        <v>329048</v>
      </c>
      <c r="CZ8" s="1">
        <v>331341</v>
      </c>
      <c r="DA8" s="1">
        <v>336781</v>
      </c>
      <c r="DB8" s="1">
        <v>337267</v>
      </c>
      <c r="DC8" s="1">
        <v>338237</v>
      </c>
      <c r="DD8" s="1">
        <v>339736</v>
      </c>
      <c r="DE8" s="1">
        <v>339839</v>
      </c>
      <c r="DF8" s="1">
        <v>341008</v>
      </c>
      <c r="DG8" s="1">
        <v>341802</v>
      </c>
      <c r="DH8" s="1">
        <v>344252</v>
      </c>
      <c r="DI8" s="1">
        <v>345270</v>
      </c>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OFP8">
        <v>232783</v>
      </c>
    </row>
    <row r="9" spans="1:758 10312:10312" x14ac:dyDescent="0.25">
      <c r="A9" s="8">
        <v>9</v>
      </c>
      <c r="B9" s="311" t="s">
        <v>13</v>
      </c>
      <c r="C9" s="9" t="s">
        <v>33</v>
      </c>
      <c r="D9" s="9" t="s">
        <v>29</v>
      </c>
      <c r="E9" s="9" t="s">
        <v>30</v>
      </c>
      <c r="F9" s="9">
        <v>11</v>
      </c>
      <c r="G9" s="9">
        <v>3</v>
      </c>
      <c r="H9" s="3"/>
      <c r="I9" s="3"/>
      <c r="J9" s="3"/>
      <c r="K9" s="3"/>
      <c r="L9" s="3"/>
      <c r="M9" s="3"/>
      <c r="N9" s="3"/>
      <c r="O9" s="3"/>
      <c r="P9" s="3"/>
      <c r="Q9" s="3"/>
      <c r="R9" s="3"/>
      <c r="S9" s="3"/>
      <c r="T9" s="3">
        <v>6.6</v>
      </c>
      <c r="U9" s="3">
        <v>6.8</v>
      </c>
      <c r="V9" s="3">
        <v>8.6999999999999993</v>
      </c>
      <c r="W9" s="3">
        <v>8.6999999999999993</v>
      </c>
      <c r="X9" s="3">
        <v>9.5</v>
      </c>
      <c r="Y9" s="3">
        <v>10.1</v>
      </c>
      <c r="Z9" s="3">
        <v>10.5</v>
      </c>
      <c r="AA9" s="3">
        <v>10.8</v>
      </c>
      <c r="AB9" s="3">
        <v>11.6</v>
      </c>
      <c r="AC9" s="3">
        <v>12.3</v>
      </c>
      <c r="AD9" s="3">
        <v>13.4</v>
      </c>
      <c r="AE9" s="3">
        <v>15.4</v>
      </c>
      <c r="AF9" s="3">
        <v>17.399999999999999</v>
      </c>
      <c r="AG9" s="3">
        <v>19.100000000000001</v>
      </c>
      <c r="AH9" s="3">
        <v>20</v>
      </c>
      <c r="AI9" s="3">
        <v>21.1</v>
      </c>
      <c r="AJ9" s="3">
        <v>22.2</v>
      </c>
      <c r="AK9" s="3">
        <v>24.1</v>
      </c>
      <c r="AL9" s="3">
        <v>24.5</v>
      </c>
      <c r="AM9" s="3">
        <v>24.6</v>
      </c>
      <c r="AN9" s="3">
        <v>27.6</v>
      </c>
      <c r="AO9" s="3">
        <v>30</v>
      </c>
      <c r="AP9" s="3">
        <v>31</v>
      </c>
      <c r="AQ9" s="3">
        <v>33.5</v>
      </c>
      <c r="AR9" s="3">
        <v>34.5</v>
      </c>
      <c r="AS9" s="3">
        <v>36.1</v>
      </c>
      <c r="AT9" s="3">
        <v>37.299999999999997</v>
      </c>
      <c r="AU9" s="3">
        <v>38.5</v>
      </c>
      <c r="AV9" s="3">
        <v>39.4</v>
      </c>
      <c r="AW9" s="3">
        <v>40.1</v>
      </c>
      <c r="AX9" s="3">
        <v>40.799999999999997</v>
      </c>
      <c r="AY9" s="3">
        <v>41.4</v>
      </c>
      <c r="AZ9" s="3">
        <v>42.8</v>
      </c>
      <c r="BA9" s="3">
        <v>44.6</v>
      </c>
      <c r="BB9" s="3">
        <v>47</v>
      </c>
      <c r="BC9" s="3">
        <v>51.7</v>
      </c>
      <c r="BD9" s="4">
        <v>54.6</v>
      </c>
      <c r="BE9" s="4">
        <v>57.2</v>
      </c>
      <c r="BF9" s="4">
        <v>58.8</v>
      </c>
      <c r="BG9" s="4">
        <v>59.6</v>
      </c>
      <c r="BH9" s="4">
        <v>60.2</v>
      </c>
      <c r="BI9" s="4">
        <v>60.5</v>
      </c>
      <c r="BJ9" s="4">
        <v>61.008793046651292</v>
      </c>
      <c r="BK9" s="4">
        <v>61.353673060841793</v>
      </c>
      <c r="BL9" s="4">
        <v>61.889364721384588</v>
      </c>
      <c r="BM9" s="4">
        <v>62.689861389149328</v>
      </c>
      <c r="BN9" s="4">
        <v>63.8405595114411</v>
      </c>
      <c r="BO9" s="4">
        <v>64.670704203937873</v>
      </c>
      <c r="BP9" s="4">
        <v>66.198464384360037</v>
      </c>
      <c r="BQ9" s="1">
        <v>67.78</v>
      </c>
      <c r="BR9" s="1">
        <v>50.43</v>
      </c>
      <c r="BS9" s="1">
        <v>51.07</v>
      </c>
      <c r="BT9" s="1">
        <v>51.28</v>
      </c>
      <c r="BU9" s="1">
        <v>51.46</v>
      </c>
      <c r="BV9" s="1">
        <v>51.19</v>
      </c>
      <c r="BW9" s="1">
        <v>51.46</v>
      </c>
      <c r="BX9" s="1">
        <v>51.85</v>
      </c>
      <c r="BY9" s="1">
        <v>52.23</v>
      </c>
      <c r="BZ9" s="1">
        <v>52.47</v>
      </c>
      <c r="CA9" s="1">
        <v>54.19</v>
      </c>
      <c r="CB9" s="1">
        <v>55.27</v>
      </c>
      <c r="CC9" s="1">
        <v>55.26</v>
      </c>
      <c r="CD9" s="1">
        <v>55.87</v>
      </c>
      <c r="CE9" s="1">
        <v>56.12</v>
      </c>
      <c r="CF9" s="1">
        <v>56.35</v>
      </c>
      <c r="CG9" s="1">
        <v>56.35</v>
      </c>
      <c r="CH9" s="1">
        <v>57.16</v>
      </c>
      <c r="CI9" s="1">
        <v>57.32</v>
      </c>
      <c r="CJ9" s="1">
        <v>57.55</v>
      </c>
      <c r="CK9" s="1">
        <v>57.78</v>
      </c>
      <c r="CL9" s="1">
        <v>58.27</v>
      </c>
      <c r="CM9" s="1">
        <v>58.6</v>
      </c>
      <c r="CN9" s="1">
        <v>57.3</v>
      </c>
      <c r="CO9" s="1">
        <v>57.6</v>
      </c>
      <c r="CP9" s="1">
        <v>57.64</v>
      </c>
      <c r="CQ9" s="1">
        <v>57.92</v>
      </c>
      <c r="CR9" s="1">
        <v>57.96</v>
      </c>
      <c r="CS9" s="1">
        <v>57.88</v>
      </c>
      <c r="CT9" s="1">
        <v>57.79</v>
      </c>
      <c r="CU9" s="1">
        <v>57.93</v>
      </c>
      <c r="CV9" s="1">
        <v>57.99</v>
      </c>
      <c r="CW9" s="1">
        <v>58.16</v>
      </c>
      <c r="CX9" s="1">
        <v>58.2</v>
      </c>
      <c r="CY9" s="1">
        <v>58.2</v>
      </c>
      <c r="CZ9" s="1">
        <v>58.6</v>
      </c>
      <c r="DA9" s="1">
        <v>59.56</v>
      </c>
      <c r="DB9" s="1">
        <v>59.65</v>
      </c>
      <c r="DC9" s="1">
        <v>59.82</v>
      </c>
      <c r="DD9" s="1">
        <v>60.09</v>
      </c>
      <c r="DE9" s="1">
        <v>60.1</v>
      </c>
      <c r="DF9" s="1">
        <v>60.31</v>
      </c>
      <c r="DG9" s="1">
        <v>60.45</v>
      </c>
      <c r="DH9" s="1">
        <v>60.89</v>
      </c>
      <c r="DI9" s="1">
        <v>61.07</v>
      </c>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row>
    <row r="10" spans="1:758 10312:10312" x14ac:dyDescent="0.25">
      <c r="A10" s="8">
        <v>10</v>
      </c>
      <c r="B10" s="311" t="s">
        <v>43</v>
      </c>
      <c r="C10" s="9" t="s">
        <v>33</v>
      </c>
      <c r="D10" s="9" t="s">
        <v>29</v>
      </c>
      <c r="E10" s="9" t="s">
        <v>30</v>
      </c>
      <c r="F10" s="421">
        <v>16</v>
      </c>
      <c r="G10" s="9">
        <v>3</v>
      </c>
      <c r="H10" s="1">
        <v>46446</v>
      </c>
      <c r="I10" s="1">
        <v>61549</v>
      </c>
      <c r="J10" s="1">
        <v>54227</v>
      </c>
      <c r="K10" s="1">
        <v>53285</v>
      </c>
      <c r="L10" s="1">
        <v>52708</v>
      </c>
      <c r="M10" s="1">
        <v>67768</v>
      </c>
      <c r="N10" s="1">
        <v>60890</v>
      </c>
      <c r="O10" s="1">
        <v>52746</v>
      </c>
      <c r="P10" s="1">
        <v>187426</v>
      </c>
      <c r="Q10" s="1">
        <v>194005</v>
      </c>
      <c r="R10" s="1">
        <v>218372</v>
      </c>
      <c r="S10" s="1">
        <v>200181</v>
      </c>
      <c r="T10" s="1">
        <v>223341</v>
      </c>
      <c r="U10" s="1">
        <v>217376</v>
      </c>
      <c r="V10" s="1">
        <v>272491</v>
      </c>
      <c r="W10" s="1">
        <v>186386</v>
      </c>
      <c r="X10" s="1">
        <v>246893</v>
      </c>
      <c r="Y10" s="1">
        <v>262907</v>
      </c>
      <c r="Z10" s="1">
        <v>241800</v>
      </c>
      <c r="AA10" s="1">
        <v>208988</v>
      </c>
      <c r="AB10" s="1">
        <v>254145</v>
      </c>
      <c r="AC10" s="1">
        <v>307667</v>
      </c>
      <c r="AD10" s="1">
        <v>305115</v>
      </c>
      <c r="AE10" s="1">
        <v>314436</v>
      </c>
      <c r="AF10" s="1">
        <v>366551</v>
      </c>
      <c r="AG10" s="1">
        <v>339968</v>
      </c>
      <c r="AH10" s="1">
        <v>421477</v>
      </c>
      <c r="AI10" s="1">
        <v>402029</v>
      </c>
      <c r="AJ10" s="1">
        <v>412433</v>
      </c>
      <c r="AK10" s="1">
        <v>549183</v>
      </c>
      <c r="AL10" s="1">
        <v>544974</v>
      </c>
      <c r="AM10" s="1">
        <v>451750</v>
      </c>
      <c r="AN10" s="1">
        <v>518293</v>
      </c>
      <c r="AO10" s="1">
        <v>666128</v>
      </c>
      <c r="AP10" s="1">
        <v>607158</v>
      </c>
      <c r="AQ10" s="1">
        <v>584834</v>
      </c>
      <c r="AR10" s="1">
        <v>733642</v>
      </c>
      <c r="AS10" s="1">
        <v>744855</v>
      </c>
      <c r="AT10" s="1">
        <v>810897</v>
      </c>
      <c r="AU10" s="1">
        <v>863704</v>
      </c>
      <c r="AV10" s="1">
        <v>874729</v>
      </c>
      <c r="AW10" s="1">
        <v>957380</v>
      </c>
      <c r="AX10" s="1">
        <v>1187115</v>
      </c>
      <c r="AY10" s="1">
        <v>882432</v>
      </c>
      <c r="AZ10" s="1">
        <v>1148963</v>
      </c>
      <c r="BA10" s="1">
        <v>1415720</v>
      </c>
      <c r="BB10" s="1">
        <v>1212397</v>
      </c>
      <c r="BC10" s="1">
        <v>1327646</v>
      </c>
      <c r="BD10" s="1">
        <v>1344441</v>
      </c>
      <c r="BE10" s="1">
        <v>1388150</v>
      </c>
      <c r="BF10" s="1">
        <v>1091313</v>
      </c>
      <c r="BG10" s="1">
        <v>654387</v>
      </c>
      <c r="BH10" s="1">
        <v>965690</v>
      </c>
      <c r="BI10" s="1">
        <v>1390674</v>
      </c>
      <c r="BJ10" s="1">
        <v>1468037</v>
      </c>
      <c r="BK10" s="1">
        <v>1281964</v>
      </c>
      <c r="BL10" s="1">
        <v>1781056</v>
      </c>
      <c r="BM10" s="1">
        <v>1922071</v>
      </c>
      <c r="BN10" s="1">
        <v>1812599</v>
      </c>
      <c r="BO10" s="1">
        <v>1809500</v>
      </c>
      <c r="BP10" s="1">
        <v>1892711</v>
      </c>
      <c r="BQ10" s="1">
        <v>1961558</v>
      </c>
      <c r="BR10" s="1">
        <v>1493629</v>
      </c>
      <c r="BS10" s="1">
        <v>1977843</v>
      </c>
      <c r="BT10" s="1">
        <v>1835822</v>
      </c>
      <c r="BU10" s="1">
        <v>2414044</v>
      </c>
      <c r="BV10" s="1">
        <v>1921574</v>
      </c>
      <c r="BW10" s="1">
        <v>1667894</v>
      </c>
      <c r="BX10" s="1">
        <v>2275595</v>
      </c>
      <c r="BY10" s="1">
        <v>2476706</v>
      </c>
      <c r="BZ10" s="1">
        <v>2218169</v>
      </c>
      <c r="CA10" s="1">
        <v>2515171</v>
      </c>
      <c r="CB10" s="1">
        <v>2636293</v>
      </c>
      <c r="CC10" s="1">
        <v>2632494</v>
      </c>
      <c r="CD10" s="1">
        <v>3138063</v>
      </c>
      <c r="CE10" s="1">
        <v>2725316</v>
      </c>
      <c r="CF10" s="1">
        <v>2963247</v>
      </c>
      <c r="CG10" s="1">
        <v>2825196</v>
      </c>
      <c r="CH10" s="1">
        <v>2824846</v>
      </c>
      <c r="CI10" s="1">
        <v>2382006</v>
      </c>
      <c r="CJ10" s="1">
        <v>3272981</v>
      </c>
      <c r="CK10" s="1">
        <v>3528246</v>
      </c>
      <c r="CL10" s="1">
        <v>3776231</v>
      </c>
      <c r="CM10" s="1">
        <v>4784664</v>
      </c>
      <c r="CN10" s="1">
        <v>5840489</v>
      </c>
      <c r="CO10" s="1">
        <v>4907722</v>
      </c>
      <c r="CP10" s="1">
        <v>6629130</v>
      </c>
      <c r="CQ10" s="1">
        <v>5640876</v>
      </c>
      <c r="CR10" s="1">
        <v>6179536</v>
      </c>
      <c r="CS10" s="1">
        <v>7449773</v>
      </c>
      <c r="CT10" s="1">
        <v>6458701</v>
      </c>
      <c r="CU10" s="1">
        <v>5622192</v>
      </c>
      <c r="CV10" s="1">
        <v>7669504</v>
      </c>
      <c r="CW10" s="1">
        <v>9211386</v>
      </c>
      <c r="CX10" s="1">
        <v>9205212</v>
      </c>
      <c r="CY10" s="1">
        <v>8757649</v>
      </c>
      <c r="CZ10" s="1">
        <v>9471161</v>
      </c>
      <c r="DA10" s="1">
        <v>9050225</v>
      </c>
      <c r="DB10" s="1">
        <v>9691908</v>
      </c>
      <c r="DC10" s="1">
        <v>9290727</v>
      </c>
      <c r="DD10" s="1">
        <v>8636349</v>
      </c>
      <c r="DE10" s="1">
        <v>9251282</v>
      </c>
      <c r="DF10" s="1">
        <v>9460462</v>
      </c>
      <c r="DG10" s="1">
        <v>7118159</v>
      </c>
      <c r="DH10" s="1">
        <v>9397706</v>
      </c>
      <c r="DI10" s="1">
        <v>11399632</v>
      </c>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OFP10">
        <v>205289</v>
      </c>
    </row>
    <row r="11" spans="1:758 10312:10312" x14ac:dyDescent="0.25">
      <c r="A11" s="8">
        <v>11</v>
      </c>
      <c r="B11" s="311" t="s">
        <v>46</v>
      </c>
      <c r="C11" s="9" t="s">
        <v>33</v>
      </c>
      <c r="D11" s="9" t="s">
        <v>29</v>
      </c>
      <c r="E11" s="9" t="s">
        <v>30</v>
      </c>
      <c r="F11" s="421">
        <v>17</v>
      </c>
      <c r="G11" s="9">
        <v>3</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v>13044</v>
      </c>
      <c r="AN11" s="1">
        <v>19145</v>
      </c>
      <c r="AO11" s="1">
        <v>27781</v>
      </c>
      <c r="AP11" s="1">
        <v>30429</v>
      </c>
      <c r="AQ11" s="1">
        <v>34827</v>
      </c>
      <c r="AR11" s="1">
        <v>43072</v>
      </c>
      <c r="AS11" s="1">
        <v>41984</v>
      </c>
      <c r="AT11" s="1">
        <v>54092</v>
      </c>
      <c r="AU11" s="1">
        <v>77278</v>
      </c>
      <c r="AV11" s="1">
        <v>87343</v>
      </c>
      <c r="AW11" s="1">
        <v>89096</v>
      </c>
      <c r="AX11" s="1">
        <v>102919</v>
      </c>
      <c r="AY11" s="1">
        <v>109594</v>
      </c>
      <c r="AZ11" s="1">
        <v>152260</v>
      </c>
      <c r="BA11" s="1">
        <v>157286</v>
      </c>
      <c r="BB11" s="1">
        <v>159716</v>
      </c>
      <c r="BC11" s="1">
        <v>185597</v>
      </c>
      <c r="BD11" s="1">
        <v>240737</v>
      </c>
      <c r="BE11" s="1">
        <v>259806</v>
      </c>
      <c r="BF11" s="1">
        <v>228115</v>
      </c>
      <c r="BG11" s="1">
        <v>222951</v>
      </c>
      <c r="BH11" s="1">
        <v>315704</v>
      </c>
      <c r="BI11" s="1">
        <v>392301</v>
      </c>
      <c r="BJ11" s="1">
        <v>368027</v>
      </c>
      <c r="BK11" s="1">
        <v>376541</v>
      </c>
      <c r="BL11" s="1">
        <v>516464</v>
      </c>
      <c r="BM11" s="1">
        <v>580900</v>
      </c>
      <c r="BN11" s="1">
        <v>546259</v>
      </c>
      <c r="BO11" s="1">
        <v>604002</v>
      </c>
      <c r="BP11" s="1">
        <v>672395</v>
      </c>
      <c r="BQ11" s="1">
        <v>707034</v>
      </c>
      <c r="BR11" s="1">
        <v>757643</v>
      </c>
      <c r="BS11" s="1">
        <v>712482</v>
      </c>
      <c r="BT11" s="1">
        <v>668264</v>
      </c>
      <c r="BU11" s="1">
        <v>727459</v>
      </c>
      <c r="BV11" s="1">
        <v>662045</v>
      </c>
      <c r="BW11" s="1">
        <v>626083</v>
      </c>
      <c r="BX11" s="1">
        <v>709286</v>
      </c>
      <c r="BY11" s="1">
        <v>721547</v>
      </c>
      <c r="BZ11" s="1">
        <v>782462</v>
      </c>
      <c r="CA11" s="1">
        <v>886736</v>
      </c>
      <c r="CB11" s="1">
        <v>977667</v>
      </c>
      <c r="CC11" s="1">
        <v>865292</v>
      </c>
      <c r="CD11" s="1">
        <v>1028488</v>
      </c>
      <c r="CE11" s="1">
        <v>956644</v>
      </c>
      <c r="CF11" s="1">
        <v>1012396</v>
      </c>
      <c r="CG11" s="1">
        <v>815057</v>
      </c>
      <c r="CH11" s="1">
        <v>1035495</v>
      </c>
      <c r="CI11" s="1">
        <v>1052310</v>
      </c>
      <c r="CJ11" s="1">
        <v>985439</v>
      </c>
      <c r="CK11" s="1">
        <v>1101583</v>
      </c>
      <c r="CL11" s="1">
        <v>1403251</v>
      </c>
      <c r="CM11" s="1">
        <v>1296350</v>
      </c>
      <c r="CN11" s="1">
        <v>1855390</v>
      </c>
      <c r="CO11" s="1">
        <v>1877004</v>
      </c>
      <c r="CP11" s="1">
        <v>2354967</v>
      </c>
      <c r="CQ11" s="1">
        <v>2181785</v>
      </c>
      <c r="CR11" s="1">
        <v>2460023</v>
      </c>
      <c r="CS11" s="1">
        <v>1710412</v>
      </c>
      <c r="CT11" s="1">
        <v>2578778</v>
      </c>
      <c r="CU11" s="1">
        <v>2680435</v>
      </c>
      <c r="CV11" s="1">
        <v>3425820</v>
      </c>
      <c r="CW11" s="1">
        <v>3638809</v>
      </c>
      <c r="CX11" s="1">
        <v>3816730</v>
      </c>
      <c r="CY11" s="1">
        <v>3775186</v>
      </c>
      <c r="CZ11" s="1">
        <v>4431004</v>
      </c>
      <c r="DA11" s="1">
        <v>3799033</v>
      </c>
      <c r="DB11" s="1">
        <v>4915045</v>
      </c>
      <c r="DC11" s="1">
        <v>4800906</v>
      </c>
      <c r="DD11" s="1">
        <v>4883513</v>
      </c>
      <c r="DE11" s="1">
        <v>5152431</v>
      </c>
      <c r="DF11" s="1">
        <v>4534809</v>
      </c>
      <c r="DG11" s="1">
        <v>4769141</v>
      </c>
      <c r="DH11" s="1">
        <v>5569307</v>
      </c>
      <c r="DI11" s="1">
        <v>6289317</v>
      </c>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OFP11">
        <v>29708</v>
      </c>
    </row>
    <row r="12" spans="1:758 10312:10312" x14ac:dyDescent="0.25">
      <c r="A12" s="8">
        <v>12</v>
      </c>
      <c r="B12" s="311" t="s">
        <v>45</v>
      </c>
      <c r="C12" s="9" t="s">
        <v>33</v>
      </c>
      <c r="D12" s="9" t="s">
        <v>29</v>
      </c>
      <c r="E12" s="9" t="s">
        <v>30</v>
      </c>
      <c r="F12" s="421">
        <v>18</v>
      </c>
      <c r="G12" s="9">
        <v>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v>300528</v>
      </c>
      <c r="BP12" s="1">
        <v>245578</v>
      </c>
      <c r="BQ12" s="1">
        <v>371158</v>
      </c>
      <c r="BR12" s="1">
        <v>783931</v>
      </c>
      <c r="BS12" s="1">
        <v>841239</v>
      </c>
      <c r="BT12" s="1">
        <v>828999</v>
      </c>
      <c r="BU12" s="1">
        <v>856363</v>
      </c>
      <c r="BV12" s="1">
        <v>694118</v>
      </c>
      <c r="BW12" s="1">
        <v>519262</v>
      </c>
      <c r="BX12" s="1">
        <v>899587</v>
      </c>
      <c r="BY12" s="1">
        <v>905379</v>
      </c>
      <c r="BZ12" s="1">
        <v>825296</v>
      </c>
      <c r="CA12" s="1">
        <v>821778</v>
      </c>
      <c r="CB12" s="1">
        <v>919333</v>
      </c>
      <c r="CC12" s="1">
        <v>858955</v>
      </c>
      <c r="CD12" s="1">
        <v>1102291</v>
      </c>
      <c r="CE12" s="1">
        <v>946560</v>
      </c>
      <c r="CF12" s="1">
        <v>1034649</v>
      </c>
      <c r="CG12" s="1">
        <v>984054</v>
      </c>
      <c r="CH12" s="1">
        <v>936361</v>
      </c>
      <c r="CI12" s="1">
        <v>796134</v>
      </c>
      <c r="CJ12" s="1">
        <v>1238332</v>
      </c>
      <c r="CK12" s="1">
        <v>1321835</v>
      </c>
      <c r="CL12" s="1">
        <v>1250808</v>
      </c>
      <c r="CM12" s="1">
        <v>1582762</v>
      </c>
      <c r="CN12" s="1">
        <v>1994900</v>
      </c>
      <c r="CO12" s="1">
        <v>1763259</v>
      </c>
      <c r="CP12" s="1">
        <v>2183041</v>
      </c>
      <c r="CQ12" s="1">
        <v>1855259</v>
      </c>
      <c r="CR12" s="1">
        <v>2201950</v>
      </c>
      <c r="CS12" s="1">
        <v>2893987</v>
      </c>
      <c r="CT12" s="1">
        <v>2240472</v>
      </c>
      <c r="CU12" s="1">
        <v>1869875</v>
      </c>
      <c r="CV12" s="1">
        <v>2824836</v>
      </c>
      <c r="CW12" s="1">
        <v>2913763</v>
      </c>
      <c r="CX12" s="1">
        <v>3208920</v>
      </c>
      <c r="CY12" s="1">
        <v>3168000</v>
      </c>
      <c r="CZ12" s="1">
        <v>3490021</v>
      </c>
      <c r="DA12" s="1">
        <v>3492428</v>
      </c>
      <c r="DB12" s="1">
        <v>3643103</v>
      </c>
      <c r="DC12" s="1">
        <v>3500638</v>
      </c>
      <c r="DD12" s="1">
        <v>3327300</v>
      </c>
      <c r="DE12" s="1">
        <v>3545635</v>
      </c>
      <c r="DF12" s="1">
        <v>3606602</v>
      </c>
      <c r="DG12" s="1">
        <v>2624209</v>
      </c>
      <c r="DH12" s="1">
        <v>3848558</v>
      </c>
      <c r="DI12" s="1">
        <v>4142935</v>
      </c>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OFP12">
        <v>134204</v>
      </c>
    </row>
    <row r="13" spans="1:758 10312:10312" s="416" customFormat="1" x14ac:dyDescent="0.25">
      <c r="A13" s="412">
        <v>13</v>
      </c>
      <c r="B13" s="413" t="s">
        <v>44</v>
      </c>
      <c r="C13" s="414" t="s">
        <v>33</v>
      </c>
      <c r="D13" s="414" t="s">
        <v>29</v>
      </c>
      <c r="E13" s="414" t="s">
        <v>30</v>
      </c>
      <c r="F13" s="414">
        <v>14</v>
      </c>
      <c r="G13" s="414">
        <v>3</v>
      </c>
      <c r="H13" s="415">
        <f>H2-H10-H11-H12</f>
        <v>6909</v>
      </c>
      <c r="I13" s="415">
        <f t="shared" ref="I13:BP13" si="1">I2-I10-I11-I12</f>
        <v>-61549</v>
      </c>
      <c r="J13" s="415">
        <f t="shared" si="1"/>
        <v>6543</v>
      </c>
      <c r="K13" s="415">
        <f t="shared" si="1"/>
        <v>9363</v>
      </c>
      <c r="L13" s="415">
        <f t="shared" si="1"/>
        <v>12364</v>
      </c>
      <c r="M13" s="415">
        <f t="shared" si="1"/>
        <v>14293</v>
      </c>
      <c r="N13" s="415">
        <f t="shared" si="1"/>
        <v>11955</v>
      </c>
      <c r="O13" s="415">
        <f t="shared" si="1"/>
        <v>10421</v>
      </c>
      <c r="P13" s="415">
        <f t="shared" si="1"/>
        <v>28032</v>
      </c>
      <c r="Q13" s="415">
        <f t="shared" si="1"/>
        <v>51684</v>
      </c>
      <c r="R13" s="415">
        <f t="shared" si="1"/>
        <v>74899</v>
      </c>
      <c r="S13" s="415">
        <f t="shared" si="1"/>
        <v>43145</v>
      </c>
      <c r="T13" s="415">
        <f t="shared" si="1"/>
        <v>69316</v>
      </c>
      <c r="U13" s="415">
        <f t="shared" si="1"/>
        <v>61035</v>
      </c>
      <c r="V13" s="415">
        <f t="shared" si="1"/>
        <v>74496</v>
      </c>
      <c r="W13" s="415">
        <f t="shared" si="1"/>
        <v>108608</v>
      </c>
      <c r="X13" s="415">
        <f t="shared" si="1"/>
        <v>75822</v>
      </c>
      <c r="Y13" s="415">
        <f t="shared" si="1"/>
        <v>85205</v>
      </c>
      <c r="Z13" s="415">
        <f t="shared" si="1"/>
        <v>85290</v>
      </c>
      <c r="AA13" s="415">
        <f t="shared" si="1"/>
        <v>65365</v>
      </c>
      <c r="AB13" s="415">
        <f t="shared" si="1"/>
        <v>89384</v>
      </c>
      <c r="AC13" s="415">
        <f t="shared" si="1"/>
        <v>103462</v>
      </c>
      <c r="AD13" s="415">
        <f t="shared" si="1"/>
        <v>128360</v>
      </c>
      <c r="AE13" s="415">
        <f t="shared" si="1"/>
        <v>100492</v>
      </c>
      <c r="AF13" s="415">
        <f t="shared" si="1"/>
        <v>143949</v>
      </c>
      <c r="AG13" s="415">
        <f t="shared" si="1"/>
        <v>143705</v>
      </c>
      <c r="AH13" s="415">
        <f t="shared" si="1"/>
        <v>179959</v>
      </c>
      <c r="AI13" s="415">
        <f t="shared" si="1"/>
        <v>163494</v>
      </c>
      <c r="AJ13" s="415">
        <f t="shared" si="1"/>
        <v>169290</v>
      </c>
      <c r="AK13" s="415">
        <f t="shared" si="1"/>
        <v>208763</v>
      </c>
      <c r="AL13" s="415">
        <f t="shared" si="1"/>
        <v>257942</v>
      </c>
      <c r="AM13" s="415">
        <f t="shared" si="1"/>
        <v>217275</v>
      </c>
      <c r="AN13" s="415">
        <f t="shared" si="1"/>
        <v>282780</v>
      </c>
      <c r="AO13" s="415">
        <f t="shared" si="1"/>
        <v>316266</v>
      </c>
      <c r="AP13" s="415">
        <f t="shared" si="1"/>
        <v>314620</v>
      </c>
      <c r="AQ13" s="415">
        <f t="shared" si="1"/>
        <v>316730</v>
      </c>
      <c r="AR13" s="415">
        <f t="shared" si="1"/>
        <v>327613</v>
      </c>
      <c r="AS13" s="415">
        <f t="shared" si="1"/>
        <v>400164</v>
      </c>
      <c r="AT13" s="415">
        <f t="shared" si="1"/>
        <v>342881</v>
      </c>
      <c r="AU13" s="415">
        <f t="shared" si="1"/>
        <v>389932</v>
      </c>
      <c r="AV13" s="415">
        <f t="shared" si="1"/>
        <v>346141</v>
      </c>
      <c r="AW13" s="415">
        <f t="shared" si="1"/>
        <v>476458</v>
      </c>
      <c r="AX13" s="415">
        <f t="shared" si="1"/>
        <v>437087</v>
      </c>
      <c r="AY13" s="415">
        <f t="shared" si="1"/>
        <v>383483</v>
      </c>
      <c r="AZ13" s="415">
        <f t="shared" si="1"/>
        <v>583105</v>
      </c>
      <c r="BA13" s="415">
        <f t="shared" si="1"/>
        <v>664935</v>
      </c>
      <c r="BB13" s="415">
        <f t="shared" si="1"/>
        <v>596501</v>
      </c>
      <c r="BC13" s="415">
        <f t="shared" si="1"/>
        <v>644246</v>
      </c>
      <c r="BD13" s="415">
        <f t="shared" si="1"/>
        <v>858323</v>
      </c>
      <c r="BE13" s="415">
        <f t="shared" si="1"/>
        <v>840671</v>
      </c>
      <c r="BF13" s="415">
        <f t="shared" si="1"/>
        <v>1006819</v>
      </c>
      <c r="BG13" s="415">
        <f t="shared" si="1"/>
        <v>1081658</v>
      </c>
      <c r="BH13" s="415">
        <f t="shared" si="1"/>
        <v>918968</v>
      </c>
      <c r="BI13" s="415">
        <f t="shared" si="1"/>
        <v>1084956</v>
      </c>
      <c r="BJ13" s="415">
        <f t="shared" si="1"/>
        <v>1049295</v>
      </c>
      <c r="BK13" s="415">
        <f t="shared" si="1"/>
        <v>1075868</v>
      </c>
      <c r="BL13" s="415">
        <f t="shared" si="1"/>
        <v>1668540</v>
      </c>
      <c r="BM13" s="415">
        <f t="shared" si="1"/>
        <v>3809784</v>
      </c>
      <c r="BN13" s="415">
        <f t="shared" si="1"/>
        <v>3761163</v>
      </c>
      <c r="BO13" s="415">
        <f t="shared" si="1"/>
        <v>2661506</v>
      </c>
      <c r="BP13" s="415">
        <f t="shared" si="1"/>
        <v>2352371</v>
      </c>
      <c r="BQ13" s="415">
        <v>2328909</v>
      </c>
      <c r="BR13" s="415">
        <v>4183111</v>
      </c>
      <c r="BS13" s="415">
        <v>3712928</v>
      </c>
      <c r="BT13" s="415">
        <v>2195196</v>
      </c>
      <c r="BU13" s="415">
        <v>4060460</v>
      </c>
      <c r="BV13" s="415">
        <v>3176620</v>
      </c>
      <c r="BW13" s="415">
        <v>9232946</v>
      </c>
      <c r="BX13" s="415">
        <v>5276800</v>
      </c>
      <c r="BY13" s="415">
        <v>4926068</v>
      </c>
      <c r="BZ13" s="415">
        <v>4710128</v>
      </c>
      <c r="CA13" s="415">
        <v>6634820</v>
      </c>
      <c r="CB13" s="415">
        <v>10298989</v>
      </c>
      <c r="CC13" s="415">
        <v>6158465</v>
      </c>
      <c r="CD13" s="415">
        <v>5180484</v>
      </c>
      <c r="CE13" s="415">
        <v>4847097</v>
      </c>
      <c r="CF13" s="415">
        <v>5094825</v>
      </c>
      <c r="CG13" s="415">
        <v>4088236</v>
      </c>
      <c r="CH13" s="415">
        <v>2995886</v>
      </c>
      <c r="CI13" s="415">
        <v>2428086</v>
      </c>
      <c r="CJ13" s="415">
        <v>2380516</v>
      </c>
      <c r="CK13" s="415">
        <v>2131613</v>
      </c>
      <c r="CL13" s="415">
        <v>2269529</v>
      </c>
      <c r="CM13" s="415">
        <v>4622258</v>
      </c>
      <c r="CN13" s="415">
        <v>4282977</v>
      </c>
      <c r="CO13" s="415">
        <v>1674971</v>
      </c>
      <c r="CP13" s="415">
        <v>2110125</v>
      </c>
      <c r="CQ13" s="415">
        <v>2751237</v>
      </c>
      <c r="CR13" s="415">
        <v>2104477</v>
      </c>
      <c r="CS13" s="415">
        <v>1622084</v>
      </c>
      <c r="CT13" s="415">
        <v>2876449</v>
      </c>
      <c r="CU13" s="415">
        <v>2425552</v>
      </c>
      <c r="CV13" s="415">
        <v>4332781</v>
      </c>
      <c r="CW13" s="415">
        <v>2061727</v>
      </c>
      <c r="CX13" s="415">
        <v>2043775</v>
      </c>
      <c r="CY13" s="415">
        <v>1969410</v>
      </c>
      <c r="CZ13" s="415">
        <v>2161359</v>
      </c>
      <c r="DA13" s="415">
        <v>2228270</v>
      </c>
      <c r="DB13" s="415">
        <v>2341243</v>
      </c>
      <c r="DC13" s="415">
        <v>2613450</v>
      </c>
      <c r="DD13" s="415">
        <v>2522885</v>
      </c>
      <c r="DE13" s="415">
        <v>2804453</v>
      </c>
      <c r="DF13" s="415">
        <v>3749890</v>
      </c>
      <c r="DG13" s="415">
        <v>2999251</v>
      </c>
      <c r="DH13" s="415">
        <v>4485834</v>
      </c>
      <c r="DI13" s="415">
        <v>5047458</v>
      </c>
      <c r="DJ13" s="415"/>
      <c r="DK13" s="415"/>
      <c r="DL13" s="415"/>
      <c r="DM13" s="415"/>
      <c r="DN13" s="415"/>
      <c r="DO13" s="415"/>
      <c r="DP13" s="415"/>
      <c r="DQ13" s="415"/>
      <c r="DR13" s="415"/>
      <c r="DS13" s="415"/>
      <c r="DT13" s="415"/>
      <c r="DU13" s="415"/>
      <c r="DV13" s="415"/>
      <c r="DW13" s="415"/>
      <c r="DX13" s="415"/>
      <c r="DY13" s="415"/>
      <c r="DZ13" s="415"/>
      <c r="EA13" s="415"/>
      <c r="EB13" s="415"/>
      <c r="EC13" s="415"/>
      <c r="ED13" s="415"/>
      <c r="EE13" s="415"/>
      <c r="EF13" s="415"/>
      <c r="EG13" s="415"/>
      <c r="EH13" s="415"/>
      <c r="EI13" s="415"/>
      <c r="EJ13" s="415"/>
      <c r="EK13" s="415"/>
      <c r="EL13" s="415"/>
      <c r="EM13" s="415"/>
      <c r="EN13" s="415"/>
      <c r="EO13" s="415"/>
      <c r="EP13" s="415"/>
      <c r="EQ13" s="415"/>
      <c r="ER13" s="415"/>
      <c r="ES13" s="415"/>
      <c r="ET13" s="415"/>
      <c r="EU13" s="415"/>
      <c r="EV13" s="415"/>
      <c r="EW13" s="415"/>
      <c r="EX13" s="415"/>
      <c r="EY13" s="415"/>
      <c r="EZ13" s="415"/>
      <c r="FA13" s="415"/>
      <c r="FB13" s="415"/>
      <c r="FC13" s="415"/>
      <c r="FD13" s="415"/>
      <c r="FE13" s="415"/>
      <c r="FF13" s="415"/>
      <c r="FG13" s="415"/>
      <c r="FH13" s="415"/>
      <c r="FI13" s="415"/>
      <c r="FJ13" s="415"/>
      <c r="FK13" s="415"/>
      <c r="FL13" s="415"/>
      <c r="FM13" s="415"/>
      <c r="FN13" s="415"/>
      <c r="FO13" s="415"/>
      <c r="FP13" s="415"/>
      <c r="FQ13" s="415"/>
      <c r="FR13" s="415"/>
      <c r="FS13" s="415"/>
      <c r="FT13" s="415"/>
      <c r="FU13" s="415"/>
      <c r="FV13" s="415"/>
      <c r="FW13" s="415"/>
      <c r="FX13" s="415"/>
      <c r="FY13" s="415"/>
      <c r="FZ13" s="415"/>
      <c r="GA13" s="415"/>
      <c r="GB13" s="415"/>
      <c r="GC13" s="415"/>
      <c r="GD13" s="415"/>
      <c r="GE13" s="415"/>
      <c r="GF13" s="415"/>
      <c r="GG13" s="415"/>
      <c r="GH13" s="415"/>
      <c r="GI13" s="415"/>
      <c r="GJ13" s="415"/>
      <c r="GK13" s="415"/>
      <c r="GL13" s="415"/>
      <c r="GM13" s="415"/>
      <c r="GN13" s="415"/>
      <c r="GO13" s="415"/>
      <c r="GP13" s="415"/>
      <c r="GQ13" s="415"/>
      <c r="GR13" s="415"/>
      <c r="GS13" s="415"/>
      <c r="GT13" s="415"/>
      <c r="GU13" s="415"/>
      <c r="GV13" s="415"/>
      <c r="GW13" s="415"/>
      <c r="GX13" s="415"/>
      <c r="GY13" s="415"/>
      <c r="GZ13" s="415"/>
      <c r="HA13" s="415"/>
      <c r="HB13" s="415"/>
      <c r="HC13" s="415"/>
      <c r="HD13" s="415"/>
      <c r="HE13" s="415"/>
      <c r="HF13" s="415"/>
      <c r="HG13" s="415"/>
      <c r="HH13" s="415"/>
      <c r="HI13" s="415"/>
      <c r="HJ13" s="415"/>
      <c r="HK13" s="415"/>
      <c r="HL13" s="415"/>
      <c r="HM13" s="415"/>
      <c r="HN13" s="415"/>
      <c r="HO13" s="415"/>
      <c r="HP13" s="415"/>
      <c r="HQ13" s="415"/>
      <c r="HR13" s="415"/>
      <c r="HS13" s="415"/>
      <c r="HT13" s="415"/>
      <c r="HU13" s="415"/>
      <c r="HV13" s="415"/>
      <c r="HW13" s="415"/>
      <c r="HX13" s="415"/>
      <c r="HY13" s="415"/>
      <c r="HZ13" s="415"/>
      <c r="IA13" s="415"/>
      <c r="IB13" s="415"/>
      <c r="IC13" s="415"/>
      <c r="ID13" s="415"/>
      <c r="IE13" s="415"/>
      <c r="IF13" s="415"/>
      <c r="IG13" s="415"/>
      <c r="IH13" s="415"/>
      <c r="II13" s="415"/>
      <c r="IJ13" s="415"/>
      <c r="IK13" s="415"/>
      <c r="IL13" s="415"/>
      <c r="IM13" s="415"/>
      <c r="IN13" s="415"/>
      <c r="IO13" s="415"/>
      <c r="IP13" s="415"/>
      <c r="IQ13" s="415"/>
      <c r="IR13" s="415"/>
      <c r="IS13" s="415"/>
      <c r="IT13" s="415"/>
      <c r="IU13" s="415"/>
      <c r="IV13" s="415"/>
      <c r="IW13" s="415"/>
      <c r="IX13" s="415"/>
      <c r="IY13" s="415"/>
      <c r="IZ13" s="415"/>
      <c r="JA13" s="415"/>
      <c r="JB13" s="415"/>
      <c r="JC13" s="415"/>
      <c r="JD13" s="415"/>
      <c r="JE13" s="415"/>
      <c r="JF13" s="415"/>
      <c r="JG13" s="415"/>
      <c r="JH13" s="415"/>
      <c r="JI13" s="415"/>
      <c r="JJ13" s="415"/>
      <c r="JK13" s="415"/>
      <c r="JL13" s="415"/>
      <c r="JM13" s="415"/>
      <c r="JN13" s="415"/>
      <c r="JO13" s="415"/>
      <c r="JP13" s="415"/>
      <c r="JQ13" s="415"/>
      <c r="JR13" s="415"/>
      <c r="JS13" s="415"/>
      <c r="JT13" s="415"/>
      <c r="JU13" s="415"/>
      <c r="JV13" s="415"/>
      <c r="JW13" s="415"/>
      <c r="JX13" s="415"/>
      <c r="JY13" s="415"/>
      <c r="JZ13" s="415"/>
      <c r="KA13" s="415"/>
      <c r="KB13" s="415"/>
      <c r="KC13" s="415"/>
      <c r="KD13" s="415"/>
      <c r="KE13" s="415"/>
      <c r="KF13" s="415"/>
      <c r="KG13" s="415"/>
      <c r="KH13" s="415"/>
      <c r="KI13" s="415"/>
      <c r="KJ13" s="415"/>
      <c r="KK13" s="415"/>
      <c r="KL13" s="415"/>
      <c r="KM13" s="415"/>
      <c r="KN13" s="415"/>
      <c r="KO13" s="415"/>
      <c r="KP13" s="415"/>
      <c r="KQ13" s="415"/>
      <c r="KR13" s="415"/>
      <c r="KS13" s="415"/>
      <c r="KT13" s="415"/>
      <c r="KU13" s="415"/>
      <c r="KV13" s="415"/>
      <c r="KW13" s="415"/>
      <c r="KX13" s="415"/>
      <c r="KY13" s="415"/>
      <c r="KZ13" s="415"/>
      <c r="LA13" s="415"/>
      <c r="LB13" s="415"/>
      <c r="LC13" s="415"/>
      <c r="LD13" s="415"/>
      <c r="LE13" s="415"/>
      <c r="LF13" s="415"/>
      <c r="LG13" s="415"/>
      <c r="LH13" s="415"/>
      <c r="LI13" s="415"/>
      <c r="LJ13" s="415"/>
      <c r="LK13" s="415"/>
      <c r="LL13" s="415"/>
      <c r="LM13" s="415"/>
      <c r="LN13" s="415"/>
      <c r="LO13" s="415"/>
      <c r="LP13" s="415"/>
      <c r="LQ13" s="415"/>
      <c r="LR13" s="415"/>
      <c r="LS13" s="415"/>
      <c r="LT13" s="415"/>
      <c r="LU13" s="415"/>
      <c r="LV13" s="415"/>
      <c r="LW13" s="415"/>
      <c r="LX13" s="415"/>
      <c r="LY13" s="415"/>
      <c r="LZ13" s="415"/>
      <c r="MA13" s="415"/>
      <c r="MB13" s="415"/>
      <c r="MC13" s="415"/>
      <c r="MD13" s="415"/>
      <c r="ME13" s="415"/>
      <c r="MF13" s="415"/>
      <c r="MG13" s="415"/>
      <c r="MH13" s="415"/>
      <c r="MI13" s="415"/>
      <c r="MJ13" s="415"/>
      <c r="MK13" s="415"/>
      <c r="ML13" s="415"/>
      <c r="MM13" s="415"/>
      <c r="MN13" s="415"/>
      <c r="MO13" s="415"/>
      <c r="MP13" s="415"/>
      <c r="MQ13" s="415"/>
      <c r="MR13" s="415"/>
      <c r="MS13" s="415"/>
      <c r="MT13" s="415"/>
      <c r="MU13" s="415"/>
      <c r="MV13" s="415"/>
      <c r="MW13" s="415"/>
      <c r="MX13" s="415"/>
      <c r="MY13" s="415"/>
      <c r="MZ13" s="415"/>
      <c r="NA13" s="415"/>
      <c r="NB13" s="415"/>
      <c r="NC13" s="415"/>
      <c r="ND13" s="415"/>
      <c r="NE13" s="415"/>
      <c r="NF13" s="415"/>
      <c r="NG13" s="415"/>
      <c r="NH13" s="415"/>
      <c r="NI13" s="415"/>
      <c r="NJ13" s="415"/>
      <c r="NK13" s="415"/>
      <c r="NL13" s="415"/>
      <c r="NM13" s="415"/>
      <c r="NN13" s="415"/>
      <c r="NO13" s="415"/>
      <c r="NP13" s="415"/>
      <c r="NQ13" s="415"/>
      <c r="NR13" s="415"/>
      <c r="NS13" s="415"/>
      <c r="NT13" s="415"/>
      <c r="NU13" s="415"/>
      <c r="NV13" s="415"/>
      <c r="NW13" s="415"/>
      <c r="NX13" s="415"/>
      <c r="NY13" s="415"/>
      <c r="NZ13" s="415"/>
      <c r="OA13" s="415"/>
      <c r="OB13" s="415"/>
      <c r="OC13" s="415"/>
      <c r="OD13" s="415"/>
      <c r="OE13" s="415"/>
      <c r="OF13" s="415"/>
      <c r="OG13" s="415"/>
      <c r="OH13" s="415"/>
      <c r="OI13" s="415"/>
      <c r="OJ13" s="415"/>
      <c r="OK13" s="415"/>
      <c r="OL13" s="415"/>
      <c r="OM13" s="415"/>
      <c r="ON13" s="415"/>
      <c r="OO13" s="415"/>
      <c r="OP13" s="415"/>
      <c r="OQ13" s="415"/>
      <c r="OR13" s="415"/>
      <c r="OS13" s="415"/>
      <c r="OT13" s="415"/>
      <c r="OU13" s="415"/>
      <c r="OV13" s="415"/>
      <c r="OW13" s="415"/>
      <c r="OX13" s="415"/>
      <c r="OY13" s="415"/>
      <c r="OZ13" s="415"/>
      <c r="PA13" s="415"/>
      <c r="PB13" s="415"/>
      <c r="PC13" s="415"/>
      <c r="PD13" s="415"/>
      <c r="PE13" s="415"/>
      <c r="PF13" s="415"/>
      <c r="PG13" s="415"/>
      <c r="PH13" s="415"/>
      <c r="PI13" s="415"/>
      <c r="PJ13" s="415"/>
      <c r="PK13" s="415"/>
      <c r="PL13" s="415"/>
      <c r="PM13" s="415"/>
      <c r="PN13" s="415"/>
      <c r="PO13" s="415"/>
      <c r="PP13" s="415"/>
      <c r="PQ13" s="415"/>
      <c r="PR13" s="415"/>
      <c r="PS13" s="415"/>
      <c r="PT13" s="415"/>
      <c r="PU13" s="415"/>
      <c r="PV13" s="415"/>
      <c r="PW13" s="415"/>
      <c r="PX13" s="415"/>
      <c r="PY13" s="415"/>
      <c r="PZ13" s="415"/>
      <c r="QA13" s="415"/>
      <c r="QB13" s="415"/>
      <c r="QC13" s="415"/>
      <c r="QD13" s="415"/>
      <c r="QE13" s="415"/>
      <c r="QF13" s="415"/>
      <c r="QG13" s="415"/>
      <c r="QH13" s="415"/>
      <c r="QI13" s="415"/>
      <c r="QJ13" s="415"/>
      <c r="QK13" s="415"/>
      <c r="QL13" s="415"/>
      <c r="QM13" s="415"/>
      <c r="QN13" s="415"/>
      <c r="QO13" s="415"/>
      <c r="QP13" s="415"/>
      <c r="QQ13" s="415"/>
      <c r="QR13" s="415"/>
      <c r="QS13" s="415"/>
      <c r="QT13" s="415"/>
      <c r="QU13" s="415"/>
      <c r="QV13" s="415"/>
      <c r="QW13" s="415"/>
      <c r="QX13" s="415"/>
      <c r="QY13" s="415"/>
      <c r="QZ13" s="415"/>
      <c r="RA13" s="415"/>
      <c r="RB13" s="415"/>
      <c r="RC13" s="415"/>
      <c r="RD13" s="415"/>
      <c r="RE13" s="415"/>
      <c r="RF13" s="415"/>
      <c r="RG13" s="415"/>
      <c r="RH13" s="415"/>
      <c r="RI13" s="415"/>
      <c r="RJ13" s="415"/>
      <c r="RK13" s="415"/>
      <c r="RL13" s="415"/>
      <c r="RM13" s="415"/>
      <c r="RN13" s="415"/>
      <c r="RO13" s="415"/>
      <c r="RP13" s="415"/>
      <c r="RQ13" s="415"/>
      <c r="RR13" s="415"/>
      <c r="RS13" s="415"/>
      <c r="RT13" s="415"/>
      <c r="RU13" s="415"/>
      <c r="RV13" s="415"/>
      <c r="RW13" s="415"/>
      <c r="RX13" s="415"/>
      <c r="RY13" s="415"/>
      <c r="RZ13" s="415"/>
      <c r="SA13" s="415"/>
      <c r="SB13" s="415"/>
      <c r="SC13" s="415"/>
      <c r="SD13" s="415"/>
      <c r="SE13" s="415"/>
      <c r="SF13" s="415"/>
      <c r="SG13" s="415"/>
      <c r="SH13" s="415"/>
      <c r="SI13" s="415"/>
      <c r="SJ13" s="415"/>
      <c r="SK13" s="415"/>
      <c r="SL13" s="415"/>
      <c r="SM13" s="415"/>
      <c r="SN13" s="415"/>
      <c r="SO13" s="415"/>
      <c r="SP13" s="415"/>
      <c r="SQ13" s="415"/>
      <c r="SR13" s="415"/>
      <c r="SS13" s="415"/>
      <c r="ST13" s="415"/>
      <c r="SU13" s="415"/>
      <c r="SV13" s="415"/>
      <c r="SW13" s="415"/>
      <c r="SX13" s="415"/>
      <c r="SY13" s="415"/>
      <c r="SZ13" s="415"/>
      <c r="TA13" s="415"/>
      <c r="TB13" s="415"/>
      <c r="TC13" s="415"/>
      <c r="TD13" s="415"/>
      <c r="TE13" s="415"/>
      <c r="TF13" s="415"/>
      <c r="TG13" s="415"/>
      <c r="TH13" s="415"/>
      <c r="TI13" s="415"/>
      <c r="TJ13" s="415"/>
      <c r="TK13" s="415"/>
      <c r="TL13" s="415"/>
      <c r="TM13" s="415"/>
      <c r="TN13" s="415"/>
      <c r="TO13" s="415"/>
      <c r="TP13" s="415"/>
      <c r="TQ13" s="415"/>
      <c r="TR13" s="415"/>
      <c r="TS13" s="415"/>
      <c r="TT13" s="415"/>
      <c r="TU13" s="415"/>
      <c r="TV13" s="415"/>
      <c r="TW13" s="415"/>
      <c r="TX13" s="415"/>
      <c r="TY13" s="415"/>
      <c r="TZ13" s="415"/>
      <c r="UA13" s="415"/>
      <c r="UB13" s="415"/>
      <c r="UC13" s="415"/>
      <c r="UD13" s="415"/>
      <c r="UE13" s="415"/>
      <c r="UF13" s="415"/>
      <c r="UG13" s="415"/>
      <c r="UH13" s="415"/>
      <c r="UI13" s="415"/>
      <c r="UJ13" s="415"/>
      <c r="UK13" s="415"/>
      <c r="UL13" s="415"/>
      <c r="UM13" s="415"/>
      <c r="UN13" s="415"/>
      <c r="UO13" s="415"/>
      <c r="UP13" s="415"/>
      <c r="UQ13" s="415"/>
      <c r="UR13" s="415"/>
      <c r="US13" s="415"/>
      <c r="UT13" s="415"/>
      <c r="UU13" s="415"/>
      <c r="UV13" s="415"/>
      <c r="UW13" s="415"/>
      <c r="UX13" s="415"/>
      <c r="UY13" s="415"/>
      <c r="UZ13" s="415"/>
      <c r="VA13" s="415"/>
      <c r="VB13" s="415"/>
      <c r="VC13" s="415"/>
      <c r="VD13" s="415"/>
      <c r="VE13" s="415"/>
      <c r="VF13" s="415"/>
      <c r="VG13" s="415"/>
      <c r="VH13" s="415"/>
      <c r="VI13" s="415"/>
      <c r="VJ13" s="415"/>
      <c r="VK13" s="415"/>
      <c r="VL13" s="415"/>
      <c r="VM13" s="415"/>
      <c r="VN13" s="415"/>
      <c r="VO13" s="415"/>
      <c r="VP13" s="415"/>
      <c r="VQ13" s="415"/>
      <c r="VR13" s="415"/>
      <c r="VS13" s="415"/>
      <c r="VT13" s="415"/>
      <c r="VU13" s="415"/>
      <c r="VV13" s="415"/>
      <c r="VW13" s="415"/>
      <c r="VX13" s="415"/>
      <c r="VY13" s="415"/>
      <c r="VZ13" s="415"/>
      <c r="WA13" s="415"/>
      <c r="WB13" s="415"/>
      <c r="WC13" s="415"/>
      <c r="WD13" s="415"/>
      <c r="WE13" s="415"/>
      <c r="WF13" s="415"/>
      <c r="WG13" s="415"/>
      <c r="WH13" s="415"/>
      <c r="WI13" s="415"/>
      <c r="WJ13" s="415"/>
      <c r="WK13" s="415"/>
      <c r="WL13" s="415"/>
      <c r="WM13" s="415"/>
      <c r="WN13" s="415"/>
      <c r="WO13" s="415"/>
      <c r="WP13" s="415"/>
      <c r="WQ13" s="415"/>
      <c r="WR13" s="415"/>
      <c r="WS13" s="415"/>
      <c r="WT13" s="415"/>
      <c r="WU13" s="415"/>
      <c r="WV13" s="415"/>
      <c r="WW13" s="415"/>
      <c r="WX13" s="415"/>
      <c r="WY13" s="415"/>
      <c r="WZ13" s="415"/>
      <c r="XA13" s="415"/>
      <c r="XB13" s="415"/>
      <c r="XC13" s="415"/>
      <c r="XD13" s="415"/>
      <c r="XE13" s="415"/>
      <c r="XF13" s="415"/>
      <c r="XG13" s="415"/>
      <c r="XH13" s="415"/>
      <c r="XI13" s="415"/>
      <c r="XJ13" s="415"/>
      <c r="XK13" s="415"/>
      <c r="XL13" s="415"/>
      <c r="XM13" s="415"/>
      <c r="XN13" s="415"/>
      <c r="XO13" s="415"/>
      <c r="XP13" s="415"/>
      <c r="XQ13" s="415"/>
      <c r="XR13" s="415"/>
      <c r="XS13" s="415"/>
      <c r="XT13" s="415"/>
      <c r="XU13" s="415"/>
      <c r="XV13" s="415"/>
      <c r="XW13" s="415"/>
      <c r="XX13" s="415"/>
      <c r="XY13" s="415"/>
      <c r="XZ13" s="415"/>
      <c r="YA13" s="415"/>
      <c r="YB13" s="415"/>
      <c r="YC13" s="415"/>
      <c r="YD13" s="415"/>
      <c r="YE13" s="415"/>
      <c r="YF13" s="415"/>
      <c r="YG13" s="415"/>
      <c r="YH13" s="415"/>
      <c r="YI13" s="415"/>
      <c r="YJ13" s="415"/>
      <c r="YK13" s="415"/>
      <c r="YL13" s="415"/>
      <c r="YM13" s="415"/>
      <c r="YN13" s="415"/>
      <c r="YO13" s="415"/>
      <c r="YP13" s="415"/>
      <c r="YQ13" s="415"/>
      <c r="YR13" s="415"/>
      <c r="YS13" s="415"/>
      <c r="YT13" s="415"/>
      <c r="YU13" s="415"/>
      <c r="YV13" s="415"/>
      <c r="YW13" s="415"/>
      <c r="YX13" s="415"/>
      <c r="YY13" s="415"/>
      <c r="YZ13" s="415"/>
      <c r="ZA13" s="415"/>
      <c r="ZB13" s="415"/>
      <c r="ZC13" s="415"/>
      <c r="ZD13" s="415"/>
      <c r="ZE13" s="415"/>
      <c r="ZF13" s="415"/>
      <c r="ZG13" s="415"/>
      <c r="ZH13" s="415"/>
      <c r="ZI13" s="415"/>
      <c r="ZJ13" s="415"/>
      <c r="ZK13" s="415"/>
      <c r="ZL13" s="415"/>
      <c r="ZM13" s="415"/>
      <c r="ZN13" s="415"/>
      <c r="ZO13" s="415"/>
      <c r="ZP13" s="415"/>
      <c r="ZQ13" s="415"/>
      <c r="ZR13" s="415"/>
      <c r="ZS13" s="415"/>
      <c r="ZT13" s="415"/>
      <c r="ZU13" s="415"/>
      <c r="ZV13" s="415"/>
      <c r="ZW13" s="415"/>
      <c r="ZX13" s="415"/>
      <c r="ZY13" s="415"/>
      <c r="ZZ13" s="415"/>
      <c r="AAA13" s="415"/>
      <c r="AAB13" s="415"/>
      <c r="AAC13" s="415"/>
      <c r="AAD13" s="415"/>
      <c r="AAE13" s="415"/>
      <c r="AAF13" s="415"/>
      <c r="AAG13" s="415"/>
      <c r="AAH13" s="415"/>
      <c r="AAI13" s="415"/>
      <c r="AAJ13" s="415"/>
      <c r="AAK13" s="415"/>
      <c r="AAL13" s="415"/>
      <c r="AAM13" s="415"/>
      <c r="AAN13" s="415"/>
      <c r="AAO13" s="415"/>
      <c r="AAP13" s="415"/>
      <c r="AAQ13" s="415"/>
      <c r="AAR13" s="415"/>
      <c r="AAS13" s="415"/>
      <c r="AAT13" s="415"/>
      <c r="AAU13" s="415"/>
      <c r="AAV13" s="415"/>
      <c r="AAW13" s="415"/>
      <c r="AAX13" s="415"/>
      <c r="AAY13" s="415"/>
      <c r="AAZ13" s="415"/>
      <c r="ABA13" s="415"/>
      <c r="ABB13" s="415"/>
      <c r="ABC13" s="415"/>
      <c r="ABD13" s="415"/>
      <c r="ABE13" s="415"/>
      <c r="ABF13" s="415"/>
      <c r="ABG13" s="415"/>
      <c r="ABH13" s="415"/>
      <c r="ABI13" s="415"/>
      <c r="ABJ13" s="415"/>
      <c r="ABK13" s="415"/>
      <c r="ABL13" s="415"/>
      <c r="ABM13" s="415"/>
      <c r="ABN13" s="415"/>
      <c r="ABO13" s="415"/>
      <c r="ABP13" s="415"/>
      <c r="ABQ13" s="415"/>
      <c r="ABR13" s="415"/>
      <c r="ABS13" s="415"/>
      <c r="ABT13" s="415"/>
      <c r="ABU13" s="415"/>
      <c r="ABV13" s="415"/>
      <c r="ABW13" s="415"/>
      <c r="ABX13" s="415"/>
      <c r="ABY13" s="415"/>
      <c r="ABZ13" s="415"/>
      <c r="ACA13" s="415"/>
      <c r="ACB13" s="415"/>
      <c r="ACC13" s="415"/>
      <c r="ACD13" s="415"/>
      <c r="OFP13" s="416">
        <v>362130</v>
      </c>
    </row>
    <row r="14" spans="1:758 10312:10312" x14ac:dyDescent="0.25">
      <c r="A14" s="8">
        <v>14</v>
      </c>
      <c r="B14" s="311" t="s">
        <v>15</v>
      </c>
      <c r="C14" s="9" t="s">
        <v>33</v>
      </c>
      <c r="D14" s="9" t="s">
        <v>29</v>
      </c>
      <c r="E14" s="9" t="s">
        <v>30</v>
      </c>
      <c r="F14" s="9">
        <v>11</v>
      </c>
      <c r="G14" s="9">
        <v>7</v>
      </c>
      <c r="H14" s="1"/>
      <c r="I14" s="1"/>
      <c r="J14" s="1"/>
      <c r="K14" s="1"/>
      <c r="L14" s="1"/>
      <c r="M14" s="1"/>
      <c r="N14" s="1"/>
      <c r="O14" s="1"/>
      <c r="P14" s="1"/>
      <c r="Q14" s="1"/>
      <c r="R14" s="1"/>
      <c r="S14" s="1"/>
      <c r="T14" s="1">
        <v>20245</v>
      </c>
      <c r="U14" s="1">
        <v>24572</v>
      </c>
      <c r="V14" s="1">
        <v>25545</v>
      </c>
      <c r="W14" s="1">
        <v>32751</v>
      </c>
      <c r="X14" s="1">
        <v>36948</v>
      </c>
      <c r="Y14" s="1">
        <v>38545</v>
      </c>
      <c r="Z14" s="1">
        <v>40095</v>
      </c>
      <c r="AA14" s="1">
        <v>42500</v>
      </c>
      <c r="AB14" s="1">
        <v>44179</v>
      </c>
      <c r="AC14" s="1">
        <v>48594</v>
      </c>
      <c r="AD14" s="1">
        <v>53121</v>
      </c>
      <c r="AE14" s="1">
        <v>61309</v>
      </c>
      <c r="AF14" s="1">
        <v>69116</v>
      </c>
      <c r="AG14" s="1">
        <v>77747</v>
      </c>
      <c r="AH14" s="1">
        <v>81325</v>
      </c>
      <c r="AI14" s="1">
        <v>85705</v>
      </c>
      <c r="AJ14" s="1">
        <v>90304</v>
      </c>
      <c r="AK14" s="1">
        <v>97422</v>
      </c>
      <c r="AL14" s="1">
        <v>98931</v>
      </c>
      <c r="AM14" s="1">
        <v>99652</v>
      </c>
      <c r="AN14" s="1">
        <v>111326</v>
      </c>
      <c r="AO14" s="1">
        <v>120561</v>
      </c>
      <c r="AP14" s="1">
        <v>133483</v>
      </c>
      <c r="AQ14" s="1">
        <v>143720</v>
      </c>
      <c r="AR14" s="1">
        <v>148213</v>
      </c>
      <c r="AS14" s="1">
        <v>155064</v>
      </c>
      <c r="AT14" s="1">
        <v>160117</v>
      </c>
      <c r="AU14" s="1">
        <v>165633</v>
      </c>
      <c r="AV14" s="1">
        <v>169383</v>
      </c>
      <c r="AW14" s="1">
        <v>172542</v>
      </c>
      <c r="AX14" s="1">
        <v>176035</v>
      </c>
      <c r="AY14" s="1">
        <v>178473</v>
      </c>
      <c r="AZ14" s="1">
        <v>184641</v>
      </c>
      <c r="BA14" s="1">
        <v>192333</v>
      </c>
      <c r="BB14" s="1">
        <v>202899</v>
      </c>
      <c r="BC14" s="1">
        <v>223181</v>
      </c>
      <c r="BD14" s="1">
        <v>236338</v>
      </c>
      <c r="BE14" s="1">
        <v>247471</v>
      </c>
      <c r="BF14" s="1">
        <v>255973</v>
      </c>
      <c r="BG14" s="1">
        <v>260600</v>
      </c>
      <c r="BH14" s="1">
        <v>263698</v>
      </c>
      <c r="BI14" s="1">
        <v>265255</v>
      </c>
      <c r="BJ14" s="1">
        <v>267970</v>
      </c>
      <c r="BK14" s="1">
        <v>269780</v>
      </c>
      <c r="BL14" s="1">
        <v>272595</v>
      </c>
      <c r="BM14" s="1">
        <v>277174</v>
      </c>
      <c r="BN14" s="1">
        <v>283175</v>
      </c>
      <c r="BO14" s="1">
        <v>286463</v>
      </c>
      <c r="BP14" s="1">
        <v>295528</v>
      </c>
      <c r="BQ14" s="1">
        <v>300913</v>
      </c>
      <c r="BR14" s="1">
        <v>308753</v>
      </c>
      <c r="BS14" s="1">
        <v>319907</v>
      </c>
      <c r="BT14" s="1">
        <v>321802</v>
      </c>
      <c r="BU14" s="1">
        <v>323985</v>
      </c>
      <c r="BV14" s="1">
        <v>320430</v>
      </c>
      <c r="BW14" s="1">
        <v>322659</v>
      </c>
      <c r="BX14" s="1">
        <v>325890</v>
      </c>
      <c r="BY14" s="1">
        <v>329435</v>
      </c>
      <c r="BZ14" s="1">
        <v>331639</v>
      </c>
      <c r="CA14" s="1">
        <v>344966</v>
      </c>
      <c r="CB14" s="1">
        <v>361310</v>
      </c>
      <c r="CC14" s="1">
        <v>361248</v>
      </c>
      <c r="CD14" s="1">
        <v>366577</v>
      </c>
      <c r="CE14" s="1">
        <v>369171</v>
      </c>
      <c r="CF14" s="1">
        <v>371501</v>
      </c>
      <c r="CG14" s="1">
        <v>374058</v>
      </c>
      <c r="CH14" s="1">
        <v>408898</v>
      </c>
      <c r="CI14" s="1">
        <v>413293</v>
      </c>
      <c r="CJ14" s="1">
        <v>416356</v>
      </c>
      <c r="CK14" s="1">
        <v>419130</v>
      </c>
      <c r="CL14" s="1">
        <v>425143</v>
      </c>
      <c r="CM14" s="1">
        <v>427456</v>
      </c>
      <c r="CN14" s="1">
        <v>428037</v>
      </c>
      <c r="CO14" s="1">
        <v>427699</v>
      </c>
      <c r="CP14" s="1">
        <v>428463</v>
      </c>
      <c r="CQ14" s="1">
        <v>433853</v>
      </c>
      <c r="CR14" s="1">
        <v>435362</v>
      </c>
      <c r="CS14" s="1">
        <v>434990</v>
      </c>
      <c r="CT14" s="1">
        <v>434470</v>
      </c>
      <c r="CU14" s="1">
        <v>435859</v>
      </c>
      <c r="CV14" s="1">
        <v>434308</v>
      </c>
      <c r="CW14" s="1">
        <v>435142</v>
      </c>
      <c r="CX14" s="1">
        <v>434029</v>
      </c>
      <c r="CY14" s="1">
        <v>434052</v>
      </c>
      <c r="CZ14" s="1">
        <v>437108</v>
      </c>
      <c r="DA14" s="1">
        <v>448493</v>
      </c>
      <c r="DB14" s="1">
        <v>449360</v>
      </c>
      <c r="DC14" s="1">
        <v>450791</v>
      </c>
      <c r="DD14" s="1">
        <v>453287</v>
      </c>
      <c r="DE14" s="1">
        <v>453657</v>
      </c>
      <c r="DF14" s="1">
        <v>455207</v>
      </c>
      <c r="DG14" s="1">
        <v>455837</v>
      </c>
      <c r="DH14" s="1">
        <v>458480</v>
      </c>
      <c r="DI14" s="1">
        <v>460267</v>
      </c>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OFP14">
        <v>257865</v>
      </c>
    </row>
    <row r="15" spans="1:758 10312:10312" x14ac:dyDescent="0.25">
      <c r="A15" s="8">
        <v>15</v>
      </c>
      <c r="B15" s="311" t="s">
        <v>15782</v>
      </c>
      <c r="C15" s="9" t="s">
        <v>33</v>
      </c>
      <c r="D15" s="9" t="s">
        <v>29</v>
      </c>
      <c r="E15" s="9" t="s">
        <v>30</v>
      </c>
      <c r="F15" s="9">
        <v>10</v>
      </c>
      <c r="G15" s="9">
        <v>7</v>
      </c>
      <c r="H15" s="1"/>
      <c r="I15" s="1"/>
      <c r="J15" s="1"/>
      <c r="K15" s="1"/>
      <c r="L15" s="1"/>
      <c r="M15" s="1"/>
      <c r="N15" s="1"/>
      <c r="O15" s="1"/>
      <c r="P15" s="1"/>
      <c r="Q15" s="1"/>
      <c r="R15" s="1"/>
      <c r="S15" s="1"/>
      <c r="T15" s="1">
        <v>18844</v>
      </c>
      <c r="U15" s="1">
        <v>20487</v>
      </c>
      <c r="V15" s="1">
        <v>20722</v>
      </c>
      <c r="W15" s="1">
        <v>23099</v>
      </c>
      <c r="X15" s="1">
        <v>25725</v>
      </c>
      <c r="Y15" s="1">
        <v>30492</v>
      </c>
      <c r="Z15" s="1">
        <v>31217</v>
      </c>
      <c r="AA15" s="1">
        <v>32000</v>
      </c>
      <c r="AB15" s="1">
        <v>32819</v>
      </c>
      <c r="AC15" s="1">
        <v>34891</v>
      </c>
      <c r="AD15" s="1">
        <v>36326</v>
      </c>
      <c r="AE15" s="1">
        <v>37898</v>
      </c>
      <c r="AF15" s="1">
        <v>39223</v>
      </c>
      <c r="AG15" s="1">
        <v>40444</v>
      </c>
      <c r="AH15" s="1">
        <v>42175</v>
      </c>
      <c r="AI15" s="1">
        <v>43653</v>
      </c>
      <c r="AJ15" s="1">
        <v>46067</v>
      </c>
      <c r="AK15" s="1">
        <v>48346</v>
      </c>
      <c r="AL15" s="1">
        <v>50090</v>
      </c>
      <c r="AM15" s="1">
        <v>50628</v>
      </c>
      <c r="AN15" s="1">
        <v>52034</v>
      </c>
      <c r="AO15" s="1">
        <v>52956</v>
      </c>
      <c r="AP15" s="1">
        <v>54303</v>
      </c>
      <c r="AQ15" s="1">
        <v>57022</v>
      </c>
      <c r="AR15" s="1">
        <v>59418</v>
      </c>
      <c r="AS15" s="1">
        <v>61272</v>
      </c>
      <c r="AT15" s="1">
        <v>62190</v>
      </c>
      <c r="AU15" s="1">
        <v>64215</v>
      </c>
      <c r="AV15" s="1">
        <v>66323</v>
      </c>
      <c r="AW15" s="1">
        <v>69153</v>
      </c>
      <c r="AX15" s="1">
        <v>70712</v>
      </c>
      <c r="AY15" s="1">
        <v>71856</v>
      </c>
      <c r="AZ15" s="1">
        <v>73045</v>
      </c>
      <c r="BA15" s="1">
        <v>74952</v>
      </c>
      <c r="BB15" s="1">
        <v>75929</v>
      </c>
      <c r="BC15" s="1">
        <v>78964</v>
      </c>
      <c r="BD15" s="1">
        <v>81437</v>
      </c>
      <c r="BE15" s="1">
        <v>83630</v>
      </c>
      <c r="BF15" s="1">
        <v>87920</v>
      </c>
      <c r="BG15" s="1">
        <v>95485</v>
      </c>
      <c r="BH15" s="1">
        <v>98967</v>
      </c>
      <c r="BI15" s="1">
        <v>103025</v>
      </c>
      <c r="BJ15" s="1">
        <v>105434</v>
      </c>
      <c r="BK15" s="1">
        <v>104980</v>
      </c>
      <c r="BL15" s="1">
        <v>106211</v>
      </c>
      <c r="BM15" s="1">
        <v>110368</v>
      </c>
      <c r="BN15" s="1">
        <v>113951</v>
      </c>
      <c r="BO15" s="1">
        <v>118533</v>
      </c>
      <c r="BP15" s="1">
        <v>118170</v>
      </c>
      <c r="BQ15" s="1">
        <v>126663</v>
      </c>
      <c r="BR15" s="1">
        <v>131321</v>
      </c>
      <c r="BS15" s="1">
        <v>137782</v>
      </c>
      <c r="BT15" s="1">
        <v>140534</v>
      </c>
      <c r="BU15" s="1">
        <v>149769</v>
      </c>
      <c r="BV15" s="1">
        <v>151438</v>
      </c>
      <c r="BW15" s="1">
        <v>157695</v>
      </c>
      <c r="BX15" s="1">
        <v>162389</v>
      </c>
      <c r="BY15" s="1">
        <v>168147</v>
      </c>
      <c r="BZ15" s="1">
        <v>167908</v>
      </c>
      <c r="CA15" s="1">
        <v>173822</v>
      </c>
      <c r="CB15" s="1">
        <v>179383</v>
      </c>
      <c r="CC15" s="1">
        <v>179445</v>
      </c>
      <c r="CD15" s="1">
        <v>184397</v>
      </c>
      <c r="CE15" s="1">
        <v>185464</v>
      </c>
      <c r="CF15" s="1">
        <v>187142</v>
      </c>
      <c r="CG15" s="1">
        <v>192430</v>
      </c>
      <c r="CH15" s="1">
        <v>203145</v>
      </c>
      <c r="CI15" s="1">
        <v>205089</v>
      </c>
      <c r="CJ15" s="1">
        <v>210602</v>
      </c>
      <c r="CK15" s="1">
        <v>214549</v>
      </c>
      <c r="CL15" s="1">
        <v>217398</v>
      </c>
      <c r="CM15" s="1">
        <v>225027</v>
      </c>
      <c r="CN15" s="1">
        <v>224787</v>
      </c>
      <c r="CO15" s="1">
        <v>227924</v>
      </c>
      <c r="CP15" s="1">
        <v>235089</v>
      </c>
      <c r="CQ15" s="1">
        <v>243269</v>
      </c>
      <c r="CR15" s="1">
        <v>250113</v>
      </c>
      <c r="CS15" s="1">
        <v>257662</v>
      </c>
      <c r="CT15" s="1">
        <v>257017</v>
      </c>
      <c r="CU15" s="1">
        <v>258397</v>
      </c>
      <c r="CV15" s="1">
        <v>259387</v>
      </c>
      <c r="CW15" s="1">
        <v>263722</v>
      </c>
      <c r="CX15" s="1">
        <v>264630</v>
      </c>
      <c r="CY15" s="1">
        <v>280516</v>
      </c>
      <c r="CZ15" s="1">
        <v>284372</v>
      </c>
      <c r="DA15" s="1">
        <v>294887</v>
      </c>
      <c r="DB15" s="1">
        <v>300106</v>
      </c>
      <c r="DC15" s="1">
        <v>304448</v>
      </c>
      <c r="DD15" s="1">
        <v>310480</v>
      </c>
      <c r="DE15" s="1">
        <v>317127</v>
      </c>
      <c r="DF15" s="1">
        <v>323843</v>
      </c>
      <c r="DG15" s="1">
        <v>327281</v>
      </c>
      <c r="DH15" s="1">
        <v>330280</v>
      </c>
      <c r="DI15" s="1">
        <v>335337</v>
      </c>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OFP15">
        <v>98220</v>
      </c>
    </row>
    <row r="16" spans="1:758 10312:10312" s="49" customFormat="1" x14ac:dyDescent="0.25">
      <c r="A16" s="47">
        <v>16</v>
      </c>
      <c r="B16" s="311" t="s">
        <v>18</v>
      </c>
      <c r="C16" s="48" t="s">
        <v>33</v>
      </c>
      <c r="D16" s="48" t="s">
        <v>29</v>
      </c>
      <c r="E16" s="48" t="s">
        <v>30</v>
      </c>
      <c r="F16" s="421">
        <v>28</v>
      </c>
      <c r="G16" s="48">
        <v>3</v>
      </c>
      <c r="H16" s="6"/>
      <c r="I16" s="6"/>
      <c r="J16" s="6"/>
      <c r="K16" s="6"/>
      <c r="L16" s="6"/>
      <c r="M16" s="6"/>
      <c r="N16" s="6"/>
      <c r="O16" s="6"/>
      <c r="P16" s="6"/>
      <c r="Q16" s="6"/>
      <c r="R16" s="6"/>
      <c r="S16" s="6"/>
      <c r="T16" s="6">
        <v>36324</v>
      </c>
      <c r="U16" s="6">
        <v>39082</v>
      </c>
      <c r="V16" s="6">
        <v>47813</v>
      </c>
      <c r="W16" s="6">
        <v>47402</v>
      </c>
      <c r="X16" s="6">
        <v>52004</v>
      </c>
      <c r="Y16" s="6">
        <v>58944</v>
      </c>
      <c r="Z16" s="6">
        <v>60776</v>
      </c>
      <c r="AA16" s="6"/>
      <c r="AB16" s="6">
        <v>65817</v>
      </c>
      <c r="AC16" s="6">
        <v>71231</v>
      </c>
      <c r="AD16" s="6">
        <v>76521</v>
      </c>
      <c r="AE16" s="6">
        <v>85293</v>
      </c>
      <c r="AF16" s="6">
        <v>93506</v>
      </c>
      <c r="AG16" s="6">
        <v>100547</v>
      </c>
      <c r="AH16" s="6">
        <v>105191</v>
      </c>
      <c r="AI16" s="6">
        <v>110437</v>
      </c>
      <c r="AJ16" s="6">
        <v>116585</v>
      </c>
      <c r="AK16" s="6">
        <v>124895</v>
      </c>
      <c r="AL16" s="6">
        <v>126588</v>
      </c>
      <c r="AM16" s="6">
        <v>127528</v>
      </c>
      <c r="AN16" s="6">
        <v>139657</v>
      </c>
      <c r="AO16" s="6">
        <v>148932</v>
      </c>
      <c r="AP16" s="6">
        <v>161570</v>
      </c>
      <c r="AQ16" s="6">
        <v>173492</v>
      </c>
      <c r="AR16" s="6">
        <v>178821</v>
      </c>
      <c r="AS16" s="6">
        <v>187895</v>
      </c>
      <c r="AT16" s="6">
        <v>192834</v>
      </c>
      <c r="AU16" s="6">
        <v>199116</v>
      </c>
      <c r="AV16" s="6">
        <v>204023</v>
      </c>
      <c r="AW16" s="6">
        <v>208829</v>
      </c>
      <c r="AX16" s="6">
        <v>212921</v>
      </c>
      <c r="AY16" s="6">
        <v>215906</v>
      </c>
      <c r="AZ16" s="6">
        <v>222258</v>
      </c>
      <c r="BA16" s="6">
        <v>230378</v>
      </c>
      <c r="BB16" s="6">
        <v>240582</v>
      </c>
      <c r="BC16" s="6">
        <v>261393</v>
      </c>
      <c r="BD16" s="6">
        <v>274947</v>
      </c>
      <c r="BE16" s="6">
        <v>286219</v>
      </c>
      <c r="BF16" s="6">
        <v>295806</v>
      </c>
      <c r="BG16" s="6">
        <v>305071</v>
      </c>
      <c r="BH16" s="6">
        <v>309802</v>
      </c>
      <c r="BI16" s="6">
        <v>313611</v>
      </c>
      <c r="BJ16" s="6">
        <v>317412</v>
      </c>
      <c r="BK16" s="6">
        <v>317950</v>
      </c>
      <c r="BL16" s="6">
        <v>320641</v>
      </c>
      <c r="BM16" s="6">
        <v>326668</v>
      </c>
      <c r="BN16" s="6">
        <v>333605</v>
      </c>
      <c r="BO16" s="6">
        <v>340310</v>
      </c>
      <c r="BP16" s="6">
        <v>391339</v>
      </c>
      <c r="BQ16" s="6">
        <v>400277</v>
      </c>
      <c r="BR16" s="6">
        <v>412391</v>
      </c>
      <c r="BS16" s="6">
        <v>429278</v>
      </c>
      <c r="BT16" s="6">
        <v>433480</v>
      </c>
      <c r="BU16" s="6">
        <v>440778</v>
      </c>
      <c r="BV16" s="6">
        <v>438073</v>
      </c>
      <c r="BW16" s="6">
        <v>446065</v>
      </c>
      <c r="BX16" s="6">
        <v>453221</v>
      </c>
      <c r="BY16" s="6">
        <v>461846</v>
      </c>
      <c r="BZ16" s="6">
        <v>463448</v>
      </c>
      <c r="CA16" s="6">
        <v>481820</v>
      </c>
      <c r="CB16" s="6">
        <v>502471</v>
      </c>
      <c r="CC16" s="6">
        <v>502471</v>
      </c>
      <c r="CD16" s="6">
        <v>511950</v>
      </c>
      <c r="CE16" s="6">
        <v>514863</v>
      </c>
      <c r="CF16" s="6">
        <v>517910</v>
      </c>
      <c r="CG16" s="6">
        <v>524652</v>
      </c>
      <c r="CH16" s="6">
        <v>569422</v>
      </c>
      <c r="CI16" s="6">
        <v>575293</v>
      </c>
      <c r="CJ16" s="6">
        <v>582743</v>
      </c>
      <c r="CK16" s="6">
        <v>588671</v>
      </c>
      <c r="CL16" s="6">
        <v>596493</v>
      </c>
      <c r="CM16" s="6">
        <v>605292</v>
      </c>
      <c r="CN16" s="6">
        <v>605151</v>
      </c>
      <c r="CO16" s="6">
        <v>606727</v>
      </c>
      <c r="CP16" s="6">
        <v>613388</v>
      </c>
      <c r="CQ16" s="6">
        <v>624913</v>
      </c>
      <c r="CR16" s="6">
        <v>631522</v>
      </c>
      <c r="CS16" s="6">
        <v>634580</v>
      </c>
      <c r="CT16" s="6">
        <v>633582</v>
      </c>
      <c r="CU16" s="6">
        <v>635767</v>
      </c>
      <c r="CV16" s="6">
        <v>633707</v>
      </c>
      <c r="CW16" s="6">
        <v>637252</v>
      </c>
      <c r="CX16" s="6">
        <v>636408</v>
      </c>
      <c r="CY16" s="6">
        <v>649750</v>
      </c>
      <c r="CZ16" s="6">
        <v>655146</v>
      </c>
      <c r="DA16" s="6">
        <v>673513</v>
      </c>
      <c r="DB16" s="6">
        <v>678181</v>
      </c>
      <c r="DC16" s="6">
        <v>682814</v>
      </c>
      <c r="DD16" s="6">
        <v>689042</v>
      </c>
      <c r="DE16" s="6">
        <v>694012</v>
      </c>
      <c r="DF16" s="6">
        <v>700673</v>
      </c>
      <c r="DG16" s="6">
        <v>703944</v>
      </c>
      <c r="DH16" s="6">
        <v>708095</v>
      </c>
      <c r="DI16" s="6">
        <v>713122</v>
      </c>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OFP16" s="49">
        <v>335606</v>
      </c>
    </row>
    <row r="17" spans="1:758 10312:10312" x14ac:dyDescent="0.25">
      <c r="A17" s="8">
        <v>17</v>
      </c>
      <c r="B17" s="311" t="s">
        <v>17</v>
      </c>
      <c r="C17" s="9" t="s">
        <v>33</v>
      </c>
      <c r="D17" s="9" t="s">
        <v>29</v>
      </c>
      <c r="E17" s="9" t="s">
        <v>30</v>
      </c>
      <c r="F17" s="421">
        <v>27</v>
      </c>
      <c r="G17" s="9">
        <v>3</v>
      </c>
      <c r="H17" s="1"/>
      <c r="I17" s="1"/>
      <c r="J17" s="1"/>
      <c r="K17" s="1"/>
      <c r="L17" s="1"/>
      <c r="M17" s="1"/>
      <c r="N17" s="1"/>
      <c r="O17" s="1"/>
      <c r="P17" s="1"/>
      <c r="Q17" s="1"/>
      <c r="R17" s="1"/>
      <c r="S17" s="1"/>
      <c r="T17" s="1">
        <v>4921</v>
      </c>
      <c r="U17" s="1">
        <v>5061</v>
      </c>
      <c r="V17" s="1">
        <v>5324</v>
      </c>
      <c r="W17" s="1">
        <v>5728</v>
      </c>
      <c r="X17" s="1">
        <v>5840</v>
      </c>
      <c r="Y17" s="1">
        <v>6180</v>
      </c>
      <c r="Z17" s="1">
        <v>6376</v>
      </c>
      <c r="AA17" s="1"/>
      <c r="AB17" s="1">
        <v>6702</v>
      </c>
      <c r="AC17" s="1">
        <v>7366</v>
      </c>
      <c r="AD17" s="1">
        <v>7605</v>
      </c>
      <c r="AE17" s="1">
        <v>7879</v>
      </c>
      <c r="AF17" s="1">
        <v>8004</v>
      </c>
      <c r="AG17" s="1">
        <v>8175</v>
      </c>
      <c r="AH17" s="1">
        <v>8491</v>
      </c>
      <c r="AI17" s="1">
        <v>8760</v>
      </c>
      <c r="AJ17" s="1">
        <v>9250</v>
      </c>
      <c r="AK17" s="1">
        <v>9865</v>
      </c>
      <c r="AL17" s="1">
        <v>11276</v>
      </c>
      <c r="AM17" s="1">
        <v>11419</v>
      </c>
      <c r="AN17" s="1">
        <v>11774</v>
      </c>
      <c r="AO17" s="1">
        <v>12155</v>
      </c>
      <c r="AP17" s="1">
        <v>12345</v>
      </c>
      <c r="AQ17" s="1">
        <v>12663</v>
      </c>
      <c r="AR17" s="1">
        <v>13184</v>
      </c>
      <c r="AS17" s="1">
        <v>11997</v>
      </c>
      <c r="AT17" s="1">
        <v>12636</v>
      </c>
      <c r="AU17" s="1">
        <v>13189</v>
      </c>
      <c r="AV17" s="1">
        <v>13629</v>
      </c>
      <c r="AW17" s="1">
        <v>14198</v>
      </c>
      <c r="AX17" s="1">
        <v>14517</v>
      </c>
      <c r="AY17" s="1">
        <v>14728</v>
      </c>
      <c r="AZ17" s="1">
        <v>15093</v>
      </c>
      <c r="BA17" s="1">
        <v>15469</v>
      </c>
      <c r="BB17" s="1">
        <v>15766</v>
      </c>
      <c r="BC17" s="1">
        <v>16266</v>
      </c>
      <c r="BD17" s="1">
        <v>16623</v>
      </c>
      <c r="BE17" s="1">
        <v>17254</v>
      </c>
      <c r="BF17" s="1">
        <v>18000</v>
      </c>
      <c r="BG17" s="1">
        <v>18797</v>
      </c>
      <c r="BH17" s="1">
        <v>19628</v>
      </c>
      <c r="BI17" s="1">
        <v>20786</v>
      </c>
      <c r="BJ17" s="1">
        <v>21228</v>
      </c>
      <c r="BK17" s="1">
        <v>21494</v>
      </c>
      <c r="BL17" s="1">
        <v>21816</v>
      </c>
      <c r="BM17" s="1">
        <v>22640</v>
      </c>
      <c r="BN17" s="1">
        <v>23381</v>
      </c>
      <c r="BO17" s="1">
        <v>23793</v>
      </c>
      <c r="BP17" s="1">
        <v>20403</v>
      </c>
      <c r="BQ17" s="1">
        <v>25127</v>
      </c>
      <c r="BR17" s="1">
        <v>25491</v>
      </c>
      <c r="BS17" s="1">
        <v>26183</v>
      </c>
      <c r="BT17" s="1">
        <v>26602</v>
      </c>
      <c r="BU17" s="1">
        <v>30673</v>
      </c>
      <c r="BV17" s="1">
        <v>31464</v>
      </c>
      <c r="BW17" s="1">
        <v>31933</v>
      </c>
      <c r="BX17" s="1">
        <v>32653</v>
      </c>
      <c r="BY17" s="1">
        <v>33328</v>
      </c>
      <c r="BZ17" s="1">
        <v>33677</v>
      </c>
      <c r="CA17" s="1">
        <v>34472</v>
      </c>
      <c r="CB17" s="1">
        <v>35661</v>
      </c>
      <c r="CC17" s="1">
        <v>35661</v>
      </c>
      <c r="CD17" s="1">
        <v>36443</v>
      </c>
      <c r="CE17" s="1">
        <v>37158</v>
      </c>
      <c r="CF17" s="1">
        <v>38093</v>
      </c>
      <c r="CG17" s="1">
        <v>39141</v>
      </c>
      <c r="CH17" s="1">
        <v>39871</v>
      </c>
      <c r="CI17" s="1">
        <v>40199</v>
      </c>
      <c r="CJ17" s="1">
        <v>41081</v>
      </c>
      <c r="CK17" s="1">
        <v>41795</v>
      </c>
      <c r="CL17" s="1">
        <v>42740</v>
      </c>
      <c r="CM17" s="1">
        <v>43781</v>
      </c>
      <c r="CN17" s="1">
        <v>44468</v>
      </c>
      <c r="CO17" s="1">
        <v>45570</v>
      </c>
      <c r="CP17" s="1">
        <v>46685</v>
      </c>
      <c r="CQ17" s="1">
        <v>48541</v>
      </c>
      <c r="CR17" s="1">
        <v>50008</v>
      </c>
      <c r="CS17" s="1">
        <v>54143</v>
      </c>
      <c r="CT17" s="1">
        <v>53878</v>
      </c>
      <c r="CU17" s="1">
        <v>54417</v>
      </c>
      <c r="CV17" s="1">
        <v>55823</v>
      </c>
      <c r="CW17" s="1">
        <v>57437</v>
      </c>
      <c r="CX17" s="1">
        <v>57990</v>
      </c>
      <c r="CY17" s="1">
        <v>60384</v>
      </c>
      <c r="CZ17" s="1">
        <v>61740</v>
      </c>
      <c r="DA17" s="1">
        <v>64792</v>
      </c>
      <c r="DB17" s="1">
        <v>66145</v>
      </c>
      <c r="DC17" s="1">
        <v>67198</v>
      </c>
      <c r="DD17" s="1">
        <v>69301</v>
      </c>
      <c r="DE17" s="1">
        <v>71233</v>
      </c>
      <c r="DF17" s="1">
        <v>72804</v>
      </c>
      <c r="DG17" s="1">
        <v>73589</v>
      </c>
      <c r="DH17" s="1">
        <v>75029</v>
      </c>
      <c r="DI17" s="1">
        <v>76512</v>
      </c>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OFP17">
        <v>18797</v>
      </c>
    </row>
    <row r="18" spans="1:758 10312:10312" x14ac:dyDescent="0.25">
      <c r="A18" s="8">
        <v>18</v>
      </c>
      <c r="B18" s="311" t="s">
        <v>16</v>
      </c>
      <c r="C18" s="9" t="s">
        <v>33</v>
      </c>
      <c r="D18" s="9" t="s">
        <v>29</v>
      </c>
      <c r="E18" s="9" t="s">
        <v>30</v>
      </c>
      <c r="F18" s="421">
        <v>26</v>
      </c>
      <c r="G18" s="9">
        <v>3</v>
      </c>
      <c r="H18" s="1"/>
      <c r="I18" s="1"/>
      <c r="J18" s="1"/>
      <c r="K18" s="1"/>
      <c r="L18" s="1"/>
      <c r="M18" s="1"/>
      <c r="N18" s="1"/>
      <c r="O18" s="1"/>
      <c r="P18" s="1"/>
      <c r="Q18" s="1"/>
      <c r="R18" s="1"/>
      <c r="S18" s="1"/>
      <c r="T18" s="1">
        <v>414</v>
      </c>
      <c r="U18" s="1">
        <v>438</v>
      </c>
      <c r="V18" s="1">
        <v>431</v>
      </c>
      <c r="W18" s="1">
        <v>438</v>
      </c>
      <c r="X18" s="1">
        <v>606</v>
      </c>
      <c r="Y18" s="1">
        <v>620</v>
      </c>
      <c r="Z18" s="1">
        <v>664</v>
      </c>
      <c r="AA18" s="1"/>
      <c r="AB18" s="1">
        <v>604</v>
      </c>
      <c r="AC18" s="1">
        <v>636</v>
      </c>
      <c r="AD18" s="1">
        <v>631</v>
      </c>
      <c r="AE18" s="1">
        <v>643</v>
      </c>
      <c r="AF18" s="1">
        <v>695</v>
      </c>
      <c r="AG18" s="1">
        <v>732</v>
      </c>
      <c r="AH18" s="1">
        <v>747</v>
      </c>
      <c r="AI18" s="1">
        <v>771</v>
      </c>
      <c r="AJ18" s="1">
        <v>778</v>
      </c>
      <c r="AK18" s="1">
        <v>836</v>
      </c>
      <c r="AL18" s="1">
        <v>842</v>
      </c>
      <c r="AM18" s="1">
        <v>863</v>
      </c>
      <c r="AN18" s="1">
        <v>849</v>
      </c>
      <c r="AO18" s="1">
        <v>864</v>
      </c>
      <c r="AP18" s="1">
        <v>888</v>
      </c>
      <c r="AQ18" s="1">
        <v>918</v>
      </c>
      <c r="AR18" s="1">
        <v>1377</v>
      </c>
      <c r="AS18" s="1">
        <v>1396</v>
      </c>
      <c r="AT18" s="1">
        <v>1413</v>
      </c>
      <c r="AU18" s="1">
        <v>1439</v>
      </c>
      <c r="AV18" s="1">
        <v>1431</v>
      </c>
      <c r="AW18" s="1">
        <v>1451</v>
      </c>
      <c r="AX18" s="1">
        <v>1466</v>
      </c>
      <c r="AY18" s="1">
        <v>1490</v>
      </c>
      <c r="AZ18" s="1">
        <v>1493</v>
      </c>
      <c r="BA18" s="1">
        <v>1507</v>
      </c>
      <c r="BB18" s="1">
        <v>1511</v>
      </c>
      <c r="BC18" s="1">
        <v>1516</v>
      </c>
      <c r="BD18" s="1">
        <v>1535</v>
      </c>
      <c r="BE18" s="1">
        <v>1612</v>
      </c>
      <c r="BF18" s="1">
        <v>1638</v>
      </c>
      <c r="BG18" s="1">
        <v>1682</v>
      </c>
      <c r="BH18" s="1">
        <v>1716</v>
      </c>
      <c r="BI18" s="1">
        <v>1731</v>
      </c>
      <c r="BJ18" s="1">
        <v>1819</v>
      </c>
      <c r="BK18" s="1">
        <v>1829</v>
      </c>
      <c r="BL18" s="1">
        <v>1923</v>
      </c>
      <c r="BM18" s="1">
        <v>1969</v>
      </c>
      <c r="BN18" s="1">
        <v>2034</v>
      </c>
      <c r="BO18" s="1">
        <v>2055</v>
      </c>
      <c r="BP18" s="1">
        <v>1956</v>
      </c>
      <c r="BQ18" s="1">
        <v>2172</v>
      </c>
      <c r="BR18" s="1">
        <v>2192</v>
      </c>
      <c r="BS18" s="1">
        <v>2228</v>
      </c>
      <c r="BT18" s="1">
        <v>2254</v>
      </c>
      <c r="BU18" s="1">
        <v>2303</v>
      </c>
      <c r="BV18" s="1">
        <v>2331</v>
      </c>
      <c r="BW18" s="1">
        <v>2356</v>
      </c>
      <c r="BX18" s="1">
        <v>2405</v>
      </c>
      <c r="BY18" s="1">
        <v>2408</v>
      </c>
      <c r="BZ18" s="1">
        <v>2422</v>
      </c>
      <c r="CA18" s="1">
        <v>2496</v>
      </c>
      <c r="CB18" s="1">
        <v>2561</v>
      </c>
      <c r="CC18" s="1">
        <v>2561</v>
      </c>
      <c r="CD18" s="1">
        <v>2581</v>
      </c>
      <c r="CE18" s="1">
        <v>2614</v>
      </c>
      <c r="CF18" s="1">
        <v>2640</v>
      </c>
      <c r="CG18" s="1">
        <v>2695</v>
      </c>
      <c r="CH18" s="1">
        <v>2750</v>
      </c>
      <c r="CI18" s="1">
        <v>2890</v>
      </c>
      <c r="CJ18" s="1">
        <v>3134</v>
      </c>
      <c r="CK18" s="1">
        <v>3213</v>
      </c>
      <c r="CL18" s="1">
        <v>3308</v>
      </c>
      <c r="CM18" s="1">
        <v>3410</v>
      </c>
      <c r="CN18" s="1">
        <v>3205</v>
      </c>
      <c r="CO18" s="1">
        <v>3326</v>
      </c>
      <c r="CP18" s="1">
        <v>3479</v>
      </c>
      <c r="CQ18" s="1">
        <v>3668</v>
      </c>
      <c r="CR18" s="1">
        <v>3945</v>
      </c>
      <c r="CS18" s="1">
        <v>3929</v>
      </c>
      <c r="CT18" s="1">
        <v>4027</v>
      </c>
      <c r="CU18" s="1">
        <v>4072</v>
      </c>
      <c r="CV18" s="1">
        <v>4165</v>
      </c>
      <c r="CW18" s="1">
        <v>4175</v>
      </c>
      <c r="CX18" s="1">
        <v>4261</v>
      </c>
      <c r="CY18" s="1">
        <v>4434</v>
      </c>
      <c r="CZ18" s="1">
        <v>4594</v>
      </c>
      <c r="DA18" s="1">
        <v>5075</v>
      </c>
      <c r="DB18" s="1">
        <v>5140</v>
      </c>
      <c r="DC18" s="1">
        <v>5227</v>
      </c>
      <c r="DD18" s="1">
        <v>5424</v>
      </c>
      <c r="DE18" s="1">
        <v>5539</v>
      </c>
      <c r="DF18" s="1">
        <v>5573</v>
      </c>
      <c r="DG18" s="1">
        <v>5585</v>
      </c>
      <c r="DH18" s="1">
        <v>5636</v>
      </c>
      <c r="DI18" s="1">
        <v>5970</v>
      </c>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OFP18">
        <v>1682</v>
      </c>
    </row>
    <row r="19" spans="1:758 10312:10312" x14ac:dyDescent="0.25">
      <c r="A19" s="8">
        <v>19</v>
      </c>
      <c r="B19" s="311" t="s">
        <v>21</v>
      </c>
      <c r="C19" s="9" t="s">
        <v>33</v>
      </c>
      <c r="D19" s="9" t="s">
        <v>29</v>
      </c>
      <c r="E19" s="9" t="s">
        <v>31</v>
      </c>
      <c r="F19" s="9">
        <v>5</v>
      </c>
      <c r="G19" s="9">
        <v>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v>180475</v>
      </c>
      <c r="BQ19" s="1">
        <v>233551</v>
      </c>
      <c r="BR19" s="1">
        <v>390092</v>
      </c>
      <c r="BS19" s="1">
        <v>570842</v>
      </c>
      <c r="BT19" s="1">
        <v>511395</v>
      </c>
      <c r="BU19" s="1">
        <v>642808</v>
      </c>
      <c r="BV19" s="1">
        <v>511790</v>
      </c>
      <c r="BW19" s="1">
        <v>470597</v>
      </c>
      <c r="BX19" s="1">
        <v>637974</v>
      </c>
      <c r="BY19" s="1">
        <v>666351</v>
      </c>
      <c r="BZ19" s="1">
        <v>609208</v>
      </c>
      <c r="CA19" s="1">
        <v>720353</v>
      </c>
      <c r="CB19" s="1">
        <v>748554</v>
      </c>
      <c r="CC19" s="1">
        <v>691358</v>
      </c>
      <c r="CD19" s="1">
        <v>832061</v>
      </c>
      <c r="CE19" s="1">
        <v>735412</v>
      </c>
      <c r="CF19" s="1">
        <v>784576</v>
      </c>
      <c r="CG19" s="1">
        <v>732045</v>
      </c>
      <c r="CH19" s="1">
        <v>741274</v>
      </c>
      <c r="CI19" s="1">
        <v>628999</v>
      </c>
      <c r="CJ19" s="1">
        <v>814742</v>
      </c>
      <c r="CK19" s="1">
        <v>882072</v>
      </c>
      <c r="CL19" s="1">
        <v>1013782</v>
      </c>
      <c r="CM19" s="1">
        <v>1028684</v>
      </c>
      <c r="CN19" s="1">
        <v>1167590</v>
      </c>
      <c r="CO19" s="1">
        <v>1046176</v>
      </c>
      <c r="CP19" s="1">
        <v>1313813</v>
      </c>
      <c r="CQ19" s="1">
        <v>1059421</v>
      </c>
      <c r="CR19" s="1">
        <v>1096813</v>
      </c>
      <c r="CS19" s="1">
        <v>1326015</v>
      </c>
      <c r="CT19" s="1">
        <v>1155502</v>
      </c>
      <c r="CU19" s="1">
        <v>1082047</v>
      </c>
      <c r="CV19" s="1">
        <v>1315778</v>
      </c>
      <c r="CW19" s="1">
        <v>1507447</v>
      </c>
      <c r="CX19" s="1">
        <v>1561483</v>
      </c>
      <c r="CY19" s="1">
        <v>1334304</v>
      </c>
      <c r="CZ19" s="1">
        <v>1644636</v>
      </c>
      <c r="DA19" s="1">
        <v>1570045</v>
      </c>
      <c r="DB19" s="1">
        <v>1684324</v>
      </c>
      <c r="DC19" s="1">
        <v>1616911</v>
      </c>
      <c r="DD19" s="1">
        <v>1451739</v>
      </c>
      <c r="DE19" s="1">
        <v>1496720</v>
      </c>
      <c r="DF19" s="1">
        <v>1606500</v>
      </c>
      <c r="DG19" s="1">
        <v>1184587</v>
      </c>
      <c r="DH19" s="1">
        <v>1505468</v>
      </c>
      <c r="DI19" s="1">
        <v>1884956</v>
      </c>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OFP19">
        <v>23411</v>
      </c>
    </row>
    <row r="20" spans="1:758 10312:10312" x14ac:dyDescent="0.25">
      <c r="A20" s="8">
        <v>20</v>
      </c>
      <c r="B20" s="311" t="s">
        <v>22</v>
      </c>
      <c r="C20" s="9" t="s">
        <v>33</v>
      </c>
      <c r="D20" s="9" t="s">
        <v>29</v>
      </c>
      <c r="E20" s="9" t="s">
        <v>31</v>
      </c>
      <c r="F20" s="421">
        <v>7</v>
      </c>
      <c r="G20" s="9">
        <v>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v>428571</v>
      </c>
      <c r="BQ20" s="1">
        <v>560421</v>
      </c>
      <c r="BR20" s="1">
        <v>1103486</v>
      </c>
      <c r="BS20" s="1">
        <v>1406893</v>
      </c>
      <c r="BT20" s="1">
        <v>1324360</v>
      </c>
      <c r="BU20" s="1">
        <v>1771153</v>
      </c>
      <c r="BV20" s="1">
        <v>1409686</v>
      </c>
      <c r="BW20" s="1">
        <v>1197026</v>
      </c>
      <c r="BX20" s="1">
        <v>1637507</v>
      </c>
      <c r="BY20" s="1">
        <v>1810180</v>
      </c>
      <c r="BZ20" s="1">
        <v>1608933</v>
      </c>
      <c r="CA20" s="1">
        <v>1794726</v>
      </c>
      <c r="CB20" s="1">
        <v>1887650</v>
      </c>
      <c r="CC20" s="1">
        <v>1941070</v>
      </c>
      <c r="CD20" s="1">
        <v>2305956</v>
      </c>
      <c r="CE20" s="1">
        <v>1989852</v>
      </c>
      <c r="CF20" s="1">
        <v>2178608</v>
      </c>
      <c r="CG20" s="1">
        <v>2093093</v>
      </c>
      <c r="CH20" s="1">
        <v>2083505</v>
      </c>
      <c r="CI20" s="1">
        <v>1752963</v>
      </c>
      <c r="CJ20" s="1">
        <v>2458195</v>
      </c>
      <c r="CK20" s="1">
        <v>2646149</v>
      </c>
      <c r="CL20" s="1">
        <v>2762417</v>
      </c>
      <c r="CM20" s="1">
        <v>3755850</v>
      </c>
      <c r="CN20" s="1">
        <v>4672804</v>
      </c>
      <c r="CO20" s="1">
        <v>3861546</v>
      </c>
      <c r="CP20" s="1">
        <v>5315313</v>
      </c>
      <c r="CQ20" s="1">
        <v>4581396</v>
      </c>
      <c r="CR20" s="1">
        <v>5082704</v>
      </c>
      <c r="CS20" s="1">
        <v>6123755</v>
      </c>
      <c r="CT20" s="1">
        <v>5303112</v>
      </c>
      <c r="CU20" s="1">
        <v>4540109</v>
      </c>
      <c r="CV20" s="1">
        <v>6353671</v>
      </c>
      <c r="CW20" s="1">
        <v>7703932</v>
      </c>
      <c r="CX20" s="1">
        <v>7643728</v>
      </c>
      <c r="CY20" s="1">
        <v>7423332</v>
      </c>
      <c r="CZ20" s="1">
        <v>7826525</v>
      </c>
      <c r="DA20" s="1">
        <v>4905731</v>
      </c>
      <c r="DB20" s="1">
        <v>5244819</v>
      </c>
      <c r="DC20" s="1">
        <v>5088159</v>
      </c>
      <c r="DD20" s="1">
        <v>4808975</v>
      </c>
      <c r="DE20" s="1">
        <v>5052747</v>
      </c>
      <c r="DF20" s="1">
        <v>5362573</v>
      </c>
      <c r="DG20" s="1">
        <v>3932048</v>
      </c>
      <c r="DH20" s="1">
        <v>5250642</v>
      </c>
      <c r="DI20" s="1">
        <v>6193493</v>
      </c>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OFP20">
        <v>181878</v>
      </c>
    </row>
    <row r="21" spans="1:758 10312:10312" x14ac:dyDescent="0.25">
      <c r="A21" s="8">
        <v>21</v>
      </c>
      <c r="B21" s="311" t="s">
        <v>23</v>
      </c>
      <c r="C21" s="9" t="s">
        <v>33</v>
      </c>
      <c r="D21" s="9" t="s">
        <v>29</v>
      </c>
      <c r="E21" s="9" t="s">
        <v>31</v>
      </c>
      <c r="F21" s="9">
        <v>10</v>
      </c>
      <c r="G21" s="9">
        <v>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v>809916</v>
      </c>
      <c r="BQ21" s="1">
        <v>850246</v>
      </c>
      <c r="BR21" s="1">
        <v>639220</v>
      </c>
      <c r="BS21" s="1">
        <v>472306</v>
      </c>
      <c r="BT21" s="1">
        <v>453664</v>
      </c>
      <c r="BU21" s="1">
        <v>478890</v>
      </c>
      <c r="BV21" s="1">
        <v>425574</v>
      </c>
      <c r="BW21" s="1">
        <v>386840</v>
      </c>
      <c r="BX21" s="1">
        <v>570228</v>
      </c>
      <c r="BY21" s="1">
        <v>533920</v>
      </c>
      <c r="BZ21" s="1">
        <v>513199</v>
      </c>
      <c r="CA21" s="1">
        <v>576718</v>
      </c>
      <c r="CB21" s="1">
        <v>683450</v>
      </c>
      <c r="CC21" s="1">
        <v>619407</v>
      </c>
      <c r="CD21" s="1">
        <v>735885</v>
      </c>
      <c r="CE21" s="1">
        <v>677376</v>
      </c>
      <c r="CF21" s="1">
        <v>713780</v>
      </c>
      <c r="CG21" s="1">
        <v>643112</v>
      </c>
      <c r="CH21" s="1">
        <v>668208</v>
      </c>
      <c r="CI21" s="1">
        <v>655786</v>
      </c>
      <c r="CJ21" s="1">
        <v>746715</v>
      </c>
      <c r="CK21" s="1">
        <v>819247</v>
      </c>
      <c r="CL21" s="1">
        <v>879006</v>
      </c>
      <c r="CM21" s="1">
        <v>823496</v>
      </c>
      <c r="CN21" s="1">
        <v>1077991</v>
      </c>
      <c r="CO21" s="1">
        <v>976746</v>
      </c>
      <c r="CP21" s="1">
        <v>1188604</v>
      </c>
      <c r="CQ21" s="1">
        <v>1010338</v>
      </c>
      <c r="CR21" s="1">
        <v>1130178</v>
      </c>
      <c r="CS21" s="1">
        <v>1036717</v>
      </c>
      <c r="CT21" s="1">
        <v>1081874</v>
      </c>
      <c r="CU21" s="1">
        <v>1071920</v>
      </c>
      <c r="CV21" s="1">
        <v>1363201</v>
      </c>
      <c r="CW21" s="1">
        <v>1478326</v>
      </c>
      <c r="CX21" s="1">
        <v>1508806</v>
      </c>
      <c r="CY21" s="1">
        <v>1389832</v>
      </c>
      <c r="CZ21" s="1">
        <v>1703962</v>
      </c>
      <c r="DA21" s="1">
        <v>1478865</v>
      </c>
      <c r="DB21" s="1">
        <v>1748759</v>
      </c>
      <c r="DC21" s="1">
        <v>1813717</v>
      </c>
      <c r="DD21" s="1">
        <v>1820689</v>
      </c>
      <c r="DE21" s="1">
        <v>1902900</v>
      </c>
      <c r="DF21" s="1">
        <v>1990104</v>
      </c>
      <c r="DG21" s="1">
        <v>1797545</v>
      </c>
      <c r="DH21" s="1">
        <v>2476205</v>
      </c>
      <c r="DI21" s="1">
        <v>2777773</v>
      </c>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OFP21">
        <v>58101</v>
      </c>
    </row>
    <row r="22" spans="1:758 10312:10312" x14ac:dyDescent="0.25">
      <c r="A22" s="8">
        <v>22</v>
      </c>
      <c r="B22" s="311" t="s">
        <v>24</v>
      </c>
      <c r="C22" s="9" t="s">
        <v>33</v>
      </c>
      <c r="D22" s="9" t="s">
        <v>29</v>
      </c>
      <c r="E22" s="9" t="s">
        <v>31</v>
      </c>
      <c r="F22" s="9">
        <v>12</v>
      </c>
      <c r="G22" s="9">
        <v>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v>2269705</v>
      </c>
      <c r="BQ22" s="1">
        <v>2622828</v>
      </c>
      <c r="BR22" s="1">
        <v>2408795</v>
      </c>
      <c r="BS22" s="1">
        <v>1795490</v>
      </c>
      <c r="BT22" s="1">
        <v>1739923</v>
      </c>
      <c r="BU22" s="1">
        <v>1776686</v>
      </c>
      <c r="BV22" s="1">
        <v>1580785</v>
      </c>
      <c r="BW22" s="1">
        <v>1421126</v>
      </c>
      <c r="BX22" s="1">
        <v>1821749</v>
      </c>
      <c r="BY22" s="1">
        <v>1957102</v>
      </c>
      <c r="BZ22" s="1">
        <v>1833118</v>
      </c>
      <c r="CA22" s="1">
        <v>2087575</v>
      </c>
      <c r="CB22" s="1">
        <v>2526463</v>
      </c>
      <c r="CC22" s="1">
        <v>2288486</v>
      </c>
      <c r="CD22" s="1">
        <v>2724046</v>
      </c>
      <c r="CE22" s="1">
        <v>2397867</v>
      </c>
      <c r="CF22" s="1">
        <v>2510736</v>
      </c>
      <c r="CG22" s="1">
        <v>2237125</v>
      </c>
      <c r="CH22" s="1">
        <v>2390291</v>
      </c>
      <c r="CI22" s="1">
        <v>2128259</v>
      </c>
      <c r="CJ22" s="1">
        <v>2688449</v>
      </c>
      <c r="CK22" s="1">
        <v>2975463</v>
      </c>
      <c r="CL22" s="1">
        <v>3110888</v>
      </c>
      <c r="CM22" s="1">
        <v>3448532</v>
      </c>
      <c r="CN22" s="1">
        <v>4498351</v>
      </c>
      <c r="CO22" s="1">
        <v>4338484</v>
      </c>
      <c r="CP22" s="1">
        <v>5428508</v>
      </c>
      <c r="CQ22" s="1">
        <v>4684053</v>
      </c>
      <c r="CR22" s="1">
        <v>5261801</v>
      </c>
      <c r="CS22" s="1">
        <v>5189763</v>
      </c>
      <c r="CT22" s="1">
        <v>5127996</v>
      </c>
      <c r="CU22" s="1">
        <v>5051268</v>
      </c>
      <c r="CV22" s="1">
        <v>6625304</v>
      </c>
      <c r="CW22" s="1">
        <v>7135967</v>
      </c>
      <c r="CX22" s="1">
        <v>7560584</v>
      </c>
      <c r="CY22" s="1">
        <v>7522757</v>
      </c>
      <c r="CZ22" s="1">
        <v>8378416</v>
      </c>
      <c r="DA22" s="1">
        <v>5454503</v>
      </c>
      <c r="DB22" s="1">
        <v>6413853</v>
      </c>
      <c r="DC22" s="1">
        <v>6235016</v>
      </c>
      <c r="DD22" s="1">
        <v>6119193</v>
      </c>
      <c r="DE22" s="1">
        <v>7539333</v>
      </c>
      <c r="DF22" s="1">
        <v>7930719</v>
      </c>
      <c r="DG22" s="1">
        <v>5880097</v>
      </c>
      <c r="DH22" s="1">
        <v>7966602</v>
      </c>
      <c r="DI22" s="1">
        <v>8887379</v>
      </c>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OFP22">
        <v>467941</v>
      </c>
    </row>
    <row r="23" spans="1:758 10312:10312" s="200" customFormat="1" x14ac:dyDescent="0.25">
      <c r="A23" s="407">
        <v>23</v>
      </c>
      <c r="B23" s="408" t="s">
        <v>47</v>
      </c>
      <c r="C23" s="409" t="s">
        <v>50</v>
      </c>
      <c r="D23" s="410"/>
      <c r="E23" s="410"/>
      <c r="F23" s="410"/>
      <c r="G23" s="410"/>
      <c r="H23" s="410"/>
      <c r="I23" s="410"/>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c r="AQ23" s="410"/>
      <c r="AR23" s="410"/>
      <c r="AS23" s="410"/>
      <c r="AT23" s="410"/>
      <c r="AU23" s="410"/>
      <c r="AV23" s="410"/>
      <c r="AW23" s="410"/>
      <c r="AX23" s="410"/>
      <c r="AY23" s="410"/>
      <c r="AZ23" s="410"/>
      <c r="BA23" s="410"/>
      <c r="BB23" s="410"/>
      <c r="BC23" s="410"/>
      <c r="BD23" s="410"/>
      <c r="BE23" s="410"/>
      <c r="BF23" s="410"/>
      <c r="BG23" s="410"/>
      <c r="BH23" s="410"/>
      <c r="BI23" s="410"/>
      <c r="BJ23" s="410"/>
      <c r="BK23" s="410"/>
      <c r="BL23" s="410"/>
      <c r="BM23" s="410"/>
      <c r="BN23" s="410"/>
      <c r="BO23" s="410"/>
      <c r="BP23" s="410">
        <v>121.09414926937021</v>
      </c>
      <c r="BQ23" s="410">
        <v>120.8368320498537</v>
      </c>
      <c r="BR23" s="410">
        <v>88.593049354877053</v>
      </c>
      <c r="BS23" s="410">
        <v>94.718791678698793</v>
      </c>
      <c r="BT23" s="410">
        <v>105.79288883850151</v>
      </c>
      <c r="BU23" s="410">
        <v>123.91296687066271</v>
      </c>
      <c r="BV23" s="410">
        <v>94.63202071019623</v>
      </c>
      <c r="BW23" s="410">
        <v>68.876390729015043</v>
      </c>
      <c r="BX23" s="410">
        <v>93.141409567431054</v>
      </c>
      <c r="BY23" s="410">
        <v>96.870786638537282</v>
      </c>
      <c r="BZ23" s="410">
        <v>100.08537312318161</v>
      </c>
      <c r="CA23" s="410">
        <v>111.44541121590863</v>
      </c>
      <c r="CB23" s="410">
        <v>98.749253205137279</v>
      </c>
      <c r="CC23" s="410">
        <v>105.31336630247662</v>
      </c>
      <c r="CD23" s="410">
        <v>108.94467201836751</v>
      </c>
      <c r="CE23" s="410">
        <v>106.94593923931286</v>
      </c>
      <c r="CF23" s="410">
        <v>111.7823098085851</v>
      </c>
      <c r="CG23" s="410">
        <v>128.5203800409364</v>
      </c>
      <c r="CH23" s="410">
        <v>126.84469226436711</v>
      </c>
      <c r="CI23" s="410">
        <v>138.25511358187447</v>
      </c>
      <c r="CJ23" s="410">
        <v>146.42315858480379</v>
      </c>
      <c r="CK23" s="410">
        <v>160.48022437632656</v>
      </c>
      <c r="CL23" s="410">
        <v>176.24695071575627</v>
      </c>
      <c r="CM23" s="410">
        <v>162.49811082844144</v>
      </c>
      <c r="CN23" s="410">
        <v>145.31411852296546</v>
      </c>
      <c r="CO23" s="410">
        <v>182.7487453232705</v>
      </c>
      <c r="CP23" s="410">
        <v>168.97462321345898</v>
      </c>
      <c r="CQ23" s="410">
        <v>169.3731840024227</v>
      </c>
      <c r="CR23" s="410">
        <v>177.92451487797069</v>
      </c>
      <c r="CS23" s="410">
        <v>163.09103713136111</v>
      </c>
      <c r="CT23" s="410">
        <v>175.88245854024191</v>
      </c>
      <c r="CU23" s="410">
        <v>190.89931242999913</v>
      </c>
      <c r="CV23" s="410">
        <v>173.24594520877486</v>
      </c>
      <c r="CW23" s="410">
        <v>190.66416401546419</v>
      </c>
      <c r="CX23" s="410">
        <v>235.66497701699905</v>
      </c>
      <c r="CY23" s="410">
        <v>237.17342921685579</v>
      </c>
      <c r="CZ23" s="410">
        <v>244.75752807386078</v>
      </c>
      <c r="DA23" s="410">
        <v>255.49087135206878</v>
      </c>
      <c r="DB23" s="410">
        <v>249.75836361630473</v>
      </c>
      <c r="DC23" s="410">
        <v>235.34863929649961</v>
      </c>
      <c r="DD23" s="410">
        <v>248.64683924485524</v>
      </c>
      <c r="DE23" s="410">
        <v>247.53625738927198</v>
      </c>
      <c r="DF23" s="410">
        <v>237.52539663274194</v>
      </c>
      <c r="DG23" s="410">
        <v>232.69684898366211</v>
      </c>
      <c r="DH23" s="410">
        <v>221.57550980537133</v>
      </c>
      <c r="DI23" s="410">
        <v>219.82947577299157</v>
      </c>
      <c r="DJ23" s="410"/>
      <c r="DK23" s="410"/>
      <c r="DL23" s="410"/>
      <c r="DM23" s="410"/>
      <c r="DN23" s="410"/>
      <c r="DO23" s="410"/>
      <c r="DP23" s="410"/>
      <c r="DQ23" s="410"/>
      <c r="DR23" s="410"/>
      <c r="DS23" s="410"/>
      <c r="DT23" s="410"/>
      <c r="DU23" s="410"/>
      <c r="DV23" s="410"/>
      <c r="DW23" s="410"/>
      <c r="DX23" s="410"/>
      <c r="DY23" s="410"/>
      <c r="DZ23" s="410"/>
      <c r="EA23" s="410"/>
      <c r="EB23" s="410"/>
      <c r="EC23" s="410"/>
      <c r="ED23" s="410"/>
      <c r="EE23" s="410"/>
      <c r="EF23" s="410"/>
      <c r="EG23" s="410"/>
      <c r="EH23" s="410"/>
      <c r="EI23" s="410"/>
      <c r="EJ23" s="410"/>
      <c r="EK23" s="410"/>
      <c r="EL23" s="410"/>
      <c r="EM23" s="410"/>
      <c r="EN23" s="410"/>
      <c r="EO23" s="410"/>
      <c r="EP23" s="410"/>
      <c r="EQ23" s="410"/>
      <c r="ER23" s="410"/>
      <c r="ES23" s="410"/>
      <c r="ET23" s="410"/>
      <c r="EU23" s="410"/>
      <c r="EV23" s="410"/>
      <c r="EW23" s="410"/>
      <c r="EX23" s="410"/>
      <c r="EY23" s="410"/>
      <c r="EZ23" s="410"/>
      <c r="FA23" s="410"/>
      <c r="FB23" s="410"/>
      <c r="FC23" s="410"/>
      <c r="FD23" s="410"/>
      <c r="FE23" s="410"/>
      <c r="FF23" s="410"/>
      <c r="FG23" s="410"/>
      <c r="FH23" s="410"/>
      <c r="FI23" s="410"/>
      <c r="FJ23" s="410"/>
      <c r="FK23" s="410"/>
      <c r="FL23" s="410"/>
      <c r="FM23" s="410"/>
      <c r="FN23" s="410"/>
      <c r="FO23" s="410"/>
      <c r="FP23" s="410"/>
      <c r="FQ23" s="410"/>
      <c r="FR23" s="410"/>
      <c r="FS23" s="410"/>
      <c r="FT23" s="410"/>
      <c r="FU23" s="410"/>
      <c r="FV23" s="410"/>
      <c r="FW23" s="410"/>
      <c r="FX23" s="410"/>
      <c r="FY23" s="410"/>
      <c r="FZ23" s="410"/>
      <c r="GA23" s="410"/>
      <c r="GB23" s="410"/>
      <c r="GC23" s="410"/>
      <c r="GD23" s="410"/>
      <c r="GE23" s="410"/>
      <c r="GF23" s="410"/>
      <c r="GG23" s="410"/>
      <c r="GH23" s="410"/>
      <c r="GI23" s="410"/>
      <c r="GJ23" s="410"/>
      <c r="GK23" s="410"/>
      <c r="GL23" s="410"/>
      <c r="GM23" s="410"/>
      <c r="GN23" s="410"/>
      <c r="GO23" s="410"/>
      <c r="GP23" s="410"/>
      <c r="GQ23" s="410"/>
      <c r="GR23" s="410"/>
      <c r="GS23" s="410"/>
      <c r="GT23" s="410"/>
      <c r="GU23" s="410"/>
      <c r="GV23" s="410"/>
      <c r="GW23" s="410"/>
      <c r="GX23" s="410"/>
      <c r="GY23" s="410"/>
      <c r="GZ23" s="410"/>
      <c r="HA23" s="410"/>
      <c r="HB23" s="410"/>
      <c r="HC23" s="410"/>
      <c r="HD23" s="410"/>
      <c r="HE23" s="410"/>
      <c r="HF23" s="410"/>
      <c r="HG23" s="410"/>
      <c r="HH23" s="410"/>
      <c r="HI23" s="410"/>
      <c r="HJ23" s="410"/>
      <c r="HK23" s="410"/>
      <c r="HL23" s="410"/>
      <c r="HM23" s="410"/>
      <c r="HN23" s="410"/>
      <c r="HO23" s="410"/>
      <c r="HP23" s="410"/>
      <c r="HQ23" s="410"/>
      <c r="HR23" s="410"/>
      <c r="HS23" s="410"/>
      <c r="HT23" s="410"/>
      <c r="HU23" s="410"/>
      <c r="HV23" s="410"/>
      <c r="HW23" s="410"/>
      <c r="HX23" s="410"/>
      <c r="HY23" s="410"/>
      <c r="HZ23" s="410"/>
      <c r="IA23" s="410"/>
      <c r="IB23" s="410"/>
      <c r="IC23" s="410"/>
      <c r="ID23" s="410"/>
      <c r="IE23" s="410"/>
      <c r="IF23" s="410"/>
      <c r="IG23" s="410"/>
      <c r="IH23" s="410"/>
      <c r="II23" s="410"/>
      <c r="IJ23" s="410"/>
      <c r="IK23" s="410"/>
      <c r="IL23" s="410"/>
      <c r="IM23" s="410"/>
      <c r="IN23" s="410"/>
      <c r="IO23" s="410"/>
      <c r="IP23" s="410"/>
      <c r="IQ23" s="410"/>
      <c r="IR23" s="410"/>
      <c r="IS23" s="410"/>
      <c r="IT23" s="410"/>
      <c r="IU23" s="410"/>
      <c r="IV23" s="410"/>
      <c r="IW23" s="410"/>
      <c r="IX23" s="410"/>
      <c r="IY23" s="410"/>
      <c r="IZ23" s="410"/>
      <c r="JA23" s="410"/>
      <c r="JB23" s="410"/>
      <c r="JC23" s="410"/>
      <c r="JD23" s="410"/>
      <c r="JE23" s="410"/>
      <c r="JF23" s="410"/>
      <c r="JG23" s="410"/>
      <c r="JH23" s="410"/>
      <c r="JI23" s="410"/>
      <c r="JJ23" s="410"/>
      <c r="JK23" s="410"/>
      <c r="JL23" s="410"/>
      <c r="JM23" s="410"/>
      <c r="JN23" s="410"/>
      <c r="JO23" s="410"/>
      <c r="JP23" s="410"/>
      <c r="JQ23" s="410"/>
      <c r="JR23" s="410"/>
      <c r="JS23" s="410"/>
      <c r="JT23" s="410"/>
      <c r="JU23" s="410"/>
      <c r="JV23" s="410"/>
      <c r="JW23" s="410"/>
      <c r="JX23" s="410"/>
      <c r="JY23" s="410"/>
      <c r="JZ23" s="410"/>
      <c r="KA23" s="410"/>
      <c r="KB23" s="410"/>
      <c r="KC23" s="410"/>
      <c r="KD23" s="410"/>
      <c r="KE23" s="410"/>
      <c r="KF23" s="410"/>
      <c r="KG23" s="410"/>
      <c r="KH23" s="410"/>
      <c r="KI23" s="410"/>
      <c r="KJ23" s="410"/>
      <c r="KK23" s="410"/>
      <c r="KL23" s="410"/>
      <c r="KM23" s="410"/>
      <c r="KN23" s="410"/>
      <c r="KO23" s="410"/>
      <c r="KP23" s="410"/>
      <c r="KQ23" s="410"/>
      <c r="KR23" s="410"/>
      <c r="KS23" s="410"/>
      <c r="KT23" s="410"/>
      <c r="KU23" s="410"/>
      <c r="KV23" s="410"/>
      <c r="KW23" s="410"/>
      <c r="KX23" s="410"/>
      <c r="KY23" s="410"/>
      <c r="KZ23" s="410"/>
      <c r="LA23" s="410"/>
      <c r="LB23" s="410"/>
      <c r="LC23" s="410"/>
      <c r="LD23" s="410"/>
      <c r="LE23" s="410"/>
      <c r="LF23" s="410"/>
      <c r="LG23" s="410"/>
      <c r="LH23" s="410"/>
      <c r="LI23" s="410"/>
      <c r="LJ23" s="410"/>
      <c r="LK23" s="410"/>
      <c r="LL23" s="410"/>
      <c r="LM23" s="410"/>
      <c r="LN23" s="410"/>
      <c r="LO23" s="410"/>
      <c r="LP23" s="410"/>
      <c r="LQ23" s="410"/>
      <c r="LR23" s="410"/>
      <c r="LS23" s="410"/>
      <c r="LT23" s="410"/>
      <c r="LU23" s="410"/>
      <c r="LV23" s="410"/>
      <c r="LW23" s="410"/>
      <c r="LX23" s="410"/>
      <c r="LY23" s="410"/>
      <c r="LZ23" s="410"/>
      <c r="MA23" s="410"/>
      <c r="MB23" s="410"/>
      <c r="MC23" s="410"/>
      <c r="MD23" s="410"/>
      <c r="ME23" s="410"/>
      <c r="MF23" s="410"/>
      <c r="MG23" s="410"/>
      <c r="MH23" s="410"/>
      <c r="MI23" s="410"/>
      <c r="MJ23" s="410"/>
      <c r="MK23" s="410"/>
      <c r="ML23" s="410"/>
      <c r="MM23" s="410"/>
      <c r="MN23" s="410"/>
      <c r="MO23" s="410"/>
      <c r="MP23" s="410"/>
      <c r="MQ23" s="410"/>
      <c r="MR23" s="410"/>
      <c r="MS23" s="410"/>
      <c r="MT23" s="410"/>
      <c r="MU23" s="410"/>
      <c r="MV23" s="410"/>
      <c r="MW23" s="410"/>
      <c r="MX23" s="410"/>
      <c r="MY23" s="410"/>
      <c r="MZ23" s="410"/>
      <c r="NA23" s="410"/>
      <c r="NB23" s="410"/>
      <c r="NC23" s="410"/>
      <c r="ND23" s="410"/>
      <c r="NE23" s="410"/>
      <c r="NF23" s="410"/>
      <c r="NG23" s="410"/>
      <c r="NH23" s="410"/>
      <c r="NI23" s="410"/>
      <c r="NJ23" s="410"/>
      <c r="NK23" s="410"/>
      <c r="NL23" s="410"/>
      <c r="NM23" s="410"/>
      <c r="NN23" s="410"/>
      <c r="NO23" s="410"/>
      <c r="NP23" s="410"/>
      <c r="NQ23" s="410"/>
      <c r="NR23" s="410"/>
      <c r="NS23" s="410"/>
      <c r="NT23" s="410"/>
      <c r="NU23" s="410"/>
      <c r="NV23" s="410"/>
      <c r="NW23" s="410"/>
      <c r="NX23" s="410"/>
      <c r="NY23" s="410"/>
      <c r="NZ23" s="410"/>
      <c r="OA23" s="410"/>
      <c r="OB23" s="410"/>
      <c r="OC23" s="410"/>
      <c r="OD23" s="410"/>
      <c r="OE23" s="410"/>
      <c r="OF23" s="410"/>
      <c r="OG23" s="410"/>
      <c r="OH23" s="410"/>
      <c r="OI23" s="410"/>
      <c r="OJ23" s="410"/>
      <c r="OK23" s="410"/>
      <c r="OL23" s="410"/>
      <c r="OM23" s="410"/>
      <c r="ON23" s="410"/>
      <c r="OO23" s="410"/>
      <c r="OP23" s="410"/>
      <c r="OQ23" s="410"/>
      <c r="OR23" s="410"/>
      <c r="OS23" s="410"/>
      <c r="OT23" s="410"/>
      <c r="OU23" s="410"/>
      <c r="OV23" s="410"/>
      <c r="OW23" s="410"/>
      <c r="OX23" s="410"/>
      <c r="OY23" s="410"/>
      <c r="OZ23" s="410"/>
      <c r="PA23" s="410"/>
      <c r="PB23" s="410"/>
      <c r="PC23" s="410"/>
      <c r="PD23" s="410"/>
      <c r="PE23" s="410"/>
      <c r="PF23" s="410"/>
      <c r="PG23" s="410"/>
      <c r="PH23" s="410"/>
      <c r="PI23" s="410"/>
      <c r="PJ23" s="410"/>
      <c r="PK23" s="410"/>
      <c r="PL23" s="410"/>
      <c r="PM23" s="410"/>
      <c r="PN23" s="410"/>
      <c r="PO23" s="410"/>
      <c r="PP23" s="410"/>
      <c r="PQ23" s="410"/>
      <c r="PR23" s="410"/>
      <c r="PS23" s="410"/>
      <c r="PT23" s="410"/>
      <c r="PU23" s="410"/>
      <c r="PV23" s="410"/>
      <c r="PW23" s="410"/>
      <c r="PX23" s="410"/>
      <c r="PY23" s="410"/>
      <c r="PZ23" s="410"/>
      <c r="QA23" s="410"/>
      <c r="QB23" s="410"/>
      <c r="QC23" s="410"/>
      <c r="QD23" s="410"/>
      <c r="QE23" s="410"/>
      <c r="QF23" s="410"/>
      <c r="QG23" s="410"/>
      <c r="QH23" s="410"/>
      <c r="QI23" s="410"/>
      <c r="QJ23" s="410"/>
      <c r="QK23" s="410"/>
      <c r="QL23" s="410"/>
      <c r="QM23" s="410"/>
      <c r="QN23" s="410"/>
      <c r="QO23" s="410"/>
      <c r="QP23" s="410"/>
      <c r="QQ23" s="410"/>
      <c r="QR23" s="410"/>
      <c r="QS23" s="410"/>
      <c r="QT23" s="410"/>
      <c r="QU23" s="410"/>
      <c r="QV23" s="410"/>
      <c r="QW23" s="410"/>
      <c r="QX23" s="410"/>
      <c r="QY23" s="410"/>
      <c r="QZ23" s="410"/>
      <c r="RA23" s="410"/>
      <c r="RB23" s="410"/>
      <c r="RC23" s="410"/>
      <c r="RD23" s="410"/>
      <c r="RE23" s="410"/>
      <c r="RF23" s="410"/>
      <c r="RG23" s="410"/>
      <c r="RH23" s="410"/>
      <c r="RI23" s="410"/>
      <c r="RJ23" s="410"/>
      <c r="RK23" s="410"/>
      <c r="RL23" s="410"/>
      <c r="RM23" s="410"/>
      <c r="RN23" s="410"/>
      <c r="RO23" s="410"/>
      <c r="RP23" s="410"/>
      <c r="RQ23" s="410"/>
      <c r="RR23" s="410"/>
      <c r="RS23" s="410"/>
      <c r="RT23" s="410"/>
      <c r="RU23" s="410"/>
      <c r="RV23" s="410"/>
      <c r="RW23" s="410"/>
      <c r="RX23" s="410"/>
      <c r="RY23" s="410"/>
      <c r="RZ23" s="410"/>
      <c r="SA23" s="410"/>
      <c r="SB23" s="410"/>
      <c r="SC23" s="410"/>
      <c r="SD23" s="410"/>
      <c r="SE23" s="410"/>
      <c r="SF23" s="410"/>
      <c r="SG23" s="410"/>
      <c r="SH23" s="410"/>
      <c r="SI23" s="410"/>
      <c r="SJ23" s="410"/>
      <c r="SK23" s="410"/>
      <c r="SL23" s="410"/>
      <c r="SM23" s="410"/>
      <c r="SN23" s="410"/>
      <c r="SO23" s="410"/>
      <c r="SP23" s="410"/>
      <c r="SQ23" s="410"/>
      <c r="SR23" s="410"/>
      <c r="SS23" s="410"/>
      <c r="ST23" s="410"/>
      <c r="SU23" s="410"/>
      <c r="SV23" s="410"/>
      <c r="SW23" s="410"/>
      <c r="SX23" s="410"/>
      <c r="SY23" s="410"/>
      <c r="SZ23" s="410"/>
      <c r="TA23" s="410"/>
      <c r="TB23" s="410"/>
      <c r="TC23" s="410"/>
      <c r="TD23" s="410"/>
      <c r="TE23" s="410"/>
      <c r="TF23" s="410"/>
      <c r="TG23" s="410"/>
      <c r="TH23" s="410"/>
      <c r="TI23" s="410"/>
      <c r="TJ23" s="410"/>
      <c r="TK23" s="410"/>
      <c r="TL23" s="410"/>
      <c r="TM23" s="410"/>
      <c r="TN23" s="410"/>
      <c r="TO23" s="410"/>
      <c r="TP23" s="410"/>
      <c r="TQ23" s="410"/>
      <c r="TR23" s="410"/>
      <c r="TS23" s="410"/>
      <c r="TT23" s="410"/>
      <c r="TU23" s="410"/>
      <c r="TV23" s="410"/>
      <c r="TW23" s="410"/>
      <c r="TX23" s="410"/>
      <c r="TY23" s="410"/>
      <c r="TZ23" s="410"/>
      <c r="UA23" s="410"/>
      <c r="UB23" s="410"/>
      <c r="UC23" s="410"/>
      <c r="UD23" s="410"/>
      <c r="UE23" s="410"/>
      <c r="UF23" s="410"/>
      <c r="UG23" s="410"/>
      <c r="UH23" s="410"/>
      <c r="UI23" s="410"/>
      <c r="UJ23" s="410"/>
      <c r="UK23" s="410"/>
      <c r="UL23" s="410"/>
      <c r="UM23" s="410"/>
      <c r="UN23" s="410"/>
      <c r="UO23" s="410"/>
      <c r="UP23" s="410"/>
      <c r="UQ23" s="410"/>
      <c r="UR23" s="410"/>
      <c r="US23" s="410"/>
      <c r="UT23" s="410"/>
      <c r="UU23" s="410"/>
      <c r="UV23" s="410"/>
      <c r="UW23" s="410"/>
      <c r="UX23" s="410"/>
      <c r="UY23" s="410"/>
      <c r="UZ23" s="410"/>
      <c r="VA23" s="410"/>
      <c r="VB23" s="410"/>
      <c r="VC23" s="410"/>
      <c r="VD23" s="410"/>
      <c r="VE23" s="410"/>
      <c r="VF23" s="410"/>
      <c r="VG23" s="410"/>
      <c r="VH23" s="410"/>
      <c r="VI23" s="410"/>
      <c r="VJ23" s="410"/>
      <c r="VK23" s="410"/>
      <c r="VL23" s="410"/>
      <c r="VM23" s="410"/>
      <c r="VN23" s="410"/>
      <c r="VO23" s="410"/>
      <c r="VP23" s="410"/>
      <c r="VQ23" s="410"/>
      <c r="VR23" s="410"/>
      <c r="VS23" s="410"/>
      <c r="VT23" s="410"/>
      <c r="VU23" s="410"/>
      <c r="VV23" s="410"/>
      <c r="VW23" s="410"/>
      <c r="VX23" s="410"/>
      <c r="VY23" s="410"/>
      <c r="VZ23" s="410"/>
      <c r="WA23" s="410"/>
      <c r="WB23" s="410"/>
      <c r="WC23" s="410"/>
      <c r="WD23" s="410"/>
      <c r="WE23" s="410"/>
      <c r="WF23" s="410"/>
      <c r="WG23" s="410"/>
      <c r="WH23" s="410"/>
      <c r="WI23" s="410"/>
      <c r="WJ23" s="410"/>
      <c r="WK23" s="410"/>
      <c r="WL23" s="410"/>
      <c r="WM23" s="410"/>
      <c r="WN23" s="410"/>
      <c r="WO23" s="410"/>
      <c r="WP23" s="410"/>
      <c r="WQ23" s="410"/>
      <c r="WR23" s="410"/>
      <c r="WS23" s="410"/>
      <c r="WT23" s="410"/>
      <c r="WU23" s="410"/>
      <c r="WV23" s="410"/>
      <c r="WW23" s="410"/>
      <c r="WX23" s="410"/>
      <c r="WY23" s="410"/>
      <c r="WZ23" s="410"/>
      <c r="XA23" s="410"/>
      <c r="XB23" s="410"/>
      <c r="XC23" s="410"/>
      <c r="XD23" s="410"/>
      <c r="XE23" s="410"/>
      <c r="XF23" s="410"/>
      <c r="XG23" s="410"/>
      <c r="XH23" s="410"/>
      <c r="XI23" s="410"/>
      <c r="XJ23" s="410"/>
      <c r="XK23" s="410"/>
      <c r="XL23" s="410"/>
      <c r="XM23" s="410"/>
      <c r="XN23" s="410"/>
      <c r="XO23" s="410"/>
      <c r="XP23" s="410"/>
      <c r="XQ23" s="410"/>
      <c r="XR23" s="410"/>
      <c r="XS23" s="410"/>
      <c r="XT23" s="410"/>
      <c r="XU23" s="410"/>
      <c r="XV23" s="410"/>
      <c r="XW23" s="410"/>
      <c r="XX23" s="410"/>
      <c r="XY23" s="410"/>
      <c r="XZ23" s="410"/>
      <c r="YA23" s="410"/>
      <c r="YB23" s="410"/>
      <c r="YC23" s="410"/>
      <c r="YD23" s="410"/>
      <c r="YE23" s="410"/>
      <c r="YF23" s="410"/>
      <c r="YG23" s="410"/>
      <c r="YH23" s="410"/>
      <c r="YI23" s="410"/>
      <c r="YJ23" s="410"/>
      <c r="YK23" s="410"/>
      <c r="YL23" s="410"/>
      <c r="YM23" s="410"/>
      <c r="YN23" s="410"/>
      <c r="YO23" s="410"/>
      <c r="YP23" s="410"/>
      <c r="YQ23" s="410"/>
      <c r="YR23" s="410"/>
      <c r="YS23" s="410"/>
      <c r="YT23" s="410"/>
      <c r="YU23" s="410"/>
      <c r="YV23" s="410"/>
      <c r="YW23" s="410"/>
      <c r="YX23" s="410"/>
      <c r="YY23" s="410"/>
      <c r="YZ23" s="410"/>
      <c r="ZA23" s="410"/>
      <c r="ZB23" s="410"/>
      <c r="ZC23" s="410"/>
      <c r="ZD23" s="410"/>
      <c r="ZE23" s="410"/>
      <c r="ZF23" s="410"/>
      <c r="ZG23" s="410"/>
      <c r="ZH23" s="410"/>
      <c r="ZI23" s="410"/>
      <c r="ZJ23" s="410"/>
      <c r="ZK23" s="410"/>
      <c r="ZL23" s="410"/>
      <c r="ZM23" s="410"/>
      <c r="ZN23" s="410"/>
      <c r="ZO23" s="410"/>
      <c r="ZP23" s="410"/>
      <c r="ZQ23" s="410"/>
      <c r="ZR23" s="410"/>
      <c r="ZS23" s="410"/>
      <c r="ZT23" s="410"/>
      <c r="ZU23" s="410"/>
      <c r="ZV23" s="410"/>
      <c r="ZW23" s="410"/>
      <c r="ZX23" s="410"/>
      <c r="ZY23" s="410"/>
      <c r="ZZ23" s="410"/>
      <c r="AAA23" s="410"/>
      <c r="AAB23" s="410"/>
      <c r="AAC23" s="410"/>
      <c r="AAD23" s="410"/>
      <c r="AAE23" s="410"/>
      <c r="AAF23" s="410"/>
      <c r="AAG23" s="410"/>
      <c r="AAH23" s="410"/>
      <c r="AAI23" s="410"/>
      <c r="AAJ23" s="410"/>
      <c r="AAK23" s="410"/>
      <c r="AAL23" s="410"/>
      <c r="AAM23" s="410"/>
      <c r="AAN23" s="410"/>
      <c r="AAO23" s="410"/>
      <c r="AAP23" s="410"/>
      <c r="AAQ23" s="410"/>
      <c r="AAR23" s="410"/>
      <c r="AAS23" s="410"/>
      <c r="AAT23" s="410"/>
      <c r="AAU23" s="410"/>
      <c r="AAV23" s="410"/>
      <c r="AAW23" s="410"/>
      <c r="AAX23" s="410"/>
      <c r="AAY23" s="410"/>
      <c r="AAZ23" s="410"/>
      <c r="ABA23" s="410"/>
      <c r="ABB23" s="410"/>
      <c r="ABC23" s="410"/>
      <c r="ABD23" s="410"/>
      <c r="ABE23" s="410"/>
      <c r="ABF23" s="410"/>
      <c r="ABG23" s="410"/>
      <c r="ABH23" s="410"/>
      <c r="ABI23" s="410"/>
      <c r="ABJ23" s="410"/>
      <c r="ABK23" s="410"/>
      <c r="ABL23" s="410"/>
      <c r="ABM23" s="410"/>
      <c r="ABN23" s="410"/>
      <c r="ABO23" s="410"/>
      <c r="ABP23" s="410"/>
      <c r="ABQ23" s="410"/>
      <c r="ABR23" s="410"/>
      <c r="ABS23" s="410"/>
      <c r="ABT23" s="410"/>
      <c r="ABU23" s="410"/>
      <c r="ABV23" s="410"/>
      <c r="ABW23" s="410"/>
      <c r="ABX23" s="410"/>
      <c r="ABY23" s="410"/>
      <c r="ABZ23" s="410"/>
      <c r="ACA23" s="410"/>
      <c r="ACB23" s="410"/>
      <c r="ACC23" s="410"/>
      <c r="ACD23" s="410"/>
    </row>
    <row r="24" spans="1:758 10312:10312" s="200" customFormat="1" x14ac:dyDescent="0.25">
      <c r="A24" s="407">
        <v>24</v>
      </c>
      <c r="B24" s="408" t="s">
        <v>48</v>
      </c>
      <c r="C24" s="409" t="s">
        <v>50</v>
      </c>
      <c r="D24" s="41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c r="AT24" s="410"/>
      <c r="AU24" s="410"/>
      <c r="AV24" s="410"/>
      <c r="AW24" s="410"/>
      <c r="AX24" s="410"/>
      <c r="AY24" s="410"/>
      <c r="AZ24" s="410"/>
      <c r="BA24" s="410"/>
      <c r="BB24" s="410"/>
      <c r="BC24" s="410"/>
      <c r="BD24" s="410"/>
      <c r="BE24" s="411"/>
      <c r="BF24" s="411"/>
      <c r="BG24" s="411"/>
      <c r="BH24" s="410"/>
      <c r="BI24" s="410"/>
      <c r="BJ24" s="410"/>
      <c r="BK24" s="410"/>
      <c r="BL24" s="410"/>
      <c r="BM24" s="410"/>
      <c r="BN24" s="410"/>
      <c r="BO24" s="410"/>
      <c r="BP24" s="410">
        <v>446675992.30299997</v>
      </c>
      <c r="BQ24" s="410">
        <v>515616320.85100001</v>
      </c>
      <c r="BR24" s="410">
        <v>639492448.46099997</v>
      </c>
      <c r="BS24" s="410">
        <v>686189528.56599998</v>
      </c>
      <c r="BT24" s="410">
        <v>584852817.301</v>
      </c>
      <c r="BU24" s="410">
        <v>998531082.671</v>
      </c>
      <c r="BV24" s="410">
        <v>610788845.29499996</v>
      </c>
      <c r="BW24" s="410">
        <v>829697744.85399997</v>
      </c>
      <c r="BX24" s="410">
        <v>853293414.94500005</v>
      </c>
      <c r="BY24" s="410">
        <v>874714142.11000001</v>
      </c>
      <c r="BZ24" s="410">
        <v>854334249.67499995</v>
      </c>
      <c r="CA24" s="410">
        <v>1210130554.915</v>
      </c>
      <c r="CB24" s="410">
        <v>1464676770.8280001</v>
      </c>
      <c r="CC24" s="410">
        <v>1107391741.224</v>
      </c>
      <c r="CD24" s="410">
        <v>1138398393.8829999</v>
      </c>
      <c r="CE24" s="410">
        <v>1013378759.937</v>
      </c>
      <c r="CF24" s="410">
        <v>1129573319.1459999</v>
      </c>
      <c r="CG24" s="410">
        <v>1119739337.483</v>
      </c>
      <c r="CH24" s="410">
        <v>988448426.80299997</v>
      </c>
      <c r="CI24" s="410">
        <v>920576650.96899998</v>
      </c>
      <c r="CJ24" s="410">
        <v>1153414461.579</v>
      </c>
      <c r="CK24" s="410">
        <v>1297206106.6559999</v>
      </c>
      <c r="CL24" s="410">
        <v>1533316570.529</v>
      </c>
      <c r="CM24" s="410">
        <v>1996457314.5739999</v>
      </c>
      <c r="CN24" s="410">
        <v>2030584035.595</v>
      </c>
      <c r="CO24" s="410">
        <v>1868232382.4949999</v>
      </c>
      <c r="CP24" s="410">
        <v>2243520512.7309999</v>
      </c>
      <c r="CQ24" s="410">
        <v>2105165895.556</v>
      </c>
      <c r="CR24" s="410">
        <v>2303408278.6669998</v>
      </c>
      <c r="CS24" s="410">
        <v>2230474775.1139998</v>
      </c>
      <c r="CT24" s="410">
        <v>2489510671.1620002</v>
      </c>
      <c r="CU24" s="410">
        <v>2404959846.5560002</v>
      </c>
      <c r="CV24" s="410">
        <v>3162248016.3850002</v>
      </c>
      <c r="CW24" s="410">
        <v>3398719328.5279999</v>
      </c>
      <c r="CX24" s="410">
        <v>4306691908.599</v>
      </c>
      <c r="CY24" s="410">
        <v>4190912601.7519999</v>
      </c>
      <c r="CZ24" s="410">
        <v>4785877339.2810001</v>
      </c>
      <c r="DA24" s="410">
        <v>5008307326.9809999</v>
      </c>
      <c r="DB24" s="410">
        <v>5317813618.2299995</v>
      </c>
      <c r="DC24" s="410">
        <v>5303721618.9870005</v>
      </c>
      <c r="DD24" s="410">
        <v>5019543397.092</v>
      </c>
      <c r="DE24" s="410">
        <v>5432582691.927</v>
      </c>
      <c r="DF24" s="410">
        <v>5325254073.0220003</v>
      </c>
      <c r="DG24" s="410">
        <v>4431458547.4189997</v>
      </c>
      <c r="DH24" s="410">
        <v>5672976949.4490004</v>
      </c>
      <c r="DI24" s="410">
        <v>6287191593.9040003</v>
      </c>
      <c r="DJ24" s="410"/>
      <c r="DK24" s="410"/>
      <c r="DL24" s="410"/>
      <c r="DM24" s="410"/>
      <c r="DN24" s="410"/>
      <c r="DO24" s="410"/>
      <c r="DP24" s="410"/>
      <c r="DQ24" s="410"/>
      <c r="DR24" s="410"/>
      <c r="DS24" s="410"/>
      <c r="DT24" s="410"/>
      <c r="DU24" s="410"/>
      <c r="DV24" s="410"/>
      <c r="DW24" s="410"/>
      <c r="DX24" s="410"/>
      <c r="DY24" s="410"/>
      <c r="DZ24" s="410"/>
      <c r="EA24" s="410"/>
      <c r="EB24" s="410"/>
      <c r="EC24" s="410"/>
      <c r="ED24" s="410"/>
      <c r="EE24" s="410"/>
      <c r="EF24" s="410"/>
      <c r="EG24" s="410"/>
      <c r="EH24" s="410"/>
      <c r="EI24" s="410"/>
      <c r="EJ24" s="410"/>
      <c r="EK24" s="410"/>
      <c r="EL24" s="410"/>
      <c r="EM24" s="410"/>
      <c r="EN24" s="410"/>
      <c r="EO24" s="410"/>
      <c r="EP24" s="410"/>
      <c r="EQ24" s="410"/>
      <c r="ER24" s="410"/>
      <c r="ES24" s="410"/>
      <c r="ET24" s="410"/>
      <c r="EU24" s="410"/>
      <c r="EV24" s="410"/>
      <c r="EW24" s="410"/>
      <c r="EX24" s="410"/>
      <c r="EY24" s="410"/>
      <c r="EZ24" s="410"/>
      <c r="FA24" s="410"/>
      <c r="FB24" s="410"/>
      <c r="FC24" s="410"/>
      <c r="FD24" s="410"/>
      <c r="FE24" s="410"/>
      <c r="FF24" s="410"/>
      <c r="FG24" s="410"/>
      <c r="FH24" s="410"/>
      <c r="FI24" s="410"/>
      <c r="FJ24" s="410"/>
      <c r="FK24" s="410"/>
      <c r="FL24" s="410"/>
      <c r="FM24" s="410"/>
      <c r="FN24" s="410"/>
      <c r="FO24" s="410"/>
      <c r="FP24" s="410"/>
      <c r="FQ24" s="410"/>
      <c r="FR24" s="410"/>
      <c r="FS24" s="410"/>
      <c r="FT24" s="410"/>
      <c r="FU24" s="410"/>
      <c r="FV24" s="410"/>
      <c r="FW24" s="410"/>
      <c r="FX24" s="410"/>
      <c r="FY24" s="410"/>
      <c r="FZ24" s="410"/>
      <c r="GA24" s="410"/>
      <c r="GB24" s="410"/>
      <c r="GC24" s="410"/>
      <c r="GD24" s="410"/>
      <c r="GE24" s="410"/>
      <c r="GF24" s="410"/>
      <c r="GG24" s="410"/>
      <c r="GH24" s="410"/>
      <c r="GI24" s="410"/>
      <c r="GJ24" s="410"/>
      <c r="GK24" s="410"/>
      <c r="GL24" s="410"/>
      <c r="GM24" s="410"/>
      <c r="GN24" s="410"/>
      <c r="GO24" s="410"/>
      <c r="GP24" s="410"/>
      <c r="GQ24" s="410"/>
      <c r="GR24" s="410"/>
      <c r="GS24" s="410"/>
      <c r="GT24" s="410"/>
      <c r="GU24" s="410"/>
      <c r="GV24" s="410"/>
      <c r="GW24" s="410"/>
      <c r="GX24" s="410"/>
      <c r="GY24" s="410"/>
      <c r="GZ24" s="410"/>
      <c r="HA24" s="410"/>
      <c r="HB24" s="410"/>
      <c r="HC24" s="410"/>
      <c r="HD24" s="410"/>
      <c r="HE24" s="410"/>
      <c r="HF24" s="410"/>
      <c r="HG24" s="410"/>
      <c r="HH24" s="410"/>
      <c r="HI24" s="410"/>
      <c r="HJ24" s="410"/>
      <c r="HK24" s="410"/>
      <c r="HL24" s="410"/>
      <c r="HM24" s="410"/>
      <c r="HN24" s="410"/>
      <c r="HO24" s="410"/>
      <c r="HP24" s="410"/>
      <c r="HQ24" s="410"/>
      <c r="HR24" s="410"/>
      <c r="HS24" s="410"/>
      <c r="HT24" s="410"/>
      <c r="HU24" s="410"/>
      <c r="HV24" s="410"/>
      <c r="HW24" s="410"/>
      <c r="HX24" s="410"/>
      <c r="HY24" s="410"/>
      <c r="HZ24" s="410"/>
      <c r="IA24" s="410"/>
      <c r="IB24" s="410"/>
      <c r="IC24" s="410"/>
      <c r="ID24" s="410"/>
      <c r="IE24" s="410"/>
      <c r="IF24" s="410"/>
      <c r="IG24" s="410"/>
      <c r="IH24" s="410"/>
      <c r="II24" s="410"/>
      <c r="IJ24" s="410"/>
      <c r="IK24" s="410"/>
      <c r="IL24" s="410"/>
      <c r="IM24" s="410"/>
      <c r="IN24" s="410"/>
      <c r="IO24" s="410"/>
      <c r="IP24" s="410"/>
      <c r="IQ24" s="410"/>
      <c r="IR24" s="410"/>
      <c r="IS24" s="410"/>
      <c r="IT24" s="410"/>
      <c r="IU24" s="410"/>
      <c r="IV24" s="410"/>
      <c r="IW24" s="410"/>
      <c r="IX24" s="410"/>
      <c r="IY24" s="410"/>
      <c r="IZ24" s="410"/>
      <c r="JA24" s="410"/>
      <c r="JB24" s="410"/>
      <c r="JC24" s="410"/>
      <c r="JD24" s="410"/>
      <c r="JE24" s="410"/>
      <c r="JF24" s="410"/>
      <c r="JG24" s="410"/>
      <c r="JH24" s="410"/>
      <c r="JI24" s="410"/>
      <c r="JJ24" s="410"/>
      <c r="JK24" s="410"/>
      <c r="JL24" s="410"/>
      <c r="JM24" s="410"/>
      <c r="JN24" s="410"/>
      <c r="JO24" s="410"/>
      <c r="JP24" s="410"/>
      <c r="JQ24" s="410"/>
      <c r="JR24" s="410"/>
      <c r="JS24" s="410"/>
      <c r="JT24" s="410"/>
      <c r="JU24" s="410"/>
      <c r="JV24" s="410"/>
      <c r="JW24" s="410"/>
      <c r="JX24" s="410"/>
      <c r="JY24" s="410"/>
      <c r="JZ24" s="410"/>
      <c r="KA24" s="410"/>
      <c r="KB24" s="410"/>
      <c r="KC24" s="410"/>
      <c r="KD24" s="410"/>
      <c r="KE24" s="410"/>
      <c r="KF24" s="410"/>
      <c r="KG24" s="410"/>
      <c r="KH24" s="410"/>
      <c r="KI24" s="410"/>
      <c r="KJ24" s="410"/>
      <c r="KK24" s="410"/>
      <c r="KL24" s="410"/>
      <c r="KM24" s="410"/>
      <c r="KN24" s="410"/>
      <c r="KO24" s="410"/>
      <c r="KP24" s="410"/>
      <c r="KQ24" s="410"/>
      <c r="KR24" s="410"/>
      <c r="KS24" s="410"/>
      <c r="KT24" s="410"/>
      <c r="KU24" s="410"/>
      <c r="KV24" s="410"/>
      <c r="KW24" s="410"/>
      <c r="KX24" s="410"/>
      <c r="KY24" s="410"/>
      <c r="KZ24" s="410"/>
      <c r="LA24" s="410"/>
      <c r="LB24" s="410"/>
      <c r="LC24" s="410"/>
      <c r="LD24" s="410"/>
      <c r="LE24" s="410"/>
      <c r="LF24" s="410"/>
      <c r="LG24" s="410"/>
      <c r="LH24" s="410"/>
      <c r="LI24" s="410"/>
      <c r="LJ24" s="410"/>
      <c r="LK24" s="410"/>
      <c r="LL24" s="410"/>
      <c r="LM24" s="410"/>
      <c r="LN24" s="410"/>
      <c r="LO24" s="410"/>
      <c r="LP24" s="410"/>
      <c r="LQ24" s="410"/>
      <c r="LR24" s="410"/>
      <c r="LS24" s="410"/>
      <c r="LT24" s="410"/>
      <c r="LU24" s="410"/>
      <c r="LV24" s="410"/>
      <c r="LW24" s="410"/>
      <c r="LX24" s="410"/>
      <c r="LY24" s="410"/>
      <c r="LZ24" s="410"/>
      <c r="MA24" s="410"/>
      <c r="MB24" s="410"/>
      <c r="MC24" s="410"/>
      <c r="MD24" s="410"/>
      <c r="ME24" s="410"/>
      <c r="MF24" s="410"/>
      <c r="MG24" s="410"/>
      <c r="MH24" s="410"/>
      <c r="MI24" s="410"/>
      <c r="MJ24" s="410"/>
      <c r="MK24" s="410"/>
      <c r="ML24" s="410"/>
      <c r="MM24" s="410"/>
      <c r="MN24" s="410"/>
      <c r="MO24" s="410"/>
      <c r="MP24" s="410"/>
      <c r="MQ24" s="410"/>
      <c r="MR24" s="410"/>
      <c r="MS24" s="410"/>
      <c r="MT24" s="410"/>
      <c r="MU24" s="410"/>
      <c r="MV24" s="410"/>
      <c r="MW24" s="410"/>
      <c r="MX24" s="410"/>
      <c r="MY24" s="410"/>
      <c r="MZ24" s="410"/>
      <c r="NA24" s="410"/>
      <c r="NB24" s="410"/>
      <c r="NC24" s="410"/>
      <c r="ND24" s="410"/>
      <c r="NE24" s="410"/>
      <c r="NF24" s="410"/>
      <c r="NG24" s="410"/>
      <c r="NH24" s="410"/>
      <c r="NI24" s="410"/>
      <c r="NJ24" s="410"/>
      <c r="NK24" s="410"/>
      <c r="NL24" s="410"/>
      <c r="NM24" s="410"/>
      <c r="NN24" s="410"/>
      <c r="NO24" s="410"/>
      <c r="NP24" s="410"/>
      <c r="NQ24" s="410"/>
      <c r="NR24" s="410"/>
      <c r="NS24" s="410"/>
      <c r="NT24" s="410"/>
      <c r="NU24" s="410"/>
      <c r="NV24" s="410"/>
      <c r="NW24" s="410"/>
      <c r="NX24" s="410"/>
      <c r="NY24" s="410"/>
      <c r="NZ24" s="410"/>
      <c r="OA24" s="410"/>
      <c r="OB24" s="410"/>
      <c r="OC24" s="410"/>
      <c r="OD24" s="410"/>
      <c r="OE24" s="410"/>
      <c r="OF24" s="410"/>
      <c r="OG24" s="410"/>
      <c r="OH24" s="410"/>
      <c r="OI24" s="410"/>
      <c r="OJ24" s="410"/>
      <c r="OK24" s="410"/>
      <c r="OL24" s="410"/>
      <c r="OM24" s="410"/>
      <c r="ON24" s="410"/>
      <c r="OO24" s="410"/>
      <c r="OP24" s="410"/>
      <c r="OQ24" s="410"/>
      <c r="OR24" s="410"/>
      <c r="OS24" s="410"/>
      <c r="OT24" s="410"/>
      <c r="OU24" s="410"/>
      <c r="OV24" s="410"/>
      <c r="OW24" s="410"/>
      <c r="OX24" s="410"/>
      <c r="OY24" s="410"/>
      <c r="OZ24" s="410"/>
      <c r="PA24" s="410"/>
      <c r="PB24" s="410"/>
      <c r="PC24" s="410"/>
      <c r="PD24" s="410"/>
      <c r="PE24" s="410"/>
      <c r="PF24" s="410"/>
      <c r="PG24" s="410"/>
      <c r="PH24" s="410"/>
      <c r="PI24" s="410"/>
      <c r="PJ24" s="410"/>
      <c r="PK24" s="410"/>
      <c r="PL24" s="410"/>
      <c r="PM24" s="410"/>
      <c r="PN24" s="410"/>
      <c r="PO24" s="410"/>
      <c r="PP24" s="410"/>
      <c r="PQ24" s="410"/>
      <c r="PR24" s="410"/>
      <c r="PS24" s="410"/>
      <c r="PT24" s="410"/>
      <c r="PU24" s="410"/>
      <c r="PV24" s="410"/>
      <c r="PW24" s="410"/>
      <c r="PX24" s="410"/>
      <c r="PY24" s="410"/>
      <c r="PZ24" s="410"/>
      <c r="QA24" s="410"/>
      <c r="QB24" s="410"/>
      <c r="QC24" s="410"/>
      <c r="QD24" s="410"/>
      <c r="QE24" s="410"/>
      <c r="QF24" s="410"/>
      <c r="QG24" s="410"/>
      <c r="QH24" s="410"/>
      <c r="QI24" s="410"/>
      <c r="QJ24" s="410"/>
      <c r="QK24" s="410"/>
      <c r="QL24" s="410"/>
      <c r="QM24" s="410"/>
      <c r="QN24" s="410"/>
      <c r="QO24" s="410"/>
      <c r="QP24" s="410"/>
      <c r="QQ24" s="410"/>
      <c r="QR24" s="410"/>
      <c r="QS24" s="410"/>
      <c r="QT24" s="410"/>
      <c r="QU24" s="410"/>
      <c r="QV24" s="410"/>
      <c r="QW24" s="410"/>
      <c r="QX24" s="410"/>
      <c r="QY24" s="410"/>
      <c r="QZ24" s="410"/>
      <c r="RA24" s="410"/>
      <c r="RB24" s="410"/>
      <c r="RC24" s="410"/>
      <c r="RD24" s="410"/>
      <c r="RE24" s="410"/>
      <c r="RF24" s="410"/>
      <c r="RG24" s="410"/>
      <c r="RH24" s="410"/>
      <c r="RI24" s="410"/>
      <c r="RJ24" s="410"/>
      <c r="RK24" s="410"/>
      <c r="RL24" s="410"/>
      <c r="RM24" s="410"/>
      <c r="RN24" s="410"/>
      <c r="RO24" s="410"/>
      <c r="RP24" s="410"/>
      <c r="RQ24" s="410"/>
      <c r="RR24" s="410"/>
      <c r="RS24" s="410"/>
      <c r="RT24" s="410"/>
      <c r="RU24" s="410"/>
      <c r="RV24" s="410"/>
      <c r="RW24" s="410"/>
      <c r="RX24" s="410"/>
      <c r="RY24" s="410"/>
      <c r="RZ24" s="410"/>
      <c r="SA24" s="410"/>
      <c r="SB24" s="410"/>
      <c r="SC24" s="410"/>
      <c r="SD24" s="410"/>
      <c r="SE24" s="410"/>
      <c r="SF24" s="410"/>
      <c r="SG24" s="410"/>
      <c r="SH24" s="410"/>
      <c r="SI24" s="410"/>
      <c r="SJ24" s="410"/>
      <c r="SK24" s="410"/>
      <c r="SL24" s="410"/>
      <c r="SM24" s="410"/>
      <c r="SN24" s="410"/>
      <c r="SO24" s="410"/>
      <c r="SP24" s="410"/>
      <c r="SQ24" s="410"/>
      <c r="SR24" s="410"/>
      <c r="SS24" s="410"/>
      <c r="ST24" s="410"/>
      <c r="SU24" s="410"/>
      <c r="SV24" s="410"/>
      <c r="SW24" s="410"/>
      <c r="SX24" s="410"/>
      <c r="SY24" s="410"/>
      <c r="SZ24" s="410"/>
      <c r="TA24" s="410"/>
      <c r="TB24" s="410"/>
      <c r="TC24" s="410"/>
      <c r="TD24" s="410"/>
      <c r="TE24" s="410"/>
      <c r="TF24" s="410"/>
      <c r="TG24" s="410"/>
      <c r="TH24" s="410"/>
      <c r="TI24" s="410"/>
      <c r="TJ24" s="410"/>
      <c r="TK24" s="410"/>
      <c r="TL24" s="410"/>
      <c r="TM24" s="410"/>
      <c r="TN24" s="410"/>
      <c r="TO24" s="410"/>
      <c r="TP24" s="410"/>
      <c r="TQ24" s="410"/>
      <c r="TR24" s="410"/>
      <c r="TS24" s="410"/>
      <c r="TT24" s="410"/>
      <c r="TU24" s="410"/>
      <c r="TV24" s="410"/>
      <c r="TW24" s="410"/>
      <c r="TX24" s="410"/>
      <c r="TY24" s="410"/>
      <c r="TZ24" s="410"/>
      <c r="UA24" s="410"/>
      <c r="UB24" s="410"/>
      <c r="UC24" s="410"/>
      <c r="UD24" s="410"/>
      <c r="UE24" s="410"/>
      <c r="UF24" s="410"/>
      <c r="UG24" s="410"/>
      <c r="UH24" s="410"/>
      <c r="UI24" s="410"/>
      <c r="UJ24" s="410"/>
      <c r="UK24" s="410"/>
      <c r="UL24" s="410"/>
      <c r="UM24" s="410"/>
      <c r="UN24" s="410"/>
      <c r="UO24" s="410"/>
      <c r="UP24" s="410"/>
      <c r="UQ24" s="410"/>
      <c r="UR24" s="410"/>
      <c r="US24" s="410"/>
      <c r="UT24" s="410"/>
      <c r="UU24" s="410"/>
      <c r="UV24" s="410"/>
      <c r="UW24" s="410"/>
      <c r="UX24" s="410"/>
      <c r="UY24" s="410"/>
      <c r="UZ24" s="410"/>
      <c r="VA24" s="410"/>
      <c r="VB24" s="410"/>
      <c r="VC24" s="410"/>
      <c r="VD24" s="410"/>
      <c r="VE24" s="410"/>
      <c r="VF24" s="410"/>
      <c r="VG24" s="410"/>
      <c r="VH24" s="410"/>
      <c r="VI24" s="410"/>
      <c r="VJ24" s="410"/>
      <c r="VK24" s="410"/>
      <c r="VL24" s="410"/>
      <c r="VM24" s="410"/>
      <c r="VN24" s="410"/>
      <c r="VO24" s="410"/>
      <c r="VP24" s="410"/>
      <c r="VQ24" s="410"/>
      <c r="VR24" s="410"/>
      <c r="VS24" s="410"/>
      <c r="VT24" s="410"/>
      <c r="VU24" s="410"/>
      <c r="VV24" s="410"/>
      <c r="VW24" s="410"/>
      <c r="VX24" s="410"/>
      <c r="VY24" s="410"/>
      <c r="VZ24" s="410"/>
      <c r="WA24" s="410"/>
      <c r="WB24" s="410"/>
      <c r="WC24" s="410"/>
      <c r="WD24" s="410"/>
      <c r="WE24" s="410"/>
      <c r="WF24" s="410"/>
      <c r="WG24" s="410"/>
      <c r="WH24" s="410"/>
      <c r="WI24" s="410"/>
      <c r="WJ24" s="410"/>
      <c r="WK24" s="410"/>
      <c r="WL24" s="410"/>
      <c r="WM24" s="410"/>
      <c r="WN24" s="410"/>
      <c r="WO24" s="410"/>
      <c r="WP24" s="410"/>
      <c r="WQ24" s="410"/>
      <c r="WR24" s="410"/>
      <c r="WS24" s="410"/>
      <c r="WT24" s="410"/>
      <c r="WU24" s="410"/>
      <c r="WV24" s="410"/>
      <c r="WW24" s="410"/>
      <c r="WX24" s="410"/>
      <c r="WY24" s="410"/>
      <c r="WZ24" s="410"/>
      <c r="XA24" s="410"/>
      <c r="XB24" s="410"/>
      <c r="XC24" s="410"/>
      <c r="XD24" s="410"/>
      <c r="XE24" s="410"/>
      <c r="XF24" s="410"/>
      <c r="XG24" s="410"/>
      <c r="XH24" s="410"/>
      <c r="XI24" s="410"/>
      <c r="XJ24" s="410"/>
      <c r="XK24" s="410"/>
      <c r="XL24" s="410"/>
      <c r="XM24" s="410"/>
      <c r="XN24" s="410"/>
      <c r="XO24" s="410"/>
      <c r="XP24" s="410"/>
      <c r="XQ24" s="410"/>
      <c r="XR24" s="410"/>
      <c r="XS24" s="410"/>
      <c r="XT24" s="410"/>
      <c r="XU24" s="410"/>
      <c r="XV24" s="410"/>
      <c r="XW24" s="410"/>
      <c r="XX24" s="410"/>
      <c r="XY24" s="410"/>
      <c r="XZ24" s="410"/>
      <c r="YA24" s="410"/>
      <c r="YB24" s="410"/>
      <c r="YC24" s="410"/>
      <c r="YD24" s="410"/>
      <c r="YE24" s="410"/>
      <c r="YF24" s="410"/>
      <c r="YG24" s="410"/>
      <c r="YH24" s="410"/>
      <c r="YI24" s="410"/>
      <c r="YJ24" s="410"/>
      <c r="YK24" s="410"/>
      <c r="YL24" s="410"/>
      <c r="YM24" s="410"/>
      <c r="YN24" s="410"/>
      <c r="YO24" s="410"/>
      <c r="YP24" s="410"/>
      <c r="YQ24" s="410"/>
      <c r="YR24" s="410"/>
      <c r="YS24" s="410"/>
      <c r="YT24" s="410"/>
      <c r="YU24" s="410"/>
      <c r="YV24" s="410"/>
      <c r="YW24" s="410"/>
      <c r="YX24" s="410"/>
      <c r="YY24" s="410"/>
      <c r="YZ24" s="410"/>
      <c r="ZA24" s="410"/>
      <c r="ZB24" s="410"/>
      <c r="ZC24" s="410"/>
      <c r="ZD24" s="410"/>
      <c r="ZE24" s="410"/>
      <c r="ZF24" s="410"/>
      <c r="ZG24" s="410"/>
      <c r="ZH24" s="410"/>
      <c r="ZI24" s="410"/>
      <c r="ZJ24" s="410"/>
      <c r="ZK24" s="410"/>
      <c r="ZL24" s="410"/>
      <c r="ZM24" s="410"/>
      <c r="ZN24" s="410"/>
      <c r="ZO24" s="410"/>
      <c r="ZP24" s="410"/>
      <c r="ZQ24" s="410"/>
      <c r="ZR24" s="410"/>
      <c r="ZS24" s="410"/>
      <c r="ZT24" s="410"/>
      <c r="ZU24" s="410"/>
      <c r="ZV24" s="410"/>
      <c r="ZW24" s="410"/>
      <c r="ZX24" s="410"/>
      <c r="ZY24" s="410"/>
      <c r="ZZ24" s="410"/>
      <c r="AAA24" s="410"/>
      <c r="AAB24" s="410"/>
      <c r="AAC24" s="410"/>
      <c r="AAD24" s="410"/>
      <c r="AAE24" s="410"/>
      <c r="AAF24" s="410"/>
      <c r="AAG24" s="410"/>
      <c r="AAH24" s="410"/>
      <c r="AAI24" s="410"/>
      <c r="AAJ24" s="410"/>
      <c r="AAK24" s="410"/>
      <c r="AAL24" s="410"/>
      <c r="AAM24" s="410"/>
      <c r="AAN24" s="410"/>
      <c r="AAO24" s="410"/>
      <c r="AAP24" s="410"/>
      <c r="AAQ24" s="410"/>
      <c r="AAR24" s="410"/>
      <c r="AAS24" s="410"/>
      <c r="AAT24" s="410"/>
      <c r="AAU24" s="410"/>
      <c r="AAV24" s="410"/>
      <c r="AAW24" s="410"/>
      <c r="AAX24" s="410"/>
      <c r="AAY24" s="410"/>
      <c r="AAZ24" s="410"/>
      <c r="ABA24" s="410"/>
      <c r="ABB24" s="410"/>
      <c r="ABC24" s="410"/>
      <c r="ABD24" s="410"/>
      <c r="ABE24" s="410"/>
      <c r="ABF24" s="410"/>
      <c r="ABG24" s="410"/>
      <c r="ABH24" s="410"/>
      <c r="ABI24" s="410"/>
      <c r="ABJ24" s="410"/>
      <c r="ABK24" s="410"/>
      <c r="ABL24" s="410"/>
      <c r="ABM24" s="410"/>
      <c r="ABN24" s="410"/>
      <c r="ABO24" s="410"/>
      <c r="ABP24" s="410"/>
      <c r="ABQ24" s="410"/>
      <c r="ABR24" s="410"/>
      <c r="ABS24" s="410"/>
      <c r="ABT24" s="410"/>
      <c r="ABU24" s="410"/>
      <c r="ABV24" s="410"/>
      <c r="ABW24" s="410"/>
      <c r="ABX24" s="410"/>
      <c r="ABY24" s="410"/>
      <c r="ABZ24" s="410"/>
      <c r="ACA24" s="410"/>
      <c r="ACB24" s="410"/>
      <c r="ACC24" s="410"/>
      <c r="ACD24" s="410"/>
    </row>
    <row r="25" spans="1:758 10312:10312" s="200" customFormat="1" x14ac:dyDescent="0.25">
      <c r="A25" s="407">
        <v>25</v>
      </c>
      <c r="B25" s="408" t="s">
        <v>49</v>
      </c>
      <c r="C25" s="409" t="s">
        <v>50</v>
      </c>
      <c r="D25" s="410"/>
      <c r="E25" s="410"/>
      <c r="F25" s="410"/>
      <c r="G25" s="410"/>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0"/>
      <c r="AJ25" s="410"/>
      <c r="AK25" s="410"/>
      <c r="AL25" s="410"/>
      <c r="AM25" s="410"/>
      <c r="AN25" s="410"/>
      <c r="AO25" s="410"/>
      <c r="AP25" s="410"/>
      <c r="AQ25" s="410"/>
      <c r="AR25" s="410"/>
      <c r="AS25" s="410"/>
      <c r="AT25" s="410"/>
      <c r="AU25" s="410"/>
      <c r="AV25" s="410"/>
      <c r="AW25" s="410"/>
      <c r="AX25" s="410"/>
      <c r="AY25" s="410"/>
      <c r="AZ25" s="410"/>
      <c r="BA25" s="410"/>
      <c r="BB25" s="410"/>
      <c r="BC25" s="410"/>
      <c r="BD25" s="410"/>
      <c r="BE25" s="410"/>
      <c r="BF25" s="410"/>
      <c r="BG25" s="410"/>
      <c r="BH25" s="410"/>
      <c r="BI25" s="410"/>
      <c r="BJ25" s="410"/>
      <c r="BK25" s="410"/>
      <c r="BL25" s="410"/>
      <c r="BM25" s="410"/>
      <c r="BN25" s="410"/>
      <c r="BO25" s="410"/>
      <c r="BP25" s="410">
        <v>1711652</v>
      </c>
      <c r="BQ25" s="410">
        <v>1857290</v>
      </c>
      <c r="BR25" s="410">
        <v>3170252</v>
      </c>
      <c r="BS25" s="410">
        <v>3475398</v>
      </c>
      <c r="BT25" s="410">
        <v>2002501</v>
      </c>
      <c r="BU25" s="410">
        <v>3522580</v>
      </c>
      <c r="BV25" s="410">
        <v>2901053</v>
      </c>
      <c r="BW25" s="410">
        <v>8962688</v>
      </c>
      <c r="BX25" s="410">
        <v>5029247</v>
      </c>
      <c r="BY25" s="410">
        <v>4618635</v>
      </c>
      <c r="BZ25" s="410">
        <v>4479451</v>
      </c>
      <c r="CA25" s="410">
        <v>5055031</v>
      </c>
      <c r="CB25" s="410">
        <v>9224373</v>
      </c>
      <c r="CC25" s="410">
        <v>5579697</v>
      </c>
      <c r="CD25" s="410">
        <v>4570373</v>
      </c>
      <c r="CE25" s="410">
        <v>4319681</v>
      </c>
      <c r="CF25" s="410">
        <v>4591266</v>
      </c>
      <c r="CG25" s="410">
        <v>3487300</v>
      </c>
      <c r="CH25" s="410">
        <v>2503901</v>
      </c>
      <c r="CI25" s="410">
        <v>2049260</v>
      </c>
      <c r="CJ25" s="410">
        <v>1729100</v>
      </c>
      <c r="CK25" s="410">
        <v>1416245</v>
      </c>
      <c r="CL25" s="410">
        <v>1718754</v>
      </c>
      <c r="CM25" s="410">
        <v>3953273</v>
      </c>
      <c r="CN25" s="410">
        <v>3522173</v>
      </c>
      <c r="CO25" s="410">
        <v>971259</v>
      </c>
      <c r="CP25" s="410">
        <v>1297523</v>
      </c>
      <c r="CQ25" s="410">
        <v>2184145</v>
      </c>
      <c r="CR25" s="410">
        <v>1502483</v>
      </c>
      <c r="CS25" s="410">
        <v>1249789</v>
      </c>
      <c r="CT25" s="410">
        <v>2604694</v>
      </c>
      <c r="CU25" s="410">
        <v>1917657</v>
      </c>
      <c r="CV25" s="410">
        <v>4008995</v>
      </c>
      <c r="CW25" s="410">
        <v>1472907</v>
      </c>
      <c r="CX25" s="410">
        <v>1565214</v>
      </c>
      <c r="CY25" s="410">
        <v>1518734</v>
      </c>
      <c r="CZ25" s="410">
        <v>1698696</v>
      </c>
      <c r="DA25" s="410">
        <v>2316647</v>
      </c>
      <c r="DB25" s="410">
        <v>1751771</v>
      </c>
      <c r="DC25" s="410">
        <v>3455360</v>
      </c>
      <c r="DD25" s="410">
        <v>1866335</v>
      </c>
      <c r="DE25" s="410">
        <v>2275366</v>
      </c>
      <c r="DF25" s="410">
        <v>2512350</v>
      </c>
      <c r="DG25" s="410">
        <v>3002006</v>
      </c>
      <c r="DH25" s="410">
        <v>4016547</v>
      </c>
      <c r="DI25" s="410">
        <v>3682140</v>
      </c>
      <c r="DJ25" s="410"/>
      <c r="DK25" s="410"/>
      <c r="DL25" s="410"/>
      <c r="DM25" s="410"/>
      <c r="DN25" s="410"/>
      <c r="DO25" s="410"/>
      <c r="DP25" s="410"/>
      <c r="DQ25" s="410"/>
      <c r="DR25" s="410"/>
      <c r="DS25" s="410"/>
      <c r="DT25" s="410"/>
      <c r="DU25" s="410"/>
      <c r="DV25" s="410"/>
      <c r="DW25" s="410"/>
      <c r="DX25" s="410"/>
      <c r="DY25" s="410"/>
      <c r="DZ25" s="410"/>
      <c r="EA25" s="410"/>
      <c r="EB25" s="410"/>
      <c r="EC25" s="410"/>
      <c r="ED25" s="410"/>
      <c r="EE25" s="410"/>
      <c r="EF25" s="410"/>
      <c r="EG25" s="410"/>
      <c r="EH25" s="410"/>
      <c r="EI25" s="410"/>
      <c r="EJ25" s="410"/>
      <c r="EK25" s="410"/>
      <c r="EL25" s="410"/>
      <c r="EM25" s="410"/>
      <c r="EN25" s="410"/>
      <c r="EO25" s="410"/>
      <c r="EP25" s="410"/>
      <c r="EQ25" s="410"/>
      <c r="ER25" s="410"/>
      <c r="ES25" s="410"/>
      <c r="ET25" s="410"/>
      <c r="EU25" s="410"/>
      <c r="EV25" s="410"/>
      <c r="EW25" s="410"/>
      <c r="EX25" s="410"/>
      <c r="EY25" s="410"/>
      <c r="EZ25" s="410"/>
      <c r="FA25" s="410"/>
      <c r="FB25" s="410"/>
      <c r="FC25" s="410"/>
      <c r="FD25" s="410"/>
      <c r="FE25" s="410"/>
      <c r="FF25" s="410"/>
      <c r="FG25" s="410"/>
      <c r="FH25" s="410"/>
      <c r="FI25" s="410"/>
      <c r="FJ25" s="410"/>
      <c r="FK25" s="410"/>
      <c r="FL25" s="410"/>
      <c r="FM25" s="410"/>
      <c r="FN25" s="410"/>
      <c r="FO25" s="410"/>
      <c r="FP25" s="410"/>
      <c r="FQ25" s="410"/>
      <c r="FR25" s="410"/>
      <c r="FS25" s="410"/>
      <c r="FT25" s="410"/>
      <c r="FU25" s="410"/>
      <c r="FV25" s="410"/>
      <c r="FW25" s="410"/>
      <c r="FX25" s="410"/>
      <c r="FY25" s="410"/>
      <c r="FZ25" s="410"/>
      <c r="GA25" s="410"/>
      <c r="GB25" s="410"/>
      <c r="GC25" s="410"/>
      <c r="GD25" s="410"/>
      <c r="GE25" s="410"/>
      <c r="GF25" s="410"/>
      <c r="GG25" s="410"/>
      <c r="GH25" s="410"/>
      <c r="GI25" s="410"/>
      <c r="GJ25" s="410"/>
      <c r="GK25" s="410"/>
      <c r="GL25" s="410"/>
      <c r="GM25" s="410"/>
      <c r="GN25" s="410"/>
      <c r="GO25" s="410"/>
      <c r="GP25" s="410"/>
      <c r="GQ25" s="410"/>
      <c r="GR25" s="410"/>
      <c r="GS25" s="410"/>
      <c r="GT25" s="410"/>
      <c r="GU25" s="410"/>
      <c r="GV25" s="410"/>
      <c r="GW25" s="410"/>
      <c r="GX25" s="410"/>
      <c r="GY25" s="410"/>
      <c r="GZ25" s="410"/>
      <c r="HA25" s="410"/>
      <c r="HB25" s="410"/>
      <c r="HC25" s="410"/>
      <c r="HD25" s="410"/>
      <c r="HE25" s="410"/>
      <c r="HF25" s="410"/>
      <c r="HG25" s="410"/>
      <c r="HH25" s="410"/>
      <c r="HI25" s="410"/>
      <c r="HJ25" s="410"/>
      <c r="HK25" s="410"/>
      <c r="HL25" s="410"/>
      <c r="HM25" s="410"/>
      <c r="HN25" s="410"/>
      <c r="HO25" s="410"/>
      <c r="HP25" s="410"/>
      <c r="HQ25" s="410"/>
      <c r="HR25" s="410"/>
      <c r="HS25" s="410"/>
      <c r="HT25" s="410"/>
      <c r="HU25" s="410"/>
      <c r="HV25" s="410"/>
      <c r="HW25" s="410"/>
      <c r="HX25" s="410"/>
      <c r="HY25" s="410"/>
      <c r="HZ25" s="410"/>
      <c r="IA25" s="410"/>
      <c r="IB25" s="410"/>
      <c r="IC25" s="410"/>
      <c r="ID25" s="410"/>
      <c r="IE25" s="410"/>
      <c r="IF25" s="410"/>
      <c r="IG25" s="410"/>
      <c r="IH25" s="410"/>
      <c r="II25" s="410"/>
      <c r="IJ25" s="410"/>
      <c r="IK25" s="410"/>
      <c r="IL25" s="410"/>
      <c r="IM25" s="410"/>
      <c r="IN25" s="410"/>
      <c r="IO25" s="410"/>
      <c r="IP25" s="410"/>
      <c r="IQ25" s="410"/>
      <c r="IR25" s="410"/>
      <c r="IS25" s="410"/>
      <c r="IT25" s="410"/>
      <c r="IU25" s="410"/>
      <c r="IV25" s="410"/>
      <c r="IW25" s="410"/>
      <c r="IX25" s="410"/>
      <c r="IY25" s="410"/>
      <c r="IZ25" s="410"/>
      <c r="JA25" s="410"/>
      <c r="JB25" s="410"/>
      <c r="JC25" s="410"/>
      <c r="JD25" s="410"/>
      <c r="JE25" s="410"/>
      <c r="JF25" s="410"/>
      <c r="JG25" s="410"/>
      <c r="JH25" s="410"/>
      <c r="JI25" s="410"/>
      <c r="JJ25" s="410"/>
      <c r="JK25" s="410"/>
      <c r="JL25" s="410"/>
      <c r="JM25" s="410"/>
      <c r="JN25" s="410"/>
      <c r="JO25" s="410"/>
      <c r="JP25" s="410"/>
      <c r="JQ25" s="410"/>
      <c r="JR25" s="410"/>
      <c r="JS25" s="410"/>
      <c r="JT25" s="410"/>
      <c r="JU25" s="410"/>
      <c r="JV25" s="410"/>
      <c r="JW25" s="410"/>
      <c r="JX25" s="410"/>
      <c r="JY25" s="410"/>
      <c r="JZ25" s="410"/>
      <c r="KA25" s="410"/>
      <c r="KB25" s="410"/>
      <c r="KC25" s="410"/>
      <c r="KD25" s="410"/>
      <c r="KE25" s="410"/>
      <c r="KF25" s="410"/>
      <c r="KG25" s="410"/>
      <c r="KH25" s="410"/>
      <c r="KI25" s="410"/>
      <c r="KJ25" s="410"/>
      <c r="KK25" s="410"/>
      <c r="KL25" s="410"/>
      <c r="KM25" s="410"/>
      <c r="KN25" s="410"/>
      <c r="KO25" s="410"/>
      <c r="KP25" s="410"/>
      <c r="KQ25" s="410"/>
      <c r="KR25" s="410"/>
      <c r="KS25" s="410"/>
      <c r="KT25" s="410"/>
      <c r="KU25" s="410"/>
      <c r="KV25" s="410"/>
      <c r="KW25" s="410"/>
      <c r="KX25" s="410"/>
      <c r="KY25" s="410"/>
      <c r="KZ25" s="410"/>
      <c r="LA25" s="410"/>
      <c r="LB25" s="410"/>
      <c r="LC25" s="410"/>
      <c r="LD25" s="410"/>
      <c r="LE25" s="410"/>
      <c r="LF25" s="410"/>
      <c r="LG25" s="410"/>
      <c r="LH25" s="410"/>
      <c r="LI25" s="410"/>
      <c r="LJ25" s="410"/>
      <c r="LK25" s="410"/>
      <c r="LL25" s="410"/>
      <c r="LM25" s="410"/>
      <c r="LN25" s="410"/>
      <c r="LO25" s="410"/>
      <c r="LP25" s="410"/>
      <c r="LQ25" s="410"/>
      <c r="LR25" s="410"/>
      <c r="LS25" s="410"/>
      <c r="LT25" s="410"/>
      <c r="LU25" s="410"/>
      <c r="LV25" s="410"/>
      <c r="LW25" s="410"/>
      <c r="LX25" s="410"/>
      <c r="LY25" s="410"/>
      <c r="LZ25" s="410"/>
      <c r="MA25" s="410"/>
      <c r="MB25" s="410"/>
      <c r="MC25" s="410"/>
      <c r="MD25" s="410"/>
      <c r="ME25" s="410"/>
      <c r="MF25" s="410"/>
      <c r="MG25" s="410"/>
      <c r="MH25" s="410"/>
      <c r="MI25" s="410"/>
      <c r="MJ25" s="410"/>
      <c r="MK25" s="410"/>
      <c r="ML25" s="410"/>
      <c r="MM25" s="410"/>
      <c r="MN25" s="410"/>
      <c r="MO25" s="410"/>
      <c r="MP25" s="410"/>
      <c r="MQ25" s="410"/>
      <c r="MR25" s="410"/>
      <c r="MS25" s="410"/>
      <c r="MT25" s="410"/>
      <c r="MU25" s="410"/>
      <c r="MV25" s="410"/>
      <c r="MW25" s="410"/>
      <c r="MX25" s="410"/>
      <c r="MY25" s="410"/>
      <c r="MZ25" s="410"/>
      <c r="NA25" s="410"/>
      <c r="NB25" s="410"/>
      <c r="NC25" s="410"/>
      <c r="ND25" s="410"/>
      <c r="NE25" s="410"/>
      <c r="NF25" s="410"/>
      <c r="NG25" s="410"/>
      <c r="NH25" s="410"/>
      <c r="NI25" s="410"/>
      <c r="NJ25" s="410"/>
      <c r="NK25" s="410"/>
      <c r="NL25" s="410"/>
      <c r="NM25" s="410"/>
      <c r="NN25" s="410"/>
      <c r="NO25" s="410"/>
      <c r="NP25" s="410"/>
      <c r="NQ25" s="410"/>
      <c r="NR25" s="410"/>
      <c r="NS25" s="410"/>
      <c r="NT25" s="410"/>
      <c r="NU25" s="410"/>
      <c r="NV25" s="410"/>
      <c r="NW25" s="410"/>
      <c r="NX25" s="410"/>
      <c r="NY25" s="410"/>
      <c r="NZ25" s="410"/>
      <c r="OA25" s="410"/>
      <c r="OB25" s="410"/>
      <c r="OC25" s="410"/>
      <c r="OD25" s="410"/>
      <c r="OE25" s="410"/>
      <c r="OF25" s="410"/>
      <c r="OG25" s="410"/>
      <c r="OH25" s="410"/>
      <c r="OI25" s="410"/>
      <c r="OJ25" s="410"/>
      <c r="OK25" s="410"/>
      <c r="OL25" s="410"/>
      <c r="OM25" s="410"/>
      <c r="ON25" s="410"/>
      <c r="OO25" s="410"/>
      <c r="OP25" s="410"/>
      <c r="OQ25" s="410"/>
      <c r="OR25" s="410"/>
      <c r="OS25" s="410"/>
      <c r="OT25" s="410"/>
      <c r="OU25" s="410"/>
      <c r="OV25" s="410"/>
      <c r="OW25" s="410"/>
      <c r="OX25" s="410"/>
      <c r="OY25" s="410"/>
      <c r="OZ25" s="410"/>
      <c r="PA25" s="410"/>
      <c r="PB25" s="410"/>
      <c r="PC25" s="410"/>
      <c r="PD25" s="410"/>
      <c r="PE25" s="410"/>
      <c r="PF25" s="410"/>
      <c r="PG25" s="410"/>
      <c r="PH25" s="410"/>
      <c r="PI25" s="410"/>
      <c r="PJ25" s="410"/>
      <c r="PK25" s="410"/>
      <c r="PL25" s="410"/>
      <c r="PM25" s="410"/>
      <c r="PN25" s="410"/>
      <c r="PO25" s="410"/>
      <c r="PP25" s="410"/>
      <c r="PQ25" s="410"/>
      <c r="PR25" s="410"/>
      <c r="PS25" s="410"/>
      <c r="PT25" s="410"/>
      <c r="PU25" s="410"/>
      <c r="PV25" s="410"/>
      <c r="PW25" s="410"/>
      <c r="PX25" s="410"/>
      <c r="PY25" s="410"/>
      <c r="PZ25" s="410"/>
      <c r="QA25" s="410"/>
      <c r="QB25" s="410"/>
      <c r="QC25" s="410"/>
      <c r="QD25" s="410"/>
      <c r="QE25" s="410"/>
      <c r="QF25" s="410"/>
      <c r="QG25" s="410"/>
      <c r="QH25" s="410"/>
      <c r="QI25" s="410"/>
      <c r="QJ25" s="410"/>
      <c r="QK25" s="410"/>
      <c r="QL25" s="410"/>
      <c r="QM25" s="410"/>
      <c r="QN25" s="410"/>
      <c r="QO25" s="410"/>
      <c r="QP25" s="410"/>
      <c r="QQ25" s="410"/>
      <c r="QR25" s="410"/>
      <c r="QS25" s="410"/>
      <c r="QT25" s="410"/>
      <c r="QU25" s="410"/>
      <c r="QV25" s="410"/>
      <c r="QW25" s="410"/>
      <c r="QX25" s="410"/>
      <c r="QY25" s="410"/>
      <c r="QZ25" s="410"/>
      <c r="RA25" s="410"/>
      <c r="RB25" s="410"/>
      <c r="RC25" s="410"/>
      <c r="RD25" s="410"/>
      <c r="RE25" s="410"/>
      <c r="RF25" s="410"/>
      <c r="RG25" s="410"/>
      <c r="RH25" s="410"/>
      <c r="RI25" s="410"/>
      <c r="RJ25" s="410"/>
      <c r="RK25" s="410"/>
      <c r="RL25" s="410"/>
      <c r="RM25" s="410"/>
      <c r="RN25" s="410"/>
      <c r="RO25" s="410"/>
      <c r="RP25" s="410"/>
      <c r="RQ25" s="410"/>
      <c r="RR25" s="410"/>
      <c r="RS25" s="410"/>
      <c r="RT25" s="410"/>
      <c r="RU25" s="410"/>
      <c r="RV25" s="410"/>
      <c r="RW25" s="410"/>
      <c r="RX25" s="410"/>
      <c r="RY25" s="410"/>
      <c r="RZ25" s="410"/>
      <c r="SA25" s="410"/>
      <c r="SB25" s="410"/>
      <c r="SC25" s="410"/>
      <c r="SD25" s="410"/>
      <c r="SE25" s="410"/>
      <c r="SF25" s="410"/>
      <c r="SG25" s="410"/>
      <c r="SH25" s="410"/>
      <c r="SI25" s="410"/>
      <c r="SJ25" s="410"/>
      <c r="SK25" s="410"/>
      <c r="SL25" s="410"/>
      <c r="SM25" s="410"/>
      <c r="SN25" s="410"/>
      <c r="SO25" s="410"/>
      <c r="SP25" s="410"/>
      <c r="SQ25" s="410"/>
      <c r="SR25" s="410"/>
      <c r="SS25" s="410"/>
      <c r="ST25" s="410"/>
      <c r="SU25" s="410"/>
      <c r="SV25" s="410"/>
      <c r="SW25" s="410"/>
      <c r="SX25" s="410"/>
      <c r="SY25" s="410"/>
      <c r="SZ25" s="410"/>
      <c r="TA25" s="410"/>
      <c r="TB25" s="410"/>
      <c r="TC25" s="410"/>
      <c r="TD25" s="410"/>
      <c r="TE25" s="410"/>
      <c r="TF25" s="410"/>
      <c r="TG25" s="410"/>
      <c r="TH25" s="410"/>
      <c r="TI25" s="410"/>
      <c r="TJ25" s="410"/>
      <c r="TK25" s="410"/>
      <c r="TL25" s="410"/>
      <c r="TM25" s="410"/>
      <c r="TN25" s="410"/>
      <c r="TO25" s="410"/>
      <c r="TP25" s="410"/>
      <c r="TQ25" s="410"/>
      <c r="TR25" s="410"/>
      <c r="TS25" s="410"/>
      <c r="TT25" s="410"/>
      <c r="TU25" s="410"/>
      <c r="TV25" s="410"/>
      <c r="TW25" s="410"/>
      <c r="TX25" s="410"/>
      <c r="TY25" s="410"/>
      <c r="TZ25" s="410"/>
      <c r="UA25" s="410"/>
      <c r="UB25" s="410"/>
      <c r="UC25" s="410"/>
      <c r="UD25" s="410"/>
      <c r="UE25" s="410"/>
      <c r="UF25" s="410"/>
      <c r="UG25" s="410"/>
      <c r="UH25" s="410"/>
      <c r="UI25" s="410"/>
      <c r="UJ25" s="410"/>
      <c r="UK25" s="410"/>
      <c r="UL25" s="410"/>
      <c r="UM25" s="410"/>
      <c r="UN25" s="410"/>
      <c r="UO25" s="410"/>
      <c r="UP25" s="410"/>
      <c r="UQ25" s="410"/>
      <c r="UR25" s="410"/>
      <c r="US25" s="410"/>
      <c r="UT25" s="410"/>
      <c r="UU25" s="410"/>
      <c r="UV25" s="410"/>
      <c r="UW25" s="410"/>
      <c r="UX25" s="410"/>
      <c r="UY25" s="410"/>
      <c r="UZ25" s="410"/>
      <c r="VA25" s="410"/>
      <c r="VB25" s="410"/>
      <c r="VC25" s="410"/>
      <c r="VD25" s="410"/>
      <c r="VE25" s="410"/>
      <c r="VF25" s="410"/>
      <c r="VG25" s="410"/>
      <c r="VH25" s="410"/>
      <c r="VI25" s="410"/>
      <c r="VJ25" s="410"/>
      <c r="VK25" s="410"/>
      <c r="VL25" s="410"/>
      <c r="VM25" s="410"/>
      <c r="VN25" s="410"/>
      <c r="VO25" s="410"/>
      <c r="VP25" s="410"/>
      <c r="VQ25" s="410"/>
      <c r="VR25" s="410"/>
      <c r="VS25" s="410"/>
      <c r="VT25" s="410"/>
      <c r="VU25" s="410"/>
      <c r="VV25" s="410"/>
      <c r="VW25" s="410"/>
      <c r="VX25" s="410"/>
      <c r="VY25" s="410"/>
      <c r="VZ25" s="410"/>
      <c r="WA25" s="410"/>
      <c r="WB25" s="410"/>
      <c r="WC25" s="410"/>
      <c r="WD25" s="410"/>
      <c r="WE25" s="410"/>
      <c r="WF25" s="410"/>
      <c r="WG25" s="410"/>
      <c r="WH25" s="410"/>
      <c r="WI25" s="410"/>
      <c r="WJ25" s="410"/>
      <c r="WK25" s="410"/>
      <c r="WL25" s="410"/>
      <c r="WM25" s="410"/>
      <c r="WN25" s="410"/>
      <c r="WO25" s="410"/>
      <c r="WP25" s="410"/>
      <c r="WQ25" s="410"/>
      <c r="WR25" s="410"/>
      <c r="WS25" s="410"/>
      <c r="WT25" s="410"/>
      <c r="WU25" s="410"/>
      <c r="WV25" s="410"/>
      <c r="WW25" s="410"/>
      <c r="WX25" s="410"/>
      <c r="WY25" s="410"/>
      <c r="WZ25" s="410"/>
      <c r="XA25" s="410"/>
      <c r="XB25" s="410"/>
      <c r="XC25" s="410"/>
      <c r="XD25" s="410"/>
      <c r="XE25" s="410"/>
      <c r="XF25" s="410"/>
      <c r="XG25" s="410"/>
      <c r="XH25" s="410"/>
      <c r="XI25" s="410"/>
      <c r="XJ25" s="410"/>
      <c r="XK25" s="410"/>
      <c r="XL25" s="410"/>
      <c r="XM25" s="410"/>
      <c r="XN25" s="410"/>
      <c r="XO25" s="410"/>
      <c r="XP25" s="410"/>
      <c r="XQ25" s="410"/>
      <c r="XR25" s="410"/>
      <c r="XS25" s="410"/>
      <c r="XT25" s="410"/>
      <c r="XU25" s="410"/>
      <c r="XV25" s="410"/>
      <c r="XW25" s="410"/>
      <c r="XX25" s="410"/>
      <c r="XY25" s="410"/>
      <c r="XZ25" s="410"/>
      <c r="YA25" s="410"/>
      <c r="YB25" s="410"/>
      <c r="YC25" s="410"/>
      <c r="YD25" s="410"/>
      <c r="YE25" s="410"/>
      <c r="YF25" s="410"/>
      <c r="YG25" s="410"/>
      <c r="YH25" s="410"/>
      <c r="YI25" s="410"/>
      <c r="YJ25" s="410"/>
      <c r="YK25" s="410"/>
      <c r="YL25" s="410"/>
      <c r="YM25" s="410"/>
      <c r="YN25" s="410"/>
      <c r="YO25" s="410"/>
      <c r="YP25" s="410"/>
      <c r="YQ25" s="410"/>
      <c r="YR25" s="410"/>
      <c r="YS25" s="410"/>
      <c r="YT25" s="410"/>
      <c r="YU25" s="410"/>
      <c r="YV25" s="410"/>
      <c r="YW25" s="410"/>
      <c r="YX25" s="410"/>
      <c r="YY25" s="410"/>
      <c r="YZ25" s="410"/>
      <c r="ZA25" s="410"/>
      <c r="ZB25" s="410"/>
      <c r="ZC25" s="410"/>
      <c r="ZD25" s="410"/>
      <c r="ZE25" s="410"/>
      <c r="ZF25" s="410"/>
      <c r="ZG25" s="410"/>
      <c r="ZH25" s="410"/>
      <c r="ZI25" s="410"/>
      <c r="ZJ25" s="410"/>
      <c r="ZK25" s="410"/>
      <c r="ZL25" s="410"/>
      <c r="ZM25" s="410"/>
      <c r="ZN25" s="410"/>
      <c r="ZO25" s="410"/>
      <c r="ZP25" s="410"/>
      <c r="ZQ25" s="410"/>
      <c r="ZR25" s="410"/>
      <c r="ZS25" s="410"/>
      <c r="ZT25" s="410"/>
      <c r="ZU25" s="410"/>
      <c r="ZV25" s="410"/>
      <c r="ZW25" s="410"/>
      <c r="ZX25" s="410"/>
      <c r="ZY25" s="410"/>
      <c r="ZZ25" s="410"/>
      <c r="AAA25" s="410"/>
      <c r="AAB25" s="410"/>
      <c r="AAC25" s="410"/>
      <c r="AAD25" s="410"/>
      <c r="AAE25" s="410"/>
      <c r="AAF25" s="410"/>
      <c r="AAG25" s="410"/>
      <c r="AAH25" s="410"/>
      <c r="AAI25" s="410"/>
      <c r="AAJ25" s="410"/>
      <c r="AAK25" s="410"/>
      <c r="AAL25" s="410"/>
      <c r="AAM25" s="410"/>
      <c r="AAN25" s="410"/>
      <c r="AAO25" s="410"/>
      <c r="AAP25" s="410"/>
      <c r="AAQ25" s="410"/>
      <c r="AAR25" s="410"/>
      <c r="AAS25" s="410"/>
      <c r="AAT25" s="410"/>
      <c r="AAU25" s="410"/>
      <c r="AAV25" s="410"/>
      <c r="AAW25" s="410"/>
      <c r="AAX25" s="410"/>
      <c r="AAY25" s="410"/>
      <c r="AAZ25" s="410"/>
      <c r="ABA25" s="410"/>
      <c r="ABB25" s="410"/>
      <c r="ABC25" s="410"/>
      <c r="ABD25" s="410"/>
      <c r="ABE25" s="410"/>
      <c r="ABF25" s="410"/>
      <c r="ABG25" s="410"/>
      <c r="ABH25" s="410"/>
      <c r="ABI25" s="410"/>
      <c r="ABJ25" s="410"/>
      <c r="ABK25" s="410"/>
      <c r="ABL25" s="410"/>
      <c r="ABM25" s="410"/>
      <c r="ABN25" s="410"/>
      <c r="ABO25" s="410"/>
      <c r="ABP25" s="410"/>
      <c r="ABQ25" s="410"/>
      <c r="ABR25" s="410"/>
      <c r="ABS25" s="410"/>
      <c r="ABT25" s="410"/>
      <c r="ABU25" s="410"/>
      <c r="ABV25" s="410"/>
      <c r="ABW25" s="410"/>
      <c r="ABX25" s="410"/>
      <c r="ABY25" s="410"/>
      <c r="ABZ25" s="410"/>
      <c r="ACA25" s="410"/>
      <c r="ACB25" s="410"/>
      <c r="ACC25" s="410"/>
      <c r="ACD25" s="410"/>
    </row>
    <row r="26" spans="1:758 10312:10312" s="200" customFormat="1" x14ac:dyDescent="0.25">
      <c r="A26" s="407">
        <v>26</v>
      </c>
      <c r="B26" s="408" t="s">
        <v>51</v>
      </c>
      <c r="C26" s="409" t="s">
        <v>50</v>
      </c>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c r="AG26" s="410"/>
      <c r="AH26" s="410"/>
      <c r="AI26" s="410"/>
      <c r="AJ26" s="410"/>
      <c r="AK26" s="410"/>
      <c r="AL26" s="410"/>
      <c r="AM26" s="410"/>
      <c r="AN26" s="410"/>
      <c r="AO26" s="410"/>
      <c r="AP26" s="410"/>
      <c r="AQ26" s="410"/>
      <c r="AR26" s="410"/>
      <c r="AS26" s="410"/>
      <c r="AT26" s="410"/>
      <c r="AU26" s="410"/>
      <c r="AV26" s="410"/>
      <c r="AW26" s="410"/>
      <c r="AX26" s="410"/>
      <c r="AY26" s="410"/>
      <c r="AZ26" s="410"/>
      <c r="BA26" s="410"/>
      <c r="BB26" s="410"/>
      <c r="BC26" s="410"/>
      <c r="BD26" s="410"/>
      <c r="BE26" s="410"/>
      <c r="BF26" s="410"/>
      <c r="BG26" s="410"/>
      <c r="BH26" s="410"/>
      <c r="BI26" s="410"/>
      <c r="BJ26" s="410"/>
      <c r="BK26" s="410"/>
      <c r="BL26" s="410"/>
      <c r="BM26" s="410"/>
      <c r="BN26" s="410"/>
      <c r="BO26" s="410"/>
      <c r="BP26" s="410">
        <v>1131691</v>
      </c>
      <c r="BQ26" s="410">
        <v>1321540</v>
      </c>
      <c r="BR26" s="410">
        <v>1520256</v>
      </c>
      <c r="BS26" s="410">
        <v>1501809</v>
      </c>
      <c r="BT26" s="410">
        <v>1443635</v>
      </c>
      <c r="BU26" s="410">
        <v>2055209</v>
      </c>
      <c r="BV26" s="410">
        <v>1457125</v>
      </c>
      <c r="BW26" s="410">
        <v>1427333</v>
      </c>
      <c r="BX26" s="410">
        <v>1842509</v>
      </c>
      <c r="BY26" s="410">
        <v>1843341</v>
      </c>
      <c r="BZ26" s="410">
        <v>1774774</v>
      </c>
      <c r="CA26" s="410">
        <v>2832086</v>
      </c>
      <c r="CB26" s="410">
        <v>2950424</v>
      </c>
      <c r="CC26" s="410">
        <v>2248236</v>
      </c>
      <c r="CD26" s="410">
        <v>2662146</v>
      </c>
      <c r="CE26" s="410">
        <v>2378951</v>
      </c>
      <c r="CF26" s="410">
        <v>2531505</v>
      </c>
      <c r="CG26" s="410">
        <v>2609629</v>
      </c>
      <c r="CH26" s="410">
        <v>2443807</v>
      </c>
      <c r="CI26" s="410">
        <v>2248836</v>
      </c>
      <c r="CJ26" s="410">
        <v>2860558</v>
      </c>
      <c r="CK26" s="410">
        <v>3126723</v>
      </c>
      <c r="CL26" s="410">
        <v>3520408</v>
      </c>
      <c r="CM26" s="410">
        <v>3879510</v>
      </c>
      <c r="CN26" s="410">
        <v>4886686</v>
      </c>
      <c r="CO26" s="410">
        <v>4653811</v>
      </c>
      <c r="CP26" s="410">
        <v>5923519</v>
      </c>
      <c r="CQ26" s="410">
        <v>5268515</v>
      </c>
      <c r="CR26" s="410">
        <v>5759712</v>
      </c>
      <c r="CS26" s="410">
        <v>5689687</v>
      </c>
      <c r="CT26" s="410">
        <v>6205319</v>
      </c>
      <c r="CU26" s="410">
        <v>6052259</v>
      </c>
      <c r="CV26" s="410">
        <v>7978028</v>
      </c>
      <c r="CW26" s="410">
        <v>8818730</v>
      </c>
      <c r="CX26" s="410">
        <v>11044944</v>
      </c>
      <c r="CY26" s="410">
        <v>10635080</v>
      </c>
      <c r="CZ26" s="410">
        <v>12191946</v>
      </c>
      <c r="DA26" s="410">
        <v>12327775</v>
      </c>
      <c r="DB26" s="410">
        <v>13275913</v>
      </c>
      <c r="DC26" s="410">
        <v>13195420</v>
      </c>
      <c r="DD26" s="410">
        <v>12652271</v>
      </c>
      <c r="DE26" s="410">
        <v>13724363</v>
      </c>
      <c r="DF26" s="410">
        <v>13347106</v>
      </c>
      <c r="DG26" s="410">
        <v>11192549</v>
      </c>
      <c r="DH26" s="410">
        <v>14219247</v>
      </c>
      <c r="DI26" s="410">
        <v>15953684</v>
      </c>
      <c r="DJ26" s="410"/>
      <c r="DK26" s="410"/>
      <c r="DL26" s="410"/>
      <c r="DM26" s="410"/>
      <c r="DN26" s="410"/>
      <c r="DO26" s="410"/>
      <c r="DP26" s="410"/>
      <c r="DQ26" s="410"/>
      <c r="DR26" s="410"/>
      <c r="DS26" s="410"/>
      <c r="DT26" s="410"/>
      <c r="DU26" s="410"/>
      <c r="DV26" s="410"/>
      <c r="DW26" s="410"/>
      <c r="DX26" s="410"/>
      <c r="DY26" s="410"/>
      <c r="DZ26" s="410"/>
      <c r="EA26" s="410"/>
      <c r="EB26" s="410"/>
      <c r="EC26" s="410"/>
      <c r="ED26" s="410"/>
      <c r="EE26" s="410"/>
      <c r="EF26" s="410"/>
      <c r="EG26" s="410"/>
      <c r="EH26" s="410"/>
      <c r="EI26" s="410"/>
      <c r="EJ26" s="410"/>
      <c r="EK26" s="410"/>
      <c r="EL26" s="410"/>
      <c r="EM26" s="410"/>
      <c r="EN26" s="410"/>
      <c r="EO26" s="410"/>
      <c r="EP26" s="410"/>
      <c r="EQ26" s="410"/>
      <c r="ER26" s="410"/>
      <c r="ES26" s="410"/>
      <c r="ET26" s="410"/>
      <c r="EU26" s="410"/>
      <c r="EV26" s="410"/>
      <c r="EW26" s="410"/>
      <c r="EX26" s="410"/>
      <c r="EY26" s="410"/>
      <c r="EZ26" s="410"/>
      <c r="FA26" s="410"/>
      <c r="FB26" s="410"/>
      <c r="FC26" s="410"/>
      <c r="FD26" s="410"/>
      <c r="FE26" s="410"/>
      <c r="FF26" s="410"/>
      <c r="FG26" s="410"/>
      <c r="FH26" s="410"/>
      <c r="FI26" s="410"/>
      <c r="FJ26" s="410"/>
      <c r="FK26" s="410"/>
      <c r="FL26" s="410"/>
      <c r="FM26" s="410"/>
      <c r="FN26" s="410"/>
      <c r="FO26" s="410"/>
      <c r="FP26" s="410"/>
      <c r="FQ26" s="410"/>
      <c r="FR26" s="410"/>
      <c r="FS26" s="410"/>
      <c r="FT26" s="410"/>
      <c r="FU26" s="410"/>
      <c r="FV26" s="410"/>
      <c r="FW26" s="410"/>
      <c r="FX26" s="410"/>
      <c r="FY26" s="410"/>
      <c r="FZ26" s="410"/>
      <c r="GA26" s="410"/>
      <c r="GB26" s="410"/>
      <c r="GC26" s="410"/>
      <c r="GD26" s="410"/>
      <c r="GE26" s="410"/>
      <c r="GF26" s="410"/>
      <c r="GG26" s="410"/>
      <c r="GH26" s="410"/>
      <c r="GI26" s="410"/>
      <c r="GJ26" s="410"/>
      <c r="GK26" s="410"/>
      <c r="GL26" s="410"/>
      <c r="GM26" s="410"/>
      <c r="GN26" s="410"/>
      <c r="GO26" s="410"/>
      <c r="GP26" s="410"/>
      <c r="GQ26" s="410"/>
      <c r="GR26" s="410"/>
      <c r="GS26" s="410"/>
      <c r="GT26" s="410"/>
      <c r="GU26" s="410"/>
      <c r="GV26" s="410"/>
      <c r="GW26" s="410"/>
      <c r="GX26" s="410"/>
      <c r="GY26" s="410"/>
      <c r="GZ26" s="410"/>
      <c r="HA26" s="410"/>
      <c r="HB26" s="410"/>
      <c r="HC26" s="410"/>
      <c r="HD26" s="410"/>
      <c r="HE26" s="410"/>
      <c r="HF26" s="410"/>
      <c r="HG26" s="410"/>
      <c r="HH26" s="410"/>
      <c r="HI26" s="410"/>
      <c r="HJ26" s="410"/>
      <c r="HK26" s="410"/>
      <c r="HL26" s="410"/>
      <c r="HM26" s="410"/>
      <c r="HN26" s="410"/>
      <c r="HO26" s="410"/>
      <c r="HP26" s="410"/>
      <c r="HQ26" s="410"/>
      <c r="HR26" s="410"/>
      <c r="HS26" s="410"/>
      <c r="HT26" s="410"/>
      <c r="HU26" s="410"/>
      <c r="HV26" s="410"/>
      <c r="HW26" s="410"/>
      <c r="HX26" s="410"/>
      <c r="HY26" s="410"/>
      <c r="HZ26" s="410"/>
      <c r="IA26" s="410"/>
      <c r="IB26" s="410"/>
      <c r="IC26" s="410"/>
      <c r="ID26" s="410"/>
      <c r="IE26" s="410"/>
      <c r="IF26" s="410"/>
      <c r="IG26" s="410"/>
      <c r="IH26" s="410"/>
      <c r="II26" s="410"/>
      <c r="IJ26" s="410"/>
      <c r="IK26" s="410"/>
      <c r="IL26" s="410"/>
      <c r="IM26" s="410"/>
      <c r="IN26" s="410"/>
      <c r="IO26" s="410"/>
      <c r="IP26" s="410"/>
      <c r="IQ26" s="410"/>
      <c r="IR26" s="410"/>
      <c r="IS26" s="410"/>
      <c r="IT26" s="410"/>
      <c r="IU26" s="410"/>
      <c r="IV26" s="410"/>
      <c r="IW26" s="410"/>
      <c r="IX26" s="410"/>
      <c r="IY26" s="410"/>
      <c r="IZ26" s="410"/>
      <c r="JA26" s="410"/>
      <c r="JB26" s="410"/>
      <c r="JC26" s="410"/>
      <c r="JD26" s="410"/>
      <c r="JE26" s="410"/>
      <c r="JF26" s="410"/>
      <c r="JG26" s="410"/>
      <c r="JH26" s="410"/>
      <c r="JI26" s="410"/>
      <c r="JJ26" s="410"/>
      <c r="JK26" s="410"/>
      <c r="JL26" s="410"/>
      <c r="JM26" s="410"/>
      <c r="JN26" s="410"/>
      <c r="JO26" s="410"/>
      <c r="JP26" s="410"/>
      <c r="JQ26" s="410"/>
      <c r="JR26" s="410"/>
      <c r="JS26" s="410"/>
      <c r="JT26" s="410"/>
      <c r="JU26" s="410"/>
      <c r="JV26" s="410"/>
      <c r="JW26" s="410"/>
      <c r="JX26" s="410"/>
      <c r="JY26" s="410"/>
      <c r="JZ26" s="410"/>
      <c r="KA26" s="410"/>
      <c r="KB26" s="410"/>
      <c r="KC26" s="410"/>
      <c r="KD26" s="410"/>
      <c r="KE26" s="410"/>
      <c r="KF26" s="410"/>
      <c r="KG26" s="410"/>
      <c r="KH26" s="410"/>
      <c r="KI26" s="410"/>
      <c r="KJ26" s="410"/>
      <c r="KK26" s="410"/>
      <c r="KL26" s="410"/>
      <c r="KM26" s="410"/>
      <c r="KN26" s="410"/>
      <c r="KO26" s="410"/>
      <c r="KP26" s="410"/>
      <c r="KQ26" s="410"/>
      <c r="KR26" s="410"/>
      <c r="KS26" s="410"/>
      <c r="KT26" s="410"/>
      <c r="KU26" s="410"/>
      <c r="KV26" s="410"/>
      <c r="KW26" s="410"/>
      <c r="KX26" s="410"/>
      <c r="KY26" s="410"/>
      <c r="KZ26" s="410"/>
      <c r="LA26" s="410"/>
      <c r="LB26" s="410"/>
      <c r="LC26" s="410"/>
      <c r="LD26" s="410"/>
      <c r="LE26" s="410"/>
      <c r="LF26" s="410"/>
      <c r="LG26" s="410"/>
      <c r="LH26" s="410"/>
      <c r="LI26" s="410"/>
      <c r="LJ26" s="410"/>
      <c r="LK26" s="410"/>
      <c r="LL26" s="410"/>
      <c r="LM26" s="410"/>
      <c r="LN26" s="410"/>
      <c r="LO26" s="410"/>
      <c r="LP26" s="410"/>
      <c r="LQ26" s="410"/>
      <c r="LR26" s="410"/>
      <c r="LS26" s="410"/>
      <c r="LT26" s="410"/>
      <c r="LU26" s="410"/>
      <c r="LV26" s="410"/>
      <c r="LW26" s="410"/>
      <c r="LX26" s="410"/>
      <c r="LY26" s="410"/>
      <c r="LZ26" s="410"/>
      <c r="MA26" s="410"/>
      <c r="MB26" s="410"/>
      <c r="MC26" s="410"/>
      <c r="MD26" s="410"/>
      <c r="ME26" s="410"/>
      <c r="MF26" s="410"/>
      <c r="MG26" s="410"/>
      <c r="MH26" s="410"/>
      <c r="MI26" s="410"/>
      <c r="MJ26" s="410"/>
      <c r="MK26" s="410"/>
      <c r="ML26" s="410"/>
      <c r="MM26" s="410"/>
      <c r="MN26" s="410"/>
      <c r="MO26" s="410"/>
      <c r="MP26" s="410"/>
      <c r="MQ26" s="410"/>
      <c r="MR26" s="410"/>
      <c r="MS26" s="410"/>
      <c r="MT26" s="410"/>
      <c r="MU26" s="410"/>
      <c r="MV26" s="410"/>
      <c r="MW26" s="410"/>
      <c r="MX26" s="410"/>
      <c r="MY26" s="410"/>
      <c r="MZ26" s="410"/>
      <c r="NA26" s="410"/>
      <c r="NB26" s="410"/>
      <c r="NC26" s="410"/>
      <c r="ND26" s="410"/>
      <c r="NE26" s="410"/>
      <c r="NF26" s="410"/>
      <c r="NG26" s="410"/>
      <c r="NH26" s="410"/>
      <c r="NI26" s="410"/>
      <c r="NJ26" s="410"/>
      <c r="NK26" s="410"/>
      <c r="NL26" s="410"/>
      <c r="NM26" s="410"/>
      <c r="NN26" s="410"/>
      <c r="NO26" s="410"/>
      <c r="NP26" s="410"/>
      <c r="NQ26" s="410"/>
      <c r="NR26" s="410"/>
      <c r="NS26" s="410"/>
      <c r="NT26" s="410"/>
      <c r="NU26" s="410"/>
      <c r="NV26" s="410"/>
      <c r="NW26" s="410"/>
      <c r="NX26" s="410"/>
      <c r="NY26" s="410"/>
      <c r="NZ26" s="410"/>
      <c r="OA26" s="410"/>
      <c r="OB26" s="410"/>
      <c r="OC26" s="410"/>
      <c r="OD26" s="410"/>
      <c r="OE26" s="410"/>
      <c r="OF26" s="410"/>
      <c r="OG26" s="410"/>
      <c r="OH26" s="410"/>
      <c r="OI26" s="410"/>
      <c r="OJ26" s="410"/>
      <c r="OK26" s="410"/>
      <c r="OL26" s="410"/>
      <c r="OM26" s="410"/>
      <c r="ON26" s="410"/>
      <c r="OO26" s="410"/>
      <c r="OP26" s="410"/>
      <c r="OQ26" s="410"/>
      <c r="OR26" s="410"/>
      <c r="OS26" s="410"/>
      <c r="OT26" s="410"/>
      <c r="OU26" s="410"/>
      <c r="OV26" s="410"/>
      <c r="OW26" s="410"/>
      <c r="OX26" s="410"/>
      <c r="OY26" s="410"/>
      <c r="OZ26" s="410"/>
      <c r="PA26" s="410"/>
      <c r="PB26" s="410"/>
      <c r="PC26" s="410"/>
      <c r="PD26" s="410"/>
      <c r="PE26" s="410"/>
      <c r="PF26" s="410"/>
      <c r="PG26" s="410"/>
      <c r="PH26" s="410"/>
      <c r="PI26" s="410"/>
      <c r="PJ26" s="410"/>
      <c r="PK26" s="410"/>
      <c r="PL26" s="410"/>
      <c r="PM26" s="410"/>
      <c r="PN26" s="410"/>
      <c r="PO26" s="410"/>
      <c r="PP26" s="410"/>
      <c r="PQ26" s="410"/>
      <c r="PR26" s="410"/>
      <c r="PS26" s="410"/>
      <c r="PT26" s="410"/>
      <c r="PU26" s="410"/>
      <c r="PV26" s="410"/>
      <c r="PW26" s="410"/>
      <c r="PX26" s="410"/>
      <c r="PY26" s="410"/>
      <c r="PZ26" s="410"/>
      <c r="QA26" s="410"/>
      <c r="QB26" s="410"/>
      <c r="QC26" s="410"/>
      <c r="QD26" s="410"/>
      <c r="QE26" s="410"/>
      <c r="QF26" s="410"/>
      <c r="QG26" s="410"/>
      <c r="QH26" s="410"/>
      <c r="QI26" s="410"/>
      <c r="QJ26" s="410"/>
      <c r="QK26" s="410"/>
      <c r="QL26" s="410"/>
      <c r="QM26" s="410"/>
      <c r="QN26" s="410"/>
      <c r="QO26" s="410"/>
      <c r="QP26" s="410"/>
      <c r="QQ26" s="410"/>
      <c r="QR26" s="410"/>
      <c r="QS26" s="410"/>
      <c r="QT26" s="410"/>
      <c r="QU26" s="410"/>
      <c r="QV26" s="410"/>
      <c r="QW26" s="410"/>
      <c r="QX26" s="410"/>
      <c r="QY26" s="410"/>
      <c r="QZ26" s="410"/>
      <c r="RA26" s="410"/>
      <c r="RB26" s="410"/>
      <c r="RC26" s="410"/>
      <c r="RD26" s="410"/>
      <c r="RE26" s="410"/>
      <c r="RF26" s="410"/>
      <c r="RG26" s="410"/>
      <c r="RH26" s="410"/>
      <c r="RI26" s="410"/>
      <c r="RJ26" s="410"/>
      <c r="RK26" s="410"/>
      <c r="RL26" s="410"/>
      <c r="RM26" s="410"/>
      <c r="RN26" s="410"/>
      <c r="RO26" s="410"/>
      <c r="RP26" s="410"/>
      <c r="RQ26" s="410"/>
      <c r="RR26" s="410"/>
      <c r="RS26" s="410"/>
      <c r="RT26" s="410"/>
      <c r="RU26" s="410"/>
      <c r="RV26" s="410"/>
      <c r="RW26" s="410"/>
      <c r="RX26" s="410"/>
      <c r="RY26" s="410"/>
      <c r="RZ26" s="410"/>
      <c r="SA26" s="410"/>
      <c r="SB26" s="410"/>
      <c r="SC26" s="410"/>
      <c r="SD26" s="410"/>
      <c r="SE26" s="410"/>
      <c r="SF26" s="410"/>
      <c r="SG26" s="410"/>
      <c r="SH26" s="410"/>
      <c r="SI26" s="410"/>
      <c r="SJ26" s="410"/>
      <c r="SK26" s="410"/>
      <c r="SL26" s="410"/>
      <c r="SM26" s="410"/>
      <c r="SN26" s="410"/>
      <c r="SO26" s="410"/>
      <c r="SP26" s="410"/>
      <c r="SQ26" s="410"/>
      <c r="SR26" s="410"/>
      <c r="SS26" s="410"/>
      <c r="ST26" s="410"/>
      <c r="SU26" s="410"/>
      <c r="SV26" s="410"/>
      <c r="SW26" s="410"/>
      <c r="SX26" s="410"/>
      <c r="SY26" s="410"/>
      <c r="SZ26" s="410"/>
      <c r="TA26" s="410"/>
      <c r="TB26" s="410"/>
      <c r="TC26" s="410"/>
      <c r="TD26" s="410"/>
      <c r="TE26" s="410"/>
      <c r="TF26" s="410"/>
      <c r="TG26" s="410"/>
      <c r="TH26" s="410"/>
      <c r="TI26" s="410"/>
      <c r="TJ26" s="410"/>
      <c r="TK26" s="410"/>
      <c r="TL26" s="410"/>
      <c r="TM26" s="410"/>
      <c r="TN26" s="410"/>
      <c r="TO26" s="410"/>
      <c r="TP26" s="410"/>
      <c r="TQ26" s="410"/>
      <c r="TR26" s="410"/>
      <c r="TS26" s="410"/>
      <c r="TT26" s="410"/>
      <c r="TU26" s="410"/>
      <c r="TV26" s="410"/>
      <c r="TW26" s="410"/>
      <c r="TX26" s="410"/>
      <c r="TY26" s="410"/>
      <c r="TZ26" s="410"/>
      <c r="UA26" s="410"/>
      <c r="UB26" s="410"/>
      <c r="UC26" s="410"/>
      <c r="UD26" s="410"/>
      <c r="UE26" s="410"/>
      <c r="UF26" s="410"/>
      <c r="UG26" s="410"/>
      <c r="UH26" s="410"/>
      <c r="UI26" s="410"/>
      <c r="UJ26" s="410"/>
      <c r="UK26" s="410"/>
      <c r="UL26" s="410"/>
      <c r="UM26" s="410"/>
      <c r="UN26" s="410"/>
      <c r="UO26" s="410"/>
      <c r="UP26" s="410"/>
      <c r="UQ26" s="410"/>
      <c r="UR26" s="410"/>
      <c r="US26" s="410"/>
      <c r="UT26" s="410"/>
      <c r="UU26" s="410"/>
      <c r="UV26" s="410"/>
      <c r="UW26" s="410"/>
      <c r="UX26" s="410"/>
      <c r="UY26" s="410"/>
      <c r="UZ26" s="410"/>
      <c r="VA26" s="410"/>
      <c r="VB26" s="410"/>
      <c r="VC26" s="410"/>
      <c r="VD26" s="410"/>
      <c r="VE26" s="410"/>
      <c r="VF26" s="410"/>
      <c r="VG26" s="410"/>
      <c r="VH26" s="410"/>
      <c r="VI26" s="410"/>
      <c r="VJ26" s="410"/>
      <c r="VK26" s="410"/>
      <c r="VL26" s="410"/>
      <c r="VM26" s="410"/>
      <c r="VN26" s="410"/>
      <c r="VO26" s="410"/>
      <c r="VP26" s="410"/>
      <c r="VQ26" s="410"/>
      <c r="VR26" s="410"/>
      <c r="VS26" s="410"/>
      <c r="VT26" s="410"/>
      <c r="VU26" s="410"/>
      <c r="VV26" s="410"/>
      <c r="VW26" s="410"/>
      <c r="VX26" s="410"/>
      <c r="VY26" s="410"/>
      <c r="VZ26" s="410"/>
      <c r="WA26" s="410"/>
      <c r="WB26" s="410"/>
      <c r="WC26" s="410"/>
      <c r="WD26" s="410"/>
      <c r="WE26" s="410"/>
      <c r="WF26" s="410"/>
      <c r="WG26" s="410"/>
      <c r="WH26" s="410"/>
      <c r="WI26" s="410"/>
      <c r="WJ26" s="410"/>
      <c r="WK26" s="410"/>
      <c r="WL26" s="410"/>
      <c r="WM26" s="410"/>
      <c r="WN26" s="410"/>
      <c r="WO26" s="410"/>
      <c r="WP26" s="410"/>
      <c r="WQ26" s="410"/>
      <c r="WR26" s="410"/>
      <c r="WS26" s="410"/>
      <c r="WT26" s="410"/>
      <c r="WU26" s="410"/>
      <c r="WV26" s="410"/>
      <c r="WW26" s="410"/>
      <c r="WX26" s="410"/>
      <c r="WY26" s="410"/>
      <c r="WZ26" s="410"/>
      <c r="XA26" s="410"/>
      <c r="XB26" s="410"/>
      <c r="XC26" s="410"/>
      <c r="XD26" s="410"/>
      <c r="XE26" s="410"/>
      <c r="XF26" s="410"/>
      <c r="XG26" s="410"/>
      <c r="XH26" s="410"/>
      <c r="XI26" s="410"/>
      <c r="XJ26" s="410"/>
      <c r="XK26" s="410"/>
      <c r="XL26" s="410"/>
      <c r="XM26" s="410"/>
      <c r="XN26" s="410"/>
      <c r="XO26" s="410"/>
      <c r="XP26" s="410"/>
      <c r="XQ26" s="410"/>
      <c r="XR26" s="410"/>
      <c r="XS26" s="410"/>
      <c r="XT26" s="410"/>
      <c r="XU26" s="410"/>
      <c r="XV26" s="410"/>
      <c r="XW26" s="410"/>
      <c r="XX26" s="410"/>
      <c r="XY26" s="410"/>
      <c r="XZ26" s="410"/>
      <c r="YA26" s="410"/>
      <c r="YB26" s="410"/>
      <c r="YC26" s="410"/>
      <c r="YD26" s="410"/>
      <c r="YE26" s="410"/>
      <c r="YF26" s="410"/>
      <c r="YG26" s="410"/>
      <c r="YH26" s="410"/>
      <c r="YI26" s="410"/>
      <c r="YJ26" s="410"/>
      <c r="YK26" s="410"/>
      <c r="YL26" s="410"/>
      <c r="YM26" s="410"/>
      <c r="YN26" s="410"/>
      <c r="YO26" s="410"/>
      <c r="YP26" s="410"/>
      <c r="YQ26" s="410"/>
      <c r="YR26" s="410"/>
      <c r="YS26" s="410"/>
      <c r="YT26" s="410"/>
      <c r="YU26" s="410"/>
      <c r="YV26" s="410"/>
      <c r="YW26" s="410"/>
      <c r="YX26" s="410"/>
      <c r="YY26" s="410"/>
      <c r="YZ26" s="410"/>
      <c r="ZA26" s="410"/>
      <c r="ZB26" s="410"/>
      <c r="ZC26" s="410"/>
      <c r="ZD26" s="410"/>
      <c r="ZE26" s="410"/>
      <c r="ZF26" s="410"/>
      <c r="ZG26" s="410"/>
      <c r="ZH26" s="410"/>
      <c r="ZI26" s="410"/>
      <c r="ZJ26" s="410"/>
      <c r="ZK26" s="410"/>
      <c r="ZL26" s="410"/>
      <c r="ZM26" s="410"/>
      <c r="ZN26" s="410"/>
      <c r="ZO26" s="410"/>
      <c r="ZP26" s="410"/>
      <c r="ZQ26" s="410"/>
      <c r="ZR26" s="410"/>
      <c r="ZS26" s="410"/>
      <c r="ZT26" s="410"/>
      <c r="ZU26" s="410"/>
      <c r="ZV26" s="410"/>
      <c r="ZW26" s="410"/>
      <c r="ZX26" s="410"/>
      <c r="ZY26" s="410"/>
      <c r="ZZ26" s="410"/>
      <c r="AAA26" s="410"/>
      <c r="AAB26" s="410"/>
      <c r="AAC26" s="410"/>
      <c r="AAD26" s="410"/>
      <c r="AAE26" s="410"/>
      <c r="AAF26" s="410"/>
      <c r="AAG26" s="410"/>
      <c r="AAH26" s="410"/>
      <c r="AAI26" s="410"/>
      <c r="AAJ26" s="410"/>
      <c r="AAK26" s="410"/>
      <c r="AAL26" s="410"/>
      <c r="AAM26" s="410"/>
      <c r="AAN26" s="410"/>
      <c r="AAO26" s="410"/>
      <c r="AAP26" s="410"/>
      <c r="AAQ26" s="410"/>
      <c r="AAR26" s="410"/>
      <c r="AAS26" s="410"/>
      <c r="AAT26" s="410"/>
      <c r="AAU26" s="410"/>
      <c r="AAV26" s="410"/>
      <c r="AAW26" s="410"/>
      <c r="AAX26" s="410"/>
      <c r="AAY26" s="410"/>
      <c r="AAZ26" s="410"/>
      <c r="ABA26" s="410"/>
      <c r="ABB26" s="410"/>
      <c r="ABC26" s="410"/>
      <c r="ABD26" s="410"/>
      <c r="ABE26" s="410"/>
      <c r="ABF26" s="410"/>
      <c r="ABG26" s="410"/>
      <c r="ABH26" s="410"/>
      <c r="ABI26" s="410"/>
      <c r="ABJ26" s="410"/>
      <c r="ABK26" s="410"/>
      <c r="ABL26" s="410"/>
      <c r="ABM26" s="410"/>
      <c r="ABN26" s="410"/>
      <c r="ABO26" s="410"/>
      <c r="ABP26" s="410"/>
      <c r="ABQ26" s="410"/>
      <c r="ABR26" s="410"/>
      <c r="ABS26" s="410"/>
      <c r="ABT26" s="410"/>
      <c r="ABU26" s="410"/>
      <c r="ABV26" s="410"/>
      <c r="ABW26" s="410"/>
      <c r="ABX26" s="410"/>
      <c r="ABY26" s="410"/>
      <c r="ABZ26" s="410"/>
      <c r="ACA26" s="410"/>
      <c r="ACB26" s="410"/>
      <c r="ACC26" s="410"/>
      <c r="ACD26" s="410"/>
    </row>
    <row r="27" spans="1:758 10312:10312" x14ac:dyDescent="0.25">
      <c r="A27" s="8">
        <v>27</v>
      </c>
      <c r="B27" s="311" t="s">
        <v>125</v>
      </c>
      <c r="C27" s="9" t="s">
        <v>33</v>
      </c>
      <c r="D27" s="9" t="s">
        <v>29</v>
      </c>
      <c r="E27" s="9" t="s">
        <v>30</v>
      </c>
      <c r="F27" s="421">
        <v>37</v>
      </c>
      <c r="G27" s="9">
        <v>4</v>
      </c>
      <c r="H27" s="6"/>
      <c r="I27" s="6"/>
      <c r="J27" s="6"/>
      <c r="K27" s="6"/>
      <c r="L27" s="6"/>
      <c r="M27" s="6"/>
      <c r="N27" s="6"/>
      <c r="O27" s="6"/>
      <c r="P27" s="6"/>
      <c r="Q27" s="6"/>
      <c r="R27" s="6"/>
      <c r="S27" s="6"/>
      <c r="T27" s="6">
        <v>13509</v>
      </c>
      <c r="U27" s="6">
        <v>14988</v>
      </c>
      <c r="V27" s="6">
        <v>14967</v>
      </c>
      <c r="W27" s="6">
        <v>16933</v>
      </c>
      <c r="X27" s="6">
        <v>19279</v>
      </c>
      <c r="Y27" s="6">
        <v>23692</v>
      </c>
      <c r="Z27" s="6">
        <v>24177</v>
      </c>
      <c r="AA27" s="6"/>
      <c r="AB27" s="6">
        <v>25513</v>
      </c>
      <c r="AC27" s="6">
        <v>26889</v>
      </c>
      <c r="AD27" s="6">
        <v>28090</v>
      </c>
      <c r="AE27" s="6">
        <v>29376</v>
      </c>
      <c r="AF27" s="6">
        <v>30524</v>
      </c>
      <c r="AG27" s="6">
        <v>31537</v>
      </c>
      <c r="AH27" s="6">
        <v>32937</v>
      </c>
      <c r="AI27" s="6">
        <v>34122</v>
      </c>
      <c r="AJ27" s="6">
        <v>36039</v>
      </c>
      <c r="AK27" s="6">
        <v>37645</v>
      </c>
      <c r="AL27" s="6">
        <v>37972</v>
      </c>
      <c r="AM27" s="6">
        <v>38346</v>
      </c>
      <c r="AN27" s="6">
        <v>39371</v>
      </c>
      <c r="AO27" s="6">
        <v>39937</v>
      </c>
      <c r="AP27" s="6">
        <v>41070</v>
      </c>
      <c r="AQ27" s="6">
        <v>43441</v>
      </c>
      <c r="AR27" s="6">
        <v>44857</v>
      </c>
      <c r="AS27" s="6">
        <v>47879</v>
      </c>
      <c r="AT27" s="6">
        <v>48141</v>
      </c>
      <c r="AU27" s="6">
        <v>49586</v>
      </c>
      <c r="AV27" s="6">
        <v>51263</v>
      </c>
      <c r="AW27" s="6">
        <v>53504</v>
      </c>
      <c r="AX27" s="6">
        <v>54729</v>
      </c>
      <c r="AY27" s="6">
        <v>55638</v>
      </c>
      <c r="AZ27" s="6">
        <v>56459</v>
      </c>
      <c r="BA27" s="6">
        <v>57976</v>
      </c>
      <c r="BB27" s="6">
        <v>58652</v>
      </c>
      <c r="BC27" s="6">
        <v>61182</v>
      </c>
      <c r="BD27" s="6">
        <v>63279</v>
      </c>
      <c r="BE27" s="6">
        <v>64764</v>
      </c>
      <c r="BF27" s="6">
        <v>68282</v>
      </c>
      <c r="BG27" s="6">
        <v>75006</v>
      </c>
      <c r="BH27" s="6">
        <v>77623</v>
      </c>
      <c r="BI27" s="6">
        <v>80508</v>
      </c>
      <c r="BJ27" s="6">
        <v>82387</v>
      </c>
      <c r="BK27" s="6">
        <v>81657</v>
      </c>
      <c r="BL27" s="6">
        <v>82472</v>
      </c>
      <c r="BM27" s="6">
        <v>85759</v>
      </c>
      <c r="BN27" s="6">
        <v>88536</v>
      </c>
      <c r="BO27" s="6">
        <v>92695</v>
      </c>
      <c r="BP27" s="1">
        <v>95811</v>
      </c>
      <c r="BQ27" s="1">
        <v>99364</v>
      </c>
      <c r="BR27" s="1">
        <v>103638</v>
      </c>
      <c r="BS27" s="1">
        <v>109371</v>
      </c>
      <c r="BT27" s="1">
        <v>111678</v>
      </c>
      <c r="BU27" s="1">
        <v>116793</v>
      </c>
      <c r="BV27" s="1">
        <v>117643</v>
      </c>
      <c r="BW27" s="1">
        <v>123406</v>
      </c>
      <c r="BX27" s="1">
        <v>127331</v>
      </c>
      <c r="BY27" s="1">
        <v>132411</v>
      </c>
      <c r="BZ27" s="1">
        <v>131809</v>
      </c>
      <c r="CA27" s="1">
        <v>136854</v>
      </c>
      <c r="CB27" s="1">
        <v>141161</v>
      </c>
      <c r="CC27" s="1">
        <v>141223</v>
      </c>
      <c r="CD27" s="1">
        <v>145373</v>
      </c>
      <c r="CE27" s="1">
        <v>145692</v>
      </c>
      <c r="CF27" s="1">
        <v>146409</v>
      </c>
      <c r="CG27" s="1">
        <v>150594</v>
      </c>
      <c r="CH27" s="1">
        <v>160524</v>
      </c>
      <c r="CI27" s="1">
        <v>162000</v>
      </c>
      <c r="CJ27" s="1">
        <v>166387</v>
      </c>
      <c r="CK27" s="1">
        <v>169541</v>
      </c>
      <c r="CL27" s="1">
        <v>171350</v>
      </c>
      <c r="CM27" s="1">
        <v>177836</v>
      </c>
      <c r="CN27" s="1">
        <v>177114</v>
      </c>
      <c r="CO27" s="1">
        <v>179028</v>
      </c>
      <c r="CP27" s="1">
        <v>184925</v>
      </c>
      <c r="CQ27" s="1">
        <v>191060</v>
      </c>
      <c r="CR27" s="1">
        <v>196160</v>
      </c>
      <c r="CS27" s="1">
        <v>199590</v>
      </c>
      <c r="CT27" s="1">
        <v>199112</v>
      </c>
      <c r="CU27" s="1">
        <v>199908</v>
      </c>
      <c r="CV27" s="1">
        <v>199399</v>
      </c>
      <c r="CW27" s="1">
        <v>202110</v>
      </c>
      <c r="CX27" s="1">
        <v>202379</v>
      </c>
      <c r="CY27" s="1">
        <v>215698</v>
      </c>
      <c r="CZ27" s="1">
        <v>218038</v>
      </c>
      <c r="DA27" s="1">
        <v>225020</v>
      </c>
      <c r="DB27" s="1">
        <v>228821</v>
      </c>
      <c r="DC27" s="1">
        <v>232023</v>
      </c>
      <c r="DD27" s="1">
        <v>235755</v>
      </c>
      <c r="DE27" s="1">
        <v>240355</v>
      </c>
      <c r="DF27" s="1">
        <v>245466</v>
      </c>
      <c r="DG27" s="1">
        <v>248107</v>
      </c>
      <c r="DH27" s="1">
        <v>249615</v>
      </c>
      <c r="DI27" s="1">
        <v>252855</v>
      </c>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row>
    <row r="28" spans="1:758 10312:10312" s="49" customFormat="1" x14ac:dyDescent="0.25">
      <c r="A28" s="47">
        <v>28</v>
      </c>
      <c r="B28" s="311" t="s">
        <v>126</v>
      </c>
      <c r="C28" s="48" t="s">
        <v>33</v>
      </c>
      <c r="D28" s="48" t="s">
        <v>29</v>
      </c>
      <c r="E28" s="48" t="s">
        <v>30</v>
      </c>
      <c r="F28" s="421">
        <v>36</v>
      </c>
      <c r="G28" s="48">
        <v>4</v>
      </c>
      <c r="H28" s="6"/>
      <c r="I28" s="6"/>
      <c r="J28" s="6"/>
      <c r="K28" s="6"/>
      <c r="L28" s="6"/>
      <c r="M28" s="6"/>
      <c r="N28" s="6"/>
      <c r="O28" s="6"/>
      <c r="P28" s="6"/>
      <c r="Q28" s="6"/>
      <c r="R28" s="6"/>
      <c r="S28" s="6"/>
      <c r="T28" s="6">
        <v>4921</v>
      </c>
      <c r="U28" s="6">
        <v>5061</v>
      </c>
      <c r="V28" s="6">
        <v>5324</v>
      </c>
      <c r="W28" s="6">
        <v>5728</v>
      </c>
      <c r="X28" s="6">
        <v>5840</v>
      </c>
      <c r="Y28" s="6">
        <v>6180</v>
      </c>
      <c r="Z28" s="6">
        <v>6376</v>
      </c>
      <c r="AA28" s="6"/>
      <c r="AB28" s="6">
        <v>6702</v>
      </c>
      <c r="AC28" s="6">
        <v>7366</v>
      </c>
      <c r="AD28" s="6">
        <v>7605</v>
      </c>
      <c r="AE28" s="6">
        <v>7879</v>
      </c>
      <c r="AF28" s="6">
        <v>8004</v>
      </c>
      <c r="AG28" s="6">
        <v>8175</v>
      </c>
      <c r="AH28" s="6">
        <v>8491</v>
      </c>
      <c r="AI28" s="6">
        <v>8760</v>
      </c>
      <c r="AJ28" s="6">
        <v>9250</v>
      </c>
      <c r="AK28" s="6">
        <v>9865</v>
      </c>
      <c r="AL28" s="6">
        <v>11276</v>
      </c>
      <c r="AM28" s="6">
        <v>11419</v>
      </c>
      <c r="AN28" s="6">
        <v>11774</v>
      </c>
      <c r="AO28" s="6">
        <v>12155</v>
      </c>
      <c r="AP28" s="6">
        <v>12345</v>
      </c>
      <c r="AQ28" s="6">
        <v>12663</v>
      </c>
      <c r="AR28" s="6">
        <v>13184</v>
      </c>
      <c r="AS28" s="6">
        <v>11997</v>
      </c>
      <c r="AT28" s="6">
        <v>12636</v>
      </c>
      <c r="AU28" s="6">
        <v>13189</v>
      </c>
      <c r="AV28" s="6">
        <v>13629</v>
      </c>
      <c r="AW28" s="6">
        <v>14198</v>
      </c>
      <c r="AX28" s="6">
        <v>14517</v>
      </c>
      <c r="AY28" s="6">
        <v>14728</v>
      </c>
      <c r="AZ28" s="6">
        <v>15093</v>
      </c>
      <c r="BA28" s="6">
        <v>15469</v>
      </c>
      <c r="BB28" s="6">
        <v>15766</v>
      </c>
      <c r="BC28" s="6">
        <v>16266</v>
      </c>
      <c r="BD28" s="6">
        <v>16623</v>
      </c>
      <c r="BE28" s="6">
        <v>17254</v>
      </c>
      <c r="BF28" s="6">
        <v>18000</v>
      </c>
      <c r="BG28" s="6">
        <v>18797</v>
      </c>
      <c r="BH28" s="6">
        <v>19628</v>
      </c>
      <c r="BI28" s="6">
        <v>20786</v>
      </c>
      <c r="BJ28" s="6">
        <v>21228</v>
      </c>
      <c r="BK28" s="6">
        <v>21494</v>
      </c>
      <c r="BL28" s="6">
        <v>21816</v>
      </c>
      <c r="BM28" s="6">
        <v>22640</v>
      </c>
      <c r="BN28" s="6">
        <v>23381</v>
      </c>
      <c r="BO28" s="6">
        <v>23793</v>
      </c>
      <c r="BP28" s="6">
        <v>20403</v>
      </c>
      <c r="BQ28" s="6">
        <v>25127</v>
      </c>
      <c r="BR28" s="6">
        <v>25491</v>
      </c>
      <c r="BS28" s="6">
        <v>26183</v>
      </c>
      <c r="BT28" s="6">
        <v>26602</v>
      </c>
      <c r="BU28" s="6">
        <v>30673</v>
      </c>
      <c r="BV28" s="6">
        <v>31464</v>
      </c>
      <c r="BW28" s="6">
        <v>31933</v>
      </c>
      <c r="BX28" s="6">
        <v>32653</v>
      </c>
      <c r="BY28" s="6">
        <v>33328</v>
      </c>
      <c r="BZ28" s="6">
        <v>33677</v>
      </c>
      <c r="CA28" s="6">
        <v>34472</v>
      </c>
      <c r="CB28" s="6">
        <v>35661</v>
      </c>
      <c r="CC28" s="6">
        <v>35661</v>
      </c>
      <c r="CD28" s="6">
        <v>36443</v>
      </c>
      <c r="CE28" s="6">
        <v>37158</v>
      </c>
      <c r="CF28" s="6">
        <v>38093</v>
      </c>
      <c r="CG28" s="6">
        <v>39141</v>
      </c>
      <c r="CH28" s="6">
        <v>39871</v>
      </c>
      <c r="CI28" s="6">
        <v>40199</v>
      </c>
      <c r="CJ28" s="6">
        <v>41081</v>
      </c>
      <c r="CK28" s="6">
        <v>41795</v>
      </c>
      <c r="CL28" s="6">
        <v>42740</v>
      </c>
      <c r="CM28" s="6">
        <v>43781</v>
      </c>
      <c r="CN28" s="6">
        <v>44468</v>
      </c>
      <c r="CO28" s="6">
        <v>45570</v>
      </c>
      <c r="CP28" s="6">
        <v>46685</v>
      </c>
      <c r="CQ28" s="6">
        <v>48541</v>
      </c>
      <c r="CR28" s="6">
        <v>50008</v>
      </c>
      <c r="CS28" s="6">
        <v>54143</v>
      </c>
      <c r="CT28" s="6">
        <v>53878</v>
      </c>
      <c r="CU28" s="6">
        <v>54417</v>
      </c>
      <c r="CV28" s="6">
        <v>55823</v>
      </c>
      <c r="CW28" s="6">
        <v>57437</v>
      </c>
      <c r="CX28" s="6">
        <v>57990</v>
      </c>
      <c r="CY28" s="6">
        <v>60384</v>
      </c>
      <c r="CZ28" s="6">
        <v>61740</v>
      </c>
      <c r="DA28" s="6"/>
      <c r="DB28" s="6">
        <v>66145</v>
      </c>
      <c r="DC28" s="6">
        <v>67198</v>
      </c>
      <c r="DD28" s="6">
        <v>69301</v>
      </c>
      <c r="DE28" s="6">
        <v>71233</v>
      </c>
      <c r="DF28" s="6">
        <v>72804</v>
      </c>
      <c r="DG28" s="6">
        <v>73589</v>
      </c>
      <c r="DH28" s="6">
        <v>75029</v>
      </c>
      <c r="DI28" s="6">
        <v>76512</v>
      </c>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row>
    <row r="29" spans="1:758 10312:10312" x14ac:dyDescent="0.25">
      <c r="A29" s="8">
        <v>29</v>
      </c>
      <c r="B29" s="311" t="s">
        <v>127</v>
      </c>
      <c r="C29" s="9" t="s">
        <v>33</v>
      </c>
      <c r="D29" s="9" t="s">
        <v>29</v>
      </c>
      <c r="E29" s="9" t="s">
        <v>30</v>
      </c>
      <c r="F29" s="421">
        <v>35</v>
      </c>
      <c r="G29" s="9">
        <v>4</v>
      </c>
      <c r="H29" s="6"/>
      <c r="I29" s="6"/>
      <c r="J29" s="6"/>
      <c r="K29" s="6"/>
      <c r="L29" s="6"/>
      <c r="M29" s="6"/>
      <c r="N29" s="6"/>
      <c r="O29" s="6"/>
      <c r="P29" s="6"/>
      <c r="Q29" s="6"/>
      <c r="R29" s="6"/>
      <c r="S29" s="6"/>
      <c r="T29" s="6">
        <v>414</v>
      </c>
      <c r="U29" s="6">
        <v>438</v>
      </c>
      <c r="V29" s="6">
        <v>431</v>
      </c>
      <c r="W29" s="6">
        <v>438</v>
      </c>
      <c r="X29" s="6">
        <v>606</v>
      </c>
      <c r="Y29" s="6">
        <v>620</v>
      </c>
      <c r="Z29" s="6">
        <v>664</v>
      </c>
      <c r="AA29" s="6"/>
      <c r="AB29" s="6">
        <v>604</v>
      </c>
      <c r="AC29" s="6">
        <v>636</v>
      </c>
      <c r="AD29" s="6">
        <v>631</v>
      </c>
      <c r="AE29" s="6">
        <v>643</v>
      </c>
      <c r="AF29" s="6">
        <v>695</v>
      </c>
      <c r="AG29" s="6">
        <v>732</v>
      </c>
      <c r="AH29" s="6">
        <v>747</v>
      </c>
      <c r="AI29" s="6">
        <v>771</v>
      </c>
      <c r="AJ29" s="6">
        <v>778</v>
      </c>
      <c r="AK29" s="6">
        <v>836</v>
      </c>
      <c r="AL29" s="6">
        <v>842</v>
      </c>
      <c r="AM29" s="6">
        <v>863</v>
      </c>
      <c r="AN29" s="6">
        <v>849</v>
      </c>
      <c r="AO29" s="6">
        <v>864</v>
      </c>
      <c r="AP29" s="6">
        <v>888</v>
      </c>
      <c r="AQ29" s="6">
        <v>918</v>
      </c>
      <c r="AR29" s="6">
        <v>1377</v>
      </c>
      <c r="AS29" s="6">
        <v>1396</v>
      </c>
      <c r="AT29" s="6">
        <v>1413</v>
      </c>
      <c r="AU29" s="6">
        <v>1439</v>
      </c>
      <c r="AV29" s="6">
        <v>1431</v>
      </c>
      <c r="AW29" s="6">
        <v>1451</v>
      </c>
      <c r="AX29" s="6">
        <v>1466</v>
      </c>
      <c r="AY29" s="6">
        <v>1490</v>
      </c>
      <c r="AZ29" s="6">
        <v>1493</v>
      </c>
      <c r="BA29" s="6">
        <v>1507</v>
      </c>
      <c r="BB29" s="6">
        <v>1511</v>
      </c>
      <c r="BC29" s="6">
        <v>1516</v>
      </c>
      <c r="BD29" s="6">
        <v>1535</v>
      </c>
      <c r="BE29" s="6">
        <v>1612</v>
      </c>
      <c r="BF29" s="6">
        <v>1638</v>
      </c>
      <c r="BG29" s="6">
        <v>1682</v>
      </c>
      <c r="BH29" s="6">
        <v>1716</v>
      </c>
      <c r="BI29" s="6">
        <v>1731</v>
      </c>
      <c r="BJ29" s="6">
        <v>1819</v>
      </c>
      <c r="BK29" s="6">
        <v>1829</v>
      </c>
      <c r="BL29" s="6">
        <v>1923</v>
      </c>
      <c r="BM29" s="6">
        <v>1969</v>
      </c>
      <c r="BN29" s="6">
        <v>2034</v>
      </c>
      <c r="BO29" s="6">
        <v>2055</v>
      </c>
      <c r="BP29" s="1">
        <v>1956</v>
      </c>
      <c r="BQ29" s="1">
        <v>2172</v>
      </c>
      <c r="BR29" s="1">
        <v>2192</v>
      </c>
      <c r="BS29" s="1">
        <v>2228</v>
      </c>
      <c r="BT29" s="1">
        <v>2254</v>
      </c>
      <c r="BU29" s="1">
        <v>2303</v>
      </c>
      <c r="BV29" s="1">
        <v>2331</v>
      </c>
      <c r="BW29" s="1">
        <v>2356</v>
      </c>
      <c r="BX29" s="1">
        <v>2405</v>
      </c>
      <c r="BY29" s="1">
        <v>2408</v>
      </c>
      <c r="BZ29" s="1">
        <v>2422</v>
      </c>
      <c r="CA29" s="1">
        <v>2496</v>
      </c>
      <c r="CB29" s="1">
        <v>2561</v>
      </c>
      <c r="CC29" s="1">
        <v>2561</v>
      </c>
      <c r="CD29" s="1">
        <v>2581</v>
      </c>
      <c r="CE29" s="1">
        <v>2614</v>
      </c>
      <c r="CF29" s="1">
        <v>2640</v>
      </c>
      <c r="CG29" s="1">
        <v>2695</v>
      </c>
      <c r="CH29" s="1">
        <v>2750</v>
      </c>
      <c r="CI29" s="1">
        <v>2890</v>
      </c>
      <c r="CJ29" s="1">
        <v>3134</v>
      </c>
      <c r="CK29" s="1">
        <v>3213</v>
      </c>
      <c r="CL29" s="1">
        <v>3308</v>
      </c>
      <c r="CM29" s="1">
        <v>3410</v>
      </c>
      <c r="CN29" s="1">
        <v>3205</v>
      </c>
      <c r="CO29" s="1">
        <v>3326</v>
      </c>
      <c r="CP29" s="1">
        <v>3479</v>
      </c>
      <c r="CQ29" s="1">
        <v>3668</v>
      </c>
      <c r="CR29" s="1">
        <v>3945</v>
      </c>
      <c r="CS29" s="1">
        <v>3929</v>
      </c>
      <c r="CT29" s="1">
        <v>4027</v>
      </c>
      <c r="CU29" s="1">
        <v>4072</v>
      </c>
      <c r="CV29" s="1">
        <v>4165</v>
      </c>
      <c r="CW29" s="1">
        <v>4175</v>
      </c>
      <c r="CX29" s="1">
        <v>4261</v>
      </c>
      <c r="CY29" s="1">
        <v>4434</v>
      </c>
      <c r="CZ29" s="1">
        <v>4594</v>
      </c>
      <c r="DB29" s="1">
        <v>5140</v>
      </c>
      <c r="DC29" s="1">
        <v>5227</v>
      </c>
      <c r="DD29" s="1">
        <v>5424</v>
      </c>
      <c r="DE29" s="1">
        <v>5539</v>
      </c>
      <c r="DF29" s="1">
        <v>5573</v>
      </c>
      <c r="DG29" s="1">
        <v>5585</v>
      </c>
      <c r="DH29" s="1">
        <v>5636</v>
      </c>
      <c r="DI29" s="1">
        <v>5970</v>
      </c>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row>
    <row r="30" spans="1:758 10312:10312" x14ac:dyDescent="0.25">
      <c r="A30" s="8">
        <v>30</v>
      </c>
      <c r="B30" s="311" t="s">
        <v>128</v>
      </c>
      <c r="C30" s="9" t="s">
        <v>33</v>
      </c>
      <c r="D30" s="9" t="s">
        <v>29</v>
      </c>
      <c r="E30" s="9" t="s">
        <v>30</v>
      </c>
      <c r="F30" s="9">
        <v>14</v>
      </c>
      <c r="G30" s="9">
        <v>7</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v>125316</v>
      </c>
      <c r="BQ30" s="1">
        <v>126582</v>
      </c>
      <c r="BR30" s="1">
        <v>129450</v>
      </c>
      <c r="BS30" s="1">
        <v>134689</v>
      </c>
      <c r="BT30" s="1">
        <v>136132</v>
      </c>
      <c r="BU30" s="1">
        <v>137768</v>
      </c>
      <c r="BV30" s="1">
        <v>136439</v>
      </c>
      <c r="BW30" s="1">
        <v>137360</v>
      </c>
      <c r="BX30" s="1">
        <v>139646</v>
      </c>
      <c r="BY30" s="1">
        <v>143246</v>
      </c>
      <c r="BZ30" s="1">
        <v>143927</v>
      </c>
      <c r="CA30" s="1">
        <v>150472</v>
      </c>
      <c r="CB30" s="1">
        <v>155989</v>
      </c>
      <c r="CC30" s="1">
        <v>155981</v>
      </c>
      <c r="CD30" s="1">
        <v>158332</v>
      </c>
      <c r="CE30" s="1">
        <v>158716</v>
      </c>
      <c r="CF30" s="1">
        <v>159370</v>
      </c>
      <c r="CG30" s="1">
        <v>160429</v>
      </c>
      <c r="CH30" s="1">
        <v>166211</v>
      </c>
      <c r="CI30" s="1">
        <v>166446</v>
      </c>
      <c r="CJ30" s="1">
        <v>168475</v>
      </c>
      <c r="CK30" s="1">
        <v>169555</v>
      </c>
      <c r="CL30" s="1">
        <v>170435</v>
      </c>
      <c r="CM30" s="1">
        <v>172410</v>
      </c>
      <c r="CN30" s="1">
        <v>171615</v>
      </c>
      <c r="CO30" s="1">
        <v>171318</v>
      </c>
      <c r="CP30" s="1">
        <v>172725</v>
      </c>
      <c r="CQ30" s="1">
        <v>174048</v>
      </c>
      <c r="CR30" s="1">
        <v>175314</v>
      </c>
      <c r="CS30" s="1">
        <v>176814</v>
      </c>
      <c r="CT30" s="1">
        <v>176342</v>
      </c>
      <c r="CU30" s="1">
        <v>176626</v>
      </c>
      <c r="CV30" s="1">
        <v>175425</v>
      </c>
      <c r="CW30" s="1">
        <v>176126</v>
      </c>
      <c r="CX30" s="1">
        <v>176866</v>
      </c>
      <c r="CY30" s="1">
        <v>177893</v>
      </c>
      <c r="CZ30" s="1">
        <v>177764</v>
      </c>
      <c r="DA30" s="1">
        <v>182121</v>
      </c>
      <c r="DB30" s="1">
        <v>183713</v>
      </c>
      <c r="DC30" s="1">
        <v>184735</v>
      </c>
      <c r="DD30" s="1">
        <v>186022</v>
      </c>
      <c r="DE30" s="1">
        <v>186794</v>
      </c>
      <c r="DF30" s="1">
        <v>187946</v>
      </c>
      <c r="DG30" s="1">
        <v>188307</v>
      </c>
      <c r="DH30" s="1">
        <v>189311</v>
      </c>
      <c r="DI30" s="1">
        <v>190390</v>
      </c>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row>
    <row r="31" spans="1:758 10312:10312" x14ac:dyDescent="0.25">
      <c r="A31" s="8">
        <v>31</v>
      </c>
      <c r="B31" s="311" t="s">
        <v>129</v>
      </c>
      <c r="C31" s="9" t="s">
        <v>33</v>
      </c>
      <c r="D31" s="9" t="s">
        <v>29</v>
      </c>
      <c r="E31" s="9" t="s">
        <v>30</v>
      </c>
      <c r="F31" s="9">
        <v>15</v>
      </c>
      <c r="G31" s="9">
        <v>7</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v>72666</v>
      </c>
      <c r="BQ31" s="1">
        <v>75436</v>
      </c>
      <c r="BR31" s="1">
        <v>77725</v>
      </c>
      <c r="BS31" s="1">
        <v>78574</v>
      </c>
      <c r="BT31" s="1">
        <v>78990</v>
      </c>
      <c r="BU31" s="1">
        <v>80180</v>
      </c>
      <c r="BV31" s="1">
        <v>81071</v>
      </c>
      <c r="BW31" s="1">
        <v>84426</v>
      </c>
      <c r="BX31" s="1">
        <v>85587</v>
      </c>
      <c r="BY31" s="1">
        <v>75575</v>
      </c>
      <c r="BZ31" s="1">
        <v>75792</v>
      </c>
      <c r="CA31" s="1">
        <v>78648</v>
      </c>
      <c r="CB31" s="1">
        <v>82677</v>
      </c>
      <c r="CC31" s="1">
        <v>82742</v>
      </c>
      <c r="CD31" s="1">
        <v>85268</v>
      </c>
      <c r="CE31" s="1">
        <v>86171</v>
      </c>
      <c r="CF31" s="1">
        <v>86872</v>
      </c>
      <c r="CG31" s="1">
        <v>88293</v>
      </c>
      <c r="CH31" s="1">
        <v>89559</v>
      </c>
      <c r="CI31" s="1">
        <v>90049</v>
      </c>
      <c r="CJ31" s="1">
        <v>90881</v>
      </c>
      <c r="CK31" s="1">
        <v>91498</v>
      </c>
      <c r="CL31" s="1">
        <v>92571</v>
      </c>
      <c r="CM31" s="1">
        <v>94361</v>
      </c>
      <c r="CN31" s="1">
        <v>95493</v>
      </c>
      <c r="CO31" s="1">
        <v>96112</v>
      </c>
      <c r="CP31" s="1">
        <v>98788</v>
      </c>
      <c r="CQ31" s="1">
        <v>99003</v>
      </c>
      <c r="CR31" s="1">
        <v>99939</v>
      </c>
      <c r="CS31" s="1">
        <v>100510</v>
      </c>
      <c r="CT31" s="1">
        <v>100138</v>
      </c>
      <c r="CU31" s="1">
        <v>100494</v>
      </c>
      <c r="CV31" s="1">
        <v>100487</v>
      </c>
      <c r="CW31" s="1">
        <v>100923</v>
      </c>
      <c r="CX31" s="1">
        <v>100913</v>
      </c>
      <c r="CY31" s="1">
        <v>101951</v>
      </c>
      <c r="CZ31" s="1">
        <v>102725</v>
      </c>
      <c r="DA31" s="1">
        <v>105316</v>
      </c>
      <c r="DB31" s="1">
        <v>105891</v>
      </c>
      <c r="DC31" s="1">
        <v>106380</v>
      </c>
      <c r="DD31" s="1">
        <v>107306</v>
      </c>
      <c r="DE31" s="1">
        <v>108185</v>
      </c>
      <c r="DF31" s="1">
        <v>110206</v>
      </c>
      <c r="DG31" s="1">
        <v>110616</v>
      </c>
      <c r="DH31" s="1">
        <v>111312</v>
      </c>
      <c r="DI31" s="1">
        <v>111921</v>
      </c>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row>
    <row r="32" spans="1:758 10312:10312" x14ac:dyDescent="0.25">
      <c r="A32" s="8">
        <v>32</v>
      </c>
      <c r="B32" s="311" t="s">
        <v>130</v>
      </c>
      <c r="C32" s="9" t="s">
        <v>33</v>
      </c>
      <c r="D32" s="9" t="s">
        <v>29</v>
      </c>
      <c r="E32" s="9" t="s">
        <v>30</v>
      </c>
      <c r="F32" s="9">
        <v>16</v>
      </c>
      <c r="G32" s="9">
        <v>7</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v>57471</v>
      </c>
      <c r="BQ32" s="1">
        <v>59177</v>
      </c>
      <c r="BR32" s="1">
        <v>60182</v>
      </c>
      <c r="BS32" s="1">
        <v>60407</v>
      </c>
      <c r="BT32" s="1">
        <v>60472</v>
      </c>
      <c r="BU32" s="1">
        <v>60685</v>
      </c>
      <c r="BV32" s="1">
        <v>60138</v>
      </c>
      <c r="BW32" s="1">
        <v>60179</v>
      </c>
      <c r="BX32" s="1">
        <v>60401</v>
      </c>
      <c r="BY32" s="1">
        <v>60462</v>
      </c>
      <c r="BZ32" s="1">
        <v>60423</v>
      </c>
      <c r="CA32" s="1">
        <v>61499</v>
      </c>
      <c r="CB32" s="1">
        <v>62381</v>
      </c>
      <c r="CC32" s="1">
        <v>62515</v>
      </c>
      <c r="CD32" s="1">
        <v>62920</v>
      </c>
      <c r="CE32" s="1">
        <v>63079</v>
      </c>
      <c r="CF32" s="1">
        <v>63094</v>
      </c>
      <c r="CG32" s="1">
        <v>63188</v>
      </c>
      <c r="CH32" s="1">
        <v>63248</v>
      </c>
      <c r="CI32" s="1">
        <v>63176</v>
      </c>
      <c r="CJ32" s="1">
        <v>63492</v>
      </c>
      <c r="CK32" s="1">
        <v>63653</v>
      </c>
      <c r="CL32" s="1">
        <v>64070</v>
      </c>
      <c r="CM32" s="1">
        <v>64749</v>
      </c>
      <c r="CN32" s="1">
        <v>65019</v>
      </c>
      <c r="CO32" s="1">
        <v>65438</v>
      </c>
      <c r="CP32" s="1">
        <v>65592</v>
      </c>
      <c r="CQ32" s="1">
        <v>65662</v>
      </c>
      <c r="CR32" s="1">
        <v>65737</v>
      </c>
      <c r="CS32" s="1">
        <v>65350</v>
      </c>
      <c r="CT32" s="1">
        <v>65084</v>
      </c>
      <c r="CU32" s="1">
        <v>65145</v>
      </c>
      <c r="CV32" s="1">
        <v>65061</v>
      </c>
      <c r="CW32" s="1">
        <v>65293</v>
      </c>
      <c r="CX32" s="1">
        <v>65446</v>
      </c>
      <c r="CY32" s="1">
        <v>65876</v>
      </c>
      <c r="CZ32" s="1">
        <v>66229</v>
      </c>
      <c r="DA32" s="1">
        <v>67489</v>
      </c>
      <c r="DB32" s="1">
        <v>67659</v>
      </c>
      <c r="DC32" s="1">
        <v>67831</v>
      </c>
      <c r="DD32" s="1">
        <v>68116</v>
      </c>
      <c r="DE32" s="1">
        <v>68250</v>
      </c>
      <c r="DF32" s="1">
        <v>68352</v>
      </c>
      <c r="DG32" s="1">
        <v>68846</v>
      </c>
      <c r="DH32" s="1">
        <v>66567</v>
      </c>
      <c r="DI32" s="1">
        <v>66854</v>
      </c>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row>
    <row r="33" spans="1:758" x14ac:dyDescent="0.25">
      <c r="A33" s="8">
        <v>33</v>
      </c>
      <c r="B33" s="311" t="s">
        <v>131</v>
      </c>
      <c r="C33" s="9" t="s">
        <v>33</v>
      </c>
      <c r="D33" s="9" t="s">
        <v>29</v>
      </c>
      <c r="E33" s="9" t="s">
        <v>30</v>
      </c>
      <c r="F33" s="9">
        <v>18</v>
      </c>
      <c r="G33" s="9">
        <v>7</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v>22338</v>
      </c>
      <c r="BQ33" s="1">
        <v>22602</v>
      </c>
      <c r="BR33" s="1">
        <v>23032</v>
      </c>
      <c r="BS33" s="1">
        <v>23313</v>
      </c>
      <c r="BT33" s="1">
        <v>23374</v>
      </c>
      <c r="BU33" s="1">
        <v>23631</v>
      </c>
      <c r="BV33" s="1">
        <v>23639</v>
      </c>
      <c r="BW33" s="1">
        <v>23868</v>
      </c>
      <c r="BX33" s="1">
        <v>24209</v>
      </c>
      <c r="BY33" s="1">
        <v>24215</v>
      </c>
      <c r="BZ33" s="1">
        <v>24079</v>
      </c>
      <c r="CA33" s="1">
        <v>24465</v>
      </c>
      <c r="CB33" s="1">
        <v>24986</v>
      </c>
      <c r="CC33" s="1">
        <v>24933</v>
      </c>
      <c r="CD33" s="1">
        <v>25306</v>
      </c>
      <c r="CE33" s="1">
        <v>25466</v>
      </c>
      <c r="CF33" s="1">
        <v>25592</v>
      </c>
      <c r="CG33" s="1">
        <v>25803</v>
      </c>
      <c r="CH33" s="1">
        <v>26035</v>
      </c>
      <c r="CI33" s="1">
        <v>26118</v>
      </c>
      <c r="CJ33" s="1">
        <v>26481</v>
      </c>
      <c r="CK33" s="1">
        <v>26678</v>
      </c>
      <c r="CL33" s="1">
        <v>27164</v>
      </c>
      <c r="CM33" s="1">
        <v>27725</v>
      </c>
      <c r="CN33" s="1">
        <v>27811</v>
      </c>
      <c r="CO33" s="1">
        <v>27890</v>
      </c>
      <c r="CP33" s="1">
        <v>28083</v>
      </c>
      <c r="CQ33" s="1">
        <v>29278</v>
      </c>
      <c r="CR33" s="1">
        <v>29704</v>
      </c>
      <c r="CS33" s="1">
        <v>29285</v>
      </c>
      <c r="CT33" s="1">
        <v>30392</v>
      </c>
      <c r="CU33" s="1">
        <v>30724</v>
      </c>
      <c r="CV33" s="1">
        <v>31039</v>
      </c>
      <c r="CW33" s="1">
        <v>31801</v>
      </c>
      <c r="CX33" s="1">
        <v>31616</v>
      </c>
      <c r="CY33" s="1">
        <v>31960</v>
      </c>
      <c r="CZ33" s="1">
        <v>34450</v>
      </c>
      <c r="DA33" s="1">
        <v>29971</v>
      </c>
      <c r="DB33" s="1">
        <v>30273</v>
      </c>
      <c r="DC33" s="1">
        <v>30424</v>
      </c>
      <c r="DD33" s="1">
        <v>30693</v>
      </c>
      <c r="DE33" s="1">
        <v>30997</v>
      </c>
      <c r="DF33" s="1">
        <v>31208</v>
      </c>
      <c r="DG33" s="1">
        <v>31325</v>
      </c>
      <c r="DH33" s="1">
        <v>31589</v>
      </c>
      <c r="DI33" s="1">
        <v>31719</v>
      </c>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row>
    <row r="34" spans="1:758" x14ac:dyDescent="0.25">
      <c r="A34" s="8">
        <v>34</v>
      </c>
      <c r="B34" s="311" t="s">
        <v>197</v>
      </c>
      <c r="C34" s="9" t="s">
        <v>33</v>
      </c>
      <c r="D34" s="9" t="s">
        <v>29</v>
      </c>
      <c r="E34" s="9" t="s">
        <v>30</v>
      </c>
      <c r="F34" s="9">
        <v>24</v>
      </c>
      <c r="G34" s="9">
        <v>7</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v>1150</v>
      </c>
      <c r="BQ34" s="1">
        <v>1270</v>
      </c>
      <c r="BR34" s="1">
        <v>1370</v>
      </c>
      <c r="BS34" s="1">
        <v>1430</v>
      </c>
      <c r="BT34" s="1">
        <v>1474</v>
      </c>
      <c r="BU34" s="1">
        <v>1526</v>
      </c>
      <c r="BV34" s="1">
        <v>1561</v>
      </c>
      <c r="BW34" s="1">
        <v>1616</v>
      </c>
      <c r="BX34" s="1">
        <v>1677</v>
      </c>
      <c r="BY34" s="1">
        <v>1717</v>
      </c>
      <c r="BZ34" s="1">
        <v>1718</v>
      </c>
      <c r="CA34" s="1">
        <v>1807</v>
      </c>
      <c r="CB34" s="1">
        <v>1915</v>
      </c>
      <c r="CC34" s="1">
        <v>1911</v>
      </c>
      <c r="CD34" s="1">
        <v>1999</v>
      </c>
      <c r="CE34" s="1">
        <v>2015</v>
      </c>
      <c r="CF34" s="1">
        <v>2107</v>
      </c>
      <c r="CG34" s="1">
        <v>2189</v>
      </c>
      <c r="CH34" s="1">
        <v>2296</v>
      </c>
      <c r="CI34" s="1">
        <v>2325</v>
      </c>
      <c r="CJ34" s="1">
        <v>2389</v>
      </c>
      <c r="CK34" s="1">
        <v>2431</v>
      </c>
      <c r="CL34" s="1">
        <v>2480</v>
      </c>
      <c r="CM34" s="1">
        <v>2514</v>
      </c>
      <c r="CN34" s="1">
        <v>2235</v>
      </c>
      <c r="CO34" s="1">
        <v>2267</v>
      </c>
      <c r="CP34" s="1">
        <v>2284</v>
      </c>
      <c r="CQ34" s="1">
        <v>2293</v>
      </c>
      <c r="CR34" s="1">
        <v>2302</v>
      </c>
      <c r="CS34" s="1">
        <v>2303</v>
      </c>
      <c r="CT34" s="1">
        <v>2307</v>
      </c>
      <c r="CU34" s="1">
        <v>2327</v>
      </c>
      <c r="CV34" s="1">
        <v>2342</v>
      </c>
      <c r="CW34" s="1">
        <v>2349</v>
      </c>
      <c r="CX34" s="1">
        <v>2359</v>
      </c>
      <c r="CY34" s="1">
        <v>2383</v>
      </c>
      <c r="CZ34" s="1">
        <v>2407</v>
      </c>
      <c r="DA34" s="1">
        <v>2210</v>
      </c>
      <c r="DB34" s="1">
        <v>2237</v>
      </c>
      <c r="DC34" s="1">
        <v>2307</v>
      </c>
      <c r="DD34" s="1">
        <v>2474</v>
      </c>
      <c r="DE34" s="1">
        <v>2403</v>
      </c>
      <c r="DF34" s="1">
        <v>2499</v>
      </c>
      <c r="DG34" s="1">
        <v>2549</v>
      </c>
      <c r="DH34" s="1">
        <v>2775</v>
      </c>
      <c r="DI34" s="1">
        <v>2867</v>
      </c>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row>
    <row r="35" spans="1:758" x14ac:dyDescent="0.25">
      <c r="A35" s="8">
        <v>35</v>
      </c>
      <c r="B35" s="311" t="s">
        <v>132</v>
      </c>
      <c r="C35" s="9" t="s">
        <v>33</v>
      </c>
      <c r="D35" s="9" t="s">
        <v>29</v>
      </c>
      <c r="E35" s="9" t="s">
        <v>30</v>
      </c>
      <c r="F35" s="9">
        <v>20</v>
      </c>
      <c r="G35" s="9">
        <v>7</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v>19717</v>
      </c>
      <c r="BQ35" s="1">
        <v>20893</v>
      </c>
      <c r="BR35" s="1">
        <v>21578</v>
      </c>
      <c r="BS35" s="1">
        <v>21900</v>
      </c>
      <c r="BT35" s="1">
        <v>22010</v>
      </c>
      <c r="BU35" s="1">
        <v>22165</v>
      </c>
      <c r="BV35" s="1">
        <v>22178</v>
      </c>
      <c r="BW35" s="1">
        <v>22258</v>
      </c>
      <c r="BX35" s="1">
        <v>22520</v>
      </c>
      <c r="BY35" s="1">
        <v>22714</v>
      </c>
      <c r="BZ35" s="1">
        <v>22675</v>
      </c>
      <c r="CA35" s="1">
        <v>23536</v>
      </c>
      <c r="CB35" s="1">
        <v>24439</v>
      </c>
      <c r="CC35" s="1">
        <v>24471</v>
      </c>
      <c r="CD35" s="1">
        <v>24753</v>
      </c>
      <c r="CE35" s="1">
        <v>24771</v>
      </c>
      <c r="CF35" s="1">
        <v>24924</v>
      </c>
      <c r="CG35" s="1">
        <v>25002</v>
      </c>
      <c r="CH35" s="1">
        <v>24971</v>
      </c>
      <c r="CI35" s="1">
        <v>24946</v>
      </c>
      <c r="CJ35" s="1">
        <v>25105</v>
      </c>
      <c r="CK35" s="1">
        <v>25163</v>
      </c>
      <c r="CL35" s="1">
        <v>25353</v>
      </c>
      <c r="CM35" s="1">
        <v>25650</v>
      </c>
      <c r="CN35" s="1">
        <v>25667</v>
      </c>
      <c r="CO35" s="1">
        <v>26983</v>
      </c>
      <c r="CP35" s="1">
        <v>27167</v>
      </c>
      <c r="CQ35" s="1">
        <v>28637</v>
      </c>
      <c r="CR35" s="1">
        <v>29070</v>
      </c>
      <c r="CS35" s="1">
        <v>29282</v>
      </c>
      <c r="CT35" s="1">
        <v>29295</v>
      </c>
      <c r="CU35" s="1">
        <v>29434</v>
      </c>
      <c r="CV35" s="1">
        <v>29232</v>
      </c>
      <c r="CW35" s="1">
        <v>29376</v>
      </c>
      <c r="CX35" s="1">
        <v>29279</v>
      </c>
      <c r="CY35" s="1">
        <v>29473</v>
      </c>
      <c r="CZ35" s="1">
        <v>29440</v>
      </c>
      <c r="DA35" s="1">
        <v>20281</v>
      </c>
      <c r="DB35" s="1">
        <v>20281</v>
      </c>
      <c r="DC35" s="1">
        <v>20320</v>
      </c>
      <c r="DD35" s="1">
        <v>20324</v>
      </c>
      <c r="DE35" s="1">
        <v>20255</v>
      </c>
      <c r="DF35" s="1">
        <v>20377</v>
      </c>
      <c r="DG35" s="1">
        <v>20361</v>
      </c>
      <c r="DH35" s="1">
        <v>20444</v>
      </c>
      <c r="DI35" s="1">
        <v>20686</v>
      </c>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row>
    <row r="36" spans="1:758" x14ac:dyDescent="0.25">
      <c r="A36" s="8">
        <v>36</v>
      </c>
      <c r="B36" s="311" t="s">
        <v>133</v>
      </c>
      <c r="C36" s="9" t="s">
        <v>33</v>
      </c>
      <c r="D36" s="9" t="s">
        <v>29</v>
      </c>
      <c r="E36" s="9" t="s">
        <v>30</v>
      </c>
      <c r="F36" s="9">
        <v>19</v>
      </c>
      <c r="G36" s="9">
        <v>7</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v>18351</v>
      </c>
      <c r="BQ36" s="1">
        <v>18512</v>
      </c>
      <c r="BR36" s="1">
        <v>18642</v>
      </c>
      <c r="BS36" s="1">
        <v>18725</v>
      </c>
      <c r="BT36" s="1">
        <v>18711</v>
      </c>
      <c r="BU36" s="1">
        <v>18660</v>
      </c>
      <c r="BV36" s="1">
        <v>18296</v>
      </c>
      <c r="BW36" s="1">
        <v>18369</v>
      </c>
      <c r="BX36" s="1">
        <v>18551</v>
      </c>
      <c r="BY36" s="1">
        <v>18701</v>
      </c>
      <c r="BZ36" s="1">
        <v>18555</v>
      </c>
      <c r="CA36" s="1">
        <v>18757</v>
      </c>
      <c r="CB36" s="1">
        <v>18995</v>
      </c>
      <c r="CC36" s="1">
        <v>18969</v>
      </c>
      <c r="CD36" s="1">
        <v>19058</v>
      </c>
      <c r="CE36" s="1">
        <v>19293</v>
      </c>
      <c r="CF36" s="1">
        <v>19464</v>
      </c>
      <c r="CG36" s="1">
        <v>19556</v>
      </c>
      <c r="CH36" s="1">
        <v>22011</v>
      </c>
      <c r="CI36" s="1">
        <v>22426</v>
      </c>
      <c r="CJ36" s="1">
        <v>22550</v>
      </c>
      <c r="CK36" s="1">
        <v>23253</v>
      </c>
      <c r="CL36" s="1">
        <v>23556</v>
      </c>
      <c r="CM36" s="1">
        <v>24245</v>
      </c>
      <c r="CN36" s="1">
        <v>25340</v>
      </c>
      <c r="CO36" s="1">
        <v>25901</v>
      </c>
      <c r="CP36" s="1">
        <v>25972</v>
      </c>
      <c r="CQ36" s="1">
        <v>26225</v>
      </c>
      <c r="CR36" s="1">
        <v>26308</v>
      </c>
      <c r="CS36" s="1">
        <v>26376</v>
      </c>
      <c r="CT36" s="1">
        <v>26229</v>
      </c>
      <c r="CU36" s="1">
        <v>26185</v>
      </c>
      <c r="CV36" s="1">
        <v>26156</v>
      </c>
      <c r="CW36" s="1">
        <v>26195</v>
      </c>
      <c r="CX36" s="1">
        <v>26191</v>
      </c>
      <c r="CY36" s="1">
        <v>26310</v>
      </c>
      <c r="CZ36" s="1">
        <v>26391</v>
      </c>
      <c r="DA36" s="1">
        <v>27044</v>
      </c>
      <c r="DB36" s="1">
        <v>27144</v>
      </c>
      <c r="DC36" s="1">
        <v>27095</v>
      </c>
      <c r="DD36" s="1">
        <v>27217</v>
      </c>
      <c r="DE36" s="1">
        <v>27225</v>
      </c>
      <c r="DF36" s="1">
        <v>27153</v>
      </c>
      <c r="DG36" s="1">
        <v>27143</v>
      </c>
      <c r="DH36" s="1">
        <v>27233</v>
      </c>
      <c r="DI36" s="1">
        <v>27266</v>
      </c>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row>
    <row r="37" spans="1:758" x14ac:dyDescent="0.25">
      <c r="A37" s="8">
        <v>37</v>
      </c>
      <c r="B37" s="311" t="s">
        <v>134</v>
      </c>
      <c r="C37" s="9" t="s">
        <v>33</v>
      </c>
      <c r="D37" s="9" t="s">
        <v>29</v>
      </c>
      <c r="E37" s="9" t="s">
        <v>30</v>
      </c>
      <c r="F37" s="9">
        <v>21</v>
      </c>
      <c r="G37" s="9">
        <v>7</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v>11935</v>
      </c>
      <c r="BQ37" s="1">
        <v>12011</v>
      </c>
      <c r="BR37" s="1">
        <v>12132</v>
      </c>
      <c r="BS37" s="1">
        <v>12490</v>
      </c>
      <c r="BT37" s="1">
        <v>12655</v>
      </c>
      <c r="BU37" s="1">
        <v>12699</v>
      </c>
      <c r="BV37" s="1">
        <v>13142</v>
      </c>
      <c r="BW37" s="1">
        <v>13540</v>
      </c>
      <c r="BX37" s="1">
        <v>13700</v>
      </c>
      <c r="BY37" s="1">
        <v>15518</v>
      </c>
      <c r="BZ37" s="1">
        <v>15880</v>
      </c>
      <c r="CA37" s="1">
        <v>16352</v>
      </c>
      <c r="CB37" s="1">
        <v>18631</v>
      </c>
      <c r="CC37" s="1">
        <v>18461</v>
      </c>
      <c r="CD37" s="1">
        <v>18597</v>
      </c>
      <c r="CE37" s="1">
        <v>19073</v>
      </c>
      <c r="CF37" s="1">
        <v>19031</v>
      </c>
      <c r="CG37" s="1">
        <v>18965</v>
      </c>
      <c r="CH37" s="1">
        <v>18964</v>
      </c>
      <c r="CI37" s="1">
        <v>19045</v>
      </c>
      <c r="CJ37" s="1">
        <v>19175</v>
      </c>
      <c r="CK37" s="1">
        <v>19275</v>
      </c>
      <c r="CL37" s="1">
        <v>19391</v>
      </c>
      <c r="CM37" s="1">
        <v>19511</v>
      </c>
      <c r="CN37" s="1">
        <v>19616</v>
      </c>
      <c r="CO37" s="1">
        <v>19588</v>
      </c>
      <c r="CP37" s="1">
        <v>19639</v>
      </c>
      <c r="CQ37" s="1">
        <v>19619</v>
      </c>
      <c r="CR37" s="1">
        <v>19610</v>
      </c>
      <c r="CS37" s="1">
        <v>19462</v>
      </c>
      <c r="CT37" s="1">
        <v>19467</v>
      </c>
      <c r="CU37" s="1">
        <v>19580</v>
      </c>
      <c r="CV37" s="1">
        <v>19754</v>
      </c>
      <c r="CW37" s="1">
        <v>19897</v>
      </c>
      <c r="CX37" s="1">
        <v>19911</v>
      </c>
      <c r="CY37" s="1">
        <v>19999</v>
      </c>
      <c r="CZ37" s="1">
        <v>20099</v>
      </c>
      <c r="DA37" s="1">
        <v>13293</v>
      </c>
      <c r="DB37" s="1">
        <v>13408</v>
      </c>
      <c r="DC37" s="1">
        <v>13512</v>
      </c>
      <c r="DD37" s="1">
        <v>13711</v>
      </c>
      <c r="DE37" s="1">
        <v>13844</v>
      </c>
      <c r="DF37" s="1">
        <v>14233</v>
      </c>
      <c r="DG37" s="1">
        <v>14325</v>
      </c>
      <c r="DH37" s="1">
        <v>14659</v>
      </c>
      <c r="DI37" s="1">
        <v>14735</v>
      </c>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row>
    <row r="38" spans="1:758" x14ac:dyDescent="0.25">
      <c r="A38" s="8">
        <v>38</v>
      </c>
      <c r="B38" s="311" t="s">
        <v>135</v>
      </c>
      <c r="C38" s="9" t="s">
        <v>33</v>
      </c>
      <c r="D38" s="9" t="s">
        <v>29</v>
      </c>
      <c r="E38" s="9" t="s">
        <v>30</v>
      </c>
      <c r="F38" s="9">
        <v>23</v>
      </c>
      <c r="G38" s="9">
        <v>7</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v>7969</v>
      </c>
      <c r="BQ38" s="1">
        <v>8195</v>
      </c>
      <c r="BR38" s="1">
        <v>8363</v>
      </c>
      <c r="BS38" s="1">
        <v>8472</v>
      </c>
      <c r="BT38" s="1">
        <v>8671</v>
      </c>
      <c r="BU38" s="1">
        <v>8809</v>
      </c>
      <c r="BV38" s="1">
        <v>8318</v>
      </c>
      <c r="BW38" s="1">
        <v>8580</v>
      </c>
      <c r="BX38" s="1">
        <v>8805</v>
      </c>
      <c r="BY38" s="1">
        <v>8941</v>
      </c>
      <c r="BZ38" s="1">
        <v>8864</v>
      </c>
      <c r="CA38" s="1">
        <v>9214</v>
      </c>
      <c r="CB38" s="1">
        <v>9584</v>
      </c>
      <c r="CC38" s="1">
        <v>9590</v>
      </c>
      <c r="CD38" s="1">
        <v>9712</v>
      </c>
      <c r="CE38" s="1">
        <v>9769</v>
      </c>
      <c r="CF38" s="1">
        <v>9853</v>
      </c>
      <c r="CG38" s="1">
        <v>9914</v>
      </c>
      <c r="CH38" s="1">
        <v>10055</v>
      </c>
      <c r="CI38" s="1">
        <v>10098</v>
      </c>
      <c r="CJ38" s="1">
        <v>10195</v>
      </c>
      <c r="CK38" s="1">
        <v>10310</v>
      </c>
      <c r="CL38" s="1">
        <v>10443</v>
      </c>
      <c r="CM38" s="1">
        <v>10777</v>
      </c>
      <c r="CN38" s="1">
        <v>10860</v>
      </c>
      <c r="CO38" s="1">
        <v>11103</v>
      </c>
      <c r="CP38" s="1">
        <v>11291</v>
      </c>
      <c r="CQ38" s="1">
        <v>11430</v>
      </c>
      <c r="CR38" s="1">
        <v>11746</v>
      </c>
      <c r="CS38" s="1">
        <v>11904</v>
      </c>
      <c r="CT38" s="1">
        <v>12160</v>
      </c>
      <c r="CU38" s="1">
        <v>12288</v>
      </c>
      <c r="CV38" s="1">
        <v>12358</v>
      </c>
      <c r="CW38" s="1">
        <v>12473</v>
      </c>
      <c r="CX38" s="1">
        <v>12533</v>
      </c>
      <c r="CY38" s="1">
        <v>12675</v>
      </c>
      <c r="CZ38" s="1">
        <v>12788</v>
      </c>
      <c r="DA38" s="1">
        <v>2465</v>
      </c>
      <c r="DB38" s="1">
        <v>2464</v>
      </c>
      <c r="DC38" s="1">
        <v>2471</v>
      </c>
      <c r="DD38" s="1">
        <v>2492</v>
      </c>
      <c r="DE38" s="1">
        <v>2508</v>
      </c>
      <c r="DF38" s="1">
        <v>2529</v>
      </c>
      <c r="DG38" s="1">
        <v>3001</v>
      </c>
      <c r="DH38" s="1">
        <v>3301</v>
      </c>
      <c r="DI38" s="1">
        <v>3300</v>
      </c>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row>
    <row r="39" spans="1:758" x14ac:dyDescent="0.25">
      <c r="A39" s="8">
        <v>39</v>
      </c>
      <c r="B39" s="311" t="s">
        <v>136</v>
      </c>
      <c r="C39" s="9" t="s">
        <v>33</v>
      </c>
      <c r="D39" s="9" t="s">
        <v>29</v>
      </c>
      <c r="E39" s="9" t="s">
        <v>30</v>
      </c>
      <c r="F39" s="9">
        <v>22</v>
      </c>
      <c r="G39" s="9">
        <v>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v>1801</v>
      </c>
      <c r="BQ39" s="1">
        <v>2213</v>
      </c>
      <c r="BR39" s="1">
        <v>2387</v>
      </c>
      <c r="BS39" s="1">
        <v>2434</v>
      </c>
      <c r="BT39" s="1">
        <v>2492</v>
      </c>
      <c r="BU39" s="1">
        <v>2568</v>
      </c>
      <c r="BV39" s="1">
        <v>2608</v>
      </c>
      <c r="BW39" s="1">
        <v>2659</v>
      </c>
      <c r="BX39" s="1">
        <v>2789</v>
      </c>
      <c r="BY39" s="1">
        <v>2937</v>
      </c>
      <c r="BZ39" s="1">
        <v>2952</v>
      </c>
      <c r="CA39" s="1">
        <v>3459</v>
      </c>
      <c r="CB39" s="1">
        <v>4077</v>
      </c>
      <c r="CC39" s="1">
        <v>4063</v>
      </c>
      <c r="CD39" s="1">
        <v>4178</v>
      </c>
      <c r="CE39" s="1">
        <v>4202</v>
      </c>
      <c r="CF39" s="1">
        <v>4229</v>
      </c>
      <c r="CG39" s="1">
        <v>4261</v>
      </c>
      <c r="CH39" s="1">
        <v>4287</v>
      </c>
      <c r="CI39" s="1">
        <v>4308</v>
      </c>
      <c r="CJ39" s="1">
        <v>4327</v>
      </c>
      <c r="CK39" s="1">
        <v>4364</v>
      </c>
      <c r="CL39" s="1">
        <v>4446</v>
      </c>
      <c r="CM39" s="1">
        <v>4684</v>
      </c>
      <c r="CN39" s="1">
        <v>4763</v>
      </c>
      <c r="CO39" s="1">
        <v>4919</v>
      </c>
      <c r="CP39" s="1">
        <v>4949</v>
      </c>
      <c r="CQ39" s="1">
        <v>4970</v>
      </c>
      <c r="CR39" s="1">
        <v>5011</v>
      </c>
      <c r="CS39" s="1">
        <v>5018</v>
      </c>
      <c r="CT39" s="1">
        <v>5036</v>
      </c>
      <c r="CU39" s="1">
        <v>5051</v>
      </c>
      <c r="CV39" s="1">
        <v>5095</v>
      </c>
      <c r="CW39" s="1">
        <v>5119</v>
      </c>
      <c r="CX39" s="1">
        <v>5143</v>
      </c>
      <c r="CY39" s="1">
        <v>5238</v>
      </c>
      <c r="CZ39" s="1">
        <v>5320</v>
      </c>
      <c r="DA39" s="1">
        <v>5655</v>
      </c>
      <c r="DB39" s="1">
        <v>5687</v>
      </c>
      <c r="DC39" s="1">
        <v>5692</v>
      </c>
      <c r="DD39" s="1">
        <v>5730</v>
      </c>
      <c r="DE39" s="1">
        <v>5731</v>
      </c>
      <c r="DF39" s="1">
        <v>5741</v>
      </c>
      <c r="DG39" s="1">
        <v>5762</v>
      </c>
      <c r="DH39" s="1">
        <v>5763</v>
      </c>
      <c r="DI39" s="1">
        <v>5786</v>
      </c>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row>
    <row r="40" spans="1:758" x14ac:dyDescent="0.25">
      <c r="A40" s="8">
        <v>40</v>
      </c>
      <c r="B40" s="311" t="s">
        <v>159</v>
      </c>
      <c r="C40" s="9" t="s">
        <v>50</v>
      </c>
      <c r="D40" s="53"/>
      <c r="E40" s="53"/>
      <c r="F40" s="53"/>
      <c r="G40" s="53"/>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v>523</v>
      </c>
      <c r="BQ40" s="1">
        <v>598</v>
      </c>
      <c r="BR40" s="1">
        <v>609</v>
      </c>
      <c r="BS40" s="1">
        <v>652</v>
      </c>
      <c r="BT40" s="1">
        <v>673</v>
      </c>
      <c r="BU40" s="1">
        <v>657</v>
      </c>
      <c r="BV40" s="1">
        <v>585</v>
      </c>
      <c r="BW40" s="1">
        <v>630</v>
      </c>
      <c r="BX40" s="1">
        <v>682</v>
      </c>
      <c r="BY40" s="1">
        <v>686</v>
      </c>
      <c r="BZ40" s="1">
        <v>705</v>
      </c>
      <c r="CA40" s="1">
        <v>738</v>
      </c>
      <c r="CB40" s="1">
        <v>762</v>
      </c>
      <c r="CC40" s="1">
        <v>770</v>
      </c>
      <c r="CD40" s="1">
        <v>768</v>
      </c>
      <c r="CE40" s="1">
        <v>823</v>
      </c>
      <c r="CF40" s="1">
        <v>793</v>
      </c>
      <c r="CG40" s="1">
        <v>774</v>
      </c>
      <c r="CH40" s="1">
        <v>813</v>
      </c>
      <c r="CI40" s="1">
        <v>816</v>
      </c>
      <c r="CJ40" s="1">
        <v>851</v>
      </c>
      <c r="CK40" s="1">
        <v>875</v>
      </c>
      <c r="CL40" s="1">
        <v>1040</v>
      </c>
      <c r="CM40" s="1">
        <v>1091</v>
      </c>
      <c r="CN40" s="1">
        <v>1195</v>
      </c>
      <c r="CO40" s="1">
        <v>1240</v>
      </c>
      <c r="CP40" s="1">
        <v>1339</v>
      </c>
      <c r="CQ40" s="1">
        <v>1423</v>
      </c>
      <c r="CR40" s="1">
        <v>1452</v>
      </c>
      <c r="CS40" s="1">
        <v>1403</v>
      </c>
      <c r="CT40" s="1">
        <v>1573</v>
      </c>
      <c r="CU40" s="1">
        <v>308</v>
      </c>
      <c r="CV40" s="1">
        <v>1728</v>
      </c>
      <c r="CW40" s="1">
        <v>1702</v>
      </c>
      <c r="CX40" s="1">
        <v>1738</v>
      </c>
      <c r="CY40" s="1">
        <v>1751</v>
      </c>
      <c r="CZ40" s="1">
        <v>1787</v>
      </c>
      <c r="DA40" s="1">
        <v>1899</v>
      </c>
      <c r="DB40" s="1">
        <v>1885</v>
      </c>
      <c r="DC40" s="1">
        <v>1946</v>
      </c>
      <c r="DD40" s="1">
        <v>1964</v>
      </c>
      <c r="DE40" s="1">
        <v>2046</v>
      </c>
      <c r="DF40" s="1">
        <v>1754</v>
      </c>
      <c r="DG40" s="1">
        <v>1941</v>
      </c>
      <c r="DH40" s="1">
        <v>2107</v>
      </c>
      <c r="DI40" s="1">
        <v>2236</v>
      </c>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row>
    <row r="41" spans="1:758" x14ac:dyDescent="0.25">
      <c r="A41" s="8">
        <v>41</v>
      </c>
      <c r="B41" s="311" t="s">
        <v>160</v>
      </c>
      <c r="C41" s="9" t="s">
        <v>50</v>
      </c>
      <c r="D41" s="53"/>
      <c r="E41" s="53"/>
      <c r="F41" s="53"/>
      <c r="G41" s="53"/>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v>1713</v>
      </c>
      <c r="BQ41" s="1">
        <v>4430</v>
      </c>
      <c r="BR41" s="1">
        <v>8563</v>
      </c>
      <c r="BS41" s="1">
        <v>7777</v>
      </c>
      <c r="BT41" s="1">
        <v>5117</v>
      </c>
      <c r="BU41" s="1">
        <v>9262</v>
      </c>
      <c r="BV41" s="1">
        <v>6188</v>
      </c>
      <c r="BW41" s="1">
        <v>9348</v>
      </c>
      <c r="BX41" s="1">
        <v>9697</v>
      </c>
      <c r="BY41" s="1">
        <v>6269</v>
      </c>
      <c r="BZ41" s="1">
        <v>6275</v>
      </c>
      <c r="CA41" s="1">
        <v>6469</v>
      </c>
      <c r="CB41" s="1">
        <v>6625</v>
      </c>
      <c r="CC41" s="1">
        <v>6483</v>
      </c>
      <c r="CD41" s="1">
        <v>6954</v>
      </c>
      <c r="CE41" s="1">
        <v>7267</v>
      </c>
      <c r="CF41" s="1">
        <v>7374</v>
      </c>
      <c r="CG41" s="1">
        <v>8954</v>
      </c>
      <c r="CH41" s="1">
        <v>7406</v>
      </c>
      <c r="CI41" s="1">
        <v>6518</v>
      </c>
      <c r="CJ41" s="1">
        <v>7055</v>
      </c>
      <c r="CK41" s="1">
        <v>7823</v>
      </c>
      <c r="CL41" s="1">
        <v>7862</v>
      </c>
      <c r="CM41" s="1">
        <v>10250</v>
      </c>
      <c r="CN41" s="1">
        <v>8500</v>
      </c>
      <c r="CO41" s="1">
        <v>7704</v>
      </c>
      <c r="CP41" s="1">
        <v>9140</v>
      </c>
      <c r="CQ41" s="1">
        <v>9258</v>
      </c>
      <c r="CR41" s="1">
        <v>9291</v>
      </c>
      <c r="CS41" s="1">
        <v>9612</v>
      </c>
      <c r="CT41" s="1">
        <v>9459</v>
      </c>
      <c r="CU41" s="1">
        <v>1084</v>
      </c>
      <c r="CV41" s="1">
        <v>14606</v>
      </c>
      <c r="CW41" s="1">
        <v>14361</v>
      </c>
      <c r="CX41" s="1">
        <v>14973</v>
      </c>
      <c r="CY41" s="1">
        <v>15262</v>
      </c>
      <c r="CZ41" s="1">
        <v>16050</v>
      </c>
      <c r="DA41" s="1">
        <v>17656</v>
      </c>
      <c r="DB41" s="1">
        <v>17675</v>
      </c>
      <c r="DC41" s="1">
        <v>21258</v>
      </c>
      <c r="DD41" s="1">
        <v>18180</v>
      </c>
      <c r="DE41" s="1">
        <v>19136</v>
      </c>
      <c r="DF41" s="1">
        <v>18650</v>
      </c>
      <c r="DG41" s="1">
        <v>21681</v>
      </c>
      <c r="DH41" s="1">
        <v>24112</v>
      </c>
      <c r="DI41" s="1">
        <v>24725</v>
      </c>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row>
    <row r="42" spans="1:758" x14ac:dyDescent="0.25">
      <c r="A42" s="8">
        <v>42</v>
      </c>
      <c r="B42" s="311" t="s">
        <v>161</v>
      </c>
      <c r="C42" s="9" t="s">
        <v>50</v>
      </c>
      <c r="D42" s="53"/>
      <c r="E42" s="53"/>
      <c r="F42" s="53"/>
      <c r="G42" s="53"/>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v>20981</v>
      </c>
      <c r="BQ42" s="1">
        <v>22485</v>
      </c>
      <c r="BR42" s="1">
        <v>30013</v>
      </c>
      <c r="BS42" s="1">
        <v>31216</v>
      </c>
      <c r="BT42" s="1">
        <v>28953</v>
      </c>
      <c r="BU42" s="1">
        <v>32042</v>
      </c>
      <c r="BV42" s="1">
        <v>19950</v>
      </c>
      <c r="BW42" s="1">
        <v>29774</v>
      </c>
      <c r="BX42" s="1">
        <v>31184</v>
      </c>
      <c r="BY42" s="1">
        <v>17476</v>
      </c>
      <c r="BZ42" s="1">
        <v>16638</v>
      </c>
      <c r="CA42" s="1">
        <v>18068</v>
      </c>
      <c r="CB42" s="1">
        <v>19033</v>
      </c>
      <c r="CC42" s="1">
        <v>17349</v>
      </c>
      <c r="CD42" s="1">
        <v>18317</v>
      </c>
      <c r="CE42" s="1">
        <v>17903</v>
      </c>
      <c r="CF42" s="1">
        <v>17978</v>
      </c>
      <c r="CG42" s="1">
        <v>21416</v>
      </c>
      <c r="CH42" s="1">
        <v>19268</v>
      </c>
      <c r="CI42" s="1">
        <v>16178</v>
      </c>
      <c r="CJ42" s="1">
        <v>18009</v>
      </c>
      <c r="CK42" s="1">
        <v>18818</v>
      </c>
      <c r="CL42" s="1">
        <v>18721</v>
      </c>
      <c r="CM42" s="1">
        <v>23696</v>
      </c>
      <c r="CN42" s="1">
        <v>21227</v>
      </c>
      <c r="CO42" s="1">
        <v>18650</v>
      </c>
      <c r="CP42" s="1">
        <v>23294</v>
      </c>
      <c r="CQ42" s="1">
        <v>22893</v>
      </c>
      <c r="CR42" s="1">
        <v>24925</v>
      </c>
      <c r="CS42" s="1">
        <v>23724</v>
      </c>
      <c r="CT42" s="1">
        <v>24507</v>
      </c>
      <c r="CU42" s="1">
        <v>2714</v>
      </c>
      <c r="CV42" s="1">
        <v>27334</v>
      </c>
      <c r="CW42" s="1">
        <v>25887</v>
      </c>
      <c r="CX42" s="1">
        <v>26184</v>
      </c>
      <c r="CY42" s="1">
        <v>29798</v>
      </c>
      <c r="CZ42" s="1">
        <v>31940</v>
      </c>
      <c r="DA42" s="1">
        <v>34267</v>
      </c>
      <c r="DB42" s="1">
        <v>33627</v>
      </c>
      <c r="DC42" s="1">
        <v>41187</v>
      </c>
      <c r="DD42" s="1">
        <v>34876</v>
      </c>
      <c r="DE42" s="1">
        <v>41003</v>
      </c>
      <c r="DF42" s="1">
        <v>40566</v>
      </c>
      <c r="DG42" s="1">
        <v>41089</v>
      </c>
      <c r="DH42" s="1">
        <v>45514</v>
      </c>
      <c r="DI42" s="1">
        <v>46246</v>
      </c>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row>
    <row r="43" spans="1:758" x14ac:dyDescent="0.25">
      <c r="A43" s="8">
        <v>43</v>
      </c>
      <c r="B43" s="311" t="s">
        <v>162</v>
      </c>
      <c r="C43" s="9" t="s">
        <v>50</v>
      </c>
      <c r="D43" s="53"/>
      <c r="E43" s="53"/>
      <c r="F43" s="53"/>
      <c r="G43" s="53"/>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v>106034</v>
      </c>
      <c r="BQ43" s="1">
        <v>109550</v>
      </c>
      <c r="BR43" s="1">
        <v>128749</v>
      </c>
      <c r="BS43" s="1">
        <v>119962</v>
      </c>
      <c r="BT43" s="1">
        <v>96931</v>
      </c>
      <c r="BU43" s="1">
        <v>118452</v>
      </c>
      <c r="BV43" s="1">
        <v>85835</v>
      </c>
      <c r="BW43" s="1">
        <v>113659</v>
      </c>
      <c r="BX43" s="1">
        <v>108781</v>
      </c>
      <c r="BY43" s="1">
        <v>95977</v>
      </c>
      <c r="BZ43" s="1">
        <v>96087</v>
      </c>
      <c r="CA43" s="1">
        <v>108736</v>
      </c>
      <c r="CB43" s="1">
        <v>118139</v>
      </c>
      <c r="CC43" s="1">
        <v>102509</v>
      </c>
      <c r="CD43" s="1">
        <v>101050</v>
      </c>
      <c r="CE43" s="1">
        <v>96505</v>
      </c>
      <c r="CF43" s="1">
        <v>92822</v>
      </c>
      <c r="CG43" s="1">
        <v>101203</v>
      </c>
      <c r="CH43" s="1">
        <v>92697</v>
      </c>
      <c r="CI43" s="1">
        <v>77337</v>
      </c>
      <c r="CJ43" s="1">
        <v>91964</v>
      </c>
      <c r="CK43" s="1">
        <v>87196</v>
      </c>
      <c r="CL43" s="1">
        <v>95781</v>
      </c>
      <c r="CM43" s="1">
        <v>112795</v>
      </c>
      <c r="CN43" s="1">
        <v>112406</v>
      </c>
      <c r="CO43" s="1">
        <v>102050</v>
      </c>
      <c r="CP43" s="1">
        <v>106096</v>
      </c>
      <c r="CQ43" s="1">
        <v>109343</v>
      </c>
      <c r="CR43" s="1">
        <v>107639</v>
      </c>
      <c r="CS43" s="1">
        <v>105283</v>
      </c>
      <c r="CT43" s="1">
        <v>111352</v>
      </c>
      <c r="CU43" s="1">
        <v>21831</v>
      </c>
      <c r="CV43" s="1">
        <v>121628</v>
      </c>
      <c r="CW43" s="1">
        <v>114619</v>
      </c>
      <c r="CX43" s="1">
        <v>113117</v>
      </c>
      <c r="CY43" s="1">
        <v>110517</v>
      </c>
      <c r="CZ43" s="1">
        <v>121993</v>
      </c>
      <c r="DA43" s="1">
        <v>129171</v>
      </c>
      <c r="DB43" s="1">
        <v>121869</v>
      </c>
      <c r="DC43" s="1">
        <v>144425</v>
      </c>
      <c r="DD43" s="1">
        <v>129413</v>
      </c>
      <c r="DE43" s="1">
        <v>140070</v>
      </c>
      <c r="DF43" s="1">
        <v>136749</v>
      </c>
      <c r="DG43" s="1">
        <v>140488</v>
      </c>
      <c r="DH43" s="1">
        <v>157519</v>
      </c>
      <c r="DI43" s="1">
        <v>151206</v>
      </c>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row>
    <row r="44" spans="1:758" x14ac:dyDescent="0.25">
      <c r="A44" s="8">
        <v>44</v>
      </c>
      <c r="B44" s="311" t="s">
        <v>163</v>
      </c>
      <c r="C44" s="9" t="s">
        <v>50</v>
      </c>
      <c r="D44" s="53"/>
      <c r="E44" s="53"/>
      <c r="F44" s="53"/>
      <c r="G44" s="53"/>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v>81</v>
      </c>
      <c r="BQ44" s="1">
        <v>113</v>
      </c>
      <c r="BR44" s="1">
        <v>129</v>
      </c>
      <c r="BS44" s="1">
        <v>141</v>
      </c>
      <c r="BT44" s="1">
        <v>139</v>
      </c>
      <c r="BU44" s="1">
        <v>180</v>
      </c>
      <c r="BV44" s="1">
        <v>165</v>
      </c>
      <c r="BW44" s="1">
        <v>222</v>
      </c>
      <c r="BX44" s="1">
        <v>185</v>
      </c>
      <c r="BY44" s="1">
        <v>162</v>
      </c>
      <c r="BZ44" s="1">
        <v>139</v>
      </c>
      <c r="CA44" s="1">
        <v>156</v>
      </c>
      <c r="CB44" s="1">
        <v>153</v>
      </c>
      <c r="CC44" s="1">
        <v>158</v>
      </c>
      <c r="CD44" s="1">
        <v>163</v>
      </c>
      <c r="CE44" s="1">
        <v>142</v>
      </c>
      <c r="CF44" s="1">
        <v>161</v>
      </c>
      <c r="CG44" s="1">
        <v>133</v>
      </c>
      <c r="CH44" s="1">
        <v>157</v>
      </c>
      <c r="CI44" s="1">
        <v>187</v>
      </c>
      <c r="CJ44" s="1">
        <v>159</v>
      </c>
      <c r="CK44" s="1">
        <v>172</v>
      </c>
      <c r="CL44" s="1">
        <v>175</v>
      </c>
      <c r="CM44" s="1">
        <v>216</v>
      </c>
      <c r="CN44" s="1">
        <v>202</v>
      </c>
      <c r="CO44" s="1">
        <v>248</v>
      </c>
      <c r="CP44" s="1">
        <v>239</v>
      </c>
      <c r="CQ44" s="1">
        <v>237</v>
      </c>
      <c r="CR44" s="1">
        <v>262</v>
      </c>
      <c r="CS44" s="1">
        <v>238</v>
      </c>
      <c r="CT44" s="1">
        <v>261</v>
      </c>
      <c r="CU44" s="1">
        <v>70</v>
      </c>
      <c r="CV44" s="1">
        <v>237</v>
      </c>
      <c r="CW44" s="1">
        <v>273</v>
      </c>
      <c r="CX44" s="1">
        <v>265</v>
      </c>
      <c r="CY44" s="1">
        <v>270</v>
      </c>
      <c r="CZ44" s="1">
        <v>243</v>
      </c>
      <c r="DA44" s="1">
        <v>242</v>
      </c>
      <c r="DB44" s="1">
        <v>295</v>
      </c>
      <c r="DC44" s="1">
        <v>285</v>
      </c>
      <c r="DD44" s="1">
        <v>315</v>
      </c>
      <c r="DE44" s="1">
        <v>325</v>
      </c>
      <c r="DF44" s="1">
        <v>369</v>
      </c>
      <c r="DG44" s="1">
        <v>448</v>
      </c>
      <c r="DH44" s="1">
        <v>381</v>
      </c>
      <c r="DI44" s="1">
        <v>452</v>
      </c>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row>
    <row r="45" spans="1:758" x14ac:dyDescent="0.25">
      <c r="A45" s="8">
        <v>45</v>
      </c>
      <c r="B45" s="311" t="s">
        <v>164</v>
      </c>
      <c r="C45" s="9" t="s">
        <v>50</v>
      </c>
      <c r="D45" s="53"/>
      <c r="E45" s="53"/>
      <c r="F45" s="53"/>
      <c r="G45" s="53"/>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v>779</v>
      </c>
      <c r="BQ45" s="1">
        <v>2512</v>
      </c>
      <c r="BR45" s="1">
        <v>1373</v>
      </c>
      <c r="BS45" s="1">
        <v>2641</v>
      </c>
      <c r="BT45" s="1">
        <v>5260</v>
      </c>
      <c r="BU45" s="1">
        <v>1769</v>
      </c>
      <c r="BV45" s="1">
        <v>2043</v>
      </c>
      <c r="BW45" s="1">
        <v>2069</v>
      </c>
      <c r="BX45" s="1">
        <v>2011</v>
      </c>
      <c r="BY45" s="1">
        <v>2741</v>
      </c>
      <c r="BZ45" s="1">
        <v>2835</v>
      </c>
      <c r="CA45" s="1">
        <v>2880</v>
      </c>
      <c r="CB45" s="1">
        <v>2851</v>
      </c>
      <c r="CC45" s="1">
        <v>3138</v>
      </c>
      <c r="CD45" s="1">
        <v>2995</v>
      </c>
      <c r="CE45" s="1">
        <v>3130</v>
      </c>
      <c r="CF45" s="1">
        <v>3181</v>
      </c>
      <c r="CG45" s="1">
        <v>3323</v>
      </c>
      <c r="CH45" s="1">
        <v>3182</v>
      </c>
      <c r="CI45" s="1">
        <v>3925</v>
      </c>
      <c r="CJ45" s="1">
        <v>3785</v>
      </c>
      <c r="CK45" s="1">
        <v>3693</v>
      </c>
      <c r="CL45" s="1">
        <v>3684</v>
      </c>
      <c r="CM45" s="1">
        <v>4067</v>
      </c>
      <c r="CN45" s="1">
        <v>3526</v>
      </c>
      <c r="CO45" s="1">
        <v>4293</v>
      </c>
      <c r="CP45" s="1">
        <v>4034</v>
      </c>
      <c r="CQ45" s="1">
        <v>4292</v>
      </c>
      <c r="CR45" s="1">
        <v>4716</v>
      </c>
      <c r="CS45" s="1">
        <v>4712</v>
      </c>
      <c r="CT45" s="1">
        <v>5237</v>
      </c>
      <c r="CU45" s="1">
        <v>921</v>
      </c>
      <c r="CV45" s="1">
        <v>4746</v>
      </c>
      <c r="CW45" s="1">
        <v>5347</v>
      </c>
      <c r="CX45" s="1">
        <v>5032</v>
      </c>
      <c r="CY45" s="1">
        <v>5348</v>
      </c>
      <c r="CZ45" s="1">
        <v>4917</v>
      </c>
      <c r="DA45" s="1">
        <v>4714</v>
      </c>
      <c r="DB45" s="1">
        <v>5994</v>
      </c>
      <c r="DC45" s="1">
        <v>4612</v>
      </c>
      <c r="DD45" s="1">
        <v>8013</v>
      </c>
      <c r="DE45" s="1">
        <v>8555</v>
      </c>
      <c r="DF45" s="1">
        <v>8676</v>
      </c>
      <c r="DG45" s="1">
        <v>6992</v>
      </c>
      <c r="DH45" s="1">
        <v>5821</v>
      </c>
      <c r="DI45" s="1">
        <v>6108</v>
      </c>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row>
    <row r="46" spans="1:758" x14ac:dyDescent="0.25">
      <c r="A46" s="8">
        <v>46</v>
      </c>
      <c r="B46" s="311" t="s">
        <v>165</v>
      </c>
      <c r="C46" s="9" t="s">
        <v>50</v>
      </c>
      <c r="D46" s="53"/>
      <c r="E46" s="53"/>
      <c r="F46" s="53"/>
      <c r="G46" s="53"/>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v>4025</v>
      </c>
      <c r="BQ46" s="1">
        <v>4730</v>
      </c>
      <c r="BR46" s="1">
        <v>8995</v>
      </c>
      <c r="BS46" s="1">
        <v>10448</v>
      </c>
      <c r="BT46" s="1">
        <v>13001</v>
      </c>
      <c r="BU46" s="1">
        <v>11730</v>
      </c>
      <c r="BV46" s="1">
        <v>13354</v>
      </c>
      <c r="BW46" s="1">
        <v>12966</v>
      </c>
      <c r="BX46" s="1">
        <v>12893</v>
      </c>
      <c r="BY46" s="1">
        <v>15906</v>
      </c>
      <c r="BZ46" s="1">
        <v>15873</v>
      </c>
      <c r="CA46" s="1">
        <v>15420</v>
      </c>
      <c r="CB46" s="1">
        <v>14694</v>
      </c>
      <c r="CC46" s="1">
        <v>16179</v>
      </c>
      <c r="CD46" s="1">
        <v>15326</v>
      </c>
      <c r="CE46" s="1">
        <v>16022</v>
      </c>
      <c r="CF46" s="1">
        <v>15880</v>
      </c>
      <c r="CG46" s="1">
        <v>15796</v>
      </c>
      <c r="CH46" s="1">
        <v>14768</v>
      </c>
      <c r="CI46" s="1">
        <v>16919</v>
      </c>
      <c r="CJ46" s="1">
        <v>15728</v>
      </c>
      <c r="CK46" s="1">
        <v>15984</v>
      </c>
      <c r="CL46" s="1">
        <v>16569</v>
      </c>
      <c r="CM46" s="1">
        <v>17511</v>
      </c>
      <c r="CN46" s="1">
        <v>15171</v>
      </c>
      <c r="CO46" s="1">
        <v>18045</v>
      </c>
      <c r="CP46" s="1">
        <v>16619</v>
      </c>
      <c r="CQ46" s="1">
        <v>17452</v>
      </c>
      <c r="CR46" s="1">
        <v>18626</v>
      </c>
      <c r="CS46" s="1">
        <v>19057</v>
      </c>
      <c r="CT46" s="1">
        <v>18717</v>
      </c>
      <c r="CU46" s="1">
        <v>3400</v>
      </c>
      <c r="CV46" s="1">
        <v>16421</v>
      </c>
      <c r="CW46" s="1">
        <v>18678</v>
      </c>
      <c r="CX46" s="1">
        <v>18819</v>
      </c>
      <c r="CY46" s="1">
        <v>20969</v>
      </c>
      <c r="CZ46" s="1">
        <v>19887</v>
      </c>
      <c r="DA46" s="1">
        <v>19826</v>
      </c>
      <c r="DB46" s="1">
        <v>22343</v>
      </c>
      <c r="DC46" s="1">
        <v>18034</v>
      </c>
      <c r="DD46" s="1">
        <v>25171</v>
      </c>
      <c r="DE46" s="1">
        <v>21600</v>
      </c>
      <c r="DF46" s="1">
        <v>22077</v>
      </c>
      <c r="DG46" s="1">
        <v>23260</v>
      </c>
      <c r="DH46" s="1">
        <v>21020</v>
      </c>
      <c r="DI46" s="1">
        <v>21423</v>
      </c>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row>
    <row r="47" spans="1:758" x14ac:dyDescent="0.25">
      <c r="A47" s="8">
        <v>47</v>
      </c>
      <c r="B47" s="311" t="s">
        <v>166</v>
      </c>
      <c r="C47" s="9" t="s">
        <v>50</v>
      </c>
      <c r="D47" s="53"/>
      <c r="E47" s="53"/>
      <c r="F47" s="53"/>
      <c r="G47" s="53"/>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v>45390</v>
      </c>
      <c r="BQ47" s="1">
        <v>50879</v>
      </c>
      <c r="BR47" s="1">
        <v>63953</v>
      </c>
      <c r="BS47" s="1">
        <v>73582</v>
      </c>
      <c r="BT47" s="1">
        <v>90868</v>
      </c>
      <c r="BU47" s="1">
        <v>67925</v>
      </c>
      <c r="BV47" s="1">
        <v>73536</v>
      </c>
      <c r="BW47" s="1">
        <v>56944</v>
      </c>
      <c r="BX47" s="1">
        <v>58944</v>
      </c>
      <c r="BY47" s="1">
        <v>60661</v>
      </c>
      <c r="BZ47" s="1">
        <v>61836</v>
      </c>
      <c r="CA47" s="1">
        <v>58668</v>
      </c>
      <c r="CB47" s="1">
        <v>57041</v>
      </c>
      <c r="CC47" s="1">
        <v>74843</v>
      </c>
      <c r="CD47" s="1">
        <v>77980</v>
      </c>
      <c r="CE47" s="1">
        <v>81777</v>
      </c>
      <c r="CF47" s="1">
        <v>83682</v>
      </c>
      <c r="CG47" s="1">
        <v>79341</v>
      </c>
      <c r="CH47" s="1">
        <v>66699</v>
      </c>
      <c r="CI47" s="1">
        <v>74458</v>
      </c>
      <c r="CJ47" s="1">
        <v>58032</v>
      </c>
      <c r="CK47" s="1">
        <v>62527</v>
      </c>
      <c r="CL47" s="1">
        <v>56016</v>
      </c>
      <c r="CM47" s="1">
        <v>54771</v>
      </c>
      <c r="CN47" s="1">
        <v>49425</v>
      </c>
      <c r="CO47" s="1">
        <v>66187</v>
      </c>
      <c r="CP47" s="1">
        <v>64327</v>
      </c>
      <c r="CQ47" s="1">
        <v>62786</v>
      </c>
      <c r="CR47" s="1">
        <v>67869</v>
      </c>
      <c r="CS47" s="1">
        <v>66485</v>
      </c>
      <c r="CT47" s="1">
        <v>55476</v>
      </c>
      <c r="CU47" s="1">
        <v>22668</v>
      </c>
      <c r="CV47" s="1">
        <v>46269</v>
      </c>
      <c r="CW47" s="1">
        <v>53881</v>
      </c>
      <c r="CX47" s="1">
        <v>55636</v>
      </c>
      <c r="CY47" s="1">
        <v>58782</v>
      </c>
      <c r="CZ47" s="1">
        <v>51722</v>
      </c>
      <c r="DA47" s="1">
        <v>54157</v>
      </c>
      <c r="DB47" s="1">
        <v>61433</v>
      </c>
      <c r="DC47" s="1">
        <v>48997</v>
      </c>
      <c r="DD47" s="1">
        <v>68268</v>
      </c>
      <c r="DE47" s="1">
        <v>64064</v>
      </c>
      <c r="DF47" s="1">
        <v>69378</v>
      </c>
      <c r="DG47" s="1">
        <v>65007</v>
      </c>
      <c r="DH47" s="1">
        <v>56198</v>
      </c>
      <c r="DI47" s="1">
        <v>62686</v>
      </c>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row>
    <row r="48" spans="1:758" x14ac:dyDescent="0.25">
      <c r="A48" s="8">
        <v>48</v>
      </c>
      <c r="B48" s="311" t="s">
        <v>167</v>
      </c>
      <c r="C48" s="9" t="s">
        <v>50</v>
      </c>
      <c r="D48" s="53"/>
      <c r="E48" s="53"/>
      <c r="F48" s="53"/>
      <c r="G48" s="53"/>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v>0</v>
      </c>
      <c r="BQ48" s="1">
        <v>0</v>
      </c>
      <c r="BR48" s="1">
        <v>4</v>
      </c>
      <c r="BS48" s="1">
        <v>14</v>
      </c>
      <c r="BT48" s="1">
        <v>34</v>
      </c>
      <c r="BU48" s="1">
        <v>38</v>
      </c>
      <c r="BV48" s="1">
        <v>50</v>
      </c>
      <c r="BW48" s="1">
        <v>70</v>
      </c>
      <c r="BX48" s="1">
        <v>87</v>
      </c>
      <c r="BY48" s="1">
        <v>69</v>
      </c>
      <c r="BZ48" s="1">
        <v>70</v>
      </c>
      <c r="CA48" s="1">
        <v>77</v>
      </c>
      <c r="CB48" s="1">
        <v>95</v>
      </c>
      <c r="CC48" s="1">
        <v>73</v>
      </c>
      <c r="CD48" s="1">
        <v>108</v>
      </c>
      <c r="CE48" s="1">
        <v>107</v>
      </c>
      <c r="CF48" s="1">
        <v>102</v>
      </c>
      <c r="CG48" s="1">
        <v>106</v>
      </c>
      <c r="CH48" s="1">
        <v>93</v>
      </c>
      <c r="CI48" s="1">
        <v>84</v>
      </c>
      <c r="CJ48" s="1">
        <v>83</v>
      </c>
      <c r="CK48" s="1">
        <v>87</v>
      </c>
      <c r="CL48" s="1">
        <v>77</v>
      </c>
      <c r="CM48" s="1">
        <v>75</v>
      </c>
      <c r="CN48" s="1">
        <v>78</v>
      </c>
      <c r="CO48" s="1">
        <v>74</v>
      </c>
      <c r="CP48" s="1">
        <v>80</v>
      </c>
      <c r="CQ48" s="1">
        <v>90</v>
      </c>
      <c r="CR48" s="1">
        <v>100</v>
      </c>
      <c r="CS48" s="1">
        <v>101</v>
      </c>
      <c r="CT48" s="1">
        <v>111</v>
      </c>
      <c r="CU48" s="1">
        <v>30</v>
      </c>
      <c r="CV48" s="1">
        <v>114</v>
      </c>
      <c r="CW48" s="1">
        <v>106</v>
      </c>
      <c r="CX48" s="1">
        <v>104</v>
      </c>
      <c r="CY48" s="1">
        <v>128</v>
      </c>
      <c r="CZ48" s="1">
        <v>143</v>
      </c>
      <c r="DA48" s="1">
        <v>145</v>
      </c>
      <c r="DB48" s="1">
        <v>149</v>
      </c>
      <c r="DC48" s="1">
        <v>157</v>
      </c>
      <c r="DD48" s="1">
        <v>165</v>
      </c>
      <c r="DE48" s="1">
        <v>151</v>
      </c>
      <c r="DF48" s="1">
        <v>113</v>
      </c>
      <c r="DG48" s="1">
        <v>167</v>
      </c>
      <c r="DH48" s="1">
        <v>129</v>
      </c>
      <c r="DI48" s="1">
        <v>137</v>
      </c>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row>
    <row r="49" spans="1:1008" x14ac:dyDescent="0.25">
      <c r="A49" s="8">
        <v>49</v>
      </c>
      <c r="B49" s="311" t="s">
        <v>168</v>
      </c>
      <c r="C49" s="9" t="s">
        <v>50</v>
      </c>
      <c r="D49" s="53"/>
      <c r="E49" s="53"/>
      <c r="F49" s="53"/>
      <c r="G49" s="53"/>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v>0</v>
      </c>
      <c r="BQ49" s="1">
        <v>0</v>
      </c>
      <c r="BR49" s="1">
        <v>11</v>
      </c>
      <c r="BS49" s="1">
        <v>61</v>
      </c>
      <c r="BT49" s="1">
        <v>290</v>
      </c>
      <c r="BU49" s="1">
        <v>437</v>
      </c>
      <c r="BV49" s="1">
        <v>603</v>
      </c>
      <c r="BW49" s="1">
        <v>776</v>
      </c>
      <c r="BX49" s="1">
        <v>937</v>
      </c>
      <c r="BY49" s="1">
        <v>2828</v>
      </c>
      <c r="BZ49" s="1">
        <v>1279</v>
      </c>
      <c r="CA49" s="1">
        <v>1355</v>
      </c>
      <c r="CB49" s="1">
        <v>1269</v>
      </c>
      <c r="CC49" s="1">
        <v>1322</v>
      </c>
      <c r="CD49" s="1">
        <v>1323</v>
      </c>
      <c r="CE49" s="1">
        <v>1300</v>
      </c>
      <c r="CF49" s="1">
        <v>1335</v>
      </c>
      <c r="CG49" s="1">
        <v>1337</v>
      </c>
      <c r="CH49" s="1">
        <v>1380</v>
      </c>
      <c r="CI49" s="1">
        <v>1395</v>
      </c>
      <c r="CJ49" s="1">
        <v>1436</v>
      </c>
      <c r="CK49" s="1">
        <v>1544</v>
      </c>
      <c r="CL49" s="1">
        <v>1601</v>
      </c>
      <c r="CM49" s="1">
        <v>1652</v>
      </c>
      <c r="CN49" s="1">
        <v>1797</v>
      </c>
      <c r="CO49" s="1">
        <v>1775</v>
      </c>
      <c r="CP49" s="1">
        <v>1698</v>
      </c>
      <c r="CQ49" s="1">
        <v>1777</v>
      </c>
      <c r="CR49" s="1">
        <v>1953</v>
      </c>
      <c r="CS49" s="1">
        <v>1911</v>
      </c>
      <c r="CT49" s="1">
        <v>1885</v>
      </c>
      <c r="CU49" s="1">
        <v>443</v>
      </c>
      <c r="CV49" s="1">
        <v>2044</v>
      </c>
      <c r="CW49" s="1">
        <v>2110</v>
      </c>
      <c r="CX49" s="1">
        <v>2073</v>
      </c>
      <c r="CY49" s="1">
        <v>2221</v>
      </c>
      <c r="CZ49" s="1">
        <v>2287</v>
      </c>
      <c r="DA49" s="1">
        <v>2088</v>
      </c>
      <c r="DB49" s="1">
        <v>2061</v>
      </c>
      <c r="DC49" s="1">
        <v>1884</v>
      </c>
      <c r="DD49" s="1">
        <v>1839</v>
      </c>
      <c r="DE49" s="1">
        <v>1875</v>
      </c>
      <c r="DF49" s="1">
        <v>1769</v>
      </c>
      <c r="DG49" s="1">
        <v>2567</v>
      </c>
      <c r="DH49" s="1">
        <v>2237</v>
      </c>
      <c r="DI49" s="1">
        <v>2509</v>
      </c>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row>
    <row r="50" spans="1:1008" x14ac:dyDescent="0.25">
      <c r="A50" s="8">
        <v>50</v>
      </c>
      <c r="B50" s="311" t="s">
        <v>169</v>
      </c>
      <c r="C50" s="9" t="s">
        <v>50</v>
      </c>
      <c r="D50" s="53"/>
      <c r="E50" s="53"/>
      <c r="F50" s="53"/>
      <c r="G50" s="53"/>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v>2439</v>
      </c>
      <c r="BQ50" s="1">
        <v>2302</v>
      </c>
      <c r="BR50" s="1">
        <v>3333</v>
      </c>
      <c r="BS50" s="1">
        <v>3497</v>
      </c>
      <c r="BT50" s="1">
        <v>4091</v>
      </c>
      <c r="BU50" s="1">
        <v>4577</v>
      </c>
      <c r="BV50" s="1">
        <v>5806</v>
      </c>
      <c r="BW50" s="1">
        <v>6835</v>
      </c>
      <c r="BX50" s="1">
        <v>8185</v>
      </c>
      <c r="BY50" s="1">
        <v>18814</v>
      </c>
      <c r="BZ50" s="1">
        <v>11151</v>
      </c>
      <c r="CA50" s="1">
        <v>12182</v>
      </c>
      <c r="CB50" s="1">
        <v>10963</v>
      </c>
      <c r="CC50" s="1">
        <v>11142</v>
      </c>
      <c r="CD50" s="1">
        <v>10879</v>
      </c>
      <c r="CE50" s="1">
        <v>10357</v>
      </c>
      <c r="CF50" s="1">
        <v>10698</v>
      </c>
      <c r="CG50" s="1">
        <v>10315</v>
      </c>
      <c r="CH50" s="1">
        <v>11037</v>
      </c>
      <c r="CI50" s="1">
        <v>10704</v>
      </c>
      <c r="CJ50" s="1">
        <v>10895</v>
      </c>
      <c r="CK50" s="1">
        <v>10872</v>
      </c>
      <c r="CL50" s="1">
        <v>10896</v>
      </c>
      <c r="CM50" s="1">
        <v>11180</v>
      </c>
      <c r="CN50" s="1">
        <v>11268</v>
      </c>
      <c r="CO50" s="1">
        <v>10666</v>
      </c>
      <c r="CP50" s="1">
        <v>10377</v>
      </c>
      <c r="CQ50" s="1">
        <v>10477</v>
      </c>
      <c r="CR50" s="1">
        <v>10882</v>
      </c>
      <c r="CS50" s="1">
        <v>10721</v>
      </c>
      <c r="CT50" s="1">
        <v>10258</v>
      </c>
      <c r="CU50" s="1">
        <v>2082</v>
      </c>
      <c r="CV50" s="1">
        <v>10291</v>
      </c>
      <c r="CW50" s="1">
        <v>10528</v>
      </c>
      <c r="CX50" s="1">
        <v>10647</v>
      </c>
      <c r="CY50" s="1">
        <v>11381</v>
      </c>
      <c r="CZ50" s="1">
        <v>11041</v>
      </c>
      <c r="DA50" s="1">
        <v>10624</v>
      </c>
      <c r="DB50" s="1">
        <v>10857</v>
      </c>
      <c r="DC50" s="1">
        <v>10405</v>
      </c>
      <c r="DD50" s="1">
        <v>10576</v>
      </c>
      <c r="DE50" s="1">
        <v>10424</v>
      </c>
      <c r="DF50" s="1">
        <v>10160</v>
      </c>
      <c r="DG50" s="1">
        <v>11307</v>
      </c>
      <c r="DH50" s="1">
        <v>10562</v>
      </c>
      <c r="DI50" s="1">
        <v>11322</v>
      </c>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row>
    <row r="51" spans="1:1008" x14ac:dyDescent="0.25">
      <c r="A51" s="8">
        <v>51</v>
      </c>
      <c r="B51" s="311" t="s">
        <v>170</v>
      </c>
      <c r="C51" s="9" t="s">
        <v>50</v>
      </c>
      <c r="D51" s="53"/>
      <c r="E51" s="53"/>
      <c r="F51" s="53"/>
      <c r="G51" s="53"/>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v>33093</v>
      </c>
      <c r="BQ51" s="1">
        <v>26791</v>
      </c>
      <c r="BR51" s="1">
        <v>21496</v>
      </c>
      <c r="BS51" s="1">
        <v>20196</v>
      </c>
      <c r="BT51" s="1">
        <v>23557</v>
      </c>
      <c r="BU51" s="1">
        <v>26186</v>
      </c>
      <c r="BV51" s="1">
        <v>32723</v>
      </c>
      <c r="BW51" s="1">
        <v>39647</v>
      </c>
      <c r="BX51" s="1">
        <v>44828</v>
      </c>
      <c r="BY51" s="1">
        <v>53923</v>
      </c>
      <c r="BZ51" s="1">
        <v>44005</v>
      </c>
      <c r="CA51" s="1">
        <v>42347</v>
      </c>
      <c r="CB51" s="1">
        <v>36160</v>
      </c>
      <c r="CC51" s="1">
        <v>34561</v>
      </c>
      <c r="CD51" s="1">
        <v>32550</v>
      </c>
      <c r="CE51" s="1">
        <v>30916</v>
      </c>
      <c r="CF51" s="1">
        <v>33553</v>
      </c>
      <c r="CG51" s="1">
        <v>38370</v>
      </c>
      <c r="CH51" s="1">
        <v>49708</v>
      </c>
      <c r="CI51" s="1">
        <v>53279</v>
      </c>
      <c r="CJ51" s="1">
        <v>54672</v>
      </c>
      <c r="CK51" s="1">
        <v>55329</v>
      </c>
      <c r="CL51" s="1">
        <v>54056</v>
      </c>
      <c r="CM51" s="1">
        <v>48286</v>
      </c>
      <c r="CN51" s="1">
        <v>38665</v>
      </c>
      <c r="CO51" s="1">
        <v>32083</v>
      </c>
      <c r="CP51" s="1">
        <v>30596</v>
      </c>
      <c r="CQ51" s="1">
        <v>28709</v>
      </c>
      <c r="CR51" s="1">
        <v>29097</v>
      </c>
      <c r="CS51" s="1">
        <v>30323</v>
      </c>
      <c r="CT51" s="1">
        <v>34535</v>
      </c>
      <c r="CU51" s="1">
        <v>12289</v>
      </c>
      <c r="CV51" s="1">
        <v>35298</v>
      </c>
      <c r="CW51" s="1">
        <v>36261</v>
      </c>
      <c r="CX51" s="1">
        <v>35185</v>
      </c>
      <c r="CY51" s="1">
        <v>32923</v>
      </c>
      <c r="CZ51" s="1">
        <v>29718</v>
      </c>
      <c r="DA51" s="1">
        <v>25127</v>
      </c>
      <c r="DB51" s="1">
        <v>28230</v>
      </c>
      <c r="DC51" s="1">
        <v>23932</v>
      </c>
      <c r="DD51" s="1">
        <v>22595</v>
      </c>
      <c r="DE51" s="1">
        <v>21030</v>
      </c>
      <c r="DF51" s="1">
        <v>22359</v>
      </c>
      <c r="DG51" s="1">
        <v>27162</v>
      </c>
      <c r="DH51" s="1">
        <v>23872</v>
      </c>
      <c r="DI51" s="1">
        <v>27144</v>
      </c>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row>
    <row r="52" spans="1:1008" x14ac:dyDescent="0.25">
      <c r="A52" s="8">
        <v>66</v>
      </c>
      <c r="B52" s="311" t="s">
        <v>171</v>
      </c>
      <c r="C52" s="9" t="s">
        <v>50</v>
      </c>
      <c r="D52" s="53"/>
      <c r="E52" s="53"/>
      <c r="F52" s="53"/>
      <c r="G52" s="53"/>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v>0</v>
      </c>
      <c r="BQ52" s="1">
        <v>0</v>
      </c>
      <c r="BR52" s="1">
        <v>0</v>
      </c>
      <c r="BS52" s="1">
        <v>0</v>
      </c>
      <c r="BT52" s="1">
        <v>0</v>
      </c>
      <c r="BU52" s="1">
        <v>1</v>
      </c>
      <c r="BV52" s="1">
        <v>0</v>
      </c>
      <c r="BW52" s="1">
        <v>2</v>
      </c>
      <c r="BX52" s="1">
        <v>4</v>
      </c>
      <c r="BY52" s="1">
        <v>79</v>
      </c>
      <c r="BZ52" s="1">
        <v>104</v>
      </c>
      <c r="CA52" s="1">
        <v>101</v>
      </c>
      <c r="CB52" s="1">
        <v>103</v>
      </c>
      <c r="CC52" s="1">
        <v>108</v>
      </c>
      <c r="CD52" s="1">
        <v>111</v>
      </c>
      <c r="CE52" s="1">
        <v>111</v>
      </c>
      <c r="CF52" s="1">
        <v>137</v>
      </c>
      <c r="CG52" s="1">
        <v>139</v>
      </c>
      <c r="CH52" s="1">
        <v>155</v>
      </c>
      <c r="CI52" s="1">
        <v>160</v>
      </c>
      <c r="CJ52" s="1">
        <v>171</v>
      </c>
      <c r="CK52" s="1">
        <v>164</v>
      </c>
      <c r="CL52" s="1">
        <v>173</v>
      </c>
      <c r="CM52" s="1">
        <v>172</v>
      </c>
      <c r="CN52" s="1">
        <v>128</v>
      </c>
      <c r="CO52" s="1">
        <v>114</v>
      </c>
      <c r="CP52" s="1">
        <v>116</v>
      </c>
      <c r="CQ52" s="1">
        <v>115</v>
      </c>
      <c r="CR52" s="1">
        <v>118</v>
      </c>
      <c r="CS52" s="1">
        <v>104</v>
      </c>
      <c r="CT52" s="1">
        <v>95</v>
      </c>
      <c r="CU52" s="1">
        <v>30</v>
      </c>
      <c r="CV52" s="1">
        <v>93</v>
      </c>
      <c r="CW52" s="1">
        <v>116</v>
      </c>
      <c r="CX52" s="1">
        <v>125</v>
      </c>
      <c r="CY52" s="1">
        <v>127</v>
      </c>
      <c r="CZ52" s="1">
        <v>133</v>
      </c>
      <c r="DA52" s="1">
        <v>147</v>
      </c>
      <c r="DB52" s="1">
        <v>158</v>
      </c>
      <c r="DC52" s="1">
        <v>169</v>
      </c>
      <c r="DD52" s="1">
        <v>177</v>
      </c>
      <c r="DE52" s="1">
        <v>185</v>
      </c>
      <c r="DF52" s="1">
        <v>153</v>
      </c>
      <c r="DG52" s="1">
        <v>232</v>
      </c>
      <c r="DH52" s="1">
        <v>239</v>
      </c>
      <c r="DI52" s="1">
        <v>248</v>
      </c>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row>
    <row r="53" spans="1:1008" x14ac:dyDescent="0.25">
      <c r="A53" s="8">
        <v>67</v>
      </c>
      <c r="B53" s="311" t="s">
        <v>172</v>
      </c>
      <c r="C53" s="9" t="s">
        <v>50</v>
      </c>
      <c r="D53" s="53"/>
      <c r="E53" s="53"/>
      <c r="F53" s="53"/>
      <c r="G53" s="53"/>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v>0</v>
      </c>
      <c r="BQ53" s="1">
        <v>3</v>
      </c>
      <c r="BR53" s="1">
        <v>3</v>
      </c>
      <c r="BS53" s="1">
        <v>3</v>
      </c>
      <c r="BT53" s="1">
        <v>2</v>
      </c>
      <c r="BU53" s="1">
        <v>13</v>
      </c>
      <c r="BV53" s="1">
        <v>2</v>
      </c>
      <c r="BW53" s="1">
        <v>4</v>
      </c>
      <c r="BX53" s="1">
        <v>7</v>
      </c>
      <c r="BY53" s="1">
        <v>286</v>
      </c>
      <c r="BZ53" s="1">
        <v>1951</v>
      </c>
      <c r="CA53" s="1">
        <v>2004</v>
      </c>
      <c r="CB53" s="1">
        <v>2046</v>
      </c>
      <c r="CC53" s="1">
        <v>2139</v>
      </c>
      <c r="CD53" s="1">
        <v>2314</v>
      </c>
      <c r="CE53" s="1">
        <v>2345</v>
      </c>
      <c r="CF53" s="1">
        <v>2392</v>
      </c>
      <c r="CG53" s="1">
        <v>2504</v>
      </c>
      <c r="CH53" s="1">
        <v>2517</v>
      </c>
      <c r="CI53" s="1">
        <v>2612</v>
      </c>
      <c r="CJ53" s="1">
        <v>2732</v>
      </c>
      <c r="CK53" s="1">
        <v>2782</v>
      </c>
      <c r="CL53" s="1">
        <v>2740</v>
      </c>
      <c r="CM53" s="1">
        <v>2801</v>
      </c>
      <c r="CN53" s="1">
        <v>2717</v>
      </c>
      <c r="CO53" s="1">
        <v>2326</v>
      </c>
      <c r="CP53" s="1">
        <v>2341</v>
      </c>
      <c r="CQ53" s="1">
        <v>2404</v>
      </c>
      <c r="CR53" s="1">
        <v>2607</v>
      </c>
      <c r="CS53" s="1">
        <v>2470</v>
      </c>
      <c r="CT53" s="1">
        <v>1846</v>
      </c>
      <c r="CU53" s="1">
        <v>279</v>
      </c>
      <c r="CV53" s="1">
        <v>1879</v>
      </c>
      <c r="CW53" s="1">
        <v>1975</v>
      </c>
      <c r="CX53" s="1">
        <v>2086</v>
      </c>
      <c r="CY53" s="1">
        <v>2011</v>
      </c>
      <c r="CZ53" s="1">
        <v>2153</v>
      </c>
      <c r="DA53" s="1">
        <v>2206</v>
      </c>
      <c r="DB53" s="1">
        <v>2276</v>
      </c>
      <c r="DC53" s="1">
        <v>2267</v>
      </c>
      <c r="DD53" s="1">
        <v>2173</v>
      </c>
      <c r="DE53" s="1">
        <v>5589</v>
      </c>
      <c r="DF53" s="1">
        <v>5512</v>
      </c>
      <c r="DG53" s="1">
        <v>6145</v>
      </c>
      <c r="DH53" s="1">
        <v>5839</v>
      </c>
      <c r="DI53" s="1">
        <v>5858</v>
      </c>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row>
    <row r="54" spans="1:1008" x14ac:dyDescent="0.25">
      <c r="A54" s="8">
        <v>68</v>
      </c>
      <c r="B54" s="311" t="s">
        <v>173</v>
      </c>
      <c r="C54" s="9" t="s">
        <v>50</v>
      </c>
      <c r="D54" s="53"/>
      <c r="E54" s="53"/>
      <c r="F54" s="53"/>
      <c r="G54" s="53"/>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v>6736</v>
      </c>
      <c r="BQ54" s="1">
        <v>7048</v>
      </c>
      <c r="BR54" s="1">
        <v>9212</v>
      </c>
      <c r="BS54" s="1">
        <v>10077</v>
      </c>
      <c r="BT54" s="1">
        <v>10909</v>
      </c>
      <c r="BU54" s="1">
        <v>11779</v>
      </c>
      <c r="BV54" s="1">
        <v>12100</v>
      </c>
      <c r="BW54" s="1">
        <v>12616</v>
      </c>
      <c r="BX54" s="1">
        <v>13486</v>
      </c>
      <c r="BY54" s="1">
        <v>16425</v>
      </c>
      <c r="BZ54" s="1">
        <v>24800</v>
      </c>
      <c r="CA54" s="1">
        <v>26259</v>
      </c>
      <c r="CB54" s="1">
        <v>27173</v>
      </c>
      <c r="CC54" s="1">
        <v>28499</v>
      </c>
      <c r="CD54" s="1">
        <v>29978</v>
      </c>
      <c r="CE54" s="1">
        <v>31627</v>
      </c>
      <c r="CF54" s="1">
        <v>32549</v>
      </c>
      <c r="CG54" s="1">
        <v>33939</v>
      </c>
      <c r="CH54" s="1">
        <v>34612</v>
      </c>
      <c r="CI54" s="1">
        <v>35853</v>
      </c>
      <c r="CJ54" s="1">
        <v>37476</v>
      </c>
      <c r="CK54" s="1">
        <v>38579</v>
      </c>
      <c r="CL54" s="1">
        <v>39559</v>
      </c>
      <c r="CM54" s="1">
        <v>41645</v>
      </c>
      <c r="CN54" s="1">
        <v>41137</v>
      </c>
      <c r="CO54" s="1">
        <v>38741</v>
      </c>
      <c r="CP54" s="1">
        <v>39213</v>
      </c>
      <c r="CQ54" s="1">
        <v>39822</v>
      </c>
      <c r="CR54" s="1">
        <v>41565</v>
      </c>
      <c r="CS54" s="1">
        <v>41908</v>
      </c>
      <c r="CT54" s="1">
        <v>41361</v>
      </c>
      <c r="CU54" s="1">
        <v>11361</v>
      </c>
      <c r="CV54" s="1">
        <v>39003</v>
      </c>
      <c r="CW54" s="1">
        <v>39657</v>
      </c>
      <c r="CX54" s="1">
        <v>40721</v>
      </c>
      <c r="CY54" s="1">
        <v>43927</v>
      </c>
      <c r="CZ54" s="1">
        <v>44410</v>
      </c>
      <c r="DA54" s="1">
        <v>45897</v>
      </c>
      <c r="DB54" s="1">
        <v>47144</v>
      </c>
      <c r="DC54" s="1">
        <v>47797</v>
      </c>
      <c r="DD54" s="1">
        <v>48654</v>
      </c>
      <c r="DE54" s="1">
        <v>61794</v>
      </c>
      <c r="DF54" s="1">
        <v>62507</v>
      </c>
      <c r="DG54" s="1">
        <v>64435</v>
      </c>
      <c r="DH54" s="1">
        <v>64563</v>
      </c>
      <c r="DI54" s="1">
        <v>65687</v>
      </c>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row>
    <row r="55" spans="1:1008" x14ac:dyDescent="0.25">
      <c r="A55" s="8">
        <v>69</v>
      </c>
      <c r="B55" s="311" t="s">
        <v>174</v>
      </c>
      <c r="C55" s="9" t="s">
        <v>50</v>
      </c>
      <c r="D55" s="53"/>
      <c r="E55" s="53"/>
      <c r="F55" s="53"/>
      <c r="G55" s="53"/>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v>37232</v>
      </c>
      <c r="BQ55" s="1">
        <v>42120</v>
      </c>
      <c r="BR55" s="1">
        <v>51497</v>
      </c>
      <c r="BS55" s="1">
        <v>55805</v>
      </c>
      <c r="BT55" s="1">
        <v>59944</v>
      </c>
      <c r="BU55" s="1">
        <v>61530</v>
      </c>
      <c r="BV55" s="1">
        <v>61682</v>
      </c>
      <c r="BW55" s="1">
        <v>62106</v>
      </c>
      <c r="BX55" s="1">
        <v>62791</v>
      </c>
      <c r="BY55" s="1">
        <v>65126</v>
      </c>
      <c r="BZ55" s="1">
        <v>74964</v>
      </c>
      <c r="CA55" s="1">
        <v>76766</v>
      </c>
      <c r="CB55" s="1">
        <v>79557</v>
      </c>
      <c r="CC55" s="1">
        <v>85828</v>
      </c>
      <c r="CD55" s="1">
        <v>90502</v>
      </c>
      <c r="CE55" s="1">
        <v>94799</v>
      </c>
      <c r="CF55" s="1">
        <v>96066</v>
      </c>
      <c r="CG55" s="1">
        <v>98366</v>
      </c>
      <c r="CH55" s="1">
        <v>99078</v>
      </c>
      <c r="CI55" s="1">
        <v>104480</v>
      </c>
      <c r="CJ55" s="1">
        <v>106749</v>
      </c>
      <c r="CK55" s="1">
        <v>108824</v>
      </c>
      <c r="CL55" s="1">
        <v>111056</v>
      </c>
      <c r="CM55" s="1">
        <v>115206</v>
      </c>
      <c r="CN55" s="1">
        <v>120502</v>
      </c>
      <c r="CO55" s="1">
        <v>118965</v>
      </c>
      <c r="CP55" s="1">
        <v>121354</v>
      </c>
      <c r="CQ55" s="1">
        <v>122813</v>
      </c>
      <c r="CR55" s="1">
        <v>124623</v>
      </c>
      <c r="CS55" s="1">
        <v>124538</v>
      </c>
      <c r="CT55" s="1">
        <v>124208</v>
      </c>
      <c r="CU55" s="1">
        <v>41024</v>
      </c>
      <c r="CV55" s="1">
        <v>121317</v>
      </c>
      <c r="CW55" s="1">
        <v>120616</v>
      </c>
      <c r="CX55" s="1">
        <v>120807</v>
      </c>
      <c r="CY55" s="1">
        <v>122219</v>
      </c>
      <c r="CZ55" s="1">
        <v>123983</v>
      </c>
      <c r="DA55" s="1">
        <v>124720</v>
      </c>
      <c r="DB55" s="1">
        <v>123866</v>
      </c>
      <c r="DC55" s="1">
        <v>120233</v>
      </c>
      <c r="DD55" s="1">
        <v>117753</v>
      </c>
      <c r="DE55" s="1">
        <v>138945</v>
      </c>
      <c r="DF55" s="1">
        <v>136311</v>
      </c>
      <c r="DG55" s="1">
        <v>134634</v>
      </c>
      <c r="DH55" s="1">
        <v>131360</v>
      </c>
      <c r="DI55" s="1">
        <v>130481</v>
      </c>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row>
    <row r="56" spans="1:1008" x14ac:dyDescent="0.25">
      <c r="A56" s="8">
        <v>52</v>
      </c>
      <c r="B56" s="311" t="s">
        <v>137</v>
      </c>
      <c r="C56" s="9" t="s">
        <v>33</v>
      </c>
      <c r="D56" s="9" t="s">
        <v>29</v>
      </c>
      <c r="E56" s="9" t="s">
        <v>145</v>
      </c>
      <c r="F56" s="9">
        <v>5</v>
      </c>
      <c r="G56" s="9">
        <v>11</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v>93</v>
      </c>
      <c r="BQ56" s="1">
        <v>100</v>
      </c>
      <c r="BR56" s="1">
        <v>97</v>
      </c>
      <c r="BS56" s="1">
        <v>97</v>
      </c>
      <c r="BT56" s="1">
        <v>102</v>
      </c>
      <c r="BU56" s="1">
        <v>126</v>
      </c>
      <c r="BV56" s="1">
        <v>70</v>
      </c>
      <c r="BW56" s="1">
        <v>136</v>
      </c>
      <c r="BX56" s="1">
        <v>129</v>
      </c>
      <c r="BY56" s="1">
        <v>140</v>
      </c>
      <c r="BZ56" s="1">
        <v>141</v>
      </c>
      <c r="CA56" s="1">
        <v>140</v>
      </c>
      <c r="CB56" s="1">
        <v>139</v>
      </c>
      <c r="CC56" s="1">
        <v>148</v>
      </c>
      <c r="CD56" s="1">
        <v>132</v>
      </c>
      <c r="CE56" s="1">
        <v>141</v>
      </c>
      <c r="CF56" s="1">
        <v>154</v>
      </c>
      <c r="CG56" s="1">
        <v>115</v>
      </c>
      <c r="CH56" s="1">
        <v>167</v>
      </c>
      <c r="CI56" s="1">
        <v>159</v>
      </c>
      <c r="CJ56" s="1">
        <v>146</v>
      </c>
      <c r="CK56" s="1">
        <v>218</v>
      </c>
      <c r="CL56" s="1">
        <v>163</v>
      </c>
      <c r="CM56" s="1">
        <v>159</v>
      </c>
      <c r="CN56" s="1">
        <v>153</v>
      </c>
      <c r="CO56" s="1">
        <v>162</v>
      </c>
      <c r="CP56" s="1">
        <v>171</v>
      </c>
      <c r="CQ56" s="1">
        <v>178</v>
      </c>
      <c r="CR56" s="1">
        <v>203</v>
      </c>
      <c r="CS56" s="1">
        <v>338</v>
      </c>
      <c r="CT56" s="1">
        <v>196</v>
      </c>
      <c r="CU56" s="1">
        <v>27</v>
      </c>
      <c r="CV56" s="1">
        <v>156</v>
      </c>
      <c r="CW56" s="1">
        <v>168</v>
      </c>
      <c r="CX56" s="1">
        <v>163</v>
      </c>
      <c r="CY56" s="1">
        <v>164</v>
      </c>
      <c r="CZ56" s="1">
        <v>172</v>
      </c>
      <c r="DA56" s="1">
        <v>202</v>
      </c>
      <c r="DB56" s="1">
        <v>201</v>
      </c>
      <c r="DC56" s="1">
        <v>220</v>
      </c>
      <c r="DD56" s="1">
        <v>216</v>
      </c>
      <c r="DE56" s="1">
        <v>202</v>
      </c>
      <c r="DF56" s="1">
        <v>219</v>
      </c>
      <c r="DG56" s="1">
        <v>238</v>
      </c>
      <c r="DH56" s="1">
        <v>238</v>
      </c>
      <c r="DI56" s="1">
        <v>257</v>
      </c>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row>
    <row r="57" spans="1:1008" x14ac:dyDescent="0.25">
      <c r="A57" s="8">
        <v>53</v>
      </c>
      <c r="B57" s="311" t="s">
        <v>138</v>
      </c>
      <c r="C57" s="9" t="s">
        <v>33</v>
      </c>
      <c r="D57" s="9" t="s">
        <v>29</v>
      </c>
      <c r="E57" s="9" t="s">
        <v>145</v>
      </c>
      <c r="F57" s="9">
        <v>6</v>
      </c>
      <c r="G57" s="9">
        <v>11</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v>1324</v>
      </c>
      <c r="BQ57" s="1">
        <v>1345</v>
      </c>
      <c r="BR57" s="1">
        <v>1712</v>
      </c>
      <c r="BS57" s="1">
        <v>1711</v>
      </c>
      <c r="BT57" s="1">
        <v>1827</v>
      </c>
      <c r="BU57" s="1">
        <v>1829</v>
      </c>
      <c r="BV57" s="1">
        <v>879</v>
      </c>
      <c r="BW57" s="1">
        <v>1920</v>
      </c>
      <c r="BX57" s="1">
        <v>1995</v>
      </c>
      <c r="BY57" s="1">
        <v>2046</v>
      </c>
      <c r="BZ57" s="1">
        <v>1992</v>
      </c>
      <c r="CA57" s="1">
        <v>2130</v>
      </c>
      <c r="CB57" s="1">
        <v>2226</v>
      </c>
      <c r="CC57" s="1">
        <v>2335</v>
      </c>
      <c r="CD57" s="1">
        <v>2203</v>
      </c>
      <c r="CE57" s="1">
        <v>2174</v>
      </c>
      <c r="CF57" s="1">
        <v>2478</v>
      </c>
      <c r="CG57" s="1">
        <v>1454</v>
      </c>
      <c r="CH57" s="1">
        <v>2597</v>
      </c>
      <c r="CI57" s="1">
        <v>2478</v>
      </c>
      <c r="CJ57" s="1">
        <v>1765</v>
      </c>
      <c r="CK57" s="1">
        <v>2342</v>
      </c>
      <c r="CL57" s="1">
        <v>2332</v>
      </c>
      <c r="CM57" s="1">
        <v>2274</v>
      </c>
      <c r="CN57" s="1">
        <v>2660</v>
      </c>
      <c r="CO57" s="1">
        <v>2661</v>
      </c>
      <c r="CP57" s="1">
        <v>2607</v>
      </c>
      <c r="CQ57" s="1">
        <v>2571</v>
      </c>
      <c r="CR57" s="1">
        <v>2797</v>
      </c>
      <c r="CS57" s="1">
        <v>2771</v>
      </c>
      <c r="CT57" s="1">
        <v>2860</v>
      </c>
      <c r="CU57" s="1">
        <v>375</v>
      </c>
      <c r="CV57" s="1">
        <v>2737</v>
      </c>
      <c r="CW57" s="1">
        <v>3054</v>
      </c>
      <c r="CX57" s="1">
        <v>6883</v>
      </c>
      <c r="CY57" s="1">
        <v>6926</v>
      </c>
      <c r="CZ57" s="1">
        <v>7109</v>
      </c>
      <c r="DA57" s="1">
        <v>7419</v>
      </c>
      <c r="DB57" s="1">
        <v>7246</v>
      </c>
      <c r="DC57" s="1">
        <v>7145</v>
      </c>
      <c r="DD57" s="1">
        <v>7683</v>
      </c>
      <c r="DE57" s="1">
        <v>3854</v>
      </c>
      <c r="DF57" s="1">
        <v>4086</v>
      </c>
      <c r="DG57" s="1">
        <v>4092</v>
      </c>
      <c r="DH57" s="1">
        <v>4344</v>
      </c>
      <c r="DI57" s="1">
        <v>4728</v>
      </c>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row>
    <row r="58" spans="1:1008" x14ac:dyDescent="0.25">
      <c r="A58" s="8">
        <v>54</v>
      </c>
      <c r="B58" s="311" t="s">
        <v>139</v>
      </c>
      <c r="C58" s="9" t="s">
        <v>33</v>
      </c>
      <c r="D58" s="9" t="s">
        <v>29</v>
      </c>
      <c r="E58" s="9" t="s">
        <v>145</v>
      </c>
      <c r="F58" s="9">
        <v>7</v>
      </c>
      <c r="G58" s="9">
        <v>11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v>809</v>
      </c>
      <c r="BQ58" s="1">
        <v>851</v>
      </c>
      <c r="BR58" s="1">
        <v>2474</v>
      </c>
      <c r="BS58" s="1">
        <v>2506</v>
      </c>
      <c r="BT58" s="1">
        <v>3494</v>
      </c>
      <c r="BU58" s="1">
        <v>3877</v>
      </c>
      <c r="BV58" s="1">
        <v>3961</v>
      </c>
      <c r="BW58" s="1">
        <v>8320</v>
      </c>
      <c r="BX58" s="1">
        <v>8555</v>
      </c>
      <c r="BY58" s="1">
        <v>9300</v>
      </c>
      <c r="BZ58" s="1">
        <v>8809</v>
      </c>
      <c r="CA58" s="1">
        <v>9496</v>
      </c>
      <c r="CB58" s="1">
        <v>8190</v>
      </c>
      <c r="CC58" s="1">
        <v>8177</v>
      </c>
      <c r="CD58" s="1">
        <v>8411</v>
      </c>
      <c r="CE58" s="1">
        <v>9380</v>
      </c>
      <c r="CF58" s="1">
        <v>8487</v>
      </c>
      <c r="CG58" s="1">
        <v>9578</v>
      </c>
      <c r="CH58" s="1">
        <v>9273</v>
      </c>
      <c r="CI58" s="1">
        <v>9506</v>
      </c>
      <c r="CJ58" s="1">
        <v>8971</v>
      </c>
      <c r="CK58" s="1">
        <v>10096</v>
      </c>
      <c r="CL58" s="1">
        <v>10092</v>
      </c>
      <c r="CM58" s="1">
        <v>10595</v>
      </c>
      <c r="CN58" s="1">
        <v>9691</v>
      </c>
      <c r="CO58" s="1">
        <v>9283</v>
      </c>
      <c r="CP58" s="1">
        <v>10174</v>
      </c>
      <c r="CQ58" s="1">
        <v>9151</v>
      </c>
      <c r="CR58" s="1">
        <v>10108</v>
      </c>
      <c r="CS58" s="1">
        <v>10031</v>
      </c>
      <c r="CT58" s="1">
        <v>9404</v>
      </c>
      <c r="CU58" s="1">
        <v>750</v>
      </c>
      <c r="CV58" s="1">
        <v>8927</v>
      </c>
      <c r="CW58" s="1">
        <v>9254</v>
      </c>
      <c r="CX58" s="1">
        <v>20626</v>
      </c>
      <c r="CY58" s="1">
        <v>22125</v>
      </c>
      <c r="CZ58" s="1">
        <v>22037</v>
      </c>
      <c r="DA58" s="1">
        <v>23438</v>
      </c>
      <c r="DB58" s="1">
        <v>24062</v>
      </c>
      <c r="DC58" s="1">
        <v>23724</v>
      </c>
      <c r="DD58" s="1">
        <v>23819</v>
      </c>
      <c r="DE58" s="1">
        <v>10961</v>
      </c>
      <c r="DF58" s="1">
        <v>10635</v>
      </c>
      <c r="DG58" s="1">
        <v>10946</v>
      </c>
      <c r="DH58" s="1">
        <v>11078</v>
      </c>
      <c r="DI58" s="1">
        <v>11080</v>
      </c>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row>
    <row r="59" spans="1:1008" x14ac:dyDescent="0.25">
      <c r="A59" s="8">
        <v>55</v>
      </c>
      <c r="B59" s="311" t="s">
        <v>140</v>
      </c>
      <c r="C59" s="9" t="s">
        <v>33</v>
      </c>
      <c r="D59" s="9" t="s">
        <v>29</v>
      </c>
      <c r="E59" s="9" t="s">
        <v>145</v>
      </c>
      <c r="F59" s="9">
        <v>8</v>
      </c>
      <c r="G59" s="9">
        <v>11</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v>3042</v>
      </c>
      <c r="BQ59" s="1">
        <v>3185</v>
      </c>
      <c r="BR59" s="1">
        <v>4264</v>
      </c>
      <c r="BS59" s="1">
        <v>4381</v>
      </c>
      <c r="BT59" s="1">
        <v>4664</v>
      </c>
      <c r="BU59" s="1">
        <v>4942</v>
      </c>
      <c r="BV59" s="1">
        <v>4880</v>
      </c>
      <c r="BW59" s="1">
        <v>5495</v>
      </c>
      <c r="BX59" s="1">
        <v>5685</v>
      </c>
      <c r="BY59" s="1">
        <v>7607</v>
      </c>
      <c r="BZ59" s="1">
        <v>9280</v>
      </c>
      <c r="CA59" s="1">
        <v>12299</v>
      </c>
      <c r="CB59" s="1">
        <v>15628</v>
      </c>
      <c r="CC59" s="1">
        <v>14313</v>
      </c>
      <c r="CD59" s="1">
        <v>14110</v>
      </c>
      <c r="CE59" s="1">
        <v>14086</v>
      </c>
      <c r="CF59" s="1">
        <v>14154</v>
      </c>
      <c r="CG59" s="1">
        <v>14478</v>
      </c>
      <c r="CH59" s="1">
        <v>14108</v>
      </c>
      <c r="CI59" s="1">
        <v>14109</v>
      </c>
      <c r="CJ59" s="1">
        <v>14094</v>
      </c>
      <c r="CK59" s="1">
        <v>13954</v>
      </c>
      <c r="CL59" s="1">
        <v>14299</v>
      </c>
      <c r="CM59" s="1">
        <v>14774</v>
      </c>
      <c r="CN59" s="1">
        <v>15129</v>
      </c>
      <c r="CO59" s="1">
        <v>14792</v>
      </c>
      <c r="CP59" s="1">
        <v>14734</v>
      </c>
      <c r="CQ59" s="1">
        <v>14721</v>
      </c>
      <c r="CR59" s="1">
        <v>14583</v>
      </c>
      <c r="CS59" s="1">
        <v>14681</v>
      </c>
      <c r="CT59" s="1">
        <v>14879</v>
      </c>
      <c r="CU59" s="1">
        <v>311</v>
      </c>
      <c r="CV59" s="1">
        <v>15146</v>
      </c>
      <c r="CW59" s="1">
        <v>15294</v>
      </c>
      <c r="CX59" s="1">
        <v>39666</v>
      </c>
      <c r="CY59" s="1">
        <v>39678</v>
      </c>
      <c r="CZ59" s="1">
        <v>39599</v>
      </c>
      <c r="DA59" s="1">
        <v>40448</v>
      </c>
      <c r="DB59" s="1">
        <v>40692</v>
      </c>
      <c r="DC59" s="1">
        <v>40760</v>
      </c>
      <c r="DD59" s="1">
        <v>40875</v>
      </c>
      <c r="DE59" s="1">
        <v>15111</v>
      </c>
      <c r="DF59" s="1">
        <v>14961</v>
      </c>
      <c r="DG59" s="1">
        <v>14945</v>
      </c>
      <c r="DH59" s="1">
        <v>14808</v>
      </c>
      <c r="DI59" s="1">
        <v>14693</v>
      </c>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row>
    <row r="60" spans="1:1008" x14ac:dyDescent="0.25">
      <c r="A60" s="8">
        <v>56</v>
      </c>
      <c r="B60" s="311" t="s">
        <v>141</v>
      </c>
      <c r="C60" s="9" t="s">
        <v>33</v>
      </c>
      <c r="D60" s="9" t="s">
        <v>29</v>
      </c>
      <c r="E60" s="9" t="s">
        <v>145</v>
      </c>
      <c r="F60" s="9">
        <v>5</v>
      </c>
      <c r="G60" s="9">
        <v>16</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v>842</v>
      </c>
      <c r="BQ60" s="1">
        <v>942</v>
      </c>
      <c r="BR60" s="1">
        <v>1031</v>
      </c>
      <c r="BS60" s="1">
        <v>1120</v>
      </c>
      <c r="BT60" s="1">
        <v>1096</v>
      </c>
      <c r="BU60" s="1">
        <v>1087</v>
      </c>
      <c r="BV60" s="1">
        <v>1047</v>
      </c>
      <c r="BW60" s="1">
        <v>1068</v>
      </c>
      <c r="BX60" s="1">
        <v>1038</v>
      </c>
      <c r="BY60" s="1">
        <v>1037</v>
      </c>
      <c r="BZ60" s="1">
        <v>1040</v>
      </c>
      <c r="CA60" s="1">
        <v>1021</v>
      </c>
      <c r="CB60" s="1">
        <v>1005</v>
      </c>
      <c r="CC60" s="1">
        <v>990</v>
      </c>
      <c r="CD60" s="1">
        <v>993</v>
      </c>
      <c r="CE60" s="1">
        <v>988</v>
      </c>
      <c r="CF60" s="1">
        <v>990</v>
      </c>
      <c r="CG60" s="1">
        <v>1020</v>
      </c>
      <c r="CH60" s="1">
        <v>1027</v>
      </c>
      <c r="CI60" s="1">
        <v>959</v>
      </c>
      <c r="CJ60" s="1">
        <v>1300</v>
      </c>
      <c r="CK60" s="1">
        <v>1286</v>
      </c>
      <c r="CL60" s="1">
        <v>1329</v>
      </c>
      <c r="CM60" s="1">
        <v>1341</v>
      </c>
      <c r="CN60" s="1">
        <v>1138</v>
      </c>
      <c r="CO60" s="1">
        <v>1124</v>
      </c>
      <c r="CP60" s="1">
        <v>1217</v>
      </c>
      <c r="CQ60" s="1">
        <v>1281</v>
      </c>
      <c r="CR60" s="1">
        <v>1506</v>
      </c>
      <c r="CS60" s="1">
        <v>1463</v>
      </c>
      <c r="CT60" s="1">
        <v>1494</v>
      </c>
      <c r="CU60" s="1">
        <v>327</v>
      </c>
      <c r="CV60" s="1">
        <v>1568</v>
      </c>
      <c r="CW60" s="1">
        <v>1560</v>
      </c>
      <c r="CX60" s="1">
        <v>1596</v>
      </c>
      <c r="CY60" s="1">
        <v>1718</v>
      </c>
      <c r="CZ60" s="1">
        <v>1796</v>
      </c>
      <c r="DA60" s="1">
        <v>1959</v>
      </c>
      <c r="DB60" s="1">
        <v>2118</v>
      </c>
      <c r="DC60" s="1">
        <v>2176</v>
      </c>
      <c r="DD60" s="1">
        <v>2248</v>
      </c>
      <c r="DE60" s="1">
        <v>2250</v>
      </c>
      <c r="DF60" s="1">
        <v>2640</v>
      </c>
      <c r="DG60" s="1">
        <v>2226</v>
      </c>
      <c r="DH60" s="1">
        <v>2194</v>
      </c>
      <c r="DI60" s="1">
        <v>2293</v>
      </c>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row>
    <row r="61" spans="1:1008" x14ac:dyDescent="0.25">
      <c r="A61" s="8">
        <v>57</v>
      </c>
      <c r="B61" s="311" t="s">
        <v>142</v>
      </c>
      <c r="C61" s="9" t="s">
        <v>33</v>
      </c>
      <c r="D61" s="9" t="s">
        <v>29</v>
      </c>
      <c r="E61" s="9" t="s">
        <v>145</v>
      </c>
      <c r="F61" s="9">
        <v>6</v>
      </c>
      <c r="G61" s="9">
        <v>16</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v>8995</v>
      </c>
      <c r="BQ61" s="1">
        <v>9546</v>
      </c>
      <c r="BR61" s="1">
        <v>11316</v>
      </c>
      <c r="BS61" s="1">
        <v>11983</v>
      </c>
      <c r="BT61" s="1">
        <v>12071</v>
      </c>
      <c r="BU61" s="1">
        <v>11877</v>
      </c>
      <c r="BV61" s="1">
        <v>11841</v>
      </c>
      <c r="BW61" s="1">
        <v>12208</v>
      </c>
      <c r="BX61" s="1">
        <v>12199</v>
      </c>
      <c r="BY61" s="1">
        <v>12875</v>
      </c>
      <c r="BZ61" s="1">
        <v>13289</v>
      </c>
      <c r="CA61" s="1">
        <v>13711</v>
      </c>
      <c r="CB61" s="1">
        <v>13398</v>
      </c>
      <c r="CC61" s="1">
        <v>13371</v>
      </c>
      <c r="CD61" s="1">
        <v>13459</v>
      </c>
      <c r="CE61" s="1">
        <v>13501</v>
      </c>
      <c r="CF61" s="1">
        <v>13469</v>
      </c>
      <c r="CG61" s="1">
        <v>13533</v>
      </c>
      <c r="CH61" s="1">
        <v>11909</v>
      </c>
      <c r="CI61" s="1">
        <v>11677</v>
      </c>
      <c r="CJ61" s="1">
        <v>11944</v>
      </c>
      <c r="CK61" s="1">
        <v>12688</v>
      </c>
      <c r="CL61" s="1">
        <v>12469</v>
      </c>
      <c r="CM61" s="1">
        <v>13113</v>
      </c>
      <c r="CN61" s="1">
        <v>13168</v>
      </c>
      <c r="CO61" s="1">
        <v>15850</v>
      </c>
      <c r="CP61" s="1">
        <v>17030</v>
      </c>
      <c r="CQ61" s="1">
        <v>18176</v>
      </c>
      <c r="CR61" s="1">
        <v>18791</v>
      </c>
      <c r="CS61" s="1">
        <v>22438</v>
      </c>
      <c r="CT61" s="1">
        <v>22482</v>
      </c>
      <c r="CU61" s="1">
        <v>2445</v>
      </c>
      <c r="CV61" s="1">
        <v>22730</v>
      </c>
      <c r="CW61" s="1">
        <v>23813</v>
      </c>
      <c r="CX61" s="1">
        <v>24366</v>
      </c>
      <c r="CY61" s="1">
        <v>25219</v>
      </c>
      <c r="CZ61" s="1">
        <v>26206</v>
      </c>
      <c r="DA61" s="1">
        <v>26540</v>
      </c>
      <c r="DB61" s="1">
        <v>25623</v>
      </c>
      <c r="DC61" s="1">
        <v>26778</v>
      </c>
      <c r="DD61" s="1">
        <v>28192</v>
      </c>
      <c r="DE61" s="1">
        <v>28162</v>
      </c>
      <c r="DF61" s="1">
        <v>29598</v>
      </c>
      <c r="DG61" s="1">
        <v>28153</v>
      </c>
      <c r="DH61" s="1">
        <v>28304</v>
      </c>
      <c r="DI61" s="1">
        <v>28815</v>
      </c>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row>
    <row r="62" spans="1:1008" x14ac:dyDescent="0.25">
      <c r="A62" s="8">
        <v>58</v>
      </c>
      <c r="B62" s="311" t="s">
        <v>143</v>
      </c>
      <c r="C62" s="9" t="s">
        <v>33</v>
      </c>
      <c r="D62" s="9" t="s">
        <v>29</v>
      </c>
      <c r="E62" s="9" t="s">
        <v>145</v>
      </c>
      <c r="F62" s="9">
        <v>7</v>
      </c>
      <c r="G62" s="9">
        <v>16</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v>31808</v>
      </c>
      <c r="BQ62" s="1">
        <v>36924</v>
      </c>
      <c r="BR62" s="1">
        <v>34499</v>
      </c>
      <c r="BS62" s="1">
        <v>40295</v>
      </c>
      <c r="BT62" s="1">
        <v>39705</v>
      </c>
      <c r="BU62" s="1">
        <v>40248</v>
      </c>
      <c r="BV62" s="1">
        <v>40031</v>
      </c>
      <c r="BW62" s="1">
        <v>40616</v>
      </c>
      <c r="BX62" s="1">
        <v>40538</v>
      </c>
      <c r="BY62" s="1">
        <v>40458</v>
      </c>
      <c r="BZ62" s="1">
        <v>42437</v>
      </c>
      <c r="CA62" s="1">
        <v>42078</v>
      </c>
      <c r="CB62" s="1">
        <v>42250</v>
      </c>
      <c r="CC62" s="1">
        <v>41207</v>
      </c>
      <c r="CD62" s="1">
        <v>42546</v>
      </c>
      <c r="CE62" s="1">
        <v>42807</v>
      </c>
      <c r="CF62" s="1">
        <v>42103</v>
      </c>
      <c r="CG62" s="1">
        <v>41649</v>
      </c>
      <c r="CH62" s="1">
        <v>45424</v>
      </c>
      <c r="CI62" s="1">
        <v>42621</v>
      </c>
      <c r="CJ62" s="1">
        <v>45431</v>
      </c>
      <c r="CK62" s="1">
        <v>52886</v>
      </c>
      <c r="CL62" s="1">
        <v>52750</v>
      </c>
      <c r="CM62" s="1">
        <v>54303</v>
      </c>
      <c r="CN62" s="1">
        <v>55538</v>
      </c>
      <c r="CO62" s="1">
        <v>54602</v>
      </c>
      <c r="CP62" s="1">
        <v>64224</v>
      </c>
      <c r="CQ62" s="1">
        <v>68090</v>
      </c>
      <c r="CR62" s="1">
        <v>69423</v>
      </c>
      <c r="CS62" s="1">
        <v>71999</v>
      </c>
      <c r="CT62" s="1">
        <v>71952</v>
      </c>
      <c r="CU62" s="1">
        <v>10036</v>
      </c>
      <c r="CV62" s="1">
        <v>74867</v>
      </c>
      <c r="CW62" s="1">
        <v>74615</v>
      </c>
      <c r="CX62" s="1">
        <v>74423</v>
      </c>
      <c r="CY62" s="1">
        <v>74739</v>
      </c>
      <c r="CZ62" s="1">
        <v>76739</v>
      </c>
      <c r="DA62" s="1">
        <v>76911</v>
      </c>
      <c r="DB62" s="1">
        <v>77727</v>
      </c>
      <c r="DC62" s="1">
        <v>78078</v>
      </c>
      <c r="DD62" s="1">
        <v>80424</v>
      </c>
      <c r="DE62" s="1">
        <v>79638</v>
      </c>
      <c r="DF62" s="1">
        <v>81963</v>
      </c>
      <c r="DG62" s="1">
        <v>81836</v>
      </c>
      <c r="DH62" s="1">
        <v>81346</v>
      </c>
      <c r="DI62" s="1">
        <v>83000</v>
      </c>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row>
    <row r="63" spans="1:1008" x14ac:dyDescent="0.25">
      <c r="A63" s="8">
        <v>59</v>
      </c>
      <c r="B63" s="311" t="s">
        <v>144</v>
      </c>
      <c r="C63" s="9" t="s">
        <v>33</v>
      </c>
      <c r="D63" s="9" t="s">
        <v>29</v>
      </c>
      <c r="E63" s="9" t="s">
        <v>145</v>
      </c>
      <c r="F63" s="9">
        <v>8</v>
      </c>
      <c r="G63" s="9">
        <v>16</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v>20728</v>
      </c>
      <c r="BQ63" s="1">
        <v>22217</v>
      </c>
      <c r="BR63" s="1">
        <v>21758</v>
      </c>
      <c r="BS63" s="1">
        <v>26878</v>
      </c>
      <c r="BT63" s="1">
        <v>26540</v>
      </c>
      <c r="BU63" s="1">
        <v>20499</v>
      </c>
      <c r="BV63" s="1">
        <v>20318</v>
      </c>
      <c r="BW63" s="1">
        <v>20893</v>
      </c>
      <c r="BX63" s="1">
        <v>20157</v>
      </c>
      <c r="BY63" s="1">
        <v>19723</v>
      </c>
      <c r="BZ63" s="1">
        <v>20580</v>
      </c>
      <c r="CA63" s="1">
        <v>20250</v>
      </c>
      <c r="CB63" s="1">
        <v>20334</v>
      </c>
      <c r="CC63" s="1">
        <v>19672</v>
      </c>
      <c r="CD63" s="1">
        <v>20182</v>
      </c>
      <c r="CE63" s="1">
        <v>20489</v>
      </c>
      <c r="CF63" s="1">
        <v>20350</v>
      </c>
      <c r="CG63" s="1">
        <v>19925</v>
      </c>
      <c r="CH63" s="1">
        <v>39012</v>
      </c>
      <c r="CI63" s="1">
        <v>39228</v>
      </c>
      <c r="CJ63" s="1">
        <v>38952</v>
      </c>
      <c r="CK63" s="1">
        <v>48107</v>
      </c>
      <c r="CL63" s="1">
        <v>47813</v>
      </c>
      <c r="CM63" s="1">
        <v>47735</v>
      </c>
      <c r="CN63" s="1">
        <v>47886</v>
      </c>
      <c r="CO63" s="1">
        <v>48067</v>
      </c>
      <c r="CP63" s="1">
        <v>49978</v>
      </c>
      <c r="CQ63" s="1">
        <v>52710</v>
      </c>
      <c r="CR63" s="1">
        <v>52685</v>
      </c>
      <c r="CS63" s="1">
        <v>50930</v>
      </c>
      <c r="CT63" s="1">
        <v>51017</v>
      </c>
      <c r="CU63" s="1">
        <v>7130</v>
      </c>
      <c r="CV63" s="1">
        <v>52480</v>
      </c>
      <c r="CW63" s="1">
        <v>52129</v>
      </c>
      <c r="CX63" s="1">
        <v>50433</v>
      </c>
      <c r="CY63" s="1">
        <v>49523</v>
      </c>
      <c r="CZ63" s="1">
        <v>50004</v>
      </c>
      <c r="DA63" s="1">
        <v>54039</v>
      </c>
      <c r="DB63" s="1">
        <v>53830</v>
      </c>
      <c r="DC63" s="1">
        <v>53947</v>
      </c>
      <c r="DD63" s="1">
        <v>55463</v>
      </c>
      <c r="DE63" s="1">
        <v>54681</v>
      </c>
      <c r="DF63" s="1">
        <v>54401</v>
      </c>
      <c r="DG63" s="1">
        <v>53402</v>
      </c>
      <c r="DH63" s="1">
        <v>54716</v>
      </c>
      <c r="DI63" s="1">
        <v>55000</v>
      </c>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row>
    <row r="64" spans="1:1008" s="55" customFormat="1" ht="12.75" x14ac:dyDescent="0.2">
      <c r="A64" s="8">
        <v>60</v>
      </c>
      <c r="B64" s="311" t="s">
        <v>147</v>
      </c>
      <c r="C64" s="9" t="s">
        <v>152</v>
      </c>
      <c r="D64" s="54"/>
      <c r="E64" s="54"/>
      <c r="F64" s="54"/>
      <c r="G64" s="54"/>
      <c r="BH64" s="55" t="e">
        <f>NA()</f>
        <v>#N/A</v>
      </c>
      <c r="BI64" s="55" t="e">
        <f>NA()</f>
        <v>#N/A</v>
      </c>
      <c r="BJ64" s="55" t="e">
        <f>NA()</f>
        <v>#N/A</v>
      </c>
      <c r="BK64" s="55" t="e">
        <f>NA()</f>
        <v>#N/A</v>
      </c>
      <c r="BL64" s="55" t="e">
        <f>NA()</f>
        <v>#N/A</v>
      </c>
      <c r="BM64" s="55" t="e">
        <f>NA()</f>
        <v>#N/A</v>
      </c>
      <c r="BN64" s="55" t="e">
        <f>NA()</f>
        <v>#N/A</v>
      </c>
      <c r="BO64" s="55" t="e">
        <f>NA()</f>
        <v>#N/A</v>
      </c>
      <c r="BP64" s="55">
        <f t="shared" ref="BP64:DU64" si="2">IF(BP40="","",SUM(BP40:BP43))</f>
        <v>129251</v>
      </c>
      <c r="BQ64" s="55">
        <f>IF(BQ40="","",SUM(BQ40:BQ43))</f>
        <v>137063</v>
      </c>
      <c r="BR64" s="55">
        <f>IF(BR40="","",SUM(BR40:BR43))</f>
        <v>167934</v>
      </c>
      <c r="BS64" s="55">
        <f t="shared" si="2"/>
        <v>159607</v>
      </c>
      <c r="BT64" s="55">
        <f t="shared" si="2"/>
        <v>131674</v>
      </c>
      <c r="BU64" s="55">
        <f t="shared" si="2"/>
        <v>160413</v>
      </c>
      <c r="BV64" s="55">
        <f t="shared" si="2"/>
        <v>112558</v>
      </c>
      <c r="BW64" s="55">
        <f t="shared" si="2"/>
        <v>153411</v>
      </c>
      <c r="BX64" s="55">
        <f t="shared" si="2"/>
        <v>150344</v>
      </c>
      <c r="BY64" s="55">
        <f t="shared" si="2"/>
        <v>120408</v>
      </c>
      <c r="BZ64" s="55">
        <f t="shared" si="2"/>
        <v>119705</v>
      </c>
      <c r="CA64" s="55">
        <f t="shared" si="2"/>
        <v>134011</v>
      </c>
      <c r="CB64" s="55">
        <f t="shared" si="2"/>
        <v>144559</v>
      </c>
      <c r="CC64" s="55">
        <f t="shared" si="2"/>
        <v>127111</v>
      </c>
      <c r="CD64" s="55">
        <f t="shared" si="2"/>
        <v>127089</v>
      </c>
      <c r="CE64" s="55">
        <f t="shared" si="2"/>
        <v>122498</v>
      </c>
      <c r="CF64" s="55">
        <f t="shared" si="2"/>
        <v>118967</v>
      </c>
      <c r="CG64" s="55">
        <f t="shared" si="2"/>
        <v>132347</v>
      </c>
      <c r="CH64" s="55">
        <f t="shared" si="2"/>
        <v>120184</v>
      </c>
      <c r="CI64" s="55">
        <f t="shared" si="2"/>
        <v>100849</v>
      </c>
      <c r="CJ64" s="55">
        <f t="shared" si="2"/>
        <v>117879</v>
      </c>
      <c r="CK64" s="55">
        <f t="shared" si="2"/>
        <v>114712</v>
      </c>
      <c r="CL64" s="55">
        <f t="shared" si="2"/>
        <v>123404</v>
      </c>
      <c r="CM64" s="55">
        <f t="shared" si="2"/>
        <v>147832</v>
      </c>
      <c r="CN64" s="55">
        <f t="shared" si="2"/>
        <v>143328</v>
      </c>
      <c r="CO64" s="55">
        <f t="shared" si="2"/>
        <v>129644</v>
      </c>
      <c r="CP64" s="55">
        <f t="shared" si="2"/>
        <v>139869</v>
      </c>
      <c r="CQ64" s="55">
        <f t="shared" si="2"/>
        <v>142917</v>
      </c>
      <c r="CR64" s="55">
        <f t="shared" si="2"/>
        <v>143307</v>
      </c>
      <c r="CS64" s="55">
        <f t="shared" si="2"/>
        <v>140022</v>
      </c>
      <c r="CT64" s="55">
        <f t="shared" si="2"/>
        <v>146891</v>
      </c>
      <c r="CU64" s="55">
        <f t="shared" si="2"/>
        <v>25937</v>
      </c>
      <c r="CV64" s="55">
        <f t="shared" si="2"/>
        <v>165296</v>
      </c>
      <c r="CW64" s="55">
        <f t="shared" si="2"/>
        <v>156569</v>
      </c>
      <c r="CX64" s="55">
        <f t="shared" si="2"/>
        <v>156012</v>
      </c>
      <c r="CY64" s="55">
        <f t="shared" si="2"/>
        <v>157328</v>
      </c>
      <c r="CZ64" s="55">
        <f t="shared" si="2"/>
        <v>171770</v>
      </c>
      <c r="DA64" s="55">
        <f t="shared" si="2"/>
        <v>182993</v>
      </c>
      <c r="DB64" s="55">
        <f t="shared" si="2"/>
        <v>175056</v>
      </c>
      <c r="DC64" s="55">
        <f t="shared" si="2"/>
        <v>208816</v>
      </c>
      <c r="DD64" s="55">
        <f t="shared" si="2"/>
        <v>184433</v>
      </c>
      <c r="DE64" s="55">
        <f t="shared" si="2"/>
        <v>202255</v>
      </c>
      <c r="DF64" s="55">
        <f t="shared" si="2"/>
        <v>197719</v>
      </c>
      <c r="DG64" s="55">
        <f t="shared" si="2"/>
        <v>205199</v>
      </c>
      <c r="DH64" s="55">
        <f t="shared" si="2"/>
        <v>229252</v>
      </c>
      <c r="DI64" s="55">
        <f t="shared" si="2"/>
        <v>224413</v>
      </c>
      <c r="DJ64" s="55" t="str">
        <f t="shared" si="2"/>
        <v/>
      </c>
      <c r="DK64" s="55" t="str">
        <f t="shared" si="2"/>
        <v/>
      </c>
      <c r="DL64" s="55" t="str">
        <f t="shared" si="2"/>
        <v/>
      </c>
      <c r="DM64" s="55" t="str">
        <f t="shared" si="2"/>
        <v/>
      </c>
      <c r="DN64" s="55" t="str">
        <f t="shared" si="2"/>
        <v/>
      </c>
      <c r="DO64" s="55" t="str">
        <f t="shared" si="2"/>
        <v/>
      </c>
      <c r="DP64" s="55" t="str">
        <f t="shared" si="2"/>
        <v/>
      </c>
      <c r="DQ64" s="55" t="str">
        <f t="shared" si="2"/>
        <v/>
      </c>
      <c r="DR64" s="55" t="str">
        <f t="shared" si="2"/>
        <v/>
      </c>
      <c r="DS64" s="55" t="str">
        <f t="shared" si="2"/>
        <v/>
      </c>
      <c r="DT64" s="55" t="str">
        <f t="shared" si="2"/>
        <v/>
      </c>
      <c r="DU64" s="55" t="str">
        <f t="shared" si="2"/>
        <v/>
      </c>
      <c r="DV64" s="55" t="str">
        <f t="shared" ref="DV64:GG64" si="3">IF(DV40="","",SUM(DV40:DV43))</f>
        <v/>
      </c>
      <c r="DW64" s="55" t="str">
        <f t="shared" si="3"/>
        <v/>
      </c>
      <c r="DX64" s="55" t="str">
        <f t="shared" si="3"/>
        <v/>
      </c>
      <c r="DY64" s="55" t="str">
        <f t="shared" si="3"/>
        <v/>
      </c>
      <c r="DZ64" s="55" t="str">
        <f t="shared" si="3"/>
        <v/>
      </c>
      <c r="EA64" s="55" t="str">
        <f t="shared" si="3"/>
        <v/>
      </c>
      <c r="EB64" s="55" t="str">
        <f t="shared" si="3"/>
        <v/>
      </c>
      <c r="EC64" s="55" t="str">
        <f t="shared" si="3"/>
        <v/>
      </c>
      <c r="ED64" s="55" t="str">
        <f t="shared" si="3"/>
        <v/>
      </c>
      <c r="EE64" s="55" t="str">
        <f t="shared" si="3"/>
        <v/>
      </c>
      <c r="EF64" s="55" t="str">
        <f t="shared" si="3"/>
        <v/>
      </c>
      <c r="EG64" s="55" t="str">
        <f t="shared" si="3"/>
        <v/>
      </c>
      <c r="EH64" s="55" t="str">
        <f t="shared" si="3"/>
        <v/>
      </c>
      <c r="EI64" s="55" t="str">
        <f t="shared" si="3"/>
        <v/>
      </c>
      <c r="EJ64" s="55" t="str">
        <f t="shared" si="3"/>
        <v/>
      </c>
      <c r="EK64" s="55" t="str">
        <f t="shared" si="3"/>
        <v/>
      </c>
      <c r="EL64" s="55" t="str">
        <f t="shared" si="3"/>
        <v/>
      </c>
      <c r="EM64" s="55" t="str">
        <f t="shared" si="3"/>
        <v/>
      </c>
      <c r="EN64" s="55" t="str">
        <f t="shared" si="3"/>
        <v/>
      </c>
      <c r="EO64" s="55" t="str">
        <f t="shared" si="3"/>
        <v/>
      </c>
      <c r="EP64" s="55" t="str">
        <f t="shared" si="3"/>
        <v/>
      </c>
      <c r="EQ64" s="55" t="str">
        <f t="shared" si="3"/>
        <v/>
      </c>
      <c r="ER64" s="55" t="str">
        <f t="shared" si="3"/>
        <v/>
      </c>
      <c r="ES64" s="55" t="str">
        <f t="shared" si="3"/>
        <v/>
      </c>
      <c r="ET64" s="55" t="str">
        <f t="shared" si="3"/>
        <v/>
      </c>
      <c r="EU64" s="55" t="str">
        <f t="shared" si="3"/>
        <v/>
      </c>
      <c r="EV64" s="55" t="str">
        <f t="shared" si="3"/>
        <v/>
      </c>
      <c r="EW64" s="55" t="str">
        <f t="shared" si="3"/>
        <v/>
      </c>
      <c r="EX64" s="55" t="str">
        <f t="shared" si="3"/>
        <v/>
      </c>
      <c r="EY64" s="55" t="str">
        <f t="shared" si="3"/>
        <v/>
      </c>
      <c r="EZ64" s="55" t="str">
        <f t="shared" si="3"/>
        <v/>
      </c>
      <c r="FA64" s="55" t="str">
        <f t="shared" si="3"/>
        <v/>
      </c>
      <c r="FB64" s="55" t="str">
        <f t="shared" si="3"/>
        <v/>
      </c>
      <c r="FC64" s="55" t="str">
        <f t="shared" si="3"/>
        <v/>
      </c>
      <c r="FD64" s="55" t="str">
        <f t="shared" si="3"/>
        <v/>
      </c>
      <c r="FE64" s="55" t="str">
        <f t="shared" si="3"/>
        <v/>
      </c>
      <c r="FF64" s="55" t="str">
        <f t="shared" si="3"/>
        <v/>
      </c>
      <c r="FG64" s="55" t="str">
        <f t="shared" si="3"/>
        <v/>
      </c>
      <c r="FH64" s="55" t="str">
        <f t="shared" si="3"/>
        <v/>
      </c>
      <c r="FI64" s="55" t="str">
        <f t="shared" si="3"/>
        <v/>
      </c>
      <c r="FJ64" s="55" t="str">
        <f t="shared" si="3"/>
        <v/>
      </c>
      <c r="FK64" s="55" t="str">
        <f t="shared" si="3"/>
        <v/>
      </c>
      <c r="FL64" s="55" t="str">
        <f t="shared" si="3"/>
        <v/>
      </c>
      <c r="FM64" s="55" t="str">
        <f t="shared" si="3"/>
        <v/>
      </c>
      <c r="FN64" s="55" t="str">
        <f t="shared" si="3"/>
        <v/>
      </c>
      <c r="FO64" s="55" t="str">
        <f t="shared" si="3"/>
        <v/>
      </c>
      <c r="FP64" s="55" t="str">
        <f t="shared" si="3"/>
        <v/>
      </c>
      <c r="FQ64" s="55" t="str">
        <f t="shared" si="3"/>
        <v/>
      </c>
      <c r="FR64" s="55" t="str">
        <f t="shared" si="3"/>
        <v/>
      </c>
      <c r="FS64" s="55" t="str">
        <f t="shared" si="3"/>
        <v/>
      </c>
      <c r="FT64" s="55" t="str">
        <f t="shared" si="3"/>
        <v/>
      </c>
      <c r="FU64" s="55" t="str">
        <f t="shared" si="3"/>
        <v/>
      </c>
      <c r="FV64" s="55" t="str">
        <f t="shared" si="3"/>
        <v/>
      </c>
      <c r="FW64" s="55" t="str">
        <f t="shared" si="3"/>
        <v/>
      </c>
      <c r="FX64" s="55" t="str">
        <f t="shared" si="3"/>
        <v/>
      </c>
      <c r="FY64" s="55" t="str">
        <f t="shared" si="3"/>
        <v/>
      </c>
      <c r="FZ64" s="55" t="str">
        <f t="shared" si="3"/>
        <v/>
      </c>
      <c r="GA64" s="55" t="str">
        <f t="shared" si="3"/>
        <v/>
      </c>
      <c r="GB64" s="55" t="str">
        <f t="shared" si="3"/>
        <v/>
      </c>
      <c r="GC64" s="55" t="str">
        <f t="shared" si="3"/>
        <v/>
      </c>
      <c r="GD64" s="55" t="str">
        <f t="shared" si="3"/>
        <v/>
      </c>
      <c r="GE64" s="55" t="str">
        <f t="shared" si="3"/>
        <v/>
      </c>
      <c r="GF64" s="55" t="str">
        <f t="shared" si="3"/>
        <v/>
      </c>
      <c r="GG64" s="55" t="str">
        <f t="shared" si="3"/>
        <v/>
      </c>
      <c r="GH64" s="55" t="str">
        <f t="shared" ref="GH64:IS64" si="4">IF(GH40="","",SUM(GH40:GH43))</f>
        <v/>
      </c>
      <c r="GI64" s="55" t="str">
        <f t="shared" si="4"/>
        <v/>
      </c>
      <c r="GJ64" s="55" t="str">
        <f t="shared" si="4"/>
        <v/>
      </c>
      <c r="GK64" s="55" t="str">
        <f t="shared" si="4"/>
        <v/>
      </c>
      <c r="GL64" s="55" t="str">
        <f t="shared" si="4"/>
        <v/>
      </c>
      <c r="GM64" s="55" t="str">
        <f t="shared" si="4"/>
        <v/>
      </c>
      <c r="GN64" s="55" t="str">
        <f t="shared" si="4"/>
        <v/>
      </c>
      <c r="GO64" s="55" t="str">
        <f t="shared" si="4"/>
        <v/>
      </c>
      <c r="GP64" s="55" t="str">
        <f t="shared" si="4"/>
        <v/>
      </c>
      <c r="GQ64" s="55" t="str">
        <f t="shared" si="4"/>
        <v/>
      </c>
      <c r="GR64" s="55" t="str">
        <f t="shared" si="4"/>
        <v/>
      </c>
      <c r="GS64" s="55" t="str">
        <f t="shared" si="4"/>
        <v/>
      </c>
      <c r="GT64" s="55" t="str">
        <f t="shared" si="4"/>
        <v/>
      </c>
      <c r="GU64" s="55" t="str">
        <f t="shared" si="4"/>
        <v/>
      </c>
      <c r="GV64" s="55" t="str">
        <f t="shared" si="4"/>
        <v/>
      </c>
      <c r="GW64" s="55" t="str">
        <f t="shared" si="4"/>
        <v/>
      </c>
      <c r="GX64" s="55" t="str">
        <f t="shared" si="4"/>
        <v/>
      </c>
      <c r="GY64" s="55" t="str">
        <f t="shared" si="4"/>
        <v/>
      </c>
      <c r="GZ64" s="55" t="str">
        <f t="shared" si="4"/>
        <v/>
      </c>
      <c r="HA64" s="55" t="str">
        <f t="shared" si="4"/>
        <v/>
      </c>
      <c r="HB64" s="55" t="str">
        <f t="shared" si="4"/>
        <v/>
      </c>
      <c r="HC64" s="55" t="str">
        <f t="shared" si="4"/>
        <v/>
      </c>
      <c r="HD64" s="55" t="str">
        <f t="shared" si="4"/>
        <v/>
      </c>
      <c r="HE64" s="55" t="str">
        <f t="shared" si="4"/>
        <v/>
      </c>
      <c r="HF64" s="55" t="str">
        <f t="shared" si="4"/>
        <v/>
      </c>
      <c r="HG64" s="55" t="str">
        <f t="shared" si="4"/>
        <v/>
      </c>
      <c r="HH64" s="55" t="str">
        <f t="shared" si="4"/>
        <v/>
      </c>
      <c r="HI64" s="55" t="str">
        <f t="shared" si="4"/>
        <v/>
      </c>
      <c r="HJ64" s="55" t="str">
        <f t="shared" si="4"/>
        <v/>
      </c>
      <c r="HK64" s="55" t="str">
        <f t="shared" si="4"/>
        <v/>
      </c>
      <c r="HL64" s="55" t="str">
        <f t="shared" si="4"/>
        <v/>
      </c>
      <c r="HM64" s="55" t="str">
        <f t="shared" si="4"/>
        <v/>
      </c>
      <c r="HN64" s="55" t="str">
        <f t="shared" si="4"/>
        <v/>
      </c>
      <c r="HO64" s="55" t="str">
        <f t="shared" si="4"/>
        <v/>
      </c>
      <c r="HP64" s="55" t="str">
        <f t="shared" si="4"/>
        <v/>
      </c>
      <c r="HQ64" s="55" t="str">
        <f t="shared" si="4"/>
        <v/>
      </c>
      <c r="HR64" s="55" t="str">
        <f t="shared" si="4"/>
        <v/>
      </c>
      <c r="HS64" s="55" t="str">
        <f t="shared" si="4"/>
        <v/>
      </c>
      <c r="HT64" s="55" t="str">
        <f t="shared" si="4"/>
        <v/>
      </c>
      <c r="HU64" s="55" t="str">
        <f t="shared" si="4"/>
        <v/>
      </c>
      <c r="HV64" s="55" t="str">
        <f t="shared" si="4"/>
        <v/>
      </c>
      <c r="HW64" s="55" t="str">
        <f t="shared" si="4"/>
        <v/>
      </c>
      <c r="HX64" s="55" t="str">
        <f t="shared" si="4"/>
        <v/>
      </c>
      <c r="HY64" s="55" t="str">
        <f t="shared" si="4"/>
        <v/>
      </c>
      <c r="HZ64" s="55" t="str">
        <f t="shared" si="4"/>
        <v/>
      </c>
      <c r="IA64" s="55" t="str">
        <f t="shared" si="4"/>
        <v/>
      </c>
      <c r="IB64" s="55" t="str">
        <f t="shared" si="4"/>
        <v/>
      </c>
      <c r="IC64" s="55" t="str">
        <f t="shared" si="4"/>
        <v/>
      </c>
      <c r="ID64" s="55" t="str">
        <f t="shared" si="4"/>
        <v/>
      </c>
      <c r="IE64" s="55" t="str">
        <f t="shared" si="4"/>
        <v/>
      </c>
      <c r="IF64" s="55" t="str">
        <f t="shared" si="4"/>
        <v/>
      </c>
      <c r="IG64" s="55" t="str">
        <f t="shared" si="4"/>
        <v/>
      </c>
      <c r="IH64" s="55" t="str">
        <f t="shared" si="4"/>
        <v/>
      </c>
      <c r="II64" s="55" t="str">
        <f t="shared" si="4"/>
        <v/>
      </c>
      <c r="IJ64" s="55" t="str">
        <f t="shared" si="4"/>
        <v/>
      </c>
      <c r="IK64" s="55" t="str">
        <f t="shared" si="4"/>
        <v/>
      </c>
      <c r="IL64" s="55" t="str">
        <f t="shared" si="4"/>
        <v/>
      </c>
      <c r="IM64" s="55" t="str">
        <f t="shared" si="4"/>
        <v/>
      </c>
      <c r="IN64" s="55" t="str">
        <f t="shared" si="4"/>
        <v/>
      </c>
      <c r="IO64" s="55" t="str">
        <f t="shared" si="4"/>
        <v/>
      </c>
      <c r="IP64" s="55" t="str">
        <f t="shared" si="4"/>
        <v/>
      </c>
      <c r="IQ64" s="55" t="str">
        <f t="shared" si="4"/>
        <v/>
      </c>
      <c r="IR64" s="55" t="str">
        <f t="shared" si="4"/>
        <v/>
      </c>
      <c r="IS64" s="55" t="str">
        <f t="shared" si="4"/>
        <v/>
      </c>
      <c r="IT64" s="55" t="str">
        <f t="shared" ref="IT64:LE64" si="5">IF(IT40="","",SUM(IT40:IT43))</f>
        <v/>
      </c>
      <c r="IU64" s="55" t="str">
        <f t="shared" si="5"/>
        <v/>
      </c>
      <c r="IV64" s="55" t="str">
        <f t="shared" si="5"/>
        <v/>
      </c>
      <c r="IW64" s="55" t="str">
        <f t="shared" si="5"/>
        <v/>
      </c>
      <c r="IX64" s="55" t="str">
        <f t="shared" si="5"/>
        <v/>
      </c>
      <c r="IY64" s="55" t="str">
        <f t="shared" si="5"/>
        <v/>
      </c>
      <c r="IZ64" s="55" t="str">
        <f t="shared" si="5"/>
        <v/>
      </c>
      <c r="JA64" s="55" t="str">
        <f t="shared" si="5"/>
        <v/>
      </c>
      <c r="JB64" s="55" t="str">
        <f t="shared" si="5"/>
        <v/>
      </c>
      <c r="JC64" s="55" t="str">
        <f t="shared" si="5"/>
        <v/>
      </c>
      <c r="JD64" s="55" t="str">
        <f t="shared" si="5"/>
        <v/>
      </c>
      <c r="JE64" s="55" t="str">
        <f t="shared" si="5"/>
        <v/>
      </c>
      <c r="JF64" s="55" t="str">
        <f t="shared" si="5"/>
        <v/>
      </c>
      <c r="JG64" s="55" t="str">
        <f t="shared" si="5"/>
        <v/>
      </c>
      <c r="JH64" s="55" t="str">
        <f t="shared" si="5"/>
        <v/>
      </c>
      <c r="JI64" s="55" t="str">
        <f t="shared" si="5"/>
        <v/>
      </c>
      <c r="JJ64" s="55" t="str">
        <f t="shared" si="5"/>
        <v/>
      </c>
      <c r="JK64" s="55" t="str">
        <f t="shared" si="5"/>
        <v/>
      </c>
      <c r="JL64" s="55" t="str">
        <f t="shared" si="5"/>
        <v/>
      </c>
      <c r="JM64" s="55" t="str">
        <f t="shared" si="5"/>
        <v/>
      </c>
      <c r="JN64" s="55" t="str">
        <f t="shared" si="5"/>
        <v/>
      </c>
      <c r="JO64" s="55" t="str">
        <f t="shared" si="5"/>
        <v/>
      </c>
      <c r="JP64" s="55" t="str">
        <f t="shared" si="5"/>
        <v/>
      </c>
      <c r="JQ64" s="55" t="str">
        <f t="shared" si="5"/>
        <v/>
      </c>
      <c r="JR64" s="55" t="str">
        <f t="shared" si="5"/>
        <v/>
      </c>
      <c r="JS64" s="55" t="str">
        <f t="shared" si="5"/>
        <v/>
      </c>
      <c r="JT64" s="55" t="str">
        <f t="shared" si="5"/>
        <v/>
      </c>
      <c r="JU64" s="55" t="str">
        <f t="shared" si="5"/>
        <v/>
      </c>
      <c r="JV64" s="55" t="str">
        <f t="shared" si="5"/>
        <v/>
      </c>
      <c r="JW64" s="55" t="str">
        <f t="shared" si="5"/>
        <v/>
      </c>
      <c r="JX64" s="55" t="str">
        <f t="shared" si="5"/>
        <v/>
      </c>
      <c r="JY64" s="55" t="str">
        <f t="shared" si="5"/>
        <v/>
      </c>
      <c r="JZ64" s="55" t="str">
        <f t="shared" si="5"/>
        <v/>
      </c>
      <c r="KA64" s="55" t="str">
        <f t="shared" si="5"/>
        <v/>
      </c>
      <c r="KB64" s="55" t="str">
        <f t="shared" si="5"/>
        <v/>
      </c>
      <c r="KC64" s="55" t="str">
        <f t="shared" si="5"/>
        <v/>
      </c>
      <c r="KD64" s="55" t="str">
        <f t="shared" si="5"/>
        <v/>
      </c>
      <c r="KE64" s="55" t="str">
        <f t="shared" si="5"/>
        <v/>
      </c>
      <c r="KF64" s="55" t="str">
        <f t="shared" si="5"/>
        <v/>
      </c>
      <c r="KG64" s="55" t="str">
        <f t="shared" si="5"/>
        <v/>
      </c>
      <c r="KH64" s="55" t="str">
        <f t="shared" si="5"/>
        <v/>
      </c>
      <c r="KI64" s="55" t="str">
        <f t="shared" si="5"/>
        <v/>
      </c>
      <c r="KJ64" s="55" t="str">
        <f t="shared" si="5"/>
        <v/>
      </c>
      <c r="KK64" s="55" t="str">
        <f t="shared" si="5"/>
        <v/>
      </c>
      <c r="KL64" s="55" t="str">
        <f t="shared" si="5"/>
        <v/>
      </c>
      <c r="KM64" s="55" t="str">
        <f t="shared" si="5"/>
        <v/>
      </c>
      <c r="KN64" s="55" t="str">
        <f t="shared" si="5"/>
        <v/>
      </c>
      <c r="KO64" s="55" t="str">
        <f t="shared" si="5"/>
        <v/>
      </c>
      <c r="KP64" s="55" t="str">
        <f t="shared" si="5"/>
        <v/>
      </c>
      <c r="KQ64" s="55" t="str">
        <f t="shared" si="5"/>
        <v/>
      </c>
      <c r="KR64" s="55" t="str">
        <f t="shared" si="5"/>
        <v/>
      </c>
      <c r="KS64" s="55" t="str">
        <f t="shared" si="5"/>
        <v/>
      </c>
      <c r="KT64" s="55" t="str">
        <f t="shared" si="5"/>
        <v/>
      </c>
      <c r="KU64" s="55" t="str">
        <f t="shared" si="5"/>
        <v/>
      </c>
      <c r="KV64" s="55" t="str">
        <f t="shared" si="5"/>
        <v/>
      </c>
      <c r="KW64" s="55" t="str">
        <f t="shared" si="5"/>
        <v/>
      </c>
      <c r="KX64" s="55" t="str">
        <f t="shared" si="5"/>
        <v/>
      </c>
      <c r="KY64" s="55" t="str">
        <f t="shared" si="5"/>
        <v/>
      </c>
      <c r="KZ64" s="55" t="str">
        <f t="shared" si="5"/>
        <v/>
      </c>
      <c r="LA64" s="55" t="str">
        <f t="shared" si="5"/>
        <v/>
      </c>
      <c r="LB64" s="55" t="str">
        <f t="shared" si="5"/>
        <v/>
      </c>
      <c r="LC64" s="55" t="str">
        <f t="shared" si="5"/>
        <v/>
      </c>
      <c r="LD64" s="55" t="str">
        <f t="shared" si="5"/>
        <v/>
      </c>
      <c r="LE64" s="55" t="str">
        <f t="shared" si="5"/>
        <v/>
      </c>
      <c r="LF64" s="55" t="str">
        <f t="shared" ref="LF64:NQ64" si="6">IF(LF40="","",SUM(LF40:LF43))</f>
        <v/>
      </c>
      <c r="LG64" s="55" t="str">
        <f t="shared" si="6"/>
        <v/>
      </c>
      <c r="LH64" s="55" t="str">
        <f t="shared" si="6"/>
        <v/>
      </c>
      <c r="LI64" s="55" t="str">
        <f t="shared" si="6"/>
        <v/>
      </c>
      <c r="LJ64" s="55" t="str">
        <f t="shared" si="6"/>
        <v/>
      </c>
      <c r="LK64" s="55" t="str">
        <f t="shared" si="6"/>
        <v/>
      </c>
      <c r="LL64" s="55" t="str">
        <f t="shared" si="6"/>
        <v/>
      </c>
      <c r="LM64" s="55" t="str">
        <f t="shared" si="6"/>
        <v/>
      </c>
      <c r="LN64" s="55" t="str">
        <f t="shared" si="6"/>
        <v/>
      </c>
      <c r="LO64" s="55" t="str">
        <f t="shared" si="6"/>
        <v/>
      </c>
      <c r="LP64" s="55" t="str">
        <f t="shared" si="6"/>
        <v/>
      </c>
      <c r="LQ64" s="55" t="str">
        <f t="shared" si="6"/>
        <v/>
      </c>
      <c r="LR64" s="55" t="str">
        <f t="shared" si="6"/>
        <v/>
      </c>
      <c r="LS64" s="55" t="str">
        <f t="shared" si="6"/>
        <v/>
      </c>
      <c r="LT64" s="55" t="str">
        <f t="shared" si="6"/>
        <v/>
      </c>
      <c r="LU64" s="55" t="str">
        <f t="shared" si="6"/>
        <v/>
      </c>
      <c r="LV64" s="55" t="str">
        <f t="shared" si="6"/>
        <v/>
      </c>
      <c r="LW64" s="55" t="str">
        <f t="shared" si="6"/>
        <v/>
      </c>
      <c r="LX64" s="55" t="str">
        <f t="shared" si="6"/>
        <v/>
      </c>
      <c r="LY64" s="55" t="str">
        <f t="shared" si="6"/>
        <v/>
      </c>
      <c r="LZ64" s="55" t="str">
        <f t="shared" si="6"/>
        <v/>
      </c>
      <c r="MA64" s="55" t="str">
        <f t="shared" si="6"/>
        <v/>
      </c>
      <c r="MB64" s="55" t="str">
        <f t="shared" si="6"/>
        <v/>
      </c>
      <c r="MC64" s="55" t="str">
        <f t="shared" si="6"/>
        <v/>
      </c>
      <c r="MD64" s="55" t="str">
        <f t="shared" si="6"/>
        <v/>
      </c>
      <c r="ME64" s="55" t="str">
        <f t="shared" si="6"/>
        <v/>
      </c>
      <c r="MF64" s="55" t="str">
        <f t="shared" si="6"/>
        <v/>
      </c>
      <c r="MG64" s="55" t="str">
        <f t="shared" si="6"/>
        <v/>
      </c>
      <c r="MH64" s="55" t="str">
        <f t="shared" si="6"/>
        <v/>
      </c>
      <c r="MI64" s="55" t="str">
        <f t="shared" si="6"/>
        <v/>
      </c>
      <c r="MJ64" s="55" t="str">
        <f t="shared" si="6"/>
        <v/>
      </c>
      <c r="MK64" s="55" t="str">
        <f t="shared" si="6"/>
        <v/>
      </c>
      <c r="ML64" s="55" t="str">
        <f t="shared" si="6"/>
        <v/>
      </c>
      <c r="MM64" s="55" t="str">
        <f t="shared" si="6"/>
        <v/>
      </c>
      <c r="MN64" s="55" t="str">
        <f t="shared" si="6"/>
        <v/>
      </c>
      <c r="MO64" s="55" t="str">
        <f t="shared" si="6"/>
        <v/>
      </c>
      <c r="MP64" s="55" t="str">
        <f t="shared" si="6"/>
        <v/>
      </c>
      <c r="MQ64" s="55" t="str">
        <f t="shared" si="6"/>
        <v/>
      </c>
      <c r="MR64" s="55" t="str">
        <f t="shared" si="6"/>
        <v/>
      </c>
      <c r="MS64" s="55" t="str">
        <f t="shared" si="6"/>
        <v/>
      </c>
      <c r="MT64" s="55" t="str">
        <f t="shared" si="6"/>
        <v/>
      </c>
      <c r="MU64" s="55" t="str">
        <f t="shared" si="6"/>
        <v/>
      </c>
      <c r="MV64" s="55" t="str">
        <f t="shared" si="6"/>
        <v/>
      </c>
      <c r="MW64" s="55" t="str">
        <f t="shared" si="6"/>
        <v/>
      </c>
      <c r="MX64" s="55" t="str">
        <f t="shared" si="6"/>
        <v/>
      </c>
      <c r="MY64" s="55" t="str">
        <f t="shared" si="6"/>
        <v/>
      </c>
      <c r="MZ64" s="55" t="str">
        <f t="shared" si="6"/>
        <v/>
      </c>
      <c r="NA64" s="55" t="str">
        <f t="shared" si="6"/>
        <v/>
      </c>
      <c r="NB64" s="55" t="str">
        <f t="shared" si="6"/>
        <v/>
      </c>
      <c r="NC64" s="55" t="str">
        <f t="shared" si="6"/>
        <v/>
      </c>
      <c r="ND64" s="55" t="str">
        <f t="shared" si="6"/>
        <v/>
      </c>
      <c r="NE64" s="55" t="str">
        <f t="shared" si="6"/>
        <v/>
      </c>
      <c r="NF64" s="55" t="str">
        <f t="shared" si="6"/>
        <v/>
      </c>
      <c r="NG64" s="55" t="str">
        <f t="shared" si="6"/>
        <v/>
      </c>
      <c r="NH64" s="55" t="str">
        <f t="shared" si="6"/>
        <v/>
      </c>
      <c r="NI64" s="55" t="str">
        <f t="shared" si="6"/>
        <v/>
      </c>
      <c r="NJ64" s="55" t="str">
        <f t="shared" si="6"/>
        <v/>
      </c>
      <c r="NK64" s="55" t="str">
        <f t="shared" si="6"/>
        <v/>
      </c>
      <c r="NL64" s="55" t="str">
        <f t="shared" si="6"/>
        <v/>
      </c>
      <c r="NM64" s="55" t="str">
        <f t="shared" si="6"/>
        <v/>
      </c>
      <c r="NN64" s="55" t="str">
        <f t="shared" si="6"/>
        <v/>
      </c>
      <c r="NO64" s="55" t="str">
        <f t="shared" si="6"/>
        <v/>
      </c>
      <c r="NP64" s="55" t="str">
        <f t="shared" si="6"/>
        <v/>
      </c>
      <c r="NQ64" s="55" t="str">
        <f t="shared" si="6"/>
        <v/>
      </c>
      <c r="NR64" s="55" t="str">
        <f t="shared" ref="NR64:QC64" si="7">IF(NR40="","",SUM(NR40:NR43))</f>
        <v/>
      </c>
      <c r="NS64" s="55" t="str">
        <f t="shared" si="7"/>
        <v/>
      </c>
      <c r="NT64" s="55" t="str">
        <f t="shared" si="7"/>
        <v/>
      </c>
      <c r="NU64" s="55" t="str">
        <f t="shared" si="7"/>
        <v/>
      </c>
      <c r="NV64" s="55" t="str">
        <f t="shared" si="7"/>
        <v/>
      </c>
      <c r="NW64" s="55" t="str">
        <f t="shared" si="7"/>
        <v/>
      </c>
      <c r="NX64" s="55" t="str">
        <f t="shared" si="7"/>
        <v/>
      </c>
      <c r="NY64" s="55" t="str">
        <f t="shared" si="7"/>
        <v/>
      </c>
      <c r="NZ64" s="55" t="str">
        <f t="shared" si="7"/>
        <v/>
      </c>
      <c r="OA64" s="55" t="str">
        <f t="shared" si="7"/>
        <v/>
      </c>
      <c r="OB64" s="55" t="str">
        <f t="shared" si="7"/>
        <v/>
      </c>
      <c r="OC64" s="55" t="str">
        <f t="shared" si="7"/>
        <v/>
      </c>
      <c r="OD64" s="55" t="str">
        <f t="shared" si="7"/>
        <v/>
      </c>
      <c r="OE64" s="55" t="str">
        <f t="shared" si="7"/>
        <v/>
      </c>
      <c r="OF64" s="55" t="str">
        <f t="shared" si="7"/>
        <v/>
      </c>
      <c r="OG64" s="55" t="str">
        <f t="shared" si="7"/>
        <v/>
      </c>
      <c r="OH64" s="55" t="str">
        <f t="shared" si="7"/>
        <v/>
      </c>
      <c r="OI64" s="55" t="str">
        <f t="shared" si="7"/>
        <v/>
      </c>
      <c r="OJ64" s="55" t="str">
        <f t="shared" si="7"/>
        <v/>
      </c>
      <c r="OK64" s="55" t="str">
        <f t="shared" si="7"/>
        <v/>
      </c>
      <c r="OL64" s="55" t="str">
        <f t="shared" si="7"/>
        <v/>
      </c>
      <c r="OM64" s="55" t="str">
        <f t="shared" si="7"/>
        <v/>
      </c>
      <c r="ON64" s="55" t="str">
        <f t="shared" si="7"/>
        <v/>
      </c>
      <c r="OO64" s="55" t="str">
        <f t="shared" si="7"/>
        <v/>
      </c>
      <c r="OP64" s="55" t="str">
        <f t="shared" si="7"/>
        <v/>
      </c>
      <c r="OQ64" s="55" t="str">
        <f t="shared" si="7"/>
        <v/>
      </c>
      <c r="OR64" s="55" t="str">
        <f t="shared" si="7"/>
        <v/>
      </c>
      <c r="OS64" s="55" t="str">
        <f t="shared" si="7"/>
        <v/>
      </c>
      <c r="OT64" s="55" t="str">
        <f t="shared" si="7"/>
        <v/>
      </c>
      <c r="OU64" s="55" t="str">
        <f t="shared" si="7"/>
        <v/>
      </c>
      <c r="OV64" s="55" t="str">
        <f t="shared" si="7"/>
        <v/>
      </c>
      <c r="OW64" s="55" t="str">
        <f t="shared" si="7"/>
        <v/>
      </c>
      <c r="OX64" s="55" t="str">
        <f t="shared" si="7"/>
        <v/>
      </c>
      <c r="OY64" s="55" t="str">
        <f t="shared" si="7"/>
        <v/>
      </c>
      <c r="OZ64" s="55" t="str">
        <f t="shared" si="7"/>
        <v/>
      </c>
      <c r="PA64" s="55" t="str">
        <f t="shared" si="7"/>
        <v/>
      </c>
      <c r="PB64" s="55" t="str">
        <f t="shared" si="7"/>
        <v/>
      </c>
      <c r="PC64" s="55" t="str">
        <f t="shared" si="7"/>
        <v/>
      </c>
      <c r="PD64" s="55" t="str">
        <f t="shared" si="7"/>
        <v/>
      </c>
      <c r="PE64" s="55" t="str">
        <f t="shared" si="7"/>
        <v/>
      </c>
      <c r="PF64" s="55" t="str">
        <f t="shared" si="7"/>
        <v/>
      </c>
      <c r="PG64" s="55" t="str">
        <f t="shared" si="7"/>
        <v/>
      </c>
      <c r="PH64" s="55" t="str">
        <f t="shared" si="7"/>
        <v/>
      </c>
      <c r="PI64" s="55" t="str">
        <f t="shared" si="7"/>
        <v/>
      </c>
      <c r="PJ64" s="55" t="str">
        <f t="shared" si="7"/>
        <v/>
      </c>
      <c r="PK64" s="55" t="str">
        <f t="shared" si="7"/>
        <v/>
      </c>
      <c r="PL64" s="55" t="str">
        <f t="shared" si="7"/>
        <v/>
      </c>
      <c r="PM64" s="55" t="str">
        <f t="shared" si="7"/>
        <v/>
      </c>
      <c r="PN64" s="55" t="str">
        <f t="shared" si="7"/>
        <v/>
      </c>
      <c r="PO64" s="55" t="str">
        <f t="shared" si="7"/>
        <v/>
      </c>
      <c r="PP64" s="55" t="str">
        <f t="shared" si="7"/>
        <v/>
      </c>
      <c r="PQ64" s="55" t="str">
        <f t="shared" si="7"/>
        <v/>
      </c>
      <c r="PR64" s="55" t="str">
        <f t="shared" si="7"/>
        <v/>
      </c>
      <c r="PS64" s="55" t="str">
        <f t="shared" si="7"/>
        <v/>
      </c>
      <c r="PT64" s="55" t="str">
        <f t="shared" si="7"/>
        <v/>
      </c>
      <c r="PU64" s="55" t="str">
        <f t="shared" si="7"/>
        <v/>
      </c>
      <c r="PV64" s="55" t="str">
        <f t="shared" si="7"/>
        <v/>
      </c>
      <c r="PW64" s="55" t="str">
        <f t="shared" si="7"/>
        <v/>
      </c>
      <c r="PX64" s="55" t="str">
        <f t="shared" si="7"/>
        <v/>
      </c>
      <c r="PY64" s="55" t="str">
        <f t="shared" si="7"/>
        <v/>
      </c>
      <c r="PZ64" s="55" t="str">
        <f t="shared" si="7"/>
        <v/>
      </c>
      <c r="QA64" s="55" t="str">
        <f t="shared" si="7"/>
        <v/>
      </c>
      <c r="QB64" s="55" t="str">
        <f t="shared" si="7"/>
        <v/>
      </c>
      <c r="QC64" s="55" t="str">
        <f t="shared" si="7"/>
        <v/>
      </c>
      <c r="QD64" s="55" t="str">
        <f t="shared" ref="QD64:SO64" si="8">IF(QD40="","",SUM(QD40:QD43))</f>
        <v/>
      </c>
      <c r="QE64" s="55" t="str">
        <f t="shared" si="8"/>
        <v/>
      </c>
      <c r="QF64" s="55" t="str">
        <f t="shared" si="8"/>
        <v/>
      </c>
      <c r="QG64" s="55" t="str">
        <f t="shared" si="8"/>
        <v/>
      </c>
      <c r="QH64" s="55" t="str">
        <f t="shared" si="8"/>
        <v/>
      </c>
      <c r="QI64" s="55" t="str">
        <f t="shared" si="8"/>
        <v/>
      </c>
      <c r="QJ64" s="55" t="str">
        <f t="shared" si="8"/>
        <v/>
      </c>
      <c r="QK64" s="55" t="str">
        <f t="shared" si="8"/>
        <v/>
      </c>
      <c r="QL64" s="55" t="str">
        <f t="shared" si="8"/>
        <v/>
      </c>
      <c r="QM64" s="55" t="str">
        <f t="shared" si="8"/>
        <v/>
      </c>
      <c r="QN64" s="55" t="str">
        <f t="shared" si="8"/>
        <v/>
      </c>
      <c r="QO64" s="55" t="str">
        <f t="shared" si="8"/>
        <v/>
      </c>
      <c r="QP64" s="55" t="str">
        <f t="shared" si="8"/>
        <v/>
      </c>
      <c r="QQ64" s="55" t="str">
        <f t="shared" si="8"/>
        <v/>
      </c>
      <c r="QR64" s="55" t="str">
        <f t="shared" si="8"/>
        <v/>
      </c>
      <c r="QS64" s="55" t="str">
        <f t="shared" si="8"/>
        <v/>
      </c>
      <c r="QT64" s="55" t="str">
        <f t="shared" si="8"/>
        <v/>
      </c>
      <c r="QU64" s="55" t="str">
        <f t="shared" si="8"/>
        <v/>
      </c>
      <c r="QV64" s="55" t="str">
        <f t="shared" si="8"/>
        <v/>
      </c>
      <c r="QW64" s="55" t="str">
        <f t="shared" si="8"/>
        <v/>
      </c>
      <c r="QX64" s="55" t="str">
        <f t="shared" si="8"/>
        <v/>
      </c>
      <c r="QY64" s="55" t="str">
        <f t="shared" si="8"/>
        <v/>
      </c>
      <c r="QZ64" s="55" t="str">
        <f t="shared" si="8"/>
        <v/>
      </c>
      <c r="RA64" s="55" t="str">
        <f t="shared" si="8"/>
        <v/>
      </c>
      <c r="RB64" s="55" t="str">
        <f t="shared" si="8"/>
        <v/>
      </c>
      <c r="RC64" s="55" t="str">
        <f t="shared" si="8"/>
        <v/>
      </c>
      <c r="RD64" s="55" t="str">
        <f t="shared" si="8"/>
        <v/>
      </c>
      <c r="RE64" s="55" t="str">
        <f t="shared" si="8"/>
        <v/>
      </c>
      <c r="RF64" s="55" t="str">
        <f t="shared" si="8"/>
        <v/>
      </c>
      <c r="RG64" s="55" t="str">
        <f t="shared" si="8"/>
        <v/>
      </c>
      <c r="RH64" s="55" t="str">
        <f t="shared" si="8"/>
        <v/>
      </c>
      <c r="RI64" s="55" t="str">
        <f t="shared" si="8"/>
        <v/>
      </c>
      <c r="RJ64" s="55" t="str">
        <f t="shared" si="8"/>
        <v/>
      </c>
      <c r="RK64" s="55" t="str">
        <f t="shared" si="8"/>
        <v/>
      </c>
      <c r="RL64" s="55" t="str">
        <f t="shared" si="8"/>
        <v/>
      </c>
      <c r="RM64" s="55" t="str">
        <f t="shared" si="8"/>
        <v/>
      </c>
      <c r="RN64" s="55" t="str">
        <f t="shared" si="8"/>
        <v/>
      </c>
      <c r="RO64" s="55" t="str">
        <f t="shared" si="8"/>
        <v/>
      </c>
      <c r="RP64" s="55" t="str">
        <f t="shared" si="8"/>
        <v/>
      </c>
      <c r="RQ64" s="55" t="str">
        <f t="shared" si="8"/>
        <v/>
      </c>
      <c r="RR64" s="55" t="str">
        <f t="shared" si="8"/>
        <v/>
      </c>
      <c r="RS64" s="55" t="str">
        <f t="shared" si="8"/>
        <v/>
      </c>
      <c r="RT64" s="55" t="str">
        <f t="shared" si="8"/>
        <v/>
      </c>
      <c r="RU64" s="55" t="str">
        <f t="shared" si="8"/>
        <v/>
      </c>
      <c r="RV64" s="55" t="str">
        <f t="shared" si="8"/>
        <v/>
      </c>
      <c r="RW64" s="55" t="str">
        <f t="shared" si="8"/>
        <v/>
      </c>
      <c r="RX64" s="55" t="str">
        <f t="shared" si="8"/>
        <v/>
      </c>
      <c r="RY64" s="55" t="str">
        <f t="shared" si="8"/>
        <v/>
      </c>
      <c r="RZ64" s="55" t="str">
        <f t="shared" si="8"/>
        <v/>
      </c>
      <c r="SA64" s="55" t="str">
        <f t="shared" si="8"/>
        <v/>
      </c>
      <c r="SB64" s="55" t="str">
        <f t="shared" si="8"/>
        <v/>
      </c>
      <c r="SC64" s="55" t="str">
        <f t="shared" si="8"/>
        <v/>
      </c>
      <c r="SD64" s="55" t="str">
        <f t="shared" si="8"/>
        <v/>
      </c>
      <c r="SE64" s="55" t="str">
        <f t="shared" si="8"/>
        <v/>
      </c>
      <c r="SF64" s="55" t="str">
        <f t="shared" si="8"/>
        <v/>
      </c>
      <c r="SG64" s="55" t="str">
        <f t="shared" si="8"/>
        <v/>
      </c>
      <c r="SH64" s="55" t="str">
        <f t="shared" si="8"/>
        <v/>
      </c>
      <c r="SI64" s="55" t="str">
        <f t="shared" si="8"/>
        <v/>
      </c>
      <c r="SJ64" s="55" t="str">
        <f t="shared" si="8"/>
        <v/>
      </c>
      <c r="SK64" s="55" t="str">
        <f t="shared" si="8"/>
        <v/>
      </c>
      <c r="SL64" s="55" t="str">
        <f t="shared" si="8"/>
        <v/>
      </c>
      <c r="SM64" s="55" t="str">
        <f t="shared" si="8"/>
        <v/>
      </c>
      <c r="SN64" s="55" t="str">
        <f t="shared" si="8"/>
        <v/>
      </c>
      <c r="SO64" s="55" t="str">
        <f t="shared" si="8"/>
        <v/>
      </c>
      <c r="SP64" s="55" t="str">
        <f t="shared" ref="SP64:VA64" si="9">IF(SP40="","",SUM(SP40:SP43))</f>
        <v/>
      </c>
      <c r="SQ64" s="55" t="str">
        <f t="shared" si="9"/>
        <v/>
      </c>
      <c r="SR64" s="55" t="str">
        <f t="shared" si="9"/>
        <v/>
      </c>
      <c r="SS64" s="55" t="str">
        <f t="shared" si="9"/>
        <v/>
      </c>
      <c r="ST64" s="55" t="str">
        <f t="shared" si="9"/>
        <v/>
      </c>
      <c r="SU64" s="55" t="str">
        <f t="shared" si="9"/>
        <v/>
      </c>
      <c r="SV64" s="55" t="str">
        <f t="shared" si="9"/>
        <v/>
      </c>
      <c r="SW64" s="55" t="str">
        <f t="shared" si="9"/>
        <v/>
      </c>
      <c r="SX64" s="55" t="str">
        <f t="shared" si="9"/>
        <v/>
      </c>
      <c r="SY64" s="55" t="str">
        <f t="shared" si="9"/>
        <v/>
      </c>
      <c r="SZ64" s="55" t="str">
        <f t="shared" si="9"/>
        <v/>
      </c>
      <c r="TA64" s="55" t="str">
        <f t="shared" si="9"/>
        <v/>
      </c>
      <c r="TB64" s="55" t="str">
        <f t="shared" si="9"/>
        <v/>
      </c>
      <c r="TC64" s="55" t="str">
        <f t="shared" si="9"/>
        <v/>
      </c>
      <c r="TD64" s="55" t="str">
        <f t="shared" si="9"/>
        <v/>
      </c>
      <c r="TE64" s="55" t="str">
        <f t="shared" si="9"/>
        <v/>
      </c>
      <c r="TF64" s="55" t="str">
        <f t="shared" si="9"/>
        <v/>
      </c>
      <c r="TG64" s="55" t="str">
        <f t="shared" si="9"/>
        <v/>
      </c>
      <c r="TH64" s="55" t="str">
        <f t="shared" si="9"/>
        <v/>
      </c>
      <c r="TI64" s="55" t="str">
        <f t="shared" si="9"/>
        <v/>
      </c>
      <c r="TJ64" s="55" t="str">
        <f t="shared" si="9"/>
        <v/>
      </c>
      <c r="TK64" s="55" t="str">
        <f t="shared" si="9"/>
        <v/>
      </c>
      <c r="TL64" s="55" t="str">
        <f t="shared" si="9"/>
        <v/>
      </c>
      <c r="TM64" s="55" t="str">
        <f t="shared" si="9"/>
        <v/>
      </c>
      <c r="TN64" s="55" t="str">
        <f t="shared" si="9"/>
        <v/>
      </c>
      <c r="TO64" s="55" t="str">
        <f t="shared" si="9"/>
        <v/>
      </c>
      <c r="TP64" s="55" t="str">
        <f t="shared" si="9"/>
        <v/>
      </c>
      <c r="TQ64" s="55" t="str">
        <f t="shared" si="9"/>
        <v/>
      </c>
      <c r="TR64" s="55" t="str">
        <f t="shared" si="9"/>
        <v/>
      </c>
      <c r="TS64" s="55" t="str">
        <f t="shared" si="9"/>
        <v/>
      </c>
      <c r="TT64" s="55" t="str">
        <f t="shared" si="9"/>
        <v/>
      </c>
      <c r="TU64" s="55" t="str">
        <f t="shared" si="9"/>
        <v/>
      </c>
      <c r="TV64" s="55" t="str">
        <f t="shared" si="9"/>
        <v/>
      </c>
      <c r="TW64" s="55" t="str">
        <f t="shared" si="9"/>
        <v/>
      </c>
      <c r="TX64" s="55" t="str">
        <f t="shared" si="9"/>
        <v/>
      </c>
      <c r="TY64" s="55" t="str">
        <f t="shared" si="9"/>
        <v/>
      </c>
      <c r="TZ64" s="55" t="str">
        <f t="shared" si="9"/>
        <v/>
      </c>
      <c r="UA64" s="55" t="str">
        <f t="shared" si="9"/>
        <v/>
      </c>
      <c r="UB64" s="55" t="str">
        <f t="shared" si="9"/>
        <v/>
      </c>
      <c r="UC64" s="55" t="str">
        <f t="shared" si="9"/>
        <v/>
      </c>
      <c r="UD64" s="55" t="str">
        <f t="shared" si="9"/>
        <v/>
      </c>
      <c r="UE64" s="55" t="str">
        <f t="shared" si="9"/>
        <v/>
      </c>
      <c r="UF64" s="55" t="str">
        <f t="shared" si="9"/>
        <v/>
      </c>
      <c r="UG64" s="55" t="str">
        <f t="shared" si="9"/>
        <v/>
      </c>
      <c r="UH64" s="55" t="str">
        <f t="shared" si="9"/>
        <v/>
      </c>
      <c r="UI64" s="55" t="str">
        <f t="shared" si="9"/>
        <v/>
      </c>
      <c r="UJ64" s="55" t="str">
        <f t="shared" si="9"/>
        <v/>
      </c>
      <c r="UK64" s="55" t="str">
        <f t="shared" si="9"/>
        <v/>
      </c>
      <c r="UL64" s="55" t="str">
        <f t="shared" si="9"/>
        <v/>
      </c>
      <c r="UM64" s="55" t="str">
        <f t="shared" si="9"/>
        <v/>
      </c>
      <c r="UN64" s="55" t="str">
        <f t="shared" si="9"/>
        <v/>
      </c>
      <c r="UO64" s="55" t="str">
        <f t="shared" si="9"/>
        <v/>
      </c>
      <c r="UP64" s="55" t="str">
        <f t="shared" si="9"/>
        <v/>
      </c>
      <c r="UQ64" s="55" t="str">
        <f t="shared" si="9"/>
        <v/>
      </c>
      <c r="UR64" s="55" t="str">
        <f t="shared" si="9"/>
        <v/>
      </c>
      <c r="US64" s="55" t="str">
        <f t="shared" si="9"/>
        <v/>
      </c>
      <c r="UT64" s="55" t="str">
        <f t="shared" si="9"/>
        <v/>
      </c>
      <c r="UU64" s="55" t="str">
        <f t="shared" si="9"/>
        <v/>
      </c>
      <c r="UV64" s="55" t="str">
        <f t="shared" si="9"/>
        <v/>
      </c>
      <c r="UW64" s="55" t="str">
        <f t="shared" si="9"/>
        <v/>
      </c>
      <c r="UX64" s="55" t="str">
        <f t="shared" si="9"/>
        <v/>
      </c>
      <c r="UY64" s="55" t="str">
        <f t="shared" si="9"/>
        <v/>
      </c>
      <c r="UZ64" s="55" t="str">
        <f t="shared" si="9"/>
        <v/>
      </c>
      <c r="VA64" s="55" t="str">
        <f t="shared" si="9"/>
        <v/>
      </c>
      <c r="VB64" s="55" t="str">
        <f t="shared" ref="VB64:XM64" si="10">IF(VB40="","",SUM(VB40:VB43))</f>
        <v/>
      </c>
      <c r="VC64" s="55" t="str">
        <f t="shared" si="10"/>
        <v/>
      </c>
      <c r="VD64" s="55" t="str">
        <f t="shared" si="10"/>
        <v/>
      </c>
      <c r="VE64" s="55" t="str">
        <f t="shared" si="10"/>
        <v/>
      </c>
      <c r="VF64" s="55" t="str">
        <f t="shared" si="10"/>
        <v/>
      </c>
      <c r="VG64" s="55" t="str">
        <f t="shared" si="10"/>
        <v/>
      </c>
      <c r="VH64" s="55" t="str">
        <f t="shared" si="10"/>
        <v/>
      </c>
      <c r="VI64" s="55" t="str">
        <f t="shared" si="10"/>
        <v/>
      </c>
      <c r="VJ64" s="55" t="str">
        <f t="shared" si="10"/>
        <v/>
      </c>
      <c r="VK64" s="55" t="str">
        <f t="shared" si="10"/>
        <v/>
      </c>
      <c r="VL64" s="55" t="str">
        <f t="shared" si="10"/>
        <v/>
      </c>
      <c r="VM64" s="55" t="str">
        <f t="shared" si="10"/>
        <v/>
      </c>
      <c r="VN64" s="55" t="str">
        <f t="shared" si="10"/>
        <v/>
      </c>
      <c r="VO64" s="55" t="str">
        <f t="shared" si="10"/>
        <v/>
      </c>
      <c r="VP64" s="55" t="str">
        <f t="shared" si="10"/>
        <v/>
      </c>
      <c r="VQ64" s="55" t="str">
        <f t="shared" si="10"/>
        <v/>
      </c>
      <c r="VR64" s="55" t="str">
        <f t="shared" si="10"/>
        <v/>
      </c>
      <c r="VS64" s="55" t="str">
        <f t="shared" si="10"/>
        <v/>
      </c>
      <c r="VT64" s="55" t="str">
        <f t="shared" si="10"/>
        <v/>
      </c>
      <c r="VU64" s="55" t="str">
        <f t="shared" si="10"/>
        <v/>
      </c>
      <c r="VV64" s="55" t="str">
        <f t="shared" si="10"/>
        <v/>
      </c>
      <c r="VW64" s="55" t="str">
        <f t="shared" si="10"/>
        <v/>
      </c>
      <c r="VX64" s="55" t="str">
        <f t="shared" si="10"/>
        <v/>
      </c>
      <c r="VY64" s="55" t="str">
        <f t="shared" si="10"/>
        <v/>
      </c>
      <c r="VZ64" s="55" t="str">
        <f t="shared" si="10"/>
        <v/>
      </c>
      <c r="WA64" s="55" t="str">
        <f t="shared" si="10"/>
        <v/>
      </c>
      <c r="WB64" s="55" t="str">
        <f t="shared" si="10"/>
        <v/>
      </c>
      <c r="WC64" s="55" t="str">
        <f t="shared" si="10"/>
        <v/>
      </c>
      <c r="WD64" s="55" t="str">
        <f t="shared" si="10"/>
        <v/>
      </c>
      <c r="WE64" s="55" t="str">
        <f t="shared" si="10"/>
        <v/>
      </c>
      <c r="WF64" s="55" t="str">
        <f t="shared" si="10"/>
        <v/>
      </c>
      <c r="WG64" s="55" t="str">
        <f t="shared" si="10"/>
        <v/>
      </c>
      <c r="WH64" s="55" t="str">
        <f t="shared" si="10"/>
        <v/>
      </c>
      <c r="WI64" s="55" t="str">
        <f t="shared" si="10"/>
        <v/>
      </c>
      <c r="WJ64" s="55" t="str">
        <f t="shared" si="10"/>
        <v/>
      </c>
      <c r="WK64" s="55" t="str">
        <f t="shared" si="10"/>
        <v/>
      </c>
      <c r="WL64" s="55" t="str">
        <f t="shared" si="10"/>
        <v/>
      </c>
      <c r="WM64" s="55" t="str">
        <f t="shared" si="10"/>
        <v/>
      </c>
      <c r="WN64" s="55" t="str">
        <f t="shared" si="10"/>
        <v/>
      </c>
      <c r="WO64" s="55" t="str">
        <f t="shared" si="10"/>
        <v/>
      </c>
      <c r="WP64" s="55" t="str">
        <f t="shared" si="10"/>
        <v/>
      </c>
      <c r="WQ64" s="55" t="str">
        <f t="shared" si="10"/>
        <v/>
      </c>
      <c r="WR64" s="55" t="str">
        <f t="shared" si="10"/>
        <v/>
      </c>
      <c r="WS64" s="55" t="str">
        <f t="shared" si="10"/>
        <v/>
      </c>
      <c r="WT64" s="55" t="str">
        <f t="shared" si="10"/>
        <v/>
      </c>
      <c r="WU64" s="55" t="str">
        <f t="shared" si="10"/>
        <v/>
      </c>
      <c r="WV64" s="55" t="str">
        <f t="shared" si="10"/>
        <v/>
      </c>
      <c r="WW64" s="55" t="str">
        <f t="shared" si="10"/>
        <v/>
      </c>
      <c r="WX64" s="55" t="str">
        <f t="shared" si="10"/>
        <v/>
      </c>
      <c r="WY64" s="55" t="str">
        <f t="shared" si="10"/>
        <v/>
      </c>
      <c r="WZ64" s="55" t="str">
        <f t="shared" si="10"/>
        <v/>
      </c>
      <c r="XA64" s="55" t="str">
        <f t="shared" si="10"/>
        <v/>
      </c>
      <c r="XB64" s="55" t="str">
        <f t="shared" si="10"/>
        <v/>
      </c>
      <c r="XC64" s="55" t="str">
        <f t="shared" si="10"/>
        <v/>
      </c>
      <c r="XD64" s="55" t="str">
        <f t="shared" si="10"/>
        <v/>
      </c>
      <c r="XE64" s="55" t="str">
        <f t="shared" si="10"/>
        <v/>
      </c>
      <c r="XF64" s="55" t="str">
        <f t="shared" si="10"/>
        <v/>
      </c>
      <c r="XG64" s="55" t="str">
        <f t="shared" si="10"/>
        <v/>
      </c>
      <c r="XH64" s="55" t="str">
        <f t="shared" si="10"/>
        <v/>
      </c>
      <c r="XI64" s="55" t="str">
        <f t="shared" si="10"/>
        <v/>
      </c>
      <c r="XJ64" s="55" t="str">
        <f t="shared" si="10"/>
        <v/>
      </c>
      <c r="XK64" s="55" t="str">
        <f t="shared" si="10"/>
        <v/>
      </c>
      <c r="XL64" s="55" t="str">
        <f t="shared" si="10"/>
        <v/>
      </c>
      <c r="XM64" s="55" t="str">
        <f t="shared" si="10"/>
        <v/>
      </c>
      <c r="XN64" s="55" t="str">
        <f t="shared" ref="XN64:ZY64" si="11">IF(XN40="","",SUM(XN40:XN43))</f>
        <v/>
      </c>
      <c r="XO64" s="55" t="str">
        <f t="shared" si="11"/>
        <v/>
      </c>
      <c r="XP64" s="55" t="str">
        <f t="shared" si="11"/>
        <v/>
      </c>
      <c r="XQ64" s="55" t="str">
        <f t="shared" si="11"/>
        <v/>
      </c>
      <c r="XR64" s="55" t="str">
        <f t="shared" si="11"/>
        <v/>
      </c>
      <c r="XS64" s="55" t="str">
        <f t="shared" si="11"/>
        <v/>
      </c>
      <c r="XT64" s="55" t="str">
        <f t="shared" si="11"/>
        <v/>
      </c>
      <c r="XU64" s="55" t="str">
        <f t="shared" si="11"/>
        <v/>
      </c>
      <c r="XV64" s="55" t="str">
        <f t="shared" si="11"/>
        <v/>
      </c>
      <c r="XW64" s="55" t="str">
        <f t="shared" si="11"/>
        <v/>
      </c>
      <c r="XX64" s="55" t="str">
        <f t="shared" si="11"/>
        <v/>
      </c>
      <c r="XY64" s="55" t="str">
        <f t="shared" si="11"/>
        <v/>
      </c>
      <c r="XZ64" s="55" t="str">
        <f t="shared" si="11"/>
        <v/>
      </c>
      <c r="YA64" s="55" t="str">
        <f t="shared" si="11"/>
        <v/>
      </c>
      <c r="YB64" s="55" t="str">
        <f t="shared" si="11"/>
        <v/>
      </c>
      <c r="YC64" s="55" t="str">
        <f t="shared" si="11"/>
        <v/>
      </c>
      <c r="YD64" s="55" t="str">
        <f t="shared" si="11"/>
        <v/>
      </c>
      <c r="YE64" s="55" t="str">
        <f t="shared" si="11"/>
        <v/>
      </c>
      <c r="YF64" s="55" t="str">
        <f t="shared" si="11"/>
        <v/>
      </c>
      <c r="YG64" s="55" t="str">
        <f t="shared" si="11"/>
        <v/>
      </c>
      <c r="YH64" s="55" t="str">
        <f t="shared" si="11"/>
        <v/>
      </c>
      <c r="YI64" s="55" t="str">
        <f t="shared" si="11"/>
        <v/>
      </c>
      <c r="YJ64" s="55" t="str">
        <f t="shared" si="11"/>
        <v/>
      </c>
      <c r="YK64" s="55" t="str">
        <f t="shared" si="11"/>
        <v/>
      </c>
      <c r="YL64" s="55" t="str">
        <f t="shared" si="11"/>
        <v/>
      </c>
      <c r="YM64" s="55" t="str">
        <f t="shared" si="11"/>
        <v/>
      </c>
      <c r="YN64" s="55" t="str">
        <f t="shared" si="11"/>
        <v/>
      </c>
      <c r="YO64" s="55" t="str">
        <f t="shared" si="11"/>
        <v/>
      </c>
      <c r="YP64" s="55" t="str">
        <f t="shared" si="11"/>
        <v/>
      </c>
      <c r="YQ64" s="55" t="str">
        <f t="shared" si="11"/>
        <v/>
      </c>
      <c r="YR64" s="55" t="str">
        <f t="shared" si="11"/>
        <v/>
      </c>
      <c r="YS64" s="55" t="str">
        <f t="shared" si="11"/>
        <v/>
      </c>
      <c r="YT64" s="55" t="str">
        <f t="shared" si="11"/>
        <v/>
      </c>
      <c r="YU64" s="55" t="str">
        <f t="shared" si="11"/>
        <v/>
      </c>
      <c r="YV64" s="55" t="str">
        <f t="shared" si="11"/>
        <v/>
      </c>
      <c r="YW64" s="55" t="str">
        <f t="shared" si="11"/>
        <v/>
      </c>
      <c r="YX64" s="55" t="str">
        <f t="shared" si="11"/>
        <v/>
      </c>
      <c r="YY64" s="55" t="str">
        <f t="shared" si="11"/>
        <v/>
      </c>
      <c r="YZ64" s="55" t="str">
        <f t="shared" si="11"/>
        <v/>
      </c>
      <c r="ZA64" s="55" t="str">
        <f t="shared" si="11"/>
        <v/>
      </c>
      <c r="ZB64" s="55" t="str">
        <f t="shared" si="11"/>
        <v/>
      </c>
      <c r="ZC64" s="55" t="str">
        <f t="shared" si="11"/>
        <v/>
      </c>
      <c r="ZD64" s="55" t="str">
        <f t="shared" si="11"/>
        <v/>
      </c>
      <c r="ZE64" s="55" t="str">
        <f t="shared" si="11"/>
        <v/>
      </c>
      <c r="ZF64" s="55" t="str">
        <f t="shared" si="11"/>
        <v/>
      </c>
      <c r="ZG64" s="55" t="str">
        <f t="shared" si="11"/>
        <v/>
      </c>
      <c r="ZH64" s="55" t="str">
        <f t="shared" si="11"/>
        <v/>
      </c>
      <c r="ZI64" s="55" t="str">
        <f t="shared" si="11"/>
        <v/>
      </c>
      <c r="ZJ64" s="55" t="str">
        <f t="shared" si="11"/>
        <v/>
      </c>
      <c r="ZK64" s="55" t="str">
        <f t="shared" si="11"/>
        <v/>
      </c>
      <c r="ZL64" s="55" t="str">
        <f t="shared" si="11"/>
        <v/>
      </c>
      <c r="ZM64" s="55" t="str">
        <f t="shared" si="11"/>
        <v/>
      </c>
      <c r="ZN64" s="55" t="str">
        <f t="shared" si="11"/>
        <v/>
      </c>
      <c r="ZO64" s="55" t="str">
        <f t="shared" si="11"/>
        <v/>
      </c>
      <c r="ZP64" s="55" t="str">
        <f t="shared" si="11"/>
        <v/>
      </c>
      <c r="ZQ64" s="55" t="str">
        <f t="shared" si="11"/>
        <v/>
      </c>
      <c r="ZR64" s="55" t="str">
        <f t="shared" si="11"/>
        <v/>
      </c>
      <c r="ZS64" s="55" t="str">
        <f t="shared" si="11"/>
        <v/>
      </c>
      <c r="ZT64" s="55" t="str">
        <f t="shared" si="11"/>
        <v/>
      </c>
      <c r="ZU64" s="55" t="str">
        <f t="shared" si="11"/>
        <v/>
      </c>
      <c r="ZV64" s="55" t="str">
        <f t="shared" si="11"/>
        <v/>
      </c>
      <c r="ZW64" s="55" t="str">
        <f t="shared" si="11"/>
        <v/>
      </c>
      <c r="ZX64" s="55" t="str">
        <f t="shared" si="11"/>
        <v/>
      </c>
      <c r="ZY64" s="55" t="str">
        <f t="shared" si="11"/>
        <v/>
      </c>
      <c r="ZZ64" s="55" t="str">
        <f t="shared" ref="ZZ64:ACK64" si="12">IF(ZZ40="","",SUM(ZZ40:ZZ43))</f>
        <v/>
      </c>
      <c r="AAA64" s="55" t="str">
        <f t="shared" si="12"/>
        <v/>
      </c>
      <c r="AAB64" s="55" t="str">
        <f t="shared" si="12"/>
        <v/>
      </c>
      <c r="AAC64" s="55" t="str">
        <f t="shared" si="12"/>
        <v/>
      </c>
      <c r="AAD64" s="55" t="str">
        <f t="shared" si="12"/>
        <v/>
      </c>
      <c r="AAE64" s="55" t="str">
        <f t="shared" si="12"/>
        <v/>
      </c>
      <c r="AAF64" s="55" t="str">
        <f t="shared" si="12"/>
        <v/>
      </c>
      <c r="AAG64" s="55" t="str">
        <f t="shared" si="12"/>
        <v/>
      </c>
      <c r="AAH64" s="55" t="str">
        <f t="shared" si="12"/>
        <v/>
      </c>
      <c r="AAI64" s="55" t="str">
        <f t="shared" si="12"/>
        <v/>
      </c>
      <c r="AAJ64" s="55" t="str">
        <f t="shared" si="12"/>
        <v/>
      </c>
      <c r="AAK64" s="55" t="str">
        <f t="shared" si="12"/>
        <v/>
      </c>
      <c r="AAL64" s="55" t="str">
        <f t="shared" si="12"/>
        <v/>
      </c>
      <c r="AAM64" s="55" t="str">
        <f t="shared" si="12"/>
        <v/>
      </c>
      <c r="AAN64" s="55" t="str">
        <f t="shared" si="12"/>
        <v/>
      </c>
      <c r="AAO64" s="55" t="str">
        <f t="shared" si="12"/>
        <v/>
      </c>
      <c r="AAP64" s="55" t="str">
        <f t="shared" si="12"/>
        <v/>
      </c>
      <c r="AAQ64" s="55" t="str">
        <f t="shared" si="12"/>
        <v/>
      </c>
      <c r="AAR64" s="55" t="str">
        <f t="shared" si="12"/>
        <v/>
      </c>
      <c r="AAS64" s="55" t="str">
        <f t="shared" si="12"/>
        <v/>
      </c>
      <c r="AAT64" s="55" t="str">
        <f t="shared" si="12"/>
        <v/>
      </c>
      <c r="AAU64" s="55" t="str">
        <f t="shared" si="12"/>
        <v/>
      </c>
      <c r="AAV64" s="55" t="str">
        <f t="shared" si="12"/>
        <v/>
      </c>
      <c r="AAW64" s="55" t="str">
        <f t="shared" si="12"/>
        <v/>
      </c>
      <c r="AAX64" s="55" t="str">
        <f t="shared" si="12"/>
        <v/>
      </c>
      <c r="AAY64" s="55" t="str">
        <f t="shared" si="12"/>
        <v/>
      </c>
      <c r="AAZ64" s="55" t="str">
        <f t="shared" si="12"/>
        <v/>
      </c>
      <c r="ABA64" s="55" t="str">
        <f t="shared" si="12"/>
        <v/>
      </c>
      <c r="ABB64" s="55" t="str">
        <f t="shared" si="12"/>
        <v/>
      </c>
      <c r="ABC64" s="55" t="str">
        <f t="shared" si="12"/>
        <v/>
      </c>
      <c r="ABD64" s="55" t="str">
        <f t="shared" si="12"/>
        <v/>
      </c>
      <c r="ABE64" s="55" t="str">
        <f t="shared" si="12"/>
        <v/>
      </c>
      <c r="ABF64" s="55" t="str">
        <f t="shared" si="12"/>
        <v/>
      </c>
      <c r="ABG64" s="55" t="str">
        <f t="shared" si="12"/>
        <v/>
      </c>
      <c r="ABH64" s="55" t="str">
        <f t="shared" si="12"/>
        <v/>
      </c>
      <c r="ABI64" s="55" t="str">
        <f t="shared" si="12"/>
        <v/>
      </c>
      <c r="ABJ64" s="55" t="str">
        <f t="shared" si="12"/>
        <v/>
      </c>
      <c r="ABK64" s="55" t="str">
        <f t="shared" si="12"/>
        <v/>
      </c>
      <c r="ABL64" s="55" t="str">
        <f t="shared" si="12"/>
        <v/>
      </c>
      <c r="ABM64" s="55" t="str">
        <f t="shared" si="12"/>
        <v/>
      </c>
      <c r="ABN64" s="55" t="str">
        <f t="shared" si="12"/>
        <v/>
      </c>
      <c r="ABO64" s="55" t="str">
        <f t="shared" si="12"/>
        <v/>
      </c>
      <c r="ABP64" s="55" t="str">
        <f t="shared" si="12"/>
        <v/>
      </c>
      <c r="ABQ64" s="55" t="str">
        <f t="shared" si="12"/>
        <v/>
      </c>
      <c r="ABR64" s="55" t="str">
        <f t="shared" si="12"/>
        <v/>
      </c>
      <c r="ABS64" s="55" t="str">
        <f t="shared" si="12"/>
        <v/>
      </c>
      <c r="ABT64" s="55" t="str">
        <f t="shared" si="12"/>
        <v/>
      </c>
      <c r="ABU64" s="55" t="str">
        <f t="shared" si="12"/>
        <v/>
      </c>
      <c r="ABV64" s="55" t="str">
        <f t="shared" si="12"/>
        <v/>
      </c>
      <c r="ABW64" s="55" t="str">
        <f t="shared" si="12"/>
        <v/>
      </c>
      <c r="ABX64" s="55" t="str">
        <f t="shared" si="12"/>
        <v/>
      </c>
      <c r="ABY64" s="55" t="str">
        <f t="shared" si="12"/>
        <v/>
      </c>
      <c r="ABZ64" s="55" t="str">
        <f t="shared" si="12"/>
        <v/>
      </c>
      <c r="ACA64" s="55" t="str">
        <f t="shared" si="12"/>
        <v/>
      </c>
      <c r="ACB64" s="55" t="str">
        <f t="shared" si="12"/>
        <v/>
      </c>
      <c r="ACC64" s="55" t="str">
        <f t="shared" si="12"/>
        <v/>
      </c>
      <c r="ACD64" s="55" t="str">
        <f t="shared" si="12"/>
        <v/>
      </c>
      <c r="ACE64" s="55" t="str">
        <f t="shared" si="12"/>
        <v/>
      </c>
      <c r="ACF64" s="55" t="str">
        <f t="shared" si="12"/>
        <v/>
      </c>
      <c r="ACG64" s="55" t="str">
        <f t="shared" si="12"/>
        <v/>
      </c>
      <c r="ACH64" s="55" t="str">
        <f t="shared" si="12"/>
        <v/>
      </c>
      <c r="ACI64" s="55" t="str">
        <f t="shared" si="12"/>
        <v/>
      </c>
      <c r="ACJ64" s="55" t="str">
        <f t="shared" si="12"/>
        <v/>
      </c>
      <c r="ACK64" s="55" t="str">
        <f t="shared" si="12"/>
        <v/>
      </c>
      <c r="ACL64" s="55" t="str">
        <f t="shared" ref="ACL64:AEW64" si="13">IF(ACL40="","",SUM(ACL40:ACL43))</f>
        <v/>
      </c>
      <c r="ACM64" s="55" t="str">
        <f t="shared" si="13"/>
        <v/>
      </c>
      <c r="ACN64" s="55" t="str">
        <f t="shared" si="13"/>
        <v/>
      </c>
      <c r="ACO64" s="55" t="str">
        <f t="shared" si="13"/>
        <v/>
      </c>
      <c r="ACP64" s="55" t="str">
        <f t="shared" si="13"/>
        <v/>
      </c>
      <c r="ACQ64" s="55" t="str">
        <f t="shared" si="13"/>
        <v/>
      </c>
      <c r="ACR64" s="55" t="str">
        <f t="shared" si="13"/>
        <v/>
      </c>
      <c r="ACS64" s="55" t="str">
        <f t="shared" si="13"/>
        <v/>
      </c>
      <c r="ACT64" s="55" t="str">
        <f t="shared" si="13"/>
        <v/>
      </c>
      <c r="ACU64" s="55" t="str">
        <f t="shared" si="13"/>
        <v/>
      </c>
      <c r="ACV64" s="55" t="str">
        <f t="shared" si="13"/>
        <v/>
      </c>
      <c r="ACW64" s="55" t="str">
        <f t="shared" si="13"/>
        <v/>
      </c>
      <c r="ACX64" s="55" t="str">
        <f t="shared" si="13"/>
        <v/>
      </c>
      <c r="ACY64" s="55" t="str">
        <f t="shared" si="13"/>
        <v/>
      </c>
      <c r="ACZ64" s="55" t="str">
        <f t="shared" si="13"/>
        <v/>
      </c>
      <c r="ADA64" s="55" t="str">
        <f t="shared" si="13"/>
        <v/>
      </c>
      <c r="ADB64" s="55" t="str">
        <f t="shared" si="13"/>
        <v/>
      </c>
      <c r="ADC64" s="55" t="str">
        <f t="shared" si="13"/>
        <v/>
      </c>
      <c r="ADD64" s="55" t="str">
        <f t="shared" si="13"/>
        <v/>
      </c>
      <c r="ADE64" s="55" t="str">
        <f t="shared" si="13"/>
        <v/>
      </c>
      <c r="ADF64" s="55" t="str">
        <f t="shared" si="13"/>
        <v/>
      </c>
      <c r="ADG64" s="55" t="str">
        <f t="shared" si="13"/>
        <v/>
      </c>
      <c r="ADH64" s="55" t="str">
        <f t="shared" si="13"/>
        <v/>
      </c>
      <c r="ADI64" s="55" t="str">
        <f t="shared" si="13"/>
        <v/>
      </c>
      <c r="ADJ64" s="55" t="str">
        <f t="shared" si="13"/>
        <v/>
      </c>
      <c r="ADK64" s="55" t="str">
        <f t="shared" si="13"/>
        <v/>
      </c>
      <c r="ADL64" s="55" t="str">
        <f t="shared" si="13"/>
        <v/>
      </c>
      <c r="ADM64" s="55" t="str">
        <f t="shared" si="13"/>
        <v/>
      </c>
      <c r="ADN64" s="55" t="str">
        <f t="shared" si="13"/>
        <v/>
      </c>
      <c r="ADO64" s="55" t="str">
        <f t="shared" si="13"/>
        <v/>
      </c>
      <c r="ADP64" s="55" t="str">
        <f t="shared" si="13"/>
        <v/>
      </c>
      <c r="ADQ64" s="55" t="str">
        <f t="shared" si="13"/>
        <v/>
      </c>
      <c r="ADR64" s="55" t="str">
        <f t="shared" si="13"/>
        <v/>
      </c>
      <c r="ADS64" s="55" t="str">
        <f t="shared" si="13"/>
        <v/>
      </c>
      <c r="ADT64" s="55" t="str">
        <f t="shared" si="13"/>
        <v/>
      </c>
      <c r="ADU64" s="55" t="str">
        <f t="shared" si="13"/>
        <v/>
      </c>
      <c r="ADV64" s="55" t="str">
        <f t="shared" si="13"/>
        <v/>
      </c>
      <c r="ADW64" s="55" t="str">
        <f t="shared" si="13"/>
        <v/>
      </c>
      <c r="ADX64" s="55" t="str">
        <f t="shared" si="13"/>
        <v/>
      </c>
      <c r="ADY64" s="55" t="str">
        <f t="shared" si="13"/>
        <v/>
      </c>
      <c r="ADZ64" s="55" t="str">
        <f t="shared" si="13"/>
        <v/>
      </c>
      <c r="AEA64" s="55" t="str">
        <f t="shared" si="13"/>
        <v/>
      </c>
      <c r="AEB64" s="55" t="str">
        <f t="shared" si="13"/>
        <v/>
      </c>
      <c r="AEC64" s="55" t="str">
        <f t="shared" si="13"/>
        <v/>
      </c>
      <c r="AED64" s="55" t="str">
        <f t="shared" si="13"/>
        <v/>
      </c>
      <c r="AEE64" s="55" t="str">
        <f t="shared" si="13"/>
        <v/>
      </c>
      <c r="AEF64" s="55" t="str">
        <f t="shared" si="13"/>
        <v/>
      </c>
      <c r="AEG64" s="55" t="str">
        <f t="shared" si="13"/>
        <v/>
      </c>
      <c r="AEH64" s="55" t="str">
        <f t="shared" si="13"/>
        <v/>
      </c>
      <c r="AEI64" s="55" t="str">
        <f t="shared" si="13"/>
        <v/>
      </c>
      <c r="AEJ64" s="55" t="str">
        <f t="shared" si="13"/>
        <v/>
      </c>
      <c r="AEK64" s="55" t="str">
        <f t="shared" si="13"/>
        <v/>
      </c>
      <c r="AEL64" s="55" t="str">
        <f t="shared" si="13"/>
        <v/>
      </c>
      <c r="AEM64" s="55" t="str">
        <f t="shared" si="13"/>
        <v/>
      </c>
      <c r="AEN64" s="55" t="str">
        <f t="shared" si="13"/>
        <v/>
      </c>
      <c r="AEO64" s="55" t="str">
        <f t="shared" si="13"/>
        <v/>
      </c>
      <c r="AEP64" s="55" t="str">
        <f t="shared" si="13"/>
        <v/>
      </c>
      <c r="AEQ64" s="55" t="str">
        <f t="shared" si="13"/>
        <v/>
      </c>
      <c r="AER64" s="55" t="str">
        <f t="shared" si="13"/>
        <v/>
      </c>
      <c r="AES64" s="55" t="str">
        <f t="shared" si="13"/>
        <v/>
      </c>
      <c r="AET64" s="55" t="str">
        <f t="shared" si="13"/>
        <v/>
      </c>
      <c r="AEU64" s="55" t="str">
        <f t="shared" si="13"/>
        <v/>
      </c>
      <c r="AEV64" s="55" t="str">
        <f t="shared" si="13"/>
        <v/>
      </c>
      <c r="AEW64" s="55" t="str">
        <f t="shared" si="13"/>
        <v/>
      </c>
      <c r="AEX64" s="55" t="str">
        <f t="shared" ref="AEX64:AHI64" si="14">IF(AEX40="","",SUM(AEX40:AEX43))</f>
        <v/>
      </c>
      <c r="AEY64" s="55" t="str">
        <f t="shared" si="14"/>
        <v/>
      </c>
      <c r="AEZ64" s="55" t="str">
        <f t="shared" si="14"/>
        <v/>
      </c>
      <c r="AFA64" s="55" t="str">
        <f t="shared" si="14"/>
        <v/>
      </c>
      <c r="AFB64" s="55" t="str">
        <f t="shared" si="14"/>
        <v/>
      </c>
      <c r="AFC64" s="55" t="str">
        <f t="shared" si="14"/>
        <v/>
      </c>
      <c r="AFD64" s="55" t="str">
        <f t="shared" si="14"/>
        <v/>
      </c>
      <c r="AFE64" s="55" t="str">
        <f t="shared" si="14"/>
        <v/>
      </c>
      <c r="AFF64" s="55" t="str">
        <f t="shared" si="14"/>
        <v/>
      </c>
      <c r="AFG64" s="55" t="str">
        <f t="shared" si="14"/>
        <v/>
      </c>
      <c r="AFH64" s="55" t="str">
        <f t="shared" si="14"/>
        <v/>
      </c>
      <c r="AFI64" s="55" t="str">
        <f t="shared" si="14"/>
        <v/>
      </c>
      <c r="AFJ64" s="55" t="str">
        <f t="shared" si="14"/>
        <v/>
      </c>
      <c r="AFK64" s="55" t="str">
        <f t="shared" si="14"/>
        <v/>
      </c>
      <c r="AFL64" s="55" t="str">
        <f t="shared" si="14"/>
        <v/>
      </c>
      <c r="AFM64" s="55" t="str">
        <f t="shared" si="14"/>
        <v/>
      </c>
      <c r="AFN64" s="55" t="str">
        <f t="shared" si="14"/>
        <v/>
      </c>
      <c r="AFO64" s="55" t="str">
        <f t="shared" si="14"/>
        <v/>
      </c>
      <c r="AFP64" s="55" t="str">
        <f t="shared" si="14"/>
        <v/>
      </c>
      <c r="AFQ64" s="55" t="str">
        <f t="shared" si="14"/>
        <v/>
      </c>
      <c r="AFR64" s="55" t="str">
        <f t="shared" si="14"/>
        <v/>
      </c>
      <c r="AFS64" s="55" t="str">
        <f t="shared" si="14"/>
        <v/>
      </c>
      <c r="AFT64" s="55" t="str">
        <f t="shared" si="14"/>
        <v/>
      </c>
      <c r="AFU64" s="55" t="str">
        <f t="shared" si="14"/>
        <v/>
      </c>
      <c r="AFV64" s="55" t="str">
        <f t="shared" si="14"/>
        <v/>
      </c>
      <c r="AFW64" s="55" t="str">
        <f t="shared" si="14"/>
        <v/>
      </c>
      <c r="AFX64" s="55" t="str">
        <f t="shared" si="14"/>
        <v/>
      </c>
      <c r="AFY64" s="55" t="str">
        <f t="shared" si="14"/>
        <v/>
      </c>
      <c r="AFZ64" s="55" t="str">
        <f t="shared" si="14"/>
        <v/>
      </c>
      <c r="AGA64" s="55" t="str">
        <f t="shared" si="14"/>
        <v/>
      </c>
      <c r="AGB64" s="55" t="str">
        <f t="shared" si="14"/>
        <v/>
      </c>
      <c r="AGC64" s="55" t="str">
        <f t="shared" si="14"/>
        <v/>
      </c>
      <c r="AGD64" s="55" t="str">
        <f t="shared" si="14"/>
        <v/>
      </c>
      <c r="AGE64" s="55" t="str">
        <f t="shared" si="14"/>
        <v/>
      </c>
      <c r="AGF64" s="55" t="str">
        <f t="shared" si="14"/>
        <v/>
      </c>
      <c r="AGG64" s="55" t="str">
        <f t="shared" si="14"/>
        <v/>
      </c>
      <c r="AGH64" s="55" t="str">
        <f t="shared" si="14"/>
        <v/>
      </c>
      <c r="AGI64" s="55" t="str">
        <f t="shared" si="14"/>
        <v/>
      </c>
      <c r="AGJ64" s="55" t="str">
        <f t="shared" si="14"/>
        <v/>
      </c>
      <c r="AGK64" s="55" t="str">
        <f t="shared" si="14"/>
        <v/>
      </c>
      <c r="AGL64" s="55" t="str">
        <f t="shared" si="14"/>
        <v/>
      </c>
      <c r="AGM64" s="55" t="str">
        <f t="shared" si="14"/>
        <v/>
      </c>
      <c r="AGN64" s="55" t="str">
        <f t="shared" si="14"/>
        <v/>
      </c>
      <c r="AGO64" s="55" t="str">
        <f t="shared" si="14"/>
        <v/>
      </c>
      <c r="AGP64" s="55" t="str">
        <f t="shared" si="14"/>
        <v/>
      </c>
      <c r="AGQ64" s="55" t="str">
        <f t="shared" si="14"/>
        <v/>
      </c>
      <c r="AGR64" s="55" t="str">
        <f t="shared" si="14"/>
        <v/>
      </c>
      <c r="AGS64" s="55" t="str">
        <f t="shared" si="14"/>
        <v/>
      </c>
      <c r="AGT64" s="55" t="str">
        <f t="shared" si="14"/>
        <v/>
      </c>
      <c r="AGU64" s="55" t="str">
        <f t="shared" si="14"/>
        <v/>
      </c>
      <c r="AGV64" s="55" t="str">
        <f t="shared" si="14"/>
        <v/>
      </c>
      <c r="AGW64" s="55" t="str">
        <f t="shared" si="14"/>
        <v/>
      </c>
      <c r="AGX64" s="55" t="str">
        <f t="shared" si="14"/>
        <v/>
      </c>
      <c r="AGY64" s="55" t="str">
        <f t="shared" si="14"/>
        <v/>
      </c>
      <c r="AGZ64" s="55" t="str">
        <f t="shared" si="14"/>
        <v/>
      </c>
      <c r="AHA64" s="55" t="str">
        <f t="shared" si="14"/>
        <v/>
      </c>
      <c r="AHB64" s="55" t="str">
        <f t="shared" si="14"/>
        <v/>
      </c>
      <c r="AHC64" s="55" t="str">
        <f t="shared" si="14"/>
        <v/>
      </c>
      <c r="AHD64" s="55" t="str">
        <f t="shared" si="14"/>
        <v/>
      </c>
      <c r="AHE64" s="55" t="str">
        <f t="shared" si="14"/>
        <v/>
      </c>
      <c r="AHF64" s="55" t="str">
        <f t="shared" si="14"/>
        <v/>
      </c>
      <c r="AHG64" s="55" t="str">
        <f t="shared" si="14"/>
        <v/>
      </c>
      <c r="AHH64" s="55" t="str">
        <f t="shared" si="14"/>
        <v/>
      </c>
      <c r="AHI64" s="55" t="str">
        <f t="shared" si="14"/>
        <v/>
      </c>
      <c r="AHJ64" s="55" t="str">
        <f t="shared" ref="AHJ64:AJU64" si="15">IF(AHJ40="","",SUM(AHJ40:AHJ43))</f>
        <v/>
      </c>
      <c r="AHK64" s="55" t="str">
        <f t="shared" si="15"/>
        <v/>
      </c>
      <c r="AHL64" s="55" t="str">
        <f t="shared" si="15"/>
        <v/>
      </c>
      <c r="AHM64" s="55" t="str">
        <f t="shared" si="15"/>
        <v/>
      </c>
      <c r="AHN64" s="55" t="str">
        <f t="shared" si="15"/>
        <v/>
      </c>
      <c r="AHO64" s="55" t="str">
        <f t="shared" si="15"/>
        <v/>
      </c>
      <c r="AHP64" s="55" t="str">
        <f t="shared" si="15"/>
        <v/>
      </c>
      <c r="AHQ64" s="55" t="str">
        <f t="shared" si="15"/>
        <v/>
      </c>
      <c r="AHR64" s="55" t="str">
        <f t="shared" si="15"/>
        <v/>
      </c>
      <c r="AHS64" s="55" t="str">
        <f t="shared" si="15"/>
        <v/>
      </c>
      <c r="AHT64" s="55" t="str">
        <f t="shared" si="15"/>
        <v/>
      </c>
      <c r="AHU64" s="55" t="str">
        <f t="shared" si="15"/>
        <v/>
      </c>
      <c r="AHV64" s="55" t="str">
        <f t="shared" si="15"/>
        <v/>
      </c>
      <c r="AHW64" s="55" t="str">
        <f t="shared" si="15"/>
        <v/>
      </c>
      <c r="AHX64" s="55" t="str">
        <f t="shared" si="15"/>
        <v/>
      </c>
      <c r="AHY64" s="55" t="str">
        <f t="shared" si="15"/>
        <v/>
      </c>
      <c r="AHZ64" s="55" t="str">
        <f t="shared" si="15"/>
        <v/>
      </c>
      <c r="AIA64" s="55" t="str">
        <f t="shared" si="15"/>
        <v/>
      </c>
      <c r="AIB64" s="55" t="str">
        <f t="shared" si="15"/>
        <v/>
      </c>
      <c r="AIC64" s="55" t="str">
        <f t="shared" si="15"/>
        <v/>
      </c>
      <c r="AID64" s="55" t="str">
        <f t="shared" si="15"/>
        <v/>
      </c>
      <c r="AIE64" s="55" t="str">
        <f t="shared" si="15"/>
        <v/>
      </c>
      <c r="AIF64" s="55" t="str">
        <f t="shared" si="15"/>
        <v/>
      </c>
      <c r="AIG64" s="55" t="str">
        <f t="shared" si="15"/>
        <v/>
      </c>
      <c r="AIH64" s="55" t="str">
        <f t="shared" si="15"/>
        <v/>
      </c>
      <c r="AII64" s="55" t="str">
        <f t="shared" si="15"/>
        <v/>
      </c>
      <c r="AIJ64" s="55" t="str">
        <f t="shared" si="15"/>
        <v/>
      </c>
      <c r="AIK64" s="55" t="str">
        <f t="shared" si="15"/>
        <v/>
      </c>
      <c r="AIL64" s="55" t="str">
        <f t="shared" si="15"/>
        <v/>
      </c>
      <c r="AIM64" s="55" t="str">
        <f t="shared" si="15"/>
        <v/>
      </c>
      <c r="AIN64" s="55" t="str">
        <f t="shared" si="15"/>
        <v/>
      </c>
      <c r="AIO64" s="55" t="str">
        <f t="shared" si="15"/>
        <v/>
      </c>
      <c r="AIP64" s="55" t="str">
        <f t="shared" si="15"/>
        <v/>
      </c>
      <c r="AIQ64" s="55" t="str">
        <f t="shared" si="15"/>
        <v/>
      </c>
      <c r="AIR64" s="55" t="str">
        <f t="shared" si="15"/>
        <v/>
      </c>
      <c r="AIS64" s="55" t="str">
        <f t="shared" si="15"/>
        <v/>
      </c>
      <c r="AIT64" s="55" t="str">
        <f t="shared" si="15"/>
        <v/>
      </c>
      <c r="AIU64" s="55" t="str">
        <f t="shared" si="15"/>
        <v/>
      </c>
      <c r="AIV64" s="55" t="str">
        <f t="shared" si="15"/>
        <v/>
      </c>
      <c r="AIW64" s="55" t="str">
        <f t="shared" si="15"/>
        <v/>
      </c>
      <c r="AIX64" s="55" t="str">
        <f t="shared" si="15"/>
        <v/>
      </c>
      <c r="AIY64" s="55" t="str">
        <f t="shared" si="15"/>
        <v/>
      </c>
      <c r="AIZ64" s="55" t="str">
        <f t="shared" si="15"/>
        <v/>
      </c>
      <c r="AJA64" s="55" t="str">
        <f t="shared" si="15"/>
        <v/>
      </c>
      <c r="AJB64" s="55" t="str">
        <f t="shared" si="15"/>
        <v/>
      </c>
      <c r="AJC64" s="55" t="str">
        <f t="shared" si="15"/>
        <v/>
      </c>
      <c r="AJD64" s="55" t="str">
        <f t="shared" si="15"/>
        <v/>
      </c>
      <c r="AJE64" s="55" t="str">
        <f t="shared" si="15"/>
        <v/>
      </c>
      <c r="AJF64" s="55" t="str">
        <f t="shared" si="15"/>
        <v/>
      </c>
      <c r="AJG64" s="55" t="str">
        <f t="shared" si="15"/>
        <v/>
      </c>
      <c r="AJH64" s="55" t="str">
        <f t="shared" si="15"/>
        <v/>
      </c>
      <c r="AJI64" s="55" t="str">
        <f t="shared" si="15"/>
        <v/>
      </c>
      <c r="AJJ64" s="55" t="str">
        <f t="shared" si="15"/>
        <v/>
      </c>
      <c r="AJK64" s="55" t="str">
        <f t="shared" si="15"/>
        <v/>
      </c>
      <c r="AJL64" s="55" t="str">
        <f t="shared" si="15"/>
        <v/>
      </c>
      <c r="AJM64" s="55" t="str">
        <f t="shared" si="15"/>
        <v/>
      </c>
      <c r="AJN64" s="55" t="str">
        <f t="shared" si="15"/>
        <v/>
      </c>
      <c r="AJO64" s="55" t="str">
        <f t="shared" si="15"/>
        <v/>
      </c>
      <c r="AJP64" s="55" t="str">
        <f t="shared" si="15"/>
        <v/>
      </c>
      <c r="AJQ64" s="55" t="str">
        <f t="shared" si="15"/>
        <v/>
      </c>
      <c r="AJR64" s="55" t="str">
        <f t="shared" si="15"/>
        <v/>
      </c>
      <c r="AJS64" s="55" t="str">
        <f t="shared" si="15"/>
        <v/>
      </c>
      <c r="AJT64" s="55" t="str">
        <f t="shared" si="15"/>
        <v/>
      </c>
      <c r="AJU64" s="55" t="str">
        <f t="shared" si="15"/>
        <v/>
      </c>
      <c r="AJV64" s="55" t="str">
        <f t="shared" ref="AJV64:ALT64" si="16">IF(AJV40="","",SUM(AJV40:AJV43))</f>
        <v/>
      </c>
      <c r="AJW64" s="55" t="str">
        <f t="shared" si="16"/>
        <v/>
      </c>
      <c r="AJX64" s="55" t="str">
        <f t="shared" si="16"/>
        <v/>
      </c>
      <c r="AJY64" s="55" t="str">
        <f t="shared" si="16"/>
        <v/>
      </c>
      <c r="AJZ64" s="55" t="str">
        <f t="shared" si="16"/>
        <v/>
      </c>
      <c r="AKA64" s="55" t="str">
        <f t="shared" si="16"/>
        <v/>
      </c>
      <c r="AKB64" s="55" t="str">
        <f t="shared" si="16"/>
        <v/>
      </c>
      <c r="AKC64" s="55" t="str">
        <f t="shared" si="16"/>
        <v/>
      </c>
      <c r="AKD64" s="55" t="str">
        <f t="shared" si="16"/>
        <v/>
      </c>
      <c r="AKE64" s="55" t="str">
        <f t="shared" si="16"/>
        <v/>
      </c>
      <c r="AKF64" s="55" t="str">
        <f t="shared" si="16"/>
        <v/>
      </c>
      <c r="AKG64" s="55" t="str">
        <f t="shared" si="16"/>
        <v/>
      </c>
      <c r="AKH64" s="55" t="str">
        <f t="shared" si="16"/>
        <v/>
      </c>
      <c r="AKI64" s="55" t="str">
        <f t="shared" si="16"/>
        <v/>
      </c>
      <c r="AKJ64" s="55" t="str">
        <f t="shared" si="16"/>
        <v/>
      </c>
      <c r="AKK64" s="55" t="str">
        <f t="shared" si="16"/>
        <v/>
      </c>
      <c r="AKL64" s="55" t="str">
        <f t="shared" si="16"/>
        <v/>
      </c>
      <c r="AKM64" s="55" t="str">
        <f t="shared" si="16"/>
        <v/>
      </c>
      <c r="AKN64" s="55" t="str">
        <f t="shared" si="16"/>
        <v/>
      </c>
      <c r="AKO64" s="55" t="str">
        <f t="shared" si="16"/>
        <v/>
      </c>
      <c r="AKP64" s="55" t="str">
        <f t="shared" si="16"/>
        <v/>
      </c>
      <c r="AKQ64" s="55" t="str">
        <f t="shared" si="16"/>
        <v/>
      </c>
      <c r="AKR64" s="55" t="str">
        <f t="shared" si="16"/>
        <v/>
      </c>
      <c r="AKS64" s="55" t="str">
        <f t="shared" si="16"/>
        <v/>
      </c>
      <c r="AKT64" s="55" t="str">
        <f t="shared" si="16"/>
        <v/>
      </c>
      <c r="AKU64" s="55" t="str">
        <f t="shared" si="16"/>
        <v/>
      </c>
      <c r="AKV64" s="55" t="str">
        <f t="shared" si="16"/>
        <v/>
      </c>
      <c r="AKW64" s="55" t="str">
        <f t="shared" si="16"/>
        <v/>
      </c>
      <c r="AKX64" s="55" t="str">
        <f t="shared" si="16"/>
        <v/>
      </c>
      <c r="AKY64" s="55" t="str">
        <f t="shared" si="16"/>
        <v/>
      </c>
      <c r="AKZ64" s="55" t="str">
        <f t="shared" si="16"/>
        <v/>
      </c>
      <c r="ALA64" s="55" t="str">
        <f t="shared" si="16"/>
        <v/>
      </c>
      <c r="ALB64" s="55" t="str">
        <f t="shared" si="16"/>
        <v/>
      </c>
      <c r="ALC64" s="55" t="str">
        <f t="shared" si="16"/>
        <v/>
      </c>
      <c r="ALD64" s="55" t="str">
        <f t="shared" si="16"/>
        <v/>
      </c>
      <c r="ALE64" s="55" t="str">
        <f t="shared" si="16"/>
        <v/>
      </c>
      <c r="ALF64" s="55" t="str">
        <f t="shared" si="16"/>
        <v/>
      </c>
      <c r="ALG64" s="55" t="str">
        <f t="shared" si="16"/>
        <v/>
      </c>
      <c r="ALH64" s="55" t="str">
        <f t="shared" si="16"/>
        <v/>
      </c>
      <c r="ALI64" s="55" t="str">
        <f t="shared" si="16"/>
        <v/>
      </c>
      <c r="ALJ64" s="55" t="str">
        <f t="shared" si="16"/>
        <v/>
      </c>
      <c r="ALK64" s="55" t="str">
        <f t="shared" si="16"/>
        <v/>
      </c>
      <c r="ALL64" s="55" t="str">
        <f t="shared" si="16"/>
        <v/>
      </c>
      <c r="ALM64" s="55" t="str">
        <f t="shared" si="16"/>
        <v/>
      </c>
      <c r="ALN64" s="55" t="str">
        <f t="shared" si="16"/>
        <v/>
      </c>
      <c r="ALO64" s="55" t="str">
        <f t="shared" si="16"/>
        <v/>
      </c>
      <c r="ALP64" s="55" t="str">
        <f t="shared" si="16"/>
        <v/>
      </c>
      <c r="ALQ64" s="55" t="str">
        <f t="shared" si="16"/>
        <v/>
      </c>
      <c r="ALR64" s="55" t="str">
        <f t="shared" si="16"/>
        <v/>
      </c>
      <c r="ALS64" s="55" t="str">
        <f t="shared" si="16"/>
        <v/>
      </c>
      <c r="ALT64" s="55" t="str">
        <f t="shared" si="16"/>
        <v/>
      </c>
    </row>
    <row r="65" spans="1:1036" s="55" customFormat="1" ht="12.75" x14ac:dyDescent="0.2">
      <c r="A65" s="8">
        <v>61</v>
      </c>
      <c r="B65" s="311" t="s">
        <v>146</v>
      </c>
      <c r="C65" s="9" t="s">
        <v>152</v>
      </c>
      <c r="D65" s="54"/>
      <c r="E65" s="54"/>
      <c r="F65" s="54"/>
      <c r="G65" s="54"/>
      <c r="BP65" s="55">
        <f t="shared" ref="BP65:DU65" si="17">IF(BP44="","",SUM(BP44:BP47))</f>
        <v>50275</v>
      </c>
      <c r="BQ65" s="55">
        <f>IF(BQ44="","",SUM(BQ44:BQ47))</f>
        <v>58234</v>
      </c>
      <c r="BR65" s="55">
        <f>IF(BR44="","",SUM(BR44:BR47))</f>
        <v>74450</v>
      </c>
      <c r="BS65" s="55">
        <f t="shared" si="17"/>
        <v>86812</v>
      </c>
      <c r="BT65" s="55">
        <f t="shared" si="17"/>
        <v>109268</v>
      </c>
      <c r="BU65" s="55">
        <f t="shared" si="17"/>
        <v>81604</v>
      </c>
      <c r="BV65" s="55">
        <f t="shared" si="17"/>
        <v>89098</v>
      </c>
      <c r="BW65" s="55">
        <f t="shared" si="17"/>
        <v>72201</v>
      </c>
      <c r="BX65" s="55">
        <f t="shared" si="17"/>
        <v>74033</v>
      </c>
      <c r="BY65" s="55">
        <f t="shared" si="17"/>
        <v>79470</v>
      </c>
      <c r="BZ65" s="55">
        <f t="shared" si="17"/>
        <v>80683</v>
      </c>
      <c r="CA65" s="55">
        <f t="shared" si="17"/>
        <v>77124</v>
      </c>
      <c r="CB65" s="55">
        <f t="shared" si="17"/>
        <v>74739</v>
      </c>
      <c r="CC65" s="55">
        <f t="shared" si="17"/>
        <v>94318</v>
      </c>
      <c r="CD65" s="55">
        <f t="shared" si="17"/>
        <v>96464</v>
      </c>
      <c r="CE65" s="55">
        <f t="shared" si="17"/>
        <v>101071</v>
      </c>
      <c r="CF65" s="55">
        <f t="shared" si="17"/>
        <v>102904</v>
      </c>
      <c r="CG65" s="55">
        <f t="shared" si="17"/>
        <v>98593</v>
      </c>
      <c r="CH65" s="55">
        <f t="shared" si="17"/>
        <v>84806</v>
      </c>
      <c r="CI65" s="55">
        <f t="shared" si="17"/>
        <v>95489</v>
      </c>
      <c r="CJ65" s="55">
        <f t="shared" si="17"/>
        <v>77704</v>
      </c>
      <c r="CK65" s="55">
        <f t="shared" si="17"/>
        <v>82376</v>
      </c>
      <c r="CL65" s="55">
        <f t="shared" si="17"/>
        <v>76444</v>
      </c>
      <c r="CM65" s="55">
        <f t="shared" si="17"/>
        <v>76565</v>
      </c>
      <c r="CN65" s="55">
        <f t="shared" si="17"/>
        <v>68324</v>
      </c>
      <c r="CO65" s="55">
        <f t="shared" si="17"/>
        <v>88773</v>
      </c>
      <c r="CP65" s="55">
        <f t="shared" si="17"/>
        <v>85219</v>
      </c>
      <c r="CQ65" s="55">
        <f t="shared" si="17"/>
        <v>84767</v>
      </c>
      <c r="CR65" s="55">
        <f t="shared" si="17"/>
        <v>91473</v>
      </c>
      <c r="CS65" s="55">
        <f t="shared" si="17"/>
        <v>90492</v>
      </c>
      <c r="CT65" s="55">
        <f t="shared" si="17"/>
        <v>79691</v>
      </c>
      <c r="CU65" s="55">
        <f t="shared" si="17"/>
        <v>27059</v>
      </c>
      <c r="CV65" s="55">
        <f t="shared" si="17"/>
        <v>67673</v>
      </c>
      <c r="CW65" s="55">
        <f t="shared" si="17"/>
        <v>78179</v>
      </c>
      <c r="CX65" s="55">
        <f t="shared" si="17"/>
        <v>79752</v>
      </c>
      <c r="CY65" s="55">
        <f t="shared" si="17"/>
        <v>85369</v>
      </c>
      <c r="CZ65" s="55">
        <f t="shared" si="17"/>
        <v>76769</v>
      </c>
      <c r="DA65" s="55">
        <f t="shared" si="17"/>
        <v>78939</v>
      </c>
      <c r="DB65" s="55">
        <f t="shared" si="17"/>
        <v>90065</v>
      </c>
      <c r="DC65" s="55">
        <f t="shared" si="17"/>
        <v>71928</v>
      </c>
      <c r="DD65" s="55">
        <f t="shared" si="17"/>
        <v>101767</v>
      </c>
      <c r="DE65" s="55">
        <f t="shared" si="17"/>
        <v>94544</v>
      </c>
      <c r="DF65" s="55">
        <f t="shared" si="17"/>
        <v>100500</v>
      </c>
      <c r="DG65" s="55">
        <f t="shared" si="17"/>
        <v>95707</v>
      </c>
      <c r="DH65" s="55">
        <f t="shared" si="17"/>
        <v>83420</v>
      </c>
      <c r="DI65" s="55">
        <f t="shared" si="17"/>
        <v>90669</v>
      </c>
      <c r="DJ65" s="55" t="str">
        <f t="shared" si="17"/>
        <v/>
      </c>
      <c r="DK65" s="55" t="str">
        <f t="shared" si="17"/>
        <v/>
      </c>
      <c r="DL65" s="55" t="str">
        <f t="shared" si="17"/>
        <v/>
      </c>
      <c r="DM65" s="55" t="str">
        <f t="shared" si="17"/>
        <v/>
      </c>
      <c r="DN65" s="55" t="str">
        <f t="shared" si="17"/>
        <v/>
      </c>
      <c r="DO65" s="55" t="str">
        <f t="shared" si="17"/>
        <v/>
      </c>
      <c r="DP65" s="55" t="str">
        <f t="shared" si="17"/>
        <v/>
      </c>
      <c r="DQ65" s="55" t="str">
        <f t="shared" si="17"/>
        <v/>
      </c>
      <c r="DR65" s="55" t="str">
        <f t="shared" si="17"/>
        <v/>
      </c>
      <c r="DS65" s="55" t="str">
        <f t="shared" si="17"/>
        <v/>
      </c>
      <c r="DT65" s="55" t="str">
        <f t="shared" si="17"/>
        <v/>
      </c>
      <c r="DU65" s="55" t="str">
        <f t="shared" si="17"/>
        <v/>
      </c>
      <c r="DV65" s="55" t="str">
        <f t="shared" ref="DV65:GG65" si="18">IF(DV44="","",SUM(DV44:DV47))</f>
        <v/>
      </c>
      <c r="DW65" s="55" t="str">
        <f t="shared" si="18"/>
        <v/>
      </c>
      <c r="DX65" s="55" t="str">
        <f t="shared" si="18"/>
        <v/>
      </c>
      <c r="DY65" s="55" t="str">
        <f t="shared" si="18"/>
        <v/>
      </c>
      <c r="DZ65" s="55" t="str">
        <f t="shared" si="18"/>
        <v/>
      </c>
      <c r="EA65" s="55" t="str">
        <f t="shared" si="18"/>
        <v/>
      </c>
      <c r="EB65" s="55" t="str">
        <f t="shared" si="18"/>
        <v/>
      </c>
      <c r="EC65" s="55" t="str">
        <f t="shared" si="18"/>
        <v/>
      </c>
      <c r="ED65" s="55" t="str">
        <f t="shared" si="18"/>
        <v/>
      </c>
      <c r="EE65" s="55" t="str">
        <f t="shared" si="18"/>
        <v/>
      </c>
      <c r="EF65" s="55" t="str">
        <f t="shared" si="18"/>
        <v/>
      </c>
      <c r="EG65" s="55" t="str">
        <f t="shared" si="18"/>
        <v/>
      </c>
      <c r="EH65" s="55" t="str">
        <f t="shared" si="18"/>
        <v/>
      </c>
      <c r="EI65" s="55" t="str">
        <f t="shared" si="18"/>
        <v/>
      </c>
      <c r="EJ65" s="55" t="str">
        <f t="shared" si="18"/>
        <v/>
      </c>
      <c r="EK65" s="55" t="str">
        <f t="shared" si="18"/>
        <v/>
      </c>
      <c r="EL65" s="55" t="str">
        <f t="shared" si="18"/>
        <v/>
      </c>
      <c r="EM65" s="55" t="str">
        <f t="shared" si="18"/>
        <v/>
      </c>
      <c r="EN65" s="55" t="str">
        <f t="shared" si="18"/>
        <v/>
      </c>
      <c r="EO65" s="55" t="str">
        <f t="shared" si="18"/>
        <v/>
      </c>
      <c r="EP65" s="55" t="str">
        <f t="shared" si="18"/>
        <v/>
      </c>
      <c r="EQ65" s="55" t="str">
        <f t="shared" si="18"/>
        <v/>
      </c>
      <c r="ER65" s="55" t="str">
        <f t="shared" si="18"/>
        <v/>
      </c>
      <c r="ES65" s="55" t="str">
        <f t="shared" si="18"/>
        <v/>
      </c>
      <c r="ET65" s="55" t="str">
        <f t="shared" si="18"/>
        <v/>
      </c>
      <c r="EU65" s="55" t="str">
        <f t="shared" si="18"/>
        <v/>
      </c>
      <c r="EV65" s="55" t="str">
        <f t="shared" si="18"/>
        <v/>
      </c>
      <c r="EW65" s="55" t="str">
        <f t="shared" si="18"/>
        <v/>
      </c>
      <c r="EX65" s="55" t="str">
        <f t="shared" si="18"/>
        <v/>
      </c>
      <c r="EY65" s="55" t="str">
        <f t="shared" si="18"/>
        <v/>
      </c>
      <c r="EZ65" s="55" t="str">
        <f t="shared" si="18"/>
        <v/>
      </c>
      <c r="FA65" s="55" t="str">
        <f t="shared" si="18"/>
        <v/>
      </c>
      <c r="FB65" s="55" t="str">
        <f t="shared" si="18"/>
        <v/>
      </c>
      <c r="FC65" s="55" t="str">
        <f t="shared" si="18"/>
        <v/>
      </c>
      <c r="FD65" s="55" t="str">
        <f t="shared" si="18"/>
        <v/>
      </c>
      <c r="FE65" s="55" t="str">
        <f t="shared" si="18"/>
        <v/>
      </c>
      <c r="FF65" s="55" t="str">
        <f t="shared" si="18"/>
        <v/>
      </c>
      <c r="FG65" s="55" t="str">
        <f t="shared" si="18"/>
        <v/>
      </c>
      <c r="FH65" s="55" t="str">
        <f t="shared" si="18"/>
        <v/>
      </c>
      <c r="FI65" s="55" t="str">
        <f t="shared" si="18"/>
        <v/>
      </c>
      <c r="FJ65" s="55" t="str">
        <f t="shared" si="18"/>
        <v/>
      </c>
      <c r="FK65" s="55" t="str">
        <f t="shared" si="18"/>
        <v/>
      </c>
      <c r="FL65" s="55" t="str">
        <f t="shared" si="18"/>
        <v/>
      </c>
      <c r="FM65" s="55" t="str">
        <f t="shared" si="18"/>
        <v/>
      </c>
      <c r="FN65" s="55" t="str">
        <f t="shared" si="18"/>
        <v/>
      </c>
      <c r="FO65" s="55" t="str">
        <f t="shared" si="18"/>
        <v/>
      </c>
      <c r="FP65" s="55" t="str">
        <f t="shared" si="18"/>
        <v/>
      </c>
      <c r="FQ65" s="55" t="str">
        <f t="shared" si="18"/>
        <v/>
      </c>
      <c r="FR65" s="55" t="str">
        <f t="shared" si="18"/>
        <v/>
      </c>
      <c r="FS65" s="55" t="str">
        <f t="shared" si="18"/>
        <v/>
      </c>
      <c r="FT65" s="55" t="str">
        <f t="shared" si="18"/>
        <v/>
      </c>
      <c r="FU65" s="55" t="str">
        <f t="shared" si="18"/>
        <v/>
      </c>
      <c r="FV65" s="55" t="str">
        <f t="shared" si="18"/>
        <v/>
      </c>
      <c r="FW65" s="55" t="str">
        <f t="shared" si="18"/>
        <v/>
      </c>
      <c r="FX65" s="55" t="str">
        <f t="shared" si="18"/>
        <v/>
      </c>
      <c r="FY65" s="55" t="str">
        <f t="shared" si="18"/>
        <v/>
      </c>
      <c r="FZ65" s="55" t="str">
        <f t="shared" si="18"/>
        <v/>
      </c>
      <c r="GA65" s="55" t="str">
        <f t="shared" si="18"/>
        <v/>
      </c>
      <c r="GB65" s="55" t="str">
        <f t="shared" si="18"/>
        <v/>
      </c>
      <c r="GC65" s="55" t="str">
        <f t="shared" si="18"/>
        <v/>
      </c>
      <c r="GD65" s="55" t="str">
        <f t="shared" si="18"/>
        <v/>
      </c>
      <c r="GE65" s="55" t="str">
        <f t="shared" si="18"/>
        <v/>
      </c>
      <c r="GF65" s="55" t="str">
        <f t="shared" si="18"/>
        <v/>
      </c>
      <c r="GG65" s="55" t="str">
        <f t="shared" si="18"/>
        <v/>
      </c>
      <c r="GH65" s="55" t="str">
        <f t="shared" ref="GH65:IS65" si="19">IF(GH44="","",SUM(GH44:GH47))</f>
        <v/>
      </c>
      <c r="GI65" s="55" t="str">
        <f t="shared" si="19"/>
        <v/>
      </c>
      <c r="GJ65" s="55" t="str">
        <f t="shared" si="19"/>
        <v/>
      </c>
      <c r="GK65" s="55" t="str">
        <f t="shared" si="19"/>
        <v/>
      </c>
      <c r="GL65" s="55" t="str">
        <f t="shared" si="19"/>
        <v/>
      </c>
      <c r="GM65" s="55" t="str">
        <f t="shared" si="19"/>
        <v/>
      </c>
      <c r="GN65" s="55" t="str">
        <f t="shared" si="19"/>
        <v/>
      </c>
      <c r="GO65" s="55" t="str">
        <f t="shared" si="19"/>
        <v/>
      </c>
      <c r="GP65" s="55" t="str">
        <f t="shared" si="19"/>
        <v/>
      </c>
      <c r="GQ65" s="55" t="str">
        <f t="shared" si="19"/>
        <v/>
      </c>
      <c r="GR65" s="55" t="str">
        <f t="shared" si="19"/>
        <v/>
      </c>
      <c r="GS65" s="55" t="str">
        <f t="shared" si="19"/>
        <v/>
      </c>
      <c r="GT65" s="55" t="str">
        <f t="shared" si="19"/>
        <v/>
      </c>
      <c r="GU65" s="55" t="str">
        <f t="shared" si="19"/>
        <v/>
      </c>
      <c r="GV65" s="55" t="str">
        <f t="shared" si="19"/>
        <v/>
      </c>
      <c r="GW65" s="55" t="str">
        <f t="shared" si="19"/>
        <v/>
      </c>
      <c r="GX65" s="55" t="str">
        <f t="shared" si="19"/>
        <v/>
      </c>
      <c r="GY65" s="55" t="str">
        <f t="shared" si="19"/>
        <v/>
      </c>
      <c r="GZ65" s="55" t="str">
        <f t="shared" si="19"/>
        <v/>
      </c>
      <c r="HA65" s="55" t="str">
        <f t="shared" si="19"/>
        <v/>
      </c>
      <c r="HB65" s="55" t="str">
        <f t="shared" si="19"/>
        <v/>
      </c>
      <c r="HC65" s="55" t="str">
        <f t="shared" si="19"/>
        <v/>
      </c>
      <c r="HD65" s="55" t="str">
        <f t="shared" si="19"/>
        <v/>
      </c>
      <c r="HE65" s="55" t="str">
        <f t="shared" si="19"/>
        <v/>
      </c>
      <c r="HF65" s="55" t="str">
        <f t="shared" si="19"/>
        <v/>
      </c>
      <c r="HG65" s="55" t="str">
        <f t="shared" si="19"/>
        <v/>
      </c>
      <c r="HH65" s="55" t="str">
        <f t="shared" si="19"/>
        <v/>
      </c>
      <c r="HI65" s="55" t="str">
        <f t="shared" si="19"/>
        <v/>
      </c>
      <c r="HJ65" s="55" t="str">
        <f t="shared" si="19"/>
        <v/>
      </c>
      <c r="HK65" s="55" t="str">
        <f t="shared" si="19"/>
        <v/>
      </c>
      <c r="HL65" s="55" t="str">
        <f t="shared" si="19"/>
        <v/>
      </c>
      <c r="HM65" s="55" t="str">
        <f t="shared" si="19"/>
        <v/>
      </c>
      <c r="HN65" s="55" t="str">
        <f t="shared" si="19"/>
        <v/>
      </c>
      <c r="HO65" s="55" t="str">
        <f t="shared" si="19"/>
        <v/>
      </c>
      <c r="HP65" s="55" t="str">
        <f t="shared" si="19"/>
        <v/>
      </c>
      <c r="HQ65" s="55" t="str">
        <f t="shared" si="19"/>
        <v/>
      </c>
      <c r="HR65" s="55" t="str">
        <f t="shared" si="19"/>
        <v/>
      </c>
      <c r="HS65" s="55" t="str">
        <f t="shared" si="19"/>
        <v/>
      </c>
      <c r="HT65" s="55" t="str">
        <f t="shared" si="19"/>
        <v/>
      </c>
      <c r="HU65" s="55" t="str">
        <f t="shared" si="19"/>
        <v/>
      </c>
      <c r="HV65" s="55" t="str">
        <f t="shared" si="19"/>
        <v/>
      </c>
      <c r="HW65" s="55" t="str">
        <f t="shared" si="19"/>
        <v/>
      </c>
      <c r="HX65" s="55" t="str">
        <f t="shared" si="19"/>
        <v/>
      </c>
      <c r="HY65" s="55" t="str">
        <f t="shared" si="19"/>
        <v/>
      </c>
      <c r="HZ65" s="55" t="str">
        <f t="shared" si="19"/>
        <v/>
      </c>
      <c r="IA65" s="55" t="str">
        <f t="shared" si="19"/>
        <v/>
      </c>
      <c r="IB65" s="55" t="str">
        <f t="shared" si="19"/>
        <v/>
      </c>
      <c r="IC65" s="55" t="str">
        <f t="shared" si="19"/>
        <v/>
      </c>
      <c r="ID65" s="55" t="str">
        <f t="shared" si="19"/>
        <v/>
      </c>
      <c r="IE65" s="55" t="str">
        <f t="shared" si="19"/>
        <v/>
      </c>
      <c r="IF65" s="55" t="str">
        <f t="shared" si="19"/>
        <v/>
      </c>
      <c r="IG65" s="55" t="str">
        <f t="shared" si="19"/>
        <v/>
      </c>
      <c r="IH65" s="55" t="str">
        <f t="shared" si="19"/>
        <v/>
      </c>
      <c r="II65" s="55" t="str">
        <f t="shared" si="19"/>
        <v/>
      </c>
      <c r="IJ65" s="55" t="str">
        <f t="shared" si="19"/>
        <v/>
      </c>
      <c r="IK65" s="55" t="str">
        <f t="shared" si="19"/>
        <v/>
      </c>
      <c r="IL65" s="55" t="str">
        <f t="shared" si="19"/>
        <v/>
      </c>
      <c r="IM65" s="55" t="str">
        <f t="shared" si="19"/>
        <v/>
      </c>
      <c r="IN65" s="55" t="str">
        <f t="shared" si="19"/>
        <v/>
      </c>
      <c r="IO65" s="55" t="str">
        <f t="shared" si="19"/>
        <v/>
      </c>
      <c r="IP65" s="55" t="str">
        <f t="shared" si="19"/>
        <v/>
      </c>
      <c r="IQ65" s="55" t="str">
        <f t="shared" si="19"/>
        <v/>
      </c>
      <c r="IR65" s="55" t="str">
        <f t="shared" si="19"/>
        <v/>
      </c>
      <c r="IS65" s="55" t="str">
        <f t="shared" si="19"/>
        <v/>
      </c>
      <c r="IT65" s="55" t="str">
        <f t="shared" ref="IT65:LE65" si="20">IF(IT44="","",SUM(IT44:IT47))</f>
        <v/>
      </c>
      <c r="IU65" s="55" t="str">
        <f t="shared" si="20"/>
        <v/>
      </c>
      <c r="IV65" s="55" t="str">
        <f t="shared" si="20"/>
        <v/>
      </c>
      <c r="IW65" s="55" t="str">
        <f t="shared" si="20"/>
        <v/>
      </c>
      <c r="IX65" s="55" t="str">
        <f t="shared" si="20"/>
        <v/>
      </c>
      <c r="IY65" s="55" t="str">
        <f t="shared" si="20"/>
        <v/>
      </c>
      <c r="IZ65" s="55" t="str">
        <f t="shared" si="20"/>
        <v/>
      </c>
      <c r="JA65" s="55" t="str">
        <f t="shared" si="20"/>
        <v/>
      </c>
      <c r="JB65" s="55" t="str">
        <f t="shared" si="20"/>
        <v/>
      </c>
      <c r="JC65" s="55" t="str">
        <f t="shared" si="20"/>
        <v/>
      </c>
      <c r="JD65" s="55" t="str">
        <f t="shared" si="20"/>
        <v/>
      </c>
      <c r="JE65" s="55" t="str">
        <f t="shared" si="20"/>
        <v/>
      </c>
      <c r="JF65" s="55" t="str">
        <f t="shared" si="20"/>
        <v/>
      </c>
      <c r="JG65" s="55" t="str">
        <f t="shared" si="20"/>
        <v/>
      </c>
      <c r="JH65" s="55" t="str">
        <f t="shared" si="20"/>
        <v/>
      </c>
      <c r="JI65" s="55" t="str">
        <f t="shared" si="20"/>
        <v/>
      </c>
      <c r="JJ65" s="55" t="str">
        <f t="shared" si="20"/>
        <v/>
      </c>
      <c r="JK65" s="55" t="str">
        <f t="shared" si="20"/>
        <v/>
      </c>
      <c r="JL65" s="55" t="str">
        <f t="shared" si="20"/>
        <v/>
      </c>
      <c r="JM65" s="55" t="str">
        <f t="shared" si="20"/>
        <v/>
      </c>
      <c r="JN65" s="55" t="str">
        <f t="shared" si="20"/>
        <v/>
      </c>
      <c r="JO65" s="55" t="str">
        <f t="shared" si="20"/>
        <v/>
      </c>
      <c r="JP65" s="55" t="str">
        <f t="shared" si="20"/>
        <v/>
      </c>
      <c r="JQ65" s="55" t="str">
        <f t="shared" si="20"/>
        <v/>
      </c>
      <c r="JR65" s="55" t="str">
        <f t="shared" si="20"/>
        <v/>
      </c>
      <c r="JS65" s="55" t="str">
        <f t="shared" si="20"/>
        <v/>
      </c>
      <c r="JT65" s="55" t="str">
        <f t="shared" si="20"/>
        <v/>
      </c>
      <c r="JU65" s="55" t="str">
        <f t="shared" si="20"/>
        <v/>
      </c>
      <c r="JV65" s="55" t="str">
        <f t="shared" si="20"/>
        <v/>
      </c>
      <c r="JW65" s="55" t="str">
        <f t="shared" si="20"/>
        <v/>
      </c>
      <c r="JX65" s="55" t="str">
        <f t="shared" si="20"/>
        <v/>
      </c>
      <c r="JY65" s="55" t="str">
        <f t="shared" si="20"/>
        <v/>
      </c>
      <c r="JZ65" s="55" t="str">
        <f t="shared" si="20"/>
        <v/>
      </c>
      <c r="KA65" s="55" t="str">
        <f t="shared" si="20"/>
        <v/>
      </c>
      <c r="KB65" s="55" t="str">
        <f t="shared" si="20"/>
        <v/>
      </c>
      <c r="KC65" s="55" t="str">
        <f t="shared" si="20"/>
        <v/>
      </c>
      <c r="KD65" s="55" t="str">
        <f t="shared" si="20"/>
        <v/>
      </c>
      <c r="KE65" s="55" t="str">
        <f t="shared" si="20"/>
        <v/>
      </c>
      <c r="KF65" s="55" t="str">
        <f t="shared" si="20"/>
        <v/>
      </c>
      <c r="KG65" s="55" t="str">
        <f t="shared" si="20"/>
        <v/>
      </c>
      <c r="KH65" s="55" t="str">
        <f t="shared" si="20"/>
        <v/>
      </c>
      <c r="KI65" s="55" t="str">
        <f t="shared" si="20"/>
        <v/>
      </c>
      <c r="KJ65" s="55" t="str">
        <f t="shared" si="20"/>
        <v/>
      </c>
      <c r="KK65" s="55" t="str">
        <f t="shared" si="20"/>
        <v/>
      </c>
      <c r="KL65" s="55" t="str">
        <f t="shared" si="20"/>
        <v/>
      </c>
      <c r="KM65" s="55" t="str">
        <f t="shared" si="20"/>
        <v/>
      </c>
      <c r="KN65" s="55" t="str">
        <f t="shared" si="20"/>
        <v/>
      </c>
      <c r="KO65" s="55" t="str">
        <f t="shared" si="20"/>
        <v/>
      </c>
      <c r="KP65" s="55" t="str">
        <f t="shared" si="20"/>
        <v/>
      </c>
      <c r="KQ65" s="55" t="str">
        <f t="shared" si="20"/>
        <v/>
      </c>
      <c r="KR65" s="55" t="str">
        <f t="shared" si="20"/>
        <v/>
      </c>
      <c r="KS65" s="55" t="str">
        <f t="shared" si="20"/>
        <v/>
      </c>
      <c r="KT65" s="55" t="str">
        <f t="shared" si="20"/>
        <v/>
      </c>
      <c r="KU65" s="55" t="str">
        <f t="shared" si="20"/>
        <v/>
      </c>
      <c r="KV65" s="55" t="str">
        <f t="shared" si="20"/>
        <v/>
      </c>
      <c r="KW65" s="55" t="str">
        <f t="shared" si="20"/>
        <v/>
      </c>
      <c r="KX65" s="55" t="str">
        <f t="shared" si="20"/>
        <v/>
      </c>
      <c r="KY65" s="55" t="str">
        <f t="shared" si="20"/>
        <v/>
      </c>
      <c r="KZ65" s="55" t="str">
        <f t="shared" si="20"/>
        <v/>
      </c>
      <c r="LA65" s="55" t="str">
        <f t="shared" si="20"/>
        <v/>
      </c>
      <c r="LB65" s="55" t="str">
        <f t="shared" si="20"/>
        <v/>
      </c>
      <c r="LC65" s="55" t="str">
        <f t="shared" si="20"/>
        <v/>
      </c>
      <c r="LD65" s="55" t="str">
        <f t="shared" si="20"/>
        <v/>
      </c>
      <c r="LE65" s="55" t="str">
        <f t="shared" si="20"/>
        <v/>
      </c>
      <c r="LF65" s="55" t="str">
        <f t="shared" ref="LF65:NQ65" si="21">IF(LF44="","",SUM(LF44:LF47))</f>
        <v/>
      </c>
      <c r="LG65" s="55" t="str">
        <f t="shared" si="21"/>
        <v/>
      </c>
      <c r="LH65" s="55" t="str">
        <f t="shared" si="21"/>
        <v/>
      </c>
      <c r="LI65" s="55" t="str">
        <f t="shared" si="21"/>
        <v/>
      </c>
      <c r="LJ65" s="55" t="str">
        <f t="shared" si="21"/>
        <v/>
      </c>
      <c r="LK65" s="55" t="str">
        <f t="shared" si="21"/>
        <v/>
      </c>
      <c r="LL65" s="55" t="str">
        <f t="shared" si="21"/>
        <v/>
      </c>
      <c r="LM65" s="55" t="str">
        <f t="shared" si="21"/>
        <v/>
      </c>
      <c r="LN65" s="55" t="str">
        <f t="shared" si="21"/>
        <v/>
      </c>
      <c r="LO65" s="55" t="str">
        <f t="shared" si="21"/>
        <v/>
      </c>
      <c r="LP65" s="55" t="str">
        <f t="shared" si="21"/>
        <v/>
      </c>
      <c r="LQ65" s="55" t="str">
        <f t="shared" si="21"/>
        <v/>
      </c>
      <c r="LR65" s="55" t="str">
        <f t="shared" si="21"/>
        <v/>
      </c>
      <c r="LS65" s="55" t="str">
        <f t="shared" si="21"/>
        <v/>
      </c>
      <c r="LT65" s="55" t="str">
        <f t="shared" si="21"/>
        <v/>
      </c>
      <c r="LU65" s="55" t="str">
        <f t="shared" si="21"/>
        <v/>
      </c>
      <c r="LV65" s="55" t="str">
        <f t="shared" si="21"/>
        <v/>
      </c>
      <c r="LW65" s="55" t="str">
        <f t="shared" si="21"/>
        <v/>
      </c>
      <c r="LX65" s="55" t="str">
        <f t="shared" si="21"/>
        <v/>
      </c>
      <c r="LY65" s="55" t="str">
        <f t="shared" si="21"/>
        <v/>
      </c>
      <c r="LZ65" s="55" t="str">
        <f t="shared" si="21"/>
        <v/>
      </c>
      <c r="MA65" s="55" t="str">
        <f t="shared" si="21"/>
        <v/>
      </c>
      <c r="MB65" s="55" t="str">
        <f t="shared" si="21"/>
        <v/>
      </c>
      <c r="MC65" s="55" t="str">
        <f t="shared" si="21"/>
        <v/>
      </c>
      <c r="MD65" s="55" t="str">
        <f t="shared" si="21"/>
        <v/>
      </c>
      <c r="ME65" s="55" t="str">
        <f t="shared" si="21"/>
        <v/>
      </c>
      <c r="MF65" s="55" t="str">
        <f t="shared" si="21"/>
        <v/>
      </c>
      <c r="MG65" s="55" t="str">
        <f t="shared" si="21"/>
        <v/>
      </c>
      <c r="MH65" s="55" t="str">
        <f t="shared" si="21"/>
        <v/>
      </c>
      <c r="MI65" s="55" t="str">
        <f t="shared" si="21"/>
        <v/>
      </c>
      <c r="MJ65" s="55" t="str">
        <f t="shared" si="21"/>
        <v/>
      </c>
      <c r="MK65" s="55" t="str">
        <f t="shared" si="21"/>
        <v/>
      </c>
      <c r="ML65" s="55" t="str">
        <f t="shared" si="21"/>
        <v/>
      </c>
      <c r="MM65" s="55" t="str">
        <f t="shared" si="21"/>
        <v/>
      </c>
      <c r="MN65" s="55" t="str">
        <f t="shared" si="21"/>
        <v/>
      </c>
      <c r="MO65" s="55" t="str">
        <f t="shared" si="21"/>
        <v/>
      </c>
      <c r="MP65" s="55" t="str">
        <f t="shared" si="21"/>
        <v/>
      </c>
      <c r="MQ65" s="55" t="str">
        <f t="shared" si="21"/>
        <v/>
      </c>
      <c r="MR65" s="55" t="str">
        <f t="shared" si="21"/>
        <v/>
      </c>
      <c r="MS65" s="55" t="str">
        <f t="shared" si="21"/>
        <v/>
      </c>
      <c r="MT65" s="55" t="str">
        <f t="shared" si="21"/>
        <v/>
      </c>
      <c r="MU65" s="55" t="str">
        <f t="shared" si="21"/>
        <v/>
      </c>
      <c r="MV65" s="55" t="str">
        <f t="shared" si="21"/>
        <v/>
      </c>
      <c r="MW65" s="55" t="str">
        <f t="shared" si="21"/>
        <v/>
      </c>
      <c r="MX65" s="55" t="str">
        <f t="shared" si="21"/>
        <v/>
      </c>
      <c r="MY65" s="55" t="str">
        <f t="shared" si="21"/>
        <v/>
      </c>
      <c r="MZ65" s="55" t="str">
        <f t="shared" si="21"/>
        <v/>
      </c>
      <c r="NA65" s="55" t="str">
        <f t="shared" si="21"/>
        <v/>
      </c>
      <c r="NB65" s="55" t="str">
        <f t="shared" si="21"/>
        <v/>
      </c>
      <c r="NC65" s="55" t="str">
        <f t="shared" si="21"/>
        <v/>
      </c>
      <c r="ND65" s="55" t="str">
        <f t="shared" si="21"/>
        <v/>
      </c>
      <c r="NE65" s="55" t="str">
        <f t="shared" si="21"/>
        <v/>
      </c>
      <c r="NF65" s="55" t="str">
        <f t="shared" si="21"/>
        <v/>
      </c>
      <c r="NG65" s="55" t="str">
        <f t="shared" si="21"/>
        <v/>
      </c>
      <c r="NH65" s="55" t="str">
        <f t="shared" si="21"/>
        <v/>
      </c>
      <c r="NI65" s="55" t="str">
        <f t="shared" si="21"/>
        <v/>
      </c>
      <c r="NJ65" s="55" t="str">
        <f t="shared" si="21"/>
        <v/>
      </c>
      <c r="NK65" s="55" t="str">
        <f t="shared" si="21"/>
        <v/>
      </c>
      <c r="NL65" s="55" t="str">
        <f t="shared" si="21"/>
        <v/>
      </c>
      <c r="NM65" s="55" t="str">
        <f t="shared" si="21"/>
        <v/>
      </c>
      <c r="NN65" s="55" t="str">
        <f t="shared" si="21"/>
        <v/>
      </c>
      <c r="NO65" s="55" t="str">
        <f t="shared" si="21"/>
        <v/>
      </c>
      <c r="NP65" s="55" t="str">
        <f t="shared" si="21"/>
        <v/>
      </c>
      <c r="NQ65" s="55" t="str">
        <f t="shared" si="21"/>
        <v/>
      </c>
      <c r="NR65" s="55" t="str">
        <f t="shared" ref="NR65:QC65" si="22">IF(NR44="","",SUM(NR44:NR47))</f>
        <v/>
      </c>
      <c r="NS65" s="55" t="str">
        <f t="shared" si="22"/>
        <v/>
      </c>
      <c r="NT65" s="55" t="str">
        <f t="shared" si="22"/>
        <v/>
      </c>
      <c r="NU65" s="55" t="str">
        <f t="shared" si="22"/>
        <v/>
      </c>
      <c r="NV65" s="55" t="str">
        <f t="shared" si="22"/>
        <v/>
      </c>
      <c r="NW65" s="55" t="str">
        <f t="shared" si="22"/>
        <v/>
      </c>
      <c r="NX65" s="55" t="str">
        <f t="shared" si="22"/>
        <v/>
      </c>
      <c r="NY65" s="55" t="str">
        <f t="shared" si="22"/>
        <v/>
      </c>
      <c r="NZ65" s="55" t="str">
        <f t="shared" si="22"/>
        <v/>
      </c>
      <c r="OA65" s="55" t="str">
        <f t="shared" si="22"/>
        <v/>
      </c>
      <c r="OB65" s="55" t="str">
        <f t="shared" si="22"/>
        <v/>
      </c>
      <c r="OC65" s="55" t="str">
        <f t="shared" si="22"/>
        <v/>
      </c>
      <c r="OD65" s="55" t="str">
        <f t="shared" si="22"/>
        <v/>
      </c>
      <c r="OE65" s="55" t="str">
        <f t="shared" si="22"/>
        <v/>
      </c>
      <c r="OF65" s="55" t="str">
        <f t="shared" si="22"/>
        <v/>
      </c>
      <c r="OG65" s="55" t="str">
        <f t="shared" si="22"/>
        <v/>
      </c>
      <c r="OH65" s="55" t="str">
        <f t="shared" si="22"/>
        <v/>
      </c>
      <c r="OI65" s="55" t="str">
        <f t="shared" si="22"/>
        <v/>
      </c>
      <c r="OJ65" s="55" t="str">
        <f t="shared" si="22"/>
        <v/>
      </c>
      <c r="OK65" s="55" t="str">
        <f t="shared" si="22"/>
        <v/>
      </c>
      <c r="OL65" s="55" t="str">
        <f t="shared" si="22"/>
        <v/>
      </c>
      <c r="OM65" s="55" t="str">
        <f t="shared" si="22"/>
        <v/>
      </c>
      <c r="ON65" s="55" t="str">
        <f t="shared" si="22"/>
        <v/>
      </c>
      <c r="OO65" s="55" t="str">
        <f t="shared" si="22"/>
        <v/>
      </c>
      <c r="OP65" s="55" t="str">
        <f t="shared" si="22"/>
        <v/>
      </c>
      <c r="OQ65" s="55" t="str">
        <f t="shared" si="22"/>
        <v/>
      </c>
      <c r="OR65" s="55" t="str">
        <f t="shared" si="22"/>
        <v/>
      </c>
      <c r="OS65" s="55" t="str">
        <f t="shared" si="22"/>
        <v/>
      </c>
      <c r="OT65" s="55" t="str">
        <f t="shared" si="22"/>
        <v/>
      </c>
      <c r="OU65" s="55" t="str">
        <f t="shared" si="22"/>
        <v/>
      </c>
      <c r="OV65" s="55" t="str">
        <f t="shared" si="22"/>
        <v/>
      </c>
      <c r="OW65" s="55" t="str">
        <f t="shared" si="22"/>
        <v/>
      </c>
      <c r="OX65" s="55" t="str">
        <f t="shared" si="22"/>
        <v/>
      </c>
      <c r="OY65" s="55" t="str">
        <f t="shared" si="22"/>
        <v/>
      </c>
      <c r="OZ65" s="55" t="str">
        <f t="shared" si="22"/>
        <v/>
      </c>
      <c r="PA65" s="55" t="str">
        <f t="shared" si="22"/>
        <v/>
      </c>
      <c r="PB65" s="55" t="str">
        <f t="shared" si="22"/>
        <v/>
      </c>
      <c r="PC65" s="55" t="str">
        <f t="shared" si="22"/>
        <v/>
      </c>
      <c r="PD65" s="55" t="str">
        <f t="shared" si="22"/>
        <v/>
      </c>
      <c r="PE65" s="55" t="str">
        <f t="shared" si="22"/>
        <v/>
      </c>
      <c r="PF65" s="55" t="str">
        <f t="shared" si="22"/>
        <v/>
      </c>
      <c r="PG65" s="55" t="str">
        <f t="shared" si="22"/>
        <v/>
      </c>
      <c r="PH65" s="55" t="str">
        <f t="shared" si="22"/>
        <v/>
      </c>
      <c r="PI65" s="55" t="str">
        <f t="shared" si="22"/>
        <v/>
      </c>
      <c r="PJ65" s="55" t="str">
        <f t="shared" si="22"/>
        <v/>
      </c>
      <c r="PK65" s="55" t="str">
        <f t="shared" si="22"/>
        <v/>
      </c>
      <c r="PL65" s="55" t="str">
        <f t="shared" si="22"/>
        <v/>
      </c>
      <c r="PM65" s="55" t="str">
        <f t="shared" si="22"/>
        <v/>
      </c>
      <c r="PN65" s="55" t="str">
        <f t="shared" si="22"/>
        <v/>
      </c>
      <c r="PO65" s="55" t="str">
        <f t="shared" si="22"/>
        <v/>
      </c>
      <c r="PP65" s="55" t="str">
        <f t="shared" si="22"/>
        <v/>
      </c>
      <c r="PQ65" s="55" t="str">
        <f t="shared" si="22"/>
        <v/>
      </c>
      <c r="PR65" s="55" t="str">
        <f t="shared" si="22"/>
        <v/>
      </c>
      <c r="PS65" s="55" t="str">
        <f t="shared" si="22"/>
        <v/>
      </c>
      <c r="PT65" s="55" t="str">
        <f t="shared" si="22"/>
        <v/>
      </c>
      <c r="PU65" s="55" t="str">
        <f t="shared" si="22"/>
        <v/>
      </c>
      <c r="PV65" s="55" t="str">
        <f t="shared" si="22"/>
        <v/>
      </c>
      <c r="PW65" s="55" t="str">
        <f t="shared" si="22"/>
        <v/>
      </c>
      <c r="PX65" s="55" t="str">
        <f t="shared" si="22"/>
        <v/>
      </c>
      <c r="PY65" s="55" t="str">
        <f t="shared" si="22"/>
        <v/>
      </c>
      <c r="PZ65" s="55" t="str">
        <f t="shared" si="22"/>
        <v/>
      </c>
      <c r="QA65" s="55" t="str">
        <f t="shared" si="22"/>
        <v/>
      </c>
      <c r="QB65" s="55" t="str">
        <f t="shared" si="22"/>
        <v/>
      </c>
      <c r="QC65" s="55" t="str">
        <f t="shared" si="22"/>
        <v/>
      </c>
      <c r="QD65" s="55" t="str">
        <f t="shared" ref="QD65:SO65" si="23">IF(QD44="","",SUM(QD44:QD47))</f>
        <v/>
      </c>
      <c r="QE65" s="55" t="str">
        <f t="shared" si="23"/>
        <v/>
      </c>
      <c r="QF65" s="55" t="str">
        <f t="shared" si="23"/>
        <v/>
      </c>
      <c r="QG65" s="55" t="str">
        <f t="shared" si="23"/>
        <v/>
      </c>
      <c r="QH65" s="55" t="str">
        <f t="shared" si="23"/>
        <v/>
      </c>
      <c r="QI65" s="55" t="str">
        <f t="shared" si="23"/>
        <v/>
      </c>
      <c r="QJ65" s="55" t="str">
        <f t="shared" si="23"/>
        <v/>
      </c>
      <c r="QK65" s="55" t="str">
        <f t="shared" si="23"/>
        <v/>
      </c>
      <c r="QL65" s="55" t="str">
        <f t="shared" si="23"/>
        <v/>
      </c>
      <c r="QM65" s="55" t="str">
        <f t="shared" si="23"/>
        <v/>
      </c>
      <c r="QN65" s="55" t="str">
        <f t="shared" si="23"/>
        <v/>
      </c>
      <c r="QO65" s="55" t="str">
        <f t="shared" si="23"/>
        <v/>
      </c>
      <c r="QP65" s="55" t="str">
        <f t="shared" si="23"/>
        <v/>
      </c>
      <c r="QQ65" s="55" t="str">
        <f t="shared" si="23"/>
        <v/>
      </c>
      <c r="QR65" s="55" t="str">
        <f t="shared" si="23"/>
        <v/>
      </c>
      <c r="QS65" s="55" t="str">
        <f t="shared" si="23"/>
        <v/>
      </c>
      <c r="QT65" s="55" t="str">
        <f t="shared" si="23"/>
        <v/>
      </c>
      <c r="QU65" s="55" t="str">
        <f t="shared" si="23"/>
        <v/>
      </c>
      <c r="QV65" s="55" t="str">
        <f t="shared" si="23"/>
        <v/>
      </c>
      <c r="QW65" s="55" t="str">
        <f t="shared" si="23"/>
        <v/>
      </c>
      <c r="QX65" s="55" t="str">
        <f t="shared" si="23"/>
        <v/>
      </c>
      <c r="QY65" s="55" t="str">
        <f t="shared" si="23"/>
        <v/>
      </c>
      <c r="QZ65" s="55" t="str">
        <f t="shared" si="23"/>
        <v/>
      </c>
      <c r="RA65" s="55" t="str">
        <f t="shared" si="23"/>
        <v/>
      </c>
      <c r="RB65" s="55" t="str">
        <f t="shared" si="23"/>
        <v/>
      </c>
      <c r="RC65" s="55" t="str">
        <f t="shared" si="23"/>
        <v/>
      </c>
      <c r="RD65" s="55" t="str">
        <f t="shared" si="23"/>
        <v/>
      </c>
      <c r="RE65" s="55" t="str">
        <f t="shared" si="23"/>
        <v/>
      </c>
      <c r="RF65" s="55" t="str">
        <f t="shared" si="23"/>
        <v/>
      </c>
      <c r="RG65" s="55" t="str">
        <f t="shared" si="23"/>
        <v/>
      </c>
      <c r="RH65" s="55" t="str">
        <f t="shared" si="23"/>
        <v/>
      </c>
      <c r="RI65" s="55" t="str">
        <f t="shared" si="23"/>
        <v/>
      </c>
      <c r="RJ65" s="55" t="str">
        <f t="shared" si="23"/>
        <v/>
      </c>
      <c r="RK65" s="55" t="str">
        <f t="shared" si="23"/>
        <v/>
      </c>
      <c r="RL65" s="55" t="str">
        <f t="shared" si="23"/>
        <v/>
      </c>
      <c r="RM65" s="55" t="str">
        <f t="shared" si="23"/>
        <v/>
      </c>
      <c r="RN65" s="55" t="str">
        <f t="shared" si="23"/>
        <v/>
      </c>
      <c r="RO65" s="55" t="str">
        <f t="shared" si="23"/>
        <v/>
      </c>
      <c r="RP65" s="55" t="str">
        <f t="shared" si="23"/>
        <v/>
      </c>
      <c r="RQ65" s="55" t="str">
        <f t="shared" si="23"/>
        <v/>
      </c>
      <c r="RR65" s="55" t="str">
        <f t="shared" si="23"/>
        <v/>
      </c>
      <c r="RS65" s="55" t="str">
        <f t="shared" si="23"/>
        <v/>
      </c>
      <c r="RT65" s="55" t="str">
        <f t="shared" si="23"/>
        <v/>
      </c>
      <c r="RU65" s="55" t="str">
        <f t="shared" si="23"/>
        <v/>
      </c>
      <c r="RV65" s="55" t="str">
        <f t="shared" si="23"/>
        <v/>
      </c>
      <c r="RW65" s="55" t="str">
        <f t="shared" si="23"/>
        <v/>
      </c>
      <c r="RX65" s="55" t="str">
        <f t="shared" si="23"/>
        <v/>
      </c>
      <c r="RY65" s="55" t="str">
        <f t="shared" si="23"/>
        <v/>
      </c>
      <c r="RZ65" s="55" t="str">
        <f t="shared" si="23"/>
        <v/>
      </c>
      <c r="SA65" s="55" t="str">
        <f t="shared" si="23"/>
        <v/>
      </c>
      <c r="SB65" s="55" t="str">
        <f t="shared" si="23"/>
        <v/>
      </c>
      <c r="SC65" s="55" t="str">
        <f t="shared" si="23"/>
        <v/>
      </c>
      <c r="SD65" s="55" t="str">
        <f t="shared" si="23"/>
        <v/>
      </c>
      <c r="SE65" s="55" t="str">
        <f t="shared" si="23"/>
        <v/>
      </c>
      <c r="SF65" s="55" t="str">
        <f t="shared" si="23"/>
        <v/>
      </c>
      <c r="SG65" s="55" t="str">
        <f t="shared" si="23"/>
        <v/>
      </c>
      <c r="SH65" s="55" t="str">
        <f t="shared" si="23"/>
        <v/>
      </c>
      <c r="SI65" s="55" t="str">
        <f t="shared" si="23"/>
        <v/>
      </c>
      <c r="SJ65" s="55" t="str">
        <f t="shared" si="23"/>
        <v/>
      </c>
      <c r="SK65" s="55" t="str">
        <f t="shared" si="23"/>
        <v/>
      </c>
      <c r="SL65" s="55" t="str">
        <f t="shared" si="23"/>
        <v/>
      </c>
      <c r="SM65" s="55" t="str">
        <f t="shared" si="23"/>
        <v/>
      </c>
      <c r="SN65" s="55" t="str">
        <f t="shared" si="23"/>
        <v/>
      </c>
      <c r="SO65" s="55" t="str">
        <f t="shared" si="23"/>
        <v/>
      </c>
      <c r="SP65" s="55" t="str">
        <f t="shared" ref="SP65:VA65" si="24">IF(SP44="","",SUM(SP44:SP47))</f>
        <v/>
      </c>
      <c r="SQ65" s="55" t="str">
        <f t="shared" si="24"/>
        <v/>
      </c>
      <c r="SR65" s="55" t="str">
        <f t="shared" si="24"/>
        <v/>
      </c>
      <c r="SS65" s="55" t="str">
        <f t="shared" si="24"/>
        <v/>
      </c>
      <c r="ST65" s="55" t="str">
        <f t="shared" si="24"/>
        <v/>
      </c>
      <c r="SU65" s="55" t="str">
        <f t="shared" si="24"/>
        <v/>
      </c>
      <c r="SV65" s="55" t="str">
        <f t="shared" si="24"/>
        <v/>
      </c>
      <c r="SW65" s="55" t="str">
        <f t="shared" si="24"/>
        <v/>
      </c>
      <c r="SX65" s="55" t="str">
        <f t="shared" si="24"/>
        <v/>
      </c>
      <c r="SY65" s="55" t="str">
        <f t="shared" si="24"/>
        <v/>
      </c>
      <c r="SZ65" s="55" t="str">
        <f t="shared" si="24"/>
        <v/>
      </c>
      <c r="TA65" s="55" t="str">
        <f t="shared" si="24"/>
        <v/>
      </c>
      <c r="TB65" s="55" t="str">
        <f t="shared" si="24"/>
        <v/>
      </c>
      <c r="TC65" s="55" t="str">
        <f t="shared" si="24"/>
        <v/>
      </c>
      <c r="TD65" s="55" t="str">
        <f t="shared" si="24"/>
        <v/>
      </c>
      <c r="TE65" s="55" t="str">
        <f t="shared" si="24"/>
        <v/>
      </c>
      <c r="TF65" s="55" t="str">
        <f t="shared" si="24"/>
        <v/>
      </c>
      <c r="TG65" s="55" t="str">
        <f t="shared" si="24"/>
        <v/>
      </c>
      <c r="TH65" s="55" t="str">
        <f t="shared" si="24"/>
        <v/>
      </c>
      <c r="TI65" s="55" t="str">
        <f t="shared" si="24"/>
        <v/>
      </c>
      <c r="TJ65" s="55" t="str">
        <f t="shared" si="24"/>
        <v/>
      </c>
      <c r="TK65" s="55" t="str">
        <f t="shared" si="24"/>
        <v/>
      </c>
      <c r="TL65" s="55" t="str">
        <f t="shared" si="24"/>
        <v/>
      </c>
      <c r="TM65" s="55" t="str">
        <f t="shared" si="24"/>
        <v/>
      </c>
      <c r="TN65" s="55" t="str">
        <f t="shared" si="24"/>
        <v/>
      </c>
      <c r="TO65" s="55" t="str">
        <f t="shared" si="24"/>
        <v/>
      </c>
      <c r="TP65" s="55" t="str">
        <f t="shared" si="24"/>
        <v/>
      </c>
      <c r="TQ65" s="55" t="str">
        <f t="shared" si="24"/>
        <v/>
      </c>
      <c r="TR65" s="55" t="str">
        <f t="shared" si="24"/>
        <v/>
      </c>
      <c r="TS65" s="55" t="str">
        <f t="shared" si="24"/>
        <v/>
      </c>
      <c r="TT65" s="55" t="str">
        <f t="shared" si="24"/>
        <v/>
      </c>
      <c r="TU65" s="55" t="str">
        <f t="shared" si="24"/>
        <v/>
      </c>
      <c r="TV65" s="55" t="str">
        <f t="shared" si="24"/>
        <v/>
      </c>
      <c r="TW65" s="55" t="str">
        <f t="shared" si="24"/>
        <v/>
      </c>
      <c r="TX65" s="55" t="str">
        <f t="shared" si="24"/>
        <v/>
      </c>
      <c r="TY65" s="55" t="str">
        <f t="shared" si="24"/>
        <v/>
      </c>
      <c r="TZ65" s="55" t="str">
        <f t="shared" si="24"/>
        <v/>
      </c>
      <c r="UA65" s="55" t="str">
        <f t="shared" si="24"/>
        <v/>
      </c>
      <c r="UB65" s="55" t="str">
        <f t="shared" si="24"/>
        <v/>
      </c>
      <c r="UC65" s="55" t="str">
        <f t="shared" si="24"/>
        <v/>
      </c>
      <c r="UD65" s="55" t="str">
        <f t="shared" si="24"/>
        <v/>
      </c>
      <c r="UE65" s="55" t="str">
        <f t="shared" si="24"/>
        <v/>
      </c>
      <c r="UF65" s="55" t="str">
        <f t="shared" si="24"/>
        <v/>
      </c>
      <c r="UG65" s="55" t="str">
        <f t="shared" si="24"/>
        <v/>
      </c>
      <c r="UH65" s="55" t="str">
        <f t="shared" si="24"/>
        <v/>
      </c>
      <c r="UI65" s="55" t="str">
        <f t="shared" si="24"/>
        <v/>
      </c>
      <c r="UJ65" s="55" t="str">
        <f t="shared" si="24"/>
        <v/>
      </c>
      <c r="UK65" s="55" t="str">
        <f t="shared" si="24"/>
        <v/>
      </c>
      <c r="UL65" s="55" t="str">
        <f t="shared" si="24"/>
        <v/>
      </c>
      <c r="UM65" s="55" t="str">
        <f t="shared" si="24"/>
        <v/>
      </c>
      <c r="UN65" s="55" t="str">
        <f t="shared" si="24"/>
        <v/>
      </c>
      <c r="UO65" s="55" t="str">
        <f t="shared" si="24"/>
        <v/>
      </c>
      <c r="UP65" s="55" t="str">
        <f t="shared" si="24"/>
        <v/>
      </c>
      <c r="UQ65" s="55" t="str">
        <f t="shared" si="24"/>
        <v/>
      </c>
      <c r="UR65" s="55" t="str">
        <f t="shared" si="24"/>
        <v/>
      </c>
      <c r="US65" s="55" t="str">
        <f t="shared" si="24"/>
        <v/>
      </c>
      <c r="UT65" s="55" t="str">
        <f t="shared" si="24"/>
        <v/>
      </c>
      <c r="UU65" s="55" t="str">
        <f t="shared" si="24"/>
        <v/>
      </c>
      <c r="UV65" s="55" t="str">
        <f t="shared" si="24"/>
        <v/>
      </c>
      <c r="UW65" s="55" t="str">
        <f t="shared" si="24"/>
        <v/>
      </c>
      <c r="UX65" s="55" t="str">
        <f t="shared" si="24"/>
        <v/>
      </c>
      <c r="UY65" s="55" t="str">
        <f t="shared" si="24"/>
        <v/>
      </c>
      <c r="UZ65" s="55" t="str">
        <f t="shared" si="24"/>
        <v/>
      </c>
      <c r="VA65" s="55" t="str">
        <f t="shared" si="24"/>
        <v/>
      </c>
      <c r="VB65" s="55" t="str">
        <f t="shared" ref="VB65:XM65" si="25">IF(VB44="","",SUM(VB44:VB47))</f>
        <v/>
      </c>
      <c r="VC65" s="55" t="str">
        <f t="shared" si="25"/>
        <v/>
      </c>
      <c r="VD65" s="55" t="str">
        <f t="shared" si="25"/>
        <v/>
      </c>
      <c r="VE65" s="55" t="str">
        <f t="shared" si="25"/>
        <v/>
      </c>
      <c r="VF65" s="55" t="str">
        <f t="shared" si="25"/>
        <v/>
      </c>
      <c r="VG65" s="55" t="str">
        <f t="shared" si="25"/>
        <v/>
      </c>
      <c r="VH65" s="55" t="str">
        <f t="shared" si="25"/>
        <v/>
      </c>
      <c r="VI65" s="55" t="str">
        <f t="shared" si="25"/>
        <v/>
      </c>
      <c r="VJ65" s="55" t="str">
        <f t="shared" si="25"/>
        <v/>
      </c>
      <c r="VK65" s="55" t="str">
        <f t="shared" si="25"/>
        <v/>
      </c>
      <c r="VL65" s="55" t="str">
        <f t="shared" si="25"/>
        <v/>
      </c>
      <c r="VM65" s="55" t="str">
        <f t="shared" si="25"/>
        <v/>
      </c>
      <c r="VN65" s="55" t="str">
        <f t="shared" si="25"/>
        <v/>
      </c>
      <c r="VO65" s="55" t="str">
        <f t="shared" si="25"/>
        <v/>
      </c>
      <c r="VP65" s="55" t="str">
        <f t="shared" si="25"/>
        <v/>
      </c>
      <c r="VQ65" s="55" t="str">
        <f t="shared" si="25"/>
        <v/>
      </c>
      <c r="VR65" s="55" t="str">
        <f t="shared" si="25"/>
        <v/>
      </c>
      <c r="VS65" s="55" t="str">
        <f t="shared" si="25"/>
        <v/>
      </c>
      <c r="VT65" s="55" t="str">
        <f t="shared" si="25"/>
        <v/>
      </c>
      <c r="VU65" s="55" t="str">
        <f t="shared" si="25"/>
        <v/>
      </c>
      <c r="VV65" s="55" t="str">
        <f t="shared" si="25"/>
        <v/>
      </c>
      <c r="VW65" s="55" t="str">
        <f t="shared" si="25"/>
        <v/>
      </c>
      <c r="VX65" s="55" t="str">
        <f t="shared" si="25"/>
        <v/>
      </c>
      <c r="VY65" s="55" t="str">
        <f t="shared" si="25"/>
        <v/>
      </c>
      <c r="VZ65" s="55" t="str">
        <f t="shared" si="25"/>
        <v/>
      </c>
      <c r="WA65" s="55" t="str">
        <f t="shared" si="25"/>
        <v/>
      </c>
      <c r="WB65" s="55" t="str">
        <f t="shared" si="25"/>
        <v/>
      </c>
      <c r="WC65" s="55" t="str">
        <f t="shared" si="25"/>
        <v/>
      </c>
      <c r="WD65" s="55" t="str">
        <f t="shared" si="25"/>
        <v/>
      </c>
      <c r="WE65" s="55" t="str">
        <f t="shared" si="25"/>
        <v/>
      </c>
      <c r="WF65" s="55" t="str">
        <f t="shared" si="25"/>
        <v/>
      </c>
      <c r="WG65" s="55" t="str">
        <f t="shared" si="25"/>
        <v/>
      </c>
      <c r="WH65" s="55" t="str">
        <f t="shared" si="25"/>
        <v/>
      </c>
      <c r="WI65" s="55" t="str">
        <f t="shared" si="25"/>
        <v/>
      </c>
      <c r="WJ65" s="55" t="str">
        <f t="shared" si="25"/>
        <v/>
      </c>
      <c r="WK65" s="55" t="str">
        <f t="shared" si="25"/>
        <v/>
      </c>
      <c r="WL65" s="55" t="str">
        <f t="shared" si="25"/>
        <v/>
      </c>
      <c r="WM65" s="55" t="str">
        <f t="shared" si="25"/>
        <v/>
      </c>
      <c r="WN65" s="55" t="str">
        <f t="shared" si="25"/>
        <v/>
      </c>
      <c r="WO65" s="55" t="str">
        <f t="shared" si="25"/>
        <v/>
      </c>
      <c r="WP65" s="55" t="str">
        <f t="shared" si="25"/>
        <v/>
      </c>
      <c r="WQ65" s="55" t="str">
        <f t="shared" si="25"/>
        <v/>
      </c>
      <c r="WR65" s="55" t="str">
        <f t="shared" si="25"/>
        <v/>
      </c>
      <c r="WS65" s="55" t="str">
        <f t="shared" si="25"/>
        <v/>
      </c>
      <c r="WT65" s="55" t="str">
        <f t="shared" si="25"/>
        <v/>
      </c>
      <c r="WU65" s="55" t="str">
        <f t="shared" si="25"/>
        <v/>
      </c>
      <c r="WV65" s="55" t="str">
        <f t="shared" si="25"/>
        <v/>
      </c>
      <c r="WW65" s="55" t="str">
        <f t="shared" si="25"/>
        <v/>
      </c>
      <c r="WX65" s="55" t="str">
        <f t="shared" si="25"/>
        <v/>
      </c>
      <c r="WY65" s="55" t="str">
        <f t="shared" si="25"/>
        <v/>
      </c>
      <c r="WZ65" s="55" t="str">
        <f t="shared" si="25"/>
        <v/>
      </c>
      <c r="XA65" s="55" t="str">
        <f t="shared" si="25"/>
        <v/>
      </c>
      <c r="XB65" s="55" t="str">
        <f t="shared" si="25"/>
        <v/>
      </c>
      <c r="XC65" s="55" t="str">
        <f t="shared" si="25"/>
        <v/>
      </c>
      <c r="XD65" s="55" t="str">
        <f t="shared" si="25"/>
        <v/>
      </c>
      <c r="XE65" s="55" t="str">
        <f t="shared" si="25"/>
        <v/>
      </c>
      <c r="XF65" s="55" t="str">
        <f t="shared" si="25"/>
        <v/>
      </c>
      <c r="XG65" s="55" t="str">
        <f t="shared" si="25"/>
        <v/>
      </c>
      <c r="XH65" s="55" t="str">
        <f t="shared" si="25"/>
        <v/>
      </c>
      <c r="XI65" s="55" t="str">
        <f t="shared" si="25"/>
        <v/>
      </c>
      <c r="XJ65" s="55" t="str">
        <f t="shared" si="25"/>
        <v/>
      </c>
      <c r="XK65" s="55" t="str">
        <f t="shared" si="25"/>
        <v/>
      </c>
      <c r="XL65" s="55" t="str">
        <f t="shared" si="25"/>
        <v/>
      </c>
      <c r="XM65" s="55" t="str">
        <f t="shared" si="25"/>
        <v/>
      </c>
      <c r="XN65" s="55" t="str">
        <f t="shared" ref="XN65:ZY65" si="26">IF(XN44="","",SUM(XN44:XN47))</f>
        <v/>
      </c>
      <c r="XO65" s="55" t="str">
        <f t="shared" si="26"/>
        <v/>
      </c>
      <c r="XP65" s="55" t="str">
        <f t="shared" si="26"/>
        <v/>
      </c>
      <c r="XQ65" s="55" t="str">
        <f t="shared" si="26"/>
        <v/>
      </c>
      <c r="XR65" s="55" t="str">
        <f t="shared" si="26"/>
        <v/>
      </c>
      <c r="XS65" s="55" t="str">
        <f t="shared" si="26"/>
        <v/>
      </c>
      <c r="XT65" s="55" t="str">
        <f t="shared" si="26"/>
        <v/>
      </c>
      <c r="XU65" s="55" t="str">
        <f t="shared" si="26"/>
        <v/>
      </c>
      <c r="XV65" s="55" t="str">
        <f t="shared" si="26"/>
        <v/>
      </c>
      <c r="XW65" s="55" t="str">
        <f t="shared" si="26"/>
        <v/>
      </c>
      <c r="XX65" s="55" t="str">
        <f t="shared" si="26"/>
        <v/>
      </c>
      <c r="XY65" s="55" t="str">
        <f t="shared" si="26"/>
        <v/>
      </c>
      <c r="XZ65" s="55" t="str">
        <f t="shared" si="26"/>
        <v/>
      </c>
      <c r="YA65" s="55" t="str">
        <f t="shared" si="26"/>
        <v/>
      </c>
      <c r="YB65" s="55" t="str">
        <f t="shared" si="26"/>
        <v/>
      </c>
      <c r="YC65" s="55" t="str">
        <f t="shared" si="26"/>
        <v/>
      </c>
      <c r="YD65" s="55" t="str">
        <f t="shared" si="26"/>
        <v/>
      </c>
      <c r="YE65" s="55" t="str">
        <f t="shared" si="26"/>
        <v/>
      </c>
      <c r="YF65" s="55" t="str">
        <f t="shared" si="26"/>
        <v/>
      </c>
      <c r="YG65" s="55" t="str">
        <f t="shared" si="26"/>
        <v/>
      </c>
      <c r="YH65" s="55" t="str">
        <f t="shared" si="26"/>
        <v/>
      </c>
      <c r="YI65" s="55" t="str">
        <f t="shared" si="26"/>
        <v/>
      </c>
      <c r="YJ65" s="55" t="str">
        <f t="shared" si="26"/>
        <v/>
      </c>
      <c r="YK65" s="55" t="str">
        <f t="shared" si="26"/>
        <v/>
      </c>
      <c r="YL65" s="55" t="str">
        <f t="shared" si="26"/>
        <v/>
      </c>
      <c r="YM65" s="55" t="str">
        <f t="shared" si="26"/>
        <v/>
      </c>
      <c r="YN65" s="55" t="str">
        <f t="shared" si="26"/>
        <v/>
      </c>
      <c r="YO65" s="55" t="str">
        <f t="shared" si="26"/>
        <v/>
      </c>
      <c r="YP65" s="55" t="str">
        <f t="shared" si="26"/>
        <v/>
      </c>
      <c r="YQ65" s="55" t="str">
        <f t="shared" si="26"/>
        <v/>
      </c>
      <c r="YR65" s="55" t="str">
        <f t="shared" si="26"/>
        <v/>
      </c>
      <c r="YS65" s="55" t="str">
        <f t="shared" si="26"/>
        <v/>
      </c>
      <c r="YT65" s="55" t="str">
        <f t="shared" si="26"/>
        <v/>
      </c>
      <c r="YU65" s="55" t="str">
        <f t="shared" si="26"/>
        <v/>
      </c>
      <c r="YV65" s="55" t="str">
        <f t="shared" si="26"/>
        <v/>
      </c>
      <c r="YW65" s="55" t="str">
        <f t="shared" si="26"/>
        <v/>
      </c>
      <c r="YX65" s="55" t="str">
        <f t="shared" si="26"/>
        <v/>
      </c>
      <c r="YY65" s="55" t="str">
        <f t="shared" si="26"/>
        <v/>
      </c>
      <c r="YZ65" s="55" t="str">
        <f t="shared" si="26"/>
        <v/>
      </c>
      <c r="ZA65" s="55" t="str">
        <f t="shared" si="26"/>
        <v/>
      </c>
      <c r="ZB65" s="55" t="str">
        <f t="shared" si="26"/>
        <v/>
      </c>
      <c r="ZC65" s="55" t="str">
        <f t="shared" si="26"/>
        <v/>
      </c>
      <c r="ZD65" s="55" t="str">
        <f t="shared" si="26"/>
        <v/>
      </c>
      <c r="ZE65" s="55" t="str">
        <f t="shared" si="26"/>
        <v/>
      </c>
      <c r="ZF65" s="55" t="str">
        <f t="shared" si="26"/>
        <v/>
      </c>
      <c r="ZG65" s="55" t="str">
        <f t="shared" si="26"/>
        <v/>
      </c>
      <c r="ZH65" s="55" t="str">
        <f t="shared" si="26"/>
        <v/>
      </c>
      <c r="ZI65" s="55" t="str">
        <f t="shared" si="26"/>
        <v/>
      </c>
      <c r="ZJ65" s="55" t="str">
        <f t="shared" si="26"/>
        <v/>
      </c>
      <c r="ZK65" s="55" t="str">
        <f t="shared" si="26"/>
        <v/>
      </c>
      <c r="ZL65" s="55" t="str">
        <f t="shared" si="26"/>
        <v/>
      </c>
      <c r="ZM65" s="55" t="str">
        <f t="shared" si="26"/>
        <v/>
      </c>
      <c r="ZN65" s="55" t="str">
        <f t="shared" si="26"/>
        <v/>
      </c>
      <c r="ZO65" s="55" t="str">
        <f t="shared" si="26"/>
        <v/>
      </c>
      <c r="ZP65" s="55" t="str">
        <f t="shared" si="26"/>
        <v/>
      </c>
      <c r="ZQ65" s="55" t="str">
        <f t="shared" si="26"/>
        <v/>
      </c>
      <c r="ZR65" s="55" t="str">
        <f t="shared" si="26"/>
        <v/>
      </c>
      <c r="ZS65" s="55" t="str">
        <f t="shared" si="26"/>
        <v/>
      </c>
      <c r="ZT65" s="55" t="str">
        <f t="shared" si="26"/>
        <v/>
      </c>
      <c r="ZU65" s="55" t="str">
        <f t="shared" si="26"/>
        <v/>
      </c>
      <c r="ZV65" s="55" t="str">
        <f t="shared" si="26"/>
        <v/>
      </c>
      <c r="ZW65" s="55" t="str">
        <f t="shared" si="26"/>
        <v/>
      </c>
      <c r="ZX65" s="55" t="str">
        <f t="shared" si="26"/>
        <v/>
      </c>
      <c r="ZY65" s="55" t="str">
        <f t="shared" si="26"/>
        <v/>
      </c>
      <c r="ZZ65" s="55" t="str">
        <f t="shared" ref="ZZ65:ACK65" si="27">IF(ZZ44="","",SUM(ZZ44:ZZ47))</f>
        <v/>
      </c>
      <c r="AAA65" s="55" t="str">
        <f t="shared" si="27"/>
        <v/>
      </c>
      <c r="AAB65" s="55" t="str">
        <f t="shared" si="27"/>
        <v/>
      </c>
      <c r="AAC65" s="55" t="str">
        <f t="shared" si="27"/>
        <v/>
      </c>
      <c r="AAD65" s="55" t="str">
        <f t="shared" si="27"/>
        <v/>
      </c>
      <c r="AAE65" s="55" t="str">
        <f t="shared" si="27"/>
        <v/>
      </c>
      <c r="AAF65" s="55" t="str">
        <f t="shared" si="27"/>
        <v/>
      </c>
      <c r="AAG65" s="55" t="str">
        <f t="shared" si="27"/>
        <v/>
      </c>
      <c r="AAH65" s="55" t="str">
        <f t="shared" si="27"/>
        <v/>
      </c>
      <c r="AAI65" s="55" t="str">
        <f t="shared" si="27"/>
        <v/>
      </c>
      <c r="AAJ65" s="55" t="str">
        <f t="shared" si="27"/>
        <v/>
      </c>
      <c r="AAK65" s="55" t="str">
        <f t="shared" si="27"/>
        <v/>
      </c>
      <c r="AAL65" s="55" t="str">
        <f t="shared" si="27"/>
        <v/>
      </c>
      <c r="AAM65" s="55" t="str">
        <f t="shared" si="27"/>
        <v/>
      </c>
      <c r="AAN65" s="55" t="str">
        <f t="shared" si="27"/>
        <v/>
      </c>
      <c r="AAO65" s="55" t="str">
        <f t="shared" si="27"/>
        <v/>
      </c>
      <c r="AAP65" s="55" t="str">
        <f t="shared" si="27"/>
        <v/>
      </c>
      <c r="AAQ65" s="55" t="str">
        <f t="shared" si="27"/>
        <v/>
      </c>
      <c r="AAR65" s="55" t="str">
        <f t="shared" si="27"/>
        <v/>
      </c>
      <c r="AAS65" s="55" t="str">
        <f t="shared" si="27"/>
        <v/>
      </c>
      <c r="AAT65" s="55" t="str">
        <f t="shared" si="27"/>
        <v/>
      </c>
      <c r="AAU65" s="55" t="str">
        <f t="shared" si="27"/>
        <v/>
      </c>
      <c r="AAV65" s="55" t="str">
        <f t="shared" si="27"/>
        <v/>
      </c>
      <c r="AAW65" s="55" t="str">
        <f t="shared" si="27"/>
        <v/>
      </c>
      <c r="AAX65" s="55" t="str">
        <f t="shared" si="27"/>
        <v/>
      </c>
      <c r="AAY65" s="55" t="str">
        <f t="shared" si="27"/>
        <v/>
      </c>
      <c r="AAZ65" s="55" t="str">
        <f t="shared" si="27"/>
        <v/>
      </c>
      <c r="ABA65" s="55" t="str">
        <f t="shared" si="27"/>
        <v/>
      </c>
      <c r="ABB65" s="55" t="str">
        <f t="shared" si="27"/>
        <v/>
      </c>
      <c r="ABC65" s="55" t="str">
        <f t="shared" si="27"/>
        <v/>
      </c>
      <c r="ABD65" s="55" t="str">
        <f t="shared" si="27"/>
        <v/>
      </c>
      <c r="ABE65" s="55" t="str">
        <f t="shared" si="27"/>
        <v/>
      </c>
      <c r="ABF65" s="55" t="str">
        <f t="shared" si="27"/>
        <v/>
      </c>
      <c r="ABG65" s="55" t="str">
        <f t="shared" si="27"/>
        <v/>
      </c>
      <c r="ABH65" s="55" t="str">
        <f t="shared" si="27"/>
        <v/>
      </c>
      <c r="ABI65" s="55" t="str">
        <f t="shared" si="27"/>
        <v/>
      </c>
      <c r="ABJ65" s="55" t="str">
        <f t="shared" si="27"/>
        <v/>
      </c>
      <c r="ABK65" s="55" t="str">
        <f t="shared" si="27"/>
        <v/>
      </c>
      <c r="ABL65" s="55" t="str">
        <f t="shared" si="27"/>
        <v/>
      </c>
      <c r="ABM65" s="55" t="str">
        <f t="shared" si="27"/>
        <v/>
      </c>
      <c r="ABN65" s="55" t="str">
        <f t="shared" si="27"/>
        <v/>
      </c>
      <c r="ABO65" s="55" t="str">
        <f t="shared" si="27"/>
        <v/>
      </c>
      <c r="ABP65" s="55" t="str">
        <f t="shared" si="27"/>
        <v/>
      </c>
      <c r="ABQ65" s="55" t="str">
        <f t="shared" si="27"/>
        <v/>
      </c>
      <c r="ABR65" s="55" t="str">
        <f t="shared" si="27"/>
        <v/>
      </c>
      <c r="ABS65" s="55" t="str">
        <f t="shared" si="27"/>
        <v/>
      </c>
      <c r="ABT65" s="55" t="str">
        <f t="shared" si="27"/>
        <v/>
      </c>
      <c r="ABU65" s="55" t="str">
        <f t="shared" si="27"/>
        <v/>
      </c>
      <c r="ABV65" s="55" t="str">
        <f t="shared" si="27"/>
        <v/>
      </c>
      <c r="ABW65" s="55" t="str">
        <f t="shared" si="27"/>
        <v/>
      </c>
      <c r="ABX65" s="55" t="str">
        <f t="shared" si="27"/>
        <v/>
      </c>
      <c r="ABY65" s="55" t="str">
        <f t="shared" si="27"/>
        <v/>
      </c>
      <c r="ABZ65" s="55" t="str">
        <f t="shared" si="27"/>
        <v/>
      </c>
      <c r="ACA65" s="55" t="str">
        <f t="shared" si="27"/>
        <v/>
      </c>
      <c r="ACB65" s="55" t="str">
        <f t="shared" si="27"/>
        <v/>
      </c>
      <c r="ACC65" s="55" t="str">
        <f t="shared" si="27"/>
        <v/>
      </c>
      <c r="ACD65" s="55" t="str">
        <f t="shared" si="27"/>
        <v/>
      </c>
      <c r="ACE65" s="55" t="str">
        <f t="shared" si="27"/>
        <v/>
      </c>
      <c r="ACF65" s="55" t="str">
        <f t="shared" si="27"/>
        <v/>
      </c>
      <c r="ACG65" s="55" t="str">
        <f t="shared" si="27"/>
        <v/>
      </c>
      <c r="ACH65" s="55" t="str">
        <f t="shared" si="27"/>
        <v/>
      </c>
      <c r="ACI65" s="55" t="str">
        <f t="shared" si="27"/>
        <v/>
      </c>
      <c r="ACJ65" s="55" t="str">
        <f t="shared" si="27"/>
        <v/>
      </c>
      <c r="ACK65" s="55" t="str">
        <f t="shared" si="27"/>
        <v/>
      </c>
      <c r="ACL65" s="55" t="str">
        <f t="shared" ref="ACL65:AEW65" si="28">IF(ACL44="","",SUM(ACL44:ACL47))</f>
        <v/>
      </c>
      <c r="ACM65" s="55" t="str">
        <f t="shared" si="28"/>
        <v/>
      </c>
      <c r="ACN65" s="55" t="str">
        <f t="shared" si="28"/>
        <v/>
      </c>
      <c r="ACO65" s="55" t="str">
        <f t="shared" si="28"/>
        <v/>
      </c>
      <c r="ACP65" s="55" t="str">
        <f t="shared" si="28"/>
        <v/>
      </c>
      <c r="ACQ65" s="55" t="str">
        <f t="shared" si="28"/>
        <v/>
      </c>
      <c r="ACR65" s="55" t="str">
        <f t="shared" si="28"/>
        <v/>
      </c>
      <c r="ACS65" s="55" t="str">
        <f t="shared" si="28"/>
        <v/>
      </c>
      <c r="ACT65" s="55" t="str">
        <f t="shared" si="28"/>
        <v/>
      </c>
      <c r="ACU65" s="55" t="str">
        <f t="shared" si="28"/>
        <v/>
      </c>
      <c r="ACV65" s="55" t="str">
        <f t="shared" si="28"/>
        <v/>
      </c>
      <c r="ACW65" s="55" t="str">
        <f t="shared" si="28"/>
        <v/>
      </c>
      <c r="ACX65" s="55" t="str">
        <f t="shared" si="28"/>
        <v/>
      </c>
      <c r="ACY65" s="55" t="str">
        <f t="shared" si="28"/>
        <v/>
      </c>
      <c r="ACZ65" s="55" t="str">
        <f t="shared" si="28"/>
        <v/>
      </c>
      <c r="ADA65" s="55" t="str">
        <f t="shared" si="28"/>
        <v/>
      </c>
      <c r="ADB65" s="55" t="str">
        <f t="shared" si="28"/>
        <v/>
      </c>
      <c r="ADC65" s="55" t="str">
        <f t="shared" si="28"/>
        <v/>
      </c>
      <c r="ADD65" s="55" t="str">
        <f t="shared" si="28"/>
        <v/>
      </c>
      <c r="ADE65" s="55" t="str">
        <f t="shared" si="28"/>
        <v/>
      </c>
      <c r="ADF65" s="55" t="str">
        <f t="shared" si="28"/>
        <v/>
      </c>
      <c r="ADG65" s="55" t="str">
        <f t="shared" si="28"/>
        <v/>
      </c>
      <c r="ADH65" s="55" t="str">
        <f t="shared" si="28"/>
        <v/>
      </c>
      <c r="ADI65" s="55" t="str">
        <f t="shared" si="28"/>
        <v/>
      </c>
      <c r="ADJ65" s="55" t="str">
        <f t="shared" si="28"/>
        <v/>
      </c>
      <c r="ADK65" s="55" t="str">
        <f t="shared" si="28"/>
        <v/>
      </c>
      <c r="ADL65" s="55" t="str">
        <f t="shared" si="28"/>
        <v/>
      </c>
      <c r="ADM65" s="55" t="str">
        <f t="shared" si="28"/>
        <v/>
      </c>
      <c r="ADN65" s="55" t="str">
        <f t="shared" si="28"/>
        <v/>
      </c>
      <c r="ADO65" s="55" t="str">
        <f t="shared" si="28"/>
        <v/>
      </c>
      <c r="ADP65" s="55" t="str">
        <f t="shared" si="28"/>
        <v/>
      </c>
      <c r="ADQ65" s="55" t="str">
        <f t="shared" si="28"/>
        <v/>
      </c>
      <c r="ADR65" s="55" t="str">
        <f t="shared" si="28"/>
        <v/>
      </c>
      <c r="ADS65" s="55" t="str">
        <f t="shared" si="28"/>
        <v/>
      </c>
      <c r="ADT65" s="55" t="str">
        <f t="shared" si="28"/>
        <v/>
      </c>
      <c r="ADU65" s="55" t="str">
        <f t="shared" si="28"/>
        <v/>
      </c>
      <c r="ADV65" s="55" t="str">
        <f t="shared" si="28"/>
        <v/>
      </c>
      <c r="ADW65" s="55" t="str">
        <f t="shared" si="28"/>
        <v/>
      </c>
      <c r="ADX65" s="55" t="str">
        <f t="shared" si="28"/>
        <v/>
      </c>
      <c r="ADY65" s="55" t="str">
        <f t="shared" si="28"/>
        <v/>
      </c>
      <c r="ADZ65" s="55" t="str">
        <f t="shared" si="28"/>
        <v/>
      </c>
      <c r="AEA65" s="55" t="str">
        <f t="shared" si="28"/>
        <v/>
      </c>
      <c r="AEB65" s="55" t="str">
        <f t="shared" si="28"/>
        <v/>
      </c>
      <c r="AEC65" s="55" t="str">
        <f t="shared" si="28"/>
        <v/>
      </c>
      <c r="AED65" s="55" t="str">
        <f t="shared" si="28"/>
        <v/>
      </c>
      <c r="AEE65" s="55" t="str">
        <f t="shared" si="28"/>
        <v/>
      </c>
      <c r="AEF65" s="55" t="str">
        <f t="shared" si="28"/>
        <v/>
      </c>
      <c r="AEG65" s="55" t="str">
        <f t="shared" si="28"/>
        <v/>
      </c>
      <c r="AEH65" s="55" t="str">
        <f t="shared" si="28"/>
        <v/>
      </c>
      <c r="AEI65" s="55" t="str">
        <f t="shared" si="28"/>
        <v/>
      </c>
      <c r="AEJ65" s="55" t="str">
        <f t="shared" si="28"/>
        <v/>
      </c>
      <c r="AEK65" s="55" t="str">
        <f t="shared" si="28"/>
        <v/>
      </c>
      <c r="AEL65" s="55" t="str">
        <f t="shared" si="28"/>
        <v/>
      </c>
      <c r="AEM65" s="55" t="str">
        <f t="shared" si="28"/>
        <v/>
      </c>
      <c r="AEN65" s="55" t="str">
        <f t="shared" si="28"/>
        <v/>
      </c>
      <c r="AEO65" s="55" t="str">
        <f t="shared" si="28"/>
        <v/>
      </c>
      <c r="AEP65" s="55" t="str">
        <f t="shared" si="28"/>
        <v/>
      </c>
      <c r="AEQ65" s="55" t="str">
        <f t="shared" si="28"/>
        <v/>
      </c>
      <c r="AER65" s="55" t="str">
        <f t="shared" si="28"/>
        <v/>
      </c>
      <c r="AES65" s="55" t="str">
        <f t="shared" si="28"/>
        <v/>
      </c>
      <c r="AET65" s="55" t="str">
        <f t="shared" si="28"/>
        <v/>
      </c>
      <c r="AEU65" s="55" t="str">
        <f t="shared" si="28"/>
        <v/>
      </c>
      <c r="AEV65" s="55" t="str">
        <f t="shared" si="28"/>
        <v/>
      </c>
      <c r="AEW65" s="55" t="str">
        <f t="shared" si="28"/>
        <v/>
      </c>
      <c r="AEX65" s="55" t="str">
        <f t="shared" ref="AEX65:AHI65" si="29">IF(AEX44="","",SUM(AEX44:AEX47))</f>
        <v/>
      </c>
      <c r="AEY65" s="55" t="str">
        <f t="shared" si="29"/>
        <v/>
      </c>
      <c r="AEZ65" s="55" t="str">
        <f t="shared" si="29"/>
        <v/>
      </c>
      <c r="AFA65" s="55" t="str">
        <f t="shared" si="29"/>
        <v/>
      </c>
      <c r="AFB65" s="55" t="str">
        <f t="shared" si="29"/>
        <v/>
      </c>
      <c r="AFC65" s="55" t="str">
        <f t="shared" si="29"/>
        <v/>
      </c>
      <c r="AFD65" s="55" t="str">
        <f t="shared" si="29"/>
        <v/>
      </c>
      <c r="AFE65" s="55" t="str">
        <f t="shared" si="29"/>
        <v/>
      </c>
      <c r="AFF65" s="55" t="str">
        <f t="shared" si="29"/>
        <v/>
      </c>
      <c r="AFG65" s="55" t="str">
        <f t="shared" si="29"/>
        <v/>
      </c>
      <c r="AFH65" s="55" t="str">
        <f t="shared" si="29"/>
        <v/>
      </c>
      <c r="AFI65" s="55" t="str">
        <f t="shared" si="29"/>
        <v/>
      </c>
      <c r="AFJ65" s="55" t="str">
        <f t="shared" si="29"/>
        <v/>
      </c>
      <c r="AFK65" s="55" t="str">
        <f t="shared" si="29"/>
        <v/>
      </c>
      <c r="AFL65" s="55" t="str">
        <f t="shared" si="29"/>
        <v/>
      </c>
      <c r="AFM65" s="55" t="str">
        <f t="shared" si="29"/>
        <v/>
      </c>
      <c r="AFN65" s="55" t="str">
        <f t="shared" si="29"/>
        <v/>
      </c>
      <c r="AFO65" s="55" t="str">
        <f t="shared" si="29"/>
        <v/>
      </c>
      <c r="AFP65" s="55" t="str">
        <f t="shared" si="29"/>
        <v/>
      </c>
      <c r="AFQ65" s="55" t="str">
        <f t="shared" si="29"/>
        <v/>
      </c>
      <c r="AFR65" s="55" t="str">
        <f t="shared" si="29"/>
        <v/>
      </c>
      <c r="AFS65" s="55" t="str">
        <f t="shared" si="29"/>
        <v/>
      </c>
      <c r="AFT65" s="55" t="str">
        <f t="shared" si="29"/>
        <v/>
      </c>
      <c r="AFU65" s="55" t="str">
        <f t="shared" si="29"/>
        <v/>
      </c>
      <c r="AFV65" s="55" t="str">
        <f t="shared" si="29"/>
        <v/>
      </c>
      <c r="AFW65" s="55" t="str">
        <f t="shared" si="29"/>
        <v/>
      </c>
      <c r="AFX65" s="55" t="str">
        <f t="shared" si="29"/>
        <v/>
      </c>
      <c r="AFY65" s="55" t="str">
        <f t="shared" si="29"/>
        <v/>
      </c>
      <c r="AFZ65" s="55" t="str">
        <f t="shared" si="29"/>
        <v/>
      </c>
      <c r="AGA65" s="55" t="str">
        <f t="shared" si="29"/>
        <v/>
      </c>
      <c r="AGB65" s="55" t="str">
        <f t="shared" si="29"/>
        <v/>
      </c>
      <c r="AGC65" s="55" t="str">
        <f t="shared" si="29"/>
        <v/>
      </c>
      <c r="AGD65" s="55" t="str">
        <f t="shared" si="29"/>
        <v/>
      </c>
      <c r="AGE65" s="55" t="str">
        <f t="shared" si="29"/>
        <v/>
      </c>
      <c r="AGF65" s="55" t="str">
        <f t="shared" si="29"/>
        <v/>
      </c>
      <c r="AGG65" s="55" t="str">
        <f t="shared" si="29"/>
        <v/>
      </c>
      <c r="AGH65" s="55" t="str">
        <f t="shared" si="29"/>
        <v/>
      </c>
      <c r="AGI65" s="55" t="str">
        <f t="shared" si="29"/>
        <v/>
      </c>
      <c r="AGJ65" s="55" t="str">
        <f t="shared" si="29"/>
        <v/>
      </c>
      <c r="AGK65" s="55" t="str">
        <f t="shared" si="29"/>
        <v/>
      </c>
      <c r="AGL65" s="55" t="str">
        <f t="shared" si="29"/>
        <v/>
      </c>
      <c r="AGM65" s="55" t="str">
        <f t="shared" si="29"/>
        <v/>
      </c>
      <c r="AGN65" s="55" t="str">
        <f t="shared" si="29"/>
        <v/>
      </c>
      <c r="AGO65" s="55" t="str">
        <f t="shared" si="29"/>
        <v/>
      </c>
      <c r="AGP65" s="55" t="str">
        <f t="shared" si="29"/>
        <v/>
      </c>
      <c r="AGQ65" s="55" t="str">
        <f t="shared" si="29"/>
        <v/>
      </c>
      <c r="AGR65" s="55" t="str">
        <f t="shared" si="29"/>
        <v/>
      </c>
      <c r="AGS65" s="55" t="str">
        <f t="shared" si="29"/>
        <v/>
      </c>
      <c r="AGT65" s="55" t="str">
        <f t="shared" si="29"/>
        <v/>
      </c>
      <c r="AGU65" s="55" t="str">
        <f t="shared" si="29"/>
        <v/>
      </c>
      <c r="AGV65" s="55" t="str">
        <f t="shared" si="29"/>
        <v/>
      </c>
      <c r="AGW65" s="55" t="str">
        <f t="shared" si="29"/>
        <v/>
      </c>
      <c r="AGX65" s="55" t="str">
        <f t="shared" si="29"/>
        <v/>
      </c>
      <c r="AGY65" s="55" t="str">
        <f t="shared" si="29"/>
        <v/>
      </c>
      <c r="AGZ65" s="55" t="str">
        <f t="shared" si="29"/>
        <v/>
      </c>
      <c r="AHA65" s="55" t="str">
        <f t="shared" si="29"/>
        <v/>
      </c>
      <c r="AHB65" s="55" t="str">
        <f t="shared" si="29"/>
        <v/>
      </c>
      <c r="AHC65" s="55" t="str">
        <f t="shared" si="29"/>
        <v/>
      </c>
      <c r="AHD65" s="55" t="str">
        <f t="shared" si="29"/>
        <v/>
      </c>
      <c r="AHE65" s="55" t="str">
        <f t="shared" si="29"/>
        <v/>
      </c>
      <c r="AHF65" s="55" t="str">
        <f t="shared" si="29"/>
        <v/>
      </c>
      <c r="AHG65" s="55" t="str">
        <f t="shared" si="29"/>
        <v/>
      </c>
      <c r="AHH65" s="55" t="str">
        <f t="shared" si="29"/>
        <v/>
      </c>
      <c r="AHI65" s="55" t="str">
        <f t="shared" si="29"/>
        <v/>
      </c>
      <c r="AHJ65" s="55" t="str">
        <f t="shared" ref="AHJ65:AJU65" si="30">IF(AHJ44="","",SUM(AHJ44:AHJ47))</f>
        <v/>
      </c>
      <c r="AHK65" s="55" t="str">
        <f t="shared" si="30"/>
        <v/>
      </c>
      <c r="AHL65" s="55" t="str">
        <f t="shared" si="30"/>
        <v/>
      </c>
      <c r="AHM65" s="55" t="str">
        <f t="shared" si="30"/>
        <v/>
      </c>
      <c r="AHN65" s="55" t="str">
        <f t="shared" si="30"/>
        <v/>
      </c>
      <c r="AHO65" s="55" t="str">
        <f t="shared" si="30"/>
        <v/>
      </c>
      <c r="AHP65" s="55" t="str">
        <f t="shared" si="30"/>
        <v/>
      </c>
      <c r="AHQ65" s="55" t="str">
        <f t="shared" si="30"/>
        <v/>
      </c>
      <c r="AHR65" s="55" t="str">
        <f t="shared" si="30"/>
        <v/>
      </c>
      <c r="AHS65" s="55" t="str">
        <f t="shared" si="30"/>
        <v/>
      </c>
      <c r="AHT65" s="55" t="str">
        <f t="shared" si="30"/>
        <v/>
      </c>
      <c r="AHU65" s="55" t="str">
        <f t="shared" si="30"/>
        <v/>
      </c>
      <c r="AHV65" s="55" t="str">
        <f t="shared" si="30"/>
        <v/>
      </c>
      <c r="AHW65" s="55" t="str">
        <f t="shared" si="30"/>
        <v/>
      </c>
      <c r="AHX65" s="55" t="str">
        <f t="shared" si="30"/>
        <v/>
      </c>
      <c r="AHY65" s="55" t="str">
        <f t="shared" si="30"/>
        <v/>
      </c>
      <c r="AHZ65" s="55" t="str">
        <f t="shared" si="30"/>
        <v/>
      </c>
      <c r="AIA65" s="55" t="str">
        <f t="shared" si="30"/>
        <v/>
      </c>
      <c r="AIB65" s="55" t="str">
        <f t="shared" si="30"/>
        <v/>
      </c>
      <c r="AIC65" s="55" t="str">
        <f t="shared" si="30"/>
        <v/>
      </c>
      <c r="AID65" s="55" t="str">
        <f t="shared" si="30"/>
        <v/>
      </c>
      <c r="AIE65" s="55" t="str">
        <f t="shared" si="30"/>
        <v/>
      </c>
      <c r="AIF65" s="55" t="str">
        <f t="shared" si="30"/>
        <v/>
      </c>
      <c r="AIG65" s="55" t="str">
        <f t="shared" si="30"/>
        <v/>
      </c>
      <c r="AIH65" s="55" t="str">
        <f t="shared" si="30"/>
        <v/>
      </c>
      <c r="AII65" s="55" t="str">
        <f t="shared" si="30"/>
        <v/>
      </c>
      <c r="AIJ65" s="55" t="str">
        <f t="shared" si="30"/>
        <v/>
      </c>
      <c r="AIK65" s="55" t="str">
        <f t="shared" si="30"/>
        <v/>
      </c>
      <c r="AIL65" s="55" t="str">
        <f t="shared" si="30"/>
        <v/>
      </c>
      <c r="AIM65" s="55" t="str">
        <f t="shared" si="30"/>
        <v/>
      </c>
      <c r="AIN65" s="55" t="str">
        <f t="shared" si="30"/>
        <v/>
      </c>
      <c r="AIO65" s="55" t="str">
        <f t="shared" si="30"/>
        <v/>
      </c>
      <c r="AIP65" s="55" t="str">
        <f t="shared" si="30"/>
        <v/>
      </c>
      <c r="AIQ65" s="55" t="str">
        <f t="shared" si="30"/>
        <v/>
      </c>
      <c r="AIR65" s="55" t="str">
        <f t="shared" si="30"/>
        <v/>
      </c>
      <c r="AIS65" s="55" t="str">
        <f t="shared" si="30"/>
        <v/>
      </c>
      <c r="AIT65" s="55" t="str">
        <f t="shared" si="30"/>
        <v/>
      </c>
      <c r="AIU65" s="55" t="str">
        <f t="shared" si="30"/>
        <v/>
      </c>
      <c r="AIV65" s="55" t="str">
        <f t="shared" si="30"/>
        <v/>
      </c>
      <c r="AIW65" s="55" t="str">
        <f t="shared" si="30"/>
        <v/>
      </c>
      <c r="AIX65" s="55" t="str">
        <f t="shared" si="30"/>
        <v/>
      </c>
      <c r="AIY65" s="55" t="str">
        <f t="shared" si="30"/>
        <v/>
      </c>
      <c r="AIZ65" s="55" t="str">
        <f t="shared" si="30"/>
        <v/>
      </c>
      <c r="AJA65" s="55" t="str">
        <f t="shared" si="30"/>
        <v/>
      </c>
      <c r="AJB65" s="55" t="str">
        <f t="shared" si="30"/>
        <v/>
      </c>
      <c r="AJC65" s="55" t="str">
        <f t="shared" si="30"/>
        <v/>
      </c>
      <c r="AJD65" s="55" t="str">
        <f t="shared" si="30"/>
        <v/>
      </c>
      <c r="AJE65" s="55" t="str">
        <f t="shared" si="30"/>
        <v/>
      </c>
      <c r="AJF65" s="55" t="str">
        <f t="shared" si="30"/>
        <v/>
      </c>
      <c r="AJG65" s="55" t="str">
        <f t="shared" si="30"/>
        <v/>
      </c>
      <c r="AJH65" s="55" t="str">
        <f t="shared" si="30"/>
        <v/>
      </c>
      <c r="AJI65" s="55" t="str">
        <f t="shared" si="30"/>
        <v/>
      </c>
      <c r="AJJ65" s="55" t="str">
        <f t="shared" si="30"/>
        <v/>
      </c>
      <c r="AJK65" s="55" t="str">
        <f t="shared" si="30"/>
        <v/>
      </c>
      <c r="AJL65" s="55" t="str">
        <f t="shared" si="30"/>
        <v/>
      </c>
      <c r="AJM65" s="55" t="str">
        <f t="shared" si="30"/>
        <v/>
      </c>
      <c r="AJN65" s="55" t="str">
        <f t="shared" si="30"/>
        <v/>
      </c>
      <c r="AJO65" s="55" t="str">
        <f t="shared" si="30"/>
        <v/>
      </c>
      <c r="AJP65" s="55" t="str">
        <f t="shared" si="30"/>
        <v/>
      </c>
      <c r="AJQ65" s="55" t="str">
        <f t="shared" si="30"/>
        <v/>
      </c>
      <c r="AJR65" s="55" t="str">
        <f t="shared" si="30"/>
        <v/>
      </c>
      <c r="AJS65" s="55" t="str">
        <f t="shared" si="30"/>
        <v/>
      </c>
      <c r="AJT65" s="55" t="str">
        <f t="shared" si="30"/>
        <v/>
      </c>
      <c r="AJU65" s="55" t="str">
        <f t="shared" si="30"/>
        <v/>
      </c>
      <c r="AJV65" s="55" t="str">
        <f t="shared" ref="AJV65:ALT65" si="31">IF(AJV44="","",SUM(AJV44:AJV47))</f>
        <v/>
      </c>
      <c r="AJW65" s="55" t="str">
        <f t="shared" si="31"/>
        <v/>
      </c>
      <c r="AJX65" s="55" t="str">
        <f t="shared" si="31"/>
        <v/>
      </c>
      <c r="AJY65" s="55" t="str">
        <f t="shared" si="31"/>
        <v/>
      </c>
      <c r="AJZ65" s="55" t="str">
        <f t="shared" si="31"/>
        <v/>
      </c>
      <c r="AKA65" s="55" t="str">
        <f t="shared" si="31"/>
        <v/>
      </c>
      <c r="AKB65" s="55" t="str">
        <f t="shared" si="31"/>
        <v/>
      </c>
      <c r="AKC65" s="55" t="str">
        <f t="shared" si="31"/>
        <v/>
      </c>
      <c r="AKD65" s="55" t="str">
        <f t="shared" si="31"/>
        <v/>
      </c>
      <c r="AKE65" s="55" t="str">
        <f t="shared" si="31"/>
        <v/>
      </c>
      <c r="AKF65" s="55" t="str">
        <f t="shared" si="31"/>
        <v/>
      </c>
      <c r="AKG65" s="55" t="str">
        <f t="shared" si="31"/>
        <v/>
      </c>
      <c r="AKH65" s="55" t="str">
        <f t="shared" si="31"/>
        <v/>
      </c>
      <c r="AKI65" s="55" t="str">
        <f t="shared" si="31"/>
        <v/>
      </c>
      <c r="AKJ65" s="55" t="str">
        <f t="shared" si="31"/>
        <v/>
      </c>
      <c r="AKK65" s="55" t="str">
        <f t="shared" si="31"/>
        <v/>
      </c>
      <c r="AKL65" s="55" t="str">
        <f t="shared" si="31"/>
        <v/>
      </c>
      <c r="AKM65" s="55" t="str">
        <f t="shared" si="31"/>
        <v/>
      </c>
      <c r="AKN65" s="55" t="str">
        <f t="shared" si="31"/>
        <v/>
      </c>
      <c r="AKO65" s="55" t="str">
        <f t="shared" si="31"/>
        <v/>
      </c>
      <c r="AKP65" s="55" t="str">
        <f t="shared" si="31"/>
        <v/>
      </c>
      <c r="AKQ65" s="55" t="str">
        <f t="shared" si="31"/>
        <v/>
      </c>
      <c r="AKR65" s="55" t="str">
        <f t="shared" si="31"/>
        <v/>
      </c>
      <c r="AKS65" s="55" t="str">
        <f t="shared" si="31"/>
        <v/>
      </c>
      <c r="AKT65" s="55" t="str">
        <f t="shared" si="31"/>
        <v/>
      </c>
      <c r="AKU65" s="55" t="str">
        <f t="shared" si="31"/>
        <v/>
      </c>
      <c r="AKV65" s="55" t="str">
        <f t="shared" si="31"/>
        <v/>
      </c>
      <c r="AKW65" s="55" t="str">
        <f t="shared" si="31"/>
        <v/>
      </c>
      <c r="AKX65" s="55" t="str">
        <f t="shared" si="31"/>
        <v/>
      </c>
      <c r="AKY65" s="55" t="str">
        <f t="shared" si="31"/>
        <v/>
      </c>
      <c r="AKZ65" s="55" t="str">
        <f t="shared" si="31"/>
        <v/>
      </c>
      <c r="ALA65" s="55" t="str">
        <f t="shared" si="31"/>
        <v/>
      </c>
      <c r="ALB65" s="55" t="str">
        <f t="shared" si="31"/>
        <v/>
      </c>
      <c r="ALC65" s="55" t="str">
        <f t="shared" si="31"/>
        <v/>
      </c>
      <c r="ALD65" s="55" t="str">
        <f t="shared" si="31"/>
        <v/>
      </c>
      <c r="ALE65" s="55" t="str">
        <f t="shared" si="31"/>
        <v/>
      </c>
      <c r="ALF65" s="55" t="str">
        <f t="shared" si="31"/>
        <v/>
      </c>
      <c r="ALG65" s="55" t="str">
        <f t="shared" si="31"/>
        <v/>
      </c>
      <c r="ALH65" s="55" t="str">
        <f t="shared" si="31"/>
        <v/>
      </c>
      <c r="ALI65" s="55" t="str">
        <f t="shared" si="31"/>
        <v/>
      </c>
      <c r="ALJ65" s="55" t="str">
        <f t="shared" si="31"/>
        <v/>
      </c>
      <c r="ALK65" s="55" t="str">
        <f t="shared" si="31"/>
        <v/>
      </c>
      <c r="ALL65" s="55" t="str">
        <f t="shared" si="31"/>
        <v/>
      </c>
      <c r="ALM65" s="55" t="str">
        <f t="shared" si="31"/>
        <v/>
      </c>
      <c r="ALN65" s="55" t="str">
        <f t="shared" si="31"/>
        <v/>
      </c>
      <c r="ALO65" s="55" t="str">
        <f t="shared" si="31"/>
        <v/>
      </c>
      <c r="ALP65" s="55" t="str">
        <f t="shared" si="31"/>
        <v/>
      </c>
      <c r="ALQ65" s="55" t="str">
        <f t="shared" si="31"/>
        <v/>
      </c>
      <c r="ALR65" s="55" t="str">
        <f t="shared" si="31"/>
        <v/>
      </c>
      <c r="ALS65" s="55" t="str">
        <f t="shared" si="31"/>
        <v/>
      </c>
      <c r="ALT65" s="55" t="str">
        <f t="shared" si="31"/>
        <v/>
      </c>
    </row>
    <row r="66" spans="1:1036" s="55" customFormat="1" ht="12.75" x14ac:dyDescent="0.2">
      <c r="A66" s="8">
        <v>62</v>
      </c>
      <c r="B66" s="311" t="s">
        <v>148</v>
      </c>
      <c r="C66" s="9" t="s">
        <v>152</v>
      </c>
      <c r="D66" s="54"/>
      <c r="E66" s="54"/>
      <c r="F66" s="54"/>
      <c r="G66" s="54"/>
      <c r="H66" s="55" t="str">
        <f t="shared" ref="H66:BG66" si="32">IF(H48="","",SUM(H48:H51))</f>
        <v/>
      </c>
      <c r="I66" s="55" t="str">
        <f t="shared" si="32"/>
        <v/>
      </c>
      <c r="J66" s="55" t="str">
        <f t="shared" si="32"/>
        <v/>
      </c>
      <c r="K66" s="55" t="str">
        <f t="shared" si="32"/>
        <v/>
      </c>
      <c r="L66" s="55" t="str">
        <f t="shared" si="32"/>
        <v/>
      </c>
      <c r="M66" s="55" t="str">
        <f t="shared" si="32"/>
        <v/>
      </c>
      <c r="N66" s="55" t="str">
        <f t="shared" si="32"/>
        <v/>
      </c>
      <c r="O66" s="55" t="str">
        <f t="shared" si="32"/>
        <v/>
      </c>
      <c r="P66" s="55" t="str">
        <f t="shared" si="32"/>
        <v/>
      </c>
      <c r="Q66" s="55" t="str">
        <f t="shared" si="32"/>
        <v/>
      </c>
      <c r="R66" s="55" t="str">
        <f t="shared" si="32"/>
        <v/>
      </c>
      <c r="S66" s="55" t="str">
        <f t="shared" si="32"/>
        <v/>
      </c>
      <c r="T66" s="55" t="str">
        <f t="shared" si="32"/>
        <v/>
      </c>
      <c r="U66" s="55" t="str">
        <f t="shared" si="32"/>
        <v/>
      </c>
      <c r="V66" s="55" t="str">
        <f t="shared" si="32"/>
        <v/>
      </c>
      <c r="W66" s="55" t="str">
        <f t="shared" si="32"/>
        <v/>
      </c>
      <c r="X66" s="55" t="str">
        <f t="shared" si="32"/>
        <v/>
      </c>
      <c r="Y66" s="55" t="str">
        <f t="shared" si="32"/>
        <v/>
      </c>
      <c r="Z66" s="55" t="str">
        <f t="shared" si="32"/>
        <v/>
      </c>
      <c r="AA66" s="55" t="str">
        <f t="shared" si="32"/>
        <v/>
      </c>
      <c r="AB66" s="55" t="str">
        <f t="shared" si="32"/>
        <v/>
      </c>
      <c r="AC66" s="55" t="str">
        <f t="shared" si="32"/>
        <v/>
      </c>
      <c r="AD66" s="55" t="str">
        <f t="shared" si="32"/>
        <v/>
      </c>
      <c r="AE66" s="55" t="str">
        <f t="shared" si="32"/>
        <v/>
      </c>
      <c r="AF66" s="55" t="str">
        <f t="shared" si="32"/>
        <v/>
      </c>
      <c r="AG66" s="55" t="str">
        <f t="shared" si="32"/>
        <v/>
      </c>
      <c r="AH66" s="55" t="str">
        <f t="shared" si="32"/>
        <v/>
      </c>
      <c r="AI66" s="55" t="str">
        <f t="shared" si="32"/>
        <v/>
      </c>
      <c r="AJ66" s="55" t="str">
        <f t="shared" si="32"/>
        <v/>
      </c>
      <c r="AK66" s="55" t="str">
        <f t="shared" si="32"/>
        <v/>
      </c>
      <c r="AL66" s="55" t="str">
        <f t="shared" si="32"/>
        <v/>
      </c>
      <c r="AM66" s="55" t="str">
        <f t="shared" si="32"/>
        <v/>
      </c>
      <c r="AN66" s="55" t="str">
        <f t="shared" si="32"/>
        <v/>
      </c>
      <c r="AO66" s="55" t="str">
        <f t="shared" si="32"/>
        <v/>
      </c>
      <c r="AP66" s="55" t="str">
        <f t="shared" si="32"/>
        <v/>
      </c>
      <c r="AQ66" s="55" t="str">
        <f t="shared" si="32"/>
        <v/>
      </c>
      <c r="AR66" s="55" t="str">
        <f t="shared" si="32"/>
        <v/>
      </c>
      <c r="AS66" s="55" t="str">
        <f t="shared" si="32"/>
        <v/>
      </c>
      <c r="AT66" s="55" t="str">
        <f t="shared" si="32"/>
        <v/>
      </c>
      <c r="AU66" s="55" t="str">
        <f t="shared" si="32"/>
        <v/>
      </c>
      <c r="AV66" s="55" t="str">
        <f t="shared" si="32"/>
        <v/>
      </c>
      <c r="AW66" s="55" t="str">
        <f t="shared" si="32"/>
        <v/>
      </c>
      <c r="AX66" s="55" t="str">
        <f t="shared" si="32"/>
        <v/>
      </c>
      <c r="AY66" s="55" t="str">
        <f t="shared" si="32"/>
        <v/>
      </c>
      <c r="AZ66" s="55" t="str">
        <f t="shared" si="32"/>
        <v/>
      </c>
      <c r="BA66" s="55" t="str">
        <f t="shared" si="32"/>
        <v/>
      </c>
      <c r="BB66" s="55" t="str">
        <f t="shared" si="32"/>
        <v/>
      </c>
      <c r="BC66" s="55" t="str">
        <f t="shared" si="32"/>
        <v/>
      </c>
      <c r="BD66" s="55" t="str">
        <f t="shared" si="32"/>
        <v/>
      </c>
      <c r="BE66" s="55" t="str">
        <f t="shared" si="32"/>
        <v/>
      </c>
      <c r="BF66" s="55" t="str">
        <f t="shared" si="32"/>
        <v/>
      </c>
      <c r="BG66" s="55" t="str">
        <f t="shared" si="32"/>
        <v/>
      </c>
      <c r="BP66" s="55">
        <f t="shared" ref="BP66:DU66" si="33">IF(BP48="","",SUM(BP48:BP51))</f>
        <v>35532</v>
      </c>
      <c r="BQ66" s="55">
        <f>IF(BQ48="","",SUM(BQ48:BQ51))</f>
        <v>29093</v>
      </c>
      <c r="BR66" s="55">
        <f>IF(BR48="","",SUM(BR48:BR51))</f>
        <v>24844</v>
      </c>
      <c r="BS66" s="55">
        <f t="shared" si="33"/>
        <v>23768</v>
      </c>
      <c r="BT66" s="55">
        <f t="shared" si="33"/>
        <v>27972</v>
      </c>
      <c r="BU66" s="55">
        <f t="shared" si="33"/>
        <v>31238</v>
      </c>
      <c r="BV66" s="55">
        <f t="shared" si="33"/>
        <v>39182</v>
      </c>
      <c r="BW66" s="55">
        <f t="shared" si="33"/>
        <v>47328</v>
      </c>
      <c r="BX66" s="55">
        <f t="shared" si="33"/>
        <v>54037</v>
      </c>
      <c r="BY66" s="55">
        <f t="shared" si="33"/>
        <v>75634</v>
      </c>
      <c r="BZ66" s="55">
        <f t="shared" si="33"/>
        <v>56505</v>
      </c>
      <c r="CA66" s="55">
        <f t="shared" si="33"/>
        <v>55961</v>
      </c>
      <c r="CB66" s="55">
        <f t="shared" si="33"/>
        <v>48487</v>
      </c>
      <c r="CC66" s="55">
        <f t="shared" si="33"/>
        <v>47098</v>
      </c>
      <c r="CD66" s="55">
        <f t="shared" si="33"/>
        <v>44860</v>
      </c>
      <c r="CE66" s="55">
        <f t="shared" si="33"/>
        <v>42680</v>
      </c>
      <c r="CF66" s="55">
        <f t="shared" si="33"/>
        <v>45688</v>
      </c>
      <c r="CG66" s="55">
        <f t="shared" si="33"/>
        <v>50128</v>
      </c>
      <c r="CH66" s="55">
        <f t="shared" si="33"/>
        <v>62218</v>
      </c>
      <c r="CI66" s="55">
        <f t="shared" si="33"/>
        <v>65462</v>
      </c>
      <c r="CJ66" s="55">
        <f t="shared" si="33"/>
        <v>67086</v>
      </c>
      <c r="CK66" s="55">
        <f t="shared" si="33"/>
        <v>67832</v>
      </c>
      <c r="CL66" s="55">
        <f t="shared" si="33"/>
        <v>66630</v>
      </c>
      <c r="CM66" s="55">
        <f t="shared" si="33"/>
        <v>61193</v>
      </c>
      <c r="CN66" s="55">
        <f t="shared" si="33"/>
        <v>51808</v>
      </c>
      <c r="CO66" s="55">
        <f t="shared" si="33"/>
        <v>44598</v>
      </c>
      <c r="CP66" s="55">
        <f t="shared" si="33"/>
        <v>42751</v>
      </c>
      <c r="CQ66" s="55">
        <f t="shared" si="33"/>
        <v>41053</v>
      </c>
      <c r="CR66" s="55">
        <f t="shared" si="33"/>
        <v>42032</v>
      </c>
      <c r="CS66" s="55">
        <f t="shared" si="33"/>
        <v>43056</v>
      </c>
      <c r="CT66" s="55">
        <f t="shared" si="33"/>
        <v>46789</v>
      </c>
      <c r="CU66" s="55">
        <f t="shared" si="33"/>
        <v>14844</v>
      </c>
      <c r="CV66" s="55">
        <f t="shared" si="33"/>
        <v>47747</v>
      </c>
      <c r="CW66" s="55">
        <f t="shared" si="33"/>
        <v>49005</v>
      </c>
      <c r="CX66" s="55">
        <f t="shared" si="33"/>
        <v>48009</v>
      </c>
      <c r="CY66" s="55">
        <f t="shared" si="33"/>
        <v>46653</v>
      </c>
      <c r="CZ66" s="55">
        <f t="shared" si="33"/>
        <v>43189</v>
      </c>
      <c r="DA66" s="55">
        <f t="shared" si="33"/>
        <v>37984</v>
      </c>
      <c r="DB66" s="55">
        <f t="shared" si="33"/>
        <v>41297</v>
      </c>
      <c r="DC66" s="55">
        <f t="shared" si="33"/>
        <v>36378</v>
      </c>
      <c r="DD66" s="55">
        <f t="shared" si="33"/>
        <v>35175</v>
      </c>
      <c r="DE66" s="55">
        <f t="shared" si="33"/>
        <v>33480</v>
      </c>
      <c r="DF66" s="55">
        <f t="shared" si="33"/>
        <v>34401</v>
      </c>
      <c r="DG66" s="55">
        <f t="shared" si="33"/>
        <v>41203</v>
      </c>
      <c r="DH66" s="55">
        <f t="shared" si="33"/>
        <v>36800</v>
      </c>
      <c r="DI66" s="55">
        <f t="shared" si="33"/>
        <v>41112</v>
      </c>
      <c r="DJ66" s="55" t="str">
        <f t="shared" si="33"/>
        <v/>
      </c>
      <c r="DK66" s="55" t="str">
        <f t="shared" si="33"/>
        <v/>
      </c>
      <c r="DL66" s="55" t="str">
        <f t="shared" si="33"/>
        <v/>
      </c>
      <c r="DM66" s="55" t="str">
        <f t="shared" si="33"/>
        <v/>
      </c>
      <c r="DN66" s="55" t="str">
        <f t="shared" si="33"/>
        <v/>
      </c>
      <c r="DO66" s="55" t="str">
        <f t="shared" si="33"/>
        <v/>
      </c>
      <c r="DP66" s="55" t="str">
        <f t="shared" si="33"/>
        <v/>
      </c>
      <c r="DQ66" s="55" t="str">
        <f t="shared" si="33"/>
        <v/>
      </c>
      <c r="DR66" s="55" t="str">
        <f t="shared" si="33"/>
        <v/>
      </c>
      <c r="DS66" s="55" t="str">
        <f t="shared" si="33"/>
        <v/>
      </c>
      <c r="DT66" s="55" t="str">
        <f t="shared" si="33"/>
        <v/>
      </c>
      <c r="DU66" s="55" t="str">
        <f t="shared" si="33"/>
        <v/>
      </c>
      <c r="DV66" s="55" t="str">
        <f t="shared" ref="DV66:GG66" si="34">IF(DV48="","",SUM(DV48:DV51))</f>
        <v/>
      </c>
      <c r="DW66" s="55" t="str">
        <f t="shared" si="34"/>
        <v/>
      </c>
      <c r="DX66" s="55" t="str">
        <f t="shared" si="34"/>
        <v/>
      </c>
      <c r="DY66" s="55" t="str">
        <f t="shared" si="34"/>
        <v/>
      </c>
      <c r="DZ66" s="55" t="str">
        <f t="shared" si="34"/>
        <v/>
      </c>
      <c r="EA66" s="55" t="str">
        <f t="shared" si="34"/>
        <v/>
      </c>
      <c r="EB66" s="55" t="str">
        <f t="shared" si="34"/>
        <v/>
      </c>
      <c r="EC66" s="55" t="str">
        <f t="shared" si="34"/>
        <v/>
      </c>
      <c r="ED66" s="55" t="str">
        <f t="shared" si="34"/>
        <v/>
      </c>
      <c r="EE66" s="55" t="str">
        <f t="shared" si="34"/>
        <v/>
      </c>
      <c r="EF66" s="55" t="str">
        <f t="shared" si="34"/>
        <v/>
      </c>
      <c r="EG66" s="55" t="str">
        <f t="shared" si="34"/>
        <v/>
      </c>
      <c r="EH66" s="55" t="str">
        <f t="shared" si="34"/>
        <v/>
      </c>
      <c r="EI66" s="55" t="str">
        <f t="shared" si="34"/>
        <v/>
      </c>
      <c r="EJ66" s="55" t="str">
        <f t="shared" si="34"/>
        <v/>
      </c>
      <c r="EK66" s="55" t="str">
        <f t="shared" si="34"/>
        <v/>
      </c>
      <c r="EL66" s="55" t="str">
        <f t="shared" si="34"/>
        <v/>
      </c>
      <c r="EM66" s="55" t="str">
        <f t="shared" si="34"/>
        <v/>
      </c>
      <c r="EN66" s="55" t="str">
        <f t="shared" si="34"/>
        <v/>
      </c>
      <c r="EO66" s="55" t="str">
        <f t="shared" si="34"/>
        <v/>
      </c>
      <c r="EP66" s="55" t="str">
        <f t="shared" si="34"/>
        <v/>
      </c>
      <c r="EQ66" s="55" t="str">
        <f t="shared" si="34"/>
        <v/>
      </c>
      <c r="ER66" s="55" t="str">
        <f t="shared" si="34"/>
        <v/>
      </c>
      <c r="ES66" s="55" t="str">
        <f t="shared" si="34"/>
        <v/>
      </c>
      <c r="ET66" s="55" t="str">
        <f t="shared" si="34"/>
        <v/>
      </c>
      <c r="EU66" s="55" t="str">
        <f t="shared" si="34"/>
        <v/>
      </c>
      <c r="EV66" s="55" t="str">
        <f t="shared" si="34"/>
        <v/>
      </c>
      <c r="EW66" s="55" t="str">
        <f t="shared" si="34"/>
        <v/>
      </c>
      <c r="EX66" s="55" t="str">
        <f t="shared" si="34"/>
        <v/>
      </c>
      <c r="EY66" s="55" t="str">
        <f t="shared" si="34"/>
        <v/>
      </c>
      <c r="EZ66" s="55" t="str">
        <f t="shared" si="34"/>
        <v/>
      </c>
      <c r="FA66" s="55" t="str">
        <f t="shared" si="34"/>
        <v/>
      </c>
      <c r="FB66" s="55" t="str">
        <f t="shared" si="34"/>
        <v/>
      </c>
      <c r="FC66" s="55" t="str">
        <f t="shared" si="34"/>
        <v/>
      </c>
      <c r="FD66" s="55" t="str">
        <f t="shared" si="34"/>
        <v/>
      </c>
      <c r="FE66" s="55" t="str">
        <f t="shared" si="34"/>
        <v/>
      </c>
      <c r="FF66" s="55" t="str">
        <f t="shared" si="34"/>
        <v/>
      </c>
      <c r="FG66" s="55" t="str">
        <f t="shared" si="34"/>
        <v/>
      </c>
      <c r="FH66" s="55" t="str">
        <f t="shared" si="34"/>
        <v/>
      </c>
      <c r="FI66" s="55" t="str">
        <f t="shared" si="34"/>
        <v/>
      </c>
      <c r="FJ66" s="55" t="str">
        <f t="shared" si="34"/>
        <v/>
      </c>
      <c r="FK66" s="55" t="str">
        <f t="shared" si="34"/>
        <v/>
      </c>
      <c r="FL66" s="55" t="str">
        <f t="shared" si="34"/>
        <v/>
      </c>
      <c r="FM66" s="55" t="str">
        <f t="shared" si="34"/>
        <v/>
      </c>
      <c r="FN66" s="55" t="str">
        <f t="shared" si="34"/>
        <v/>
      </c>
      <c r="FO66" s="55" t="str">
        <f t="shared" si="34"/>
        <v/>
      </c>
      <c r="FP66" s="55" t="str">
        <f t="shared" si="34"/>
        <v/>
      </c>
      <c r="FQ66" s="55" t="str">
        <f t="shared" si="34"/>
        <v/>
      </c>
      <c r="FR66" s="55" t="str">
        <f t="shared" si="34"/>
        <v/>
      </c>
      <c r="FS66" s="55" t="str">
        <f t="shared" si="34"/>
        <v/>
      </c>
      <c r="FT66" s="55" t="str">
        <f t="shared" si="34"/>
        <v/>
      </c>
      <c r="FU66" s="55" t="str">
        <f t="shared" si="34"/>
        <v/>
      </c>
      <c r="FV66" s="55" t="str">
        <f t="shared" si="34"/>
        <v/>
      </c>
      <c r="FW66" s="55" t="str">
        <f t="shared" si="34"/>
        <v/>
      </c>
      <c r="FX66" s="55" t="str">
        <f t="shared" si="34"/>
        <v/>
      </c>
      <c r="FY66" s="55" t="str">
        <f t="shared" si="34"/>
        <v/>
      </c>
      <c r="FZ66" s="55" t="str">
        <f t="shared" si="34"/>
        <v/>
      </c>
      <c r="GA66" s="55" t="str">
        <f t="shared" si="34"/>
        <v/>
      </c>
      <c r="GB66" s="55" t="str">
        <f t="shared" si="34"/>
        <v/>
      </c>
      <c r="GC66" s="55" t="str">
        <f t="shared" si="34"/>
        <v/>
      </c>
      <c r="GD66" s="55" t="str">
        <f t="shared" si="34"/>
        <v/>
      </c>
      <c r="GE66" s="55" t="str">
        <f t="shared" si="34"/>
        <v/>
      </c>
      <c r="GF66" s="55" t="str">
        <f t="shared" si="34"/>
        <v/>
      </c>
      <c r="GG66" s="55" t="str">
        <f t="shared" si="34"/>
        <v/>
      </c>
      <c r="GH66" s="55" t="str">
        <f t="shared" ref="GH66:IS66" si="35">IF(GH48="","",SUM(GH48:GH51))</f>
        <v/>
      </c>
      <c r="GI66" s="55" t="str">
        <f t="shared" si="35"/>
        <v/>
      </c>
      <c r="GJ66" s="55" t="str">
        <f t="shared" si="35"/>
        <v/>
      </c>
      <c r="GK66" s="55" t="str">
        <f t="shared" si="35"/>
        <v/>
      </c>
      <c r="GL66" s="55" t="str">
        <f t="shared" si="35"/>
        <v/>
      </c>
      <c r="GM66" s="55" t="str">
        <f t="shared" si="35"/>
        <v/>
      </c>
      <c r="GN66" s="55" t="str">
        <f t="shared" si="35"/>
        <v/>
      </c>
      <c r="GO66" s="55" t="str">
        <f t="shared" si="35"/>
        <v/>
      </c>
      <c r="GP66" s="55" t="str">
        <f t="shared" si="35"/>
        <v/>
      </c>
      <c r="GQ66" s="55" t="str">
        <f t="shared" si="35"/>
        <v/>
      </c>
      <c r="GR66" s="55" t="str">
        <f t="shared" si="35"/>
        <v/>
      </c>
      <c r="GS66" s="55" t="str">
        <f t="shared" si="35"/>
        <v/>
      </c>
      <c r="GT66" s="55" t="str">
        <f t="shared" si="35"/>
        <v/>
      </c>
      <c r="GU66" s="55" t="str">
        <f t="shared" si="35"/>
        <v/>
      </c>
      <c r="GV66" s="55" t="str">
        <f t="shared" si="35"/>
        <v/>
      </c>
      <c r="GW66" s="55" t="str">
        <f t="shared" si="35"/>
        <v/>
      </c>
      <c r="GX66" s="55" t="str">
        <f t="shared" si="35"/>
        <v/>
      </c>
      <c r="GY66" s="55" t="str">
        <f t="shared" si="35"/>
        <v/>
      </c>
      <c r="GZ66" s="55" t="str">
        <f t="shared" si="35"/>
        <v/>
      </c>
      <c r="HA66" s="55" t="str">
        <f t="shared" si="35"/>
        <v/>
      </c>
      <c r="HB66" s="55" t="str">
        <f t="shared" si="35"/>
        <v/>
      </c>
      <c r="HC66" s="55" t="str">
        <f t="shared" si="35"/>
        <v/>
      </c>
      <c r="HD66" s="55" t="str">
        <f t="shared" si="35"/>
        <v/>
      </c>
      <c r="HE66" s="55" t="str">
        <f t="shared" si="35"/>
        <v/>
      </c>
      <c r="HF66" s="55" t="str">
        <f t="shared" si="35"/>
        <v/>
      </c>
      <c r="HG66" s="55" t="str">
        <f t="shared" si="35"/>
        <v/>
      </c>
      <c r="HH66" s="55" t="str">
        <f t="shared" si="35"/>
        <v/>
      </c>
      <c r="HI66" s="55" t="str">
        <f t="shared" si="35"/>
        <v/>
      </c>
      <c r="HJ66" s="55" t="str">
        <f t="shared" si="35"/>
        <v/>
      </c>
      <c r="HK66" s="55" t="str">
        <f t="shared" si="35"/>
        <v/>
      </c>
      <c r="HL66" s="55" t="str">
        <f t="shared" si="35"/>
        <v/>
      </c>
      <c r="HM66" s="55" t="str">
        <f t="shared" si="35"/>
        <v/>
      </c>
      <c r="HN66" s="55" t="str">
        <f t="shared" si="35"/>
        <v/>
      </c>
      <c r="HO66" s="55" t="str">
        <f t="shared" si="35"/>
        <v/>
      </c>
      <c r="HP66" s="55" t="str">
        <f t="shared" si="35"/>
        <v/>
      </c>
      <c r="HQ66" s="55" t="str">
        <f t="shared" si="35"/>
        <v/>
      </c>
      <c r="HR66" s="55" t="str">
        <f t="shared" si="35"/>
        <v/>
      </c>
      <c r="HS66" s="55" t="str">
        <f t="shared" si="35"/>
        <v/>
      </c>
      <c r="HT66" s="55" t="str">
        <f t="shared" si="35"/>
        <v/>
      </c>
      <c r="HU66" s="55" t="str">
        <f t="shared" si="35"/>
        <v/>
      </c>
      <c r="HV66" s="55" t="str">
        <f t="shared" si="35"/>
        <v/>
      </c>
      <c r="HW66" s="55" t="str">
        <f t="shared" si="35"/>
        <v/>
      </c>
      <c r="HX66" s="55" t="str">
        <f t="shared" si="35"/>
        <v/>
      </c>
      <c r="HY66" s="55" t="str">
        <f t="shared" si="35"/>
        <v/>
      </c>
      <c r="HZ66" s="55" t="str">
        <f t="shared" si="35"/>
        <v/>
      </c>
      <c r="IA66" s="55" t="str">
        <f t="shared" si="35"/>
        <v/>
      </c>
      <c r="IB66" s="55" t="str">
        <f t="shared" si="35"/>
        <v/>
      </c>
      <c r="IC66" s="55" t="str">
        <f t="shared" si="35"/>
        <v/>
      </c>
      <c r="ID66" s="55" t="str">
        <f t="shared" si="35"/>
        <v/>
      </c>
      <c r="IE66" s="55" t="str">
        <f t="shared" si="35"/>
        <v/>
      </c>
      <c r="IF66" s="55" t="str">
        <f t="shared" si="35"/>
        <v/>
      </c>
      <c r="IG66" s="55" t="str">
        <f t="shared" si="35"/>
        <v/>
      </c>
      <c r="IH66" s="55" t="str">
        <f t="shared" si="35"/>
        <v/>
      </c>
      <c r="II66" s="55" t="str">
        <f t="shared" si="35"/>
        <v/>
      </c>
      <c r="IJ66" s="55" t="str">
        <f t="shared" si="35"/>
        <v/>
      </c>
      <c r="IK66" s="55" t="str">
        <f t="shared" si="35"/>
        <v/>
      </c>
      <c r="IL66" s="55" t="str">
        <f t="shared" si="35"/>
        <v/>
      </c>
      <c r="IM66" s="55" t="str">
        <f t="shared" si="35"/>
        <v/>
      </c>
      <c r="IN66" s="55" t="str">
        <f t="shared" si="35"/>
        <v/>
      </c>
      <c r="IO66" s="55" t="str">
        <f t="shared" si="35"/>
        <v/>
      </c>
      <c r="IP66" s="55" t="str">
        <f t="shared" si="35"/>
        <v/>
      </c>
      <c r="IQ66" s="55" t="str">
        <f t="shared" si="35"/>
        <v/>
      </c>
      <c r="IR66" s="55" t="str">
        <f t="shared" si="35"/>
        <v/>
      </c>
      <c r="IS66" s="55" t="str">
        <f t="shared" si="35"/>
        <v/>
      </c>
      <c r="IT66" s="55" t="str">
        <f t="shared" ref="IT66:LE66" si="36">IF(IT48="","",SUM(IT48:IT51))</f>
        <v/>
      </c>
      <c r="IU66" s="55" t="str">
        <f t="shared" si="36"/>
        <v/>
      </c>
      <c r="IV66" s="55" t="str">
        <f t="shared" si="36"/>
        <v/>
      </c>
      <c r="IW66" s="55" t="str">
        <f t="shared" si="36"/>
        <v/>
      </c>
      <c r="IX66" s="55" t="str">
        <f t="shared" si="36"/>
        <v/>
      </c>
      <c r="IY66" s="55" t="str">
        <f t="shared" si="36"/>
        <v/>
      </c>
      <c r="IZ66" s="55" t="str">
        <f t="shared" si="36"/>
        <v/>
      </c>
      <c r="JA66" s="55" t="str">
        <f t="shared" si="36"/>
        <v/>
      </c>
      <c r="JB66" s="55" t="str">
        <f t="shared" si="36"/>
        <v/>
      </c>
      <c r="JC66" s="55" t="str">
        <f t="shared" si="36"/>
        <v/>
      </c>
      <c r="JD66" s="55" t="str">
        <f t="shared" si="36"/>
        <v/>
      </c>
      <c r="JE66" s="55" t="str">
        <f t="shared" si="36"/>
        <v/>
      </c>
      <c r="JF66" s="55" t="str">
        <f t="shared" si="36"/>
        <v/>
      </c>
      <c r="JG66" s="55" t="str">
        <f t="shared" si="36"/>
        <v/>
      </c>
      <c r="JH66" s="55" t="str">
        <f t="shared" si="36"/>
        <v/>
      </c>
      <c r="JI66" s="55" t="str">
        <f t="shared" si="36"/>
        <v/>
      </c>
      <c r="JJ66" s="55" t="str">
        <f t="shared" si="36"/>
        <v/>
      </c>
      <c r="JK66" s="55" t="str">
        <f t="shared" si="36"/>
        <v/>
      </c>
      <c r="JL66" s="55" t="str">
        <f t="shared" si="36"/>
        <v/>
      </c>
      <c r="JM66" s="55" t="str">
        <f t="shared" si="36"/>
        <v/>
      </c>
      <c r="JN66" s="55" t="str">
        <f t="shared" si="36"/>
        <v/>
      </c>
      <c r="JO66" s="55" t="str">
        <f t="shared" si="36"/>
        <v/>
      </c>
      <c r="JP66" s="55" t="str">
        <f t="shared" si="36"/>
        <v/>
      </c>
      <c r="JQ66" s="55" t="str">
        <f t="shared" si="36"/>
        <v/>
      </c>
      <c r="JR66" s="55" t="str">
        <f t="shared" si="36"/>
        <v/>
      </c>
      <c r="JS66" s="55" t="str">
        <f t="shared" si="36"/>
        <v/>
      </c>
      <c r="JT66" s="55" t="str">
        <f t="shared" si="36"/>
        <v/>
      </c>
      <c r="JU66" s="55" t="str">
        <f t="shared" si="36"/>
        <v/>
      </c>
      <c r="JV66" s="55" t="str">
        <f t="shared" si="36"/>
        <v/>
      </c>
      <c r="JW66" s="55" t="str">
        <f t="shared" si="36"/>
        <v/>
      </c>
      <c r="JX66" s="55" t="str">
        <f t="shared" si="36"/>
        <v/>
      </c>
      <c r="JY66" s="55" t="str">
        <f t="shared" si="36"/>
        <v/>
      </c>
      <c r="JZ66" s="55" t="str">
        <f t="shared" si="36"/>
        <v/>
      </c>
      <c r="KA66" s="55" t="str">
        <f t="shared" si="36"/>
        <v/>
      </c>
      <c r="KB66" s="55" t="str">
        <f t="shared" si="36"/>
        <v/>
      </c>
      <c r="KC66" s="55" t="str">
        <f t="shared" si="36"/>
        <v/>
      </c>
      <c r="KD66" s="55" t="str">
        <f t="shared" si="36"/>
        <v/>
      </c>
      <c r="KE66" s="55" t="str">
        <f t="shared" si="36"/>
        <v/>
      </c>
      <c r="KF66" s="55" t="str">
        <f t="shared" si="36"/>
        <v/>
      </c>
      <c r="KG66" s="55" t="str">
        <f t="shared" si="36"/>
        <v/>
      </c>
      <c r="KH66" s="55" t="str">
        <f t="shared" si="36"/>
        <v/>
      </c>
      <c r="KI66" s="55" t="str">
        <f t="shared" si="36"/>
        <v/>
      </c>
      <c r="KJ66" s="55" t="str">
        <f t="shared" si="36"/>
        <v/>
      </c>
      <c r="KK66" s="55" t="str">
        <f t="shared" si="36"/>
        <v/>
      </c>
      <c r="KL66" s="55" t="str">
        <f t="shared" si="36"/>
        <v/>
      </c>
      <c r="KM66" s="55" t="str">
        <f t="shared" si="36"/>
        <v/>
      </c>
      <c r="KN66" s="55" t="str">
        <f t="shared" si="36"/>
        <v/>
      </c>
      <c r="KO66" s="55" t="str">
        <f t="shared" si="36"/>
        <v/>
      </c>
      <c r="KP66" s="55" t="str">
        <f t="shared" si="36"/>
        <v/>
      </c>
      <c r="KQ66" s="55" t="str">
        <f t="shared" si="36"/>
        <v/>
      </c>
      <c r="KR66" s="55" t="str">
        <f t="shared" si="36"/>
        <v/>
      </c>
      <c r="KS66" s="55" t="str">
        <f t="shared" si="36"/>
        <v/>
      </c>
      <c r="KT66" s="55" t="str">
        <f t="shared" si="36"/>
        <v/>
      </c>
      <c r="KU66" s="55" t="str">
        <f t="shared" si="36"/>
        <v/>
      </c>
      <c r="KV66" s="55" t="str">
        <f t="shared" si="36"/>
        <v/>
      </c>
      <c r="KW66" s="55" t="str">
        <f t="shared" si="36"/>
        <v/>
      </c>
      <c r="KX66" s="55" t="str">
        <f t="shared" si="36"/>
        <v/>
      </c>
      <c r="KY66" s="55" t="str">
        <f t="shared" si="36"/>
        <v/>
      </c>
      <c r="KZ66" s="55" t="str">
        <f t="shared" si="36"/>
        <v/>
      </c>
      <c r="LA66" s="55" t="str">
        <f t="shared" si="36"/>
        <v/>
      </c>
      <c r="LB66" s="55" t="str">
        <f t="shared" si="36"/>
        <v/>
      </c>
      <c r="LC66" s="55" t="str">
        <f t="shared" si="36"/>
        <v/>
      </c>
      <c r="LD66" s="55" t="str">
        <f t="shared" si="36"/>
        <v/>
      </c>
      <c r="LE66" s="55" t="str">
        <f t="shared" si="36"/>
        <v/>
      </c>
      <c r="LF66" s="55" t="str">
        <f t="shared" ref="LF66:NQ66" si="37">IF(LF48="","",SUM(LF48:LF51))</f>
        <v/>
      </c>
      <c r="LG66" s="55" t="str">
        <f t="shared" si="37"/>
        <v/>
      </c>
      <c r="LH66" s="55" t="str">
        <f t="shared" si="37"/>
        <v/>
      </c>
      <c r="LI66" s="55" t="str">
        <f t="shared" si="37"/>
        <v/>
      </c>
      <c r="LJ66" s="55" t="str">
        <f t="shared" si="37"/>
        <v/>
      </c>
      <c r="LK66" s="55" t="str">
        <f t="shared" si="37"/>
        <v/>
      </c>
      <c r="LL66" s="55" t="str">
        <f t="shared" si="37"/>
        <v/>
      </c>
      <c r="LM66" s="55" t="str">
        <f t="shared" si="37"/>
        <v/>
      </c>
      <c r="LN66" s="55" t="str">
        <f t="shared" si="37"/>
        <v/>
      </c>
      <c r="LO66" s="55" t="str">
        <f t="shared" si="37"/>
        <v/>
      </c>
      <c r="LP66" s="55" t="str">
        <f t="shared" si="37"/>
        <v/>
      </c>
      <c r="LQ66" s="55" t="str">
        <f t="shared" si="37"/>
        <v/>
      </c>
      <c r="LR66" s="55" t="str">
        <f t="shared" si="37"/>
        <v/>
      </c>
      <c r="LS66" s="55" t="str">
        <f t="shared" si="37"/>
        <v/>
      </c>
      <c r="LT66" s="55" t="str">
        <f t="shared" si="37"/>
        <v/>
      </c>
      <c r="LU66" s="55" t="str">
        <f t="shared" si="37"/>
        <v/>
      </c>
      <c r="LV66" s="55" t="str">
        <f t="shared" si="37"/>
        <v/>
      </c>
      <c r="LW66" s="55" t="str">
        <f t="shared" si="37"/>
        <v/>
      </c>
      <c r="LX66" s="55" t="str">
        <f t="shared" si="37"/>
        <v/>
      </c>
      <c r="LY66" s="55" t="str">
        <f t="shared" si="37"/>
        <v/>
      </c>
      <c r="LZ66" s="55" t="str">
        <f t="shared" si="37"/>
        <v/>
      </c>
      <c r="MA66" s="55" t="str">
        <f t="shared" si="37"/>
        <v/>
      </c>
      <c r="MB66" s="55" t="str">
        <f t="shared" si="37"/>
        <v/>
      </c>
      <c r="MC66" s="55" t="str">
        <f t="shared" si="37"/>
        <v/>
      </c>
      <c r="MD66" s="55" t="str">
        <f t="shared" si="37"/>
        <v/>
      </c>
      <c r="ME66" s="55" t="str">
        <f t="shared" si="37"/>
        <v/>
      </c>
      <c r="MF66" s="55" t="str">
        <f t="shared" si="37"/>
        <v/>
      </c>
      <c r="MG66" s="55" t="str">
        <f t="shared" si="37"/>
        <v/>
      </c>
      <c r="MH66" s="55" t="str">
        <f t="shared" si="37"/>
        <v/>
      </c>
      <c r="MI66" s="55" t="str">
        <f t="shared" si="37"/>
        <v/>
      </c>
      <c r="MJ66" s="55" t="str">
        <f t="shared" si="37"/>
        <v/>
      </c>
      <c r="MK66" s="55" t="str">
        <f t="shared" si="37"/>
        <v/>
      </c>
      <c r="ML66" s="55" t="str">
        <f t="shared" si="37"/>
        <v/>
      </c>
      <c r="MM66" s="55" t="str">
        <f t="shared" si="37"/>
        <v/>
      </c>
      <c r="MN66" s="55" t="str">
        <f t="shared" si="37"/>
        <v/>
      </c>
      <c r="MO66" s="55" t="str">
        <f t="shared" si="37"/>
        <v/>
      </c>
      <c r="MP66" s="55" t="str">
        <f t="shared" si="37"/>
        <v/>
      </c>
      <c r="MQ66" s="55" t="str">
        <f t="shared" si="37"/>
        <v/>
      </c>
      <c r="MR66" s="55" t="str">
        <f t="shared" si="37"/>
        <v/>
      </c>
      <c r="MS66" s="55" t="str">
        <f t="shared" si="37"/>
        <v/>
      </c>
      <c r="MT66" s="55" t="str">
        <f t="shared" si="37"/>
        <v/>
      </c>
      <c r="MU66" s="55" t="str">
        <f t="shared" si="37"/>
        <v/>
      </c>
      <c r="MV66" s="55" t="str">
        <f t="shared" si="37"/>
        <v/>
      </c>
      <c r="MW66" s="55" t="str">
        <f t="shared" si="37"/>
        <v/>
      </c>
      <c r="MX66" s="55" t="str">
        <f t="shared" si="37"/>
        <v/>
      </c>
      <c r="MY66" s="55" t="str">
        <f t="shared" si="37"/>
        <v/>
      </c>
      <c r="MZ66" s="55" t="str">
        <f t="shared" si="37"/>
        <v/>
      </c>
      <c r="NA66" s="55" t="str">
        <f t="shared" si="37"/>
        <v/>
      </c>
      <c r="NB66" s="55" t="str">
        <f t="shared" si="37"/>
        <v/>
      </c>
      <c r="NC66" s="55" t="str">
        <f t="shared" si="37"/>
        <v/>
      </c>
      <c r="ND66" s="55" t="str">
        <f t="shared" si="37"/>
        <v/>
      </c>
      <c r="NE66" s="55" t="str">
        <f t="shared" si="37"/>
        <v/>
      </c>
      <c r="NF66" s="55" t="str">
        <f t="shared" si="37"/>
        <v/>
      </c>
      <c r="NG66" s="55" t="str">
        <f t="shared" si="37"/>
        <v/>
      </c>
      <c r="NH66" s="55" t="str">
        <f t="shared" si="37"/>
        <v/>
      </c>
      <c r="NI66" s="55" t="str">
        <f t="shared" si="37"/>
        <v/>
      </c>
      <c r="NJ66" s="55" t="str">
        <f t="shared" si="37"/>
        <v/>
      </c>
      <c r="NK66" s="55" t="str">
        <f t="shared" si="37"/>
        <v/>
      </c>
      <c r="NL66" s="55" t="str">
        <f t="shared" si="37"/>
        <v/>
      </c>
      <c r="NM66" s="55" t="str">
        <f t="shared" si="37"/>
        <v/>
      </c>
      <c r="NN66" s="55" t="str">
        <f t="shared" si="37"/>
        <v/>
      </c>
      <c r="NO66" s="55" t="str">
        <f t="shared" si="37"/>
        <v/>
      </c>
      <c r="NP66" s="55" t="str">
        <f t="shared" si="37"/>
        <v/>
      </c>
      <c r="NQ66" s="55" t="str">
        <f t="shared" si="37"/>
        <v/>
      </c>
      <c r="NR66" s="55" t="str">
        <f t="shared" ref="NR66:QC66" si="38">IF(NR48="","",SUM(NR48:NR51))</f>
        <v/>
      </c>
      <c r="NS66" s="55" t="str">
        <f t="shared" si="38"/>
        <v/>
      </c>
      <c r="NT66" s="55" t="str">
        <f t="shared" si="38"/>
        <v/>
      </c>
      <c r="NU66" s="55" t="str">
        <f t="shared" si="38"/>
        <v/>
      </c>
      <c r="NV66" s="55" t="str">
        <f t="shared" si="38"/>
        <v/>
      </c>
      <c r="NW66" s="55" t="str">
        <f t="shared" si="38"/>
        <v/>
      </c>
      <c r="NX66" s="55" t="str">
        <f t="shared" si="38"/>
        <v/>
      </c>
      <c r="NY66" s="55" t="str">
        <f t="shared" si="38"/>
        <v/>
      </c>
      <c r="NZ66" s="55" t="str">
        <f t="shared" si="38"/>
        <v/>
      </c>
      <c r="OA66" s="55" t="str">
        <f t="shared" si="38"/>
        <v/>
      </c>
      <c r="OB66" s="55" t="str">
        <f t="shared" si="38"/>
        <v/>
      </c>
      <c r="OC66" s="55" t="str">
        <f t="shared" si="38"/>
        <v/>
      </c>
      <c r="OD66" s="55" t="str">
        <f t="shared" si="38"/>
        <v/>
      </c>
      <c r="OE66" s="55" t="str">
        <f t="shared" si="38"/>
        <v/>
      </c>
      <c r="OF66" s="55" t="str">
        <f t="shared" si="38"/>
        <v/>
      </c>
      <c r="OG66" s="55" t="str">
        <f t="shared" si="38"/>
        <v/>
      </c>
      <c r="OH66" s="55" t="str">
        <f t="shared" si="38"/>
        <v/>
      </c>
      <c r="OI66" s="55" t="str">
        <f t="shared" si="38"/>
        <v/>
      </c>
      <c r="OJ66" s="55" t="str">
        <f t="shared" si="38"/>
        <v/>
      </c>
      <c r="OK66" s="55" t="str">
        <f t="shared" si="38"/>
        <v/>
      </c>
      <c r="OL66" s="55" t="str">
        <f t="shared" si="38"/>
        <v/>
      </c>
      <c r="OM66" s="55" t="str">
        <f t="shared" si="38"/>
        <v/>
      </c>
      <c r="ON66" s="55" t="str">
        <f t="shared" si="38"/>
        <v/>
      </c>
      <c r="OO66" s="55" t="str">
        <f t="shared" si="38"/>
        <v/>
      </c>
      <c r="OP66" s="55" t="str">
        <f t="shared" si="38"/>
        <v/>
      </c>
      <c r="OQ66" s="55" t="str">
        <f t="shared" si="38"/>
        <v/>
      </c>
      <c r="OR66" s="55" t="str">
        <f t="shared" si="38"/>
        <v/>
      </c>
      <c r="OS66" s="55" t="str">
        <f t="shared" si="38"/>
        <v/>
      </c>
      <c r="OT66" s="55" t="str">
        <f t="shared" si="38"/>
        <v/>
      </c>
      <c r="OU66" s="55" t="str">
        <f t="shared" si="38"/>
        <v/>
      </c>
      <c r="OV66" s="55" t="str">
        <f t="shared" si="38"/>
        <v/>
      </c>
      <c r="OW66" s="55" t="str">
        <f t="shared" si="38"/>
        <v/>
      </c>
      <c r="OX66" s="55" t="str">
        <f t="shared" si="38"/>
        <v/>
      </c>
      <c r="OY66" s="55" t="str">
        <f t="shared" si="38"/>
        <v/>
      </c>
      <c r="OZ66" s="55" t="str">
        <f t="shared" si="38"/>
        <v/>
      </c>
      <c r="PA66" s="55" t="str">
        <f t="shared" si="38"/>
        <v/>
      </c>
      <c r="PB66" s="55" t="str">
        <f t="shared" si="38"/>
        <v/>
      </c>
      <c r="PC66" s="55" t="str">
        <f t="shared" si="38"/>
        <v/>
      </c>
      <c r="PD66" s="55" t="str">
        <f t="shared" si="38"/>
        <v/>
      </c>
      <c r="PE66" s="55" t="str">
        <f t="shared" si="38"/>
        <v/>
      </c>
      <c r="PF66" s="55" t="str">
        <f t="shared" si="38"/>
        <v/>
      </c>
      <c r="PG66" s="55" t="str">
        <f t="shared" si="38"/>
        <v/>
      </c>
      <c r="PH66" s="55" t="str">
        <f t="shared" si="38"/>
        <v/>
      </c>
      <c r="PI66" s="55" t="str">
        <f t="shared" si="38"/>
        <v/>
      </c>
      <c r="PJ66" s="55" t="str">
        <f t="shared" si="38"/>
        <v/>
      </c>
      <c r="PK66" s="55" t="str">
        <f t="shared" si="38"/>
        <v/>
      </c>
      <c r="PL66" s="55" t="str">
        <f t="shared" si="38"/>
        <v/>
      </c>
      <c r="PM66" s="55" t="str">
        <f t="shared" si="38"/>
        <v/>
      </c>
      <c r="PN66" s="55" t="str">
        <f t="shared" si="38"/>
        <v/>
      </c>
      <c r="PO66" s="55" t="str">
        <f t="shared" si="38"/>
        <v/>
      </c>
      <c r="PP66" s="55" t="str">
        <f t="shared" si="38"/>
        <v/>
      </c>
      <c r="PQ66" s="55" t="str">
        <f t="shared" si="38"/>
        <v/>
      </c>
      <c r="PR66" s="55" t="str">
        <f t="shared" si="38"/>
        <v/>
      </c>
      <c r="PS66" s="55" t="str">
        <f t="shared" si="38"/>
        <v/>
      </c>
      <c r="PT66" s="55" t="str">
        <f t="shared" si="38"/>
        <v/>
      </c>
      <c r="PU66" s="55" t="str">
        <f t="shared" si="38"/>
        <v/>
      </c>
      <c r="PV66" s="55" t="str">
        <f t="shared" si="38"/>
        <v/>
      </c>
      <c r="PW66" s="55" t="str">
        <f t="shared" si="38"/>
        <v/>
      </c>
      <c r="PX66" s="55" t="str">
        <f t="shared" si="38"/>
        <v/>
      </c>
      <c r="PY66" s="55" t="str">
        <f t="shared" si="38"/>
        <v/>
      </c>
      <c r="PZ66" s="55" t="str">
        <f t="shared" si="38"/>
        <v/>
      </c>
      <c r="QA66" s="55" t="str">
        <f t="shared" si="38"/>
        <v/>
      </c>
      <c r="QB66" s="55" t="str">
        <f t="shared" si="38"/>
        <v/>
      </c>
      <c r="QC66" s="55" t="str">
        <f t="shared" si="38"/>
        <v/>
      </c>
      <c r="QD66" s="55" t="str">
        <f t="shared" ref="QD66:SO66" si="39">IF(QD48="","",SUM(QD48:QD51))</f>
        <v/>
      </c>
      <c r="QE66" s="55" t="str">
        <f t="shared" si="39"/>
        <v/>
      </c>
      <c r="QF66" s="55" t="str">
        <f t="shared" si="39"/>
        <v/>
      </c>
      <c r="QG66" s="55" t="str">
        <f t="shared" si="39"/>
        <v/>
      </c>
      <c r="QH66" s="55" t="str">
        <f t="shared" si="39"/>
        <v/>
      </c>
      <c r="QI66" s="55" t="str">
        <f t="shared" si="39"/>
        <v/>
      </c>
      <c r="QJ66" s="55" t="str">
        <f t="shared" si="39"/>
        <v/>
      </c>
      <c r="QK66" s="55" t="str">
        <f t="shared" si="39"/>
        <v/>
      </c>
      <c r="QL66" s="55" t="str">
        <f t="shared" si="39"/>
        <v/>
      </c>
      <c r="QM66" s="55" t="str">
        <f t="shared" si="39"/>
        <v/>
      </c>
      <c r="QN66" s="55" t="str">
        <f t="shared" si="39"/>
        <v/>
      </c>
      <c r="QO66" s="55" t="str">
        <f t="shared" si="39"/>
        <v/>
      </c>
      <c r="QP66" s="55" t="str">
        <f t="shared" si="39"/>
        <v/>
      </c>
      <c r="QQ66" s="55" t="str">
        <f t="shared" si="39"/>
        <v/>
      </c>
      <c r="QR66" s="55" t="str">
        <f t="shared" si="39"/>
        <v/>
      </c>
      <c r="QS66" s="55" t="str">
        <f t="shared" si="39"/>
        <v/>
      </c>
      <c r="QT66" s="55" t="str">
        <f t="shared" si="39"/>
        <v/>
      </c>
      <c r="QU66" s="55" t="str">
        <f t="shared" si="39"/>
        <v/>
      </c>
      <c r="QV66" s="55" t="str">
        <f t="shared" si="39"/>
        <v/>
      </c>
      <c r="QW66" s="55" t="str">
        <f t="shared" si="39"/>
        <v/>
      </c>
      <c r="QX66" s="55" t="str">
        <f t="shared" si="39"/>
        <v/>
      </c>
      <c r="QY66" s="55" t="str">
        <f t="shared" si="39"/>
        <v/>
      </c>
      <c r="QZ66" s="55" t="str">
        <f t="shared" si="39"/>
        <v/>
      </c>
      <c r="RA66" s="55" t="str">
        <f t="shared" si="39"/>
        <v/>
      </c>
      <c r="RB66" s="55" t="str">
        <f t="shared" si="39"/>
        <v/>
      </c>
      <c r="RC66" s="55" t="str">
        <f t="shared" si="39"/>
        <v/>
      </c>
      <c r="RD66" s="55" t="str">
        <f t="shared" si="39"/>
        <v/>
      </c>
      <c r="RE66" s="55" t="str">
        <f t="shared" si="39"/>
        <v/>
      </c>
      <c r="RF66" s="55" t="str">
        <f t="shared" si="39"/>
        <v/>
      </c>
      <c r="RG66" s="55" t="str">
        <f t="shared" si="39"/>
        <v/>
      </c>
      <c r="RH66" s="55" t="str">
        <f t="shared" si="39"/>
        <v/>
      </c>
      <c r="RI66" s="55" t="str">
        <f t="shared" si="39"/>
        <v/>
      </c>
      <c r="RJ66" s="55" t="str">
        <f t="shared" si="39"/>
        <v/>
      </c>
      <c r="RK66" s="55" t="str">
        <f t="shared" si="39"/>
        <v/>
      </c>
      <c r="RL66" s="55" t="str">
        <f t="shared" si="39"/>
        <v/>
      </c>
      <c r="RM66" s="55" t="str">
        <f t="shared" si="39"/>
        <v/>
      </c>
      <c r="RN66" s="55" t="str">
        <f t="shared" si="39"/>
        <v/>
      </c>
      <c r="RO66" s="55" t="str">
        <f t="shared" si="39"/>
        <v/>
      </c>
      <c r="RP66" s="55" t="str">
        <f t="shared" si="39"/>
        <v/>
      </c>
      <c r="RQ66" s="55" t="str">
        <f t="shared" si="39"/>
        <v/>
      </c>
      <c r="RR66" s="55" t="str">
        <f t="shared" si="39"/>
        <v/>
      </c>
      <c r="RS66" s="55" t="str">
        <f t="shared" si="39"/>
        <v/>
      </c>
      <c r="RT66" s="55" t="str">
        <f t="shared" si="39"/>
        <v/>
      </c>
      <c r="RU66" s="55" t="str">
        <f t="shared" si="39"/>
        <v/>
      </c>
      <c r="RV66" s="55" t="str">
        <f t="shared" si="39"/>
        <v/>
      </c>
      <c r="RW66" s="55" t="str">
        <f t="shared" si="39"/>
        <v/>
      </c>
      <c r="RX66" s="55" t="str">
        <f t="shared" si="39"/>
        <v/>
      </c>
      <c r="RY66" s="55" t="str">
        <f t="shared" si="39"/>
        <v/>
      </c>
      <c r="RZ66" s="55" t="str">
        <f t="shared" si="39"/>
        <v/>
      </c>
      <c r="SA66" s="55" t="str">
        <f t="shared" si="39"/>
        <v/>
      </c>
      <c r="SB66" s="55" t="str">
        <f t="shared" si="39"/>
        <v/>
      </c>
      <c r="SC66" s="55" t="str">
        <f t="shared" si="39"/>
        <v/>
      </c>
      <c r="SD66" s="55" t="str">
        <f t="shared" si="39"/>
        <v/>
      </c>
      <c r="SE66" s="55" t="str">
        <f t="shared" si="39"/>
        <v/>
      </c>
      <c r="SF66" s="55" t="str">
        <f t="shared" si="39"/>
        <v/>
      </c>
      <c r="SG66" s="55" t="str">
        <f t="shared" si="39"/>
        <v/>
      </c>
      <c r="SH66" s="55" t="str">
        <f t="shared" si="39"/>
        <v/>
      </c>
      <c r="SI66" s="55" t="str">
        <f t="shared" si="39"/>
        <v/>
      </c>
      <c r="SJ66" s="55" t="str">
        <f t="shared" si="39"/>
        <v/>
      </c>
      <c r="SK66" s="55" t="str">
        <f t="shared" si="39"/>
        <v/>
      </c>
      <c r="SL66" s="55" t="str">
        <f t="shared" si="39"/>
        <v/>
      </c>
      <c r="SM66" s="55" t="str">
        <f t="shared" si="39"/>
        <v/>
      </c>
      <c r="SN66" s="55" t="str">
        <f t="shared" si="39"/>
        <v/>
      </c>
      <c r="SO66" s="55" t="str">
        <f t="shared" si="39"/>
        <v/>
      </c>
      <c r="SP66" s="55" t="str">
        <f t="shared" ref="SP66:VA66" si="40">IF(SP48="","",SUM(SP48:SP51))</f>
        <v/>
      </c>
      <c r="SQ66" s="55" t="str">
        <f t="shared" si="40"/>
        <v/>
      </c>
      <c r="SR66" s="55" t="str">
        <f t="shared" si="40"/>
        <v/>
      </c>
      <c r="SS66" s="55" t="str">
        <f t="shared" si="40"/>
        <v/>
      </c>
      <c r="ST66" s="55" t="str">
        <f t="shared" si="40"/>
        <v/>
      </c>
      <c r="SU66" s="55" t="str">
        <f t="shared" si="40"/>
        <v/>
      </c>
      <c r="SV66" s="55" t="str">
        <f t="shared" si="40"/>
        <v/>
      </c>
      <c r="SW66" s="55" t="str">
        <f t="shared" si="40"/>
        <v/>
      </c>
      <c r="SX66" s="55" t="str">
        <f t="shared" si="40"/>
        <v/>
      </c>
      <c r="SY66" s="55" t="str">
        <f t="shared" si="40"/>
        <v/>
      </c>
      <c r="SZ66" s="55" t="str">
        <f t="shared" si="40"/>
        <v/>
      </c>
      <c r="TA66" s="55" t="str">
        <f t="shared" si="40"/>
        <v/>
      </c>
      <c r="TB66" s="55" t="str">
        <f t="shared" si="40"/>
        <v/>
      </c>
      <c r="TC66" s="55" t="str">
        <f t="shared" si="40"/>
        <v/>
      </c>
      <c r="TD66" s="55" t="str">
        <f t="shared" si="40"/>
        <v/>
      </c>
      <c r="TE66" s="55" t="str">
        <f t="shared" si="40"/>
        <v/>
      </c>
      <c r="TF66" s="55" t="str">
        <f t="shared" si="40"/>
        <v/>
      </c>
      <c r="TG66" s="55" t="str">
        <f t="shared" si="40"/>
        <v/>
      </c>
      <c r="TH66" s="55" t="str">
        <f t="shared" si="40"/>
        <v/>
      </c>
      <c r="TI66" s="55" t="str">
        <f t="shared" si="40"/>
        <v/>
      </c>
      <c r="TJ66" s="55" t="str">
        <f t="shared" si="40"/>
        <v/>
      </c>
      <c r="TK66" s="55" t="str">
        <f t="shared" si="40"/>
        <v/>
      </c>
      <c r="TL66" s="55" t="str">
        <f t="shared" si="40"/>
        <v/>
      </c>
      <c r="TM66" s="55" t="str">
        <f t="shared" si="40"/>
        <v/>
      </c>
      <c r="TN66" s="55" t="str">
        <f t="shared" si="40"/>
        <v/>
      </c>
      <c r="TO66" s="55" t="str">
        <f t="shared" si="40"/>
        <v/>
      </c>
      <c r="TP66" s="55" t="str">
        <f t="shared" si="40"/>
        <v/>
      </c>
      <c r="TQ66" s="55" t="str">
        <f t="shared" si="40"/>
        <v/>
      </c>
      <c r="TR66" s="55" t="str">
        <f t="shared" si="40"/>
        <v/>
      </c>
      <c r="TS66" s="55" t="str">
        <f t="shared" si="40"/>
        <v/>
      </c>
      <c r="TT66" s="55" t="str">
        <f t="shared" si="40"/>
        <v/>
      </c>
      <c r="TU66" s="55" t="str">
        <f t="shared" si="40"/>
        <v/>
      </c>
      <c r="TV66" s="55" t="str">
        <f t="shared" si="40"/>
        <v/>
      </c>
      <c r="TW66" s="55" t="str">
        <f t="shared" si="40"/>
        <v/>
      </c>
      <c r="TX66" s="55" t="str">
        <f t="shared" si="40"/>
        <v/>
      </c>
      <c r="TY66" s="55" t="str">
        <f t="shared" si="40"/>
        <v/>
      </c>
      <c r="TZ66" s="55" t="str">
        <f t="shared" si="40"/>
        <v/>
      </c>
      <c r="UA66" s="55" t="str">
        <f t="shared" si="40"/>
        <v/>
      </c>
      <c r="UB66" s="55" t="str">
        <f t="shared" si="40"/>
        <v/>
      </c>
      <c r="UC66" s="55" t="str">
        <f t="shared" si="40"/>
        <v/>
      </c>
      <c r="UD66" s="55" t="str">
        <f t="shared" si="40"/>
        <v/>
      </c>
      <c r="UE66" s="55" t="str">
        <f t="shared" si="40"/>
        <v/>
      </c>
      <c r="UF66" s="55" t="str">
        <f t="shared" si="40"/>
        <v/>
      </c>
      <c r="UG66" s="55" t="str">
        <f t="shared" si="40"/>
        <v/>
      </c>
      <c r="UH66" s="55" t="str">
        <f t="shared" si="40"/>
        <v/>
      </c>
      <c r="UI66" s="55" t="str">
        <f t="shared" si="40"/>
        <v/>
      </c>
      <c r="UJ66" s="55" t="str">
        <f t="shared" si="40"/>
        <v/>
      </c>
      <c r="UK66" s="55" t="str">
        <f t="shared" si="40"/>
        <v/>
      </c>
      <c r="UL66" s="55" t="str">
        <f t="shared" si="40"/>
        <v/>
      </c>
      <c r="UM66" s="55" t="str">
        <f t="shared" si="40"/>
        <v/>
      </c>
      <c r="UN66" s="55" t="str">
        <f t="shared" si="40"/>
        <v/>
      </c>
      <c r="UO66" s="55" t="str">
        <f t="shared" si="40"/>
        <v/>
      </c>
      <c r="UP66" s="55" t="str">
        <f t="shared" si="40"/>
        <v/>
      </c>
      <c r="UQ66" s="55" t="str">
        <f t="shared" si="40"/>
        <v/>
      </c>
      <c r="UR66" s="55" t="str">
        <f t="shared" si="40"/>
        <v/>
      </c>
      <c r="US66" s="55" t="str">
        <f t="shared" si="40"/>
        <v/>
      </c>
      <c r="UT66" s="55" t="str">
        <f t="shared" si="40"/>
        <v/>
      </c>
      <c r="UU66" s="55" t="str">
        <f t="shared" si="40"/>
        <v/>
      </c>
      <c r="UV66" s="55" t="str">
        <f t="shared" si="40"/>
        <v/>
      </c>
      <c r="UW66" s="55" t="str">
        <f t="shared" si="40"/>
        <v/>
      </c>
      <c r="UX66" s="55" t="str">
        <f t="shared" si="40"/>
        <v/>
      </c>
      <c r="UY66" s="55" t="str">
        <f t="shared" si="40"/>
        <v/>
      </c>
      <c r="UZ66" s="55" t="str">
        <f t="shared" si="40"/>
        <v/>
      </c>
      <c r="VA66" s="55" t="str">
        <f t="shared" si="40"/>
        <v/>
      </c>
      <c r="VB66" s="55" t="str">
        <f t="shared" ref="VB66:XM66" si="41">IF(VB48="","",SUM(VB48:VB51))</f>
        <v/>
      </c>
      <c r="VC66" s="55" t="str">
        <f t="shared" si="41"/>
        <v/>
      </c>
      <c r="VD66" s="55" t="str">
        <f t="shared" si="41"/>
        <v/>
      </c>
      <c r="VE66" s="55" t="str">
        <f t="shared" si="41"/>
        <v/>
      </c>
      <c r="VF66" s="55" t="str">
        <f t="shared" si="41"/>
        <v/>
      </c>
      <c r="VG66" s="55" t="str">
        <f t="shared" si="41"/>
        <v/>
      </c>
      <c r="VH66" s="55" t="str">
        <f t="shared" si="41"/>
        <v/>
      </c>
      <c r="VI66" s="55" t="str">
        <f t="shared" si="41"/>
        <v/>
      </c>
      <c r="VJ66" s="55" t="str">
        <f t="shared" si="41"/>
        <v/>
      </c>
      <c r="VK66" s="55" t="str">
        <f t="shared" si="41"/>
        <v/>
      </c>
      <c r="VL66" s="55" t="str">
        <f t="shared" si="41"/>
        <v/>
      </c>
      <c r="VM66" s="55" t="str">
        <f t="shared" si="41"/>
        <v/>
      </c>
      <c r="VN66" s="55" t="str">
        <f t="shared" si="41"/>
        <v/>
      </c>
      <c r="VO66" s="55" t="str">
        <f t="shared" si="41"/>
        <v/>
      </c>
      <c r="VP66" s="55" t="str">
        <f t="shared" si="41"/>
        <v/>
      </c>
      <c r="VQ66" s="55" t="str">
        <f t="shared" si="41"/>
        <v/>
      </c>
      <c r="VR66" s="55" t="str">
        <f t="shared" si="41"/>
        <v/>
      </c>
      <c r="VS66" s="55" t="str">
        <f t="shared" si="41"/>
        <v/>
      </c>
      <c r="VT66" s="55" t="str">
        <f t="shared" si="41"/>
        <v/>
      </c>
      <c r="VU66" s="55" t="str">
        <f t="shared" si="41"/>
        <v/>
      </c>
      <c r="VV66" s="55" t="str">
        <f t="shared" si="41"/>
        <v/>
      </c>
      <c r="VW66" s="55" t="str">
        <f t="shared" si="41"/>
        <v/>
      </c>
      <c r="VX66" s="55" t="str">
        <f t="shared" si="41"/>
        <v/>
      </c>
      <c r="VY66" s="55" t="str">
        <f t="shared" si="41"/>
        <v/>
      </c>
      <c r="VZ66" s="55" t="str">
        <f t="shared" si="41"/>
        <v/>
      </c>
      <c r="WA66" s="55" t="str">
        <f t="shared" si="41"/>
        <v/>
      </c>
      <c r="WB66" s="55" t="str">
        <f t="shared" si="41"/>
        <v/>
      </c>
      <c r="WC66" s="55" t="str">
        <f t="shared" si="41"/>
        <v/>
      </c>
      <c r="WD66" s="55" t="str">
        <f t="shared" si="41"/>
        <v/>
      </c>
      <c r="WE66" s="55" t="str">
        <f t="shared" si="41"/>
        <v/>
      </c>
      <c r="WF66" s="55" t="str">
        <f t="shared" si="41"/>
        <v/>
      </c>
      <c r="WG66" s="55" t="str">
        <f t="shared" si="41"/>
        <v/>
      </c>
      <c r="WH66" s="55" t="str">
        <f t="shared" si="41"/>
        <v/>
      </c>
      <c r="WI66" s="55" t="str">
        <f t="shared" si="41"/>
        <v/>
      </c>
      <c r="WJ66" s="55" t="str">
        <f t="shared" si="41"/>
        <v/>
      </c>
      <c r="WK66" s="55" t="str">
        <f t="shared" si="41"/>
        <v/>
      </c>
      <c r="WL66" s="55" t="str">
        <f t="shared" si="41"/>
        <v/>
      </c>
      <c r="WM66" s="55" t="str">
        <f t="shared" si="41"/>
        <v/>
      </c>
      <c r="WN66" s="55" t="str">
        <f t="shared" si="41"/>
        <v/>
      </c>
      <c r="WO66" s="55" t="str">
        <f t="shared" si="41"/>
        <v/>
      </c>
      <c r="WP66" s="55" t="str">
        <f t="shared" si="41"/>
        <v/>
      </c>
      <c r="WQ66" s="55" t="str">
        <f t="shared" si="41"/>
        <v/>
      </c>
      <c r="WR66" s="55" t="str">
        <f t="shared" si="41"/>
        <v/>
      </c>
      <c r="WS66" s="55" t="str">
        <f t="shared" si="41"/>
        <v/>
      </c>
      <c r="WT66" s="55" t="str">
        <f t="shared" si="41"/>
        <v/>
      </c>
      <c r="WU66" s="55" t="str">
        <f t="shared" si="41"/>
        <v/>
      </c>
      <c r="WV66" s="55" t="str">
        <f t="shared" si="41"/>
        <v/>
      </c>
      <c r="WW66" s="55" t="str">
        <f t="shared" si="41"/>
        <v/>
      </c>
      <c r="WX66" s="55" t="str">
        <f t="shared" si="41"/>
        <v/>
      </c>
      <c r="WY66" s="55" t="str">
        <f t="shared" si="41"/>
        <v/>
      </c>
      <c r="WZ66" s="55" t="str">
        <f t="shared" si="41"/>
        <v/>
      </c>
      <c r="XA66" s="55" t="str">
        <f t="shared" si="41"/>
        <v/>
      </c>
      <c r="XB66" s="55" t="str">
        <f t="shared" si="41"/>
        <v/>
      </c>
      <c r="XC66" s="55" t="str">
        <f t="shared" si="41"/>
        <v/>
      </c>
      <c r="XD66" s="55" t="str">
        <f t="shared" si="41"/>
        <v/>
      </c>
      <c r="XE66" s="55" t="str">
        <f t="shared" si="41"/>
        <v/>
      </c>
      <c r="XF66" s="55" t="str">
        <f t="shared" si="41"/>
        <v/>
      </c>
      <c r="XG66" s="55" t="str">
        <f t="shared" si="41"/>
        <v/>
      </c>
      <c r="XH66" s="55" t="str">
        <f t="shared" si="41"/>
        <v/>
      </c>
      <c r="XI66" s="55" t="str">
        <f t="shared" si="41"/>
        <v/>
      </c>
      <c r="XJ66" s="55" t="str">
        <f t="shared" si="41"/>
        <v/>
      </c>
      <c r="XK66" s="55" t="str">
        <f t="shared" si="41"/>
        <v/>
      </c>
      <c r="XL66" s="55" t="str">
        <f t="shared" si="41"/>
        <v/>
      </c>
      <c r="XM66" s="55" t="str">
        <f t="shared" si="41"/>
        <v/>
      </c>
      <c r="XN66" s="55" t="str">
        <f t="shared" ref="XN66:ZY66" si="42">IF(XN48="","",SUM(XN48:XN51))</f>
        <v/>
      </c>
      <c r="XO66" s="55" t="str">
        <f t="shared" si="42"/>
        <v/>
      </c>
      <c r="XP66" s="55" t="str">
        <f t="shared" si="42"/>
        <v/>
      </c>
      <c r="XQ66" s="55" t="str">
        <f t="shared" si="42"/>
        <v/>
      </c>
      <c r="XR66" s="55" t="str">
        <f t="shared" si="42"/>
        <v/>
      </c>
      <c r="XS66" s="55" t="str">
        <f t="shared" si="42"/>
        <v/>
      </c>
      <c r="XT66" s="55" t="str">
        <f t="shared" si="42"/>
        <v/>
      </c>
      <c r="XU66" s="55" t="str">
        <f t="shared" si="42"/>
        <v/>
      </c>
      <c r="XV66" s="55" t="str">
        <f t="shared" si="42"/>
        <v/>
      </c>
      <c r="XW66" s="55" t="str">
        <f t="shared" si="42"/>
        <v/>
      </c>
      <c r="XX66" s="55" t="str">
        <f t="shared" si="42"/>
        <v/>
      </c>
      <c r="XY66" s="55" t="str">
        <f t="shared" si="42"/>
        <v/>
      </c>
      <c r="XZ66" s="55" t="str">
        <f t="shared" si="42"/>
        <v/>
      </c>
      <c r="YA66" s="55" t="str">
        <f t="shared" si="42"/>
        <v/>
      </c>
      <c r="YB66" s="55" t="str">
        <f t="shared" si="42"/>
        <v/>
      </c>
      <c r="YC66" s="55" t="str">
        <f t="shared" si="42"/>
        <v/>
      </c>
      <c r="YD66" s="55" t="str">
        <f t="shared" si="42"/>
        <v/>
      </c>
      <c r="YE66" s="55" t="str">
        <f t="shared" si="42"/>
        <v/>
      </c>
      <c r="YF66" s="55" t="str">
        <f t="shared" si="42"/>
        <v/>
      </c>
      <c r="YG66" s="55" t="str">
        <f t="shared" si="42"/>
        <v/>
      </c>
      <c r="YH66" s="55" t="str">
        <f t="shared" si="42"/>
        <v/>
      </c>
      <c r="YI66" s="55" t="str">
        <f t="shared" si="42"/>
        <v/>
      </c>
      <c r="YJ66" s="55" t="str">
        <f t="shared" si="42"/>
        <v/>
      </c>
      <c r="YK66" s="55" t="str">
        <f t="shared" si="42"/>
        <v/>
      </c>
      <c r="YL66" s="55" t="str">
        <f t="shared" si="42"/>
        <v/>
      </c>
      <c r="YM66" s="55" t="str">
        <f t="shared" si="42"/>
        <v/>
      </c>
      <c r="YN66" s="55" t="str">
        <f t="shared" si="42"/>
        <v/>
      </c>
      <c r="YO66" s="55" t="str">
        <f t="shared" si="42"/>
        <v/>
      </c>
      <c r="YP66" s="55" t="str">
        <f t="shared" si="42"/>
        <v/>
      </c>
      <c r="YQ66" s="55" t="str">
        <f t="shared" si="42"/>
        <v/>
      </c>
      <c r="YR66" s="55" t="str">
        <f t="shared" si="42"/>
        <v/>
      </c>
      <c r="YS66" s="55" t="str">
        <f t="shared" si="42"/>
        <v/>
      </c>
      <c r="YT66" s="55" t="str">
        <f t="shared" si="42"/>
        <v/>
      </c>
      <c r="YU66" s="55" t="str">
        <f t="shared" si="42"/>
        <v/>
      </c>
      <c r="YV66" s="55" t="str">
        <f t="shared" si="42"/>
        <v/>
      </c>
      <c r="YW66" s="55" t="str">
        <f t="shared" si="42"/>
        <v/>
      </c>
      <c r="YX66" s="55" t="str">
        <f t="shared" si="42"/>
        <v/>
      </c>
      <c r="YY66" s="55" t="str">
        <f t="shared" si="42"/>
        <v/>
      </c>
      <c r="YZ66" s="55" t="str">
        <f t="shared" si="42"/>
        <v/>
      </c>
      <c r="ZA66" s="55" t="str">
        <f t="shared" si="42"/>
        <v/>
      </c>
      <c r="ZB66" s="55" t="str">
        <f t="shared" si="42"/>
        <v/>
      </c>
      <c r="ZC66" s="55" t="str">
        <f t="shared" si="42"/>
        <v/>
      </c>
      <c r="ZD66" s="55" t="str">
        <f t="shared" si="42"/>
        <v/>
      </c>
      <c r="ZE66" s="55" t="str">
        <f t="shared" si="42"/>
        <v/>
      </c>
      <c r="ZF66" s="55" t="str">
        <f t="shared" si="42"/>
        <v/>
      </c>
      <c r="ZG66" s="55" t="str">
        <f t="shared" si="42"/>
        <v/>
      </c>
      <c r="ZH66" s="55" t="str">
        <f t="shared" si="42"/>
        <v/>
      </c>
      <c r="ZI66" s="55" t="str">
        <f t="shared" si="42"/>
        <v/>
      </c>
      <c r="ZJ66" s="55" t="str">
        <f t="shared" si="42"/>
        <v/>
      </c>
      <c r="ZK66" s="55" t="str">
        <f t="shared" si="42"/>
        <v/>
      </c>
      <c r="ZL66" s="55" t="str">
        <f t="shared" si="42"/>
        <v/>
      </c>
      <c r="ZM66" s="55" t="str">
        <f t="shared" si="42"/>
        <v/>
      </c>
      <c r="ZN66" s="55" t="str">
        <f t="shared" si="42"/>
        <v/>
      </c>
      <c r="ZO66" s="55" t="str">
        <f t="shared" si="42"/>
        <v/>
      </c>
      <c r="ZP66" s="55" t="str">
        <f t="shared" si="42"/>
        <v/>
      </c>
      <c r="ZQ66" s="55" t="str">
        <f t="shared" si="42"/>
        <v/>
      </c>
      <c r="ZR66" s="55" t="str">
        <f t="shared" si="42"/>
        <v/>
      </c>
      <c r="ZS66" s="55" t="str">
        <f t="shared" si="42"/>
        <v/>
      </c>
      <c r="ZT66" s="55" t="str">
        <f t="shared" si="42"/>
        <v/>
      </c>
      <c r="ZU66" s="55" t="str">
        <f t="shared" si="42"/>
        <v/>
      </c>
      <c r="ZV66" s="55" t="str">
        <f t="shared" si="42"/>
        <v/>
      </c>
      <c r="ZW66" s="55" t="str">
        <f t="shared" si="42"/>
        <v/>
      </c>
      <c r="ZX66" s="55" t="str">
        <f t="shared" si="42"/>
        <v/>
      </c>
      <c r="ZY66" s="55" t="str">
        <f t="shared" si="42"/>
        <v/>
      </c>
      <c r="ZZ66" s="55" t="str">
        <f t="shared" ref="ZZ66:ACK66" si="43">IF(ZZ48="","",SUM(ZZ48:ZZ51))</f>
        <v/>
      </c>
      <c r="AAA66" s="55" t="str">
        <f t="shared" si="43"/>
        <v/>
      </c>
      <c r="AAB66" s="55" t="str">
        <f t="shared" si="43"/>
        <v/>
      </c>
      <c r="AAC66" s="55" t="str">
        <f t="shared" si="43"/>
        <v/>
      </c>
      <c r="AAD66" s="55" t="str">
        <f t="shared" si="43"/>
        <v/>
      </c>
      <c r="AAE66" s="55" t="str">
        <f t="shared" si="43"/>
        <v/>
      </c>
      <c r="AAF66" s="55" t="str">
        <f t="shared" si="43"/>
        <v/>
      </c>
      <c r="AAG66" s="55" t="str">
        <f t="shared" si="43"/>
        <v/>
      </c>
      <c r="AAH66" s="55" t="str">
        <f t="shared" si="43"/>
        <v/>
      </c>
      <c r="AAI66" s="55" t="str">
        <f t="shared" si="43"/>
        <v/>
      </c>
      <c r="AAJ66" s="55" t="str">
        <f t="shared" si="43"/>
        <v/>
      </c>
      <c r="AAK66" s="55" t="str">
        <f t="shared" si="43"/>
        <v/>
      </c>
      <c r="AAL66" s="55" t="str">
        <f t="shared" si="43"/>
        <v/>
      </c>
      <c r="AAM66" s="55" t="str">
        <f t="shared" si="43"/>
        <v/>
      </c>
      <c r="AAN66" s="55" t="str">
        <f t="shared" si="43"/>
        <v/>
      </c>
      <c r="AAO66" s="55" t="str">
        <f t="shared" si="43"/>
        <v/>
      </c>
      <c r="AAP66" s="55" t="str">
        <f t="shared" si="43"/>
        <v/>
      </c>
      <c r="AAQ66" s="55" t="str">
        <f t="shared" si="43"/>
        <v/>
      </c>
      <c r="AAR66" s="55" t="str">
        <f t="shared" si="43"/>
        <v/>
      </c>
      <c r="AAS66" s="55" t="str">
        <f t="shared" si="43"/>
        <v/>
      </c>
      <c r="AAT66" s="55" t="str">
        <f t="shared" si="43"/>
        <v/>
      </c>
      <c r="AAU66" s="55" t="str">
        <f t="shared" si="43"/>
        <v/>
      </c>
      <c r="AAV66" s="55" t="str">
        <f t="shared" si="43"/>
        <v/>
      </c>
      <c r="AAW66" s="55" t="str">
        <f t="shared" si="43"/>
        <v/>
      </c>
      <c r="AAX66" s="55" t="str">
        <f t="shared" si="43"/>
        <v/>
      </c>
      <c r="AAY66" s="55" t="str">
        <f t="shared" si="43"/>
        <v/>
      </c>
      <c r="AAZ66" s="55" t="str">
        <f t="shared" si="43"/>
        <v/>
      </c>
      <c r="ABA66" s="55" t="str">
        <f t="shared" si="43"/>
        <v/>
      </c>
      <c r="ABB66" s="55" t="str">
        <f t="shared" si="43"/>
        <v/>
      </c>
      <c r="ABC66" s="55" t="str">
        <f t="shared" si="43"/>
        <v/>
      </c>
      <c r="ABD66" s="55" t="str">
        <f t="shared" si="43"/>
        <v/>
      </c>
      <c r="ABE66" s="55" t="str">
        <f t="shared" si="43"/>
        <v/>
      </c>
      <c r="ABF66" s="55" t="str">
        <f t="shared" si="43"/>
        <v/>
      </c>
      <c r="ABG66" s="55" t="str">
        <f t="shared" si="43"/>
        <v/>
      </c>
      <c r="ABH66" s="55" t="str">
        <f t="shared" si="43"/>
        <v/>
      </c>
      <c r="ABI66" s="55" t="str">
        <f t="shared" si="43"/>
        <v/>
      </c>
      <c r="ABJ66" s="55" t="str">
        <f t="shared" si="43"/>
        <v/>
      </c>
      <c r="ABK66" s="55" t="str">
        <f t="shared" si="43"/>
        <v/>
      </c>
      <c r="ABL66" s="55" t="str">
        <f t="shared" si="43"/>
        <v/>
      </c>
      <c r="ABM66" s="55" t="str">
        <f t="shared" si="43"/>
        <v/>
      </c>
      <c r="ABN66" s="55" t="str">
        <f t="shared" si="43"/>
        <v/>
      </c>
      <c r="ABO66" s="55" t="str">
        <f t="shared" si="43"/>
        <v/>
      </c>
      <c r="ABP66" s="55" t="str">
        <f t="shared" si="43"/>
        <v/>
      </c>
      <c r="ABQ66" s="55" t="str">
        <f t="shared" si="43"/>
        <v/>
      </c>
      <c r="ABR66" s="55" t="str">
        <f t="shared" si="43"/>
        <v/>
      </c>
      <c r="ABS66" s="55" t="str">
        <f t="shared" si="43"/>
        <v/>
      </c>
      <c r="ABT66" s="55" t="str">
        <f t="shared" si="43"/>
        <v/>
      </c>
      <c r="ABU66" s="55" t="str">
        <f t="shared" si="43"/>
        <v/>
      </c>
      <c r="ABV66" s="55" t="str">
        <f t="shared" si="43"/>
        <v/>
      </c>
      <c r="ABW66" s="55" t="str">
        <f t="shared" si="43"/>
        <v/>
      </c>
      <c r="ABX66" s="55" t="str">
        <f t="shared" si="43"/>
        <v/>
      </c>
      <c r="ABY66" s="55" t="str">
        <f t="shared" si="43"/>
        <v/>
      </c>
      <c r="ABZ66" s="55" t="str">
        <f t="shared" si="43"/>
        <v/>
      </c>
      <c r="ACA66" s="55" t="str">
        <f t="shared" si="43"/>
        <v/>
      </c>
      <c r="ACB66" s="55" t="str">
        <f t="shared" si="43"/>
        <v/>
      </c>
      <c r="ACC66" s="55" t="str">
        <f t="shared" si="43"/>
        <v/>
      </c>
      <c r="ACD66" s="55" t="str">
        <f t="shared" si="43"/>
        <v/>
      </c>
      <c r="ACE66" s="55" t="str">
        <f t="shared" si="43"/>
        <v/>
      </c>
      <c r="ACF66" s="55" t="str">
        <f t="shared" si="43"/>
        <v/>
      </c>
      <c r="ACG66" s="55" t="str">
        <f t="shared" si="43"/>
        <v/>
      </c>
      <c r="ACH66" s="55" t="str">
        <f t="shared" si="43"/>
        <v/>
      </c>
      <c r="ACI66" s="55" t="str">
        <f t="shared" si="43"/>
        <v/>
      </c>
      <c r="ACJ66" s="55" t="str">
        <f t="shared" si="43"/>
        <v/>
      </c>
      <c r="ACK66" s="55" t="str">
        <f t="shared" si="43"/>
        <v/>
      </c>
      <c r="ACL66" s="55" t="str">
        <f t="shared" ref="ACL66:AEW66" si="44">IF(ACL48="","",SUM(ACL48:ACL51))</f>
        <v/>
      </c>
      <c r="ACM66" s="55" t="str">
        <f t="shared" si="44"/>
        <v/>
      </c>
      <c r="ACN66" s="55" t="str">
        <f t="shared" si="44"/>
        <v/>
      </c>
      <c r="ACO66" s="55" t="str">
        <f t="shared" si="44"/>
        <v/>
      </c>
      <c r="ACP66" s="55" t="str">
        <f t="shared" si="44"/>
        <v/>
      </c>
      <c r="ACQ66" s="55" t="str">
        <f t="shared" si="44"/>
        <v/>
      </c>
      <c r="ACR66" s="55" t="str">
        <f t="shared" si="44"/>
        <v/>
      </c>
      <c r="ACS66" s="55" t="str">
        <f t="shared" si="44"/>
        <v/>
      </c>
      <c r="ACT66" s="55" t="str">
        <f t="shared" si="44"/>
        <v/>
      </c>
      <c r="ACU66" s="55" t="str">
        <f t="shared" si="44"/>
        <v/>
      </c>
      <c r="ACV66" s="55" t="str">
        <f t="shared" si="44"/>
        <v/>
      </c>
      <c r="ACW66" s="55" t="str">
        <f t="shared" si="44"/>
        <v/>
      </c>
      <c r="ACX66" s="55" t="str">
        <f t="shared" si="44"/>
        <v/>
      </c>
      <c r="ACY66" s="55" t="str">
        <f t="shared" si="44"/>
        <v/>
      </c>
      <c r="ACZ66" s="55" t="str">
        <f t="shared" si="44"/>
        <v/>
      </c>
      <c r="ADA66" s="55" t="str">
        <f t="shared" si="44"/>
        <v/>
      </c>
      <c r="ADB66" s="55" t="str">
        <f t="shared" si="44"/>
        <v/>
      </c>
      <c r="ADC66" s="55" t="str">
        <f t="shared" si="44"/>
        <v/>
      </c>
      <c r="ADD66" s="55" t="str">
        <f t="shared" si="44"/>
        <v/>
      </c>
      <c r="ADE66" s="55" t="str">
        <f t="shared" si="44"/>
        <v/>
      </c>
      <c r="ADF66" s="55" t="str">
        <f t="shared" si="44"/>
        <v/>
      </c>
      <c r="ADG66" s="55" t="str">
        <f t="shared" si="44"/>
        <v/>
      </c>
      <c r="ADH66" s="55" t="str">
        <f t="shared" si="44"/>
        <v/>
      </c>
      <c r="ADI66" s="55" t="str">
        <f t="shared" si="44"/>
        <v/>
      </c>
      <c r="ADJ66" s="55" t="str">
        <f t="shared" si="44"/>
        <v/>
      </c>
      <c r="ADK66" s="55" t="str">
        <f t="shared" si="44"/>
        <v/>
      </c>
      <c r="ADL66" s="55" t="str">
        <f t="shared" si="44"/>
        <v/>
      </c>
      <c r="ADM66" s="55" t="str">
        <f t="shared" si="44"/>
        <v/>
      </c>
      <c r="ADN66" s="55" t="str">
        <f t="shared" si="44"/>
        <v/>
      </c>
      <c r="ADO66" s="55" t="str">
        <f t="shared" si="44"/>
        <v/>
      </c>
      <c r="ADP66" s="55" t="str">
        <f t="shared" si="44"/>
        <v/>
      </c>
      <c r="ADQ66" s="55" t="str">
        <f t="shared" si="44"/>
        <v/>
      </c>
      <c r="ADR66" s="55" t="str">
        <f t="shared" si="44"/>
        <v/>
      </c>
      <c r="ADS66" s="55" t="str">
        <f t="shared" si="44"/>
        <v/>
      </c>
      <c r="ADT66" s="55" t="str">
        <f t="shared" si="44"/>
        <v/>
      </c>
      <c r="ADU66" s="55" t="str">
        <f t="shared" si="44"/>
        <v/>
      </c>
      <c r="ADV66" s="55" t="str">
        <f t="shared" si="44"/>
        <v/>
      </c>
      <c r="ADW66" s="55" t="str">
        <f t="shared" si="44"/>
        <v/>
      </c>
      <c r="ADX66" s="55" t="str">
        <f t="shared" si="44"/>
        <v/>
      </c>
      <c r="ADY66" s="55" t="str">
        <f t="shared" si="44"/>
        <v/>
      </c>
      <c r="ADZ66" s="55" t="str">
        <f t="shared" si="44"/>
        <v/>
      </c>
      <c r="AEA66" s="55" t="str">
        <f t="shared" si="44"/>
        <v/>
      </c>
      <c r="AEB66" s="55" t="str">
        <f t="shared" si="44"/>
        <v/>
      </c>
      <c r="AEC66" s="55" t="str">
        <f t="shared" si="44"/>
        <v/>
      </c>
      <c r="AED66" s="55" t="str">
        <f t="shared" si="44"/>
        <v/>
      </c>
      <c r="AEE66" s="55" t="str">
        <f t="shared" si="44"/>
        <v/>
      </c>
      <c r="AEF66" s="55" t="str">
        <f t="shared" si="44"/>
        <v/>
      </c>
      <c r="AEG66" s="55" t="str">
        <f t="shared" si="44"/>
        <v/>
      </c>
      <c r="AEH66" s="55" t="str">
        <f t="shared" si="44"/>
        <v/>
      </c>
      <c r="AEI66" s="55" t="str">
        <f t="shared" si="44"/>
        <v/>
      </c>
      <c r="AEJ66" s="55" t="str">
        <f t="shared" si="44"/>
        <v/>
      </c>
      <c r="AEK66" s="55" t="str">
        <f t="shared" si="44"/>
        <v/>
      </c>
      <c r="AEL66" s="55" t="str">
        <f t="shared" si="44"/>
        <v/>
      </c>
      <c r="AEM66" s="55" t="str">
        <f t="shared" si="44"/>
        <v/>
      </c>
      <c r="AEN66" s="55" t="str">
        <f t="shared" si="44"/>
        <v/>
      </c>
      <c r="AEO66" s="55" t="str">
        <f t="shared" si="44"/>
        <v/>
      </c>
      <c r="AEP66" s="55" t="str">
        <f t="shared" si="44"/>
        <v/>
      </c>
      <c r="AEQ66" s="55" t="str">
        <f t="shared" si="44"/>
        <v/>
      </c>
      <c r="AER66" s="55" t="str">
        <f t="shared" si="44"/>
        <v/>
      </c>
      <c r="AES66" s="55" t="str">
        <f t="shared" si="44"/>
        <v/>
      </c>
      <c r="AET66" s="55" t="str">
        <f t="shared" si="44"/>
        <v/>
      </c>
      <c r="AEU66" s="55" t="str">
        <f t="shared" si="44"/>
        <v/>
      </c>
      <c r="AEV66" s="55" t="str">
        <f t="shared" si="44"/>
        <v/>
      </c>
      <c r="AEW66" s="55" t="str">
        <f t="shared" si="44"/>
        <v/>
      </c>
      <c r="AEX66" s="55" t="str">
        <f t="shared" ref="AEX66:AHI66" si="45">IF(AEX48="","",SUM(AEX48:AEX51))</f>
        <v/>
      </c>
      <c r="AEY66" s="55" t="str">
        <f t="shared" si="45"/>
        <v/>
      </c>
      <c r="AEZ66" s="55" t="str">
        <f t="shared" si="45"/>
        <v/>
      </c>
      <c r="AFA66" s="55" t="str">
        <f t="shared" si="45"/>
        <v/>
      </c>
      <c r="AFB66" s="55" t="str">
        <f t="shared" si="45"/>
        <v/>
      </c>
      <c r="AFC66" s="55" t="str">
        <f t="shared" si="45"/>
        <v/>
      </c>
      <c r="AFD66" s="55" t="str">
        <f t="shared" si="45"/>
        <v/>
      </c>
      <c r="AFE66" s="55" t="str">
        <f t="shared" si="45"/>
        <v/>
      </c>
      <c r="AFF66" s="55" t="str">
        <f t="shared" si="45"/>
        <v/>
      </c>
      <c r="AFG66" s="55" t="str">
        <f t="shared" si="45"/>
        <v/>
      </c>
      <c r="AFH66" s="55" t="str">
        <f t="shared" si="45"/>
        <v/>
      </c>
      <c r="AFI66" s="55" t="str">
        <f t="shared" si="45"/>
        <v/>
      </c>
      <c r="AFJ66" s="55" t="str">
        <f t="shared" si="45"/>
        <v/>
      </c>
      <c r="AFK66" s="55" t="str">
        <f t="shared" si="45"/>
        <v/>
      </c>
      <c r="AFL66" s="55" t="str">
        <f t="shared" si="45"/>
        <v/>
      </c>
      <c r="AFM66" s="55" t="str">
        <f t="shared" si="45"/>
        <v/>
      </c>
      <c r="AFN66" s="55" t="str">
        <f t="shared" si="45"/>
        <v/>
      </c>
      <c r="AFO66" s="55" t="str">
        <f t="shared" si="45"/>
        <v/>
      </c>
      <c r="AFP66" s="55" t="str">
        <f t="shared" si="45"/>
        <v/>
      </c>
      <c r="AFQ66" s="55" t="str">
        <f t="shared" si="45"/>
        <v/>
      </c>
      <c r="AFR66" s="55" t="str">
        <f t="shared" si="45"/>
        <v/>
      </c>
      <c r="AFS66" s="55" t="str">
        <f t="shared" si="45"/>
        <v/>
      </c>
      <c r="AFT66" s="55" t="str">
        <f t="shared" si="45"/>
        <v/>
      </c>
      <c r="AFU66" s="55" t="str">
        <f t="shared" si="45"/>
        <v/>
      </c>
      <c r="AFV66" s="55" t="str">
        <f t="shared" si="45"/>
        <v/>
      </c>
      <c r="AFW66" s="55" t="str">
        <f t="shared" si="45"/>
        <v/>
      </c>
      <c r="AFX66" s="55" t="str">
        <f t="shared" si="45"/>
        <v/>
      </c>
      <c r="AFY66" s="55" t="str">
        <f t="shared" si="45"/>
        <v/>
      </c>
      <c r="AFZ66" s="55" t="str">
        <f t="shared" si="45"/>
        <v/>
      </c>
      <c r="AGA66" s="55" t="str">
        <f t="shared" si="45"/>
        <v/>
      </c>
      <c r="AGB66" s="55" t="str">
        <f t="shared" si="45"/>
        <v/>
      </c>
      <c r="AGC66" s="55" t="str">
        <f t="shared" si="45"/>
        <v/>
      </c>
      <c r="AGD66" s="55" t="str">
        <f t="shared" si="45"/>
        <v/>
      </c>
      <c r="AGE66" s="55" t="str">
        <f t="shared" si="45"/>
        <v/>
      </c>
      <c r="AGF66" s="55" t="str">
        <f t="shared" si="45"/>
        <v/>
      </c>
      <c r="AGG66" s="55" t="str">
        <f t="shared" si="45"/>
        <v/>
      </c>
      <c r="AGH66" s="55" t="str">
        <f t="shared" si="45"/>
        <v/>
      </c>
      <c r="AGI66" s="55" t="str">
        <f t="shared" si="45"/>
        <v/>
      </c>
      <c r="AGJ66" s="55" t="str">
        <f t="shared" si="45"/>
        <v/>
      </c>
      <c r="AGK66" s="55" t="str">
        <f t="shared" si="45"/>
        <v/>
      </c>
      <c r="AGL66" s="55" t="str">
        <f t="shared" si="45"/>
        <v/>
      </c>
      <c r="AGM66" s="55" t="str">
        <f t="shared" si="45"/>
        <v/>
      </c>
      <c r="AGN66" s="55" t="str">
        <f t="shared" si="45"/>
        <v/>
      </c>
      <c r="AGO66" s="55" t="str">
        <f t="shared" si="45"/>
        <v/>
      </c>
      <c r="AGP66" s="55" t="str">
        <f t="shared" si="45"/>
        <v/>
      </c>
      <c r="AGQ66" s="55" t="str">
        <f t="shared" si="45"/>
        <v/>
      </c>
      <c r="AGR66" s="55" t="str">
        <f t="shared" si="45"/>
        <v/>
      </c>
      <c r="AGS66" s="55" t="str">
        <f t="shared" si="45"/>
        <v/>
      </c>
      <c r="AGT66" s="55" t="str">
        <f t="shared" si="45"/>
        <v/>
      </c>
      <c r="AGU66" s="55" t="str">
        <f t="shared" si="45"/>
        <v/>
      </c>
      <c r="AGV66" s="55" t="str">
        <f t="shared" si="45"/>
        <v/>
      </c>
      <c r="AGW66" s="55" t="str">
        <f t="shared" si="45"/>
        <v/>
      </c>
      <c r="AGX66" s="55" t="str">
        <f t="shared" si="45"/>
        <v/>
      </c>
      <c r="AGY66" s="55" t="str">
        <f t="shared" si="45"/>
        <v/>
      </c>
      <c r="AGZ66" s="55" t="str">
        <f t="shared" si="45"/>
        <v/>
      </c>
      <c r="AHA66" s="55" t="str">
        <f t="shared" si="45"/>
        <v/>
      </c>
      <c r="AHB66" s="55" t="str">
        <f t="shared" si="45"/>
        <v/>
      </c>
      <c r="AHC66" s="55" t="str">
        <f t="shared" si="45"/>
        <v/>
      </c>
      <c r="AHD66" s="55" t="str">
        <f t="shared" si="45"/>
        <v/>
      </c>
      <c r="AHE66" s="55" t="str">
        <f t="shared" si="45"/>
        <v/>
      </c>
      <c r="AHF66" s="55" t="str">
        <f t="shared" si="45"/>
        <v/>
      </c>
      <c r="AHG66" s="55" t="str">
        <f t="shared" si="45"/>
        <v/>
      </c>
      <c r="AHH66" s="55" t="str">
        <f t="shared" si="45"/>
        <v/>
      </c>
      <c r="AHI66" s="55" t="str">
        <f t="shared" si="45"/>
        <v/>
      </c>
      <c r="AHJ66" s="55" t="str">
        <f t="shared" ref="AHJ66:AJU66" si="46">IF(AHJ48="","",SUM(AHJ48:AHJ51))</f>
        <v/>
      </c>
      <c r="AHK66" s="55" t="str">
        <f t="shared" si="46"/>
        <v/>
      </c>
      <c r="AHL66" s="55" t="str">
        <f t="shared" si="46"/>
        <v/>
      </c>
      <c r="AHM66" s="55" t="str">
        <f t="shared" si="46"/>
        <v/>
      </c>
      <c r="AHN66" s="55" t="str">
        <f t="shared" si="46"/>
        <v/>
      </c>
      <c r="AHO66" s="55" t="str">
        <f t="shared" si="46"/>
        <v/>
      </c>
      <c r="AHP66" s="55" t="str">
        <f t="shared" si="46"/>
        <v/>
      </c>
      <c r="AHQ66" s="55" t="str">
        <f t="shared" si="46"/>
        <v/>
      </c>
      <c r="AHR66" s="55" t="str">
        <f t="shared" si="46"/>
        <v/>
      </c>
      <c r="AHS66" s="55" t="str">
        <f t="shared" si="46"/>
        <v/>
      </c>
      <c r="AHT66" s="55" t="str">
        <f t="shared" si="46"/>
        <v/>
      </c>
      <c r="AHU66" s="55" t="str">
        <f t="shared" si="46"/>
        <v/>
      </c>
      <c r="AHV66" s="55" t="str">
        <f t="shared" si="46"/>
        <v/>
      </c>
      <c r="AHW66" s="55" t="str">
        <f t="shared" si="46"/>
        <v/>
      </c>
      <c r="AHX66" s="55" t="str">
        <f t="shared" si="46"/>
        <v/>
      </c>
      <c r="AHY66" s="55" t="str">
        <f t="shared" si="46"/>
        <v/>
      </c>
      <c r="AHZ66" s="55" t="str">
        <f t="shared" si="46"/>
        <v/>
      </c>
      <c r="AIA66" s="55" t="str">
        <f t="shared" si="46"/>
        <v/>
      </c>
      <c r="AIB66" s="55" t="str">
        <f t="shared" si="46"/>
        <v/>
      </c>
      <c r="AIC66" s="55" t="str">
        <f t="shared" si="46"/>
        <v/>
      </c>
      <c r="AID66" s="55" t="str">
        <f t="shared" si="46"/>
        <v/>
      </c>
      <c r="AIE66" s="55" t="str">
        <f t="shared" si="46"/>
        <v/>
      </c>
      <c r="AIF66" s="55" t="str">
        <f t="shared" si="46"/>
        <v/>
      </c>
      <c r="AIG66" s="55" t="str">
        <f t="shared" si="46"/>
        <v/>
      </c>
      <c r="AIH66" s="55" t="str">
        <f t="shared" si="46"/>
        <v/>
      </c>
      <c r="AII66" s="55" t="str">
        <f t="shared" si="46"/>
        <v/>
      </c>
      <c r="AIJ66" s="55" t="str">
        <f t="shared" si="46"/>
        <v/>
      </c>
      <c r="AIK66" s="55" t="str">
        <f t="shared" si="46"/>
        <v/>
      </c>
      <c r="AIL66" s="55" t="str">
        <f t="shared" si="46"/>
        <v/>
      </c>
      <c r="AIM66" s="55" t="str">
        <f t="shared" si="46"/>
        <v/>
      </c>
      <c r="AIN66" s="55" t="str">
        <f t="shared" si="46"/>
        <v/>
      </c>
      <c r="AIO66" s="55" t="str">
        <f t="shared" si="46"/>
        <v/>
      </c>
      <c r="AIP66" s="55" t="str">
        <f t="shared" si="46"/>
        <v/>
      </c>
      <c r="AIQ66" s="55" t="str">
        <f t="shared" si="46"/>
        <v/>
      </c>
      <c r="AIR66" s="55" t="str">
        <f t="shared" si="46"/>
        <v/>
      </c>
      <c r="AIS66" s="55" t="str">
        <f t="shared" si="46"/>
        <v/>
      </c>
      <c r="AIT66" s="55" t="str">
        <f t="shared" si="46"/>
        <v/>
      </c>
      <c r="AIU66" s="55" t="str">
        <f t="shared" si="46"/>
        <v/>
      </c>
      <c r="AIV66" s="55" t="str">
        <f t="shared" si="46"/>
        <v/>
      </c>
      <c r="AIW66" s="55" t="str">
        <f t="shared" si="46"/>
        <v/>
      </c>
      <c r="AIX66" s="55" t="str">
        <f t="shared" si="46"/>
        <v/>
      </c>
      <c r="AIY66" s="55" t="str">
        <f t="shared" si="46"/>
        <v/>
      </c>
      <c r="AIZ66" s="55" t="str">
        <f t="shared" si="46"/>
        <v/>
      </c>
      <c r="AJA66" s="55" t="str">
        <f t="shared" si="46"/>
        <v/>
      </c>
      <c r="AJB66" s="55" t="str">
        <f t="shared" si="46"/>
        <v/>
      </c>
      <c r="AJC66" s="55" t="str">
        <f t="shared" si="46"/>
        <v/>
      </c>
      <c r="AJD66" s="55" t="str">
        <f t="shared" si="46"/>
        <v/>
      </c>
      <c r="AJE66" s="55" t="str">
        <f t="shared" si="46"/>
        <v/>
      </c>
      <c r="AJF66" s="55" t="str">
        <f t="shared" si="46"/>
        <v/>
      </c>
      <c r="AJG66" s="55" t="str">
        <f t="shared" si="46"/>
        <v/>
      </c>
      <c r="AJH66" s="55" t="str">
        <f t="shared" si="46"/>
        <v/>
      </c>
      <c r="AJI66" s="55" t="str">
        <f t="shared" si="46"/>
        <v/>
      </c>
      <c r="AJJ66" s="55" t="str">
        <f t="shared" si="46"/>
        <v/>
      </c>
      <c r="AJK66" s="55" t="str">
        <f t="shared" si="46"/>
        <v/>
      </c>
      <c r="AJL66" s="55" t="str">
        <f t="shared" si="46"/>
        <v/>
      </c>
      <c r="AJM66" s="55" t="str">
        <f t="shared" si="46"/>
        <v/>
      </c>
      <c r="AJN66" s="55" t="str">
        <f t="shared" si="46"/>
        <v/>
      </c>
      <c r="AJO66" s="55" t="str">
        <f t="shared" si="46"/>
        <v/>
      </c>
      <c r="AJP66" s="55" t="str">
        <f t="shared" si="46"/>
        <v/>
      </c>
      <c r="AJQ66" s="55" t="str">
        <f t="shared" si="46"/>
        <v/>
      </c>
      <c r="AJR66" s="55" t="str">
        <f t="shared" si="46"/>
        <v/>
      </c>
      <c r="AJS66" s="55" t="str">
        <f t="shared" si="46"/>
        <v/>
      </c>
      <c r="AJT66" s="55" t="str">
        <f t="shared" si="46"/>
        <v/>
      </c>
      <c r="AJU66" s="55" t="str">
        <f t="shared" si="46"/>
        <v/>
      </c>
      <c r="AJV66" s="55" t="str">
        <f t="shared" ref="AJV66:ALT66" si="47">IF(AJV48="","",SUM(AJV48:AJV51))</f>
        <v/>
      </c>
      <c r="AJW66" s="55" t="str">
        <f t="shared" si="47"/>
        <v/>
      </c>
      <c r="AJX66" s="55" t="str">
        <f t="shared" si="47"/>
        <v/>
      </c>
      <c r="AJY66" s="55" t="str">
        <f t="shared" si="47"/>
        <v/>
      </c>
      <c r="AJZ66" s="55" t="str">
        <f t="shared" si="47"/>
        <v/>
      </c>
      <c r="AKA66" s="55" t="str">
        <f t="shared" si="47"/>
        <v/>
      </c>
      <c r="AKB66" s="55" t="str">
        <f t="shared" si="47"/>
        <v/>
      </c>
      <c r="AKC66" s="55" t="str">
        <f t="shared" si="47"/>
        <v/>
      </c>
      <c r="AKD66" s="55" t="str">
        <f t="shared" si="47"/>
        <v/>
      </c>
      <c r="AKE66" s="55" t="str">
        <f t="shared" si="47"/>
        <v/>
      </c>
      <c r="AKF66" s="55" t="str">
        <f t="shared" si="47"/>
        <v/>
      </c>
      <c r="AKG66" s="55" t="str">
        <f t="shared" si="47"/>
        <v/>
      </c>
      <c r="AKH66" s="55" t="str">
        <f t="shared" si="47"/>
        <v/>
      </c>
      <c r="AKI66" s="55" t="str">
        <f t="shared" si="47"/>
        <v/>
      </c>
      <c r="AKJ66" s="55" t="str">
        <f t="shared" si="47"/>
        <v/>
      </c>
      <c r="AKK66" s="55" t="str">
        <f t="shared" si="47"/>
        <v/>
      </c>
      <c r="AKL66" s="55" t="str">
        <f t="shared" si="47"/>
        <v/>
      </c>
      <c r="AKM66" s="55" t="str">
        <f t="shared" si="47"/>
        <v/>
      </c>
      <c r="AKN66" s="55" t="str">
        <f t="shared" si="47"/>
        <v/>
      </c>
      <c r="AKO66" s="55" t="str">
        <f t="shared" si="47"/>
        <v/>
      </c>
      <c r="AKP66" s="55" t="str">
        <f t="shared" si="47"/>
        <v/>
      </c>
      <c r="AKQ66" s="55" t="str">
        <f t="shared" si="47"/>
        <v/>
      </c>
      <c r="AKR66" s="55" t="str">
        <f t="shared" si="47"/>
        <v/>
      </c>
      <c r="AKS66" s="55" t="str">
        <f t="shared" si="47"/>
        <v/>
      </c>
      <c r="AKT66" s="55" t="str">
        <f t="shared" si="47"/>
        <v/>
      </c>
      <c r="AKU66" s="55" t="str">
        <f t="shared" si="47"/>
        <v/>
      </c>
      <c r="AKV66" s="55" t="str">
        <f t="shared" si="47"/>
        <v/>
      </c>
      <c r="AKW66" s="55" t="str">
        <f t="shared" si="47"/>
        <v/>
      </c>
      <c r="AKX66" s="55" t="str">
        <f t="shared" si="47"/>
        <v/>
      </c>
      <c r="AKY66" s="55" t="str">
        <f t="shared" si="47"/>
        <v/>
      </c>
      <c r="AKZ66" s="55" t="str">
        <f t="shared" si="47"/>
        <v/>
      </c>
      <c r="ALA66" s="55" t="str">
        <f t="shared" si="47"/>
        <v/>
      </c>
      <c r="ALB66" s="55" t="str">
        <f t="shared" si="47"/>
        <v/>
      </c>
      <c r="ALC66" s="55" t="str">
        <f t="shared" si="47"/>
        <v/>
      </c>
      <c r="ALD66" s="55" t="str">
        <f t="shared" si="47"/>
        <v/>
      </c>
      <c r="ALE66" s="55" t="str">
        <f t="shared" si="47"/>
        <v/>
      </c>
      <c r="ALF66" s="55" t="str">
        <f t="shared" si="47"/>
        <v/>
      </c>
      <c r="ALG66" s="55" t="str">
        <f t="shared" si="47"/>
        <v/>
      </c>
      <c r="ALH66" s="55" t="str">
        <f t="shared" si="47"/>
        <v/>
      </c>
      <c r="ALI66" s="55" t="str">
        <f t="shared" si="47"/>
        <v/>
      </c>
      <c r="ALJ66" s="55" t="str">
        <f t="shared" si="47"/>
        <v/>
      </c>
      <c r="ALK66" s="55" t="str">
        <f t="shared" si="47"/>
        <v/>
      </c>
      <c r="ALL66" s="55" t="str">
        <f t="shared" si="47"/>
        <v/>
      </c>
      <c r="ALM66" s="55" t="str">
        <f t="shared" si="47"/>
        <v/>
      </c>
      <c r="ALN66" s="55" t="str">
        <f t="shared" si="47"/>
        <v/>
      </c>
      <c r="ALO66" s="55" t="str">
        <f t="shared" si="47"/>
        <v/>
      </c>
      <c r="ALP66" s="55" t="str">
        <f t="shared" si="47"/>
        <v/>
      </c>
      <c r="ALQ66" s="55" t="str">
        <f t="shared" si="47"/>
        <v/>
      </c>
      <c r="ALR66" s="55" t="str">
        <f t="shared" si="47"/>
        <v/>
      </c>
      <c r="ALS66" s="55" t="str">
        <f t="shared" si="47"/>
        <v/>
      </c>
      <c r="ALT66" s="55" t="str">
        <f t="shared" si="47"/>
        <v/>
      </c>
    </row>
    <row r="67" spans="1:1036" s="55" customFormat="1" ht="12.75" x14ac:dyDescent="0.2">
      <c r="A67" s="8">
        <v>63</v>
      </c>
      <c r="B67" s="311" t="s">
        <v>149</v>
      </c>
      <c r="C67" s="9" t="s">
        <v>152</v>
      </c>
      <c r="D67" s="54"/>
      <c r="E67" s="54"/>
      <c r="F67" s="54"/>
      <c r="G67" s="54"/>
      <c r="H67" s="55" t="str">
        <f t="shared" ref="H67:BG67" si="48">IF(H52="","",SUM(H52:H55))</f>
        <v/>
      </c>
      <c r="I67" s="55" t="str">
        <f t="shared" si="48"/>
        <v/>
      </c>
      <c r="J67" s="55" t="str">
        <f t="shared" si="48"/>
        <v/>
      </c>
      <c r="K67" s="55" t="str">
        <f t="shared" si="48"/>
        <v/>
      </c>
      <c r="L67" s="55" t="str">
        <f t="shared" si="48"/>
        <v/>
      </c>
      <c r="M67" s="55" t="str">
        <f t="shared" si="48"/>
        <v/>
      </c>
      <c r="N67" s="55" t="str">
        <f t="shared" si="48"/>
        <v/>
      </c>
      <c r="O67" s="55" t="str">
        <f t="shared" si="48"/>
        <v/>
      </c>
      <c r="P67" s="55" t="str">
        <f t="shared" si="48"/>
        <v/>
      </c>
      <c r="Q67" s="55" t="str">
        <f t="shared" si="48"/>
        <v/>
      </c>
      <c r="R67" s="55" t="str">
        <f t="shared" si="48"/>
        <v/>
      </c>
      <c r="S67" s="55" t="str">
        <f t="shared" si="48"/>
        <v/>
      </c>
      <c r="T67" s="55" t="str">
        <f t="shared" si="48"/>
        <v/>
      </c>
      <c r="U67" s="55" t="str">
        <f t="shared" si="48"/>
        <v/>
      </c>
      <c r="V67" s="55" t="str">
        <f t="shared" si="48"/>
        <v/>
      </c>
      <c r="W67" s="55" t="str">
        <f t="shared" si="48"/>
        <v/>
      </c>
      <c r="X67" s="55" t="str">
        <f t="shared" si="48"/>
        <v/>
      </c>
      <c r="Y67" s="55" t="str">
        <f t="shared" si="48"/>
        <v/>
      </c>
      <c r="Z67" s="55" t="str">
        <f t="shared" si="48"/>
        <v/>
      </c>
      <c r="AA67" s="55" t="str">
        <f t="shared" si="48"/>
        <v/>
      </c>
      <c r="AB67" s="55" t="str">
        <f t="shared" si="48"/>
        <v/>
      </c>
      <c r="AC67" s="55" t="str">
        <f t="shared" si="48"/>
        <v/>
      </c>
      <c r="AD67" s="55" t="str">
        <f t="shared" si="48"/>
        <v/>
      </c>
      <c r="AE67" s="55" t="str">
        <f t="shared" si="48"/>
        <v/>
      </c>
      <c r="AF67" s="55" t="str">
        <f t="shared" si="48"/>
        <v/>
      </c>
      <c r="AG67" s="55" t="str">
        <f t="shared" si="48"/>
        <v/>
      </c>
      <c r="AH67" s="55" t="str">
        <f t="shared" si="48"/>
        <v/>
      </c>
      <c r="AI67" s="55" t="str">
        <f t="shared" si="48"/>
        <v/>
      </c>
      <c r="AJ67" s="55" t="str">
        <f t="shared" si="48"/>
        <v/>
      </c>
      <c r="AK67" s="55" t="str">
        <f t="shared" si="48"/>
        <v/>
      </c>
      <c r="AL67" s="55" t="str">
        <f t="shared" si="48"/>
        <v/>
      </c>
      <c r="AM67" s="55" t="str">
        <f t="shared" si="48"/>
        <v/>
      </c>
      <c r="AN67" s="55" t="str">
        <f t="shared" si="48"/>
        <v/>
      </c>
      <c r="AO67" s="55" t="str">
        <f t="shared" si="48"/>
        <v/>
      </c>
      <c r="AP67" s="55" t="str">
        <f t="shared" si="48"/>
        <v/>
      </c>
      <c r="AQ67" s="55" t="str">
        <f t="shared" si="48"/>
        <v/>
      </c>
      <c r="AR67" s="55" t="str">
        <f t="shared" si="48"/>
        <v/>
      </c>
      <c r="AS67" s="55" t="str">
        <f t="shared" si="48"/>
        <v/>
      </c>
      <c r="AT67" s="55" t="str">
        <f t="shared" si="48"/>
        <v/>
      </c>
      <c r="AU67" s="55" t="str">
        <f t="shared" si="48"/>
        <v/>
      </c>
      <c r="AV67" s="55" t="str">
        <f t="shared" si="48"/>
        <v/>
      </c>
      <c r="AW67" s="55" t="str">
        <f t="shared" si="48"/>
        <v/>
      </c>
      <c r="AX67" s="55" t="str">
        <f t="shared" si="48"/>
        <v/>
      </c>
      <c r="AY67" s="55" t="str">
        <f t="shared" si="48"/>
        <v/>
      </c>
      <c r="AZ67" s="55" t="str">
        <f t="shared" si="48"/>
        <v/>
      </c>
      <c r="BA67" s="55" t="str">
        <f t="shared" si="48"/>
        <v/>
      </c>
      <c r="BB67" s="55" t="str">
        <f t="shared" si="48"/>
        <v/>
      </c>
      <c r="BC67" s="55" t="str">
        <f t="shared" si="48"/>
        <v/>
      </c>
      <c r="BD67" s="55" t="str">
        <f t="shared" si="48"/>
        <v/>
      </c>
      <c r="BE67" s="55" t="str">
        <f t="shared" si="48"/>
        <v/>
      </c>
      <c r="BF67" s="55" t="str">
        <f t="shared" si="48"/>
        <v/>
      </c>
      <c r="BG67" s="55" t="str">
        <f t="shared" si="48"/>
        <v/>
      </c>
      <c r="BP67" s="55">
        <f t="shared" ref="BP67:DU67" si="49">IF(BP52="","",SUM(BP52:BP55))</f>
        <v>43968</v>
      </c>
      <c r="BQ67" s="55">
        <f>IF(BQ52="","",SUM(BQ52:BQ55))</f>
        <v>49171</v>
      </c>
      <c r="BR67" s="55">
        <f>IF(BR52="","",SUM(BR52:BR55))</f>
        <v>60712</v>
      </c>
      <c r="BS67" s="55">
        <f t="shared" si="49"/>
        <v>65885</v>
      </c>
      <c r="BT67" s="55">
        <f t="shared" si="49"/>
        <v>70855</v>
      </c>
      <c r="BU67" s="55">
        <f t="shared" si="49"/>
        <v>73323</v>
      </c>
      <c r="BV67" s="55">
        <f t="shared" si="49"/>
        <v>73784</v>
      </c>
      <c r="BW67" s="55">
        <f t="shared" si="49"/>
        <v>74728</v>
      </c>
      <c r="BX67" s="55">
        <f t="shared" si="49"/>
        <v>76288</v>
      </c>
      <c r="BY67" s="55">
        <f t="shared" si="49"/>
        <v>81916</v>
      </c>
      <c r="BZ67" s="55">
        <f t="shared" si="49"/>
        <v>101819</v>
      </c>
      <c r="CA67" s="55">
        <f t="shared" si="49"/>
        <v>105130</v>
      </c>
      <c r="CB67" s="55">
        <f t="shared" si="49"/>
        <v>108879</v>
      </c>
      <c r="CC67" s="55">
        <f t="shared" si="49"/>
        <v>116574</v>
      </c>
      <c r="CD67" s="55">
        <f t="shared" si="49"/>
        <v>122905</v>
      </c>
      <c r="CE67" s="55">
        <f t="shared" si="49"/>
        <v>128882</v>
      </c>
      <c r="CF67" s="55">
        <f t="shared" si="49"/>
        <v>131144</v>
      </c>
      <c r="CG67" s="55">
        <f t="shared" si="49"/>
        <v>134948</v>
      </c>
      <c r="CH67" s="55">
        <f t="shared" si="49"/>
        <v>136362</v>
      </c>
      <c r="CI67" s="55">
        <f t="shared" si="49"/>
        <v>143105</v>
      </c>
      <c r="CJ67" s="55">
        <f t="shared" si="49"/>
        <v>147128</v>
      </c>
      <c r="CK67" s="55">
        <f t="shared" si="49"/>
        <v>150349</v>
      </c>
      <c r="CL67" s="55">
        <f t="shared" si="49"/>
        <v>153528</v>
      </c>
      <c r="CM67" s="55">
        <f t="shared" si="49"/>
        <v>159824</v>
      </c>
      <c r="CN67" s="55">
        <f t="shared" si="49"/>
        <v>164484</v>
      </c>
      <c r="CO67" s="55">
        <f t="shared" si="49"/>
        <v>160146</v>
      </c>
      <c r="CP67" s="55">
        <f t="shared" si="49"/>
        <v>163024</v>
      </c>
      <c r="CQ67" s="55">
        <f t="shared" si="49"/>
        <v>165154</v>
      </c>
      <c r="CR67" s="55">
        <f t="shared" si="49"/>
        <v>168913</v>
      </c>
      <c r="CS67" s="55">
        <f t="shared" si="49"/>
        <v>169020</v>
      </c>
      <c r="CT67" s="55">
        <f t="shared" si="49"/>
        <v>167510</v>
      </c>
      <c r="CU67" s="55">
        <f t="shared" si="49"/>
        <v>52694</v>
      </c>
      <c r="CV67" s="55">
        <f t="shared" si="49"/>
        <v>162292</v>
      </c>
      <c r="CW67" s="55">
        <f t="shared" si="49"/>
        <v>162364</v>
      </c>
      <c r="CX67" s="55">
        <f t="shared" si="49"/>
        <v>163739</v>
      </c>
      <c r="CY67" s="55">
        <f t="shared" si="49"/>
        <v>168284</v>
      </c>
      <c r="CZ67" s="55">
        <f t="shared" si="49"/>
        <v>170679</v>
      </c>
      <c r="DA67" s="55">
        <f t="shared" si="49"/>
        <v>172970</v>
      </c>
      <c r="DB67" s="55">
        <f t="shared" si="49"/>
        <v>173444</v>
      </c>
      <c r="DC67" s="55">
        <f t="shared" si="49"/>
        <v>170466</v>
      </c>
      <c r="DD67" s="55">
        <f t="shared" si="49"/>
        <v>168757</v>
      </c>
      <c r="DE67" s="55">
        <f t="shared" si="49"/>
        <v>206513</v>
      </c>
      <c r="DF67" s="55">
        <f t="shared" si="49"/>
        <v>204483</v>
      </c>
      <c r="DG67" s="55">
        <f t="shared" si="49"/>
        <v>205446</v>
      </c>
      <c r="DH67" s="55">
        <f t="shared" si="49"/>
        <v>202001</v>
      </c>
      <c r="DI67" s="55">
        <f t="shared" si="49"/>
        <v>202274</v>
      </c>
      <c r="DJ67" s="55" t="str">
        <f t="shared" si="49"/>
        <v/>
      </c>
      <c r="DK67" s="55" t="str">
        <f t="shared" si="49"/>
        <v/>
      </c>
      <c r="DL67" s="55" t="str">
        <f t="shared" si="49"/>
        <v/>
      </c>
      <c r="DM67" s="55" t="str">
        <f t="shared" si="49"/>
        <v/>
      </c>
      <c r="DN67" s="55" t="str">
        <f t="shared" si="49"/>
        <v/>
      </c>
      <c r="DO67" s="55" t="str">
        <f t="shared" si="49"/>
        <v/>
      </c>
      <c r="DP67" s="55" t="str">
        <f t="shared" si="49"/>
        <v/>
      </c>
      <c r="DQ67" s="55" t="str">
        <f t="shared" si="49"/>
        <v/>
      </c>
      <c r="DR67" s="55" t="str">
        <f t="shared" si="49"/>
        <v/>
      </c>
      <c r="DS67" s="55" t="str">
        <f t="shared" si="49"/>
        <v/>
      </c>
      <c r="DT67" s="55" t="str">
        <f t="shared" si="49"/>
        <v/>
      </c>
      <c r="DU67" s="55" t="str">
        <f t="shared" si="49"/>
        <v/>
      </c>
      <c r="DV67" s="55" t="str">
        <f t="shared" ref="DV67:GG67" si="50">IF(DV52="","",SUM(DV52:DV55))</f>
        <v/>
      </c>
      <c r="DW67" s="55" t="str">
        <f t="shared" si="50"/>
        <v/>
      </c>
      <c r="DX67" s="55" t="str">
        <f t="shared" si="50"/>
        <v/>
      </c>
      <c r="DY67" s="55" t="str">
        <f t="shared" si="50"/>
        <v/>
      </c>
      <c r="DZ67" s="55" t="str">
        <f t="shared" si="50"/>
        <v/>
      </c>
      <c r="EA67" s="55" t="str">
        <f t="shared" si="50"/>
        <v/>
      </c>
      <c r="EB67" s="55" t="str">
        <f t="shared" si="50"/>
        <v/>
      </c>
      <c r="EC67" s="55" t="str">
        <f t="shared" si="50"/>
        <v/>
      </c>
      <c r="ED67" s="55" t="str">
        <f t="shared" si="50"/>
        <v/>
      </c>
      <c r="EE67" s="55" t="str">
        <f t="shared" si="50"/>
        <v/>
      </c>
      <c r="EF67" s="55" t="str">
        <f t="shared" si="50"/>
        <v/>
      </c>
      <c r="EG67" s="55" t="str">
        <f t="shared" si="50"/>
        <v/>
      </c>
      <c r="EH67" s="55" t="str">
        <f t="shared" si="50"/>
        <v/>
      </c>
      <c r="EI67" s="55" t="str">
        <f t="shared" si="50"/>
        <v/>
      </c>
      <c r="EJ67" s="55" t="str">
        <f t="shared" si="50"/>
        <v/>
      </c>
      <c r="EK67" s="55" t="str">
        <f t="shared" si="50"/>
        <v/>
      </c>
      <c r="EL67" s="55" t="str">
        <f t="shared" si="50"/>
        <v/>
      </c>
      <c r="EM67" s="55" t="str">
        <f t="shared" si="50"/>
        <v/>
      </c>
      <c r="EN67" s="55" t="str">
        <f t="shared" si="50"/>
        <v/>
      </c>
      <c r="EO67" s="55" t="str">
        <f t="shared" si="50"/>
        <v/>
      </c>
      <c r="EP67" s="55" t="str">
        <f t="shared" si="50"/>
        <v/>
      </c>
      <c r="EQ67" s="55" t="str">
        <f t="shared" si="50"/>
        <v/>
      </c>
      <c r="ER67" s="55" t="str">
        <f t="shared" si="50"/>
        <v/>
      </c>
      <c r="ES67" s="55" t="str">
        <f t="shared" si="50"/>
        <v/>
      </c>
      <c r="ET67" s="55" t="str">
        <f t="shared" si="50"/>
        <v/>
      </c>
      <c r="EU67" s="55" t="str">
        <f t="shared" si="50"/>
        <v/>
      </c>
      <c r="EV67" s="55" t="str">
        <f t="shared" si="50"/>
        <v/>
      </c>
      <c r="EW67" s="55" t="str">
        <f t="shared" si="50"/>
        <v/>
      </c>
      <c r="EX67" s="55" t="str">
        <f t="shared" si="50"/>
        <v/>
      </c>
      <c r="EY67" s="55" t="str">
        <f t="shared" si="50"/>
        <v/>
      </c>
      <c r="EZ67" s="55" t="str">
        <f t="shared" si="50"/>
        <v/>
      </c>
      <c r="FA67" s="55" t="str">
        <f t="shared" si="50"/>
        <v/>
      </c>
      <c r="FB67" s="55" t="str">
        <f t="shared" si="50"/>
        <v/>
      </c>
      <c r="FC67" s="55" t="str">
        <f t="shared" si="50"/>
        <v/>
      </c>
      <c r="FD67" s="55" t="str">
        <f t="shared" si="50"/>
        <v/>
      </c>
      <c r="FE67" s="55" t="str">
        <f t="shared" si="50"/>
        <v/>
      </c>
      <c r="FF67" s="55" t="str">
        <f t="shared" si="50"/>
        <v/>
      </c>
      <c r="FG67" s="55" t="str">
        <f t="shared" si="50"/>
        <v/>
      </c>
      <c r="FH67" s="55" t="str">
        <f t="shared" si="50"/>
        <v/>
      </c>
      <c r="FI67" s="55" t="str">
        <f t="shared" si="50"/>
        <v/>
      </c>
      <c r="FJ67" s="55" t="str">
        <f t="shared" si="50"/>
        <v/>
      </c>
      <c r="FK67" s="55" t="str">
        <f t="shared" si="50"/>
        <v/>
      </c>
      <c r="FL67" s="55" t="str">
        <f t="shared" si="50"/>
        <v/>
      </c>
      <c r="FM67" s="55" t="str">
        <f t="shared" si="50"/>
        <v/>
      </c>
      <c r="FN67" s="55" t="str">
        <f t="shared" si="50"/>
        <v/>
      </c>
      <c r="FO67" s="55" t="str">
        <f t="shared" si="50"/>
        <v/>
      </c>
      <c r="FP67" s="55" t="str">
        <f t="shared" si="50"/>
        <v/>
      </c>
      <c r="FQ67" s="55" t="str">
        <f t="shared" si="50"/>
        <v/>
      </c>
      <c r="FR67" s="55" t="str">
        <f t="shared" si="50"/>
        <v/>
      </c>
      <c r="FS67" s="55" t="str">
        <f t="shared" si="50"/>
        <v/>
      </c>
      <c r="FT67" s="55" t="str">
        <f t="shared" si="50"/>
        <v/>
      </c>
      <c r="FU67" s="55" t="str">
        <f t="shared" si="50"/>
        <v/>
      </c>
      <c r="FV67" s="55" t="str">
        <f t="shared" si="50"/>
        <v/>
      </c>
      <c r="FW67" s="55" t="str">
        <f t="shared" si="50"/>
        <v/>
      </c>
      <c r="FX67" s="55" t="str">
        <f t="shared" si="50"/>
        <v/>
      </c>
      <c r="FY67" s="55" t="str">
        <f t="shared" si="50"/>
        <v/>
      </c>
      <c r="FZ67" s="55" t="str">
        <f t="shared" si="50"/>
        <v/>
      </c>
      <c r="GA67" s="55" t="str">
        <f t="shared" si="50"/>
        <v/>
      </c>
      <c r="GB67" s="55" t="str">
        <f t="shared" si="50"/>
        <v/>
      </c>
      <c r="GC67" s="55" t="str">
        <f t="shared" si="50"/>
        <v/>
      </c>
      <c r="GD67" s="55" t="str">
        <f t="shared" si="50"/>
        <v/>
      </c>
      <c r="GE67" s="55" t="str">
        <f t="shared" si="50"/>
        <v/>
      </c>
      <c r="GF67" s="55" t="str">
        <f t="shared" si="50"/>
        <v/>
      </c>
      <c r="GG67" s="55" t="str">
        <f t="shared" si="50"/>
        <v/>
      </c>
      <c r="GH67" s="55" t="str">
        <f t="shared" ref="GH67:IS67" si="51">IF(GH52="","",SUM(GH52:GH55))</f>
        <v/>
      </c>
      <c r="GI67" s="55" t="str">
        <f t="shared" si="51"/>
        <v/>
      </c>
      <c r="GJ67" s="55" t="str">
        <f t="shared" si="51"/>
        <v/>
      </c>
      <c r="GK67" s="55" t="str">
        <f t="shared" si="51"/>
        <v/>
      </c>
      <c r="GL67" s="55" t="str">
        <f t="shared" si="51"/>
        <v/>
      </c>
      <c r="GM67" s="55" t="str">
        <f t="shared" si="51"/>
        <v/>
      </c>
      <c r="GN67" s="55" t="str">
        <f t="shared" si="51"/>
        <v/>
      </c>
      <c r="GO67" s="55" t="str">
        <f t="shared" si="51"/>
        <v/>
      </c>
      <c r="GP67" s="55" t="str">
        <f t="shared" si="51"/>
        <v/>
      </c>
      <c r="GQ67" s="55" t="str">
        <f t="shared" si="51"/>
        <v/>
      </c>
      <c r="GR67" s="55" t="str">
        <f t="shared" si="51"/>
        <v/>
      </c>
      <c r="GS67" s="55" t="str">
        <f t="shared" si="51"/>
        <v/>
      </c>
      <c r="GT67" s="55" t="str">
        <f t="shared" si="51"/>
        <v/>
      </c>
      <c r="GU67" s="55" t="str">
        <f t="shared" si="51"/>
        <v/>
      </c>
      <c r="GV67" s="55" t="str">
        <f t="shared" si="51"/>
        <v/>
      </c>
      <c r="GW67" s="55" t="str">
        <f t="shared" si="51"/>
        <v/>
      </c>
      <c r="GX67" s="55" t="str">
        <f t="shared" si="51"/>
        <v/>
      </c>
      <c r="GY67" s="55" t="str">
        <f t="shared" si="51"/>
        <v/>
      </c>
      <c r="GZ67" s="55" t="str">
        <f t="shared" si="51"/>
        <v/>
      </c>
      <c r="HA67" s="55" t="str">
        <f t="shared" si="51"/>
        <v/>
      </c>
      <c r="HB67" s="55" t="str">
        <f t="shared" si="51"/>
        <v/>
      </c>
      <c r="HC67" s="55" t="str">
        <f t="shared" si="51"/>
        <v/>
      </c>
      <c r="HD67" s="55" t="str">
        <f t="shared" si="51"/>
        <v/>
      </c>
      <c r="HE67" s="55" t="str">
        <f t="shared" si="51"/>
        <v/>
      </c>
      <c r="HF67" s="55" t="str">
        <f t="shared" si="51"/>
        <v/>
      </c>
      <c r="HG67" s="55" t="str">
        <f t="shared" si="51"/>
        <v/>
      </c>
      <c r="HH67" s="55" t="str">
        <f t="shared" si="51"/>
        <v/>
      </c>
      <c r="HI67" s="55" t="str">
        <f t="shared" si="51"/>
        <v/>
      </c>
      <c r="HJ67" s="55" t="str">
        <f t="shared" si="51"/>
        <v/>
      </c>
      <c r="HK67" s="55" t="str">
        <f t="shared" si="51"/>
        <v/>
      </c>
      <c r="HL67" s="55" t="str">
        <f t="shared" si="51"/>
        <v/>
      </c>
      <c r="HM67" s="55" t="str">
        <f t="shared" si="51"/>
        <v/>
      </c>
      <c r="HN67" s="55" t="str">
        <f t="shared" si="51"/>
        <v/>
      </c>
      <c r="HO67" s="55" t="str">
        <f t="shared" si="51"/>
        <v/>
      </c>
      <c r="HP67" s="55" t="str">
        <f t="shared" si="51"/>
        <v/>
      </c>
      <c r="HQ67" s="55" t="str">
        <f t="shared" si="51"/>
        <v/>
      </c>
      <c r="HR67" s="55" t="str">
        <f t="shared" si="51"/>
        <v/>
      </c>
      <c r="HS67" s="55" t="str">
        <f t="shared" si="51"/>
        <v/>
      </c>
      <c r="HT67" s="55" t="str">
        <f t="shared" si="51"/>
        <v/>
      </c>
      <c r="HU67" s="55" t="str">
        <f t="shared" si="51"/>
        <v/>
      </c>
      <c r="HV67" s="55" t="str">
        <f t="shared" si="51"/>
        <v/>
      </c>
      <c r="HW67" s="55" t="str">
        <f t="shared" si="51"/>
        <v/>
      </c>
      <c r="HX67" s="55" t="str">
        <f t="shared" si="51"/>
        <v/>
      </c>
      <c r="HY67" s="55" t="str">
        <f t="shared" si="51"/>
        <v/>
      </c>
      <c r="HZ67" s="55" t="str">
        <f t="shared" si="51"/>
        <v/>
      </c>
      <c r="IA67" s="55" t="str">
        <f t="shared" si="51"/>
        <v/>
      </c>
      <c r="IB67" s="55" t="str">
        <f t="shared" si="51"/>
        <v/>
      </c>
      <c r="IC67" s="55" t="str">
        <f t="shared" si="51"/>
        <v/>
      </c>
      <c r="ID67" s="55" t="str">
        <f t="shared" si="51"/>
        <v/>
      </c>
      <c r="IE67" s="55" t="str">
        <f t="shared" si="51"/>
        <v/>
      </c>
      <c r="IF67" s="55" t="str">
        <f t="shared" si="51"/>
        <v/>
      </c>
      <c r="IG67" s="55" t="str">
        <f t="shared" si="51"/>
        <v/>
      </c>
      <c r="IH67" s="55" t="str">
        <f t="shared" si="51"/>
        <v/>
      </c>
      <c r="II67" s="55" t="str">
        <f t="shared" si="51"/>
        <v/>
      </c>
      <c r="IJ67" s="55" t="str">
        <f t="shared" si="51"/>
        <v/>
      </c>
      <c r="IK67" s="55" t="str">
        <f t="shared" si="51"/>
        <v/>
      </c>
      <c r="IL67" s="55" t="str">
        <f t="shared" si="51"/>
        <v/>
      </c>
      <c r="IM67" s="55" t="str">
        <f t="shared" si="51"/>
        <v/>
      </c>
      <c r="IN67" s="55" t="str">
        <f t="shared" si="51"/>
        <v/>
      </c>
      <c r="IO67" s="55" t="str">
        <f t="shared" si="51"/>
        <v/>
      </c>
      <c r="IP67" s="55" t="str">
        <f t="shared" si="51"/>
        <v/>
      </c>
      <c r="IQ67" s="55" t="str">
        <f t="shared" si="51"/>
        <v/>
      </c>
      <c r="IR67" s="55" t="str">
        <f t="shared" si="51"/>
        <v/>
      </c>
      <c r="IS67" s="55" t="str">
        <f t="shared" si="51"/>
        <v/>
      </c>
      <c r="IT67" s="55" t="str">
        <f t="shared" ref="IT67:LE67" si="52">IF(IT52="","",SUM(IT52:IT55))</f>
        <v/>
      </c>
      <c r="IU67" s="55" t="str">
        <f t="shared" si="52"/>
        <v/>
      </c>
      <c r="IV67" s="55" t="str">
        <f t="shared" si="52"/>
        <v/>
      </c>
      <c r="IW67" s="55" t="str">
        <f t="shared" si="52"/>
        <v/>
      </c>
      <c r="IX67" s="55" t="str">
        <f t="shared" si="52"/>
        <v/>
      </c>
      <c r="IY67" s="55" t="str">
        <f t="shared" si="52"/>
        <v/>
      </c>
      <c r="IZ67" s="55" t="str">
        <f t="shared" si="52"/>
        <v/>
      </c>
      <c r="JA67" s="55" t="str">
        <f t="shared" si="52"/>
        <v/>
      </c>
      <c r="JB67" s="55" t="str">
        <f t="shared" si="52"/>
        <v/>
      </c>
      <c r="JC67" s="55" t="str">
        <f t="shared" si="52"/>
        <v/>
      </c>
      <c r="JD67" s="55" t="str">
        <f t="shared" si="52"/>
        <v/>
      </c>
      <c r="JE67" s="55" t="str">
        <f t="shared" si="52"/>
        <v/>
      </c>
      <c r="JF67" s="55" t="str">
        <f t="shared" si="52"/>
        <v/>
      </c>
      <c r="JG67" s="55" t="str">
        <f t="shared" si="52"/>
        <v/>
      </c>
      <c r="JH67" s="55" t="str">
        <f t="shared" si="52"/>
        <v/>
      </c>
      <c r="JI67" s="55" t="str">
        <f t="shared" si="52"/>
        <v/>
      </c>
      <c r="JJ67" s="55" t="str">
        <f t="shared" si="52"/>
        <v/>
      </c>
      <c r="JK67" s="55" t="str">
        <f t="shared" si="52"/>
        <v/>
      </c>
      <c r="JL67" s="55" t="str">
        <f t="shared" si="52"/>
        <v/>
      </c>
      <c r="JM67" s="55" t="str">
        <f t="shared" si="52"/>
        <v/>
      </c>
      <c r="JN67" s="55" t="str">
        <f t="shared" si="52"/>
        <v/>
      </c>
      <c r="JO67" s="55" t="str">
        <f t="shared" si="52"/>
        <v/>
      </c>
      <c r="JP67" s="55" t="str">
        <f t="shared" si="52"/>
        <v/>
      </c>
      <c r="JQ67" s="55" t="str">
        <f t="shared" si="52"/>
        <v/>
      </c>
      <c r="JR67" s="55" t="str">
        <f t="shared" si="52"/>
        <v/>
      </c>
      <c r="JS67" s="55" t="str">
        <f t="shared" si="52"/>
        <v/>
      </c>
      <c r="JT67" s="55" t="str">
        <f t="shared" si="52"/>
        <v/>
      </c>
      <c r="JU67" s="55" t="str">
        <f t="shared" si="52"/>
        <v/>
      </c>
      <c r="JV67" s="55" t="str">
        <f t="shared" si="52"/>
        <v/>
      </c>
      <c r="JW67" s="55" t="str">
        <f t="shared" si="52"/>
        <v/>
      </c>
      <c r="JX67" s="55" t="str">
        <f t="shared" si="52"/>
        <v/>
      </c>
      <c r="JY67" s="55" t="str">
        <f t="shared" si="52"/>
        <v/>
      </c>
      <c r="JZ67" s="55" t="str">
        <f t="shared" si="52"/>
        <v/>
      </c>
      <c r="KA67" s="55" t="str">
        <f t="shared" si="52"/>
        <v/>
      </c>
      <c r="KB67" s="55" t="str">
        <f t="shared" si="52"/>
        <v/>
      </c>
      <c r="KC67" s="55" t="str">
        <f t="shared" si="52"/>
        <v/>
      </c>
      <c r="KD67" s="55" t="str">
        <f t="shared" si="52"/>
        <v/>
      </c>
      <c r="KE67" s="55" t="str">
        <f t="shared" si="52"/>
        <v/>
      </c>
      <c r="KF67" s="55" t="str">
        <f t="shared" si="52"/>
        <v/>
      </c>
      <c r="KG67" s="55" t="str">
        <f t="shared" si="52"/>
        <v/>
      </c>
      <c r="KH67" s="55" t="str">
        <f t="shared" si="52"/>
        <v/>
      </c>
      <c r="KI67" s="55" t="str">
        <f t="shared" si="52"/>
        <v/>
      </c>
      <c r="KJ67" s="55" t="str">
        <f t="shared" si="52"/>
        <v/>
      </c>
      <c r="KK67" s="55" t="str">
        <f t="shared" si="52"/>
        <v/>
      </c>
      <c r="KL67" s="55" t="str">
        <f t="shared" si="52"/>
        <v/>
      </c>
      <c r="KM67" s="55" t="str">
        <f t="shared" si="52"/>
        <v/>
      </c>
      <c r="KN67" s="55" t="str">
        <f t="shared" si="52"/>
        <v/>
      </c>
      <c r="KO67" s="55" t="str">
        <f t="shared" si="52"/>
        <v/>
      </c>
      <c r="KP67" s="55" t="str">
        <f t="shared" si="52"/>
        <v/>
      </c>
      <c r="KQ67" s="55" t="str">
        <f t="shared" si="52"/>
        <v/>
      </c>
      <c r="KR67" s="55" t="str">
        <f t="shared" si="52"/>
        <v/>
      </c>
      <c r="KS67" s="55" t="str">
        <f t="shared" si="52"/>
        <v/>
      </c>
      <c r="KT67" s="55" t="str">
        <f t="shared" si="52"/>
        <v/>
      </c>
      <c r="KU67" s="55" t="str">
        <f t="shared" si="52"/>
        <v/>
      </c>
      <c r="KV67" s="55" t="str">
        <f t="shared" si="52"/>
        <v/>
      </c>
      <c r="KW67" s="55" t="str">
        <f t="shared" si="52"/>
        <v/>
      </c>
      <c r="KX67" s="55" t="str">
        <f t="shared" si="52"/>
        <v/>
      </c>
      <c r="KY67" s="55" t="str">
        <f t="shared" si="52"/>
        <v/>
      </c>
      <c r="KZ67" s="55" t="str">
        <f t="shared" si="52"/>
        <v/>
      </c>
      <c r="LA67" s="55" t="str">
        <f t="shared" si="52"/>
        <v/>
      </c>
      <c r="LB67" s="55" t="str">
        <f t="shared" si="52"/>
        <v/>
      </c>
      <c r="LC67" s="55" t="str">
        <f t="shared" si="52"/>
        <v/>
      </c>
      <c r="LD67" s="55" t="str">
        <f t="shared" si="52"/>
        <v/>
      </c>
      <c r="LE67" s="55" t="str">
        <f t="shared" si="52"/>
        <v/>
      </c>
      <c r="LF67" s="55" t="str">
        <f t="shared" ref="LF67:NQ67" si="53">IF(LF52="","",SUM(LF52:LF55))</f>
        <v/>
      </c>
      <c r="LG67" s="55" t="str">
        <f t="shared" si="53"/>
        <v/>
      </c>
      <c r="LH67" s="55" t="str">
        <f t="shared" si="53"/>
        <v/>
      </c>
      <c r="LI67" s="55" t="str">
        <f t="shared" si="53"/>
        <v/>
      </c>
      <c r="LJ67" s="55" t="str">
        <f t="shared" si="53"/>
        <v/>
      </c>
      <c r="LK67" s="55" t="str">
        <f t="shared" si="53"/>
        <v/>
      </c>
      <c r="LL67" s="55" t="str">
        <f t="shared" si="53"/>
        <v/>
      </c>
      <c r="LM67" s="55" t="str">
        <f t="shared" si="53"/>
        <v/>
      </c>
      <c r="LN67" s="55" t="str">
        <f t="shared" si="53"/>
        <v/>
      </c>
      <c r="LO67" s="55" t="str">
        <f t="shared" si="53"/>
        <v/>
      </c>
      <c r="LP67" s="55" t="str">
        <f t="shared" si="53"/>
        <v/>
      </c>
      <c r="LQ67" s="55" t="str">
        <f t="shared" si="53"/>
        <v/>
      </c>
      <c r="LR67" s="55" t="str">
        <f t="shared" si="53"/>
        <v/>
      </c>
      <c r="LS67" s="55" t="str">
        <f t="shared" si="53"/>
        <v/>
      </c>
      <c r="LT67" s="55" t="str">
        <f t="shared" si="53"/>
        <v/>
      </c>
      <c r="LU67" s="55" t="str">
        <f t="shared" si="53"/>
        <v/>
      </c>
      <c r="LV67" s="55" t="str">
        <f t="shared" si="53"/>
        <v/>
      </c>
      <c r="LW67" s="55" t="str">
        <f t="shared" si="53"/>
        <v/>
      </c>
      <c r="LX67" s="55" t="str">
        <f t="shared" si="53"/>
        <v/>
      </c>
      <c r="LY67" s="55" t="str">
        <f t="shared" si="53"/>
        <v/>
      </c>
      <c r="LZ67" s="55" t="str">
        <f t="shared" si="53"/>
        <v/>
      </c>
      <c r="MA67" s="55" t="str">
        <f t="shared" si="53"/>
        <v/>
      </c>
      <c r="MB67" s="55" t="str">
        <f t="shared" si="53"/>
        <v/>
      </c>
      <c r="MC67" s="55" t="str">
        <f t="shared" si="53"/>
        <v/>
      </c>
      <c r="MD67" s="55" t="str">
        <f t="shared" si="53"/>
        <v/>
      </c>
      <c r="ME67" s="55" t="str">
        <f t="shared" si="53"/>
        <v/>
      </c>
      <c r="MF67" s="55" t="str">
        <f t="shared" si="53"/>
        <v/>
      </c>
      <c r="MG67" s="55" t="str">
        <f t="shared" si="53"/>
        <v/>
      </c>
      <c r="MH67" s="55" t="str">
        <f t="shared" si="53"/>
        <v/>
      </c>
      <c r="MI67" s="55" t="str">
        <f t="shared" si="53"/>
        <v/>
      </c>
      <c r="MJ67" s="55" t="str">
        <f t="shared" si="53"/>
        <v/>
      </c>
      <c r="MK67" s="55" t="str">
        <f t="shared" si="53"/>
        <v/>
      </c>
      <c r="ML67" s="55" t="str">
        <f t="shared" si="53"/>
        <v/>
      </c>
      <c r="MM67" s="55" t="str">
        <f t="shared" si="53"/>
        <v/>
      </c>
      <c r="MN67" s="55" t="str">
        <f t="shared" si="53"/>
        <v/>
      </c>
      <c r="MO67" s="55" t="str">
        <f t="shared" si="53"/>
        <v/>
      </c>
      <c r="MP67" s="55" t="str">
        <f t="shared" si="53"/>
        <v/>
      </c>
      <c r="MQ67" s="55" t="str">
        <f t="shared" si="53"/>
        <v/>
      </c>
      <c r="MR67" s="55" t="str">
        <f t="shared" si="53"/>
        <v/>
      </c>
      <c r="MS67" s="55" t="str">
        <f t="shared" si="53"/>
        <v/>
      </c>
      <c r="MT67" s="55" t="str">
        <f t="shared" si="53"/>
        <v/>
      </c>
      <c r="MU67" s="55" t="str">
        <f t="shared" si="53"/>
        <v/>
      </c>
      <c r="MV67" s="55" t="str">
        <f t="shared" si="53"/>
        <v/>
      </c>
      <c r="MW67" s="55" t="str">
        <f t="shared" si="53"/>
        <v/>
      </c>
      <c r="MX67" s="55" t="str">
        <f t="shared" si="53"/>
        <v/>
      </c>
      <c r="MY67" s="55" t="str">
        <f t="shared" si="53"/>
        <v/>
      </c>
      <c r="MZ67" s="55" t="str">
        <f t="shared" si="53"/>
        <v/>
      </c>
      <c r="NA67" s="55" t="str">
        <f t="shared" si="53"/>
        <v/>
      </c>
      <c r="NB67" s="55" t="str">
        <f t="shared" si="53"/>
        <v/>
      </c>
      <c r="NC67" s="55" t="str">
        <f t="shared" si="53"/>
        <v/>
      </c>
      <c r="ND67" s="55" t="str">
        <f t="shared" si="53"/>
        <v/>
      </c>
      <c r="NE67" s="55" t="str">
        <f t="shared" si="53"/>
        <v/>
      </c>
      <c r="NF67" s="55" t="str">
        <f t="shared" si="53"/>
        <v/>
      </c>
      <c r="NG67" s="55" t="str">
        <f t="shared" si="53"/>
        <v/>
      </c>
      <c r="NH67" s="55" t="str">
        <f t="shared" si="53"/>
        <v/>
      </c>
      <c r="NI67" s="55" t="str">
        <f t="shared" si="53"/>
        <v/>
      </c>
      <c r="NJ67" s="55" t="str">
        <f t="shared" si="53"/>
        <v/>
      </c>
      <c r="NK67" s="55" t="str">
        <f t="shared" si="53"/>
        <v/>
      </c>
      <c r="NL67" s="55" t="str">
        <f t="shared" si="53"/>
        <v/>
      </c>
      <c r="NM67" s="55" t="str">
        <f t="shared" si="53"/>
        <v/>
      </c>
      <c r="NN67" s="55" t="str">
        <f t="shared" si="53"/>
        <v/>
      </c>
      <c r="NO67" s="55" t="str">
        <f t="shared" si="53"/>
        <v/>
      </c>
      <c r="NP67" s="55" t="str">
        <f t="shared" si="53"/>
        <v/>
      </c>
      <c r="NQ67" s="55" t="str">
        <f t="shared" si="53"/>
        <v/>
      </c>
      <c r="NR67" s="55" t="str">
        <f t="shared" ref="NR67:QC67" si="54">IF(NR52="","",SUM(NR52:NR55))</f>
        <v/>
      </c>
      <c r="NS67" s="55" t="str">
        <f t="shared" si="54"/>
        <v/>
      </c>
      <c r="NT67" s="55" t="str">
        <f t="shared" si="54"/>
        <v/>
      </c>
      <c r="NU67" s="55" t="str">
        <f t="shared" si="54"/>
        <v/>
      </c>
      <c r="NV67" s="55" t="str">
        <f t="shared" si="54"/>
        <v/>
      </c>
      <c r="NW67" s="55" t="str">
        <f t="shared" si="54"/>
        <v/>
      </c>
      <c r="NX67" s="55" t="str">
        <f t="shared" si="54"/>
        <v/>
      </c>
      <c r="NY67" s="55" t="str">
        <f t="shared" si="54"/>
        <v/>
      </c>
      <c r="NZ67" s="55" t="str">
        <f t="shared" si="54"/>
        <v/>
      </c>
      <c r="OA67" s="55" t="str">
        <f t="shared" si="54"/>
        <v/>
      </c>
      <c r="OB67" s="55" t="str">
        <f t="shared" si="54"/>
        <v/>
      </c>
      <c r="OC67" s="55" t="str">
        <f t="shared" si="54"/>
        <v/>
      </c>
      <c r="OD67" s="55" t="str">
        <f t="shared" si="54"/>
        <v/>
      </c>
      <c r="OE67" s="55" t="str">
        <f t="shared" si="54"/>
        <v/>
      </c>
      <c r="OF67" s="55" t="str">
        <f t="shared" si="54"/>
        <v/>
      </c>
      <c r="OG67" s="55" t="str">
        <f t="shared" si="54"/>
        <v/>
      </c>
      <c r="OH67" s="55" t="str">
        <f t="shared" si="54"/>
        <v/>
      </c>
      <c r="OI67" s="55" t="str">
        <f t="shared" si="54"/>
        <v/>
      </c>
      <c r="OJ67" s="55" t="str">
        <f t="shared" si="54"/>
        <v/>
      </c>
      <c r="OK67" s="55" t="str">
        <f t="shared" si="54"/>
        <v/>
      </c>
      <c r="OL67" s="55" t="str">
        <f t="shared" si="54"/>
        <v/>
      </c>
      <c r="OM67" s="55" t="str">
        <f t="shared" si="54"/>
        <v/>
      </c>
      <c r="ON67" s="55" t="str">
        <f t="shared" si="54"/>
        <v/>
      </c>
      <c r="OO67" s="55" t="str">
        <f t="shared" si="54"/>
        <v/>
      </c>
      <c r="OP67" s="55" t="str">
        <f t="shared" si="54"/>
        <v/>
      </c>
      <c r="OQ67" s="55" t="str">
        <f t="shared" si="54"/>
        <v/>
      </c>
      <c r="OR67" s="55" t="str">
        <f t="shared" si="54"/>
        <v/>
      </c>
      <c r="OS67" s="55" t="str">
        <f t="shared" si="54"/>
        <v/>
      </c>
      <c r="OT67" s="55" t="str">
        <f t="shared" si="54"/>
        <v/>
      </c>
      <c r="OU67" s="55" t="str">
        <f t="shared" si="54"/>
        <v/>
      </c>
      <c r="OV67" s="55" t="str">
        <f t="shared" si="54"/>
        <v/>
      </c>
      <c r="OW67" s="55" t="str">
        <f t="shared" si="54"/>
        <v/>
      </c>
      <c r="OX67" s="55" t="str">
        <f t="shared" si="54"/>
        <v/>
      </c>
      <c r="OY67" s="55" t="str">
        <f t="shared" si="54"/>
        <v/>
      </c>
      <c r="OZ67" s="55" t="str">
        <f t="shared" si="54"/>
        <v/>
      </c>
      <c r="PA67" s="55" t="str">
        <f t="shared" si="54"/>
        <v/>
      </c>
      <c r="PB67" s="55" t="str">
        <f t="shared" si="54"/>
        <v/>
      </c>
      <c r="PC67" s="55" t="str">
        <f t="shared" si="54"/>
        <v/>
      </c>
      <c r="PD67" s="55" t="str">
        <f t="shared" si="54"/>
        <v/>
      </c>
      <c r="PE67" s="55" t="str">
        <f t="shared" si="54"/>
        <v/>
      </c>
      <c r="PF67" s="55" t="str">
        <f t="shared" si="54"/>
        <v/>
      </c>
      <c r="PG67" s="55" t="str">
        <f t="shared" si="54"/>
        <v/>
      </c>
      <c r="PH67" s="55" t="str">
        <f t="shared" si="54"/>
        <v/>
      </c>
      <c r="PI67" s="55" t="str">
        <f t="shared" si="54"/>
        <v/>
      </c>
      <c r="PJ67" s="55" t="str">
        <f t="shared" si="54"/>
        <v/>
      </c>
      <c r="PK67" s="55" t="str">
        <f t="shared" si="54"/>
        <v/>
      </c>
      <c r="PL67" s="55" t="str">
        <f t="shared" si="54"/>
        <v/>
      </c>
      <c r="PM67" s="55" t="str">
        <f t="shared" si="54"/>
        <v/>
      </c>
      <c r="PN67" s="55" t="str">
        <f t="shared" si="54"/>
        <v/>
      </c>
      <c r="PO67" s="55" t="str">
        <f t="shared" si="54"/>
        <v/>
      </c>
      <c r="PP67" s="55" t="str">
        <f t="shared" si="54"/>
        <v/>
      </c>
      <c r="PQ67" s="55" t="str">
        <f t="shared" si="54"/>
        <v/>
      </c>
      <c r="PR67" s="55" t="str">
        <f t="shared" si="54"/>
        <v/>
      </c>
      <c r="PS67" s="55" t="str">
        <f t="shared" si="54"/>
        <v/>
      </c>
      <c r="PT67" s="55" t="str">
        <f t="shared" si="54"/>
        <v/>
      </c>
      <c r="PU67" s="55" t="str">
        <f t="shared" si="54"/>
        <v/>
      </c>
      <c r="PV67" s="55" t="str">
        <f t="shared" si="54"/>
        <v/>
      </c>
      <c r="PW67" s="55" t="str">
        <f t="shared" si="54"/>
        <v/>
      </c>
      <c r="PX67" s="55" t="str">
        <f t="shared" si="54"/>
        <v/>
      </c>
      <c r="PY67" s="55" t="str">
        <f t="shared" si="54"/>
        <v/>
      </c>
      <c r="PZ67" s="55" t="str">
        <f t="shared" si="54"/>
        <v/>
      </c>
      <c r="QA67" s="55" t="str">
        <f t="shared" si="54"/>
        <v/>
      </c>
      <c r="QB67" s="55" t="str">
        <f t="shared" si="54"/>
        <v/>
      </c>
      <c r="QC67" s="55" t="str">
        <f t="shared" si="54"/>
        <v/>
      </c>
      <c r="QD67" s="55" t="str">
        <f t="shared" ref="QD67:SO67" si="55">IF(QD52="","",SUM(QD52:QD55))</f>
        <v/>
      </c>
      <c r="QE67" s="55" t="str">
        <f t="shared" si="55"/>
        <v/>
      </c>
      <c r="QF67" s="55" t="str">
        <f t="shared" si="55"/>
        <v/>
      </c>
      <c r="QG67" s="55" t="str">
        <f t="shared" si="55"/>
        <v/>
      </c>
      <c r="QH67" s="55" t="str">
        <f t="shared" si="55"/>
        <v/>
      </c>
      <c r="QI67" s="55" t="str">
        <f t="shared" si="55"/>
        <v/>
      </c>
      <c r="QJ67" s="55" t="str">
        <f t="shared" si="55"/>
        <v/>
      </c>
      <c r="QK67" s="55" t="str">
        <f t="shared" si="55"/>
        <v/>
      </c>
      <c r="QL67" s="55" t="str">
        <f t="shared" si="55"/>
        <v/>
      </c>
      <c r="QM67" s="55" t="str">
        <f t="shared" si="55"/>
        <v/>
      </c>
      <c r="QN67" s="55" t="str">
        <f t="shared" si="55"/>
        <v/>
      </c>
      <c r="QO67" s="55" t="str">
        <f t="shared" si="55"/>
        <v/>
      </c>
      <c r="QP67" s="55" t="str">
        <f t="shared" si="55"/>
        <v/>
      </c>
      <c r="QQ67" s="55" t="str">
        <f t="shared" si="55"/>
        <v/>
      </c>
      <c r="QR67" s="55" t="str">
        <f t="shared" si="55"/>
        <v/>
      </c>
      <c r="QS67" s="55" t="str">
        <f t="shared" si="55"/>
        <v/>
      </c>
      <c r="QT67" s="55" t="str">
        <f t="shared" si="55"/>
        <v/>
      </c>
      <c r="QU67" s="55" t="str">
        <f t="shared" si="55"/>
        <v/>
      </c>
      <c r="QV67" s="55" t="str">
        <f t="shared" si="55"/>
        <v/>
      </c>
      <c r="QW67" s="55" t="str">
        <f t="shared" si="55"/>
        <v/>
      </c>
      <c r="QX67" s="55" t="str">
        <f t="shared" si="55"/>
        <v/>
      </c>
      <c r="QY67" s="55" t="str">
        <f t="shared" si="55"/>
        <v/>
      </c>
      <c r="QZ67" s="55" t="str">
        <f t="shared" si="55"/>
        <v/>
      </c>
      <c r="RA67" s="55" t="str">
        <f t="shared" si="55"/>
        <v/>
      </c>
      <c r="RB67" s="55" t="str">
        <f t="shared" si="55"/>
        <v/>
      </c>
      <c r="RC67" s="55" t="str">
        <f t="shared" si="55"/>
        <v/>
      </c>
      <c r="RD67" s="55" t="str">
        <f t="shared" si="55"/>
        <v/>
      </c>
      <c r="RE67" s="55" t="str">
        <f t="shared" si="55"/>
        <v/>
      </c>
      <c r="RF67" s="55" t="str">
        <f t="shared" si="55"/>
        <v/>
      </c>
      <c r="RG67" s="55" t="str">
        <f t="shared" si="55"/>
        <v/>
      </c>
      <c r="RH67" s="55" t="str">
        <f t="shared" si="55"/>
        <v/>
      </c>
      <c r="RI67" s="55" t="str">
        <f t="shared" si="55"/>
        <v/>
      </c>
      <c r="RJ67" s="55" t="str">
        <f t="shared" si="55"/>
        <v/>
      </c>
      <c r="RK67" s="55" t="str">
        <f t="shared" si="55"/>
        <v/>
      </c>
      <c r="RL67" s="55" t="str">
        <f t="shared" si="55"/>
        <v/>
      </c>
      <c r="RM67" s="55" t="str">
        <f t="shared" si="55"/>
        <v/>
      </c>
      <c r="RN67" s="55" t="str">
        <f t="shared" si="55"/>
        <v/>
      </c>
      <c r="RO67" s="55" t="str">
        <f t="shared" si="55"/>
        <v/>
      </c>
      <c r="RP67" s="55" t="str">
        <f t="shared" si="55"/>
        <v/>
      </c>
      <c r="RQ67" s="55" t="str">
        <f t="shared" si="55"/>
        <v/>
      </c>
      <c r="RR67" s="55" t="str">
        <f t="shared" si="55"/>
        <v/>
      </c>
      <c r="RS67" s="55" t="str">
        <f t="shared" si="55"/>
        <v/>
      </c>
      <c r="RT67" s="55" t="str">
        <f t="shared" si="55"/>
        <v/>
      </c>
      <c r="RU67" s="55" t="str">
        <f t="shared" si="55"/>
        <v/>
      </c>
      <c r="RV67" s="55" t="str">
        <f t="shared" si="55"/>
        <v/>
      </c>
      <c r="RW67" s="55" t="str">
        <f t="shared" si="55"/>
        <v/>
      </c>
      <c r="RX67" s="55" t="str">
        <f t="shared" si="55"/>
        <v/>
      </c>
      <c r="RY67" s="55" t="str">
        <f t="shared" si="55"/>
        <v/>
      </c>
      <c r="RZ67" s="55" t="str">
        <f t="shared" si="55"/>
        <v/>
      </c>
      <c r="SA67" s="55" t="str">
        <f t="shared" si="55"/>
        <v/>
      </c>
      <c r="SB67" s="55" t="str">
        <f t="shared" si="55"/>
        <v/>
      </c>
      <c r="SC67" s="55" t="str">
        <f t="shared" si="55"/>
        <v/>
      </c>
      <c r="SD67" s="55" t="str">
        <f t="shared" si="55"/>
        <v/>
      </c>
      <c r="SE67" s="55" t="str">
        <f t="shared" si="55"/>
        <v/>
      </c>
      <c r="SF67" s="55" t="str">
        <f t="shared" si="55"/>
        <v/>
      </c>
      <c r="SG67" s="55" t="str">
        <f t="shared" si="55"/>
        <v/>
      </c>
      <c r="SH67" s="55" t="str">
        <f t="shared" si="55"/>
        <v/>
      </c>
      <c r="SI67" s="55" t="str">
        <f t="shared" si="55"/>
        <v/>
      </c>
      <c r="SJ67" s="55" t="str">
        <f t="shared" si="55"/>
        <v/>
      </c>
      <c r="SK67" s="55" t="str">
        <f t="shared" si="55"/>
        <v/>
      </c>
      <c r="SL67" s="55" t="str">
        <f t="shared" si="55"/>
        <v/>
      </c>
      <c r="SM67" s="55" t="str">
        <f t="shared" si="55"/>
        <v/>
      </c>
      <c r="SN67" s="55" t="str">
        <f t="shared" si="55"/>
        <v/>
      </c>
      <c r="SO67" s="55" t="str">
        <f t="shared" si="55"/>
        <v/>
      </c>
      <c r="SP67" s="55" t="str">
        <f t="shared" ref="SP67:VA67" si="56">IF(SP52="","",SUM(SP52:SP55))</f>
        <v/>
      </c>
      <c r="SQ67" s="55" t="str">
        <f t="shared" si="56"/>
        <v/>
      </c>
      <c r="SR67" s="55" t="str">
        <f t="shared" si="56"/>
        <v/>
      </c>
      <c r="SS67" s="55" t="str">
        <f t="shared" si="56"/>
        <v/>
      </c>
      <c r="ST67" s="55" t="str">
        <f t="shared" si="56"/>
        <v/>
      </c>
      <c r="SU67" s="55" t="str">
        <f t="shared" si="56"/>
        <v/>
      </c>
      <c r="SV67" s="55" t="str">
        <f t="shared" si="56"/>
        <v/>
      </c>
      <c r="SW67" s="55" t="str">
        <f t="shared" si="56"/>
        <v/>
      </c>
      <c r="SX67" s="55" t="str">
        <f t="shared" si="56"/>
        <v/>
      </c>
      <c r="SY67" s="55" t="str">
        <f t="shared" si="56"/>
        <v/>
      </c>
      <c r="SZ67" s="55" t="str">
        <f t="shared" si="56"/>
        <v/>
      </c>
      <c r="TA67" s="55" t="str">
        <f t="shared" si="56"/>
        <v/>
      </c>
      <c r="TB67" s="55" t="str">
        <f t="shared" si="56"/>
        <v/>
      </c>
      <c r="TC67" s="55" t="str">
        <f t="shared" si="56"/>
        <v/>
      </c>
      <c r="TD67" s="55" t="str">
        <f t="shared" si="56"/>
        <v/>
      </c>
      <c r="TE67" s="55" t="str">
        <f t="shared" si="56"/>
        <v/>
      </c>
      <c r="TF67" s="55" t="str">
        <f t="shared" si="56"/>
        <v/>
      </c>
      <c r="TG67" s="55" t="str">
        <f t="shared" si="56"/>
        <v/>
      </c>
      <c r="TH67" s="55" t="str">
        <f t="shared" si="56"/>
        <v/>
      </c>
      <c r="TI67" s="55" t="str">
        <f t="shared" si="56"/>
        <v/>
      </c>
      <c r="TJ67" s="55" t="str">
        <f t="shared" si="56"/>
        <v/>
      </c>
      <c r="TK67" s="55" t="str">
        <f t="shared" si="56"/>
        <v/>
      </c>
      <c r="TL67" s="55" t="str">
        <f t="shared" si="56"/>
        <v/>
      </c>
      <c r="TM67" s="55" t="str">
        <f t="shared" si="56"/>
        <v/>
      </c>
      <c r="TN67" s="55" t="str">
        <f t="shared" si="56"/>
        <v/>
      </c>
      <c r="TO67" s="55" t="str">
        <f t="shared" si="56"/>
        <v/>
      </c>
      <c r="TP67" s="55" t="str">
        <f t="shared" si="56"/>
        <v/>
      </c>
      <c r="TQ67" s="55" t="str">
        <f t="shared" si="56"/>
        <v/>
      </c>
      <c r="TR67" s="55" t="str">
        <f t="shared" si="56"/>
        <v/>
      </c>
      <c r="TS67" s="55" t="str">
        <f t="shared" si="56"/>
        <v/>
      </c>
      <c r="TT67" s="55" t="str">
        <f t="shared" si="56"/>
        <v/>
      </c>
      <c r="TU67" s="55" t="str">
        <f t="shared" si="56"/>
        <v/>
      </c>
      <c r="TV67" s="55" t="str">
        <f t="shared" si="56"/>
        <v/>
      </c>
      <c r="TW67" s="55" t="str">
        <f t="shared" si="56"/>
        <v/>
      </c>
      <c r="TX67" s="55" t="str">
        <f t="shared" si="56"/>
        <v/>
      </c>
      <c r="TY67" s="55" t="str">
        <f t="shared" si="56"/>
        <v/>
      </c>
      <c r="TZ67" s="55" t="str">
        <f t="shared" si="56"/>
        <v/>
      </c>
      <c r="UA67" s="55" t="str">
        <f t="shared" si="56"/>
        <v/>
      </c>
      <c r="UB67" s="55" t="str">
        <f t="shared" si="56"/>
        <v/>
      </c>
      <c r="UC67" s="55" t="str">
        <f t="shared" si="56"/>
        <v/>
      </c>
      <c r="UD67" s="55" t="str">
        <f t="shared" si="56"/>
        <v/>
      </c>
      <c r="UE67" s="55" t="str">
        <f t="shared" si="56"/>
        <v/>
      </c>
      <c r="UF67" s="55" t="str">
        <f t="shared" si="56"/>
        <v/>
      </c>
      <c r="UG67" s="55" t="str">
        <f t="shared" si="56"/>
        <v/>
      </c>
      <c r="UH67" s="55" t="str">
        <f t="shared" si="56"/>
        <v/>
      </c>
      <c r="UI67" s="55" t="str">
        <f t="shared" si="56"/>
        <v/>
      </c>
      <c r="UJ67" s="55" t="str">
        <f t="shared" si="56"/>
        <v/>
      </c>
      <c r="UK67" s="55" t="str">
        <f t="shared" si="56"/>
        <v/>
      </c>
      <c r="UL67" s="55" t="str">
        <f t="shared" si="56"/>
        <v/>
      </c>
      <c r="UM67" s="55" t="str">
        <f t="shared" si="56"/>
        <v/>
      </c>
      <c r="UN67" s="55" t="str">
        <f t="shared" si="56"/>
        <v/>
      </c>
      <c r="UO67" s="55" t="str">
        <f t="shared" si="56"/>
        <v/>
      </c>
      <c r="UP67" s="55" t="str">
        <f t="shared" si="56"/>
        <v/>
      </c>
      <c r="UQ67" s="55" t="str">
        <f t="shared" si="56"/>
        <v/>
      </c>
      <c r="UR67" s="55" t="str">
        <f t="shared" si="56"/>
        <v/>
      </c>
      <c r="US67" s="55" t="str">
        <f t="shared" si="56"/>
        <v/>
      </c>
      <c r="UT67" s="55" t="str">
        <f t="shared" si="56"/>
        <v/>
      </c>
      <c r="UU67" s="55" t="str">
        <f t="shared" si="56"/>
        <v/>
      </c>
      <c r="UV67" s="55" t="str">
        <f t="shared" si="56"/>
        <v/>
      </c>
      <c r="UW67" s="55" t="str">
        <f t="shared" si="56"/>
        <v/>
      </c>
      <c r="UX67" s="55" t="str">
        <f t="shared" si="56"/>
        <v/>
      </c>
      <c r="UY67" s="55" t="str">
        <f t="shared" si="56"/>
        <v/>
      </c>
      <c r="UZ67" s="55" t="str">
        <f t="shared" si="56"/>
        <v/>
      </c>
      <c r="VA67" s="55" t="str">
        <f t="shared" si="56"/>
        <v/>
      </c>
      <c r="VB67" s="55" t="str">
        <f t="shared" ref="VB67:XM67" si="57">IF(VB52="","",SUM(VB52:VB55))</f>
        <v/>
      </c>
      <c r="VC67" s="55" t="str">
        <f t="shared" si="57"/>
        <v/>
      </c>
      <c r="VD67" s="55" t="str">
        <f t="shared" si="57"/>
        <v/>
      </c>
      <c r="VE67" s="55" t="str">
        <f t="shared" si="57"/>
        <v/>
      </c>
      <c r="VF67" s="55" t="str">
        <f t="shared" si="57"/>
        <v/>
      </c>
      <c r="VG67" s="55" t="str">
        <f t="shared" si="57"/>
        <v/>
      </c>
      <c r="VH67" s="55" t="str">
        <f t="shared" si="57"/>
        <v/>
      </c>
      <c r="VI67" s="55" t="str">
        <f t="shared" si="57"/>
        <v/>
      </c>
      <c r="VJ67" s="55" t="str">
        <f t="shared" si="57"/>
        <v/>
      </c>
      <c r="VK67" s="55" t="str">
        <f t="shared" si="57"/>
        <v/>
      </c>
      <c r="VL67" s="55" t="str">
        <f t="shared" si="57"/>
        <v/>
      </c>
      <c r="VM67" s="55" t="str">
        <f t="shared" si="57"/>
        <v/>
      </c>
      <c r="VN67" s="55" t="str">
        <f t="shared" si="57"/>
        <v/>
      </c>
      <c r="VO67" s="55" t="str">
        <f t="shared" si="57"/>
        <v/>
      </c>
      <c r="VP67" s="55" t="str">
        <f t="shared" si="57"/>
        <v/>
      </c>
      <c r="VQ67" s="55" t="str">
        <f t="shared" si="57"/>
        <v/>
      </c>
      <c r="VR67" s="55" t="str">
        <f t="shared" si="57"/>
        <v/>
      </c>
      <c r="VS67" s="55" t="str">
        <f t="shared" si="57"/>
        <v/>
      </c>
      <c r="VT67" s="55" t="str">
        <f t="shared" si="57"/>
        <v/>
      </c>
      <c r="VU67" s="55" t="str">
        <f t="shared" si="57"/>
        <v/>
      </c>
      <c r="VV67" s="55" t="str">
        <f t="shared" si="57"/>
        <v/>
      </c>
      <c r="VW67" s="55" t="str">
        <f t="shared" si="57"/>
        <v/>
      </c>
      <c r="VX67" s="55" t="str">
        <f t="shared" si="57"/>
        <v/>
      </c>
      <c r="VY67" s="55" t="str">
        <f t="shared" si="57"/>
        <v/>
      </c>
      <c r="VZ67" s="55" t="str">
        <f t="shared" si="57"/>
        <v/>
      </c>
      <c r="WA67" s="55" t="str">
        <f t="shared" si="57"/>
        <v/>
      </c>
      <c r="WB67" s="55" t="str">
        <f t="shared" si="57"/>
        <v/>
      </c>
      <c r="WC67" s="55" t="str">
        <f t="shared" si="57"/>
        <v/>
      </c>
      <c r="WD67" s="55" t="str">
        <f t="shared" si="57"/>
        <v/>
      </c>
      <c r="WE67" s="55" t="str">
        <f t="shared" si="57"/>
        <v/>
      </c>
      <c r="WF67" s="55" t="str">
        <f t="shared" si="57"/>
        <v/>
      </c>
      <c r="WG67" s="55" t="str">
        <f t="shared" si="57"/>
        <v/>
      </c>
      <c r="WH67" s="55" t="str">
        <f t="shared" si="57"/>
        <v/>
      </c>
      <c r="WI67" s="55" t="str">
        <f t="shared" si="57"/>
        <v/>
      </c>
      <c r="WJ67" s="55" t="str">
        <f t="shared" si="57"/>
        <v/>
      </c>
      <c r="WK67" s="55" t="str">
        <f t="shared" si="57"/>
        <v/>
      </c>
      <c r="WL67" s="55" t="str">
        <f t="shared" si="57"/>
        <v/>
      </c>
      <c r="WM67" s="55" t="str">
        <f t="shared" si="57"/>
        <v/>
      </c>
      <c r="WN67" s="55" t="str">
        <f t="shared" si="57"/>
        <v/>
      </c>
      <c r="WO67" s="55" t="str">
        <f t="shared" si="57"/>
        <v/>
      </c>
      <c r="WP67" s="55" t="str">
        <f t="shared" si="57"/>
        <v/>
      </c>
      <c r="WQ67" s="55" t="str">
        <f t="shared" si="57"/>
        <v/>
      </c>
      <c r="WR67" s="55" t="str">
        <f t="shared" si="57"/>
        <v/>
      </c>
      <c r="WS67" s="55" t="str">
        <f t="shared" si="57"/>
        <v/>
      </c>
      <c r="WT67" s="55" t="str">
        <f t="shared" si="57"/>
        <v/>
      </c>
      <c r="WU67" s="55" t="str">
        <f t="shared" si="57"/>
        <v/>
      </c>
      <c r="WV67" s="55" t="str">
        <f t="shared" si="57"/>
        <v/>
      </c>
      <c r="WW67" s="55" t="str">
        <f t="shared" si="57"/>
        <v/>
      </c>
      <c r="WX67" s="55" t="str">
        <f t="shared" si="57"/>
        <v/>
      </c>
      <c r="WY67" s="55" t="str">
        <f t="shared" si="57"/>
        <v/>
      </c>
      <c r="WZ67" s="55" t="str">
        <f t="shared" si="57"/>
        <v/>
      </c>
      <c r="XA67" s="55" t="str">
        <f t="shared" si="57"/>
        <v/>
      </c>
      <c r="XB67" s="55" t="str">
        <f t="shared" si="57"/>
        <v/>
      </c>
      <c r="XC67" s="55" t="str">
        <f t="shared" si="57"/>
        <v/>
      </c>
      <c r="XD67" s="55" t="str">
        <f t="shared" si="57"/>
        <v/>
      </c>
      <c r="XE67" s="55" t="str">
        <f t="shared" si="57"/>
        <v/>
      </c>
      <c r="XF67" s="55" t="str">
        <f t="shared" si="57"/>
        <v/>
      </c>
      <c r="XG67" s="55" t="str">
        <f t="shared" si="57"/>
        <v/>
      </c>
      <c r="XH67" s="55" t="str">
        <f t="shared" si="57"/>
        <v/>
      </c>
      <c r="XI67" s="55" t="str">
        <f t="shared" si="57"/>
        <v/>
      </c>
      <c r="XJ67" s="55" t="str">
        <f t="shared" si="57"/>
        <v/>
      </c>
      <c r="XK67" s="55" t="str">
        <f t="shared" si="57"/>
        <v/>
      </c>
      <c r="XL67" s="55" t="str">
        <f t="shared" si="57"/>
        <v/>
      </c>
      <c r="XM67" s="55" t="str">
        <f t="shared" si="57"/>
        <v/>
      </c>
      <c r="XN67" s="55" t="str">
        <f t="shared" ref="XN67:ZY67" si="58">IF(XN52="","",SUM(XN52:XN55))</f>
        <v/>
      </c>
      <c r="XO67" s="55" t="str">
        <f t="shared" si="58"/>
        <v/>
      </c>
      <c r="XP67" s="55" t="str">
        <f t="shared" si="58"/>
        <v/>
      </c>
      <c r="XQ67" s="55" t="str">
        <f t="shared" si="58"/>
        <v/>
      </c>
      <c r="XR67" s="55" t="str">
        <f t="shared" si="58"/>
        <v/>
      </c>
      <c r="XS67" s="55" t="str">
        <f t="shared" si="58"/>
        <v/>
      </c>
      <c r="XT67" s="55" t="str">
        <f t="shared" si="58"/>
        <v/>
      </c>
      <c r="XU67" s="55" t="str">
        <f t="shared" si="58"/>
        <v/>
      </c>
      <c r="XV67" s="55" t="str">
        <f t="shared" si="58"/>
        <v/>
      </c>
      <c r="XW67" s="55" t="str">
        <f t="shared" si="58"/>
        <v/>
      </c>
      <c r="XX67" s="55" t="str">
        <f t="shared" si="58"/>
        <v/>
      </c>
      <c r="XY67" s="55" t="str">
        <f t="shared" si="58"/>
        <v/>
      </c>
      <c r="XZ67" s="55" t="str">
        <f t="shared" si="58"/>
        <v/>
      </c>
      <c r="YA67" s="55" t="str">
        <f t="shared" si="58"/>
        <v/>
      </c>
      <c r="YB67" s="55" t="str">
        <f t="shared" si="58"/>
        <v/>
      </c>
      <c r="YC67" s="55" t="str">
        <f t="shared" si="58"/>
        <v/>
      </c>
      <c r="YD67" s="55" t="str">
        <f t="shared" si="58"/>
        <v/>
      </c>
      <c r="YE67" s="55" t="str">
        <f t="shared" si="58"/>
        <v/>
      </c>
      <c r="YF67" s="55" t="str">
        <f t="shared" si="58"/>
        <v/>
      </c>
      <c r="YG67" s="55" t="str">
        <f t="shared" si="58"/>
        <v/>
      </c>
      <c r="YH67" s="55" t="str">
        <f t="shared" si="58"/>
        <v/>
      </c>
      <c r="YI67" s="55" t="str">
        <f t="shared" si="58"/>
        <v/>
      </c>
      <c r="YJ67" s="55" t="str">
        <f t="shared" si="58"/>
        <v/>
      </c>
      <c r="YK67" s="55" t="str">
        <f t="shared" si="58"/>
        <v/>
      </c>
      <c r="YL67" s="55" t="str">
        <f t="shared" si="58"/>
        <v/>
      </c>
      <c r="YM67" s="55" t="str">
        <f t="shared" si="58"/>
        <v/>
      </c>
      <c r="YN67" s="55" t="str">
        <f t="shared" si="58"/>
        <v/>
      </c>
      <c r="YO67" s="55" t="str">
        <f t="shared" si="58"/>
        <v/>
      </c>
      <c r="YP67" s="55" t="str">
        <f t="shared" si="58"/>
        <v/>
      </c>
      <c r="YQ67" s="55" t="str">
        <f t="shared" si="58"/>
        <v/>
      </c>
      <c r="YR67" s="55" t="str">
        <f t="shared" si="58"/>
        <v/>
      </c>
      <c r="YS67" s="55" t="str">
        <f t="shared" si="58"/>
        <v/>
      </c>
      <c r="YT67" s="55" t="str">
        <f t="shared" si="58"/>
        <v/>
      </c>
      <c r="YU67" s="55" t="str">
        <f t="shared" si="58"/>
        <v/>
      </c>
      <c r="YV67" s="55" t="str">
        <f t="shared" si="58"/>
        <v/>
      </c>
      <c r="YW67" s="55" t="str">
        <f t="shared" si="58"/>
        <v/>
      </c>
      <c r="YX67" s="55" t="str">
        <f t="shared" si="58"/>
        <v/>
      </c>
      <c r="YY67" s="55" t="str">
        <f t="shared" si="58"/>
        <v/>
      </c>
      <c r="YZ67" s="55" t="str">
        <f t="shared" si="58"/>
        <v/>
      </c>
      <c r="ZA67" s="55" t="str">
        <f t="shared" si="58"/>
        <v/>
      </c>
      <c r="ZB67" s="55" t="str">
        <f t="shared" si="58"/>
        <v/>
      </c>
      <c r="ZC67" s="55" t="str">
        <f t="shared" si="58"/>
        <v/>
      </c>
      <c r="ZD67" s="55" t="str">
        <f t="shared" si="58"/>
        <v/>
      </c>
      <c r="ZE67" s="55" t="str">
        <f t="shared" si="58"/>
        <v/>
      </c>
      <c r="ZF67" s="55" t="str">
        <f t="shared" si="58"/>
        <v/>
      </c>
      <c r="ZG67" s="55" t="str">
        <f t="shared" si="58"/>
        <v/>
      </c>
      <c r="ZH67" s="55" t="str">
        <f t="shared" si="58"/>
        <v/>
      </c>
      <c r="ZI67" s="55" t="str">
        <f t="shared" si="58"/>
        <v/>
      </c>
      <c r="ZJ67" s="55" t="str">
        <f t="shared" si="58"/>
        <v/>
      </c>
      <c r="ZK67" s="55" t="str">
        <f t="shared" si="58"/>
        <v/>
      </c>
      <c r="ZL67" s="55" t="str">
        <f t="shared" si="58"/>
        <v/>
      </c>
      <c r="ZM67" s="55" t="str">
        <f t="shared" si="58"/>
        <v/>
      </c>
      <c r="ZN67" s="55" t="str">
        <f t="shared" si="58"/>
        <v/>
      </c>
      <c r="ZO67" s="55" t="str">
        <f t="shared" si="58"/>
        <v/>
      </c>
      <c r="ZP67" s="55" t="str">
        <f t="shared" si="58"/>
        <v/>
      </c>
      <c r="ZQ67" s="55" t="str">
        <f t="shared" si="58"/>
        <v/>
      </c>
      <c r="ZR67" s="55" t="str">
        <f t="shared" si="58"/>
        <v/>
      </c>
      <c r="ZS67" s="55" t="str">
        <f t="shared" si="58"/>
        <v/>
      </c>
      <c r="ZT67" s="55" t="str">
        <f t="shared" si="58"/>
        <v/>
      </c>
      <c r="ZU67" s="55" t="str">
        <f t="shared" si="58"/>
        <v/>
      </c>
      <c r="ZV67" s="55" t="str">
        <f t="shared" si="58"/>
        <v/>
      </c>
      <c r="ZW67" s="55" t="str">
        <f t="shared" si="58"/>
        <v/>
      </c>
      <c r="ZX67" s="55" t="str">
        <f t="shared" si="58"/>
        <v/>
      </c>
      <c r="ZY67" s="55" t="str">
        <f t="shared" si="58"/>
        <v/>
      </c>
      <c r="ZZ67" s="55" t="str">
        <f t="shared" ref="ZZ67:ACK67" si="59">IF(ZZ52="","",SUM(ZZ52:ZZ55))</f>
        <v/>
      </c>
      <c r="AAA67" s="55" t="str">
        <f t="shared" si="59"/>
        <v/>
      </c>
      <c r="AAB67" s="55" t="str">
        <f t="shared" si="59"/>
        <v/>
      </c>
      <c r="AAC67" s="55" t="str">
        <f t="shared" si="59"/>
        <v/>
      </c>
      <c r="AAD67" s="55" t="str">
        <f t="shared" si="59"/>
        <v/>
      </c>
      <c r="AAE67" s="55" t="str">
        <f t="shared" si="59"/>
        <v/>
      </c>
      <c r="AAF67" s="55" t="str">
        <f t="shared" si="59"/>
        <v/>
      </c>
      <c r="AAG67" s="55" t="str">
        <f t="shared" si="59"/>
        <v/>
      </c>
      <c r="AAH67" s="55" t="str">
        <f t="shared" si="59"/>
        <v/>
      </c>
      <c r="AAI67" s="55" t="str">
        <f t="shared" si="59"/>
        <v/>
      </c>
      <c r="AAJ67" s="55" t="str">
        <f t="shared" si="59"/>
        <v/>
      </c>
      <c r="AAK67" s="55" t="str">
        <f t="shared" si="59"/>
        <v/>
      </c>
      <c r="AAL67" s="55" t="str">
        <f t="shared" si="59"/>
        <v/>
      </c>
      <c r="AAM67" s="55" t="str">
        <f t="shared" si="59"/>
        <v/>
      </c>
      <c r="AAN67" s="55" t="str">
        <f t="shared" si="59"/>
        <v/>
      </c>
      <c r="AAO67" s="55" t="str">
        <f t="shared" si="59"/>
        <v/>
      </c>
      <c r="AAP67" s="55" t="str">
        <f t="shared" si="59"/>
        <v/>
      </c>
      <c r="AAQ67" s="55" t="str">
        <f t="shared" si="59"/>
        <v/>
      </c>
      <c r="AAR67" s="55" t="str">
        <f t="shared" si="59"/>
        <v/>
      </c>
      <c r="AAS67" s="55" t="str">
        <f t="shared" si="59"/>
        <v/>
      </c>
      <c r="AAT67" s="55" t="str">
        <f t="shared" si="59"/>
        <v/>
      </c>
      <c r="AAU67" s="55" t="str">
        <f t="shared" si="59"/>
        <v/>
      </c>
      <c r="AAV67" s="55" t="str">
        <f t="shared" si="59"/>
        <v/>
      </c>
      <c r="AAW67" s="55" t="str">
        <f t="shared" si="59"/>
        <v/>
      </c>
      <c r="AAX67" s="55" t="str">
        <f t="shared" si="59"/>
        <v/>
      </c>
      <c r="AAY67" s="55" t="str">
        <f t="shared" si="59"/>
        <v/>
      </c>
      <c r="AAZ67" s="55" t="str">
        <f t="shared" si="59"/>
        <v/>
      </c>
      <c r="ABA67" s="55" t="str">
        <f t="shared" si="59"/>
        <v/>
      </c>
      <c r="ABB67" s="55" t="str">
        <f t="shared" si="59"/>
        <v/>
      </c>
      <c r="ABC67" s="55" t="str">
        <f t="shared" si="59"/>
        <v/>
      </c>
      <c r="ABD67" s="55" t="str">
        <f t="shared" si="59"/>
        <v/>
      </c>
      <c r="ABE67" s="55" t="str">
        <f t="shared" si="59"/>
        <v/>
      </c>
      <c r="ABF67" s="55" t="str">
        <f t="shared" si="59"/>
        <v/>
      </c>
      <c r="ABG67" s="55" t="str">
        <f t="shared" si="59"/>
        <v/>
      </c>
      <c r="ABH67" s="55" t="str">
        <f t="shared" si="59"/>
        <v/>
      </c>
      <c r="ABI67" s="55" t="str">
        <f t="shared" si="59"/>
        <v/>
      </c>
      <c r="ABJ67" s="55" t="str">
        <f t="shared" si="59"/>
        <v/>
      </c>
      <c r="ABK67" s="55" t="str">
        <f t="shared" si="59"/>
        <v/>
      </c>
      <c r="ABL67" s="55" t="str">
        <f t="shared" si="59"/>
        <v/>
      </c>
      <c r="ABM67" s="55" t="str">
        <f t="shared" si="59"/>
        <v/>
      </c>
      <c r="ABN67" s="55" t="str">
        <f t="shared" si="59"/>
        <v/>
      </c>
      <c r="ABO67" s="55" t="str">
        <f t="shared" si="59"/>
        <v/>
      </c>
      <c r="ABP67" s="55" t="str">
        <f t="shared" si="59"/>
        <v/>
      </c>
      <c r="ABQ67" s="55" t="str">
        <f t="shared" si="59"/>
        <v/>
      </c>
      <c r="ABR67" s="55" t="str">
        <f t="shared" si="59"/>
        <v/>
      </c>
      <c r="ABS67" s="55" t="str">
        <f t="shared" si="59"/>
        <v/>
      </c>
      <c r="ABT67" s="55" t="str">
        <f t="shared" si="59"/>
        <v/>
      </c>
      <c r="ABU67" s="55" t="str">
        <f t="shared" si="59"/>
        <v/>
      </c>
      <c r="ABV67" s="55" t="str">
        <f t="shared" si="59"/>
        <v/>
      </c>
      <c r="ABW67" s="55" t="str">
        <f t="shared" si="59"/>
        <v/>
      </c>
      <c r="ABX67" s="55" t="str">
        <f t="shared" si="59"/>
        <v/>
      </c>
      <c r="ABY67" s="55" t="str">
        <f t="shared" si="59"/>
        <v/>
      </c>
      <c r="ABZ67" s="55" t="str">
        <f t="shared" si="59"/>
        <v/>
      </c>
      <c r="ACA67" s="55" t="str">
        <f t="shared" si="59"/>
        <v/>
      </c>
      <c r="ACB67" s="55" t="str">
        <f t="shared" si="59"/>
        <v/>
      </c>
      <c r="ACC67" s="55" t="str">
        <f t="shared" si="59"/>
        <v/>
      </c>
      <c r="ACD67" s="55" t="str">
        <f t="shared" si="59"/>
        <v/>
      </c>
      <c r="ACE67" s="55" t="str">
        <f t="shared" si="59"/>
        <v/>
      </c>
      <c r="ACF67" s="55" t="str">
        <f t="shared" si="59"/>
        <v/>
      </c>
      <c r="ACG67" s="55" t="str">
        <f t="shared" si="59"/>
        <v/>
      </c>
      <c r="ACH67" s="55" t="str">
        <f t="shared" si="59"/>
        <v/>
      </c>
      <c r="ACI67" s="55" t="str">
        <f t="shared" si="59"/>
        <v/>
      </c>
      <c r="ACJ67" s="55" t="str">
        <f t="shared" si="59"/>
        <v/>
      </c>
      <c r="ACK67" s="55" t="str">
        <f t="shared" si="59"/>
        <v/>
      </c>
      <c r="ACL67" s="55" t="str">
        <f t="shared" ref="ACL67:AEW67" si="60">IF(ACL52="","",SUM(ACL52:ACL55))</f>
        <v/>
      </c>
      <c r="ACM67" s="55" t="str">
        <f t="shared" si="60"/>
        <v/>
      </c>
      <c r="ACN67" s="55" t="str">
        <f t="shared" si="60"/>
        <v/>
      </c>
      <c r="ACO67" s="55" t="str">
        <f t="shared" si="60"/>
        <v/>
      </c>
      <c r="ACP67" s="55" t="str">
        <f t="shared" si="60"/>
        <v/>
      </c>
      <c r="ACQ67" s="55" t="str">
        <f t="shared" si="60"/>
        <v/>
      </c>
      <c r="ACR67" s="55" t="str">
        <f t="shared" si="60"/>
        <v/>
      </c>
      <c r="ACS67" s="55" t="str">
        <f t="shared" si="60"/>
        <v/>
      </c>
      <c r="ACT67" s="55" t="str">
        <f t="shared" si="60"/>
        <v/>
      </c>
      <c r="ACU67" s="55" t="str">
        <f t="shared" si="60"/>
        <v/>
      </c>
      <c r="ACV67" s="55" t="str">
        <f t="shared" si="60"/>
        <v/>
      </c>
      <c r="ACW67" s="55" t="str">
        <f t="shared" si="60"/>
        <v/>
      </c>
      <c r="ACX67" s="55" t="str">
        <f t="shared" si="60"/>
        <v/>
      </c>
      <c r="ACY67" s="55" t="str">
        <f t="shared" si="60"/>
        <v/>
      </c>
      <c r="ACZ67" s="55" t="str">
        <f t="shared" si="60"/>
        <v/>
      </c>
      <c r="ADA67" s="55" t="str">
        <f t="shared" si="60"/>
        <v/>
      </c>
      <c r="ADB67" s="55" t="str">
        <f t="shared" si="60"/>
        <v/>
      </c>
      <c r="ADC67" s="55" t="str">
        <f t="shared" si="60"/>
        <v/>
      </c>
      <c r="ADD67" s="55" t="str">
        <f t="shared" si="60"/>
        <v/>
      </c>
      <c r="ADE67" s="55" t="str">
        <f t="shared" si="60"/>
        <v/>
      </c>
      <c r="ADF67" s="55" t="str">
        <f t="shared" si="60"/>
        <v/>
      </c>
      <c r="ADG67" s="55" t="str">
        <f t="shared" si="60"/>
        <v/>
      </c>
      <c r="ADH67" s="55" t="str">
        <f t="shared" si="60"/>
        <v/>
      </c>
      <c r="ADI67" s="55" t="str">
        <f t="shared" si="60"/>
        <v/>
      </c>
      <c r="ADJ67" s="55" t="str">
        <f t="shared" si="60"/>
        <v/>
      </c>
      <c r="ADK67" s="55" t="str">
        <f t="shared" si="60"/>
        <v/>
      </c>
      <c r="ADL67" s="55" t="str">
        <f t="shared" si="60"/>
        <v/>
      </c>
      <c r="ADM67" s="55" t="str">
        <f t="shared" si="60"/>
        <v/>
      </c>
      <c r="ADN67" s="55" t="str">
        <f t="shared" si="60"/>
        <v/>
      </c>
      <c r="ADO67" s="55" t="str">
        <f t="shared" si="60"/>
        <v/>
      </c>
      <c r="ADP67" s="55" t="str">
        <f t="shared" si="60"/>
        <v/>
      </c>
      <c r="ADQ67" s="55" t="str">
        <f t="shared" si="60"/>
        <v/>
      </c>
      <c r="ADR67" s="55" t="str">
        <f t="shared" si="60"/>
        <v/>
      </c>
      <c r="ADS67" s="55" t="str">
        <f t="shared" si="60"/>
        <v/>
      </c>
      <c r="ADT67" s="55" t="str">
        <f t="shared" si="60"/>
        <v/>
      </c>
      <c r="ADU67" s="55" t="str">
        <f t="shared" si="60"/>
        <v/>
      </c>
      <c r="ADV67" s="55" t="str">
        <f t="shared" si="60"/>
        <v/>
      </c>
      <c r="ADW67" s="55" t="str">
        <f t="shared" si="60"/>
        <v/>
      </c>
      <c r="ADX67" s="55" t="str">
        <f t="shared" si="60"/>
        <v/>
      </c>
      <c r="ADY67" s="55" t="str">
        <f t="shared" si="60"/>
        <v/>
      </c>
      <c r="ADZ67" s="55" t="str">
        <f t="shared" si="60"/>
        <v/>
      </c>
      <c r="AEA67" s="55" t="str">
        <f t="shared" si="60"/>
        <v/>
      </c>
      <c r="AEB67" s="55" t="str">
        <f t="shared" si="60"/>
        <v/>
      </c>
      <c r="AEC67" s="55" t="str">
        <f t="shared" si="60"/>
        <v/>
      </c>
      <c r="AED67" s="55" t="str">
        <f t="shared" si="60"/>
        <v/>
      </c>
      <c r="AEE67" s="55" t="str">
        <f t="shared" si="60"/>
        <v/>
      </c>
      <c r="AEF67" s="55" t="str">
        <f t="shared" si="60"/>
        <v/>
      </c>
      <c r="AEG67" s="55" t="str">
        <f t="shared" si="60"/>
        <v/>
      </c>
      <c r="AEH67" s="55" t="str">
        <f t="shared" si="60"/>
        <v/>
      </c>
      <c r="AEI67" s="55" t="str">
        <f t="shared" si="60"/>
        <v/>
      </c>
      <c r="AEJ67" s="55" t="str">
        <f t="shared" si="60"/>
        <v/>
      </c>
      <c r="AEK67" s="55" t="str">
        <f t="shared" si="60"/>
        <v/>
      </c>
      <c r="AEL67" s="55" t="str">
        <f t="shared" si="60"/>
        <v/>
      </c>
      <c r="AEM67" s="55" t="str">
        <f t="shared" si="60"/>
        <v/>
      </c>
      <c r="AEN67" s="55" t="str">
        <f t="shared" si="60"/>
        <v/>
      </c>
      <c r="AEO67" s="55" t="str">
        <f t="shared" si="60"/>
        <v/>
      </c>
      <c r="AEP67" s="55" t="str">
        <f t="shared" si="60"/>
        <v/>
      </c>
      <c r="AEQ67" s="55" t="str">
        <f t="shared" si="60"/>
        <v/>
      </c>
      <c r="AER67" s="55" t="str">
        <f t="shared" si="60"/>
        <v/>
      </c>
      <c r="AES67" s="55" t="str">
        <f t="shared" si="60"/>
        <v/>
      </c>
      <c r="AET67" s="55" t="str">
        <f t="shared" si="60"/>
        <v/>
      </c>
      <c r="AEU67" s="55" t="str">
        <f t="shared" si="60"/>
        <v/>
      </c>
      <c r="AEV67" s="55" t="str">
        <f t="shared" si="60"/>
        <v/>
      </c>
      <c r="AEW67" s="55" t="str">
        <f t="shared" si="60"/>
        <v/>
      </c>
      <c r="AEX67" s="55" t="str">
        <f t="shared" ref="AEX67:AHI67" si="61">IF(AEX52="","",SUM(AEX52:AEX55))</f>
        <v/>
      </c>
      <c r="AEY67" s="55" t="str">
        <f t="shared" si="61"/>
        <v/>
      </c>
      <c r="AEZ67" s="55" t="str">
        <f t="shared" si="61"/>
        <v/>
      </c>
      <c r="AFA67" s="55" t="str">
        <f t="shared" si="61"/>
        <v/>
      </c>
      <c r="AFB67" s="55" t="str">
        <f t="shared" si="61"/>
        <v/>
      </c>
      <c r="AFC67" s="55" t="str">
        <f t="shared" si="61"/>
        <v/>
      </c>
      <c r="AFD67" s="55" t="str">
        <f t="shared" si="61"/>
        <v/>
      </c>
      <c r="AFE67" s="55" t="str">
        <f t="shared" si="61"/>
        <v/>
      </c>
      <c r="AFF67" s="55" t="str">
        <f t="shared" si="61"/>
        <v/>
      </c>
      <c r="AFG67" s="55" t="str">
        <f t="shared" si="61"/>
        <v/>
      </c>
      <c r="AFH67" s="55" t="str">
        <f t="shared" si="61"/>
        <v/>
      </c>
      <c r="AFI67" s="55" t="str">
        <f t="shared" si="61"/>
        <v/>
      </c>
      <c r="AFJ67" s="55" t="str">
        <f t="shared" si="61"/>
        <v/>
      </c>
      <c r="AFK67" s="55" t="str">
        <f t="shared" si="61"/>
        <v/>
      </c>
      <c r="AFL67" s="55" t="str">
        <f t="shared" si="61"/>
        <v/>
      </c>
      <c r="AFM67" s="55" t="str">
        <f t="shared" si="61"/>
        <v/>
      </c>
      <c r="AFN67" s="55" t="str">
        <f t="shared" si="61"/>
        <v/>
      </c>
      <c r="AFO67" s="55" t="str">
        <f t="shared" si="61"/>
        <v/>
      </c>
      <c r="AFP67" s="55" t="str">
        <f t="shared" si="61"/>
        <v/>
      </c>
      <c r="AFQ67" s="55" t="str">
        <f t="shared" si="61"/>
        <v/>
      </c>
      <c r="AFR67" s="55" t="str">
        <f t="shared" si="61"/>
        <v/>
      </c>
      <c r="AFS67" s="55" t="str">
        <f t="shared" si="61"/>
        <v/>
      </c>
      <c r="AFT67" s="55" t="str">
        <f t="shared" si="61"/>
        <v/>
      </c>
      <c r="AFU67" s="55" t="str">
        <f t="shared" si="61"/>
        <v/>
      </c>
      <c r="AFV67" s="55" t="str">
        <f t="shared" si="61"/>
        <v/>
      </c>
      <c r="AFW67" s="55" t="str">
        <f t="shared" si="61"/>
        <v/>
      </c>
      <c r="AFX67" s="55" t="str">
        <f t="shared" si="61"/>
        <v/>
      </c>
      <c r="AFY67" s="55" t="str">
        <f t="shared" si="61"/>
        <v/>
      </c>
      <c r="AFZ67" s="55" t="str">
        <f t="shared" si="61"/>
        <v/>
      </c>
      <c r="AGA67" s="55" t="str">
        <f t="shared" si="61"/>
        <v/>
      </c>
      <c r="AGB67" s="55" t="str">
        <f t="shared" si="61"/>
        <v/>
      </c>
      <c r="AGC67" s="55" t="str">
        <f t="shared" si="61"/>
        <v/>
      </c>
      <c r="AGD67" s="55" t="str">
        <f t="shared" si="61"/>
        <v/>
      </c>
      <c r="AGE67" s="55" t="str">
        <f t="shared" si="61"/>
        <v/>
      </c>
      <c r="AGF67" s="55" t="str">
        <f t="shared" si="61"/>
        <v/>
      </c>
      <c r="AGG67" s="55" t="str">
        <f t="shared" si="61"/>
        <v/>
      </c>
      <c r="AGH67" s="55" t="str">
        <f t="shared" si="61"/>
        <v/>
      </c>
      <c r="AGI67" s="55" t="str">
        <f t="shared" si="61"/>
        <v/>
      </c>
      <c r="AGJ67" s="55" t="str">
        <f t="shared" si="61"/>
        <v/>
      </c>
      <c r="AGK67" s="55" t="str">
        <f t="shared" si="61"/>
        <v/>
      </c>
      <c r="AGL67" s="55" t="str">
        <f t="shared" si="61"/>
        <v/>
      </c>
      <c r="AGM67" s="55" t="str">
        <f t="shared" si="61"/>
        <v/>
      </c>
      <c r="AGN67" s="55" t="str">
        <f t="shared" si="61"/>
        <v/>
      </c>
      <c r="AGO67" s="55" t="str">
        <f t="shared" si="61"/>
        <v/>
      </c>
      <c r="AGP67" s="55" t="str">
        <f t="shared" si="61"/>
        <v/>
      </c>
      <c r="AGQ67" s="55" t="str">
        <f t="shared" si="61"/>
        <v/>
      </c>
      <c r="AGR67" s="55" t="str">
        <f t="shared" si="61"/>
        <v/>
      </c>
      <c r="AGS67" s="55" t="str">
        <f t="shared" si="61"/>
        <v/>
      </c>
      <c r="AGT67" s="55" t="str">
        <f t="shared" si="61"/>
        <v/>
      </c>
      <c r="AGU67" s="55" t="str">
        <f t="shared" si="61"/>
        <v/>
      </c>
      <c r="AGV67" s="55" t="str">
        <f t="shared" si="61"/>
        <v/>
      </c>
      <c r="AGW67" s="55" t="str">
        <f t="shared" si="61"/>
        <v/>
      </c>
      <c r="AGX67" s="55" t="str">
        <f t="shared" si="61"/>
        <v/>
      </c>
      <c r="AGY67" s="55" t="str">
        <f t="shared" si="61"/>
        <v/>
      </c>
      <c r="AGZ67" s="55" t="str">
        <f t="shared" si="61"/>
        <v/>
      </c>
      <c r="AHA67" s="55" t="str">
        <f t="shared" si="61"/>
        <v/>
      </c>
      <c r="AHB67" s="55" t="str">
        <f t="shared" si="61"/>
        <v/>
      </c>
      <c r="AHC67" s="55" t="str">
        <f t="shared" si="61"/>
        <v/>
      </c>
      <c r="AHD67" s="55" t="str">
        <f t="shared" si="61"/>
        <v/>
      </c>
      <c r="AHE67" s="55" t="str">
        <f t="shared" si="61"/>
        <v/>
      </c>
      <c r="AHF67" s="55" t="str">
        <f t="shared" si="61"/>
        <v/>
      </c>
      <c r="AHG67" s="55" t="str">
        <f t="shared" si="61"/>
        <v/>
      </c>
      <c r="AHH67" s="55" t="str">
        <f t="shared" si="61"/>
        <v/>
      </c>
      <c r="AHI67" s="55" t="str">
        <f t="shared" si="61"/>
        <v/>
      </c>
      <c r="AHJ67" s="55" t="str">
        <f t="shared" ref="AHJ67:AJU67" si="62">IF(AHJ52="","",SUM(AHJ52:AHJ55))</f>
        <v/>
      </c>
      <c r="AHK67" s="55" t="str">
        <f t="shared" si="62"/>
        <v/>
      </c>
      <c r="AHL67" s="55" t="str">
        <f t="shared" si="62"/>
        <v/>
      </c>
      <c r="AHM67" s="55" t="str">
        <f t="shared" si="62"/>
        <v/>
      </c>
      <c r="AHN67" s="55" t="str">
        <f t="shared" si="62"/>
        <v/>
      </c>
      <c r="AHO67" s="55" t="str">
        <f t="shared" si="62"/>
        <v/>
      </c>
      <c r="AHP67" s="55" t="str">
        <f t="shared" si="62"/>
        <v/>
      </c>
      <c r="AHQ67" s="55" t="str">
        <f t="shared" si="62"/>
        <v/>
      </c>
      <c r="AHR67" s="55" t="str">
        <f t="shared" si="62"/>
        <v/>
      </c>
      <c r="AHS67" s="55" t="str">
        <f t="shared" si="62"/>
        <v/>
      </c>
      <c r="AHT67" s="55" t="str">
        <f t="shared" si="62"/>
        <v/>
      </c>
      <c r="AHU67" s="55" t="str">
        <f t="shared" si="62"/>
        <v/>
      </c>
      <c r="AHV67" s="55" t="str">
        <f t="shared" si="62"/>
        <v/>
      </c>
      <c r="AHW67" s="55" t="str">
        <f t="shared" si="62"/>
        <v/>
      </c>
      <c r="AHX67" s="55" t="str">
        <f t="shared" si="62"/>
        <v/>
      </c>
      <c r="AHY67" s="55" t="str">
        <f t="shared" si="62"/>
        <v/>
      </c>
      <c r="AHZ67" s="55" t="str">
        <f t="shared" si="62"/>
        <v/>
      </c>
      <c r="AIA67" s="55" t="str">
        <f t="shared" si="62"/>
        <v/>
      </c>
      <c r="AIB67" s="55" t="str">
        <f t="shared" si="62"/>
        <v/>
      </c>
      <c r="AIC67" s="55" t="str">
        <f t="shared" si="62"/>
        <v/>
      </c>
      <c r="AID67" s="55" t="str">
        <f t="shared" si="62"/>
        <v/>
      </c>
      <c r="AIE67" s="55" t="str">
        <f t="shared" si="62"/>
        <v/>
      </c>
      <c r="AIF67" s="55" t="str">
        <f t="shared" si="62"/>
        <v/>
      </c>
      <c r="AIG67" s="55" t="str">
        <f t="shared" si="62"/>
        <v/>
      </c>
      <c r="AIH67" s="55" t="str">
        <f t="shared" si="62"/>
        <v/>
      </c>
      <c r="AII67" s="55" t="str">
        <f t="shared" si="62"/>
        <v/>
      </c>
      <c r="AIJ67" s="55" t="str">
        <f t="shared" si="62"/>
        <v/>
      </c>
      <c r="AIK67" s="55" t="str">
        <f t="shared" si="62"/>
        <v/>
      </c>
      <c r="AIL67" s="55" t="str">
        <f t="shared" si="62"/>
        <v/>
      </c>
      <c r="AIM67" s="55" t="str">
        <f t="shared" si="62"/>
        <v/>
      </c>
      <c r="AIN67" s="55" t="str">
        <f t="shared" si="62"/>
        <v/>
      </c>
      <c r="AIO67" s="55" t="str">
        <f t="shared" si="62"/>
        <v/>
      </c>
      <c r="AIP67" s="55" t="str">
        <f t="shared" si="62"/>
        <v/>
      </c>
      <c r="AIQ67" s="55" t="str">
        <f t="shared" si="62"/>
        <v/>
      </c>
      <c r="AIR67" s="55" t="str">
        <f t="shared" si="62"/>
        <v/>
      </c>
      <c r="AIS67" s="55" t="str">
        <f t="shared" si="62"/>
        <v/>
      </c>
      <c r="AIT67" s="55" t="str">
        <f t="shared" si="62"/>
        <v/>
      </c>
      <c r="AIU67" s="55" t="str">
        <f t="shared" si="62"/>
        <v/>
      </c>
      <c r="AIV67" s="55" t="str">
        <f t="shared" si="62"/>
        <v/>
      </c>
      <c r="AIW67" s="55" t="str">
        <f t="shared" si="62"/>
        <v/>
      </c>
      <c r="AIX67" s="55" t="str">
        <f t="shared" si="62"/>
        <v/>
      </c>
      <c r="AIY67" s="55" t="str">
        <f t="shared" si="62"/>
        <v/>
      </c>
      <c r="AIZ67" s="55" t="str">
        <f t="shared" si="62"/>
        <v/>
      </c>
      <c r="AJA67" s="55" t="str">
        <f t="shared" si="62"/>
        <v/>
      </c>
      <c r="AJB67" s="55" t="str">
        <f t="shared" si="62"/>
        <v/>
      </c>
      <c r="AJC67" s="55" t="str">
        <f t="shared" si="62"/>
        <v/>
      </c>
      <c r="AJD67" s="55" t="str">
        <f t="shared" si="62"/>
        <v/>
      </c>
      <c r="AJE67" s="55" t="str">
        <f t="shared" si="62"/>
        <v/>
      </c>
      <c r="AJF67" s="55" t="str">
        <f t="shared" si="62"/>
        <v/>
      </c>
      <c r="AJG67" s="55" t="str">
        <f t="shared" si="62"/>
        <v/>
      </c>
      <c r="AJH67" s="55" t="str">
        <f t="shared" si="62"/>
        <v/>
      </c>
      <c r="AJI67" s="55" t="str">
        <f t="shared" si="62"/>
        <v/>
      </c>
      <c r="AJJ67" s="55" t="str">
        <f t="shared" si="62"/>
        <v/>
      </c>
      <c r="AJK67" s="55" t="str">
        <f t="shared" si="62"/>
        <v/>
      </c>
      <c r="AJL67" s="55" t="str">
        <f t="shared" si="62"/>
        <v/>
      </c>
      <c r="AJM67" s="55" t="str">
        <f t="shared" si="62"/>
        <v/>
      </c>
      <c r="AJN67" s="55" t="str">
        <f t="shared" si="62"/>
        <v/>
      </c>
      <c r="AJO67" s="55" t="str">
        <f t="shared" si="62"/>
        <v/>
      </c>
      <c r="AJP67" s="55" t="str">
        <f t="shared" si="62"/>
        <v/>
      </c>
      <c r="AJQ67" s="55" t="str">
        <f t="shared" si="62"/>
        <v/>
      </c>
      <c r="AJR67" s="55" t="str">
        <f t="shared" si="62"/>
        <v/>
      </c>
      <c r="AJS67" s="55" t="str">
        <f t="shared" si="62"/>
        <v/>
      </c>
      <c r="AJT67" s="55" t="str">
        <f t="shared" si="62"/>
        <v/>
      </c>
      <c r="AJU67" s="55" t="str">
        <f t="shared" si="62"/>
        <v/>
      </c>
      <c r="AJV67" s="55" t="str">
        <f t="shared" ref="AJV67:ALT67" si="63">IF(AJV52="","",SUM(AJV52:AJV55))</f>
        <v/>
      </c>
      <c r="AJW67" s="55" t="str">
        <f t="shared" si="63"/>
        <v/>
      </c>
      <c r="AJX67" s="55" t="str">
        <f t="shared" si="63"/>
        <v/>
      </c>
      <c r="AJY67" s="55" t="str">
        <f t="shared" si="63"/>
        <v/>
      </c>
      <c r="AJZ67" s="55" t="str">
        <f t="shared" si="63"/>
        <v/>
      </c>
      <c r="AKA67" s="55" t="str">
        <f t="shared" si="63"/>
        <v/>
      </c>
      <c r="AKB67" s="55" t="str">
        <f t="shared" si="63"/>
        <v/>
      </c>
      <c r="AKC67" s="55" t="str">
        <f t="shared" si="63"/>
        <v/>
      </c>
      <c r="AKD67" s="55" t="str">
        <f t="shared" si="63"/>
        <v/>
      </c>
      <c r="AKE67" s="55" t="str">
        <f t="shared" si="63"/>
        <v/>
      </c>
      <c r="AKF67" s="55" t="str">
        <f t="shared" si="63"/>
        <v/>
      </c>
      <c r="AKG67" s="55" t="str">
        <f t="shared" si="63"/>
        <v/>
      </c>
      <c r="AKH67" s="55" t="str">
        <f t="shared" si="63"/>
        <v/>
      </c>
      <c r="AKI67" s="55" t="str">
        <f t="shared" si="63"/>
        <v/>
      </c>
      <c r="AKJ67" s="55" t="str">
        <f t="shared" si="63"/>
        <v/>
      </c>
      <c r="AKK67" s="55" t="str">
        <f t="shared" si="63"/>
        <v/>
      </c>
      <c r="AKL67" s="55" t="str">
        <f t="shared" si="63"/>
        <v/>
      </c>
      <c r="AKM67" s="55" t="str">
        <f t="shared" si="63"/>
        <v/>
      </c>
      <c r="AKN67" s="55" t="str">
        <f t="shared" si="63"/>
        <v/>
      </c>
      <c r="AKO67" s="55" t="str">
        <f t="shared" si="63"/>
        <v/>
      </c>
      <c r="AKP67" s="55" t="str">
        <f t="shared" si="63"/>
        <v/>
      </c>
      <c r="AKQ67" s="55" t="str">
        <f t="shared" si="63"/>
        <v/>
      </c>
      <c r="AKR67" s="55" t="str">
        <f t="shared" si="63"/>
        <v/>
      </c>
      <c r="AKS67" s="55" t="str">
        <f t="shared" si="63"/>
        <v/>
      </c>
      <c r="AKT67" s="55" t="str">
        <f t="shared" si="63"/>
        <v/>
      </c>
      <c r="AKU67" s="55" t="str">
        <f t="shared" si="63"/>
        <v/>
      </c>
      <c r="AKV67" s="55" t="str">
        <f t="shared" si="63"/>
        <v/>
      </c>
      <c r="AKW67" s="55" t="str">
        <f t="shared" si="63"/>
        <v/>
      </c>
      <c r="AKX67" s="55" t="str">
        <f t="shared" si="63"/>
        <v/>
      </c>
      <c r="AKY67" s="55" t="str">
        <f t="shared" si="63"/>
        <v/>
      </c>
      <c r="AKZ67" s="55" t="str">
        <f t="shared" si="63"/>
        <v/>
      </c>
      <c r="ALA67" s="55" t="str">
        <f t="shared" si="63"/>
        <v/>
      </c>
      <c r="ALB67" s="55" t="str">
        <f t="shared" si="63"/>
        <v/>
      </c>
      <c r="ALC67" s="55" t="str">
        <f t="shared" si="63"/>
        <v/>
      </c>
      <c r="ALD67" s="55" t="str">
        <f t="shared" si="63"/>
        <v/>
      </c>
      <c r="ALE67" s="55" t="str">
        <f t="shared" si="63"/>
        <v/>
      </c>
      <c r="ALF67" s="55" t="str">
        <f t="shared" si="63"/>
        <v/>
      </c>
      <c r="ALG67" s="55" t="str">
        <f t="shared" si="63"/>
        <v/>
      </c>
      <c r="ALH67" s="55" t="str">
        <f t="shared" si="63"/>
        <v/>
      </c>
      <c r="ALI67" s="55" t="str">
        <f t="shared" si="63"/>
        <v/>
      </c>
      <c r="ALJ67" s="55" t="str">
        <f t="shared" si="63"/>
        <v/>
      </c>
      <c r="ALK67" s="55" t="str">
        <f t="shared" si="63"/>
        <v/>
      </c>
      <c r="ALL67" s="55" t="str">
        <f t="shared" si="63"/>
        <v/>
      </c>
      <c r="ALM67" s="55" t="str">
        <f t="shared" si="63"/>
        <v/>
      </c>
      <c r="ALN67" s="55" t="str">
        <f t="shared" si="63"/>
        <v/>
      </c>
      <c r="ALO67" s="55" t="str">
        <f t="shared" si="63"/>
        <v/>
      </c>
      <c r="ALP67" s="55" t="str">
        <f t="shared" si="63"/>
        <v/>
      </c>
      <c r="ALQ67" s="55" t="str">
        <f t="shared" si="63"/>
        <v/>
      </c>
      <c r="ALR67" s="55" t="str">
        <f t="shared" si="63"/>
        <v/>
      </c>
      <c r="ALS67" s="55" t="str">
        <f t="shared" si="63"/>
        <v/>
      </c>
      <c r="ALT67" s="55" t="str">
        <f t="shared" si="63"/>
        <v/>
      </c>
    </row>
    <row r="68" spans="1:1036" s="55" customFormat="1" ht="12.75" x14ac:dyDescent="0.2">
      <c r="A68" s="8">
        <v>64</v>
      </c>
      <c r="B68" s="311" t="s">
        <v>150</v>
      </c>
      <c r="C68" s="9" t="s">
        <v>152</v>
      </c>
      <c r="D68" s="54"/>
      <c r="E68" s="54"/>
      <c r="F68" s="54"/>
      <c r="G68" s="54"/>
      <c r="H68" s="55" t="str">
        <f t="shared" ref="H68:BG68" si="64">IF(H46="","",SUM(H56:H59))</f>
        <v/>
      </c>
      <c r="I68" s="55" t="str">
        <f t="shared" si="64"/>
        <v/>
      </c>
      <c r="J68" s="55" t="str">
        <f t="shared" si="64"/>
        <v/>
      </c>
      <c r="K68" s="55" t="str">
        <f t="shared" si="64"/>
        <v/>
      </c>
      <c r="L68" s="55" t="str">
        <f t="shared" si="64"/>
        <v/>
      </c>
      <c r="M68" s="55" t="str">
        <f t="shared" si="64"/>
        <v/>
      </c>
      <c r="N68" s="55" t="str">
        <f t="shared" si="64"/>
        <v/>
      </c>
      <c r="O68" s="55" t="str">
        <f t="shared" si="64"/>
        <v/>
      </c>
      <c r="P68" s="55" t="str">
        <f t="shared" si="64"/>
        <v/>
      </c>
      <c r="Q68" s="55" t="str">
        <f t="shared" si="64"/>
        <v/>
      </c>
      <c r="R68" s="55" t="str">
        <f t="shared" si="64"/>
        <v/>
      </c>
      <c r="S68" s="55" t="str">
        <f t="shared" si="64"/>
        <v/>
      </c>
      <c r="T68" s="55" t="str">
        <f t="shared" si="64"/>
        <v/>
      </c>
      <c r="U68" s="55" t="str">
        <f t="shared" si="64"/>
        <v/>
      </c>
      <c r="V68" s="55" t="str">
        <f t="shared" si="64"/>
        <v/>
      </c>
      <c r="W68" s="55" t="str">
        <f t="shared" si="64"/>
        <v/>
      </c>
      <c r="X68" s="55" t="str">
        <f t="shared" si="64"/>
        <v/>
      </c>
      <c r="Y68" s="55" t="str">
        <f t="shared" si="64"/>
        <v/>
      </c>
      <c r="Z68" s="55" t="str">
        <f t="shared" si="64"/>
        <v/>
      </c>
      <c r="AA68" s="55" t="str">
        <f t="shared" si="64"/>
        <v/>
      </c>
      <c r="AB68" s="55" t="str">
        <f t="shared" si="64"/>
        <v/>
      </c>
      <c r="AC68" s="55" t="str">
        <f t="shared" si="64"/>
        <v/>
      </c>
      <c r="AD68" s="55" t="str">
        <f t="shared" si="64"/>
        <v/>
      </c>
      <c r="AE68" s="55" t="str">
        <f t="shared" si="64"/>
        <v/>
      </c>
      <c r="AF68" s="55" t="str">
        <f t="shared" si="64"/>
        <v/>
      </c>
      <c r="AG68" s="55" t="str">
        <f t="shared" si="64"/>
        <v/>
      </c>
      <c r="AH68" s="55" t="str">
        <f t="shared" si="64"/>
        <v/>
      </c>
      <c r="AI68" s="55" t="str">
        <f t="shared" si="64"/>
        <v/>
      </c>
      <c r="AJ68" s="55" t="str">
        <f t="shared" si="64"/>
        <v/>
      </c>
      <c r="AK68" s="55" t="str">
        <f t="shared" si="64"/>
        <v/>
      </c>
      <c r="AL68" s="55" t="str">
        <f t="shared" si="64"/>
        <v/>
      </c>
      <c r="AM68" s="55" t="str">
        <f t="shared" si="64"/>
        <v/>
      </c>
      <c r="AN68" s="55" t="str">
        <f t="shared" si="64"/>
        <v/>
      </c>
      <c r="AO68" s="55" t="str">
        <f t="shared" si="64"/>
        <v/>
      </c>
      <c r="AP68" s="55" t="str">
        <f t="shared" si="64"/>
        <v/>
      </c>
      <c r="AQ68" s="55" t="str">
        <f t="shared" si="64"/>
        <v/>
      </c>
      <c r="AR68" s="55" t="str">
        <f t="shared" si="64"/>
        <v/>
      </c>
      <c r="AS68" s="55" t="str">
        <f t="shared" si="64"/>
        <v/>
      </c>
      <c r="AT68" s="55" t="str">
        <f t="shared" si="64"/>
        <v/>
      </c>
      <c r="AU68" s="55" t="str">
        <f t="shared" si="64"/>
        <v/>
      </c>
      <c r="AV68" s="55" t="str">
        <f t="shared" si="64"/>
        <v/>
      </c>
      <c r="AW68" s="55" t="str">
        <f t="shared" si="64"/>
        <v/>
      </c>
      <c r="AX68" s="55" t="str">
        <f t="shared" si="64"/>
        <v/>
      </c>
      <c r="AY68" s="55" t="str">
        <f t="shared" si="64"/>
        <v/>
      </c>
      <c r="AZ68" s="55" t="str">
        <f t="shared" si="64"/>
        <v/>
      </c>
      <c r="BA68" s="55" t="str">
        <f t="shared" si="64"/>
        <v/>
      </c>
      <c r="BB68" s="55" t="str">
        <f t="shared" si="64"/>
        <v/>
      </c>
      <c r="BC68" s="55" t="str">
        <f t="shared" si="64"/>
        <v/>
      </c>
      <c r="BD68" s="55" t="str">
        <f t="shared" si="64"/>
        <v/>
      </c>
      <c r="BE68" s="55" t="str">
        <f t="shared" si="64"/>
        <v/>
      </c>
      <c r="BF68" s="55" t="str">
        <f t="shared" si="64"/>
        <v/>
      </c>
      <c r="BG68" s="55" t="str">
        <f t="shared" si="64"/>
        <v/>
      </c>
      <c r="BP68" s="55">
        <f t="shared" ref="BP68:DU68" si="65">IF(BP46="","",SUM(BP56:BP59))</f>
        <v>5268</v>
      </c>
      <c r="BQ68" s="55">
        <f>IF(BQ46="","",SUM(BQ56:BQ59))</f>
        <v>5481</v>
      </c>
      <c r="BR68" s="55">
        <f>IF(BR46="","",SUM(BR56:BR59))</f>
        <v>8547</v>
      </c>
      <c r="BS68" s="55">
        <f t="shared" si="65"/>
        <v>8695</v>
      </c>
      <c r="BT68" s="55">
        <f t="shared" si="65"/>
        <v>10087</v>
      </c>
      <c r="BU68" s="55">
        <f t="shared" si="65"/>
        <v>10774</v>
      </c>
      <c r="BV68" s="55">
        <f t="shared" si="65"/>
        <v>9790</v>
      </c>
      <c r="BW68" s="55">
        <f t="shared" si="65"/>
        <v>15871</v>
      </c>
      <c r="BX68" s="55">
        <f t="shared" si="65"/>
        <v>16364</v>
      </c>
      <c r="BY68" s="55">
        <f t="shared" si="65"/>
        <v>19093</v>
      </c>
      <c r="BZ68" s="55">
        <f t="shared" si="65"/>
        <v>20222</v>
      </c>
      <c r="CA68" s="55">
        <f t="shared" si="65"/>
        <v>24065</v>
      </c>
      <c r="CB68" s="55">
        <f t="shared" si="65"/>
        <v>26183</v>
      </c>
      <c r="CC68" s="55">
        <f t="shared" si="65"/>
        <v>24973</v>
      </c>
      <c r="CD68" s="55">
        <f t="shared" si="65"/>
        <v>24856</v>
      </c>
      <c r="CE68" s="55">
        <f t="shared" si="65"/>
        <v>25781</v>
      </c>
      <c r="CF68" s="55">
        <f t="shared" si="65"/>
        <v>25273</v>
      </c>
      <c r="CG68" s="55">
        <f t="shared" si="65"/>
        <v>25625</v>
      </c>
      <c r="CH68" s="55">
        <f t="shared" si="65"/>
        <v>26145</v>
      </c>
      <c r="CI68" s="55">
        <f t="shared" si="65"/>
        <v>26252</v>
      </c>
      <c r="CJ68" s="55">
        <f t="shared" si="65"/>
        <v>24976</v>
      </c>
      <c r="CK68" s="55">
        <f t="shared" si="65"/>
        <v>26610</v>
      </c>
      <c r="CL68" s="55">
        <f t="shared" si="65"/>
        <v>26886</v>
      </c>
      <c r="CM68" s="55">
        <f t="shared" si="65"/>
        <v>27802</v>
      </c>
      <c r="CN68" s="55">
        <f t="shared" si="65"/>
        <v>27633</v>
      </c>
      <c r="CO68" s="55">
        <f t="shared" si="65"/>
        <v>26898</v>
      </c>
      <c r="CP68" s="55">
        <f t="shared" si="65"/>
        <v>27686</v>
      </c>
      <c r="CQ68" s="55">
        <f t="shared" si="65"/>
        <v>26621</v>
      </c>
      <c r="CR68" s="55">
        <f t="shared" si="65"/>
        <v>27691</v>
      </c>
      <c r="CS68" s="55">
        <f t="shared" si="65"/>
        <v>27821</v>
      </c>
      <c r="CT68" s="55">
        <f t="shared" si="65"/>
        <v>27339</v>
      </c>
      <c r="CU68" s="55">
        <f t="shared" si="65"/>
        <v>1463</v>
      </c>
      <c r="CV68" s="55">
        <f t="shared" si="65"/>
        <v>26966</v>
      </c>
      <c r="CW68" s="55">
        <f t="shared" si="65"/>
        <v>27770</v>
      </c>
      <c r="CX68" s="55">
        <f t="shared" si="65"/>
        <v>67338</v>
      </c>
      <c r="CY68" s="55">
        <f t="shared" si="65"/>
        <v>68893</v>
      </c>
      <c r="CZ68" s="55">
        <f t="shared" si="65"/>
        <v>68917</v>
      </c>
      <c r="DA68" s="55">
        <f t="shared" si="65"/>
        <v>71507</v>
      </c>
      <c r="DB68" s="55">
        <f t="shared" si="65"/>
        <v>72201</v>
      </c>
      <c r="DC68" s="55">
        <f t="shared" si="65"/>
        <v>71849</v>
      </c>
      <c r="DD68" s="55">
        <f t="shared" si="65"/>
        <v>72593</v>
      </c>
      <c r="DE68" s="55">
        <f t="shared" si="65"/>
        <v>30128</v>
      </c>
      <c r="DF68" s="55">
        <f t="shared" si="65"/>
        <v>29901</v>
      </c>
      <c r="DG68" s="55">
        <f t="shared" si="65"/>
        <v>30221</v>
      </c>
      <c r="DH68" s="55">
        <f t="shared" si="65"/>
        <v>30468</v>
      </c>
      <c r="DI68" s="55">
        <f t="shared" si="65"/>
        <v>30758</v>
      </c>
      <c r="DJ68" s="55" t="str">
        <f t="shared" si="65"/>
        <v/>
      </c>
      <c r="DK68" s="55" t="str">
        <f t="shared" si="65"/>
        <v/>
      </c>
      <c r="DL68" s="55" t="str">
        <f t="shared" si="65"/>
        <v/>
      </c>
      <c r="DM68" s="55" t="str">
        <f t="shared" si="65"/>
        <v/>
      </c>
      <c r="DN68" s="55" t="str">
        <f t="shared" si="65"/>
        <v/>
      </c>
      <c r="DO68" s="55" t="str">
        <f t="shared" si="65"/>
        <v/>
      </c>
      <c r="DP68" s="55" t="str">
        <f t="shared" si="65"/>
        <v/>
      </c>
      <c r="DQ68" s="55" t="str">
        <f t="shared" si="65"/>
        <v/>
      </c>
      <c r="DR68" s="55" t="str">
        <f t="shared" si="65"/>
        <v/>
      </c>
      <c r="DS68" s="55" t="str">
        <f t="shared" si="65"/>
        <v/>
      </c>
      <c r="DT68" s="55" t="str">
        <f t="shared" si="65"/>
        <v/>
      </c>
      <c r="DU68" s="55" t="str">
        <f t="shared" si="65"/>
        <v/>
      </c>
      <c r="DV68" s="55" t="str">
        <f t="shared" ref="DV68:GG68" si="66">IF(DV46="","",SUM(DV56:DV59))</f>
        <v/>
      </c>
      <c r="DW68" s="55" t="str">
        <f t="shared" si="66"/>
        <v/>
      </c>
      <c r="DX68" s="55" t="str">
        <f t="shared" si="66"/>
        <v/>
      </c>
      <c r="DY68" s="55" t="str">
        <f t="shared" si="66"/>
        <v/>
      </c>
      <c r="DZ68" s="55" t="str">
        <f t="shared" si="66"/>
        <v/>
      </c>
      <c r="EA68" s="55" t="str">
        <f t="shared" si="66"/>
        <v/>
      </c>
      <c r="EB68" s="55" t="str">
        <f t="shared" si="66"/>
        <v/>
      </c>
      <c r="EC68" s="55" t="str">
        <f t="shared" si="66"/>
        <v/>
      </c>
      <c r="ED68" s="55" t="str">
        <f t="shared" si="66"/>
        <v/>
      </c>
      <c r="EE68" s="55" t="str">
        <f t="shared" si="66"/>
        <v/>
      </c>
      <c r="EF68" s="55" t="str">
        <f t="shared" si="66"/>
        <v/>
      </c>
      <c r="EG68" s="55" t="str">
        <f t="shared" si="66"/>
        <v/>
      </c>
      <c r="EH68" s="55" t="str">
        <f t="shared" si="66"/>
        <v/>
      </c>
      <c r="EI68" s="55" t="str">
        <f t="shared" si="66"/>
        <v/>
      </c>
      <c r="EJ68" s="55" t="str">
        <f t="shared" si="66"/>
        <v/>
      </c>
      <c r="EK68" s="55" t="str">
        <f t="shared" si="66"/>
        <v/>
      </c>
      <c r="EL68" s="55" t="str">
        <f t="shared" si="66"/>
        <v/>
      </c>
      <c r="EM68" s="55" t="str">
        <f t="shared" si="66"/>
        <v/>
      </c>
      <c r="EN68" s="55" t="str">
        <f t="shared" si="66"/>
        <v/>
      </c>
      <c r="EO68" s="55" t="str">
        <f t="shared" si="66"/>
        <v/>
      </c>
      <c r="EP68" s="55" t="str">
        <f t="shared" si="66"/>
        <v/>
      </c>
      <c r="EQ68" s="55" t="str">
        <f t="shared" si="66"/>
        <v/>
      </c>
      <c r="ER68" s="55" t="str">
        <f t="shared" si="66"/>
        <v/>
      </c>
      <c r="ES68" s="55" t="str">
        <f t="shared" si="66"/>
        <v/>
      </c>
      <c r="ET68" s="55" t="str">
        <f t="shared" si="66"/>
        <v/>
      </c>
      <c r="EU68" s="55" t="str">
        <f t="shared" si="66"/>
        <v/>
      </c>
      <c r="EV68" s="55" t="str">
        <f t="shared" si="66"/>
        <v/>
      </c>
      <c r="EW68" s="55" t="str">
        <f t="shared" si="66"/>
        <v/>
      </c>
      <c r="EX68" s="55" t="str">
        <f t="shared" si="66"/>
        <v/>
      </c>
      <c r="EY68" s="55" t="str">
        <f t="shared" si="66"/>
        <v/>
      </c>
      <c r="EZ68" s="55" t="str">
        <f t="shared" si="66"/>
        <v/>
      </c>
      <c r="FA68" s="55" t="str">
        <f t="shared" si="66"/>
        <v/>
      </c>
      <c r="FB68" s="55" t="str">
        <f t="shared" si="66"/>
        <v/>
      </c>
      <c r="FC68" s="55" t="str">
        <f t="shared" si="66"/>
        <v/>
      </c>
      <c r="FD68" s="55" t="str">
        <f t="shared" si="66"/>
        <v/>
      </c>
      <c r="FE68" s="55" t="str">
        <f t="shared" si="66"/>
        <v/>
      </c>
      <c r="FF68" s="55" t="str">
        <f t="shared" si="66"/>
        <v/>
      </c>
      <c r="FG68" s="55" t="str">
        <f t="shared" si="66"/>
        <v/>
      </c>
      <c r="FH68" s="55" t="str">
        <f t="shared" si="66"/>
        <v/>
      </c>
      <c r="FI68" s="55" t="str">
        <f t="shared" si="66"/>
        <v/>
      </c>
      <c r="FJ68" s="55" t="str">
        <f t="shared" si="66"/>
        <v/>
      </c>
      <c r="FK68" s="55" t="str">
        <f t="shared" si="66"/>
        <v/>
      </c>
      <c r="FL68" s="55" t="str">
        <f t="shared" si="66"/>
        <v/>
      </c>
      <c r="FM68" s="55" t="str">
        <f t="shared" si="66"/>
        <v/>
      </c>
      <c r="FN68" s="55" t="str">
        <f t="shared" si="66"/>
        <v/>
      </c>
      <c r="FO68" s="55" t="str">
        <f t="shared" si="66"/>
        <v/>
      </c>
      <c r="FP68" s="55" t="str">
        <f t="shared" si="66"/>
        <v/>
      </c>
      <c r="FQ68" s="55" t="str">
        <f t="shared" si="66"/>
        <v/>
      </c>
      <c r="FR68" s="55" t="str">
        <f t="shared" si="66"/>
        <v/>
      </c>
      <c r="FS68" s="55" t="str">
        <f t="shared" si="66"/>
        <v/>
      </c>
      <c r="FT68" s="55" t="str">
        <f t="shared" si="66"/>
        <v/>
      </c>
      <c r="FU68" s="55" t="str">
        <f t="shared" si="66"/>
        <v/>
      </c>
      <c r="FV68" s="55" t="str">
        <f t="shared" si="66"/>
        <v/>
      </c>
      <c r="FW68" s="55" t="str">
        <f t="shared" si="66"/>
        <v/>
      </c>
      <c r="FX68" s="55" t="str">
        <f t="shared" si="66"/>
        <v/>
      </c>
      <c r="FY68" s="55" t="str">
        <f t="shared" si="66"/>
        <v/>
      </c>
      <c r="FZ68" s="55" t="str">
        <f t="shared" si="66"/>
        <v/>
      </c>
      <c r="GA68" s="55" t="str">
        <f t="shared" si="66"/>
        <v/>
      </c>
      <c r="GB68" s="55" t="str">
        <f t="shared" si="66"/>
        <v/>
      </c>
      <c r="GC68" s="55" t="str">
        <f t="shared" si="66"/>
        <v/>
      </c>
      <c r="GD68" s="55" t="str">
        <f t="shared" si="66"/>
        <v/>
      </c>
      <c r="GE68" s="55" t="str">
        <f t="shared" si="66"/>
        <v/>
      </c>
      <c r="GF68" s="55" t="str">
        <f t="shared" si="66"/>
        <v/>
      </c>
      <c r="GG68" s="55" t="str">
        <f t="shared" si="66"/>
        <v/>
      </c>
      <c r="GH68" s="55" t="str">
        <f t="shared" ref="GH68:IS68" si="67">IF(GH46="","",SUM(GH56:GH59))</f>
        <v/>
      </c>
      <c r="GI68" s="55" t="str">
        <f t="shared" si="67"/>
        <v/>
      </c>
      <c r="GJ68" s="55" t="str">
        <f t="shared" si="67"/>
        <v/>
      </c>
      <c r="GK68" s="55" t="str">
        <f t="shared" si="67"/>
        <v/>
      </c>
      <c r="GL68" s="55" t="str">
        <f t="shared" si="67"/>
        <v/>
      </c>
      <c r="GM68" s="55" t="str">
        <f t="shared" si="67"/>
        <v/>
      </c>
      <c r="GN68" s="55" t="str">
        <f t="shared" si="67"/>
        <v/>
      </c>
      <c r="GO68" s="55" t="str">
        <f t="shared" si="67"/>
        <v/>
      </c>
      <c r="GP68" s="55" t="str">
        <f t="shared" si="67"/>
        <v/>
      </c>
      <c r="GQ68" s="55" t="str">
        <f t="shared" si="67"/>
        <v/>
      </c>
      <c r="GR68" s="55" t="str">
        <f t="shared" si="67"/>
        <v/>
      </c>
      <c r="GS68" s="55" t="str">
        <f t="shared" si="67"/>
        <v/>
      </c>
      <c r="GT68" s="55" t="str">
        <f t="shared" si="67"/>
        <v/>
      </c>
      <c r="GU68" s="55" t="str">
        <f t="shared" si="67"/>
        <v/>
      </c>
      <c r="GV68" s="55" t="str">
        <f t="shared" si="67"/>
        <v/>
      </c>
      <c r="GW68" s="55" t="str">
        <f t="shared" si="67"/>
        <v/>
      </c>
      <c r="GX68" s="55" t="str">
        <f t="shared" si="67"/>
        <v/>
      </c>
      <c r="GY68" s="55" t="str">
        <f t="shared" si="67"/>
        <v/>
      </c>
      <c r="GZ68" s="55" t="str">
        <f t="shared" si="67"/>
        <v/>
      </c>
      <c r="HA68" s="55" t="str">
        <f t="shared" si="67"/>
        <v/>
      </c>
      <c r="HB68" s="55" t="str">
        <f t="shared" si="67"/>
        <v/>
      </c>
      <c r="HC68" s="55" t="str">
        <f t="shared" si="67"/>
        <v/>
      </c>
      <c r="HD68" s="55" t="str">
        <f t="shared" si="67"/>
        <v/>
      </c>
      <c r="HE68" s="55" t="str">
        <f t="shared" si="67"/>
        <v/>
      </c>
      <c r="HF68" s="55" t="str">
        <f t="shared" si="67"/>
        <v/>
      </c>
      <c r="HG68" s="55" t="str">
        <f t="shared" si="67"/>
        <v/>
      </c>
      <c r="HH68" s="55" t="str">
        <f t="shared" si="67"/>
        <v/>
      </c>
      <c r="HI68" s="55" t="str">
        <f t="shared" si="67"/>
        <v/>
      </c>
      <c r="HJ68" s="55" t="str">
        <f t="shared" si="67"/>
        <v/>
      </c>
      <c r="HK68" s="55" t="str">
        <f t="shared" si="67"/>
        <v/>
      </c>
      <c r="HL68" s="55" t="str">
        <f t="shared" si="67"/>
        <v/>
      </c>
      <c r="HM68" s="55" t="str">
        <f t="shared" si="67"/>
        <v/>
      </c>
      <c r="HN68" s="55" t="str">
        <f t="shared" si="67"/>
        <v/>
      </c>
      <c r="HO68" s="55" t="str">
        <f t="shared" si="67"/>
        <v/>
      </c>
      <c r="HP68" s="55" t="str">
        <f t="shared" si="67"/>
        <v/>
      </c>
      <c r="HQ68" s="55" t="str">
        <f t="shared" si="67"/>
        <v/>
      </c>
      <c r="HR68" s="55" t="str">
        <f t="shared" si="67"/>
        <v/>
      </c>
      <c r="HS68" s="55" t="str">
        <f t="shared" si="67"/>
        <v/>
      </c>
      <c r="HT68" s="55" t="str">
        <f t="shared" si="67"/>
        <v/>
      </c>
      <c r="HU68" s="55" t="str">
        <f t="shared" si="67"/>
        <v/>
      </c>
      <c r="HV68" s="55" t="str">
        <f t="shared" si="67"/>
        <v/>
      </c>
      <c r="HW68" s="55" t="str">
        <f t="shared" si="67"/>
        <v/>
      </c>
      <c r="HX68" s="55" t="str">
        <f t="shared" si="67"/>
        <v/>
      </c>
      <c r="HY68" s="55" t="str">
        <f t="shared" si="67"/>
        <v/>
      </c>
      <c r="HZ68" s="55" t="str">
        <f t="shared" si="67"/>
        <v/>
      </c>
      <c r="IA68" s="55" t="str">
        <f t="shared" si="67"/>
        <v/>
      </c>
      <c r="IB68" s="55" t="str">
        <f t="shared" si="67"/>
        <v/>
      </c>
      <c r="IC68" s="55" t="str">
        <f t="shared" si="67"/>
        <v/>
      </c>
      <c r="ID68" s="55" t="str">
        <f t="shared" si="67"/>
        <v/>
      </c>
      <c r="IE68" s="55" t="str">
        <f t="shared" si="67"/>
        <v/>
      </c>
      <c r="IF68" s="55" t="str">
        <f t="shared" si="67"/>
        <v/>
      </c>
      <c r="IG68" s="55" t="str">
        <f t="shared" si="67"/>
        <v/>
      </c>
      <c r="IH68" s="55" t="str">
        <f t="shared" si="67"/>
        <v/>
      </c>
      <c r="II68" s="55" t="str">
        <f t="shared" si="67"/>
        <v/>
      </c>
      <c r="IJ68" s="55" t="str">
        <f t="shared" si="67"/>
        <v/>
      </c>
      <c r="IK68" s="55" t="str">
        <f t="shared" si="67"/>
        <v/>
      </c>
      <c r="IL68" s="55" t="str">
        <f t="shared" si="67"/>
        <v/>
      </c>
      <c r="IM68" s="55" t="str">
        <f t="shared" si="67"/>
        <v/>
      </c>
      <c r="IN68" s="55" t="str">
        <f t="shared" si="67"/>
        <v/>
      </c>
      <c r="IO68" s="55" t="str">
        <f t="shared" si="67"/>
        <v/>
      </c>
      <c r="IP68" s="55" t="str">
        <f t="shared" si="67"/>
        <v/>
      </c>
      <c r="IQ68" s="55" t="str">
        <f t="shared" si="67"/>
        <v/>
      </c>
      <c r="IR68" s="55" t="str">
        <f t="shared" si="67"/>
        <v/>
      </c>
      <c r="IS68" s="55" t="str">
        <f t="shared" si="67"/>
        <v/>
      </c>
      <c r="IT68" s="55" t="str">
        <f t="shared" ref="IT68:LE68" si="68">IF(IT46="","",SUM(IT56:IT59))</f>
        <v/>
      </c>
      <c r="IU68" s="55" t="str">
        <f t="shared" si="68"/>
        <v/>
      </c>
      <c r="IV68" s="55" t="str">
        <f t="shared" si="68"/>
        <v/>
      </c>
      <c r="IW68" s="55" t="str">
        <f t="shared" si="68"/>
        <v/>
      </c>
      <c r="IX68" s="55" t="str">
        <f t="shared" si="68"/>
        <v/>
      </c>
      <c r="IY68" s="55" t="str">
        <f t="shared" si="68"/>
        <v/>
      </c>
      <c r="IZ68" s="55" t="str">
        <f t="shared" si="68"/>
        <v/>
      </c>
      <c r="JA68" s="55" t="str">
        <f t="shared" si="68"/>
        <v/>
      </c>
      <c r="JB68" s="55" t="str">
        <f t="shared" si="68"/>
        <v/>
      </c>
      <c r="JC68" s="55" t="str">
        <f t="shared" si="68"/>
        <v/>
      </c>
      <c r="JD68" s="55" t="str">
        <f t="shared" si="68"/>
        <v/>
      </c>
      <c r="JE68" s="55" t="str">
        <f t="shared" si="68"/>
        <v/>
      </c>
      <c r="JF68" s="55" t="str">
        <f t="shared" si="68"/>
        <v/>
      </c>
      <c r="JG68" s="55" t="str">
        <f t="shared" si="68"/>
        <v/>
      </c>
      <c r="JH68" s="55" t="str">
        <f t="shared" si="68"/>
        <v/>
      </c>
      <c r="JI68" s="55" t="str">
        <f t="shared" si="68"/>
        <v/>
      </c>
      <c r="JJ68" s="55" t="str">
        <f t="shared" si="68"/>
        <v/>
      </c>
      <c r="JK68" s="55" t="str">
        <f t="shared" si="68"/>
        <v/>
      </c>
      <c r="JL68" s="55" t="str">
        <f t="shared" si="68"/>
        <v/>
      </c>
      <c r="JM68" s="55" t="str">
        <f t="shared" si="68"/>
        <v/>
      </c>
      <c r="JN68" s="55" t="str">
        <f t="shared" si="68"/>
        <v/>
      </c>
      <c r="JO68" s="55" t="str">
        <f t="shared" si="68"/>
        <v/>
      </c>
      <c r="JP68" s="55" t="str">
        <f t="shared" si="68"/>
        <v/>
      </c>
      <c r="JQ68" s="55" t="str">
        <f t="shared" si="68"/>
        <v/>
      </c>
      <c r="JR68" s="55" t="str">
        <f t="shared" si="68"/>
        <v/>
      </c>
      <c r="JS68" s="55" t="str">
        <f t="shared" si="68"/>
        <v/>
      </c>
      <c r="JT68" s="55" t="str">
        <f t="shared" si="68"/>
        <v/>
      </c>
      <c r="JU68" s="55" t="str">
        <f t="shared" si="68"/>
        <v/>
      </c>
      <c r="JV68" s="55" t="str">
        <f t="shared" si="68"/>
        <v/>
      </c>
      <c r="JW68" s="55" t="str">
        <f t="shared" si="68"/>
        <v/>
      </c>
      <c r="JX68" s="55" t="str">
        <f t="shared" si="68"/>
        <v/>
      </c>
      <c r="JY68" s="55" t="str">
        <f t="shared" si="68"/>
        <v/>
      </c>
      <c r="JZ68" s="55" t="str">
        <f t="shared" si="68"/>
        <v/>
      </c>
      <c r="KA68" s="55" t="str">
        <f t="shared" si="68"/>
        <v/>
      </c>
      <c r="KB68" s="55" t="str">
        <f t="shared" si="68"/>
        <v/>
      </c>
      <c r="KC68" s="55" t="str">
        <f t="shared" si="68"/>
        <v/>
      </c>
      <c r="KD68" s="55" t="str">
        <f t="shared" si="68"/>
        <v/>
      </c>
      <c r="KE68" s="55" t="str">
        <f t="shared" si="68"/>
        <v/>
      </c>
      <c r="KF68" s="55" t="str">
        <f t="shared" si="68"/>
        <v/>
      </c>
      <c r="KG68" s="55" t="str">
        <f t="shared" si="68"/>
        <v/>
      </c>
      <c r="KH68" s="55" t="str">
        <f t="shared" si="68"/>
        <v/>
      </c>
      <c r="KI68" s="55" t="str">
        <f t="shared" si="68"/>
        <v/>
      </c>
      <c r="KJ68" s="55" t="str">
        <f t="shared" si="68"/>
        <v/>
      </c>
      <c r="KK68" s="55" t="str">
        <f t="shared" si="68"/>
        <v/>
      </c>
      <c r="KL68" s="55" t="str">
        <f t="shared" si="68"/>
        <v/>
      </c>
      <c r="KM68" s="55" t="str">
        <f t="shared" si="68"/>
        <v/>
      </c>
      <c r="KN68" s="55" t="str">
        <f t="shared" si="68"/>
        <v/>
      </c>
      <c r="KO68" s="55" t="str">
        <f t="shared" si="68"/>
        <v/>
      </c>
      <c r="KP68" s="55" t="str">
        <f t="shared" si="68"/>
        <v/>
      </c>
      <c r="KQ68" s="55" t="str">
        <f t="shared" si="68"/>
        <v/>
      </c>
      <c r="KR68" s="55" t="str">
        <f t="shared" si="68"/>
        <v/>
      </c>
      <c r="KS68" s="55" t="str">
        <f t="shared" si="68"/>
        <v/>
      </c>
      <c r="KT68" s="55" t="str">
        <f t="shared" si="68"/>
        <v/>
      </c>
      <c r="KU68" s="55" t="str">
        <f t="shared" si="68"/>
        <v/>
      </c>
      <c r="KV68" s="55" t="str">
        <f t="shared" si="68"/>
        <v/>
      </c>
      <c r="KW68" s="55" t="str">
        <f t="shared" si="68"/>
        <v/>
      </c>
      <c r="KX68" s="55" t="str">
        <f t="shared" si="68"/>
        <v/>
      </c>
      <c r="KY68" s="55" t="str">
        <f t="shared" si="68"/>
        <v/>
      </c>
      <c r="KZ68" s="55" t="str">
        <f t="shared" si="68"/>
        <v/>
      </c>
      <c r="LA68" s="55" t="str">
        <f t="shared" si="68"/>
        <v/>
      </c>
      <c r="LB68" s="55" t="str">
        <f t="shared" si="68"/>
        <v/>
      </c>
      <c r="LC68" s="55" t="str">
        <f t="shared" si="68"/>
        <v/>
      </c>
      <c r="LD68" s="55" t="str">
        <f t="shared" si="68"/>
        <v/>
      </c>
      <c r="LE68" s="55" t="str">
        <f t="shared" si="68"/>
        <v/>
      </c>
      <c r="LF68" s="55" t="str">
        <f t="shared" ref="LF68:NQ68" si="69">IF(LF46="","",SUM(LF56:LF59))</f>
        <v/>
      </c>
      <c r="LG68" s="55" t="str">
        <f t="shared" si="69"/>
        <v/>
      </c>
      <c r="LH68" s="55" t="str">
        <f t="shared" si="69"/>
        <v/>
      </c>
      <c r="LI68" s="55" t="str">
        <f t="shared" si="69"/>
        <v/>
      </c>
      <c r="LJ68" s="55" t="str">
        <f t="shared" si="69"/>
        <v/>
      </c>
      <c r="LK68" s="55" t="str">
        <f t="shared" si="69"/>
        <v/>
      </c>
      <c r="LL68" s="55" t="str">
        <f t="shared" si="69"/>
        <v/>
      </c>
      <c r="LM68" s="55" t="str">
        <f t="shared" si="69"/>
        <v/>
      </c>
      <c r="LN68" s="55" t="str">
        <f t="shared" si="69"/>
        <v/>
      </c>
      <c r="LO68" s="55" t="str">
        <f t="shared" si="69"/>
        <v/>
      </c>
      <c r="LP68" s="55" t="str">
        <f t="shared" si="69"/>
        <v/>
      </c>
      <c r="LQ68" s="55" t="str">
        <f t="shared" si="69"/>
        <v/>
      </c>
      <c r="LR68" s="55" t="str">
        <f t="shared" si="69"/>
        <v/>
      </c>
      <c r="LS68" s="55" t="str">
        <f t="shared" si="69"/>
        <v/>
      </c>
      <c r="LT68" s="55" t="str">
        <f t="shared" si="69"/>
        <v/>
      </c>
      <c r="LU68" s="55" t="str">
        <f t="shared" si="69"/>
        <v/>
      </c>
      <c r="LV68" s="55" t="str">
        <f t="shared" si="69"/>
        <v/>
      </c>
      <c r="LW68" s="55" t="str">
        <f t="shared" si="69"/>
        <v/>
      </c>
      <c r="LX68" s="55" t="str">
        <f t="shared" si="69"/>
        <v/>
      </c>
      <c r="LY68" s="55" t="str">
        <f t="shared" si="69"/>
        <v/>
      </c>
      <c r="LZ68" s="55" t="str">
        <f t="shared" si="69"/>
        <v/>
      </c>
      <c r="MA68" s="55" t="str">
        <f t="shared" si="69"/>
        <v/>
      </c>
      <c r="MB68" s="55" t="str">
        <f t="shared" si="69"/>
        <v/>
      </c>
      <c r="MC68" s="55" t="str">
        <f t="shared" si="69"/>
        <v/>
      </c>
      <c r="MD68" s="55" t="str">
        <f t="shared" si="69"/>
        <v/>
      </c>
      <c r="ME68" s="55" t="str">
        <f t="shared" si="69"/>
        <v/>
      </c>
      <c r="MF68" s="55" t="str">
        <f t="shared" si="69"/>
        <v/>
      </c>
      <c r="MG68" s="55" t="str">
        <f t="shared" si="69"/>
        <v/>
      </c>
      <c r="MH68" s="55" t="str">
        <f t="shared" si="69"/>
        <v/>
      </c>
      <c r="MI68" s="55" t="str">
        <f t="shared" si="69"/>
        <v/>
      </c>
      <c r="MJ68" s="55" t="str">
        <f t="shared" si="69"/>
        <v/>
      </c>
      <c r="MK68" s="55" t="str">
        <f t="shared" si="69"/>
        <v/>
      </c>
      <c r="ML68" s="55" t="str">
        <f t="shared" si="69"/>
        <v/>
      </c>
      <c r="MM68" s="55" t="str">
        <f t="shared" si="69"/>
        <v/>
      </c>
      <c r="MN68" s="55" t="str">
        <f t="shared" si="69"/>
        <v/>
      </c>
      <c r="MO68" s="55" t="str">
        <f t="shared" si="69"/>
        <v/>
      </c>
      <c r="MP68" s="55" t="str">
        <f t="shared" si="69"/>
        <v/>
      </c>
      <c r="MQ68" s="55" t="str">
        <f t="shared" si="69"/>
        <v/>
      </c>
      <c r="MR68" s="55" t="str">
        <f t="shared" si="69"/>
        <v/>
      </c>
      <c r="MS68" s="55" t="str">
        <f t="shared" si="69"/>
        <v/>
      </c>
      <c r="MT68" s="55" t="str">
        <f t="shared" si="69"/>
        <v/>
      </c>
      <c r="MU68" s="55" t="str">
        <f t="shared" si="69"/>
        <v/>
      </c>
      <c r="MV68" s="55" t="str">
        <f t="shared" si="69"/>
        <v/>
      </c>
      <c r="MW68" s="55" t="str">
        <f t="shared" si="69"/>
        <v/>
      </c>
      <c r="MX68" s="55" t="str">
        <f t="shared" si="69"/>
        <v/>
      </c>
      <c r="MY68" s="55" t="str">
        <f t="shared" si="69"/>
        <v/>
      </c>
      <c r="MZ68" s="55" t="str">
        <f t="shared" si="69"/>
        <v/>
      </c>
      <c r="NA68" s="55" t="str">
        <f t="shared" si="69"/>
        <v/>
      </c>
      <c r="NB68" s="55" t="str">
        <f t="shared" si="69"/>
        <v/>
      </c>
      <c r="NC68" s="55" t="str">
        <f t="shared" si="69"/>
        <v/>
      </c>
      <c r="ND68" s="55" t="str">
        <f t="shared" si="69"/>
        <v/>
      </c>
      <c r="NE68" s="55" t="str">
        <f t="shared" si="69"/>
        <v/>
      </c>
      <c r="NF68" s="55" t="str">
        <f t="shared" si="69"/>
        <v/>
      </c>
      <c r="NG68" s="55" t="str">
        <f t="shared" si="69"/>
        <v/>
      </c>
      <c r="NH68" s="55" t="str">
        <f t="shared" si="69"/>
        <v/>
      </c>
      <c r="NI68" s="55" t="str">
        <f t="shared" si="69"/>
        <v/>
      </c>
      <c r="NJ68" s="55" t="str">
        <f t="shared" si="69"/>
        <v/>
      </c>
      <c r="NK68" s="55" t="str">
        <f t="shared" si="69"/>
        <v/>
      </c>
      <c r="NL68" s="55" t="str">
        <f t="shared" si="69"/>
        <v/>
      </c>
      <c r="NM68" s="55" t="str">
        <f t="shared" si="69"/>
        <v/>
      </c>
      <c r="NN68" s="55" t="str">
        <f t="shared" si="69"/>
        <v/>
      </c>
      <c r="NO68" s="55" t="str">
        <f t="shared" si="69"/>
        <v/>
      </c>
      <c r="NP68" s="55" t="str">
        <f t="shared" si="69"/>
        <v/>
      </c>
      <c r="NQ68" s="55" t="str">
        <f t="shared" si="69"/>
        <v/>
      </c>
      <c r="NR68" s="55" t="str">
        <f t="shared" ref="NR68:QC68" si="70">IF(NR46="","",SUM(NR56:NR59))</f>
        <v/>
      </c>
      <c r="NS68" s="55" t="str">
        <f t="shared" si="70"/>
        <v/>
      </c>
      <c r="NT68" s="55" t="str">
        <f t="shared" si="70"/>
        <v/>
      </c>
      <c r="NU68" s="55" t="str">
        <f t="shared" si="70"/>
        <v/>
      </c>
      <c r="NV68" s="55" t="str">
        <f t="shared" si="70"/>
        <v/>
      </c>
      <c r="NW68" s="55" t="str">
        <f t="shared" si="70"/>
        <v/>
      </c>
      <c r="NX68" s="55" t="str">
        <f t="shared" si="70"/>
        <v/>
      </c>
      <c r="NY68" s="55" t="str">
        <f t="shared" si="70"/>
        <v/>
      </c>
      <c r="NZ68" s="55" t="str">
        <f t="shared" si="70"/>
        <v/>
      </c>
      <c r="OA68" s="55" t="str">
        <f t="shared" si="70"/>
        <v/>
      </c>
      <c r="OB68" s="55" t="str">
        <f t="shared" si="70"/>
        <v/>
      </c>
      <c r="OC68" s="55" t="str">
        <f t="shared" si="70"/>
        <v/>
      </c>
      <c r="OD68" s="55" t="str">
        <f t="shared" si="70"/>
        <v/>
      </c>
      <c r="OE68" s="55" t="str">
        <f t="shared" si="70"/>
        <v/>
      </c>
      <c r="OF68" s="55" t="str">
        <f t="shared" si="70"/>
        <v/>
      </c>
      <c r="OG68" s="55" t="str">
        <f t="shared" si="70"/>
        <v/>
      </c>
      <c r="OH68" s="55" t="str">
        <f t="shared" si="70"/>
        <v/>
      </c>
      <c r="OI68" s="55" t="str">
        <f t="shared" si="70"/>
        <v/>
      </c>
      <c r="OJ68" s="55" t="str">
        <f t="shared" si="70"/>
        <v/>
      </c>
      <c r="OK68" s="55" t="str">
        <f t="shared" si="70"/>
        <v/>
      </c>
      <c r="OL68" s="55" t="str">
        <f t="shared" si="70"/>
        <v/>
      </c>
      <c r="OM68" s="55" t="str">
        <f t="shared" si="70"/>
        <v/>
      </c>
      <c r="ON68" s="55" t="str">
        <f t="shared" si="70"/>
        <v/>
      </c>
      <c r="OO68" s="55" t="str">
        <f t="shared" si="70"/>
        <v/>
      </c>
      <c r="OP68" s="55" t="str">
        <f t="shared" si="70"/>
        <v/>
      </c>
      <c r="OQ68" s="55" t="str">
        <f t="shared" si="70"/>
        <v/>
      </c>
      <c r="OR68" s="55" t="str">
        <f t="shared" si="70"/>
        <v/>
      </c>
      <c r="OS68" s="55" t="str">
        <f t="shared" si="70"/>
        <v/>
      </c>
      <c r="OT68" s="55" t="str">
        <f t="shared" si="70"/>
        <v/>
      </c>
      <c r="OU68" s="55" t="str">
        <f t="shared" si="70"/>
        <v/>
      </c>
      <c r="OV68" s="55" t="str">
        <f t="shared" si="70"/>
        <v/>
      </c>
      <c r="OW68" s="55" t="str">
        <f t="shared" si="70"/>
        <v/>
      </c>
      <c r="OX68" s="55" t="str">
        <f t="shared" si="70"/>
        <v/>
      </c>
      <c r="OY68" s="55" t="str">
        <f t="shared" si="70"/>
        <v/>
      </c>
      <c r="OZ68" s="55" t="str">
        <f t="shared" si="70"/>
        <v/>
      </c>
      <c r="PA68" s="55" t="str">
        <f t="shared" si="70"/>
        <v/>
      </c>
      <c r="PB68" s="55" t="str">
        <f t="shared" si="70"/>
        <v/>
      </c>
      <c r="PC68" s="55" t="str">
        <f t="shared" si="70"/>
        <v/>
      </c>
      <c r="PD68" s="55" t="str">
        <f t="shared" si="70"/>
        <v/>
      </c>
      <c r="PE68" s="55" t="str">
        <f t="shared" si="70"/>
        <v/>
      </c>
      <c r="PF68" s="55" t="str">
        <f t="shared" si="70"/>
        <v/>
      </c>
      <c r="PG68" s="55" t="str">
        <f t="shared" si="70"/>
        <v/>
      </c>
      <c r="PH68" s="55" t="str">
        <f t="shared" si="70"/>
        <v/>
      </c>
      <c r="PI68" s="55" t="str">
        <f t="shared" si="70"/>
        <v/>
      </c>
      <c r="PJ68" s="55" t="str">
        <f t="shared" si="70"/>
        <v/>
      </c>
      <c r="PK68" s="55" t="str">
        <f t="shared" si="70"/>
        <v/>
      </c>
      <c r="PL68" s="55" t="str">
        <f t="shared" si="70"/>
        <v/>
      </c>
      <c r="PM68" s="55" t="str">
        <f t="shared" si="70"/>
        <v/>
      </c>
      <c r="PN68" s="55" t="str">
        <f t="shared" si="70"/>
        <v/>
      </c>
      <c r="PO68" s="55" t="str">
        <f t="shared" si="70"/>
        <v/>
      </c>
      <c r="PP68" s="55" t="str">
        <f t="shared" si="70"/>
        <v/>
      </c>
      <c r="PQ68" s="55" t="str">
        <f t="shared" si="70"/>
        <v/>
      </c>
      <c r="PR68" s="55" t="str">
        <f t="shared" si="70"/>
        <v/>
      </c>
      <c r="PS68" s="55" t="str">
        <f t="shared" si="70"/>
        <v/>
      </c>
      <c r="PT68" s="55" t="str">
        <f t="shared" si="70"/>
        <v/>
      </c>
      <c r="PU68" s="55" t="str">
        <f t="shared" si="70"/>
        <v/>
      </c>
      <c r="PV68" s="55" t="str">
        <f t="shared" si="70"/>
        <v/>
      </c>
      <c r="PW68" s="55" t="str">
        <f t="shared" si="70"/>
        <v/>
      </c>
      <c r="PX68" s="55" t="str">
        <f t="shared" si="70"/>
        <v/>
      </c>
      <c r="PY68" s="55" t="str">
        <f t="shared" si="70"/>
        <v/>
      </c>
      <c r="PZ68" s="55" t="str">
        <f t="shared" si="70"/>
        <v/>
      </c>
      <c r="QA68" s="55" t="str">
        <f t="shared" si="70"/>
        <v/>
      </c>
      <c r="QB68" s="55" t="str">
        <f t="shared" si="70"/>
        <v/>
      </c>
      <c r="QC68" s="55" t="str">
        <f t="shared" si="70"/>
        <v/>
      </c>
      <c r="QD68" s="55" t="str">
        <f t="shared" ref="QD68:SO68" si="71">IF(QD46="","",SUM(QD56:QD59))</f>
        <v/>
      </c>
      <c r="QE68" s="55" t="str">
        <f t="shared" si="71"/>
        <v/>
      </c>
      <c r="QF68" s="55" t="str">
        <f t="shared" si="71"/>
        <v/>
      </c>
      <c r="QG68" s="55" t="str">
        <f t="shared" si="71"/>
        <v/>
      </c>
      <c r="QH68" s="55" t="str">
        <f t="shared" si="71"/>
        <v/>
      </c>
      <c r="QI68" s="55" t="str">
        <f t="shared" si="71"/>
        <v/>
      </c>
      <c r="QJ68" s="55" t="str">
        <f t="shared" si="71"/>
        <v/>
      </c>
      <c r="QK68" s="55" t="str">
        <f t="shared" si="71"/>
        <v/>
      </c>
      <c r="QL68" s="55" t="str">
        <f t="shared" si="71"/>
        <v/>
      </c>
      <c r="QM68" s="55" t="str">
        <f t="shared" si="71"/>
        <v/>
      </c>
      <c r="QN68" s="55" t="str">
        <f t="shared" si="71"/>
        <v/>
      </c>
      <c r="QO68" s="55" t="str">
        <f t="shared" si="71"/>
        <v/>
      </c>
      <c r="QP68" s="55" t="str">
        <f t="shared" si="71"/>
        <v/>
      </c>
      <c r="QQ68" s="55" t="str">
        <f t="shared" si="71"/>
        <v/>
      </c>
      <c r="QR68" s="55" t="str">
        <f t="shared" si="71"/>
        <v/>
      </c>
      <c r="QS68" s="55" t="str">
        <f t="shared" si="71"/>
        <v/>
      </c>
      <c r="QT68" s="55" t="str">
        <f t="shared" si="71"/>
        <v/>
      </c>
      <c r="QU68" s="55" t="str">
        <f t="shared" si="71"/>
        <v/>
      </c>
      <c r="QV68" s="55" t="str">
        <f t="shared" si="71"/>
        <v/>
      </c>
      <c r="QW68" s="55" t="str">
        <f t="shared" si="71"/>
        <v/>
      </c>
      <c r="QX68" s="55" t="str">
        <f t="shared" si="71"/>
        <v/>
      </c>
      <c r="QY68" s="55" t="str">
        <f t="shared" si="71"/>
        <v/>
      </c>
      <c r="QZ68" s="55" t="str">
        <f t="shared" si="71"/>
        <v/>
      </c>
      <c r="RA68" s="55" t="str">
        <f t="shared" si="71"/>
        <v/>
      </c>
      <c r="RB68" s="55" t="str">
        <f t="shared" si="71"/>
        <v/>
      </c>
      <c r="RC68" s="55" t="str">
        <f t="shared" si="71"/>
        <v/>
      </c>
      <c r="RD68" s="55" t="str">
        <f t="shared" si="71"/>
        <v/>
      </c>
      <c r="RE68" s="55" t="str">
        <f t="shared" si="71"/>
        <v/>
      </c>
      <c r="RF68" s="55" t="str">
        <f t="shared" si="71"/>
        <v/>
      </c>
      <c r="RG68" s="55" t="str">
        <f t="shared" si="71"/>
        <v/>
      </c>
      <c r="RH68" s="55" t="str">
        <f t="shared" si="71"/>
        <v/>
      </c>
      <c r="RI68" s="55" t="str">
        <f t="shared" si="71"/>
        <v/>
      </c>
      <c r="RJ68" s="55" t="str">
        <f t="shared" si="71"/>
        <v/>
      </c>
      <c r="RK68" s="55" t="str">
        <f t="shared" si="71"/>
        <v/>
      </c>
      <c r="RL68" s="55" t="str">
        <f t="shared" si="71"/>
        <v/>
      </c>
      <c r="RM68" s="55" t="str">
        <f t="shared" si="71"/>
        <v/>
      </c>
      <c r="RN68" s="55" t="str">
        <f t="shared" si="71"/>
        <v/>
      </c>
      <c r="RO68" s="55" t="str">
        <f t="shared" si="71"/>
        <v/>
      </c>
      <c r="RP68" s="55" t="str">
        <f t="shared" si="71"/>
        <v/>
      </c>
      <c r="RQ68" s="55" t="str">
        <f t="shared" si="71"/>
        <v/>
      </c>
      <c r="RR68" s="55" t="str">
        <f t="shared" si="71"/>
        <v/>
      </c>
      <c r="RS68" s="55" t="str">
        <f t="shared" si="71"/>
        <v/>
      </c>
      <c r="RT68" s="55" t="str">
        <f t="shared" si="71"/>
        <v/>
      </c>
      <c r="RU68" s="55" t="str">
        <f t="shared" si="71"/>
        <v/>
      </c>
      <c r="RV68" s="55" t="str">
        <f t="shared" si="71"/>
        <v/>
      </c>
      <c r="RW68" s="55" t="str">
        <f t="shared" si="71"/>
        <v/>
      </c>
      <c r="RX68" s="55" t="str">
        <f t="shared" si="71"/>
        <v/>
      </c>
      <c r="RY68" s="55" t="str">
        <f t="shared" si="71"/>
        <v/>
      </c>
      <c r="RZ68" s="55" t="str">
        <f t="shared" si="71"/>
        <v/>
      </c>
      <c r="SA68" s="55" t="str">
        <f t="shared" si="71"/>
        <v/>
      </c>
      <c r="SB68" s="55" t="str">
        <f t="shared" si="71"/>
        <v/>
      </c>
      <c r="SC68" s="55" t="str">
        <f t="shared" si="71"/>
        <v/>
      </c>
      <c r="SD68" s="55" t="str">
        <f t="shared" si="71"/>
        <v/>
      </c>
      <c r="SE68" s="55" t="str">
        <f t="shared" si="71"/>
        <v/>
      </c>
      <c r="SF68" s="55" t="str">
        <f t="shared" si="71"/>
        <v/>
      </c>
      <c r="SG68" s="55" t="str">
        <f t="shared" si="71"/>
        <v/>
      </c>
      <c r="SH68" s="55" t="str">
        <f t="shared" si="71"/>
        <v/>
      </c>
      <c r="SI68" s="55" t="str">
        <f t="shared" si="71"/>
        <v/>
      </c>
      <c r="SJ68" s="55" t="str">
        <f t="shared" si="71"/>
        <v/>
      </c>
      <c r="SK68" s="55" t="str">
        <f t="shared" si="71"/>
        <v/>
      </c>
      <c r="SL68" s="55" t="str">
        <f t="shared" si="71"/>
        <v/>
      </c>
      <c r="SM68" s="55" t="str">
        <f t="shared" si="71"/>
        <v/>
      </c>
      <c r="SN68" s="55" t="str">
        <f t="shared" si="71"/>
        <v/>
      </c>
      <c r="SO68" s="55" t="str">
        <f t="shared" si="71"/>
        <v/>
      </c>
      <c r="SP68" s="55" t="str">
        <f t="shared" ref="SP68:VA68" si="72">IF(SP46="","",SUM(SP56:SP59))</f>
        <v/>
      </c>
      <c r="SQ68" s="55" t="str">
        <f t="shared" si="72"/>
        <v/>
      </c>
      <c r="SR68" s="55" t="str">
        <f t="shared" si="72"/>
        <v/>
      </c>
      <c r="SS68" s="55" t="str">
        <f t="shared" si="72"/>
        <v/>
      </c>
      <c r="ST68" s="55" t="str">
        <f t="shared" si="72"/>
        <v/>
      </c>
      <c r="SU68" s="55" t="str">
        <f t="shared" si="72"/>
        <v/>
      </c>
      <c r="SV68" s="55" t="str">
        <f t="shared" si="72"/>
        <v/>
      </c>
      <c r="SW68" s="55" t="str">
        <f t="shared" si="72"/>
        <v/>
      </c>
      <c r="SX68" s="55" t="str">
        <f t="shared" si="72"/>
        <v/>
      </c>
      <c r="SY68" s="55" t="str">
        <f t="shared" si="72"/>
        <v/>
      </c>
      <c r="SZ68" s="55" t="str">
        <f t="shared" si="72"/>
        <v/>
      </c>
      <c r="TA68" s="55" t="str">
        <f t="shared" si="72"/>
        <v/>
      </c>
      <c r="TB68" s="55" t="str">
        <f t="shared" si="72"/>
        <v/>
      </c>
      <c r="TC68" s="55" t="str">
        <f t="shared" si="72"/>
        <v/>
      </c>
      <c r="TD68" s="55" t="str">
        <f t="shared" si="72"/>
        <v/>
      </c>
      <c r="TE68" s="55" t="str">
        <f t="shared" si="72"/>
        <v/>
      </c>
      <c r="TF68" s="55" t="str">
        <f t="shared" si="72"/>
        <v/>
      </c>
      <c r="TG68" s="55" t="str">
        <f t="shared" si="72"/>
        <v/>
      </c>
      <c r="TH68" s="55" t="str">
        <f t="shared" si="72"/>
        <v/>
      </c>
      <c r="TI68" s="55" t="str">
        <f t="shared" si="72"/>
        <v/>
      </c>
      <c r="TJ68" s="55" t="str">
        <f t="shared" si="72"/>
        <v/>
      </c>
      <c r="TK68" s="55" t="str">
        <f t="shared" si="72"/>
        <v/>
      </c>
      <c r="TL68" s="55" t="str">
        <f t="shared" si="72"/>
        <v/>
      </c>
      <c r="TM68" s="55" t="str">
        <f t="shared" si="72"/>
        <v/>
      </c>
      <c r="TN68" s="55" t="str">
        <f t="shared" si="72"/>
        <v/>
      </c>
      <c r="TO68" s="55" t="str">
        <f t="shared" si="72"/>
        <v/>
      </c>
      <c r="TP68" s="55" t="str">
        <f t="shared" si="72"/>
        <v/>
      </c>
      <c r="TQ68" s="55" t="str">
        <f t="shared" si="72"/>
        <v/>
      </c>
      <c r="TR68" s="55" t="str">
        <f t="shared" si="72"/>
        <v/>
      </c>
      <c r="TS68" s="55" t="str">
        <f t="shared" si="72"/>
        <v/>
      </c>
      <c r="TT68" s="55" t="str">
        <f t="shared" si="72"/>
        <v/>
      </c>
      <c r="TU68" s="55" t="str">
        <f t="shared" si="72"/>
        <v/>
      </c>
      <c r="TV68" s="55" t="str">
        <f t="shared" si="72"/>
        <v/>
      </c>
      <c r="TW68" s="55" t="str">
        <f t="shared" si="72"/>
        <v/>
      </c>
      <c r="TX68" s="55" t="str">
        <f t="shared" si="72"/>
        <v/>
      </c>
      <c r="TY68" s="55" t="str">
        <f t="shared" si="72"/>
        <v/>
      </c>
      <c r="TZ68" s="55" t="str">
        <f t="shared" si="72"/>
        <v/>
      </c>
      <c r="UA68" s="55" t="str">
        <f t="shared" si="72"/>
        <v/>
      </c>
      <c r="UB68" s="55" t="str">
        <f t="shared" si="72"/>
        <v/>
      </c>
      <c r="UC68" s="55" t="str">
        <f t="shared" si="72"/>
        <v/>
      </c>
      <c r="UD68" s="55" t="str">
        <f t="shared" si="72"/>
        <v/>
      </c>
      <c r="UE68" s="55" t="str">
        <f t="shared" si="72"/>
        <v/>
      </c>
      <c r="UF68" s="55" t="str">
        <f t="shared" si="72"/>
        <v/>
      </c>
      <c r="UG68" s="55" t="str">
        <f t="shared" si="72"/>
        <v/>
      </c>
      <c r="UH68" s="55" t="str">
        <f t="shared" si="72"/>
        <v/>
      </c>
      <c r="UI68" s="55" t="str">
        <f t="shared" si="72"/>
        <v/>
      </c>
      <c r="UJ68" s="55" t="str">
        <f t="shared" si="72"/>
        <v/>
      </c>
      <c r="UK68" s="55" t="str">
        <f t="shared" si="72"/>
        <v/>
      </c>
      <c r="UL68" s="55" t="str">
        <f t="shared" si="72"/>
        <v/>
      </c>
      <c r="UM68" s="55" t="str">
        <f t="shared" si="72"/>
        <v/>
      </c>
      <c r="UN68" s="55" t="str">
        <f t="shared" si="72"/>
        <v/>
      </c>
      <c r="UO68" s="55" t="str">
        <f t="shared" si="72"/>
        <v/>
      </c>
      <c r="UP68" s="55" t="str">
        <f t="shared" si="72"/>
        <v/>
      </c>
      <c r="UQ68" s="55" t="str">
        <f t="shared" si="72"/>
        <v/>
      </c>
      <c r="UR68" s="55" t="str">
        <f t="shared" si="72"/>
        <v/>
      </c>
      <c r="US68" s="55" t="str">
        <f t="shared" si="72"/>
        <v/>
      </c>
      <c r="UT68" s="55" t="str">
        <f t="shared" si="72"/>
        <v/>
      </c>
      <c r="UU68" s="55" t="str">
        <f t="shared" si="72"/>
        <v/>
      </c>
      <c r="UV68" s="55" t="str">
        <f t="shared" si="72"/>
        <v/>
      </c>
      <c r="UW68" s="55" t="str">
        <f t="shared" si="72"/>
        <v/>
      </c>
      <c r="UX68" s="55" t="str">
        <f t="shared" si="72"/>
        <v/>
      </c>
      <c r="UY68" s="55" t="str">
        <f t="shared" si="72"/>
        <v/>
      </c>
      <c r="UZ68" s="55" t="str">
        <f t="shared" si="72"/>
        <v/>
      </c>
      <c r="VA68" s="55" t="str">
        <f t="shared" si="72"/>
        <v/>
      </c>
      <c r="VB68" s="55" t="str">
        <f t="shared" ref="VB68:XM68" si="73">IF(VB46="","",SUM(VB56:VB59))</f>
        <v/>
      </c>
      <c r="VC68" s="55" t="str">
        <f t="shared" si="73"/>
        <v/>
      </c>
      <c r="VD68" s="55" t="str">
        <f t="shared" si="73"/>
        <v/>
      </c>
      <c r="VE68" s="55" t="str">
        <f t="shared" si="73"/>
        <v/>
      </c>
      <c r="VF68" s="55" t="str">
        <f t="shared" si="73"/>
        <v/>
      </c>
      <c r="VG68" s="55" t="str">
        <f t="shared" si="73"/>
        <v/>
      </c>
      <c r="VH68" s="55" t="str">
        <f t="shared" si="73"/>
        <v/>
      </c>
      <c r="VI68" s="55" t="str">
        <f t="shared" si="73"/>
        <v/>
      </c>
      <c r="VJ68" s="55" t="str">
        <f t="shared" si="73"/>
        <v/>
      </c>
      <c r="VK68" s="55" t="str">
        <f t="shared" si="73"/>
        <v/>
      </c>
      <c r="VL68" s="55" t="str">
        <f t="shared" si="73"/>
        <v/>
      </c>
      <c r="VM68" s="55" t="str">
        <f t="shared" si="73"/>
        <v/>
      </c>
      <c r="VN68" s="55" t="str">
        <f t="shared" si="73"/>
        <v/>
      </c>
      <c r="VO68" s="55" t="str">
        <f t="shared" si="73"/>
        <v/>
      </c>
      <c r="VP68" s="55" t="str">
        <f t="shared" si="73"/>
        <v/>
      </c>
      <c r="VQ68" s="55" t="str">
        <f t="shared" si="73"/>
        <v/>
      </c>
      <c r="VR68" s="55" t="str">
        <f t="shared" si="73"/>
        <v/>
      </c>
      <c r="VS68" s="55" t="str">
        <f t="shared" si="73"/>
        <v/>
      </c>
      <c r="VT68" s="55" t="str">
        <f t="shared" si="73"/>
        <v/>
      </c>
      <c r="VU68" s="55" t="str">
        <f t="shared" si="73"/>
        <v/>
      </c>
      <c r="VV68" s="55" t="str">
        <f t="shared" si="73"/>
        <v/>
      </c>
      <c r="VW68" s="55" t="str">
        <f t="shared" si="73"/>
        <v/>
      </c>
      <c r="VX68" s="55" t="str">
        <f t="shared" si="73"/>
        <v/>
      </c>
      <c r="VY68" s="55" t="str">
        <f t="shared" si="73"/>
        <v/>
      </c>
      <c r="VZ68" s="55" t="str">
        <f t="shared" si="73"/>
        <v/>
      </c>
      <c r="WA68" s="55" t="str">
        <f t="shared" si="73"/>
        <v/>
      </c>
      <c r="WB68" s="55" t="str">
        <f t="shared" si="73"/>
        <v/>
      </c>
      <c r="WC68" s="55" t="str">
        <f t="shared" si="73"/>
        <v/>
      </c>
      <c r="WD68" s="55" t="str">
        <f t="shared" si="73"/>
        <v/>
      </c>
      <c r="WE68" s="55" t="str">
        <f t="shared" si="73"/>
        <v/>
      </c>
      <c r="WF68" s="55" t="str">
        <f t="shared" si="73"/>
        <v/>
      </c>
      <c r="WG68" s="55" t="str">
        <f t="shared" si="73"/>
        <v/>
      </c>
      <c r="WH68" s="55" t="str">
        <f t="shared" si="73"/>
        <v/>
      </c>
      <c r="WI68" s="55" t="str">
        <f t="shared" si="73"/>
        <v/>
      </c>
      <c r="WJ68" s="55" t="str">
        <f t="shared" si="73"/>
        <v/>
      </c>
      <c r="WK68" s="55" t="str">
        <f t="shared" si="73"/>
        <v/>
      </c>
      <c r="WL68" s="55" t="str">
        <f t="shared" si="73"/>
        <v/>
      </c>
      <c r="WM68" s="55" t="str">
        <f t="shared" si="73"/>
        <v/>
      </c>
      <c r="WN68" s="55" t="str">
        <f t="shared" si="73"/>
        <v/>
      </c>
      <c r="WO68" s="55" t="str">
        <f t="shared" si="73"/>
        <v/>
      </c>
      <c r="WP68" s="55" t="str">
        <f t="shared" si="73"/>
        <v/>
      </c>
      <c r="WQ68" s="55" t="str">
        <f t="shared" si="73"/>
        <v/>
      </c>
      <c r="WR68" s="55" t="str">
        <f t="shared" si="73"/>
        <v/>
      </c>
      <c r="WS68" s="55" t="str">
        <f t="shared" si="73"/>
        <v/>
      </c>
      <c r="WT68" s="55" t="str">
        <f t="shared" si="73"/>
        <v/>
      </c>
      <c r="WU68" s="55" t="str">
        <f t="shared" si="73"/>
        <v/>
      </c>
      <c r="WV68" s="55" t="str">
        <f t="shared" si="73"/>
        <v/>
      </c>
      <c r="WW68" s="55" t="str">
        <f t="shared" si="73"/>
        <v/>
      </c>
      <c r="WX68" s="55" t="str">
        <f t="shared" si="73"/>
        <v/>
      </c>
      <c r="WY68" s="55" t="str">
        <f t="shared" si="73"/>
        <v/>
      </c>
      <c r="WZ68" s="55" t="str">
        <f t="shared" si="73"/>
        <v/>
      </c>
      <c r="XA68" s="55" t="str">
        <f t="shared" si="73"/>
        <v/>
      </c>
      <c r="XB68" s="55" t="str">
        <f t="shared" si="73"/>
        <v/>
      </c>
      <c r="XC68" s="55" t="str">
        <f t="shared" si="73"/>
        <v/>
      </c>
      <c r="XD68" s="55" t="str">
        <f t="shared" si="73"/>
        <v/>
      </c>
      <c r="XE68" s="55" t="str">
        <f t="shared" si="73"/>
        <v/>
      </c>
      <c r="XF68" s="55" t="str">
        <f t="shared" si="73"/>
        <v/>
      </c>
      <c r="XG68" s="55" t="str">
        <f t="shared" si="73"/>
        <v/>
      </c>
      <c r="XH68" s="55" t="str">
        <f t="shared" si="73"/>
        <v/>
      </c>
      <c r="XI68" s="55" t="str">
        <f t="shared" si="73"/>
        <v/>
      </c>
      <c r="XJ68" s="55" t="str">
        <f t="shared" si="73"/>
        <v/>
      </c>
      <c r="XK68" s="55" t="str">
        <f t="shared" si="73"/>
        <v/>
      </c>
      <c r="XL68" s="55" t="str">
        <f t="shared" si="73"/>
        <v/>
      </c>
      <c r="XM68" s="55" t="str">
        <f t="shared" si="73"/>
        <v/>
      </c>
      <c r="XN68" s="55" t="str">
        <f t="shared" ref="XN68:ZY68" si="74">IF(XN46="","",SUM(XN56:XN59))</f>
        <v/>
      </c>
      <c r="XO68" s="55" t="str">
        <f t="shared" si="74"/>
        <v/>
      </c>
      <c r="XP68" s="55" t="str">
        <f t="shared" si="74"/>
        <v/>
      </c>
      <c r="XQ68" s="55" t="str">
        <f t="shared" si="74"/>
        <v/>
      </c>
      <c r="XR68" s="55" t="str">
        <f t="shared" si="74"/>
        <v/>
      </c>
      <c r="XS68" s="55" t="str">
        <f t="shared" si="74"/>
        <v/>
      </c>
      <c r="XT68" s="55" t="str">
        <f t="shared" si="74"/>
        <v/>
      </c>
      <c r="XU68" s="55" t="str">
        <f t="shared" si="74"/>
        <v/>
      </c>
      <c r="XV68" s="55" t="str">
        <f t="shared" si="74"/>
        <v/>
      </c>
      <c r="XW68" s="55" t="str">
        <f t="shared" si="74"/>
        <v/>
      </c>
      <c r="XX68" s="55" t="str">
        <f t="shared" si="74"/>
        <v/>
      </c>
      <c r="XY68" s="55" t="str">
        <f t="shared" si="74"/>
        <v/>
      </c>
      <c r="XZ68" s="55" t="str">
        <f t="shared" si="74"/>
        <v/>
      </c>
      <c r="YA68" s="55" t="str">
        <f t="shared" si="74"/>
        <v/>
      </c>
      <c r="YB68" s="55" t="str">
        <f t="shared" si="74"/>
        <v/>
      </c>
      <c r="YC68" s="55" t="str">
        <f t="shared" si="74"/>
        <v/>
      </c>
      <c r="YD68" s="55" t="str">
        <f t="shared" si="74"/>
        <v/>
      </c>
      <c r="YE68" s="55" t="str">
        <f t="shared" si="74"/>
        <v/>
      </c>
      <c r="YF68" s="55" t="str">
        <f t="shared" si="74"/>
        <v/>
      </c>
      <c r="YG68" s="55" t="str">
        <f t="shared" si="74"/>
        <v/>
      </c>
      <c r="YH68" s="55" t="str">
        <f t="shared" si="74"/>
        <v/>
      </c>
      <c r="YI68" s="55" t="str">
        <f t="shared" si="74"/>
        <v/>
      </c>
      <c r="YJ68" s="55" t="str">
        <f t="shared" si="74"/>
        <v/>
      </c>
      <c r="YK68" s="55" t="str">
        <f t="shared" si="74"/>
        <v/>
      </c>
      <c r="YL68" s="55" t="str">
        <f t="shared" si="74"/>
        <v/>
      </c>
      <c r="YM68" s="55" t="str">
        <f t="shared" si="74"/>
        <v/>
      </c>
      <c r="YN68" s="55" t="str">
        <f t="shared" si="74"/>
        <v/>
      </c>
      <c r="YO68" s="55" t="str">
        <f t="shared" si="74"/>
        <v/>
      </c>
      <c r="YP68" s="55" t="str">
        <f t="shared" si="74"/>
        <v/>
      </c>
      <c r="YQ68" s="55" t="str">
        <f t="shared" si="74"/>
        <v/>
      </c>
      <c r="YR68" s="55" t="str">
        <f t="shared" si="74"/>
        <v/>
      </c>
      <c r="YS68" s="55" t="str">
        <f t="shared" si="74"/>
        <v/>
      </c>
      <c r="YT68" s="55" t="str">
        <f t="shared" si="74"/>
        <v/>
      </c>
      <c r="YU68" s="55" t="str">
        <f t="shared" si="74"/>
        <v/>
      </c>
      <c r="YV68" s="55" t="str">
        <f t="shared" si="74"/>
        <v/>
      </c>
      <c r="YW68" s="55" t="str">
        <f t="shared" si="74"/>
        <v/>
      </c>
      <c r="YX68" s="55" t="str">
        <f t="shared" si="74"/>
        <v/>
      </c>
      <c r="YY68" s="55" t="str">
        <f t="shared" si="74"/>
        <v/>
      </c>
      <c r="YZ68" s="55" t="str">
        <f t="shared" si="74"/>
        <v/>
      </c>
      <c r="ZA68" s="55" t="str">
        <f t="shared" si="74"/>
        <v/>
      </c>
      <c r="ZB68" s="55" t="str">
        <f t="shared" si="74"/>
        <v/>
      </c>
      <c r="ZC68" s="55" t="str">
        <f t="shared" si="74"/>
        <v/>
      </c>
      <c r="ZD68" s="55" t="str">
        <f t="shared" si="74"/>
        <v/>
      </c>
      <c r="ZE68" s="55" t="str">
        <f t="shared" si="74"/>
        <v/>
      </c>
      <c r="ZF68" s="55" t="str">
        <f t="shared" si="74"/>
        <v/>
      </c>
      <c r="ZG68" s="55" t="str">
        <f t="shared" si="74"/>
        <v/>
      </c>
      <c r="ZH68" s="55" t="str">
        <f t="shared" si="74"/>
        <v/>
      </c>
      <c r="ZI68" s="55" t="str">
        <f t="shared" si="74"/>
        <v/>
      </c>
      <c r="ZJ68" s="55" t="str">
        <f t="shared" si="74"/>
        <v/>
      </c>
      <c r="ZK68" s="55" t="str">
        <f t="shared" si="74"/>
        <v/>
      </c>
      <c r="ZL68" s="55" t="str">
        <f t="shared" si="74"/>
        <v/>
      </c>
      <c r="ZM68" s="55" t="str">
        <f t="shared" si="74"/>
        <v/>
      </c>
      <c r="ZN68" s="55" t="str">
        <f t="shared" si="74"/>
        <v/>
      </c>
      <c r="ZO68" s="55" t="str">
        <f t="shared" si="74"/>
        <v/>
      </c>
      <c r="ZP68" s="55" t="str">
        <f t="shared" si="74"/>
        <v/>
      </c>
      <c r="ZQ68" s="55" t="str">
        <f t="shared" si="74"/>
        <v/>
      </c>
      <c r="ZR68" s="55" t="str">
        <f t="shared" si="74"/>
        <v/>
      </c>
      <c r="ZS68" s="55" t="str">
        <f t="shared" si="74"/>
        <v/>
      </c>
      <c r="ZT68" s="55" t="str">
        <f t="shared" si="74"/>
        <v/>
      </c>
      <c r="ZU68" s="55" t="str">
        <f t="shared" si="74"/>
        <v/>
      </c>
      <c r="ZV68" s="55" t="str">
        <f t="shared" si="74"/>
        <v/>
      </c>
      <c r="ZW68" s="55" t="str">
        <f t="shared" si="74"/>
        <v/>
      </c>
      <c r="ZX68" s="55" t="str">
        <f t="shared" si="74"/>
        <v/>
      </c>
      <c r="ZY68" s="55" t="str">
        <f t="shared" si="74"/>
        <v/>
      </c>
      <c r="ZZ68" s="55" t="str">
        <f t="shared" ref="ZZ68:ACK68" si="75">IF(ZZ46="","",SUM(ZZ56:ZZ59))</f>
        <v/>
      </c>
      <c r="AAA68" s="55" t="str">
        <f t="shared" si="75"/>
        <v/>
      </c>
      <c r="AAB68" s="55" t="str">
        <f t="shared" si="75"/>
        <v/>
      </c>
      <c r="AAC68" s="55" t="str">
        <f t="shared" si="75"/>
        <v/>
      </c>
      <c r="AAD68" s="55" t="str">
        <f t="shared" si="75"/>
        <v/>
      </c>
      <c r="AAE68" s="55" t="str">
        <f t="shared" si="75"/>
        <v/>
      </c>
      <c r="AAF68" s="55" t="str">
        <f t="shared" si="75"/>
        <v/>
      </c>
      <c r="AAG68" s="55" t="str">
        <f t="shared" si="75"/>
        <v/>
      </c>
      <c r="AAH68" s="55" t="str">
        <f t="shared" si="75"/>
        <v/>
      </c>
      <c r="AAI68" s="55" t="str">
        <f t="shared" si="75"/>
        <v/>
      </c>
      <c r="AAJ68" s="55" t="str">
        <f t="shared" si="75"/>
        <v/>
      </c>
      <c r="AAK68" s="55" t="str">
        <f t="shared" si="75"/>
        <v/>
      </c>
      <c r="AAL68" s="55" t="str">
        <f t="shared" si="75"/>
        <v/>
      </c>
      <c r="AAM68" s="55" t="str">
        <f t="shared" si="75"/>
        <v/>
      </c>
      <c r="AAN68" s="55" t="str">
        <f t="shared" si="75"/>
        <v/>
      </c>
      <c r="AAO68" s="55" t="str">
        <f t="shared" si="75"/>
        <v/>
      </c>
      <c r="AAP68" s="55" t="str">
        <f t="shared" si="75"/>
        <v/>
      </c>
      <c r="AAQ68" s="55" t="str">
        <f t="shared" si="75"/>
        <v/>
      </c>
      <c r="AAR68" s="55" t="str">
        <f t="shared" si="75"/>
        <v/>
      </c>
      <c r="AAS68" s="55" t="str">
        <f t="shared" si="75"/>
        <v/>
      </c>
      <c r="AAT68" s="55" t="str">
        <f t="shared" si="75"/>
        <v/>
      </c>
      <c r="AAU68" s="55" t="str">
        <f t="shared" si="75"/>
        <v/>
      </c>
      <c r="AAV68" s="55" t="str">
        <f t="shared" si="75"/>
        <v/>
      </c>
      <c r="AAW68" s="55" t="str">
        <f t="shared" si="75"/>
        <v/>
      </c>
      <c r="AAX68" s="55" t="str">
        <f t="shared" si="75"/>
        <v/>
      </c>
      <c r="AAY68" s="55" t="str">
        <f t="shared" si="75"/>
        <v/>
      </c>
      <c r="AAZ68" s="55" t="str">
        <f t="shared" si="75"/>
        <v/>
      </c>
      <c r="ABA68" s="55" t="str">
        <f t="shared" si="75"/>
        <v/>
      </c>
      <c r="ABB68" s="55" t="str">
        <f t="shared" si="75"/>
        <v/>
      </c>
      <c r="ABC68" s="55" t="str">
        <f t="shared" si="75"/>
        <v/>
      </c>
      <c r="ABD68" s="55" t="str">
        <f t="shared" si="75"/>
        <v/>
      </c>
      <c r="ABE68" s="55" t="str">
        <f t="shared" si="75"/>
        <v/>
      </c>
      <c r="ABF68" s="55" t="str">
        <f t="shared" si="75"/>
        <v/>
      </c>
      <c r="ABG68" s="55" t="str">
        <f t="shared" si="75"/>
        <v/>
      </c>
      <c r="ABH68" s="55" t="str">
        <f t="shared" si="75"/>
        <v/>
      </c>
      <c r="ABI68" s="55" t="str">
        <f t="shared" si="75"/>
        <v/>
      </c>
      <c r="ABJ68" s="55" t="str">
        <f t="shared" si="75"/>
        <v/>
      </c>
      <c r="ABK68" s="55" t="str">
        <f t="shared" si="75"/>
        <v/>
      </c>
      <c r="ABL68" s="55" t="str">
        <f t="shared" si="75"/>
        <v/>
      </c>
      <c r="ABM68" s="55" t="str">
        <f t="shared" si="75"/>
        <v/>
      </c>
      <c r="ABN68" s="55" t="str">
        <f t="shared" si="75"/>
        <v/>
      </c>
      <c r="ABO68" s="55" t="str">
        <f t="shared" si="75"/>
        <v/>
      </c>
      <c r="ABP68" s="55" t="str">
        <f t="shared" si="75"/>
        <v/>
      </c>
      <c r="ABQ68" s="55" t="str">
        <f t="shared" si="75"/>
        <v/>
      </c>
      <c r="ABR68" s="55" t="str">
        <f t="shared" si="75"/>
        <v/>
      </c>
      <c r="ABS68" s="55" t="str">
        <f t="shared" si="75"/>
        <v/>
      </c>
      <c r="ABT68" s="55" t="str">
        <f t="shared" si="75"/>
        <v/>
      </c>
      <c r="ABU68" s="55" t="str">
        <f t="shared" si="75"/>
        <v/>
      </c>
      <c r="ABV68" s="55" t="str">
        <f t="shared" si="75"/>
        <v/>
      </c>
      <c r="ABW68" s="55" t="str">
        <f t="shared" si="75"/>
        <v/>
      </c>
      <c r="ABX68" s="55" t="str">
        <f t="shared" si="75"/>
        <v/>
      </c>
      <c r="ABY68" s="55" t="str">
        <f t="shared" si="75"/>
        <v/>
      </c>
      <c r="ABZ68" s="55" t="str">
        <f t="shared" si="75"/>
        <v/>
      </c>
      <c r="ACA68" s="55" t="str">
        <f t="shared" si="75"/>
        <v/>
      </c>
      <c r="ACB68" s="55" t="str">
        <f t="shared" si="75"/>
        <v/>
      </c>
      <c r="ACC68" s="55" t="str">
        <f t="shared" si="75"/>
        <v/>
      </c>
      <c r="ACD68" s="55" t="str">
        <f t="shared" si="75"/>
        <v/>
      </c>
      <c r="ACE68" s="55" t="str">
        <f t="shared" si="75"/>
        <v/>
      </c>
      <c r="ACF68" s="55" t="str">
        <f t="shared" si="75"/>
        <v/>
      </c>
      <c r="ACG68" s="55" t="str">
        <f t="shared" si="75"/>
        <v/>
      </c>
      <c r="ACH68" s="55" t="str">
        <f t="shared" si="75"/>
        <v/>
      </c>
      <c r="ACI68" s="55" t="str">
        <f t="shared" si="75"/>
        <v/>
      </c>
      <c r="ACJ68" s="55" t="str">
        <f t="shared" si="75"/>
        <v/>
      </c>
      <c r="ACK68" s="55" t="str">
        <f t="shared" si="75"/>
        <v/>
      </c>
      <c r="ACL68" s="55" t="str">
        <f t="shared" ref="ACL68:AEW68" si="76">IF(ACL46="","",SUM(ACL56:ACL59))</f>
        <v/>
      </c>
      <c r="ACM68" s="55" t="str">
        <f t="shared" si="76"/>
        <v/>
      </c>
      <c r="ACN68" s="55" t="str">
        <f t="shared" si="76"/>
        <v/>
      </c>
      <c r="ACO68" s="55" t="str">
        <f t="shared" si="76"/>
        <v/>
      </c>
      <c r="ACP68" s="55" t="str">
        <f t="shared" si="76"/>
        <v/>
      </c>
      <c r="ACQ68" s="55" t="str">
        <f t="shared" si="76"/>
        <v/>
      </c>
      <c r="ACR68" s="55" t="str">
        <f t="shared" si="76"/>
        <v/>
      </c>
      <c r="ACS68" s="55" t="str">
        <f t="shared" si="76"/>
        <v/>
      </c>
      <c r="ACT68" s="55" t="str">
        <f t="shared" si="76"/>
        <v/>
      </c>
      <c r="ACU68" s="55" t="str">
        <f t="shared" si="76"/>
        <v/>
      </c>
      <c r="ACV68" s="55" t="str">
        <f t="shared" si="76"/>
        <v/>
      </c>
      <c r="ACW68" s="55" t="str">
        <f t="shared" si="76"/>
        <v/>
      </c>
      <c r="ACX68" s="55" t="str">
        <f t="shared" si="76"/>
        <v/>
      </c>
      <c r="ACY68" s="55" t="str">
        <f t="shared" si="76"/>
        <v/>
      </c>
      <c r="ACZ68" s="55" t="str">
        <f t="shared" si="76"/>
        <v/>
      </c>
      <c r="ADA68" s="55" t="str">
        <f t="shared" si="76"/>
        <v/>
      </c>
      <c r="ADB68" s="55" t="str">
        <f t="shared" si="76"/>
        <v/>
      </c>
      <c r="ADC68" s="55" t="str">
        <f t="shared" si="76"/>
        <v/>
      </c>
      <c r="ADD68" s="55" t="str">
        <f t="shared" si="76"/>
        <v/>
      </c>
      <c r="ADE68" s="55" t="str">
        <f t="shared" si="76"/>
        <v/>
      </c>
      <c r="ADF68" s="55" t="str">
        <f t="shared" si="76"/>
        <v/>
      </c>
      <c r="ADG68" s="55" t="str">
        <f t="shared" si="76"/>
        <v/>
      </c>
      <c r="ADH68" s="55" t="str">
        <f t="shared" si="76"/>
        <v/>
      </c>
      <c r="ADI68" s="55" t="str">
        <f t="shared" si="76"/>
        <v/>
      </c>
      <c r="ADJ68" s="55" t="str">
        <f t="shared" si="76"/>
        <v/>
      </c>
      <c r="ADK68" s="55" t="str">
        <f t="shared" si="76"/>
        <v/>
      </c>
      <c r="ADL68" s="55" t="str">
        <f t="shared" si="76"/>
        <v/>
      </c>
      <c r="ADM68" s="55" t="str">
        <f t="shared" si="76"/>
        <v/>
      </c>
      <c r="ADN68" s="55" t="str">
        <f t="shared" si="76"/>
        <v/>
      </c>
      <c r="ADO68" s="55" t="str">
        <f t="shared" si="76"/>
        <v/>
      </c>
      <c r="ADP68" s="55" t="str">
        <f t="shared" si="76"/>
        <v/>
      </c>
      <c r="ADQ68" s="55" t="str">
        <f t="shared" si="76"/>
        <v/>
      </c>
      <c r="ADR68" s="55" t="str">
        <f t="shared" si="76"/>
        <v/>
      </c>
      <c r="ADS68" s="55" t="str">
        <f t="shared" si="76"/>
        <v/>
      </c>
      <c r="ADT68" s="55" t="str">
        <f t="shared" si="76"/>
        <v/>
      </c>
      <c r="ADU68" s="55" t="str">
        <f t="shared" si="76"/>
        <v/>
      </c>
      <c r="ADV68" s="55" t="str">
        <f t="shared" si="76"/>
        <v/>
      </c>
      <c r="ADW68" s="55" t="str">
        <f t="shared" si="76"/>
        <v/>
      </c>
      <c r="ADX68" s="55" t="str">
        <f t="shared" si="76"/>
        <v/>
      </c>
      <c r="ADY68" s="55" t="str">
        <f t="shared" si="76"/>
        <v/>
      </c>
      <c r="ADZ68" s="55" t="str">
        <f t="shared" si="76"/>
        <v/>
      </c>
      <c r="AEA68" s="55" t="str">
        <f t="shared" si="76"/>
        <v/>
      </c>
      <c r="AEB68" s="55" t="str">
        <f t="shared" si="76"/>
        <v/>
      </c>
      <c r="AEC68" s="55" t="str">
        <f t="shared" si="76"/>
        <v/>
      </c>
      <c r="AED68" s="55" t="str">
        <f t="shared" si="76"/>
        <v/>
      </c>
      <c r="AEE68" s="55" t="str">
        <f t="shared" si="76"/>
        <v/>
      </c>
      <c r="AEF68" s="55" t="str">
        <f t="shared" si="76"/>
        <v/>
      </c>
      <c r="AEG68" s="55" t="str">
        <f t="shared" si="76"/>
        <v/>
      </c>
      <c r="AEH68" s="55" t="str">
        <f t="shared" si="76"/>
        <v/>
      </c>
      <c r="AEI68" s="55" t="str">
        <f t="shared" si="76"/>
        <v/>
      </c>
      <c r="AEJ68" s="55" t="str">
        <f t="shared" si="76"/>
        <v/>
      </c>
      <c r="AEK68" s="55" t="str">
        <f t="shared" si="76"/>
        <v/>
      </c>
      <c r="AEL68" s="55" t="str">
        <f t="shared" si="76"/>
        <v/>
      </c>
      <c r="AEM68" s="55" t="str">
        <f t="shared" si="76"/>
        <v/>
      </c>
      <c r="AEN68" s="55" t="str">
        <f t="shared" si="76"/>
        <v/>
      </c>
      <c r="AEO68" s="55" t="str">
        <f t="shared" si="76"/>
        <v/>
      </c>
      <c r="AEP68" s="55" t="str">
        <f t="shared" si="76"/>
        <v/>
      </c>
      <c r="AEQ68" s="55" t="str">
        <f t="shared" si="76"/>
        <v/>
      </c>
      <c r="AER68" s="55" t="str">
        <f t="shared" si="76"/>
        <v/>
      </c>
      <c r="AES68" s="55" t="str">
        <f t="shared" si="76"/>
        <v/>
      </c>
      <c r="AET68" s="55" t="str">
        <f t="shared" si="76"/>
        <v/>
      </c>
      <c r="AEU68" s="55" t="str">
        <f t="shared" si="76"/>
        <v/>
      </c>
      <c r="AEV68" s="55" t="str">
        <f t="shared" si="76"/>
        <v/>
      </c>
      <c r="AEW68" s="55" t="str">
        <f t="shared" si="76"/>
        <v/>
      </c>
      <c r="AEX68" s="55" t="str">
        <f t="shared" ref="AEX68:AHI68" si="77">IF(AEX46="","",SUM(AEX56:AEX59))</f>
        <v/>
      </c>
      <c r="AEY68" s="55" t="str">
        <f t="shared" si="77"/>
        <v/>
      </c>
      <c r="AEZ68" s="55" t="str">
        <f t="shared" si="77"/>
        <v/>
      </c>
      <c r="AFA68" s="55" t="str">
        <f t="shared" si="77"/>
        <v/>
      </c>
      <c r="AFB68" s="55" t="str">
        <f t="shared" si="77"/>
        <v/>
      </c>
      <c r="AFC68" s="55" t="str">
        <f t="shared" si="77"/>
        <v/>
      </c>
      <c r="AFD68" s="55" t="str">
        <f t="shared" si="77"/>
        <v/>
      </c>
      <c r="AFE68" s="55" t="str">
        <f t="shared" si="77"/>
        <v/>
      </c>
      <c r="AFF68" s="55" t="str">
        <f t="shared" si="77"/>
        <v/>
      </c>
      <c r="AFG68" s="55" t="str">
        <f t="shared" si="77"/>
        <v/>
      </c>
      <c r="AFH68" s="55" t="str">
        <f t="shared" si="77"/>
        <v/>
      </c>
      <c r="AFI68" s="55" t="str">
        <f t="shared" si="77"/>
        <v/>
      </c>
      <c r="AFJ68" s="55" t="str">
        <f t="shared" si="77"/>
        <v/>
      </c>
      <c r="AFK68" s="55" t="str">
        <f t="shared" si="77"/>
        <v/>
      </c>
      <c r="AFL68" s="55" t="str">
        <f t="shared" si="77"/>
        <v/>
      </c>
      <c r="AFM68" s="55" t="str">
        <f t="shared" si="77"/>
        <v/>
      </c>
      <c r="AFN68" s="55" t="str">
        <f t="shared" si="77"/>
        <v/>
      </c>
      <c r="AFO68" s="55" t="str">
        <f t="shared" si="77"/>
        <v/>
      </c>
      <c r="AFP68" s="55" t="str">
        <f t="shared" si="77"/>
        <v/>
      </c>
      <c r="AFQ68" s="55" t="str">
        <f t="shared" si="77"/>
        <v/>
      </c>
      <c r="AFR68" s="55" t="str">
        <f t="shared" si="77"/>
        <v/>
      </c>
      <c r="AFS68" s="55" t="str">
        <f t="shared" si="77"/>
        <v/>
      </c>
      <c r="AFT68" s="55" t="str">
        <f t="shared" si="77"/>
        <v/>
      </c>
      <c r="AFU68" s="55" t="str">
        <f t="shared" si="77"/>
        <v/>
      </c>
      <c r="AFV68" s="55" t="str">
        <f t="shared" si="77"/>
        <v/>
      </c>
      <c r="AFW68" s="55" t="str">
        <f t="shared" si="77"/>
        <v/>
      </c>
      <c r="AFX68" s="55" t="str">
        <f t="shared" si="77"/>
        <v/>
      </c>
      <c r="AFY68" s="55" t="str">
        <f t="shared" si="77"/>
        <v/>
      </c>
      <c r="AFZ68" s="55" t="str">
        <f t="shared" si="77"/>
        <v/>
      </c>
      <c r="AGA68" s="55" t="str">
        <f t="shared" si="77"/>
        <v/>
      </c>
      <c r="AGB68" s="55" t="str">
        <f t="shared" si="77"/>
        <v/>
      </c>
      <c r="AGC68" s="55" t="str">
        <f t="shared" si="77"/>
        <v/>
      </c>
      <c r="AGD68" s="55" t="str">
        <f t="shared" si="77"/>
        <v/>
      </c>
      <c r="AGE68" s="55" t="str">
        <f t="shared" si="77"/>
        <v/>
      </c>
      <c r="AGF68" s="55" t="str">
        <f t="shared" si="77"/>
        <v/>
      </c>
      <c r="AGG68" s="55" t="str">
        <f t="shared" si="77"/>
        <v/>
      </c>
      <c r="AGH68" s="55" t="str">
        <f t="shared" si="77"/>
        <v/>
      </c>
      <c r="AGI68" s="55" t="str">
        <f t="shared" si="77"/>
        <v/>
      </c>
      <c r="AGJ68" s="55" t="str">
        <f t="shared" si="77"/>
        <v/>
      </c>
      <c r="AGK68" s="55" t="str">
        <f t="shared" si="77"/>
        <v/>
      </c>
      <c r="AGL68" s="55" t="str">
        <f t="shared" si="77"/>
        <v/>
      </c>
      <c r="AGM68" s="55" t="str">
        <f t="shared" si="77"/>
        <v/>
      </c>
      <c r="AGN68" s="55" t="str">
        <f t="shared" si="77"/>
        <v/>
      </c>
      <c r="AGO68" s="55" t="str">
        <f t="shared" si="77"/>
        <v/>
      </c>
      <c r="AGP68" s="55" t="str">
        <f t="shared" si="77"/>
        <v/>
      </c>
      <c r="AGQ68" s="55" t="str">
        <f t="shared" si="77"/>
        <v/>
      </c>
      <c r="AGR68" s="55" t="str">
        <f t="shared" si="77"/>
        <v/>
      </c>
      <c r="AGS68" s="55" t="str">
        <f t="shared" si="77"/>
        <v/>
      </c>
      <c r="AGT68" s="55" t="str">
        <f t="shared" si="77"/>
        <v/>
      </c>
      <c r="AGU68" s="55" t="str">
        <f t="shared" si="77"/>
        <v/>
      </c>
      <c r="AGV68" s="55" t="str">
        <f t="shared" si="77"/>
        <v/>
      </c>
      <c r="AGW68" s="55" t="str">
        <f t="shared" si="77"/>
        <v/>
      </c>
      <c r="AGX68" s="55" t="str">
        <f t="shared" si="77"/>
        <v/>
      </c>
      <c r="AGY68" s="55" t="str">
        <f t="shared" si="77"/>
        <v/>
      </c>
      <c r="AGZ68" s="55" t="str">
        <f t="shared" si="77"/>
        <v/>
      </c>
      <c r="AHA68" s="55" t="str">
        <f t="shared" si="77"/>
        <v/>
      </c>
      <c r="AHB68" s="55" t="str">
        <f t="shared" si="77"/>
        <v/>
      </c>
      <c r="AHC68" s="55" t="str">
        <f t="shared" si="77"/>
        <v/>
      </c>
      <c r="AHD68" s="55" t="str">
        <f t="shared" si="77"/>
        <v/>
      </c>
      <c r="AHE68" s="55" t="str">
        <f t="shared" si="77"/>
        <v/>
      </c>
      <c r="AHF68" s="55" t="str">
        <f t="shared" si="77"/>
        <v/>
      </c>
      <c r="AHG68" s="55" t="str">
        <f t="shared" si="77"/>
        <v/>
      </c>
      <c r="AHH68" s="55" t="str">
        <f t="shared" si="77"/>
        <v/>
      </c>
      <c r="AHI68" s="55" t="str">
        <f t="shared" si="77"/>
        <v/>
      </c>
      <c r="AHJ68" s="55" t="str">
        <f t="shared" ref="AHJ68:AJU68" si="78">IF(AHJ46="","",SUM(AHJ56:AHJ59))</f>
        <v/>
      </c>
      <c r="AHK68" s="55" t="str">
        <f t="shared" si="78"/>
        <v/>
      </c>
      <c r="AHL68" s="55" t="str">
        <f t="shared" si="78"/>
        <v/>
      </c>
      <c r="AHM68" s="55" t="str">
        <f t="shared" si="78"/>
        <v/>
      </c>
      <c r="AHN68" s="55" t="str">
        <f t="shared" si="78"/>
        <v/>
      </c>
      <c r="AHO68" s="55" t="str">
        <f t="shared" si="78"/>
        <v/>
      </c>
      <c r="AHP68" s="55" t="str">
        <f t="shared" si="78"/>
        <v/>
      </c>
      <c r="AHQ68" s="55" t="str">
        <f t="shared" si="78"/>
        <v/>
      </c>
      <c r="AHR68" s="55" t="str">
        <f t="shared" si="78"/>
        <v/>
      </c>
      <c r="AHS68" s="55" t="str">
        <f t="shared" si="78"/>
        <v/>
      </c>
      <c r="AHT68" s="55" t="str">
        <f t="shared" si="78"/>
        <v/>
      </c>
      <c r="AHU68" s="55" t="str">
        <f t="shared" si="78"/>
        <v/>
      </c>
      <c r="AHV68" s="55" t="str">
        <f t="shared" si="78"/>
        <v/>
      </c>
      <c r="AHW68" s="55" t="str">
        <f t="shared" si="78"/>
        <v/>
      </c>
      <c r="AHX68" s="55" t="str">
        <f t="shared" si="78"/>
        <v/>
      </c>
      <c r="AHY68" s="55" t="str">
        <f t="shared" si="78"/>
        <v/>
      </c>
      <c r="AHZ68" s="55" t="str">
        <f t="shared" si="78"/>
        <v/>
      </c>
      <c r="AIA68" s="55" t="str">
        <f t="shared" si="78"/>
        <v/>
      </c>
      <c r="AIB68" s="55" t="str">
        <f t="shared" si="78"/>
        <v/>
      </c>
      <c r="AIC68" s="55" t="str">
        <f t="shared" si="78"/>
        <v/>
      </c>
      <c r="AID68" s="55" t="str">
        <f t="shared" si="78"/>
        <v/>
      </c>
      <c r="AIE68" s="55" t="str">
        <f t="shared" si="78"/>
        <v/>
      </c>
      <c r="AIF68" s="55" t="str">
        <f t="shared" si="78"/>
        <v/>
      </c>
      <c r="AIG68" s="55" t="str">
        <f t="shared" si="78"/>
        <v/>
      </c>
      <c r="AIH68" s="55" t="str">
        <f t="shared" si="78"/>
        <v/>
      </c>
      <c r="AII68" s="55" t="str">
        <f t="shared" si="78"/>
        <v/>
      </c>
      <c r="AIJ68" s="55" t="str">
        <f t="shared" si="78"/>
        <v/>
      </c>
      <c r="AIK68" s="55" t="str">
        <f t="shared" si="78"/>
        <v/>
      </c>
      <c r="AIL68" s="55" t="str">
        <f t="shared" si="78"/>
        <v/>
      </c>
      <c r="AIM68" s="55" t="str">
        <f t="shared" si="78"/>
        <v/>
      </c>
      <c r="AIN68" s="55" t="str">
        <f t="shared" si="78"/>
        <v/>
      </c>
      <c r="AIO68" s="55" t="str">
        <f t="shared" si="78"/>
        <v/>
      </c>
      <c r="AIP68" s="55" t="str">
        <f t="shared" si="78"/>
        <v/>
      </c>
      <c r="AIQ68" s="55" t="str">
        <f t="shared" si="78"/>
        <v/>
      </c>
      <c r="AIR68" s="55" t="str">
        <f t="shared" si="78"/>
        <v/>
      </c>
      <c r="AIS68" s="55" t="str">
        <f t="shared" si="78"/>
        <v/>
      </c>
      <c r="AIT68" s="55" t="str">
        <f t="shared" si="78"/>
        <v/>
      </c>
      <c r="AIU68" s="55" t="str">
        <f t="shared" si="78"/>
        <v/>
      </c>
      <c r="AIV68" s="55" t="str">
        <f t="shared" si="78"/>
        <v/>
      </c>
      <c r="AIW68" s="55" t="str">
        <f t="shared" si="78"/>
        <v/>
      </c>
      <c r="AIX68" s="55" t="str">
        <f t="shared" si="78"/>
        <v/>
      </c>
      <c r="AIY68" s="55" t="str">
        <f t="shared" si="78"/>
        <v/>
      </c>
      <c r="AIZ68" s="55" t="str">
        <f t="shared" si="78"/>
        <v/>
      </c>
      <c r="AJA68" s="55" t="str">
        <f t="shared" si="78"/>
        <v/>
      </c>
      <c r="AJB68" s="55" t="str">
        <f t="shared" si="78"/>
        <v/>
      </c>
      <c r="AJC68" s="55" t="str">
        <f t="shared" si="78"/>
        <v/>
      </c>
      <c r="AJD68" s="55" t="str">
        <f t="shared" si="78"/>
        <v/>
      </c>
      <c r="AJE68" s="55" t="str">
        <f t="shared" si="78"/>
        <v/>
      </c>
      <c r="AJF68" s="55" t="str">
        <f t="shared" si="78"/>
        <v/>
      </c>
      <c r="AJG68" s="55" t="str">
        <f t="shared" si="78"/>
        <v/>
      </c>
      <c r="AJH68" s="55" t="str">
        <f t="shared" si="78"/>
        <v/>
      </c>
      <c r="AJI68" s="55" t="str">
        <f t="shared" si="78"/>
        <v/>
      </c>
      <c r="AJJ68" s="55" t="str">
        <f t="shared" si="78"/>
        <v/>
      </c>
      <c r="AJK68" s="55" t="str">
        <f t="shared" si="78"/>
        <v/>
      </c>
      <c r="AJL68" s="55" t="str">
        <f t="shared" si="78"/>
        <v/>
      </c>
      <c r="AJM68" s="55" t="str">
        <f t="shared" si="78"/>
        <v/>
      </c>
      <c r="AJN68" s="55" t="str">
        <f t="shared" si="78"/>
        <v/>
      </c>
      <c r="AJO68" s="55" t="str">
        <f t="shared" si="78"/>
        <v/>
      </c>
      <c r="AJP68" s="55" t="str">
        <f t="shared" si="78"/>
        <v/>
      </c>
      <c r="AJQ68" s="55" t="str">
        <f t="shared" si="78"/>
        <v/>
      </c>
      <c r="AJR68" s="55" t="str">
        <f t="shared" si="78"/>
        <v/>
      </c>
      <c r="AJS68" s="55" t="str">
        <f t="shared" si="78"/>
        <v/>
      </c>
      <c r="AJT68" s="55" t="str">
        <f t="shared" si="78"/>
        <v/>
      </c>
      <c r="AJU68" s="55" t="str">
        <f t="shared" si="78"/>
        <v/>
      </c>
      <c r="AJV68" s="55" t="str">
        <f t="shared" ref="AJV68:ALT68" si="79">IF(AJV46="","",SUM(AJV56:AJV59))</f>
        <v/>
      </c>
      <c r="AJW68" s="55" t="str">
        <f t="shared" si="79"/>
        <v/>
      </c>
      <c r="AJX68" s="55" t="str">
        <f t="shared" si="79"/>
        <v/>
      </c>
      <c r="AJY68" s="55" t="str">
        <f t="shared" si="79"/>
        <v/>
      </c>
      <c r="AJZ68" s="55" t="str">
        <f t="shared" si="79"/>
        <v/>
      </c>
      <c r="AKA68" s="55" t="str">
        <f t="shared" si="79"/>
        <v/>
      </c>
      <c r="AKB68" s="55" t="str">
        <f t="shared" si="79"/>
        <v/>
      </c>
      <c r="AKC68" s="55" t="str">
        <f t="shared" si="79"/>
        <v/>
      </c>
      <c r="AKD68" s="55" t="str">
        <f t="shared" si="79"/>
        <v/>
      </c>
      <c r="AKE68" s="55" t="str">
        <f t="shared" si="79"/>
        <v/>
      </c>
      <c r="AKF68" s="55" t="str">
        <f t="shared" si="79"/>
        <v/>
      </c>
      <c r="AKG68" s="55" t="str">
        <f t="shared" si="79"/>
        <v/>
      </c>
      <c r="AKH68" s="55" t="str">
        <f t="shared" si="79"/>
        <v/>
      </c>
      <c r="AKI68" s="55" t="str">
        <f t="shared" si="79"/>
        <v/>
      </c>
      <c r="AKJ68" s="55" t="str">
        <f t="shared" si="79"/>
        <v/>
      </c>
      <c r="AKK68" s="55" t="str">
        <f t="shared" si="79"/>
        <v/>
      </c>
      <c r="AKL68" s="55" t="str">
        <f t="shared" si="79"/>
        <v/>
      </c>
      <c r="AKM68" s="55" t="str">
        <f t="shared" si="79"/>
        <v/>
      </c>
      <c r="AKN68" s="55" t="str">
        <f t="shared" si="79"/>
        <v/>
      </c>
      <c r="AKO68" s="55" t="str">
        <f t="shared" si="79"/>
        <v/>
      </c>
      <c r="AKP68" s="55" t="str">
        <f t="shared" si="79"/>
        <v/>
      </c>
      <c r="AKQ68" s="55" t="str">
        <f t="shared" si="79"/>
        <v/>
      </c>
      <c r="AKR68" s="55" t="str">
        <f t="shared" si="79"/>
        <v/>
      </c>
      <c r="AKS68" s="55" t="str">
        <f t="shared" si="79"/>
        <v/>
      </c>
      <c r="AKT68" s="55" t="str">
        <f t="shared" si="79"/>
        <v/>
      </c>
      <c r="AKU68" s="55" t="str">
        <f t="shared" si="79"/>
        <v/>
      </c>
      <c r="AKV68" s="55" t="str">
        <f t="shared" si="79"/>
        <v/>
      </c>
      <c r="AKW68" s="55" t="str">
        <f t="shared" si="79"/>
        <v/>
      </c>
      <c r="AKX68" s="55" t="str">
        <f t="shared" si="79"/>
        <v/>
      </c>
      <c r="AKY68" s="55" t="str">
        <f t="shared" si="79"/>
        <v/>
      </c>
      <c r="AKZ68" s="55" t="str">
        <f t="shared" si="79"/>
        <v/>
      </c>
      <c r="ALA68" s="55" t="str">
        <f t="shared" si="79"/>
        <v/>
      </c>
      <c r="ALB68" s="55" t="str">
        <f t="shared" si="79"/>
        <v/>
      </c>
      <c r="ALC68" s="55" t="str">
        <f t="shared" si="79"/>
        <v/>
      </c>
      <c r="ALD68" s="55" t="str">
        <f t="shared" si="79"/>
        <v/>
      </c>
      <c r="ALE68" s="55" t="str">
        <f t="shared" si="79"/>
        <v/>
      </c>
      <c r="ALF68" s="55" t="str">
        <f t="shared" si="79"/>
        <v/>
      </c>
      <c r="ALG68" s="55" t="str">
        <f t="shared" si="79"/>
        <v/>
      </c>
      <c r="ALH68" s="55" t="str">
        <f t="shared" si="79"/>
        <v/>
      </c>
      <c r="ALI68" s="55" t="str">
        <f t="shared" si="79"/>
        <v/>
      </c>
      <c r="ALJ68" s="55" t="str">
        <f t="shared" si="79"/>
        <v/>
      </c>
      <c r="ALK68" s="55" t="str">
        <f t="shared" si="79"/>
        <v/>
      </c>
      <c r="ALL68" s="55" t="str">
        <f t="shared" si="79"/>
        <v/>
      </c>
      <c r="ALM68" s="55" t="str">
        <f t="shared" si="79"/>
        <v/>
      </c>
      <c r="ALN68" s="55" t="str">
        <f t="shared" si="79"/>
        <v/>
      </c>
      <c r="ALO68" s="55" t="str">
        <f t="shared" si="79"/>
        <v/>
      </c>
      <c r="ALP68" s="55" t="str">
        <f t="shared" si="79"/>
        <v/>
      </c>
      <c r="ALQ68" s="55" t="str">
        <f t="shared" si="79"/>
        <v/>
      </c>
      <c r="ALR68" s="55" t="str">
        <f t="shared" si="79"/>
        <v/>
      </c>
      <c r="ALS68" s="55" t="str">
        <f t="shared" si="79"/>
        <v/>
      </c>
      <c r="ALT68" s="55" t="str">
        <f t="shared" si="79"/>
        <v/>
      </c>
    </row>
    <row r="69" spans="1:1036" s="55" customFormat="1" ht="12.75" x14ac:dyDescent="0.2">
      <c r="A69" s="8">
        <v>65</v>
      </c>
      <c r="B69" s="311" t="s">
        <v>151</v>
      </c>
      <c r="C69" s="9" t="s">
        <v>152</v>
      </c>
      <c r="D69" s="54"/>
      <c r="E69" s="54"/>
      <c r="F69" s="54"/>
      <c r="G69" s="54"/>
      <c r="H69" s="55" t="str">
        <f t="shared" ref="H69:BG69" si="80">IF(H47="","",SUM(H60:H63))</f>
        <v/>
      </c>
      <c r="I69" s="55" t="str">
        <f t="shared" si="80"/>
        <v/>
      </c>
      <c r="J69" s="55" t="str">
        <f t="shared" si="80"/>
        <v/>
      </c>
      <c r="K69" s="55" t="str">
        <f t="shared" si="80"/>
        <v/>
      </c>
      <c r="L69" s="55" t="str">
        <f t="shared" si="80"/>
        <v/>
      </c>
      <c r="M69" s="55" t="str">
        <f t="shared" si="80"/>
        <v/>
      </c>
      <c r="N69" s="55" t="str">
        <f t="shared" si="80"/>
        <v/>
      </c>
      <c r="O69" s="55" t="str">
        <f t="shared" si="80"/>
        <v/>
      </c>
      <c r="P69" s="55" t="str">
        <f t="shared" si="80"/>
        <v/>
      </c>
      <c r="Q69" s="55" t="str">
        <f t="shared" si="80"/>
        <v/>
      </c>
      <c r="R69" s="55" t="str">
        <f t="shared" si="80"/>
        <v/>
      </c>
      <c r="S69" s="55" t="str">
        <f t="shared" si="80"/>
        <v/>
      </c>
      <c r="T69" s="55" t="str">
        <f t="shared" si="80"/>
        <v/>
      </c>
      <c r="U69" s="55" t="str">
        <f t="shared" si="80"/>
        <v/>
      </c>
      <c r="V69" s="55" t="str">
        <f t="shared" si="80"/>
        <v/>
      </c>
      <c r="W69" s="55" t="str">
        <f t="shared" si="80"/>
        <v/>
      </c>
      <c r="X69" s="55" t="str">
        <f t="shared" si="80"/>
        <v/>
      </c>
      <c r="Y69" s="55" t="str">
        <f t="shared" si="80"/>
        <v/>
      </c>
      <c r="Z69" s="55" t="str">
        <f t="shared" si="80"/>
        <v/>
      </c>
      <c r="AA69" s="55" t="str">
        <f t="shared" si="80"/>
        <v/>
      </c>
      <c r="AB69" s="55" t="str">
        <f t="shared" si="80"/>
        <v/>
      </c>
      <c r="AC69" s="55" t="str">
        <f t="shared" si="80"/>
        <v/>
      </c>
      <c r="AD69" s="55" t="str">
        <f t="shared" si="80"/>
        <v/>
      </c>
      <c r="AE69" s="55" t="str">
        <f t="shared" si="80"/>
        <v/>
      </c>
      <c r="AF69" s="55" t="str">
        <f t="shared" si="80"/>
        <v/>
      </c>
      <c r="AG69" s="55" t="str">
        <f t="shared" si="80"/>
        <v/>
      </c>
      <c r="AH69" s="55" t="str">
        <f t="shared" si="80"/>
        <v/>
      </c>
      <c r="AI69" s="55" t="str">
        <f t="shared" si="80"/>
        <v/>
      </c>
      <c r="AJ69" s="55" t="str">
        <f t="shared" si="80"/>
        <v/>
      </c>
      <c r="AK69" s="55" t="str">
        <f t="shared" si="80"/>
        <v/>
      </c>
      <c r="AL69" s="55" t="str">
        <f t="shared" si="80"/>
        <v/>
      </c>
      <c r="AM69" s="55" t="str">
        <f t="shared" si="80"/>
        <v/>
      </c>
      <c r="AN69" s="55" t="str">
        <f t="shared" si="80"/>
        <v/>
      </c>
      <c r="AO69" s="55" t="str">
        <f t="shared" si="80"/>
        <v/>
      </c>
      <c r="AP69" s="55" t="str">
        <f t="shared" si="80"/>
        <v/>
      </c>
      <c r="AQ69" s="55" t="str">
        <f t="shared" si="80"/>
        <v/>
      </c>
      <c r="AR69" s="55" t="str">
        <f t="shared" si="80"/>
        <v/>
      </c>
      <c r="AS69" s="55" t="str">
        <f t="shared" si="80"/>
        <v/>
      </c>
      <c r="AT69" s="55" t="str">
        <f t="shared" si="80"/>
        <v/>
      </c>
      <c r="AU69" s="55" t="str">
        <f t="shared" si="80"/>
        <v/>
      </c>
      <c r="AV69" s="55" t="str">
        <f t="shared" si="80"/>
        <v/>
      </c>
      <c r="AW69" s="55" t="str">
        <f t="shared" si="80"/>
        <v/>
      </c>
      <c r="AX69" s="55" t="str">
        <f t="shared" si="80"/>
        <v/>
      </c>
      <c r="AY69" s="55" t="str">
        <f t="shared" si="80"/>
        <v/>
      </c>
      <c r="AZ69" s="55" t="str">
        <f t="shared" si="80"/>
        <v/>
      </c>
      <c r="BA69" s="55" t="str">
        <f t="shared" si="80"/>
        <v/>
      </c>
      <c r="BB69" s="55" t="str">
        <f t="shared" si="80"/>
        <v/>
      </c>
      <c r="BC69" s="55" t="str">
        <f t="shared" si="80"/>
        <v/>
      </c>
      <c r="BD69" s="55" t="str">
        <f t="shared" si="80"/>
        <v/>
      </c>
      <c r="BE69" s="55" t="str">
        <f t="shared" si="80"/>
        <v/>
      </c>
      <c r="BF69" s="55" t="str">
        <f t="shared" si="80"/>
        <v/>
      </c>
      <c r="BG69" s="55" t="str">
        <f t="shared" si="80"/>
        <v/>
      </c>
      <c r="BP69" s="55">
        <f t="shared" ref="BP69:DU69" si="81">IF(BP47="","",SUM(BP60:BP63))</f>
        <v>62373</v>
      </c>
      <c r="BQ69" s="55">
        <f>IF(BQ47="","",SUM(BQ60:BQ63))</f>
        <v>69629</v>
      </c>
      <c r="BR69" s="55">
        <f>IF(BR47="","",SUM(BR60:BR63))</f>
        <v>68604</v>
      </c>
      <c r="BS69" s="55">
        <f t="shared" si="81"/>
        <v>80276</v>
      </c>
      <c r="BT69" s="55">
        <f t="shared" si="81"/>
        <v>79412</v>
      </c>
      <c r="BU69" s="55">
        <f t="shared" si="81"/>
        <v>73711</v>
      </c>
      <c r="BV69" s="55">
        <f t="shared" si="81"/>
        <v>73237</v>
      </c>
      <c r="BW69" s="55">
        <f t="shared" si="81"/>
        <v>74785</v>
      </c>
      <c r="BX69" s="55">
        <f t="shared" si="81"/>
        <v>73932</v>
      </c>
      <c r="BY69" s="55">
        <f t="shared" si="81"/>
        <v>74093</v>
      </c>
      <c r="BZ69" s="55">
        <f t="shared" si="81"/>
        <v>77346</v>
      </c>
      <c r="CA69" s="55">
        <f t="shared" si="81"/>
        <v>77060</v>
      </c>
      <c r="CB69" s="55">
        <f t="shared" si="81"/>
        <v>76987</v>
      </c>
      <c r="CC69" s="55">
        <f t="shared" si="81"/>
        <v>75240</v>
      </c>
      <c r="CD69" s="55">
        <f t="shared" si="81"/>
        <v>77180</v>
      </c>
      <c r="CE69" s="55">
        <f t="shared" si="81"/>
        <v>77785</v>
      </c>
      <c r="CF69" s="55">
        <f t="shared" si="81"/>
        <v>76912</v>
      </c>
      <c r="CG69" s="55">
        <f t="shared" si="81"/>
        <v>76127</v>
      </c>
      <c r="CH69" s="55">
        <f t="shared" si="81"/>
        <v>97372</v>
      </c>
      <c r="CI69" s="55">
        <f t="shared" si="81"/>
        <v>94485</v>
      </c>
      <c r="CJ69" s="55">
        <f t="shared" si="81"/>
        <v>97627</v>
      </c>
      <c r="CK69" s="55">
        <f t="shared" si="81"/>
        <v>114967</v>
      </c>
      <c r="CL69" s="55">
        <f t="shared" si="81"/>
        <v>114361</v>
      </c>
      <c r="CM69" s="55">
        <f t="shared" si="81"/>
        <v>116492</v>
      </c>
      <c r="CN69" s="55">
        <f t="shared" si="81"/>
        <v>117730</v>
      </c>
      <c r="CO69" s="55">
        <f t="shared" si="81"/>
        <v>119643</v>
      </c>
      <c r="CP69" s="55">
        <f t="shared" si="81"/>
        <v>132449</v>
      </c>
      <c r="CQ69" s="55">
        <f t="shared" si="81"/>
        <v>140257</v>
      </c>
      <c r="CR69" s="55">
        <f t="shared" si="81"/>
        <v>142405</v>
      </c>
      <c r="CS69" s="55">
        <f t="shared" si="81"/>
        <v>146830</v>
      </c>
      <c r="CT69" s="55">
        <f t="shared" si="81"/>
        <v>146945</v>
      </c>
      <c r="CU69" s="55">
        <f t="shared" si="81"/>
        <v>19938</v>
      </c>
      <c r="CV69" s="55">
        <f t="shared" si="81"/>
        <v>151645</v>
      </c>
      <c r="CW69" s="55">
        <f t="shared" si="81"/>
        <v>152117</v>
      </c>
      <c r="CX69" s="55">
        <f t="shared" si="81"/>
        <v>150818</v>
      </c>
      <c r="CY69" s="55">
        <f t="shared" si="81"/>
        <v>151199</v>
      </c>
      <c r="CZ69" s="55">
        <f t="shared" si="81"/>
        <v>154745</v>
      </c>
      <c r="DA69" s="55">
        <f t="shared" si="81"/>
        <v>159449</v>
      </c>
      <c r="DB69" s="55">
        <f t="shared" si="81"/>
        <v>159298</v>
      </c>
      <c r="DC69" s="55">
        <f t="shared" si="81"/>
        <v>160979</v>
      </c>
      <c r="DD69" s="55">
        <f t="shared" si="81"/>
        <v>166327</v>
      </c>
      <c r="DE69" s="55">
        <f t="shared" si="81"/>
        <v>164731</v>
      </c>
      <c r="DF69" s="55">
        <f t="shared" si="81"/>
        <v>168602</v>
      </c>
      <c r="DG69" s="55">
        <f t="shared" si="81"/>
        <v>165617</v>
      </c>
      <c r="DH69" s="55">
        <f t="shared" si="81"/>
        <v>166560</v>
      </c>
      <c r="DI69" s="55">
        <f t="shared" si="81"/>
        <v>169108</v>
      </c>
      <c r="DJ69" s="55" t="str">
        <f t="shared" si="81"/>
        <v/>
      </c>
      <c r="DK69" s="55" t="str">
        <f t="shared" si="81"/>
        <v/>
      </c>
      <c r="DL69" s="55" t="str">
        <f t="shared" si="81"/>
        <v/>
      </c>
      <c r="DM69" s="55" t="str">
        <f t="shared" si="81"/>
        <v/>
      </c>
      <c r="DN69" s="55" t="str">
        <f t="shared" si="81"/>
        <v/>
      </c>
      <c r="DO69" s="55" t="str">
        <f t="shared" si="81"/>
        <v/>
      </c>
      <c r="DP69" s="55" t="str">
        <f t="shared" si="81"/>
        <v/>
      </c>
      <c r="DQ69" s="55" t="str">
        <f t="shared" si="81"/>
        <v/>
      </c>
      <c r="DR69" s="55" t="str">
        <f t="shared" si="81"/>
        <v/>
      </c>
      <c r="DS69" s="55" t="str">
        <f t="shared" si="81"/>
        <v/>
      </c>
      <c r="DT69" s="55" t="str">
        <f t="shared" si="81"/>
        <v/>
      </c>
      <c r="DU69" s="55" t="str">
        <f t="shared" si="81"/>
        <v/>
      </c>
      <c r="DV69" s="55" t="str">
        <f t="shared" ref="DV69:GG69" si="82">IF(DV47="","",SUM(DV60:DV63))</f>
        <v/>
      </c>
      <c r="DW69" s="55" t="str">
        <f t="shared" si="82"/>
        <v/>
      </c>
      <c r="DX69" s="55" t="str">
        <f t="shared" si="82"/>
        <v/>
      </c>
      <c r="DY69" s="55" t="str">
        <f t="shared" si="82"/>
        <v/>
      </c>
      <c r="DZ69" s="55" t="str">
        <f t="shared" si="82"/>
        <v/>
      </c>
      <c r="EA69" s="55" t="str">
        <f t="shared" si="82"/>
        <v/>
      </c>
      <c r="EB69" s="55" t="str">
        <f t="shared" si="82"/>
        <v/>
      </c>
      <c r="EC69" s="55" t="str">
        <f t="shared" si="82"/>
        <v/>
      </c>
      <c r="ED69" s="55" t="str">
        <f t="shared" si="82"/>
        <v/>
      </c>
      <c r="EE69" s="55" t="str">
        <f t="shared" si="82"/>
        <v/>
      </c>
      <c r="EF69" s="55" t="str">
        <f t="shared" si="82"/>
        <v/>
      </c>
      <c r="EG69" s="55" t="str">
        <f t="shared" si="82"/>
        <v/>
      </c>
      <c r="EH69" s="55" t="str">
        <f t="shared" si="82"/>
        <v/>
      </c>
      <c r="EI69" s="55" t="str">
        <f t="shared" si="82"/>
        <v/>
      </c>
      <c r="EJ69" s="55" t="str">
        <f t="shared" si="82"/>
        <v/>
      </c>
      <c r="EK69" s="55" t="str">
        <f t="shared" si="82"/>
        <v/>
      </c>
      <c r="EL69" s="55" t="str">
        <f t="shared" si="82"/>
        <v/>
      </c>
      <c r="EM69" s="55" t="str">
        <f t="shared" si="82"/>
        <v/>
      </c>
      <c r="EN69" s="55" t="str">
        <f t="shared" si="82"/>
        <v/>
      </c>
      <c r="EO69" s="55" t="str">
        <f t="shared" si="82"/>
        <v/>
      </c>
      <c r="EP69" s="55" t="str">
        <f t="shared" si="82"/>
        <v/>
      </c>
      <c r="EQ69" s="55" t="str">
        <f t="shared" si="82"/>
        <v/>
      </c>
      <c r="ER69" s="55" t="str">
        <f t="shared" si="82"/>
        <v/>
      </c>
      <c r="ES69" s="55" t="str">
        <f t="shared" si="82"/>
        <v/>
      </c>
      <c r="ET69" s="55" t="str">
        <f t="shared" si="82"/>
        <v/>
      </c>
      <c r="EU69" s="55" t="str">
        <f t="shared" si="82"/>
        <v/>
      </c>
      <c r="EV69" s="55" t="str">
        <f t="shared" si="82"/>
        <v/>
      </c>
      <c r="EW69" s="55" t="str">
        <f t="shared" si="82"/>
        <v/>
      </c>
      <c r="EX69" s="55" t="str">
        <f t="shared" si="82"/>
        <v/>
      </c>
      <c r="EY69" s="55" t="str">
        <f t="shared" si="82"/>
        <v/>
      </c>
      <c r="EZ69" s="55" t="str">
        <f t="shared" si="82"/>
        <v/>
      </c>
      <c r="FA69" s="55" t="str">
        <f t="shared" si="82"/>
        <v/>
      </c>
      <c r="FB69" s="55" t="str">
        <f t="shared" si="82"/>
        <v/>
      </c>
      <c r="FC69" s="55" t="str">
        <f t="shared" si="82"/>
        <v/>
      </c>
      <c r="FD69" s="55" t="str">
        <f t="shared" si="82"/>
        <v/>
      </c>
      <c r="FE69" s="55" t="str">
        <f t="shared" si="82"/>
        <v/>
      </c>
      <c r="FF69" s="55" t="str">
        <f t="shared" si="82"/>
        <v/>
      </c>
      <c r="FG69" s="55" t="str">
        <f t="shared" si="82"/>
        <v/>
      </c>
      <c r="FH69" s="55" t="str">
        <f t="shared" si="82"/>
        <v/>
      </c>
      <c r="FI69" s="55" t="str">
        <f t="shared" si="82"/>
        <v/>
      </c>
      <c r="FJ69" s="55" t="str">
        <f t="shared" si="82"/>
        <v/>
      </c>
      <c r="FK69" s="55" t="str">
        <f t="shared" si="82"/>
        <v/>
      </c>
      <c r="FL69" s="55" t="str">
        <f t="shared" si="82"/>
        <v/>
      </c>
      <c r="FM69" s="55" t="str">
        <f t="shared" si="82"/>
        <v/>
      </c>
      <c r="FN69" s="55" t="str">
        <f t="shared" si="82"/>
        <v/>
      </c>
      <c r="FO69" s="55" t="str">
        <f t="shared" si="82"/>
        <v/>
      </c>
      <c r="FP69" s="55" t="str">
        <f t="shared" si="82"/>
        <v/>
      </c>
      <c r="FQ69" s="55" t="str">
        <f t="shared" si="82"/>
        <v/>
      </c>
      <c r="FR69" s="55" t="str">
        <f t="shared" si="82"/>
        <v/>
      </c>
      <c r="FS69" s="55" t="str">
        <f t="shared" si="82"/>
        <v/>
      </c>
      <c r="FT69" s="55" t="str">
        <f t="shared" si="82"/>
        <v/>
      </c>
      <c r="FU69" s="55" t="str">
        <f t="shared" si="82"/>
        <v/>
      </c>
      <c r="FV69" s="55" t="str">
        <f t="shared" si="82"/>
        <v/>
      </c>
      <c r="FW69" s="55" t="str">
        <f t="shared" si="82"/>
        <v/>
      </c>
      <c r="FX69" s="55" t="str">
        <f t="shared" si="82"/>
        <v/>
      </c>
      <c r="FY69" s="55" t="str">
        <f t="shared" si="82"/>
        <v/>
      </c>
      <c r="FZ69" s="55" t="str">
        <f t="shared" si="82"/>
        <v/>
      </c>
      <c r="GA69" s="55" t="str">
        <f t="shared" si="82"/>
        <v/>
      </c>
      <c r="GB69" s="55" t="str">
        <f t="shared" si="82"/>
        <v/>
      </c>
      <c r="GC69" s="55" t="str">
        <f t="shared" si="82"/>
        <v/>
      </c>
      <c r="GD69" s="55" t="str">
        <f t="shared" si="82"/>
        <v/>
      </c>
      <c r="GE69" s="55" t="str">
        <f t="shared" si="82"/>
        <v/>
      </c>
      <c r="GF69" s="55" t="str">
        <f t="shared" si="82"/>
        <v/>
      </c>
      <c r="GG69" s="55" t="str">
        <f t="shared" si="82"/>
        <v/>
      </c>
      <c r="GH69" s="55" t="str">
        <f t="shared" ref="GH69:IS69" si="83">IF(GH47="","",SUM(GH60:GH63))</f>
        <v/>
      </c>
      <c r="GI69" s="55" t="str">
        <f t="shared" si="83"/>
        <v/>
      </c>
      <c r="GJ69" s="55" t="str">
        <f t="shared" si="83"/>
        <v/>
      </c>
      <c r="GK69" s="55" t="str">
        <f t="shared" si="83"/>
        <v/>
      </c>
      <c r="GL69" s="55" t="str">
        <f t="shared" si="83"/>
        <v/>
      </c>
      <c r="GM69" s="55" t="str">
        <f t="shared" si="83"/>
        <v/>
      </c>
      <c r="GN69" s="55" t="str">
        <f t="shared" si="83"/>
        <v/>
      </c>
      <c r="GO69" s="55" t="str">
        <f t="shared" si="83"/>
        <v/>
      </c>
      <c r="GP69" s="55" t="str">
        <f t="shared" si="83"/>
        <v/>
      </c>
      <c r="GQ69" s="55" t="str">
        <f t="shared" si="83"/>
        <v/>
      </c>
      <c r="GR69" s="55" t="str">
        <f t="shared" si="83"/>
        <v/>
      </c>
      <c r="GS69" s="55" t="str">
        <f t="shared" si="83"/>
        <v/>
      </c>
      <c r="GT69" s="55" t="str">
        <f t="shared" si="83"/>
        <v/>
      </c>
      <c r="GU69" s="55" t="str">
        <f t="shared" si="83"/>
        <v/>
      </c>
      <c r="GV69" s="55" t="str">
        <f t="shared" si="83"/>
        <v/>
      </c>
      <c r="GW69" s="55" t="str">
        <f t="shared" si="83"/>
        <v/>
      </c>
      <c r="GX69" s="55" t="str">
        <f t="shared" si="83"/>
        <v/>
      </c>
      <c r="GY69" s="55" t="str">
        <f t="shared" si="83"/>
        <v/>
      </c>
      <c r="GZ69" s="55" t="str">
        <f t="shared" si="83"/>
        <v/>
      </c>
      <c r="HA69" s="55" t="str">
        <f t="shared" si="83"/>
        <v/>
      </c>
      <c r="HB69" s="55" t="str">
        <f t="shared" si="83"/>
        <v/>
      </c>
      <c r="HC69" s="55" t="str">
        <f t="shared" si="83"/>
        <v/>
      </c>
      <c r="HD69" s="55" t="str">
        <f t="shared" si="83"/>
        <v/>
      </c>
      <c r="HE69" s="55" t="str">
        <f t="shared" si="83"/>
        <v/>
      </c>
      <c r="HF69" s="55" t="str">
        <f t="shared" si="83"/>
        <v/>
      </c>
      <c r="HG69" s="55" t="str">
        <f t="shared" si="83"/>
        <v/>
      </c>
      <c r="HH69" s="55" t="str">
        <f t="shared" si="83"/>
        <v/>
      </c>
      <c r="HI69" s="55" t="str">
        <f t="shared" si="83"/>
        <v/>
      </c>
      <c r="HJ69" s="55" t="str">
        <f t="shared" si="83"/>
        <v/>
      </c>
      <c r="HK69" s="55" t="str">
        <f t="shared" si="83"/>
        <v/>
      </c>
      <c r="HL69" s="55" t="str">
        <f t="shared" si="83"/>
        <v/>
      </c>
      <c r="HM69" s="55" t="str">
        <f t="shared" si="83"/>
        <v/>
      </c>
      <c r="HN69" s="55" t="str">
        <f t="shared" si="83"/>
        <v/>
      </c>
      <c r="HO69" s="55" t="str">
        <f t="shared" si="83"/>
        <v/>
      </c>
      <c r="HP69" s="55" t="str">
        <f t="shared" si="83"/>
        <v/>
      </c>
      <c r="HQ69" s="55" t="str">
        <f t="shared" si="83"/>
        <v/>
      </c>
      <c r="HR69" s="55" t="str">
        <f t="shared" si="83"/>
        <v/>
      </c>
      <c r="HS69" s="55" t="str">
        <f t="shared" si="83"/>
        <v/>
      </c>
      <c r="HT69" s="55" t="str">
        <f t="shared" si="83"/>
        <v/>
      </c>
      <c r="HU69" s="55" t="str">
        <f t="shared" si="83"/>
        <v/>
      </c>
      <c r="HV69" s="55" t="str">
        <f t="shared" si="83"/>
        <v/>
      </c>
      <c r="HW69" s="55" t="str">
        <f t="shared" si="83"/>
        <v/>
      </c>
      <c r="HX69" s="55" t="str">
        <f t="shared" si="83"/>
        <v/>
      </c>
      <c r="HY69" s="55" t="str">
        <f t="shared" si="83"/>
        <v/>
      </c>
      <c r="HZ69" s="55" t="str">
        <f t="shared" si="83"/>
        <v/>
      </c>
      <c r="IA69" s="55" t="str">
        <f t="shared" si="83"/>
        <v/>
      </c>
      <c r="IB69" s="55" t="str">
        <f t="shared" si="83"/>
        <v/>
      </c>
      <c r="IC69" s="55" t="str">
        <f t="shared" si="83"/>
        <v/>
      </c>
      <c r="ID69" s="55" t="str">
        <f t="shared" si="83"/>
        <v/>
      </c>
      <c r="IE69" s="55" t="str">
        <f t="shared" si="83"/>
        <v/>
      </c>
      <c r="IF69" s="55" t="str">
        <f t="shared" si="83"/>
        <v/>
      </c>
      <c r="IG69" s="55" t="str">
        <f t="shared" si="83"/>
        <v/>
      </c>
      <c r="IH69" s="55" t="str">
        <f t="shared" si="83"/>
        <v/>
      </c>
      <c r="II69" s="55" t="str">
        <f t="shared" si="83"/>
        <v/>
      </c>
      <c r="IJ69" s="55" t="str">
        <f t="shared" si="83"/>
        <v/>
      </c>
      <c r="IK69" s="55" t="str">
        <f t="shared" si="83"/>
        <v/>
      </c>
      <c r="IL69" s="55" t="str">
        <f t="shared" si="83"/>
        <v/>
      </c>
      <c r="IM69" s="55" t="str">
        <f t="shared" si="83"/>
        <v/>
      </c>
      <c r="IN69" s="55" t="str">
        <f t="shared" si="83"/>
        <v/>
      </c>
      <c r="IO69" s="55" t="str">
        <f t="shared" si="83"/>
        <v/>
      </c>
      <c r="IP69" s="55" t="str">
        <f t="shared" si="83"/>
        <v/>
      </c>
      <c r="IQ69" s="55" t="str">
        <f t="shared" si="83"/>
        <v/>
      </c>
      <c r="IR69" s="55" t="str">
        <f t="shared" si="83"/>
        <v/>
      </c>
      <c r="IS69" s="55" t="str">
        <f t="shared" si="83"/>
        <v/>
      </c>
      <c r="IT69" s="55" t="str">
        <f t="shared" ref="IT69:LE69" si="84">IF(IT47="","",SUM(IT60:IT63))</f>
        <v/>
      </c>
      <c r="IU69" s="55" t="str">
        <f t="shared" si="84"/>
        <v/>
      </c>
      <c r="IV69" s="55" t="str">
        <f t="shared" si="84"/>
        <v/>
      </c>
      <c r="IW69" s="55" t="str">
        <f t="shared" si="84"/>
        <v/>
      </c>
      <c r="IX69" s="55" t="str">
        <f t="shared" si="84"/>
        <v/>
      </c>
      <c r="IY69" s="55" t="str">
        <f t="shared" si="84"/>
        <v/>
      </c>
      <c r="IZ69" s="55" t="str">
        <f t="shared" si="84"/>
        <v/>
      </c>
      <c r="JA69" s="55" t="str">
        <f t="shared" si="84"/>
        <v/>
      </c>
      <c r="JB69" s="55" t="str">
        <f t="shared" si="84"/>
        <v/>
      </c>
      <c r="JC69" s="55" t="str">
        <f t="shared" si="84"/>
        <v/>
      </c>
      <c r="JD69" s="55" t="str">
        <f t="shared" si="84"/>
        <v/>
      </c>
      <c r="JE69" s="55" t="str">
        <f t="shared" si="84"/>
        <v/>
      </c>
      <c r="JF69" s="55" t="str">
        <f t="shared" si="84"/>
        <v/>
      </c>
      <c r="JG69" s="55" t="str">
        <f t="shared" si="84"/>
        <v/>
      </c>
      <c r="JH69" s="55" t="str">
        <f t="shared" si="84"/>
        <v/>
      </c>
      <c r="JI69" s="55" t="str">
        <f t="shared" si="84"/>
        <v/>
      </c>
      <c r="JJ69" s="55" t="str">
        <f t="shared" si="84"/>
        <v/>
      </c>
      <c r="JK69" s="55" t="str">
        <f t="shared" si="84"/>
        <v/>
      </c>
      <c r="JL69" s="55" t="str">
        <f t="shared" si="84"/>
        <v/>
      </c>
      <c r="JM69" s="55" t="str">
        <f t="shared" si="84"/>
        <v/>
      </c>
      <c r="JN69" s="55" t="str">
        <f t="shared" si="84"/>
        <v/>
      </c>
      <c r="JO69" s="55" t="str">
        <f t="shared" si="84"/>
        <v/>
      </c>
      <c r="JP69" s="55" t="str">
        <f t="shared" si="84"/>
        <v/>
      </c>
      <c r="JQ69" s="55" t="str">
        <f t="shared" si="84"/>
        <v/>
      </c>
      <c r="JR69" s="55" t="str">
        <f t="shared" si="84"/>
        <v/>
      </c>
      <c r="JS69" s="55" t="str">
        <f t="shared" si="84"/>
        <v/>
      </c>
      <c r="JT69" s="55" t="str">
        <f t="shared" si="84"/>
        <v/>
      </c>
      <c r="JU69" s="55" t="str">
        <f t="shared" si="84"/>
        <v/>
      </c>
      <c r="JV69" s="55" t="str">
        <f t="shared" si="84"/>
        <v/>
      </c>
      <c r="JW69" s="55" t="str">
        <f t="shared" si="84"/>
        <v/>
      </c>
      <c r="JX69" s="55" t="str">
        <f t="shared" si="84"/>
        <v/>
      </c>
      <c r="JY69" s="55" t="str">
        <f t="shared" si="84"/>
        <v/>
      </c>
      <c r="JZ69" s="55" t="str">
        <f t="shared" si="84"/>
        <v/>
      </c>
      <c r="KA69" s="55" t="str">
        <f t="shared" si="84"/>
        <v/>
      </c>
      <c r="KB69" s="55" t="str">
        <f t="shared" si="84"/>
        <v/>
      </c>
      <c r="KC69" s="55" t="str">
        <f t="shared" si="84"/>
        <v/>
      </c>
      <c r="KD69" s="55" t="str">
        <f t="shared" si="84"/>
        <v/>
      </c>
      <c r="KE69" s="55" t="str">
        <f t="shared" si="84"/>
        <v/>
      </c>
      <c r="KF69" s="55" t="str">
        <f t="shared" si="84"/>
        <v/>
      </c>
      <c r="KG69" s="55" t="str">
        <f t="shared" si="84"/>
        <v/>
      </c>
      <c r="KH69" s="55" t="str">
        <f t="shared" si="84"/>
        <v/>
      </c>
      <c r="KI69" s="55" t="str">
        <f t="shared" si="84"/>
        <v/>
      </c>
      <c r="KJ69" s="55" t="str">
        <f t="shared" si="84"/>
        <v/>
      </c>
      <c r="KK69" s="55" t="str">
        <f t="shared" si="84"/>
        <v/>
      </c>
      <c r="KL69" s="55" t="str">
        <f t="shared" si="84"/>
        <v/>
      </c>
      <c r="KM69" s="55" t="str">
        <f t="shared" si="84"/>
        <v/>
      </c>
      <c r="KN69" s="55" t="str">
        <f t="shared" si="84"/>
        <v/>
      </c>
      <c r="KO69" s="55" t="str">
        <f t="shared" si="84"/>
        <v/>
      </c>
      <c r="KP69" s="55" t="str">
        <f t="shared" si="84"/>
        <v/>
      </c>
      <c r="KQ69" s="55" t="str">
        <f t="shared" si="84"/>
        <v/>
      </c>
      <c r="KR69" s="55" t="str">
        <f t="shared" si="84"/>
        <v/>
      </c>
      <c r="KS69" s="55" t="str">
        <f t="shared" si="84"/>
        <v/>
      </c>
      <c r="KT69" s="55" t="str">
        <f t="shared" si="84"/>
        <v/>
      </c>
      <c r="KU69" s="55" t="str">
        <f t="shared" si="84"/>
        <v/>
      </c>
      <c r="KV69" s="55" t="str">
        <f t="shared" si="84"/>
        <v/>
      </c>
      <c r="KW69" s="55" t="str">
        <f t="shared" si="84"/>
        <v/>
      </c>
      <c r="KX69" s="55" t="str">
        <f t="shared" si="84"/>
        <v/>
      </c>
      <c r="KY69" s="55" t="str">
        <f t="shared" si="84"/>
        <v/>
      </c>
      <c r="KZ69" s="55" t="str">
        <f t="shared" si="84"/>
        <v/>
      </c>
      <c r="LA69" s="55" t="str">
        <f t="shared" si="84"/>
        <v/>
      </c>
      <c r="LB69" s="55" t="str">
        <f t="shared" si="84"/>
        <v/>
      </c>
      <c r="LC69" s="55" t="str">
        <f t="shared" si="84"/>
        <v/>
      </c>
      <c r="LD69" s="55" t="str">
        <f t="shared" si="84"/>
        <v/>
      </c>
      <c r="LE69" s="55" t="str">
        <f t="shared" si="84"/>
        <v/>
      </c>
      <c r="LF69" s="55" t="str">
        <f t="shared" ref="LF69:NQ69" si="85">IF(LF47="","",SUM(LF60:LF63))</f>
        <v/>
      </c>
      <c r="LG69" s="55" t="str">
        <f t="shared" si="85"/>
        <v/>
      </c>
      <c r="LH69" s="55" t="str">
        <f t="shared" si="85"/>
        <v/>
      </c>
      <c r="LI69" s="55" t="str">
        <f t="shared" si="85"/>
        <v/>
      </c>
      <c r="LJ69" s="55" t="str">
        <f t="shared" si="85"/>
        <v/>
      </c>
      <c r="LK69" s="55" t="str">
        <f t="shared" si="85"/>
        <v/>
      </c>
      <c r="LL69" s="55" t="str">
        <f t="shared" si="85"/>
        <v/>
      </c>
      <c r="LM69" s="55" t="str">
        <f t="shared" si="85"/>
        <v/>
      </c>
      <c r="LN69" s="55" t="str">
        <f t="shared" si="85"/>
        <v/>
      </c>
      <c r="LO69" s="55" t="str">
        <f t="shared" si="85"/>
        <v/>
      </c>
      <c r="LP69" s="55" t="str">
        <f t="shared" si="85"/>
        <v/>
      </c>
      <c r="LQ69" s="55" t="str">
        <f t="shared" si="85"/>
        <v/>
      </c>
      <c r="LR69" s="55" t="str">
        <f t="shared" si="85"/>
        <v/>
      </c>
      <c r="LS69" s="55" t="str">
        <f t="shared" si="85"/>
        <v/>
      </c>
      <c r="LT69" s="55" t="str">
        <f t="shared" si="85"/>
        <v/>
      </c>
      <c r="LU69" s="55" t="str">
        <f t="shared" si="85"/>
        <v/>
      </c>
      <c r="LV69" s="55" t="str">
        <f t="shared" si="85"/>
        <v/>
      </c>
      <c r="LW69" s="55" t="str">
        <f t="shared" si="85"/>
        <v/>
      </c>
      <c r="LX69" s="55" t="str">
        <f t="shared" si="85"/>
        <v/>
      </c>
      <c r="LY69" s="55" t="str">
        <f t="shared" si="85"/>
        <v/>
      </c>
      <c r="LZ69" s="55" t="str">
        <f t="shared" si="85"/>
        <v/>
      </c>
      <c r="MA69" s="55" t="str">
        <f t="shared" si="85"/>
        <v/>
      </c>
      <c r="MB69" s="55" t="str">
        <f t="shared" si="85"/>
        <v/>
      </c>
      <c r="MC69" s="55" t="str">
        <f t="shared" si="85"/>
        <v/>
      </c>
      <c r="MD69" s="55" t="str">
        <f t="shared" si="85"/>
        <v/>
      </c>
      <c r="ME69" s="55" t="str">
        <f t="shared" si="85"/>
        <v/>
      </c>
      <c r="MF69" s="55" t="str">
        <f t="shared" si="85"/>
        <v/>
      </c>
      <c r="MG69" s="55" t="str">
        <f t="shared" si="85"/>
        <v/>
      </c>
      <c r="MH69" s="55" t="str">
        <f t="shared" si="85"/>
        <v/>
      </c>
      <c r="MI69" s="55" t="str">
        <f t="shared" si="85"/>
        <v/>
      </c>
      <c r="MJ69" s="55" t="str">
        <f t="shared" si="85"/>
        <v/>
      </c>
      <c r="MK69" s="55" t="str">
        <f t="shared" si="85"/>
        <v/>
      </c>
      <c r="ML69" s="55" t="str">
        <f t="shared" si="85"/>
        <v/>
      </c>
      <c r="MM69" s="55" t="str">
        <f t="shared" si="85"/>
        <v/>
      </c>
      <c r="MN69" s="55" t="str">
        <f t="shared" si="85"/>
        <v/>
      </c>
      <c r="MO69" s="55" t="str">
        <f t="shared" si="85"/>
        <v/>
      </c>
      <c r="MP69" s="55" t="str">
        <f t="shared" si="85"/>
        <v/>
      </c>
      <c r="MQ69" s="55" t="str">
        <f t="shared" si="85"/>
        <v/>
      </c>
      <c r="MR69" s="55" t="str">
        <f t="shared" si="85"/>
        <v/>
      </c>
      <c r="MS69" s="55" t="str">
        <f t="shared" si="85"/>
        <v/>
      </c>
      <c r="MT69" s="55" t="str">
        <f t="shared" si="85"/>
        <v/>
      </c>
      <c r="MU69" s="55" t="str">
        <f t="shared" si="85"/>
        <v/>
      </c>
      <c r="MV69" s="55" t="str">
        <f t="shared" si="85"/>
        <v/>
      </c>
      <c r="MW69" s="55" t="str">
        <f t="shared" si="85"/>
        <v/>
      </c>
      <c r="MX69" s="55" t="str">
        <f t="shared" si="85"/>
        <v/>
      </c>
      <c r="MY69" s="55" t="str">
        <f t="shared" si="85"/>
        <v/>
      </c>
      <c r="MZ69" s="55" t="str">
        <f t="shared" si="85"/>
        <v/>
      </c>
      <c r="NA69" s="55" t="str">
        <f t="shared" si="85"/>
        <v/>
      </c>
      <c r="NB69" s="55" t="str">
        <f t="shared" si="85"/>
        <v/>
      </c>
      <c r="NC69" s="55" t="str">
        <f t="shared" si="85"/>
        <v/>
      </c>
      <c r="ND69" s="55" t="str">
        <f t="shared" si="85"/>
        <v/>
      </c>
      <c r="NE69" s="55" t="str">
        <f t="shared" si="85"/>
        <v/>
      </c>
      <c r="NF69" s="55" t="str">
        <f t="shared" si="85"/>
        <v/>
      </c>
      <c r="NG69" s="55" t="str">
        <f t="shared" si="85"/>
        <v/>
      </c>
      <c r="NH69" s="55" t="str">
        <f t="shared" si="85"/>
        <v/>
      </c>
      <c r="NI69" s="55" t="str">
        <f t="shared" si="85"/>
        <v/>
      </c>
      <c r="NJ69" s="55" t="str">
        <f t="shared" si="85"/>
        <v/>
      </c>
      <c r="NK69" s="55" t="str">
        <f t="shared" si="85"/>
        <v/>
      </c>
      <c r="NL69" s="55" t="str">
        <f t="shared" si="85"/>
        <v/>
      </c>
      <c r="NM69" s="55" t="str">
        <f t="shared" si="85"/>
        <v/>
      </c>
      <c r="NN69" s="55" t="str">
        <f t="shared" si="85"/>
        <v/>
      </c>
      <c r="NO69" s="55" t="str">
        <f t="shared" si="85"/>
        <v/>
      </c>
      <c r="NP69" s="55" t="str">
        <f t="shared" si="85"/>
        <v/>
      </c>
      <c r="NQ69" s="55" t="str">
        <f t="shared" si="85"/>
        <v/>
      </c>
      <c r="NR69" s="55" t="str">
        <f t="shared" ref="NR69:QC69" si="86">IF(NR47="","",SUM(NR60:NR63))</f>
        <v/>
      </c>
      <c r="NS69" s="55" t="str">
        <f t="shared" si="86"/>
        <v/>
      </c>
      <c r="NT69" s="55" t="str">
        <f t="shared" si="86"/>
        <v/>
      </c>
      <c r="NU69" s="55" t="str">
        <f t="shared" si="86"/>
        <v/>
      </c>
      <c r="NV69" s="55" t="str">
        <f t="shared" si="86"/>
        <v/>
      </c>
      <c r="NW69" s="55" t="str">
        <f t="shared" si="86"/>
        <v/>
      </c>
      <c r="NX69" s="55" t="str">
        <f t="shared" si="86"/>
        <v/>
      </c>
      <c r="NY69" s="55" t="str">
        <f t="shared" si="86"/>
        <v/>
      </c>
      <c r="NZ69" s="55" t="str">
        <f t="shared" si="86"/>
        <v/>
      </c>
      <c r="OA69" s="55" t="str">
        <f t="shared" si="86"/>
        <v/>
      </c>
      <c r="OB69" s="55" t="str">
        <f t="shared" si="86"/>
        <v/>
      </c>
      <c r="OC69" s="55" t="str">
        <f t="shared" si="86"/>
        <v/>
      </c>
      <c r="OD69" s="55" t="str">
        <f t="shared" si="86"/>
        <v/>
      </c>
      <c r="OE69" s="55" t="str">
        <f t="shared" si="86"/>
        <v/>
      </c>
      <c r="OF69" s="55" t="str">
        <f t="shared" si="86"/>
        <v/>
      </c>
      <c r="OG69" s="55" t="str">
        <f t="shared" si="86"/>
        <v/>
      </c>
      <c r="OH69" s="55" t="str">
        <f t="shared" si="86"/>
        <v/>
      </c>
      <c r="OI69" s="55" t="str">
        <f t="shared" si="86"/>
        <v/>
      </c>
      <c r="OJ69" s="55" t="str">
        <f t="shared" si="86"/>
        <v/>
      </c>
      <c r="OK69" s="55" t="str">
        <f t="shared" si="86"/>
        <v/>
      </c>
      <c r="OL69" s="55" t="str">
        <f t="shared" si="86"/>
        <v/>
      </c>
      <c r="OM69" s="55" t="str">
        <f t="shared" si="86"/>
        <v/>
      </c>
      <c r="ON69" s="55" t="str">
        <f t="shared" si="86"/>
        <v/>
      </c>
      <c r="OO69" s="55" t="str">
        <f t="shared" si="86"/>
        <v/>
      </c>
      <c r="OP69" s="55" t="str">
        <f t="shared" si="86"/>
        <v/>
      </c>
      <c r="OQ69" s="55" t="str">
        <f t="shared" si="86"/>
        <v/>
      </c>
      <c r="OR69" s="55" t="str">
        <f t="shared" si="86"/>
        <v/>
      </c>
      <c r="OS69" s="55" t="str">
        <f t="shared" si="86"/>
        <v/>
      </c>
      <c r="OT69" s="55" t="str">
        <f t="shared" si="86"/>
        <v/>
      </c>
      <c r="OU69" s="55" t="str">
        <f t="shared" si="86"/>
        <v/>
      </c>
      <c r="OV69" s="55" t="str">
        <f t="shared" si="86"/>
        <v/>
      </c>
      <c r="OW69" s="55" t="str">
        <f t="shared" si="86"/>
        <v/>
      </c>
      <c r="OX69" s="55" t="str">
        <f t="shared" si="86"/>
        <v/>
      </c>
      <c r="OY69" s="55" t="str">
        <f t="shared" si="86"/>
        <v/>
      </c>
      <c r="OZ69" s="55" t="str">
        <f t="shared" si="86"/>
        <v/>
      </c>
      <c r="PA69" s="55" t="str">
        <f t="shared" si="86"/>
        <v/>
      </c>
      <c r="PB69" s="55" t="str">
        <f t="shared" si="86"/>
        <v/>
      </c>
      <c r="PC69" s="55" t="str">
        <f t="shared" si="86"/>
        <v/>
      </c>
      <c r="PD69" s="55" t="str">
        <f t="shared" si="86"/>
        <v/>
      </c>
      <c r="PE69" s="55" t="str">
        <f t="shared" si="86"/>
        <v/>
      </c>
      <c r="PF69" s="55" t="str">
        <f t="shared" si="86"/>
        <v/>
      </c>
      <c r="PG69" s="55" t="str">
        <f t="shared" si="86"/>
        <v/>
      </c>
      <c r="PH69" s="55" t="str">
        <f t="shared" si="86"/>
        <v/>
      </c>
      <c r="PI69" s="55" t="str">
        <f t="shared" si="86"/>
        <v/>
      </c>
      <c r="PJ69" s="55" t="str">
        <f t="shared" si="86"/>
        <v/>
      </c>
      <c r="PK69" s="55" t="str">
        <f t="shared" si="86"/>
        <v/>
      </c>
      <c r="PL69" s="55" t="str">
        <f t="shared" si="86"/>
        <v/>
      </c>
      <c r="PM69" s="55" t="str">
        <f t="shared" si="86"/>
        <v/>
      </c>
      <c r="PN69" s="55" t="str">
        <f t="shared" si="86"/>
        <v/>
      </c>
      <c r="PO69" s="55" t="str">
        <f t="shared" si="86"/>
        <v/>
      </c>
      <c r="PP69" s="55" t="str">
        <f t="shared" si="86"/>
        <v/>
      </c>
      <c r="PQ69" s="55" t="str">
        <f t="shared" si="86"/>
        <v/>
      </c>
      <c r="PR69" s="55" t="str">
        <f t="shared" si="86"/>
        <v/>
      </c>
      <c r="PS69" s="55" t="str">
        <f t="shared" si="86"/>
        <v/>
      </c>
      <c r="PT69" s="55" t="str">
        <f t="shared" si="86"/>
        <v/>
      </c>
      <c r="PU69" s="55" t="str">
        <f t="shared" si="86"/>
        <v/>
      </c>
      <c r="PV69" s="55" t="str">
        <f t="shared" si="86"/>
        <v/>
      </c>
      <c r="PW69" s="55" t="str">
        <f t="shared" si="86"/>
        <v/>
      </c>
      <c r="PX69" s="55" t="str">
        <f t="shared" si="86"/>
        <v/>
      </c>
      <c r="PY69" s="55" t="str">
        <f t="shared" si="86"/>
        <v/>
      </c>
      <c r="PZ69" s="55" t="str">
        <f t="shared" si="86"/>
        <v/>
      </c>
      <c r="QA69" s="55" t="str">
        <f t="shared" si="86"/>
        <v/>
      </c>
      <c r="QB69" s="55" t="str">
        <f t="shared" si="86"/>
        <v/>
      </c>
      <c r="QC69" s="55" t="str">
        <f t="shared" si="86"/>
        <v/>
      </c>
      <c r="QD69" s="55" t="str">
        <f t="shared" ref="QD69:SO69" si="87">IF(QD47="","",SUM(QD60:QD63))</f>
        <v/>
      </c>
      <c r="QE69" s="55" t="str">
        <f t="shared" si="87"/>
        <v/>
      </c>
      <c r="QF69" s="55" t="str">
        <f t="shared" si="87"/>
        <v/>
      </c>
      <c r="QG69" s="55" t="str">
        <f t="shared" si="87"/>
        <v/>
      </c>
      <c r="QH69" s="55" t="str">
        <f t="shared" si="87"/>
        <v/>
      </c>
      <c r="QI69" s="55" t="str">
        <f t="shared" si="87"/>
        <v/>
      </c>
      <c r="QJ69" s="55" t="str">
        <f t="shared" si="87"/>
        <v/>
      </c>
      <c r="QK69" s="55" t="str">
        <f t="shared" si="87"/>
        <v/>
      </c>
      <c r="QL69" s="55" t="str">
        <f t="shared" si="87"/>
        <v/>
      </c>
      <c r="QM69" s="55" t="str">
        <f t="shared" si="87"/>
        <v/>
      </c>
      <c r="QN69" s="55" t="str">
        <f t="shared" si="87"/>
        <v/>
      </c>
      <c r="QO69" s="55" t="str">
        <f t="shared" si="87"/>
        <v/>
      </c>
      <c r="QP69" s="55" t="str">
        <f t="shared" si="87"/>
        <v/>
      </c>
      <c r="QQ69" s="55" t="str">
        <f t="shared" si="87"/>
        <v/>
      </c>
      <c r="QR69" s="55" t="str">
        <f t="shared" si="87"/>
        <v/>
      </c>
      <c r="QS69" s="55" t="str">
        <f t="shared" si="87"/>
        <v/>
      </c>
      <c r="QT69" s="55" t="str">
        <f t="shared" si="87"/>
        <v/>
      </c>
      <c r="QU69" s="55" t="str">
        <f t="shared" si="87"/>
        <v/>
      </c>
      <c r="QV69" s="55" t="str">
        <f t="shared" si="87"/>
        <v/>
      </c>
      <c r="QW69" s="55" t="str">
        <f t="shared" si="87"/>
        <v/>
      </c>
      <c r="QX69" s="55" t="str">
        <f t="shared" si="87"/>
        <v/>
      </c>
      <c r="QY69" s="55" t="str">
        <f t="shared" si="87"/>
        <v/>
      </c>
      <c r="QZ69" s="55" t="str">
        <f t="shared" si="87"/>
        <v/>
      </c>
      <c r="RA69" s="55" t="str">
        <f t="shared" si="87"/>
        <v/>
      </c>
      <c r="RB69" s="55" t="str">
        <f t="shared" si="87"/>
        <v/>
      </c>
      <c r="RC69" s="55" t="str">
        <f t="shared" si="87"/>
        <v/>
      </c>
      <c r="RD69" s="55" t="str">
        <f t="shared" si="87"/>
        <v/>
      </c>
      <c r="RE69" s="55" t="str">
        <f t="shared" si="87"/>
        <v/>
      </c>
      <c r="RF69" s="55" t="str">
        <f t="shared" si="87"/>
        <v/>
      </c>
      <c r="RG69" s="55" t="str">
        <f t="shared" si="87"/>
        <v/>
      </c>
      <c r="RH69" s="55" t="str">
        <f t="shared" si="87"/>
        <v/>
      </c>
      <c r="RI69" s="55" t="str">
        <f t="shared" si="87"/>
        <v/>
      </c>
      <c r="RJ69" s="55" t="str">
        <f t="shared" si="87"/>
        <v/>
      </c>
      <c r="RK69" s="55" t="str">
        <f t="shared" si="87"/>
        <v/>
      </c>
      <c r="RL69" s="55" t="str">
        <f t="shared" si="87"/>
        <v/>
      </c>
      <c r="RM69" s="55" t="str">
        <f t="shared" si="87"/>
        <v/>
      </c>
      <c r="RN69" s="55" t="str">
        <f t="shared" si="87"/>
        <v/>
      </c>
      <c r="RO69" s="55" t="str">
        <f t="shared" si="87"/>
        <v/>
      </c>
      <c r="RP69" s="55" t="str">
        <f t="shared" si="87"/>
        <v/>
      </c>
      <c r="RQ69" s="55" t="str">
        <f t="shared" si="87"/>
        <v/>
      </c>
      <c r="RR69" s="55" t="str">
        <f t="shared" si="87"/>
        <v/>
      </c>
      <c r="RS69" s="55" t="str">
        <f t="shared" si="87"/>
        <v/>
      </c>
      <c r="RT69" s="55" t="str">
        <f t="shared" si="87"/>
        <v/>
      </c>
      <c r="RU69" s="55" t="str">
        <f t="shared" si="87"/>
        <v/>
      </c>
      <c r="RV69" s="55" t="str">
        <f t="shared" si="87"/>
        <v/>
      </c>
      <c r="RW69" s="55" t="str">
        <f t="shared" si="87"/>
        <v/>
      </c>
      <c r="RX69" s="55" t="str">
        <f t="shared" si="87"/>
        <v/>
      </c>
      <c r="RY69" s="55" t="str">
        <f t="shared" si="87"/>
        <v/>
      </c>
      <c r="RZ69" s="55" t="str">
        <f t="shared" si="87"/>
        <v/>
      </c>
      <c r="SA69" s="55" t="str">
        <f t="shared" si="87"/>
        <v/>
      </c>
      <c r="SB69" s="55" t="str">
        <f t="shared" si="87"/>
        <v/>
      </c>
      <c r="SC69" s="55" t="str">
        <f t="shared" si="87"/>
        <v/>
      </c>
      <c r="SD69" s="55" t="str">
        <f t="shared" si="87"/>
        <v/>
      </c>
      <c r="SE69" s="55" t="str">
        <f t="shared" si="87"/>
        <v/>
      </c>
      <c r="SF69" s="55" t="str">
        <f t="shared" si="87"/>
        <v/>
      </c>
      <c r="SG69" s="55" t="str">
        <f t="shared" si="87"/>
        <v/>
      </c>
      <c r="SH69" s="55" t="str">
        <f t="shared" si="87"/>
        <v/>
      </c>
      <c r="SI69" s="55" t="str">
        <f t="shared" si="87"/>
        <v/>
      </c>
      <c r="SJ69" s="55" t="str">
        <f t="shared" si="87"/>
        <v/>
      </c>
      <c r="SK69" s="55" t="str">
        <f t="shared" si="87"/>
        <v/>
      </c>
      <c r="SL69" s="55" t="str">
        <f t="shared" si="87"/>
        <v/>
      </c>
      <c r="SM69" s="55" t="str">
        <f t="shared" si="87"/>
        <v/>
      </c>
      <c r="SN69" s="55" t="str">
        <f t="shared" si="87"/>
        <v/>
      </c>
      <c r="SO69" s="55" t="str">
        <f t="shared" si="87"/>
        <v/>
      </c>
      <c r="SP69" s="55" t="str">
        <f t="shared" ref="SP69:VA69" si="88">IF(SP47="","",SUM(SP60:SP63))</f>
        <v/>
      </c>
      <c r="SQ69" s="55" t="str">
        <f t="shared" si="88"/>
        <v/>
      </c>
      <c r="SR69" s="55" t="str">
        <f t="shared" si="88"/>
        <v/>
      </c>
      <c r="SS69" s="55" t="str">
        <f t="shared" si="88"/>
        <v/>
      </c>
      <c r="ST69" s="55" t="str">
        <f t="shared" si="88"/>
        <v/>
      </c>
      <c r="SU69" s="55" t="str">
        <f t="shared" si="88"/>
        <v/>
      </c>
      <c r="SV69" s="55" t="str">
        <f t="shared" si="88"/>
        <v/>
      </c>
      <c r="SW69" s="55" t="str">
        <f t="shared" si="88"/>
        <v/>
      </c>
      <c r="SX69" s="55" t="str">
        <f t="shared" si="88"/>
        <v/>
      </c>
      <c r="SY69" s="55" t="str">
        <f t="shared" si="88"/>
        <v/>
      </c>
      <c r="SZ69" s="55" t="str">
        <f t="shared" si="88"/>
        <v/>
      </c>
      <c r="TA69" s="55" t="str">
        <f t="shared" si="88"/>
        <v/>
      </c>
      <c r="TB69" s="55" t="str">
        <f t="shared" si="88"/>
        <v/>
      </c>
      <c r="TC69" s="55" t="str">
        <f t="shared" si="88"/>
        <v/>
      </c>
      <c r="TD69" s="55" t="str">
        <f t="shared" si="88"/>
        <v/>
      </c>
      <c r="TE69" s="55" t="str">
        <f t="shared" si="88"/>
        <v/>
      </c>
      <c r="TF69" s="55" t="str">
        <f t="shared" si="88"/>
        <v/>
      </c>
      <c r="TG69" s="55" t="str">
        <f t="shared" si="88"/>
        <v/>
      </c>
      <c r="TH69" s="55" t="str">
        <f t="shared" si="88"/>
        <v/>
      </c>
      <c r="TI69" s="55" t="str">
        <f t="shared" si="88"/>
        <v/>
      </c>
      <c r="TJ69" s="55" t="str">
        <f t="shared" si="88"/>
        <v/>
      </c>
      <c r="TK69" s="55" t="str">
        <f t="shared" si="88"/>
        <v/>
      </c>
      <c r="TL69" s="55" t="str">
        <f t="shared" si="88"/>
        <v/>
      </c>
      <c r="TM69" s="55" t="str">
        <f t="shared" si="88"/>
        <v/>
      </c>
      <c r="TN69" s="55" t="str">
        <f t="shared" si="88"/>
        <v/>
      </c>
      <c r="TO69" s="55" t="str">
        <f t="shared" si="88"/>
        <v/>
      </c>
      <c r="TP69" s="55" t="str">
        <f t="shared" si="88"/>
        <v/>
      </c>
      <c r="TQ69" s="55" t="str">
        <f t="shared" si="88"/>
        <v/>
      </c>
      <c r="TR69" s="55" t="str">
        <f t="shared" si="88"/>
        <v/>
      </c>
      <c r="TS69" s="55" t="str">
        <f t="shared" si="88"/>
        <v/>
      </c>
      <c r="TT69" s="55" t="str">
        <f t="shared" si="88"/>
        <v/>
      </c>
      <c r="TU69" s="55" t="str">
        <f t="shared" si="88"/>
        <v/>
      </c>
      <c r="TV69" s="55" t="str">
        <f t="shared" si="88"/>
        <v/>
      </c>
      <c r="TW69" s="55" t="str">
        <f t="shared" si="88"/>
        <v/>
      </c>
      <c r="TX69" s="55" t="str">
        <f t="shared" si="88"/>
        <v/>
      </c>
      <c r="TY69" s="55" t="str">
        <f t="shared" si="88"/>
        <v/>
      </c>
      <c r="TZ69" s="55" t="str">
        <f t="shared" si="88"/>
        <v/>
      </c>
      <c r="UA69" s="55" t="str">
        <f t="shared" si="88"/>
        <v/>
      </c>
      <c r="UB69" s="55" t="str">
        <f t="shared" si="88"/>
        <v/>
      </c>
      <c r="UC69" s="55" t="str">
        <f t="shared" si="88"/>
        <v/>
      </c>
      <c r="UD69" s="55" t="str">
        <f t="shared" si="88"/>
        <v/>
      </c>
      <c r="UE69" s="55" t="str">
        <f t="shared" si="88"/>
        <v/>
      </c>
      <c r="UF69" s="55" t="str">
        <f t="shared" si="88"/>
        <v/>
      </c>
      <c r="UG69" s="55" t="str">
        <f t="shared" si="88"/>
        <v/>
      </c>
      <c r="UH69" s="55" t="str">
        <f t="shared" si="88"/>
        <v/>
      </c>
      <c r="UI69" s="55" t="str">
        <f t="shared" si="88"/>
        <v/>
      </c>
      <c r="UJ69" s="55" t="str">
        <f t="shared" si="88"/>
        <v/>
      </c>
      <c r="UK69" s="55" t="str">
        <f t="shared" si="88"/>
        <v/>
      </c>
      <c r="UL69" s="55" t="str">
        <f t="shared" si="88"/>
        <v/>
      </c>
      <c r="UM69" s="55" t="str">
        <f t="shared" si="88"/>
        <v/>
      </c>
      <c r="UN69" s="55" t="str">
        <f t="shared" si="88"/>
        <v/>
      </c>
      <c r="UO69" s="55" t="str">
        <f t="shared" si="88"/>
        <v/>
      </c>
      <c r="UP69" s="55" t="str">
        <f t="shared" si="88"/>
        <v/>
      </c>
      <c r="UQ69" s="55" t="str">
        <f t="shared" si="88"/>
        <v/>
      </c>
      <c r="UR69" s="55" t="str">
        <f t="shared" si="88"/>
        <v/>
      </c>
      <c r="US69" s="55" t="str">
        <f t="shared" si="88"/>
        <v/>
      </c>
      <c r="UT69" s="55" t="str">
        <f t="shared" si="88"/>
        <v/>
      </c>
      <c r="UU69" s="55" t="str">
        <f t="shared" si="88"/>
        <v/>
      </c>
      <c r="UV69" s="55" t="str">
        <f t="shared" si="88"/>
        <v/>
      </c>
      <c r="UW69" s="55" t="str">
        <f t="shared" si="88"/>
        <v/>
      </c>
      <c r="UX69" s="55" t="str">
        <f t="shared" si="88"/>
        <v/>
      </c>
      <c r="UY69" s="55" t="str">
        <f t="shared" si="88"/>
        <v/>
      </c>
      <c r="UZ69" s="55" t="str">
        <f t="shared" si="88"/>
        <v/>
      </c>
      <c r="VA69" s="55" t="str">
        <f t="shared" si="88"/>
        <v/>
      </c>
      <c r="VB69" s="55" t="str">
        <f t="shared" ref="VB69:XM69" si="89">IF(VB47="","",SUM(VB60:VB63))</f>
        <v/>
      </c>
      <c r="VC69" s="55" t="str">
        <f t="shared" si="89"/>
        <v/>
      </c>
      <c r="VD69" s="55" t="str">
        <f t="shared" si="89"/>
        <v/>
      </c>
      <c r="VE69" s="55" t="str">
        <f t="shared" si="89"/>
        <v/>
      </c>
      <c r="VF69" s="55" t="str">
        <f t="shared" si="89"/>
        <v/>
      </c>
      <c r="VG69" s="55" t="str">
        <f t="shared" si="89"/>
        <v/>
      </c>
      <c r="VH69" s="55" t="str">
        <f t="shared" si="89"/>
        <v/>
      </c>
      <c r="VI69" s="55" t="str">
        <f t="shared" si="89"/>
        <v/>
      </c>
      <c r="VJ69" s="55" t="str">
        <f t="shared" si="89"/>
        <v/>
      </c>
      <c r="VK69" s="55" t="str">
        <f t="shared" si="89"/>
        <v/>
      </c>
      <c r="VL69" s="55" t="str">
        <f t="shared" si="89"/>
        <v/>
      </c>
      <c r="VM69" s="55" t="str">
        <f t="shared" si="89"/>
        <v/>
      </c>
      <c r="VN69" s="55" t="str">
        <f t="shared" si="89"/>
        <v/>
      </c>
      <c r="VO69" s="55" t="str">
        <f t="shared" si="89"/>
        <v/>
      </c>
      <c r="VP69" s="55" t="str">
        <f t="shared" si="89"/>
        <v/>
      </c>
      <c r="VQ69" s="55" t="str">
        <f t="shared" si="89"/>
        <v/>
      </c>
      <c r="VR69" s="55" t="str">
        <f t="shared" si="89"/>
        <v/>
      </c>
      <c r="VS69" s="55" t="str">
        <f t="shared" si="89"/>
        <v/>
      </c>
      <c r="VT69" s="55" t="str">
        <f t="shared" si="89"/>
        <v/>
      </c>
      <c r="VU69" s="55" t="str">
        <f t="shared" si="89"/>
        <v/>
      </c>
      <c r="VV69" s="55" t="str">
        <f t="shared" si="89"/>
        <v/>
      </c>
      <c r="VW69" s="55" t="str">
        <f t="shared" si="89"/>
        <v/>
      </c>
      <c r="VX69" s="55" t="str">
        <f t="shared" si="89"/>
        <v/>
      </c>
      <c r="VY69" s="55" t="str">
        <f t="shared" si="89"/>
        <v/>
      </c>
      <c r="VZ69" s="55" t="str">
        <f t="shared" si="89"/>
        <v/>
      </c>
      <c r="WA69" s="55" t="str">
        <f t="shared" si="89"/>
        <v/>
      </c>
      <c r="WB69" s="55" t="str">
        <f t="shared" si="89"/>
        <v/>
      </c>
      <c r="WC69" s="55" t="str">
        <f t="shared" si="89"/>
        <v/>
      </c>
      <c r="WD69" s="55" t="str">
        <f t="shared" si="89"/>
        <v/>
      </c>
      <c r="WE69" s="55" t="str">
        <f t="shared" si="89"/>
        <v/>
      </c>
      <c r="WF69" s="55" t="str">
        <f t="shared" si="89"/>
        <v/>
      </c>
      <c r="WG69" s="55" t="str">
        <f t="shared" si="89"/>
        <v/>
      </c>
      <c r="WH69" s="55" t="str">
        <f t="shared" si="89"/>
        <v/>
      </c>
      <c r="WI69" s="55" t="str">
        <f t="shared" si="89"/>
        <v/>
      </c>
      <c r="WJ69" s="55" t="str">
        <f t="shared" si="89"/>
        <v/>
      </c>
      <c r="WK69" s="55" t="str">
        <f t="shared" si="89"/>
        <v/>
      </c>
      <c r="WL69" s="55" t="str">
        <f t="shared" si="89"/>
        <v/>
      </c>
      <c r="WM69" s="55" t="str">
        <f t="shared" si="89"/>
        <v/>
      </c>
      <c r="WN69" s="55" t="str">
        <f t="shared" si="89"/>
        <v/>
      </c>
      <c r="WO69" s="55" t="str">
        <f t="shared" si="89"/>
        <v/>
      </c>
      <c r="WP69" s="55" t="str">
        <f t="shared" si="89"/>
        <v/>
      </c>
      <c r="WQ69" s="55" t="str">
        <f t="shared" si="89"/>
        <v/>
      </c>
      <c r="WR69" s="55" t="str">
        <f t="shared" si="89"/>
        <v/>
      </c>
      <c r="WS69" s="55" t="str">
        <f t="shared" si="89"/>
        <v/>
      </c>
      <c r="WT69" s="55" t="str">
        <f t="shared" si="89"/>
        <v/>
      </c>
      <c r="WU69" s="55" t="str">
        <f t="shared" si="89"/>
        <v/>
      </c>
      <c r="WV69" s="55" t="str">
        <f t="shared" si="89"/>
        <v/>
      </c>
      <c r="WW69" s="55" t="str">
        <f t="shared" si="89"/>
        <v/>
      </c>
      <c r="WX69" s="55" t="str">
        <f t="shared" si="89"/>
        <v/>
      </c>
      <c r="WY69" s="55" t="str">
        <f t="shared" si="89"/>
        <v/>
      </c>
      <c r="WZ69" s="55" t="str">
        <f t="shared" si="89"/>
        <v/>
      </c>
      <c r="XA69" s="55" t="str">
        <f t="shared" si="89"/>
        <v/>
      </c>
      <c r="XB69" s="55" t="str">
        <f t="shared" si="89"/>
        <v/>
      </c>
      <c r="XC69" s="55" t="str">
        <f t="shared" si="89"/>
        <v/>
      </c>
      <c r="XD69" s="55" t="str">
        <f t="shared" si="89"/>
        <v/>
      </c>
      <c r="XE69" s="55" t="str">
        <f t="shared" si="89"/>
        <v/>
      </c>
      <c r="XF69" s="55" t="str">
        <f t="shared" si="89"/>
        <v/>
      </c>
      <c r="XG69" s="55" t="str">
        <f t="shared" si="89"/>
        <v/>
      </c>
      <c r="XH69" s="55" t="str">
        <f t="shared" si="89"/>
        <v/>
      </c>
      <c r="XI69" s="55" t="str">
        <f t="shared" si="89"/>
        <v/>
      </c>
      <c r="XJ69" s="55" t="str">
        <f t="shared" si="89"/>
        <v/>
      </c>
      <c r="XK69" s="55" t="str">
        <f t="shared" si="89"/>
        <v/>
      </c>
      <c r="XL69" s="55" t="str">
        <f t="shared" si="89"/>
        <v/>
      </c>
      <c r="XM69" s="55" t="str">
        <f t="shared" si="89"/>
        <v/>
      </c>
      <c r="XN69" s="55" t="str">
        <f t="shared" ref="XN69:ZY69" si="90">IF(XN47="","",SUM(XN60:XN63))</f>
        <v/>
      </c>
      <c r="XO69" s="55" t="str">
        <f t="shared" si="90"/>
        <v/>
      </c>
      <c r="XP69" s="55" t="str">
        <f t="shared" si="90"/>
        <v/>
      </c>
      <c r="XQ69" s="55" t="str">
        <f t="shared" si="90"/>
        <v/>
      </c>
      <c r="XR69" s="55" t="str">
        <f t="shared" si="90"/>
        <v/>
      </c>
      <c r="XS69" s="55" t="str">
        <f t="shared" si="90"/>
        <v/>
      </c>
      <c r="XT69" s="55" t="str">
        <f t="shared" si="90"/>
        <v/>
      </c>
      <c r="XU69" s="55" t="str">
        <f t="shared" si="90"/>
        <v/>
      </c>
      <c r="XV69" s="55" t="str">
        <f t="shared" si="90"/>
        <v/>
      </c>
      <c r="XW69" s="55" t="str">
        <f t="shared" si="90"/>
        <v/>
      </c>
      <c r="XX69" s="55" t="str">
        <f t="shared" si="90"/>
        <v/>
      </c>
      <c r="XY69" s="55" t="str">
        <f t="shared" si="90"/>
        <v/>
      </c>
      <c r="XZ69" s="55" t="str">
        <f t="shared" si="90"/>
        <v/>
      </c>
      <c r="YA69" s="55" t="str">
        <f t="shared" si="90"/>
        <v/>
      </c>
      <c r="YB69" s="55" t="str">
        <f t="shared" si="90"/>
        <v/>
      </c>
      <c r="YC69" s="55" t="str">
        <f t="shared" si="90"/>
        <v/>
      </c>
      <c r="YD69" s="55" t="str">
        <f t="shared" si="90"/>
        <v/>
      </c>
      <c r="YE69" s="55" t="str">
        <f t="shared" si="90"/>
        <v/>
      </c>
      <c r="YF69" s="55" t="str">
        <f t="shared" si="90"/>
        <v/>
      </c>
      <c r="YG69" s="55" t="str">
        <f t="shared" si="90"/>
        <v/>
      </c>
      <c r="YH69" s="55" t="str">
        <f t="shared" si="90"/>
        <v/>
      </c>
      <c r="YI69" s="55" t="str">
        <f t="shared" si="90"/>
        <v/>
      </c>
      <c r="YJ69" s="55" t="str">
        <f t="shared" si="90"/>
        <v/>
      </c>
      <c r="YK69" s="55" t="str">
        <f t="shared" si="90"/>
        <v/>
      </c>
      <c r="YL69" s="55" t="str">
        <f t="shared" si="90"/>
        <v/>
      </c>
      <c r="YM69" s="55" t="str">
        <f t="shared" si="90"/>
        <v/>
      </c>
      <c r="YN69" s="55" t="str">
        <f t="shared" si="90"/>
        <v/>
      </c>
      <c r="YO69" s="55" t="str">
        <f t="shared" si="90"/>
        <v/>
      </c>
      <c r="YP69" s="55" t="str">
        <f t="shared" si="90"/>
        <v/>
      </c>
      <c r="YQ69" s="55" t="str">
        <f t="shared" si="90"/>
        <v/>
      </c>
      <c r="YR69" s="55" t="str">
        <f t="shared" si="90"/>
        <v/>
      </c>
      <c r="YS69" s="55" t="str">
        <f t="shared" si="90"/>
        <v/>
      </c>
      <c r="YT69" s="55" t="str">
        <f t="shared" si="90"/>
        <v/>
      </c>
      <c r="YU69" s="55" t="str">
        <f t="shared" si="90"/>
        <v/>
      </c>
      <c r="YV69" s="55" t="str">
        <f t="shared" si="90"/>
        <v/>
      </c>
      <c r="YW69" s="55" t="str">
        <f t="shared" si="90"/>
        <v/>
      </c>
      <c r="YX69" s="55" t="str">
        <f t="shared" si="90"/>
        <v/>
      </c>
      <c r="YY69" s="55" t="str">
        <f t="shared" si="90"/>
        <v/>
      </c>
      <c r="YZ69" s="55" t="str">
        <f t="shared" si="90"/>
        <v/>
      </c>
      <c r="ZA69" s="55" t="str">
        <f t="shared" si="90"/>
        <v/>
      </c>
      <c r="ZB69" s="55" t="str">
        <f t="shared" si="90"/>
        <v/>
      </c>
      <c r="ZC69" s="55" t="str">
        <f t="shared" si="90"/>
        <v/>
      </c>
      <c r="ZD69" s="55" t="str">
        <f t="shared" si="90"/>
        <v/>
      </c>
      <c r="ZE69" s="55" t="str">
        <f t="shared" si="90"/>
        <v/>
      </c>
      <c r="ZF69" s="55" t="str">
        <f t="shared" si="90"/>
        <v/>
      </c>
      <c r="ZG69" s="55" t="str">
        <f t="shared" si="90"/>
        <v/>
      </c>
      <c r="ZH69" s="55" t="str">
        <f t="shared" si="90"/>
        <v/>
      </c>
      <c r="ZI69" s="55" t="str">
        <f t="shared" si="90"/>
        <v/>
      </c>
      <c r="ZJ69" s="55" t="str">
        <f t="shared" si="90"/>
        <v/>
      </c>
      <c r="ZK69" s="55" t="str">
        <f t="shared" si="90"/>
        <v/>
      </c>
      <c r="ZL69" s="55" t="str">
        <f t="shared" si="90"/>
        <v/>
      </c>
      <c r="ZM69" s="55" t="str">
        <f t="shared" si="90"/>
        <v/>
      </c>
      <c r="ZN69" s="55" t="str">
        <f t="shared" si="90"/>
        <v/>
      </c>
      <c r="ZO69" s="55" t="str">
        <f t="shared" si="90"/>
        <v/>
      </c>
      <c r="ZP69" s="55" t="str">
        <f t="shared" si="90"/>
        <v/>
      </c>
      <c r="ZQ69" s="55" t="str">
        <f t="shared" si="90"/>
        <v/>
      </c>
      <c r="ZR69" s="55" t="str">
        <f t="shared" si="90"/>
        <v/>
      </c>
      <c r="ZS69" s="55" t="str">
        <f t="shared" si="90"/>
        <v/>
      </c>
      <c r="ZT69" s="55" t="str">
        <f t="shared" si="90"/>
        <v/>
      </c>
      <c r="ZU69" s="55" t="str">
        <f t="shared" si="90"/>
        <v/>
      </c>
      <c r="ZV69" s="55" t="str">
        <f t="shared" si="90"/>
        <v/>
      </c>
      <c r="ZW69" s="55" t="str">
        <f t="shared" si="90"/>
        <v/>
      </c>
      <c r="ZX69" s="55" t="str">
        <f t="shared" si="90"/>
        <v/>
      </c>
      <c r="ZY69" s="55" t="str">
        <f t="shared" si="90"/>
        <v/>
      </c>
      <c r="ZZ69" s="55" t="str">
        <f t="shared" ref="ZZ69:ACK69" si="91">IF(ZZ47="","",SUM(ZZ60:ZZ63))</f>
        <v/>
      </c>
      <c r="AAA69" s="55" t="str">
        <f t="shared" si="91"/>
        <v/>
      </c>
      <c r="AAB69" s="55" t="str">
        <f t="shared" si="91"/>
        <v/>
      </c>
      <c r="AAC69" s="55" t="str">
        <f t="shared" si="91"/>
        <v/>
      </c>
      <c r="AAD69" s="55" t="str">
        <f t="shared" si="91"/>
        <v/>
      </c>
      <c r="AAE69" s="55" t="str">
        <f t="shared" si="91"/>
        <v/>
      </c>
      <c r="AAF69" s="55" t="str">
        <f t="shared" si="91"/>
        <v/>
      </c>
      <c r="AAG69" s="55" t="str">
        <f t="shared" si="91"/>
        <v/>
      </c>
      <c r="AAH69" s="55" t="str">
        <f t="shared" si="91"/>
        <v/>
      </c>
      <c r="AAI69" s="55" t="str">
        <f t="shared" si="91"/>
        <v/>
      </c>
      <c r="AAJ69" s="55" t="str">
        <f t="shared" si="91"/>
        <v/>
      </c>
      <c r="AAK69" s="55" t="str">
        <f t="shared" si="91"/>
        <v/>
      </c>
      <c r="AAL69" s="55" t="str">
        <f t="shared" si="91"/>
        <v/>
      </c>
      <c r="AAM69" s="55" t="str">
        <f t="shared" si="91"/>
        <v/>
      </c>
      <c r="AAN69" s="55" t="str">
        <f t="shared" si="91"/>
        <v/>
      </c>
      <c r="AAO69" s="55" t="str">
        <f t="shared" si="91"/>
        <v/>
      </c>
      <c r="AAP69" s="55" t="str">
        <f t="shared" si="91"/>
        <v/>
      </c>
      <c r="AAQ69" s="55" t="str">
        <f t="shared" si="91"/>
        <v/>
      </c>
      <c r="AAR69" s="55" t="str">
        <f t="shared" si="91"/>
        <v/>
      </c>
      <c r="AAS69" s="55" t="str">
        <f t="shared" si="91"/>
        <v/>
      </c>
      <c r="AAT69" s="55" t="str">
        <f t="shared" si="91"/>
        <v/>
      </c>
      <c r="AAU69" s="55" t="str">
        <f t="shared" si="91"/>
        <v/>
      </c>
      <c r="AAV69" s="55" t="str">
        <f t="shared" si="91"/>
        <v/>
      </c>
      <c r="AAW69" s="55" t="str">
        <f t="shared" si="91"/>
        <v/>
      </c>
      <c r="AAX69" s="55" t="str">
        <f t="shared" si="91"/>
        <v/>
      </c>
      <c r="AAY69" s="55" t="str">
        <f t="shared" si="91"/>
        <v/>
      </c>
      <c r="AAZ69" s="55" t="str">
        <f t="shared" si="91"/>
        <v/>
      </c>
      <c r="ABA69" s="55" t="str">
        <f t="shared" si="91"/>
        <v/>
      </c>
      <c r="ABB69" s="55" t="str">
        <f t="shared" si="91"/>
        <v/>
      </c>
      <c r="ABC69" s="55" t="str">
        <f t="shared" si="91"/>
        <v/>
      </c>
      <c r="ABD69" s="55" t="str">
        <f t="shared" si="91"/>
        <v/>
      </c>
      <c r="ABE69" s="55" t="str">
        <f t="shared" si="91"/>
        <v/>
      </c>
      <c r="ABF69" s="55" t="str">
        <f t="shared" si="91"/>
        <v/>
      </c>
      <c r="ABG69" s="55" t="str">
        <f t="shared" si="91"/>
        <v/>
      </c>
      <c r="ABH69" s="55" t="str">
        <f t="shared" si="91"/>
        <v/>
      </c>
      <c r="ABI69" s="55" t="str">
        <f t="shared" si="91"/>
        <v/>
      </c>
      <c r="ABJ69" s="55" t="str">
        <f t="shared" si="91"/>
        <v/>
      </c>
      <c r="ABK69" s="55" t="str">
        <f t="shared" si="91"/>
        <v/>
      </c>
      <c r="ABL69" s="55" t="str">
        <f t="shared" si="91"/>
        <v/>
      </c>
      <c r="ABM69" s="55" t="str">
        <f t="shared" si="91"/>
        <v/>
      </c>
      <c r="ABN69" s="55" t="str">
        <f t="shared" si="91"/>
        <v/>
      </c>
      <c r="ABO69" s="55" t="str">
        <f t="shared" si="91"/>
        <v/>
      </c>
      <c r="ABP69" s="55" t="str">
        <f t="shared" si="91"/>
        <v/>
      </c>
      <c r="ABQ69" s="55" t="str">
        <f t="shared" si="91"/>
        <v/>
      </c>
      <c r="ABR69" s="55" t="str">
        <f t="shared" si="91"/>
        <v/>
      </c>
      <c r="ABS69" s="55" t="str">
        <f t="shared" si="91"/>
        <v/>
      </c>
      <c r="ABT69" s="55" t="str">
        <f t="shared" si="91"/>
        <v/>
      </c>
      <c r="ABU69" s="55" t="str">
        <f t="shared" si="91"/>
        <v/>
      </c>
      <c r="ABV69" s="55" t="str">
        <f t="shared" si="91"/>
        <v/>
      </c>
      <c r="ABW69" s="55" t="str">
        <f t="shared" si="91"/>
        <v/>
      </c>
      <c r="ABX69" s="55" t="str">
        <f t="shared" si="91"/>
        <v/>
      </c>
      <c r="ABY69" s="55" t="str">
        <f t="shared" si="91"/>
        <v/>
      </c>
      <c r="ABZ69" s="55" t="str">
        <f t="shared" si="91"/>
        <v/>
      </c>
      <c r="ACA69" s="55" t="str">
        <f t="shared" si="91"/>
        <v/>
      </c>
      <c r="ACB69" s="55" t="str">
        <f t="shared" si="91"/>
        <v/>
      </c>
      <c r="ACC69" s="55" t="str">
        <f t="shared" si="91"/>
        <v/>
      </c>
      <c r="ACD69" s="55" t="str">
        <f t="shared" si="91"/>
        <v/>
      </c>
      <c r="ACE69" s="55" t="str">
        <f t="shared" si="91"/>
        <v/>
      </c>
      <c r="ACF69" s="55" t="str">
        <f t="shared" si="91"/>
        <v/>
      </c>
      <c r="ACG69" s="55" t="str">
        <f t="shared" si="91"/>
        <v/>
      </c>
      <c r="ACH69" s="55" t="str">
        <f t="shared" si="91"/>
        <v/>
      </c>
      <c r="ACI69" s="55" t="str">
        <f t="shared" si="91"/>
        <v/>
      </c>
      <c r="ACJ69" s="55" t="str">
        <f t="shared" si="91"/>
        <v/>
      </c>
      <c r="ACK69" s="55" t="str">
        <f t="shared" si="91"/>
        <v/>
      </c>
      <c r="ACL69" s="55" t="str">
        <f t="shared" ref="ACL69:AEW69" si="92">IF(ACL47="","",SUM(ACL60:ACL63))</f>
        <v/>
      </c>
      <c r="ACM69" s="55" t="str">
        <f t="shared" si="92"/>
        <v/>
      </c>
      <c r="ACN69" s="55" t="str">
        <f t="shared" si="92"/>
        <v/>
      </c>
      <c r="ACO69" s="55" t="str">
        <f t="shared" si="92"/>
        <v/>
      </c>
      <c r="ACP69" s="55" t="str">
        <f t="shared" si="92"/>
        <v/>
      </c>
      <c r="ACQ69" s="55" t="str">
        <f t="shared" si="92"/>
        <v/>
      </c>
      <c r="ACR69" s="55" t="str">
        <f t="shared" si="92"/>
        <v/>
      </c>
      <c r="ACS69" s="55" t="str">
        <f t="shared" si="92"/>
        <v/>
      </c>
      <c r="ACT69" s="55" t="str">
        <f t="shared" si="92"/>
        <v/>
      </c>
      <c r="ACU69" s="55" t="str">
        <f t="shared" si="92"/>
        <v/>
      </c>
      <c r="ACV69" s="55" t="str">
        <f t="shared" si="92"/>
        <v/>
      </c>
      <c r="ACW69" s="55" t="str">
        <f t="shared" si="92"/>
        <v/>
      </c>
      <c r="ACX69" s="55" t="str">
        <f t="shared" si="92"/>
        <v/>
      </c>
      <c r="ACY69" s="55" t="str">
        <f t="shared" si="92"/>
        <v/>
      </c>
      <c r="ACZ69" s="55" t="str">
        <f t="shared" si="92"/>
        <v/>
      </c>
      <c r="ADA69" s="55" t="str">
        <f t="shared" si="92"/>
        <v/>
      </c>
      <c r="ADB69" s="55" t="str">
        <f t="shared" si="92"/>
        <v/>
      </c>
      <c r="ADC69" s="55" t="str">
        <f t="shared" si="92"/>
        <v/>
      </c>
      <c r="ADD69" s="55" t="str">
        <f t="shared" si="92"/>
        <v/>
      </c>
      <c r="ADE69" s="55" t="str">
        <f t="shared" si="92"/>
        <v/>
      </c>
      <c r="ADF69" s="55" t="str">
        <f t="shared" si="92"/>
        <v/>
      </c>
      <c r="ADG69" s="55" t="str">
        <f t="shared" si="92"/>
        <v/>
      </c>
      <c r="ADH69" s="55" t="str">
        <f t="shared" si="92"/>
        <v/>
      </c>
      <c r="ADI69" s="55" t="str">
        <f t="shared" si="92"/>
        <v/>
      </c>
      <c r="ADJ69" s="55" t="str">
        <f t="shared" si="92"/>
        <v/>
      </c>
      <c r="ADK69" s="55" t="str">
        <f t="shared" si="92"/>
        <v/>
      </c>
      <c r="ADL69" s="55" t="str">
        <f t="shared" si="92"/>
        <v/>
      </c>
      <c r="ADM69" s="55" t="str">
        <f t="shared" si="92"/>
        <v/>
      </c>
      <c r="ADN69" s="55" t="str">
        <f t="shared" si="92"/>
        <v/>
      </c>
      <c r="ADO69" s="55" t="str">
        <f t="shared" si="92"/>
        <v/>
      </c>
      <c r="ADP69" s="55" t="str">
        <f t="shared" si="92"/>
        <v/>
      </c>
      <c r="ADQ69" s="55" t="str">
        <f t="shared" si="92"/>
        <v/>
      </c>
      <c r="ADR69" s="55" t="str">
        <f t="shared" si="92"/>
        <v/>
      </c>
      <c r="ADS69" s="55" t="str">
        <f t="shared" si="92"/>
        <v/>
      </c>
      <c r="ADT69" s="55" t="str">
        <f t="shared" si="92"/>
        <v/>
      </c>
      <c r="ADU69" s="55" t="str">
        <f t="shared" si="92"/>
        <v/>
      </c>
      <c r="ADV69" s="55" t="str">
        <f t="shared" si="92"/>
        <v/>
      </c>
      <c r="ADW69" s="55" t="str">
        <f t="shared" si="92"/>
        <v/>
      </c>
      <c r="ADX69" s="55" t="str">
        <f t="shared" si="92"/>
        <v/>
      </c>
      <c r="ADY69" s="55" t="str">
        <f t="shared" si="92"/>
        <v/>
      </c>
      <c r="ADZ69" s="55" t="str">
        <f t="shared" si="92"/>
        <v/>
      </c>
      <c r="AEA69" s="55" t="str">
        <f t="shared" si="92"/>
        <v/>
      </c>
      <c r="AEB69" s="55" t="str">
        <f t="shared" si="92"/>
        <v/>
      </c>
      <c r="AEC69" s="55" t="str">
        <f t="shared" si="92"/>
        <v/>
      </c>
      <c r="AED69" s="55" t="str">
        <f t="shared" si="92"/>
        <v/>
      </c>
      <c r="AEE69" s="55" t="str">
        <f t="shared" si="92"/>
        <v/>
      </c>
      <c r="AEF69" s="55" t="str">
        <f t="shared" si="92"/>
        <v/>
      </c>
      <c r="AEG69" s="55" t="str">
        <f t="shared" si="92"/>
        <v/>
      </c>
      <c r="AEH69" s="55" t="str">
        <f t="shared" si="92"/>
        <v/>
      </c>
      <c r="AEI69" s="55" t="str">
        <f t="shared" si="92"/>
        <v/>
      </c>
      <c r="AEJ69" s="55" t="str">
        <f t="shared" si="92"/>
        <v/>
      </c>
      <c r="AEK69" s="55" t="str">
        <f t="shared" si="92"/>
        <v/>
      </c>
      <c r="AEL69" s="55" t="str">
        <f t="shared" si="92"/>
        <v/>
      </c>
      <c r="AEM69" s="55" t="str">
        <f t="shared" si="92"/>
        <v/>
      </c>
      <c r="AEN69" s="55" t="str">
        <f t="shared" si="92"/>
        <v/>
      </c>
      <c r="AEO69" s="55" t="str">
        <f t="shared" si="92"/>
        <v/>
      </c>
      <c r="AEP69" s="55" t="str">
        <f t="shared" si="92"/>
        <v/>
      </c>
      <c r="AEQ69" s="55" t="str">
        <f t="shared" si="92"/>
        <v/>
      </c>
      <c r="AER69" s="55" t="str">
        <f t="shared" si="92"/>
        <v/>
      </c>
      <c r="AES69" s="55" t="str">
        <f t="shared" si="92"/>
        <v/>
      </c>
      <c r="AET69" s="55" t="str">
        <f t="shared" si="92"/>
        <v/>
      </c>
      <c r="AEU69" s="55" t="str">
        <f t="shared" si="92"/>
        <v/>
      </c>
      <c r="AEV69" s="55" t="str">
        <f t="shared" si="92"/>
        <v/>
      </c>
      <c r="AEW69" s="55" t="str">
        <f t="shared" si="92"/>
        <v/>
      </c>
      <c r="AEX69" s="55" t="str">
        <f t="shared" ref="AEX69:AHI69" si="93">IF(AEX47="","",SUM(AEX60:AEX63))</f>
        <v/>
      </c>
      <c r="AEY69" s="55" t="str">
        <f t="shared" si="93"/>
        <v/>
      </c>
      <c r="AEZ69" s="55" t="str">
        <f t="shared" si="93"/>
        <v/>
      </c>
      <c r="AFA69" s="55" t="str">
        <f t="shared" si="93"/>
        <v/>
      </c>
      <c r="AFB69" s="55" t="str">
        <f t="shared" si="93"/>
        <v/>
      </c>
      <c r="AFC69" s="55" t="str">
        <f t="shared" si="93"/>
        <v/>
      </c>
      <c r="AFD69" s="55" t="str">
        <f t="shared" si="93"/>
        <v/>
      </c>
      <c r="AFE69" s="55" t="str">
        <f t="shared" si="93"/>
        <v/>
      </c>
      <c r="AFF69" s="55" t="str">
        <f t="shared" si="93"/>
        <v/>
      </c>
      <c r="AFG69" s="55" t="str">
        <f t="shared" si="93"/>
        <v/>
      </c>
      <c r="AFH69" s="55" t="str">
        <f t="shared" si="93"/>
        <v/>
      </c>
      <c r="AFI69" s="55" t="str">
        <f t="shared" si="93"/>
        <v/>
      </c>
      <c r="AFJ69" s="55" t="str">
        <f t="shared" si="93"/>
        <v/>
      </c>
      <c r="AFK69" s="55" t="str">
        <f t="shared" si="93"/>
        <v/>
      </c>
      <c r="AFL69" s="55" t="str">
        <f t="shared" si="93"/>
        <v/>
      </c>
      <c r="AFM69" s="55" t="str">
        <f t="shared" si="93"/>
        <v/>
      </c>
      <c r="AFN69" s="55" t="str">
        <f t="shared" si="93"/>
        <v/>
      </c>
      <c r="AFO69" s="55" t="str">
        <f t="shared" si="93"/>
        <v/>
      </c>
      <c r="AFP69" s="55" t="str">
        <f t="shared" si="93"/>
        <v/>
      </c>
      <c r="AFQ69" s="55" t="str">
        <f t="shared" si="93"/>
        <v/>
      </c>
      <c r="AFR69" s="55" t="str">
        <f t="shared" si="93"/>
        <v/>
      </c>
      <c r="AFS69" s="55" t="str">
        <f t="shared" si="93"/>
        <v/>
      </c>
      <c r="AFT69" s="55" t="str">
        <f t="shared" si="93"/>
        <v/>
      </c>
      <c r="AFU69" s="55" t="str">
        <f t="shared" si="93"/>
        <v/>
      </c>
      <c r="AFV69" s="55" t="str">
        <f t="shared" si="93"/>
        <v/>
      </c>
      <c r="AFW69" s="55" t="str">
        <f t="shared" si="93"/>
        <v/>
      </c>
      <c r="AFX69" s="55" t="str">
        <f t="shared" si="93"/>
        <v/>
      </c>
      <c r="AFY69" s="55" t="str">
        <f t="shared" si="93"/>
        <v/>
      </c>
      <c r="AFZ69" s="55" t="str">
        <f t="shared" si="93"/>
        <v/>
      </c>
      <c r="AGA69" s="55" t="str">
        <f t="shared" si="93"/>
        <v/>
      </c>
      <c r="AGB69" s="55" t="str">
        <f t="shared" si="93"/>
        <v/>
      </c>
      <c r="AGC69" s="55" t="str">
        <f t="shared" si="93"/>
        <v/>
      </c>
      <c r="AGD69" s="55" t="str">
        <f t="shared" si="93"/>
        <v/>
      </c>
      <c r="AGE69" s="55" t="str">
        <f t="shared" si="93"/>
        <v/>
      </c>
      <c r="AGF69" s="55" t="str">
        <f t="shared" si="93"/>
        <v/>
      </c>
      <c r="AGG69" s="55" t="str">
        <f t="shared" si="93"/>
        <v/>
      </c>
      <c r="AGH69" s="55" t="str">
        <f t="shared" si="93"/>
        <v/>
      </c>
      <c r="AGI69" s="55" t="str">
        <f t="shared" si="93"/>
        <v/>
      </c>
      <c r="AGJ69" s="55" t="str">
        <f t="shared" si="93"/>
        <v/>
      </c>
      <c r="AGK69" s="55" t="str">
        <f t="shared" si="93"/>
        <v/>
      </c>
      <c r="AGL69" s="55" t="str">
        <f t="shared" si="93"/>
        <v/>
      </c>
      <c r="AGM69" s="55" t="str">
        <f t="shared" si="93"/>
        <v/>
      </c>
      <c r="AGN69" s="55" t="str">
        <f t="shared" si="93"/>
        <v/>
      </c>
      <c r="AGO69" s="55" t="str">
        <f t="shared" si="93"/>
        <v/>
      </c>
      <c r="AGP69" s="55" t="str">
        <f t="shared" si="93"/>
        <v/>
      </c>
      <c r="AGQ69" s="55" t="str">
        <f t="shared" si="93"/>
        <v/>
      </c>
      <c r="AGR69" s="55" t="str">
        <f t="shared" si="93"/>
        <v/>
      </c>
      <c r="AGS69" s="55" t="str">
        <f t="shared" si="93"/>
        <v/>
      </c>
      <c r="AGT69" s="55" t="str">
        <f t="shared" si="93"/>
        <v/>
      </c>
      <c r="AGU69" s="55" t="str">
        <f t="shared" si="93"/>
        <v/>
      </c>
      <c r="AGV69" s="55" t="str">
        <f t="shared" si="93"/>
        <v/>
      </c>
      <c r="AGW69" s="55" t="str">
        <f t="shared" si="93"/>
        <v/>
      </c>
      <c r="AGX69" s="55" t="str">
        <f t="shared" si="93"/>
        <v/>
      </c>
      <c r="AGY69" s="55" t="str">
        <f t="shared" si="93"/>
        <v/>
      </c>
      <c r="AGZ69" s="55" t="str">
        <f t="shared" si="93"/>
        <v/>
      </c>
      <c r="AHA69" s="55" t="str">
        <f t="shared" si="93"/>
        <v/>
      </c>
      <c r="AHB69" s="55" t="str">
        <f t="shared" si="93"/>
        <v/>
      </c>
      <c r="AHC69" s="55" t="str">
        <f t="shared" si="93"/>
        <v/>
      </c>
      <c r="AHD69" s="55" t="str">
        <f t="shared" si="93"/>
        <v/>
      </c>
      <c r="AHE69" s="55" t="str">
        <f t="shared" si="93"/>
        <v/>
      </c>
      <c r="AHF69" s="55" t="str">
        <f t="shared" si="93"/>
        <v/>
      </c>
      <c r="AHG69" s="55" t="str">
        <f t="shared" si="93"/>
        <v/>
      </c>
      <c r="AHH69" s="55" t="str">
        <f t="shared" si="93"/>
        <v/>
      </c>
      <c r="AHI69" s="55" t="str">
        <f t="shared" si="93"/>
        <v/>
      </c>
      <c r="AHJ69" s="55" t="str">
        <f t="shared" ref="AHJ69:AJU69" si="94">IF(AHJ47="","",SUM(AHJ60:AHJ63))</f>
        <v/>
      </c>
      <c r="AHK69" s="55" t="str">
        <f t="shared" si="94"/>
        <v/>
      </c>
      <c r="AHL69" s="55" t="str">
        <f t="shared" si="94"/>
        <v/>
      </c>
      <c r="AHM69" s="55" t="str">
        <f t="shared" si="94"/>
        <v/>
      </c>
      <c r="AHN69" s="55" t="str">
        <f t="shared" si="94"/>
        <v/>
      </c>
      <c r="AHO69" s="55" t="str">
        <f t="shared" si="94"/>
        <v/>
      </c>
      <c r="AHP69" s="55" t="str">
        <f t="shared" si="94"/>
        <v/>
      </c>
      <c r="AHQ69" s="55" t="str">
        <f t="shared" si="94"/>
        <v/>
      </c>
      <c r="AHR69" s="55" t="str">
        <f t="shared" si="94"/>
        <v/>
      </c>
      <c r="AHS69" s="55" t="str">
        <f t="shared" si="94"/>
        <v/>
      </c>
      <c r="AHT69" s="55" t="str">
        <f t="shared" si="94"/>
        <v/>
      </c>
      <c r="AHU69" s="55" t="str">
        <f t="shared" si="94"/>
        <v/>
      </c>
      <c r="AHV69" s="55" t="str">
        <f t="shared" si="94"/>
        <v/>
      </c>
      <c r="AHW69" s="55" t="str">
        <f t="shared" si="94"/>
        <v/>
      </c>
      <c r="AHX69" s="55" t="str">
        <f t="shared" si="94"/>
        <v/>
      </c>
      <c r="AHY69" s="55" t="str">
        <f t="shared" si="94"/>
        <v/>
      </c>
      <c r="AHZ69" s="55" t="str">
        <f t="shared" si="94"/>
        <v/>
      </c>
      <c r="AIA69" s="55" t="str">
        <f t="shared" si="94"/>
        <v/>
      </c>
      <c r="AIB69" s="55" t="str">
        <f t="shared" si="94"/>
        <v/>
      </c>
      <c r="AIC69" s="55" t="str">
        <f t="shared" si="94"/>
        <v/>
      </c>
      <c r="AID69" s="55" t="str">
        <f t="shared" si="94"/>
        <v/>
      </c>
      <c r="AIE69" s="55" t="str">
        <f t="shared" si="94"/>
        <v/>
      </c>
      <c r="AIF69" s="55" t="str">
        <f t="shared" si="94"/>
        <v/>
      </c>
      <c r="AIG69" s="55" t="str">
        <f t="shared" si="94"/>
        <v/>
      </c>
      <c r="AIH69" s="55" t="str">
        <f t="shared" si="94"/>
        <v/>
      </c>
      <c r="AII69" s="55" t="str">
        <f t="shared" si="94"/>
        <v/>
      </c>
      <c r="AIJ69" s="55" t="str">
        <f t="shared" si="94"/>
        <v/>
      </c>
      <c r="AIK69" s="55" t="str">
        <f t="shared" si="94"/>
        <v/>
      </c>
      <c r="AIL69" s="55" t="str">
        <f t="shared" si="94"/>
        <v/>
      </c>
      <c r="AIM69" s="55" t="str">
        <f t="shared" si="94"/>
        <v/>
      </c>
      <c r="AIN69" s="55" t="str">
        <f t="shared" si="94"/>
        <v/>
      </c>
      <c r="AIO69" s="55" t="str">
        <f t="shared" si="94"/>
        <v/>
      </c>
      <c r="AIP69" s="55" t="str">
        <f t="shared" si="94"/>
        <v/>
      </c>
      <c r="AIQ69" s="55" t="str">
        <f t="shared" si="94"/>
        <v/>
      </c>
      <c r="AIR69" s="55" t="str">
        <f t="shared" si="94"/>
        <v/>
      </c>
      <c r="AIS69" s="55" t="str">
        <f t="shared" si="94"/>
        <v/>
      </c>
      <c r="AIT69" s="55" t="str">
        <f t="shared" si="94"/>
        <v/>
      </c>
      <c r="AIU69" s="55" t="str">
        <f t="shared" si="94"/>
        <v/>
      </c>
      <c r="AIV69" s="55" t="str">
        <f t="shared" si="94"/>
        <v/>
      </c>
      <c r="AIW69" s="55" t="str">
        <f t="shared" si="94"/>
        <v/>
      </c>
      <c r="AIX69" s="55" t="str">
        <f t="shared" si="94"/>
        <v/>
      </c>
      <c r="AIY69" s="55" t="str">
        <f t="shared" si="94"/>
        <v/>
      </c>
      <c r="AIZ69" s="55" t="str">
        <f t="shared" si="94"/>
        <v/>
      </c>
      <c r="AJA69" s="55" t="str">
        <f t="shared" si="94"/>
        <v/>
      </c>
      <c r="AJB69" s="55" t="str">
        <f t="shared" si="94"/>
        <v/>
      </c>
      <c r="AJC69" s="55" t="str">
        <f t="shared" si="94"/>
        <v/>
      </c>
      <c r="AJD69" s="55" t="str">
        <f t="shared" si="94"/>
        <v/>
      </c>
      <c r="AJE69" s="55" t="str">
        <f t="shared" si="94"/>
        <v/>
      </c>
      <c r="AJF69" s="55" t="str">
        <f t="shared" si="94"/>
        <v/>
      </c>
      <c r="AJG69" s="55" t="str">
        <f t="shared" si="94"/>
        <v/>
      </c>
      <c r="AJH69" s="55" t="str">
        <f t="shared" si="94"/>
        <v/>
      </c>
      <c r="AJI69" s="55" t="str">
        <f t="shared" si="94"/>
        <v/>
      </c>
      <c r="AJJ69" s="55" t="str">
        <f t="shared" si="94"/>
        <v/>
      </c>
      <c r="AJK69" s="55" t="str">
        <f t="shared" si="94"/>
        <v/>
      </c>
      <c r="AJL69" s="55" t="str">
        <f t="shared" si="94"/>
        <v/>
      </c>
      <c r="AJM69" s="55" t="str">
        <f t="shared" si="94"/>
        <v/>
      </c>
      <c r="AJN69" s="55" t="str">
        <f t="shared" si="94"/>
        <v/>
      </c>
      <c r="AJO69" s="55" t="str">
        <f t="shared" si="94"/>
        <v/>
      </c>
      <c r="AJP69" s="55" t="str">
        <f t="shared" si="94"/>
        <v/>
      </c>
      <c r="AJQ69" s="55" t="str">
        <f t="shared" si="94"/>
        <v/>
      </c>
      <c r="AJR69" s="55" t="str">
        <f t="shared" si="94"/>
        <v/>
      </c>
      <c r="AJS69" s="55" t="str">
        <f t="shared" si="94"/>
        <v/>
      </c>
      <c r="AJT69" s="55" t="str">
        <f t="shared" si="94"/>
        <v/>
      </c>
      <c r="AJU69" s="55" t="str">
        <f t="shared" si="94"/>
        <v/>
      </c>
      <c r="AJV69" s="55" t="str">
        <f t="shared" ref="AJV69:ALT69" si="95">IF(AJV47="","",SUM(AJV60:AJV63))</f>
        <v/>
      </c>
      <c r="AJW69" s="55" t="str">
        <f t="shared" si="95"/>
        <v/>
      </c>
      <c r="AJX69" s="55" t="str">
        <f t="shared" si="95"/>
        <v/>
      </c>
      <c r="AJY69" s="55" t="str">
        <f t="shared" si="95"/>
        <v/>
      </c>
      <c r="AJZ69" s="55" t="str">
        <f t="shared" si="95"/>
        <v/>
      </c>
      <c r="AKA69" s="55" t="str">
        <f t="shared" si="95"/>
        <v/>
      </c>
      <c r="AKB69" s="55" t="str">
        <f t="shared" si="95"/>
        <v/>
      </c>
      <c r="AKC69" s="55" t="str">
        <f t="shared" si="95"/>
        <v/>
      </c>
      <c r="AKD69" s="55" t="str">
        <f t="shared" si="95"/>
        <v/>
      </c>
      <c r="AKE69" s="55" t="str">
        <f t="shared" si="95"/>
        <v/>
      </c>
      <c r="AKF69" s="55" t="str">
        <f t="shared" si="95"/>
        <v/>
      </c>
      <c r="AKG69" s="55" t="str">
        <f t="shared" si="95"/>
        <v/>
      </c>
      <c r="AKH69" s="55" t="str">
        <f t="shared" si="95"/>
        <v/>
      </c>
      <c r="AKI69" s="55" t="str">
        <f t="shared" si="95"/>
        <v/>
      </c>
      <c r="AKJ69" s="55" t="str">
        <f t="shared" si="95"/>
        <v/>
      </c>
      <c r="AKK69" s="55" t="str">
        <f t="shared" si="95"/>
        <v/>
      </c>
      <c r="AKL69" s="55" t="str">
        <f t="shared" si="95"/>
        <v/>
      </c>
      <c r="AKM69" s="55" t="str">
        <f t="shared" si="95"/>
        <v/>
      </c>
      <c r="AKN69" s="55" t="str">
        <f t="shared" si="95"/>
        <v/>
      </c>
      <c r="AKO69" s="55" t="str">
        <f t="shared" si="95"/>
        <v/>
      </c>
      <c r="AKP69" s="55" t="str">
        <f t="shared" si="95"/>
        <v/>
      </c>
      <c r="AKQ69" s="55" t="str">
        <f t="shared" si="95"/>
        <v/>
      </c>
      <c r="AKR69" s="55" t="str">
        <f t="shared" si="95"/>
        <v/>
      </c>
      <c r="AKS69" s="55" t="str">
        <f t="shared" si="95"/>
        <v/>
      </c>
      <c r="AKT69" s="55" t="str">
        <f t="shared" si="95"/>
        <v/>
      </c>
      <c r="AKU69" s="55" t="str">
        <f t="shared" si="95"/>
        <v/>
      </c>
      <c r="AKV69" s="55" t="str">
        <f t="shared" si="95"/>
        <v/>
      </c>
      <c r="AKW69" s="55" t="str">
        <f t="shared" si="95"/>
        <v/>
      </c>
      <c r="AKX69" s="55" t="str">
        <f t="shared" si="95"/>
        <v/>
      </c>
      <c r="AKY69" s="55" t="str">
        <f t="shared" si="95"/>
        <v/>
      </c>
      <c r="AKZ69" s="55" t="str">
        <f t="shared" si="95"/>
        <v/>
      </c>
      <c r="ALA69" s="55" t="str">
        <f t="shared" si="95"/>
        <v/>
      </c>
      <c r="ALB69" s="55" t="str">
        <f t="shared" si="95"/>
        <v/>
      </c>
      <c r="ALC69" s="55" t="str">
        <f t="shared" si="95"/>
        <v/>
      </c>
      <c r="ALD69" s="55" t="str">
        <f t="shared" si="95"/>
        <v/>
      </c>
      <c r="ALE69" s="55" t="str">
        <f t="shared" si="95"/>
        <v/>
      </c>
      <c r="ALF69" s="55" t="str">
        <f t="shared" si="95"/>
        <v/>
      </c>
      <c r="ALG69" s="55" t="str">
        <f t="shared" si="95"/>
        <v/>
      </c>
      <c r="ALH69" s="55" t="str">
        <f t="shared" si="95"/>
        <v/>
      </c>
      <c r="ALI69" s="55" t="str">
        <f t="shared" si="95"/>
        <v/>
      </c>
      <c r="ALJ69" s="55" t="str">
        <f t="shared" si="95"/>
        <v/>
      </c>
      <c r="ALK69" s="55" t="str">
        <f t="shared" si="95"/>
        <v/>
      </c>
      <c r="ALL69" s="55" t="str">
        <f t="shared" si="95"/>
        <v/>
      </c>
      <c r="ALM69" s="55" t="str">
        <f t="shared" si="95"/>
        <v/>
      </c>
      <c r="ALN69" s="55" t="str">
        <f t="shared" si="95"/>
        <v/>
      </c>
      <c r="ALO69" s="55" t="str">
        <f t="shared" si="95"/>
        <v/>
      </c>
      <c r="ALP69" s="55" t="str">
        <f t="shared" si="95"/>
        <v/>
      </c>
      <c r="ALQ69" s="55" t="str">
        <f t="shared" si="95"/>
        <v/>
      </c>
      <c r="ALR69" s="55" t="str">
        <f t="shared" si="95"/>
        <v/>
      </c>
      <c r="ALS69" s="55" t="str">
        <f t="shared" si="95"/>
        <v/>
      </c>
      <c r="ALT69" s="55" t="str">
        <f t="shared" si="95"/>
        <v/>
      </c>
    </row>
    <row r="70" spans="1:1036" s="1" customFormat="1" ht="12.75" x14ac:dyDescent="0.2">
      <c r="A70" s="8">
        <v>70</v>
      </c>
      <c r="B70" s="311" t="s">
        <v>232</v>
      </c>
      <c r="C70" s="9" t="s">
        <v>33</v>
      </c>
      <c r="D70" s="9" t="s">
        <v>29</v>
      </c>
      <c r="E70" s="9" t="s">
        <v>20</v>
      </c>
      <c r="F70" s="1">
        <v>7</v>
      </c>
      <c r="G70" s="1">
        <v>3</v>
      </c>
      <c r="H70" s="1">
        <v>50</v>
      </c>
      <c r="I70" s="1">
        <v>68</v>
      </c>
      <c r="J70" s="1">
        <v>72</v>
      </c>
      <c r="K70" s="1">
        <v>70</v>
      </c>
      <c r="L70" s="1">
        <v>75</v>
      </c>
      <c r="M70" s="1">
        <v>84</v>
      </c>
      <c r="N70" s="1">
        <v>85</v>
      </c>
      <c r="O70" s="1">
        <v>85</v>
      </c>
      <c r="P70" s="1">
        <v>100</v>
      </c>
      <c r="Q70" s="1">
        <v>164</v>
      </c>
      <c r="R70" s="1">
        <v>135</v>
      </c>
      <c r="S70" s="1">
        <v>148</v>
      </c>
      <c r="T70" s="1">
        <v>152</v>
      </c>
      <c r="U70" s="1">
        <v>152</v>
      </c>
      <c r="V70" s="1">
        <v>203</v>
      </c>
      <c r="W70" s="1">
        <v>179</v>
      </c>
      <c r="X70" s="1">
        <v>188</v>
      </c>
      <c r="Y70" s="1">
        <v>171</v>
      </c>
      <c r="Z70" s="1">
        <v>198</v>
      </c>
      <c r="AA70" s="1">
        <v>196</v>
      </c>
      <c r="AB70" s="1">
        <v>217</v>
      </c>
      <c r="AC70" s="1">
        <v>240</v>
      </c>
      <c r="AD70" s="1">
        <v>247</v>
      </c>
      <c r="AE70" s="1">
        <v>259</v>
      </c>
      <c r="AF70" s="1">
        <v>257</v>
      </c>
      <c r="AG70" s="1">
        <v>283</v>
      </c>
      <c r="AH70" s="1">
        <v>296</v>
      </c>
      <c r="AI70" s="1">
        <v>290</v>
      </c>
      <c r="AJ70" s="1">
        <v>253</v>
      </c>
      <c r="AK70" s="1">
        <v>318</v>
      </c>
      <c r="AL70" s="1">
        <v>313</v>
      </c>
      <c r="AM70" s="1">
        <v>313</v>
      </c>
      <c r="AN70" s="1">
        <v>329</v>
      </c>
      <c r="AO70" s="1">
        <v>356</v>
      </c>
      <c r="AP70" s="1">
        <v>335</v>
      </c>
      <c r="AQ70" s="1">
        <v>343</v>
      </c>
      <c r="AR70" s="1">
        <v>356</v>
      </c>
      <c r="AS70" s="1">
        <v>371</v>
      </c>
      <c r="AT70" s="1">
        <v>367</v>
      </c>
      <c r="AU70" s="1">
        <v>372</v>
      </c>
      <c r="AV70" s="1">
        <v>383</v>
      </c>
      <c r="AW70" s="1">
        <v>397</v>
      </c>
      <c r="AX70" s="1">
        <v>411</v>
      </c>
      <c r="AY70" s="1">
        <v>409</v>
      </c>
      <c r="AZ70" s="1">
        <v>416</v>
      </c>
      <c r="BA70" s="1">
        <v>463</v>
      </c>
      <c r="BB70" s="1">
        <v>466</v>
      </c>
      <c r="BC70" s="1">
        <v>476</v>
      </c>
      <c r="BD70" s="1">
        <v>504</v>
      </c>
      <c r="BE70" s="1">
        <v>481</v>
      </c>
      <c r="BF70" s="1">
        <v>498</v>
      </c>
      <c r="BG70" s="1">
        <v>493</v>
      </c>
      <c r="BH70" s="1">
        <v>551</v>
      </c>
      <c r="BI70" s="1">
        <v>644</v>
      </c>
      <c r="BJ70" s="1">
        <v>662</v>
      </c>
      <c r="BK70" s="1">
        <v>668</v>
      </c>
      <c r="BL70" s="1">
        <v>765</v>
      </c>
      <c r="BM70" s="1">
        <v>913</v>
      </c>
      <c r="BN70" s="1">
        <v>1108</v>
      </c>
      <c r="BO70" s="1">
        <v>1059</v>
      </c>
      <c r="BP70" s="1">
        <v>1059</v>
      </c>
      <c r="BQ70" s="1">
        <v>1147</v>
      </c>
      <c r="BR70" s="1">
        <v>1152</v>
      </c>
      <c r="BS70" s="1">
        <v>1223</v>
      </c>
      <c r="BT70" s="1">
        <v>1228</v>
      </c>
      <c r="BU70" s="1">
        <v>1338</v>
      </c>
      <c r="BV70" s="1">
        <v>1217</v>
      </c>
      <c r="BW70" s="1">
        <v>1366</v>
      </c>
      <c r="BX70" s="1">
        <v>1476</v>
      </c>
      <c r="BY70" s="1">
        <v>1535</v>
      </c>
      <c r="BZ70" s="1">
        <v>1531</v>
      </c>
      <c r="CA70" s="1">
        <v>1560</v>
      </c>
      <c r="CB70" s="1">
        <v>1592</v>
      </c>
      <c r="CC70" s="1">
        <v>1626</v>
      </c>
      <c r="CD70" s="1">
        <v>1657</v>
      </c>
      <c r="CE70" s="1">
        <v>1738</v>
      </c>
      <c r="CF70" s="1">
        <v>1682</v>
      </c>
      <c r="CG70" s="1">
        <v>1763</v>
      </c>
      <c r="CH70" s="1">
        <v>1662</v>
      </c>
      <c r="CI70" s="1">
        <v>1619</v>
      </c>
      <c r="CJ70" s="1">
        <v>1729</v>
      </c>
      <c r="CK70" s="1">
        <v>1884</v>
      </c>
      <c r="CL70" s="1">
        <v>1913</v>
      </c>
      <c r="CM70" s="351">
        <v>1959</v>
      </c>
      <c r="CN70" s="1">
        <v>1990</v>
      </c>
      <c r="CO70" s="1">
        <v>2036</v>
      </c>
      <c r="CP70" s="1">
        <v>2118</v>
      </c>
      <c r="CQ70" s="1">
        <v>2149</v>
      </c>
      <c r="CR70" s="1">
        <v>2129</v>
      </c>
      <c r="CS70" s="1">
        <v>2245</v>
      </c>
      <c r="CT70" s="1">
        <v>2210</v>
      </c>
      <c r="CU70" s="1">
        <v>2193</v>
      </c>
      <c r="CV70" s="1">
        <v>2290</v>
      </c>
      <c r="CW70" s="1">
        <v>2276</v>
      </c>
      <c r="CX70" s="1">
        <v>2352</v>
      </c>
      <c r="CY70" s="1">
        <v>2338</v>
      </c>
      <c r="CZ70" s="1">
        <v>2379</v>
      </c>
      <c r="DA70" s="1">
        <v>2426</v>
      </c>
      <c r="DB70" s="1">
        <v>2442</v>
      </c>
      <c r="DC70" s="1">
        <v>2454</v>
      </c>
      <c r="DD70" s="1">
        <v>2424</v>
      </c>
      <c r="DE70" s="1">
        <v>2461</v>
      </c>
      <c r="DF70" s="1">
        <v>2288</v>
      </c>
      <c r="DG70" s="1">
        <v>2453</v>
      </c>
      <c r="DH70" s="1">
        <v>2525</v>
      </c>
      <c r="DI70" s="1">
        <v>2518</v>
      </c>
    </row>
    <row r="71" spans="1:1036" s="1" customFormat="1" ht="12.75" x14ac:dyDescent="0.2">
      <c r="A71" s="8">
        <v>71</v>
      </c>
      <c r="B71" s="311" t="s">
        <v>233</v>
      </c>
      <c r="C71" s="9" t="s">
        <v>33</v>
      </c>
      <c r="D71" s="9" t="s">
        <v>29</v>
      </c>
      <c r="E71" s="9" t="s">
        <v>20</v>
      </c>
      <c r="F71" s="1">
        <v>12</v>
      </c>
      <c r="G71" s="1">
        <v>3</v>
      </c>
      <c r="H71" s="1">
        <f>H10/H2</f>
        <v>0.8705088557773405</v>
      </c>
      <c r="J71" s="1">
        <f t="shared" ref="J71:BP71" si="96">J10/J2</f>
        <v>0.89233174263616921</v>
      </c>
      <c r="K71" s="1">
        <f t="shared" si="96"/>
        <v>0.85054590729153368</v>
      </c>
      <c r="L71" s="1">
        <f t="shared" si="96"/>
        <v>0.80999508237029749</v>
      </c>
      <c r="M71" s="1">
        <f t="shared" si="96"/>
        <v>0.82582469138811376</v>
      </c>
      <c r="N71" s="1">
        <f t="shared" si="96"/>
        <v>0.83588441210790032</v>
      </c>
      <c r="O71" s="1">
        <f t="shared" si="96"/>
        <v>0.83502461728434152</v>
      </c>
      <c r="P71" s="1">
        <f t="shared" si="96"/>
        <v>0.86989575694566923</v>
      </c>
      <c r="Q71" s="1">
        <f t="shared" si="96"/>
        <v>0.78963649166222338</v>
      </c>
      <c r="R71" s="1">
        <f t="shared" si="96"/>
        <v>0.74460822924871539</v>
      </c>
      <c r="S71" s="1">
        <f t="shared" si="96"/>
        <v>0.82268643712550238</v>
      </c>
      <c r="T71" s="1">
        <f t="shared" si="96"/>
        <v>0.76314935231345915</v>
      </c>
      <c r="U71" s="1">
        <f t="shared" si="96"/>
        <v>0.78077374816368605</v>
      </c>
      <c r="V71" s="1">
        <f t="shared" si="96"/>
        <v>0.78530607774931049</v>
      </c>
      <c r="W71" s="1">
        <f t="shared" si="96"/>
        <v>0.63182979992813415</v>
      </c>
      <c r="X71" s="1">
        <f t="shared" si="96"/>
        <v>0.76504965681793535</v>
      </c>
      <c r="Y71" s="1">
        <f t="shared" si="96"/>
        <v>0.75523682033368567</v>
      </c>
      <c r="Z71" s="1">
        <f t="shared" si="96"/>
        <v>0.73924607906080897</v>
      </c>
      <c r="AA71" s="1">
        <f t="shared" si="96"/>
        <v>0.76174855022543952</v>
      </c>
      <c r="AB71" s="1">
        <f t="shared" si="96"/>
        <v>0.73980653743934277</v>
      </c>
      <c r="AC71" s="1">
        <f t="shared" si="96"/>
        <v>0.74834662599816604</v>
      </c>
      <c r="AD71" s="1">
        <f t="shared" si="96"/>
        <v>0.70388142338081783</v>
      </c>
      <c r="AE71" s="1">
        <f t="shared" si="96"/>
        <v>0.75780858365788761</v>
      </c>
      <c r="AF71" s="1">
        <f t="shared" si="96"/>
        <v>0.71802350636630752</v>
      </c>
      <c r="AG71" s="1">
        <f t="shared" si="96"/>
        <v>0.70288810828803761</v>
      </c>
      <c r="AH71" s="1">
        <f t="shared" si="96"/>
        <v>0.70078445586895366</v>
      </c>
      <c r="AI71" s="1">
        <f t="shared" si="96"/>
        <v>0.71089770000512797</v>
      </c>
      <c r="AJ71" s="1">
        <f t="shared" si="96"/>
        <v>0.70898520429826561</v>
      </c>
      <c r="AK71" s="1">
        <f t="shared" si="96"/>
        <v>0.72456744939613116</v>
      </c>
      <c r="AL71" s="1">
        <f t="shared" si="96"/>
        <v>0.67874348001534413</v>
      </c>
      <c r="AM71" s="1">
        <f t="shared" si="96"/>
        <v>0.66232302010500399</v>
      </c>
      <c r="AN71" s="1">
        <f t="shared" si="96"/>
        <v>0.63189664211221896</v>
      </c>
      <c r="AO71" s="1">
        <f t="shared" si="96"/>
        <v>0.65941841760091069</v>
      </c>
      <c r="AP71" s="1">
        <f t="shared" si="96"/>
        <v>0.63763236355120267</v>
      </c>
      <c r="AQ71" s="1">
        <f t="shared" si="96"/>
        <v>0.62456174824405619</v>
      </c>
      <c r="AR71" s="1">
        <f t="shared" si="96"/>
        <v>0.66433402425187471</v>
      </c>
      <c r="AS71" s="1">
        <f t="shared" si="96"/>
        <v>0.62750894479626418</v>
      </c>
      <c r="AT71" s="1">
        <f t="shared" si="96"/>
        <v>0.6713445983425369</v>
      </c>
      <c r="AU71" s="1">
        <f t="shared" si="96"/>
        <v>0.64895552980883808</v>
      </c>
      <c r="AV71" s="1">
        <f t="shared" si="96"/>
        <v>0.66864417338766702</v>
      </c>
      <c r="AW71" s="1">
        <f t="shared" si="96"/>
        <v>0.62864181901513794</v>
      </c>
      <c r="AX71" s="1">
        <f t="shared" si="96"/>
        <v>0.68733748243464121</v>
      </c>
      <c r="AY71" s="1">
        <f t="shared" si="96"/>
        <v>0.64153124407037687</v>
      </c>
      <c r="AZ71" s="1">
        <f t="shared" si="96"/>
        <v>0.60974681690236521</v>
      </c>
      <c r="BA71" s="1">
        <f t="shared" si="96"/>
        <v>0.63259934019708297</v>
      </c>
      <c r="BB71" s="1">
        <f t="shared" si="96"/>
        <v>0.61586324185442143</v>
      </c>
      <c r="BC71" s="1">
        <f t="shared" si="96"/>
        <v>0.61536628923716408</v>
      </c>
      <c r="BD71" s="1">
        <f t="shared" si="96"/>
        <v>0.55021094732516995</v>
      </c>
      <c r="BE71" s="1">
        <f t="shared" si="96"/>
        <v>0.5577975325350083</v>
      </c>
      <c r="BF71" s="1">
        <f t="shared" si="96"/>
        <v>0.46913032021105239</v>
      </c>
      <c r="BG71" s="1">
        <f t="shared" si="96"/>
        <v>0.33404202969276098</v>
      </c>
      <c r="BH71" s="1">
        <f t="shared" si="96"/>
        <v>0.43887778465543398</v>
      </c>
      <c r="BI71" s="1">
        <f t="shared" si="96"/>
        <v>0.4849049715631234</v>
      </c>
      <c r="BJ71" s="1">
        <f t="shared" si="96"/>
        <v>0.50878833448454763</v>
      </c>
      <c r="BK71" s="1">
        <f t="shared" si="96"/>
        <v>0.46883289148920065</v>
      </c>
      <c r="BL71" s="1">
        <f t="shared" si="96"/>
        <v>0.44907439625219991</v>
      </c>
      <c r="BM71" s="1">
        <f t="shared" si="96"/>
        <v>0.30447419549784521</v>
      </c>
      <c r="BN71" s="1">
        <f t="shared" si="96"/>
        <v>0.29617529090177958</v>
      </c>
      <c r="BO71" s="1">
        <f t="shared" si="96"/>
        <v>0.33661759497099453</v>
      </c>
      <c r="BP71" s="1">
        <f t="shared" si="96"/>
        <v>0.36658741772070991</v>
      </c>
      <c r="BQ71" s="1">
        <v>0.36537206032269881</v>
      </c>
      <c r="BR71" s="1">
        <v>0.20692214276076101</v>
      </c>
      <c r="BS71" s="1">
        <v>0.273013345863312</v>
      </c>
      <c r="BT71" s="1">
        <v>0.33207827170869197</v>
      </c>
      <c r="BU71" s="1">
        <v>0.29957139981678599</v>
      </c>
      <c r="BV71" s="4">
        <v>0.29771734039502301</v>
      </c>
      <c r="BW71" s="4">
        <v>0.138458275379301</v>
      </c>
      <c r="BX71" s="4">
        <v>0.248393017211155</v>
      </c>
      <c r="BY71" s="4">
        <v>0.27428441697952299</v>
      </c>
      <c r="BZ71" s="4">
        <v>0.25985879894166602</v>
      </c>
      <c r="CA71" s="4">
        <v>0.23163142624145799</v>
      </c>
      <c r="CB71" s="4">
        <v>0.17774021556494099</v>
      </c>
      <c r="CC71" s="4">
        <v>0.250351158122818</v>
      </c>
      <c r="CD71" s="4">
        <v>0.30031247948432299</v>
      </c>
      <c r="CE71" s="1">
        <v>0.28761356648332198</v>
      </c>
      <c r="CF71" s="1">
        <v>0.29324222569614999</v>
      </c>
      <c r="CG71" s="1">
        <v>0.32426766788984601</v>
      </c>
      <c r="CH71" s="1">
        <v>0.36250421554431</v>
      </c>
      <c r="CI71" s="1">
        <v>0.357737196284589</v>
      </c>
      <c r="CJ71" s="1">
        <v>0.41549697179275902</v>
      </c>
      <c r="CK71" s="1">
        <v>0.436487083147095</v>
      </c>
      <c r="CL71" s="1">
        <v>0.43405857064382602</v>
      </c>
      <c r="CM71" s="1">
        <v>0.38943926087132802</v>
      </c>
      <c r="CN71" s="1">
        <v>0.41796128399551302</v>
      </c>
      <c r="CO71" s="1">
        <v>0.48006877854115798</v>
      </c>
      <c r="CP71" s="1">
        <v>0.49928437811317</v>
      </c>
      <c r="CQ71" s="1">
        <v>0.45384220345756399</v>
      </c>
      <c r="CR71" s="1">
        <v>0.47733220165694601</v>
      </c>
      <c r="CS71" s="1">
        <v>0.544723131827892</v>
      </c>
      <c r="CT71" s="1">
        <v>0.45630341095348398</v>
      </c>
      <c r="CU71" s="1">
        <v>0.44627463892439301</v>
      </c>
      <c r="CV71" s="1">
        <v>0.42017908237363</v>
      </c>
      <c r="CW71" s="1">
        <v>0.51674793984074097</v>
      </c>
      <c r="CX71" s="1">
        <v>0.50371517639447505</v>
      </c>
      <c r="CY71" s="1">
        <v>0.49561559559587298</v>
      </c>
      <c r="CZ71" s="1">
        <v>0.48437053229989802</v>
      </c>
      <c r="DA71" s="1">
        <v>0.46168290406732998</v>
      </c>
      <c r="DB71" s="1">
        <v>0.45519366720593502</v>
      </c>
      <c r="DC71" s="1">
        <v>0.41226899045709697</v>
      </c>
      <c r="DD71" s="1">
        <v>0.42780801192186801</v>
      </c>
      <c r="DE71" s="1">
        <v>0.42153573211794798</v>
      </c>
      <c r="DF71" s="1">
        <v>0.42197047466014898</v>
      </c>
      <c r="DG71" s="1">
        <v>0.37377607217592301</v>
      </c>
      <c r="DH71" s="1">
        <v>0.367056224008322</v>
      </c>
      <c r="DI71" s="1">
        <v>0.398584183277441</v>
      </c>
    </row>
    <row r="72" spans="1:1036" s="1" customFormat="1" ht="12.75" x14ac:dyDescent="0.2">
      <c r="A72" s="8">
        <v>72</v>
      </c>
      <c r="B72" s="311" t="s">
        <v>234</v>
      </c>
      <c r="C72" s="9" t="s">
        <v>33</v>
      </c>
      <c r="D72" s="9" t="s">
        <v>29</v>
      </c>
      <c r="E72" s="9" t="s">
        <v>20</v>
      </c>
      <c r="F72" s="6">
        <v>13</v>
      </c>
      <c r="G72" s="6">
        <v>3</v>
      </c>
      <c r="BP72" s="1">
        <v>1117246</v>
      </c>
      <c r="BQ72" s="1">
        <v>1415507</v>
      </c>
      <c r="BR72" s="1">
        <v>1879283</v>
      </c>
      <c r="BS72" s="1">
        <v>1961578</v>
      </c>
      <c r="BT72" s="1">
        <v>1486817</v>
      </c>
      <c r="BU72" s="1">
        <v>2140312</v>
      </c>
      <c r="BV72" s="1">
        <v>1728694</v>
      </c>
      <c r="BW72" s="1">
        <v>3250975</v>
      </c>
      <c r="BX72" s="1">
        <v>2492112</v>
      </c>
      <c r="BY72" s="1">
        <v>2401190</v>
      </c>
      <c r="BZ72" s="1">
        <v>2322312</v>
      </c>
      <c r="CA72" s="1">
        <v>2948357</v>
      </c>
      <c r="CB72" s="1">
        <v>4054708</v>
      </c>
      <c r="CC72" s="1">
        <v>2904669</v>
      </c>
      <c r="CD72" s="1">
        <v>2735304</v>
      </c>
      <c r="CE72" s="1">
        <v>2504259</v>
      </c>
      <c r="CF72" s="1">
        <v>2696622</v>
      </c>
      <c r="CG72" s="1">
        <v>2305412</v>
      </c>
      <c r="CH72" s="1">
        <v>2001802</v>
      </c>
      <c r="CI72" s="1">
        <v>1785036</v>
      </c>
      <c r="CJ72" s="1">
        <v>1916710</v>
      </c>
      <c r="CK72" s="1">
        <v>1966814</v>
      </c>
      <c r="CL72" s="1">
        <v>2216384</v>
      </c>
      <c r="CM72" s="1">
        <v>2863250</v>
      </c>
      <c r="CN72" s="1">
        <v>3007198</v>
      </c>
      <c r="CO72" s="1">
        <v>2022922</v>
      </c>
      <c r="CP72" s="1">
        <v>2509095</v>
      </c>
      <c r="CQ72" s="1">
        <v>2396920</v>
      </c>
      <c r="CR72" s="1">
        <v>2357625</v>
      </c>
      <c r="CS72" s="1">
        <v>2362732</v>
      </c>
      <c r="CT72" s="1">
        <v>2722262</v>
      </c>
      <c r="CU72" s="1">
        <v>2445332</v>
      </c>
      <c r="CV72" s="1">
        <v>3501233</v>
      </c>
      <c r="CW72" s="1">
        <v>2985773</v>
      </c>
      <c r="CX72" s="1">
        <v>3070289</v>
      </c>
      <c r="CY72" s="1">
        <v>2724136</v>
      </c>
      <c r="CZ72" s="1">
        <v>3348598</v>
      </c>
      <c r="DA72" s="1">
        <v>3526920</v>
      </c>
      <c r="DB72" s="1">
        <v>3939973</v>
      </c>
      <c r="DC72" s="1">
        <v>4449693</v>
      </c>
      <c r="DD72" s="1">
        <v>3761173</v>
      </c>
      <c r="DE72" s="1">
        <v>4099874</v>
      </c>
      <c r="DF72" s="1">
        <v>4252475</v>
      </c>
      <c r="DG72" s="1">
        <v>3741561</v>
      </c>
      <c r="DH72" s="1">
        <v>5112013</v>
      </c>
      <c r="DI72" s="1">
        <v>5700287</v>
      </c>
    </row>
    <row r="73" spans="1:1036" s="1" customFormat="1" ht="12.75" x14ac:dyDescent="0.2">
      <c r="A73" s="8">
        <v>73</v>
      </c>
      <c r="B73" s="311" t="s">
        <v>235</v>
      </c>
      <c r="C73" s="9" t="s">
        <v>33</v>
      </c>
      <c r="D73" s="9" t="s">
        <v>29</v>
      </c>
      <c r="E73" s="9" t="s">
        <v>20</v>
      </c>
      <c r="F73" s="1">
        <v>15</v>
      </c>
      <c r="G73" s="1">
        <v>3</v>
      </c>
      <c r="BP73" s="1">
        <f>BP72/BP2</f>
        <v>0.21639242657690069</v>
      </c>
      <c r="BQ73" s="1">
        <v>0.26366118615468032</v>
      </c>
      <c r="BR73" s="1">
        <v>0.260349300404499</v>
      </c>
      <c r="BS73" s="1">
        <v>0.27076819188978302</v>
      </c>
      <c r="BT73" s="1">
        <v>0.26894743592085901</v>
      </c>
      <c r="BU73" s="1">
        <v>0.265602558149174</v>
      </c>
      <c r="BV73" s="4">
        <v>0.26783365097406298</v>
      </c>
      <c r="BW73" s="4">
        <v>0.26987589846909998</v>
      </c>
      <c r="BX73" s="4">
        <v>0.27202697268544002</v>
      </c>
      <c r="BY73" s="4">
        <v>0.26592134843903997</v>
      </c>
      <c r="BZ73" s="4">
        <v>0.27205916550443998</v>
      </c>
      <c r="CA73" s="4">
        <v>0.27152513168249198</v>
      </c>
      <c r="CB73" s="4">
        <v>0.27337047664007502</v>
      </c>
      <c r="CC73" s="4">
        <v>0.27623510181350702</v>
      </c>
      <c r="CD73" s="4">
        <v>0.26176846238695201</v>
      </c>
      <c r="CE73" s="1">
        <v>0.26428453155082099</v>
      </c>
      <c r="CF73" s="1">
        <v>0.26685707844847301</v>
      </c>
      <c r="CG73" s="1">
        <v>0.26460839275054399</v>
      </c>
      <c r="CH73" s="1">
        <v>0.256885389038917</v>
      </c>
      <c r="CI73" s="1">
        <v>0.268082353238009</v>
      </c>
      <c r="CJ73" s="1">
        <v>0.243321669390961</v>
      </c>
      <c r="CK73" s="1">
        <v>0.243318891583203</v>
      </c>
      <c r="CL73" s="1">
        <v>0.25476208183181698</v>
      </c>
      <c r="CM73" s="1">
        <v>0.233049167860027</v>
      </c>
      <c r="CN73" s="1">
        <v>0.21520327104609499</v>
      </c>
      <c r="CO73" s="1">
        <v>0.19788033911131001</v>
      </c>
      <c r="CP73" s="1">
        <v>0.18897682451571499</v>
      </c>
      <c r="CQ73" s="1">
        <v>0.192846546229966</v>
      </c>
      <c r="CR73" s="1">
        <v>0.18211243237865399</v>
      </c>
      <c r="CS73" s="1">
        <v>0.172761609610116</v>
      </c>
      <c r="CT73" s="1">
        <v>0.19232620245294699</v>
      </c>
      <c r="CU73" s="1">
        <v>0.194103946530155</v>
      </c>
      <c r="CV73" s="1">
        <v>0.191817472044642</v>
      </c>
      <c r="CW73" s="1">
        <v>0.16749835981057701</v>
      </c>
      <c r="CX73" s="1">
        <v>0.16800820722184501</v>
      </c>
      <c r="CY73" s="1">
        <v>0.15416515164334199</v>
      </c>
      <c r="CZ73" s="1">
        <v>0.17125273192150101</v>
      </c>
      <c r="DA73" s="1">
        <v>0.17992024154240899</v>
      </c>
      <c r="DB73" s="1">
        <v>0.18504620128073501</v>
      </c>
      <c r="DC73" s="1">
        <v>0.19745176464167</v>
      </c>
      <c r="DD73" s="1">
        <v>0.18631251974928401</v>
      </c>
      <c r="DE73" s="1">
        <v>0.18681123201966399</v>
      </c>
      <c r="DF73" s="1">
        <v>0.18967560931278099</v>
      </c>
      <c r="DG73" s="1">
        <v>0.19647017921159399</v>
      </c>
      <c r="DH73" s="1">
        <v>0.19966534267633501</v>
      </c>
      <c r="DI73" s="1">
        <v>0.19930855999053401</v>
      </c>
    </row>
    <row r="74" spans="1:1036" s="1" customFormat="1" ht="12.75" x14ac:dyDescent="0.2">
      <c r="A74" s="8">
        <v>74</v>
      </c>
      <c r="B74" s="311" t="s">
        <v>236</v>
      </c>
      <c r="C74" s="9" t="s">
        <v>33</v>
      </c>
      <c r="D74" s="9" t="s">
        <v>29</v>
      </c>
      <c r="E74" s="9" t="s">
        <v>20</v>
      </c>
      <c r="F74" s="1">
        <v>16</v>
      </c>
      <c r="G74" s="1">
        <v>3</v>
      </c>
      <c r="BP74" s="1">
        <v>119088</v>
      </c>
      <c r="BQ74" s="1">
        <v>123301</v>
      </c>
      <c r="BR74" s="1">
        <v>132741</v>
      </c>
      <c r="BS74" s="1">
        <v>141032</v>
      </c>
      <c r="BT74" s="1">
        <v>144585</v>
      </c>
      <c r="BU74" s="1">
        <v>152219</v>
      </c>
      <c r="BV74" s="1">
        <v>154346</v>
      </c>
      <c r="BW74" s="1">
        <v>160319</v>
      </c>
      <c r="BX74" s="1">
        <v>163503</v>
      </c>
      <c r="BY74" s="1">
        <v>168836</v>
      </c>
      <c r="BZ74" s="1">
        <v>170161</v>
      </c>
      <c r="CA74" s="1">
        <v>176093</v>
      </c>
      <c r="CB74" s="1">
        <v>183858</v>
      </c>
      <c r="CC74" s="1">
        <v>183756</v>
      </c>
      <c r="CD74" s="1">
        <v>189090</v>
      </c>
      <c r="CE74" s="1">
        <v>191139</v>
      </c>
      <c r="CF74" s="1">
        <v>194163</v>
      </c>
      <c r="CG74" s="1">
        <v>198004</v>
      </c>
      <c r="CH74" s="1">
        <v>210342</v>
      </c>
      <c r="CI74" s="1">
        <v>213076</v>
      </c>
      <c r="CJ74" s="1">
        <v>218206</v>
      </c>
      <c r="CK74" s="1">
        <v>222298</v>
      </c>
      <c r="CL74" s="1">
        <v>231148</v>
      </c>
      <c r="CM74" s="1">
        <v>237033</v>
      </c>
      <c r="CN74" s="1">
        <v>240488</v>
      </c>
      <c r="CO74" s="1">
        <v>243778</v>
      </c>
      <c r="CP74" s="1">
        <v>251004</v>
      </c>
      <c r="CQ74" s="1">
        <v>258604</v>
      </c>
      <c r="CR74" s="1">
        <v>267368</v>
      </c>
      <c r="CS74" s="1">
        <v>275915</v>
      </c>
      <c r="CT74" s="1">
        <v>279279</v>
      </c>
      <c r="CU74" s="1">
        <v>280754</v>
      </c>
      <c r="CV74" s="1">
        <v>284786</v>
      </c>
      <c r="CW74" s="1">
        <v>289435</v>
      </c>
      <c r="CX74" s="1">
        <v>292045</v>
      </c>
      <c r="CY74" s="1">
        <v>295291</v>
      </c>
      <c r="CZ74" s="1">
        <v>299093</v>
      </c>
      <c r="DA74" s="1">
        <v>313225</v>
      </c>
      <c r="DB74" s="1">
        <v>316820</v>
      </c>
      <c r="DC74" s="1">
        <v>319820</v>
      </c>
      <c r="DD74" s="1">
        <v>323148</v>
      </c>
      <c r="DE74" s="1">
        <v>327816</v>
      </c>
      <c r="DF74" s="1">
        <v>332959</v>
      </c>
      <c r="DG74" s="1">
        <v>335185</v>
      </c>
      <c r="DH74" s="1">
        <v>338960</v>
      </c>
      <c r="DI74" s="1">
        <v>343154</v>
      </c>
    </row>
    <row r="75" spans="1:1036" s="1" customFormat="1" ht="12.75" x14ac:dyDescent="0.2">
      <c r="A75" s="8">
        <v>75</v>
      </c>
      <c r="B75" s="311" t="s">
        <v>237</v>
      </c>
      <c r="C75" s="9" t="s">
        <v>33</v>
      </c>
      <c r="D75" s="9" t="s">
        <v>29</v>
      </c>
      <c r="E75" s="9" t="s">
        <v>20</v>
      </c>
      <c r="F75" s="1">
        <v>18</v>
      </c>
      <c r="G75" s="1">
        <v>3</v>
      </c>
      <c r="BP75" s="1">
        <v>0.28786216031984702</v>
      </c>
      <c r="BQ75" s="1">
        <v>0.288372125657193</v>
      </c>
      <c r="BR75" s="1">
        <v>0.30163336166190202</v>
      </c>
      <c r="BS75" s="1">
        <v>0.30813936974670603</v>
      </c>
      <c r="BT75" s="1">
        <v>0.31272710755813998</v>
      </c>
      <c r="BU75" s="1">
        <v>0.321303883450061</v>
      </c>
      <c r="BV75" s="4">
        <v>0.32709571320793102</v>
      </c>
      <c r="BW75" s="4">
        <v>0.33375177473280099</v>
      </c>
      <c r="BX75" s="4">
        <v>0.33485568701500601</v>
      </c>
      <c r="BY75" s="4">
        <v>0.33931291726790802</v>
      </c>
      <c r="BZ75" s="4">
        <v>0.34063061133386802</v>
      </c>
      <c r="CA75" s="4">
        <v>0.33943152116086001</v>
      </c>
      <c r="CB75" s="4">
        <v>0.34004139132557698</v>
      </c>
      <c r="CC75" s="4">
        <v>0.33985274453340403</v>
      </c>
      <c r="CD75" s="4">
        <v>0.34319223774624602</v>
      </c>
      <c r="CE75" s="1">
        <v>0.34462123739035599</v>
      </c>
      <c r="CF75" s="1">
        <v>0.34756185972078801</v>
      </c>
      <c r="CG75" s="1">
        <v>0.34952902797587898</v>
      </c>
      <c r="CH75" s="1">
        <v>0.34367193154729297</v>
      </c>
      <c r="CI75" s="1">
        <v>0.34457018477251899</v>
      </c>
      <c r="CJ75" s="1">
        <v>0.348039262598133</v>
      </c>
      <c r="CK75" s="1">
        <v>0.35080537622360802</v>
      </c>
      <c r="CL75" s="1">
        <v>0.35974046792344799</v>
      </c>
      <c r="CM75" s="1">
        <v>0.36327843024262702</v>
      </c>
      <c r="CN75" s="1">
        <v>0.36838106442165103</v>
      </c>
      <c r="CO75" s="1">
        <v>0.37182649174906901</v>
      </c>
      <c r="CP75" s="1">
        <v>0.37827329282407401</v>
      </c>
      <c r="CQ75" s="1">
        <v>0.38191640502007002</v>
      </c>
      <c r="CR75" s="1">
        <v>0.39004777708888</v>
      </c>
      <c r="CS75" s="1">
        <v>0.39834577825516998</v>
      </c>
      <c r="CT75" s="1">
        <v>0.40388177941161602</v>
      </c>
      <c r="CU75" s="1">
        <v>0.40439549676200098</v>
      </c>
      <c r="CV75" s="1">
        <v>0.41053488925248099</v>
      </c>
      <c r="CW75" s="1">
        <v>0.414150678815907</v>
      </c>
      <c r="CX75" s="1">
        <v>0.41800792661369901</v>
      </c>
      <c r="CY75" s="1">
        <v>0.41324408593723799</v>
      </c>
      <c r="CZ75" s="1">
        <v>0.41455480401397099</v>
      </c>
      <c r="DA75" s="1">
        <v>0.42135247114530899</v>
      </c>
      <c r="DB75" s="1">
        <v>0.42272764875257901</v>
      </c>
      <c r="DC75" s="1">
        <v>0.42346859735792203</v>
      </c>
      <c r="DD75" s="1">
        <v>0.423097620085707</v>
      </c>
      <c r="DE75" s="1">
        <v>0.42530203014073997</v>
      </c>
      <c r="DF75" s="1">
        <v>0.42739105320582799</v>
      </c>
      <c r="DG75" s="1">
        <v>0.42801340283328998</v>
      </c>
      <c r="DH75" s="1">
        <v>0.42973781631928598</v>
      </c>
      <c r="DI75" s="1">
        <v>0.431312562531108</v>
      </c>
    </row>
    <row r="76" spans="1:1036" s="416" customFormat="1" x14ac:dyDescent="0.25">
      <c r="A76" s="412">
        <v>76</v>
      </c>
      <c r="B76" s="413" t="s">
        <v>276</v>
      </c>
      <c r="C76" s="414" t="s">
        <v>152</v>
      </c>
      <c r="D76" s="415"/>
      <c r="E76" s="415"/>
      <c r="F76" s="415"/>
      <c r="G76" s="415"/>
      <c r="H76" s="415">
        <f t="shared" ref="H76:BP76" si="97">IFERROR(H10/H70,"")</f>
        <v>928.92</v>
      </c>
      <c r="I76" s="415">
        <f t="shared" si="97"/>
        <v>905.13235294117646</v>
      </c>
      <c r="J76" s="415">
        <f t="shared" si="97"/>
        <v>753.15277777777783</v>
      </c>
      <c r="K76" s="415">
        <f t="shared" si="97"/>
        <v>761.21428571428567</v>
      </c>
      <c r="L76" s="415">
        <f t="shared" si="97"/>
        <v>702.77333333333331</v>
      </c>
      <c r="M76" s="415">
        <f t="shared" si="97"/>
        <v>806.76190476190482</v>
      </c>
      <c r="N76" s="415">
        <f t="shared" si="97"/>
        <v>716.35294117647061</v>
      </c>
      <c r="O76" s="415">
        <f t="shared" si="97"/>
        <v>620.5411764705882</v>
      </c>
      <c r="P76" s="415">
        <f t="shared" si="97"/>
        <v>1874.26</v>
      </c>
      <c r="Q76" s="415">
        <f t="shared" si="97"/>
        <v>1182.9573170731708</v>
      </c>
      <c r="R76" s="415">
        <f t="shared" si="97"/>
        <v>1617.5703703703705</v>
      </c>
      <c r="S76" s="415">
        <f t="shared" si="97"/>
        <v>1352.5743243243244</v>
      </c>
      <c r="T76" s="415">
        <f t="shared" si="97"/>
        <v>1469.3486842105262</v>
      </c>
      <c r="U76" s="415">
        <f t="shared" si="97"/>
        <v>1430.1052631578948</v>
      </c>
      <c r="V76" s="415">
        <f t="shared" si="97"/>
        <v>1342.3201970443349</v>
      </c>
      <c r="W76" s="415">
        <f t="shared" si="97"/>
        <v>1041.2625698324023</v>
      </c>
      <c r="X76" s="415">
        <f t="shared" si="97"/>
        <v>1313.2606382978724</v>
      </c>
      <c r="Y76" s="415">
        <f t="shared" si="97"/>
        <v>1537.46783625731</v>
      </c>
      <c r="Z76" s="415">
        <f t="shared" si="97"/>
        <v>1221.2121212121212</v>
      </c>
      <c r="AA76" s="415">
        <f t="shared" si="97"/>
        <v>1066.2653061224489</v>
      </c>
      <c r="AB76" s="415">
        <f t="shared" si="97"/>
        <v>1171.1751152073732</v>
      </c>
      <c r="AC76" s="415">
        <f t="shared" si="97"/>
        <v>1281.9458333333334</v>
      </c>
      <c r="AD76" s="415">
        <f t="shared" si="97"/>
        <v>1235.2834008097166</v>
      </c>
      <c r="AE76" s="415">
        <f t="shared" si="97"/>
        <v>1214.0386100386099</v>
      </c>
      <c r="AF76" s="415">
        <f t="shared" si="97"/>
        <v>1426.2684824902724</v>
      </c>
      <c r="AG76" s="415">
        <f t="shared" si="97"/>
        <v>1201.3003533568904</v>
      </c>
      <c r="AH76" s="415">
        <f t="shared" si="97"/>
        <v>1423.9087837837837</v>
      </c>
      <c r="AI76" s="415">
        <f t="shared" si="97"/>
        <v>1386.3068965517241</v>
      </c>
      <c r="AJ76" s="415">
        <f t="shared" si="97"/>
        <v>1630.1699604743083</v>
      </c>
      <c r="AK76" s="415">
        <f t="shared" si="97"/>
        <v>1726.9905660377358</v>
      </c>
      <c r="AL76" s="415">
        <f t="shared" si="97"/>
        <v>1741.1309904153354</v>
      </c>
      <c r="AM76" s="415">
        <f t="shared" si="97"/>
        <v>1443.2907348242811</v>
      </c>
      <c r="AN76" s="415">
        <f t="shared" si="97"/>
        <v>1575.3586626139818</v>
      </c>
      <c r="AO76" s="415">
        <f t="shared" si="97"/>
        <v>1871.1460674157304</v>
      </c>
      <c r="AP76" s="415">
        <f t="shared" si="97"/>
        <v>1812.4119402985075</v>
      </c>
      <c r="AQ76" s="415">
        <f t="shared" si="97"/>
        <v>1705.0553935860057</v>
      </c>
      <c r="AR76" s="415">
        <f t="shared" si="97"/>
        <v>2060.7921348314608</v>
      </c>
      <c r="AS76" s="415">
        <f t="shared" si="97"/>
        <v>2007.6954177897574</v>
      </c>
      <c r="AT76" s="415">
        <f t="shared" si="97"/>
        <v>2209.5286103542235</v>
      </c>
      <c r="AU76" s="415">
        <f t="shared" si="97"/>
        <v>2321.7849462365593</v>
      </c>
      <c r="AV76" s="415">
        <f t="shared" si="97"/>
        <v>2283.8877284595301</v>
      </c>
      <c r="AW76" s="415">
        <f t="shared" si="97"/>
        <v>2411.5365239294711</v>
      </c>
      <c r="AX76" s="415">
        <f t="shared" si="97"/>
        <v>2888.3576642335765</v>
      </c>
      <c r="AY76" s="415">
        <f t="shared" si="97"/>
        <v>2157.5354523227384</v>
      </c>
      <c r="AZ76" s="415">
        <f t="shared" si="97"/>
        <v>2761.9302884615386</v>
      </c>
      <c r="BA76" s="415">
        <f t="shared" si="97"/>
        <v>3057.7105831533477</v>
      </c>
      <c r="BB76" s="415">
        <f t="shared" si="97"/>
        <v>2601.7103004291844</v>
      </c>
      <c r="BC76" s="415">
        <f t="shared" si="97"/>
        <v>2789.1722689075632</v>
      </c>
      <c r="BD76" s="415">
        <f t="shared" si="97"/>
        <v>2667.5416666666665</v>
      </c>
      <c r="BE76" s="415">
        <f t="shared" si="97"/>
        <v>2885.966735966736</v>
      </c>
      <c r="BF76" s="415">
        <f t="shared" si="97"/>
        <v>2191.3915662650602</v>
      </c>
      <c r="BG76" s="415">
        <f t="shared" si="97"/>
        <v>1327.3569979716024</v>
      </c>
      <c r="BH76" s="415">
        <f t="shared" si="97"/>
        <v>1752.6134301270417</v>
      </c>
      <c r="BI76" s="415">
        <f t="shared" si="97"/>
        <v>2159.4316770186338</v>
      </c>
      <c r="BJ76" s="415">
        <f t="shared" si="97"/>
        <v>2217.5785498489427</v>
      </c>
      <c r="BK76" s="415">
        <f t="shared" si="97"/>
        <v>1919.1077844311378</v>
      </c>
      <c r="BL76" s="415">
        <f t="shared" si="97"/>
        <v>2328.1777777777779</v>
      </c>
      <c r="BM76" s="415">
        <f t="shared" si="97"/>
        <v>2105.2256297918948</v>
      </c>
      <c r="BN76" s="415">
        <f t="shared" si="97"/>
        <v>1635.9196750902527</v>
      </c>
      <c r="BO76" s="415">
        <f t="shared" si="97"/>
        <v>1708.6874409820584</v>
      </c>
      <c r="BP76" s="415">
        <f t="shared" si="97"/>
        <v>1787.2625118035883</v>
      </c>
      <c r="BQ76" s="415">
        <v>1710.1639058413252</v>
      </c>
      <c r="BR76" s="415">
        <f t="shared" ref="BR76:DT76" si="98">IFERROR(BR10/BR70,"")</f>
        <v>1296.5529513888889</v>
      </c>
      <c r="BS76" s="415">
        <f t="shared" si="98"/>
        <v>1617.2060506950122</v>
      </c>
      <c r="BT76" s="415">
        <f t="shared" si="98"/>
        <v>1494.9690553745929</v>
      </c>
      <c r="BU76" s="415">
        <f t="shared" si="98"/>
        <v>1804.2182361733931</v>
      </c>
      <c r="BV76" s="415">
        <f t="shared" si="98"/>
        <v>1578.9433032046015</v>
      </c>
      <c r="BW76" s="415">
        <f t="shared" si="98"/>
        <v>1221.0058565153734</v>
      </c>
      <c r="BX76" s="415">
        <f t="shared" si="98"/>
        <v>1541.7310298102982</v>
      </c>
      <c r="BY76" s="415">
        <f t="shared" si="98"/>
        <v>1613.4892508143323</v>
      </c>
      <c r="BZ76" s="415">
        <f t="shared" si="98"/>
        <v>1448.8367080339647</v>
      </c>
      <c r="CA76" s="415">
        <f t="shared" si="98"/>
        <v>1612.2891025641027</v>
      </c>
      <c r="CB76" s="415">
        <f t="shared" si="98"/>
        <v>1655.9629396984924</v>
      </c>
      <c r="CC76" s="415">
        <f t="shared" si="98"/>
        <v>1619</v>
      </c>
      <c r="CD76" s="415">
        <f t="shared" si="98"/>
        <v>1893.8219674109837</v>
      </c>
      <c r="CE76" s="415">
        <f t="shared" si="98"/>
        <v>1568.0759493670887</v>
      </c>
      <c r="CF76" s="415">
        <f t="shared" si="98"/>
        <v>1761.7401902497027</v>
      </c>
      <c r="CG76" s="415">
        <f t="shared" si="98"/>
        <v>1602.4934770277935</v>
      </c>
      <c r="CH76" s="415">
        <f t="shared" si="98"/>
        <v>1699.6666666666667</v>
      </c>
      <c r="CI76" s="415">
        <f t="shared" si="98"/>
        <v>1471.2822730080297</v>
      </c>
      <c r="CJ76" s="415">
        <f t="shared" si="98"/>
        <v>1892.9907460960092</v>
      </c>
      <c r="CK76" s="415">
        <f t="shared" si="98"/>
        <v>1872.7420382165606</v>
      </c>
      <c r="CL76" s="415">
        <f t="shared" si="98"/>
        <v>1973.983795086252</v>
      </c>
      <c r="CM76" s="415">
        <f t="shared" si="98"/>
        <v>2442.4012251148547</v>
      </c>
      <c r="CN76" s="415">
        <f t="shared" si="98"/>
        <v>2934.9190954773871</v>
      </c>
      <c r="CO76" s="415">
        <f t="shared" si="98"/>
        <v>2410.4724950884088</v>
      </c>
      <c r="CP76" s="415">
        <f t="shared" si="98"/>
        <v>3129.9008498583571</v>
      </c>
      <c r="CQ76" s="415">
        <f t="shared" si="98"/>
        <v>2624.8841321544905</v>
      </c>
      <c r="CR76" s="415">
        <f t="shared" si="98"/>
        <v>2902.5533114138093</v>
      </c>
      <c r="CS76" s="415">
        <f t="shared" si="98"/>
        <v>3318.3844097995548</v>
      </c>
      <c r="CT76" s="415">
        <f t="shared" si="98"/>
        <v>2922.4891402714934</v>
      </c>
      <c r="CU76" s="415">
        <f t="shared" si="98"/>
        <v>2563.6990424076607</v>
      </c>
      <c r="CV76" s="415">
        <f t="shared" si="98"/>
        <v>3349.128384279476</v>
      </c>
      <c r="CW76" s="415">
        <f t="shared" si="98"/>
        <v>4047.181898066784</v>
      </c>
      <c r="CX76" s="415">
        <f t="shared" si="98"/>
        <v>3913.7806122448978</v>
      </c>
      <c r="CY76" s="415">
        <f t="shared" si="98"/>
        <v>3745.7865697177076</v>
      </c>
      <c r="CZ76" s="415">
        <f t="shared" si="98"/>
        <v>3981.1521647751156</v>
      </c>
      <c r="DA76" s="415">
        <f t="shared" si="98"/>
        <v>3730.5131904369332</v>
      </c>
      <c r="DB76" s="415">
        <f t="shared" si="98"/>
        <v>3968.840294840295</v>
      </c>
      <c r="DC76" s="415">
        <f t="shared" si="98"/>
        <v>3785.9523227383861</v>
      </c>
      <c r="DD76" s="415">
        <f t="shared" si="98"/>
        <v>3562.8502475247524</v>
      </c>
      <c r="DE76" s="415">
        <f t="shared" si="98"/>
        <v>3759.1556277935797</v>
      </c>
      <c r="DF76" s="415">
        <f t="shared" si="98"/>
        <v>4134.8173076923076</v>
      </c>
      <c r="DG76" s="415">
        <f t="shared" si="98"/>
        <v>2901.8177741540972</v>
      </c>
      <c r="DH76" s="415">
        <f t="shared" si="98"/>
        <v>3721.8637623762374</v>
      </c>
      <c r="DI76" s="415">
        <f t="shared" si="98"/>
        <v>4527.2565528196983</v>
      </c>
      <c r="DJ76" s="415" t="str">
        <f t="shared" si="98"/>
        <v/>
      </c>
      <c r="DK76" s="415" t="str">
        <f t="shared" si="98"/>
        <v/>
      </c>
      <c r="DL76" s="415" t="str">
        <f t="shared" si="98"/>
        <v/>
      </c>
      <c r="DM76" s="415" t="str">
        <f t="shared" si="98"/>
        <v/>
      </c>
      <c r="DN76" s="415" t="str">
        <f t="shared" si="98"/>
        <v/>
      </c>
      <c r="DO76" s="415" t="str">
        <f t="shared" si="98"/>
        <v/>
      </c>
      <c r="DP76" s="415" t="str">
        <f t="shared" si="98"/>
        <v/>
      </c>
      <c r="DQ76" s="415" t="str">
        <f t="shared" si="98"/>
        <v/>
      </c>
      <c r="DR76" s="415" t="str">
        <f t="shared" si="98"/>
        <v/>
      </c>
      <c r="DS76" s="415" t="str">
        <f t="shared" si="98"/>
        <v/>
      </c>
      <c r="DT76" s="415" t="str">
        <f t="shared" si="98"/>
        <v/>
      </c>
      <c r="DU76" s="415" t="str">
        <f t="shared" ref="DU76:GF76" si="99">IFERROR(DU10/DU70,"")</f>
        <v/>
      </c>
      <c r="DV76" s="415" t="str">
        <f t="shared" si="99"/>
        <v/>
      </c>
      <c r="DW76" s="415" t="str">
        <f t="shared" si="99"/>
        <v/>
      </c>
      <c r="DX76" s="415" t="str">
        <f t="shared" si="99"/>
        <v/>
      </c>
      <c r="DY76" s="415" t="str">
        <f t="shared" si="99"/>
        <v/>
      </c>
      <c r="DZ76" s="415" t="str">
        <f t="shared" si="99"/>
        <v/>
      </c>
      <c r="EA76" s="415" t="str">
        <f t="shared" si="99"/>
        <v/>
      </c>
      <c r="EB76" s="415" t="str">
        <f t="shared" si="99"/>
        <v/>
      </c>
      <c r="EC76" s="415" t="str">
        <f t="shared" si="99"/>
        <v/>
      </c>
      <c r="ED76" s="415" t="str">
        <f t="shared" si="99"/>
        <v/>
      </c>
      <c r="EE76" s="415" t="str">
        <f t="shared" si="99"/>
        <v/>
      </c>
      <c r="EF76" s="415" t="str">
        <f t="shared" si="99"/>
        <v/>
      </c>
      <c r="EG76" s="415" t="str">
        <f t="shared" si="99"/>
        <v/>
      </c>
      <c r="EH76" s="415" t="str">
        <f t="shared" si="99"/>
        <v/>
      </c>
      <c r="EI76" s="415" t="str">
        <f t="shared" si="99"/>
        <v/>
      </c>
      <c r="EJ76" s="415" t="str">
        <f t="shared" si="99"/>
        <v/>
      </c>
      <c r="EK76" s="415" t="str">
        <f t="shared" si="99"/>
        <v/>
      </c>
      <c r="EL76" s="415" t="str">
        <f t="shared" si="99"/>
        <v/>
      </c>
      <c r="EM76" s="415" t="str">
        <f t="shared" si="99"/>
        <v/>
      </c>
      <c r="EN76" s="415" t="str">
        <f t="shared" si="99"/>
        <v/>
      </c>
      <c r="EO76" s="415" t="str">
        <f t="shared" si="99"/>
        <v/>
      </c>
      <c r="EP76" s="415" t="str">
        <f t="shared" si="99"/>
        <v/>
      </c>
      <c r="EQ76" s="415" t="str">
        <f t="shared" si="99"/>
        <v/>
      </c>
      <c r="ER76" s="415" t="str">
        <f t="shared" si="99"/>
        <v/>
      </c>
      <c r="ES76" s="415" t="str">
        <f t="shared" si="99"/>
        <v/>
      </c>
      <c r="ET76" s="415" t="str">
        <f t="shared" si="99"/>
        <v/>
      </c>
      <c r="EU76" s="415" t="str">
        <f t="shared" si="99"/>
        <v/>
      </c>
      <c r="EV76" s="415" t="str">
        <f t="shared" si="99"/>
        <v/>
      </c>
      <c r="EW76" s="415" t="str">
        <f t="shared" si="99"/>
        <v/>
      </c>
      <c r="EX76" s="415" t="str">
        <f t="shared" si="99"/>
        <v/>
      </c>
      <c r="EY76" s="415" t="str">
        <f t="shared" si="99"/>
        <v/>
      </c>
      <c r="EZ76" s="415" t="str">
        <f t="shared" si="99"/>
        <v/>
      </c>
      <c r="FA76" s="415" t="str">
        <f t="shared" si="99"/>
        <v/>
      </c>
      <c r="FB76" s="415" t="str">
        <f t="shared" si="99"/>
        <v/>
      </c>
      <c r="FC76" s="415" t="str">
        <f t="shared" si="99"/>
        <v/>
      </c>
      <c r="FD76" s="415" t="str">
        <f t="shared" si="99"/>
        <v/>
      </c>
      <c r="FE76" s="415" t="str">
        <f t="shared" si="99"/>
        <v/>
      </c>
      <c r="FF76" s="415" t="str">
        <f t="shared" si="99"/>
        <v/>
      </c>
      <c r="FG76" s="415" t="str">
        <f t="shared" si="99"/>
        <v/>
      </c>
      <c r="FH76" s="415" t="str">
        <f t="shared" si="99"/>
        <v/>
      </c>
      <c r="FI76" s="415" t="str">
        <f t="shared" si="99"/>
        <v/>
      </c>
      <c r="FJ76" s="415" t="str">
        <f t="shared" si="99"/>
        <v/>
      </c>
      <c r="FK76" s="415" t="str">
        <f t="shared" si="99"/>
        <v/>
      </c>
      <c r="FL76" s="415" t="str">
        <f t="shared" si="99"/>
        <v/>
      </c>
      <c r="FM76" s="415" t="str">
        <f t="shared" si="99"/>
        <v/>
      </c>
      <c r="FN76" s="415" t="str">
        <f t="shared" si="99"/>
        <v/>
      </c>
      <c r="FO76" s="415" t="str">
        <f t="shared" si="99"/>
        <v/>
      </c>
      <c r="FP76" s="415" t="str">
        <f t="shared" si="99"/>
        <v/>
      </c>
      <c r="FQ76" s="415" t="str">
        <f t="shared" si="99"/>
        <v/>
      </c>
      <c r="FR76" s="415" t="str">
        <f t="shared" si="99"/>
        <v/>
      </c>
      <c r="FS76" s="415" t="str">
        <f t="shared" si="99"/>
        <v/>
      </c>
      <c r="FT76" s="415" t="str">
        <f t="shared" si="99"/>
        <v/>
      </c>
      <c r="FU76" s="415" t="str">
        <f t="shared" si="99"/>
        <v/>
      </c>
      <c r="FV76" s="415" t="str">
        <f t="shared" si="99"/>
        <v/>
      </c>
      <c r="FW76" s="415" t="str">
        <f t="shared" si="99"/>
        <v/>
      </c>
      <c r="FX76" s="415" t="str">
        <f t="shared" si="99"/>
        <v/>
      </c>
      <c r="FY76" s="415" t="str">
        <f t="shared" si="99"/>
        <v/>
      </c>
      <c r="FZ76" s="415" t="str">
        <f t="shared" si="99"/>
        <v/>
      </c>
      <c r="GA76" s="415" t="str">
        <f t="shared" si="99"/>
        <v/>
      </c>
      <c r="GB76" s="415" t="str">
        <f t="shared" si="99"/>
        <v/>
      </c>
      <c r="GC76" s="415" t="str">
        <f t="shared" si="99"/>
        <v/>
      </c>
      <c r="GD76" s="415" t="str">
        <f t="shared" si="99"/>
        <v/>
      </c>
      <c r="GE76" s="415" t="str">
        <f t="shared" si="99"/>
        <v/>
      </c>
      <c r="GF76" s="415" t="str">
        <f t="shared" si="99"/>
        <v/>
      </c>
      <c r="GG76" s="415" t="str">
        <f t="shared" ref="GG76:IR76" si="100">IFERROR(GG10/GG70,"")</f>
        <v/>
      </c>
      <c r="GH76" s="415" t="str">
        <f t="shared" si="100"/>
        <v/>
      </c>
      <c r="GI76" s="415" t="str">
        <f t="shared" si="100"/>
        <v/>
      </c>
      <c r="GJ76" s="415" t="str">
        <f t="shared" si="100"/>
        <v/>
      </c>
      <c r="GK76" s="415" t="str">
        <f t="shared" si="100"/>
        <v/>
      </c>
      <c r="GL76" s="415" t="str">
        <f t="shared" si="100"/>
        <v/>
      </c>
      <c r="GM76" s="415" t="str">
        <f t="shared" si="100"/>
        <v/>
      </c>
      <c r="GN76" s="415" t="str">
        <f t="shared" si="100"/>
        <v/>
      </c>
      <c r="GO76" s="415" t="str">
        <f t="shared" si="100"/>
        <v/>
      </c>
      <c r="GP76" s="415" t="str">
        <f t="shared" si="100"/>
        <v/>
      </c>
      <c r="GQ76" s="415" t="str">
        <f t="shared" si="100"/>
        <v/>
      </c>
      <c r="GR76" s="415" t="str">
        <f t="shared" si="100"/>
        <v/>
      </c>
      <c r="GS76" s="415" t="str">
        <f t="shared" si="100"/>
        <v/>
      </c>
      <c r="GT76" s="415" t="str">
        <f t="shared" si="100"/>
        <v/>
      </c>
      <c r="GU76" s="415" t="str">
        <f t="shared" si="100"/>
        <v/>
      </c>
      <c r="GV76" s="415" t="str">
        <f t="shared" si="100"/>
        <v/>
      </c>
      <c r="GW76" s="415" t="str">
        <f t="shared" si="100"/>
        <v/>
      </c>
      <c r="GX76" s="415" t="str">
        <f t="shared" si="100"/>
        <v/>
      </c>
      <c r="GY76" s="415" t="str">
        <f t="shared" si="100"/>
        <v/>
      </c>
      <c r="GZ76" s="415" t="str">
        <f t="shared" si="100"/>
        <v/>
      </c>
      <c r="HA76" s="415" t="str">
        <f t="shared" si="100"/>
        <v/>
      </c>
      <c r="HB76" s="415" t="str">
        <f t="shared" si="100"/>
        <v/>
      </c>
      <c r="HC76" s="415" t="str">
        <f t="shared" si="100"/>
        <v/>
      </c>
      <c r="HD76" s="415" t="str">
        <f t="shared" si="100"/>
        <v/>
      </c>
      <c r="HE76" s="415" t="str">
        <f t="shared" si="100"/>
        <v/>
      </c>
      <c r="HF76" s="415" t="str">
        <f t="shared" si="100"/>
        <v/>
      </c>
      <c r="HG76" s="415" t="str">
        <f t="shared" si="100"/>
        <v/>
      </c>
      <c r="HH76" s="415" t="str">
        <f t="shared" si="100"/>
        <v/>
      </c>
      <c r="HI76" s="415" t="str">
        <f t="shared" si="100"/>
        <v/>
      </c>
      <c r="HJ76" s="415" t="str">
        <f t="shared" si="100"/>
        <v/>
      </c>
      <c r="HK76" s="415" t="str">
        <f t="shared" si="100"/>
        <v/>
      </c>
      <c r="HL76" s="415" t="str">
        <f t="shared" si="100"/>
        <v/>
      </c>
      <c r="HM76" s="415" t="str">
        <f t="shared" si="100"/>
        <v/>
      </c>
      <c r="HN76" s="415" t="str">
        <f t="shared" si="100"/>
        <v/>
      </c>
      <c r="HO76" s="415" t="str">
        <f t="shared" si="100"/>
        <v/>
      </c>
      <c r="HP76" s="415" t="str">
        <f t="shared" si="100"/>
        <v/>
      </c>
      <c r="HQ76" s="415" t="str">
        <f t="shared" si="100"/>
        <v/>
      </c>
      <c r="HR76" s="415" t="str">
        <f t="shared" si="100"/>
        <v/>
      </c>
      <c r="HS76" s="415" t="str">
        <f t="shared" si="100"/>
        <v/>
      </c>
      <c r="HT76" s="415" t="str">
        <f t="shared" si="100"/>
        <v/>
      </c>
      <c r="HU76" s="415" t="str">
        <f t="shared" si="100"/>
        <v/>
      </c>
      <c r="HV76" s="415" t="str">
        <f t="shared" si="100"/>
        <v/>
      </c>
      <c r="HW76" s="415" t="str">
        <f t="shared" si="100"/>
        <v/>
      </c>
      <c r="HX76" s="415" t="str">
        <f t="shared" si="100"/>
        <v/>
      </c>
      <c r="HY76" s="415" t="str">
        <f t="shared" si="100"/>
        <v/>
      </c>
      <c r="HZ76" s="415" t="str">
        <f t="shared" si="100"/>
        <v/>
      </c>
      <c r="IA76" s="415" t="str">
        <f t="shared" si="100"/>
        <v/>
      </c>
      <c r="IB76" s="415" t="str">
        <f t="shared" si="100"/>
        <v/>
      </c>
      <c r="IC76" s="415" t="str">
        <f t="shared" si="100"/>
        <v/>
      </c>
      <c r="ID76" s="415" t="str">
        <f t="shared" si="100"/>
        <v/>
      </c>
      <c r="IE76" s="415" t="str">
        <f t="shared" si="100"/>
        <v/>
      </c>
      <c r="IF76" s="415" t="str">
        <f t="shared" si="100"/>
        <v/>
      </c>
      <c r="IG76" s="415" t="str">
        <f t="shared" si="100"/>
        <v/>
      </c>
      <c r="IH76" s="415" t="str">
        <f t="shared" si="100"/>
        <v/>
      </c>
      <c r="II76" s="415" t="str">
        <f t="shared" si="100"/>
        <v/>
      </c>
      <c r="IJ76" s="415" t="str">
        <f t="shared" si="100"/>
        <v/>
      </c>
      <c r="IK76" s="415" t="str">
        <f t="shared" si="100"/>
        <v/>
      </c>
      <c r="IL76" s="415" t="str">
        <f t="shared" si="100"/>
        <v/>
      </c>
      <c r="IM76" s="415" t="str">
        <f t="shared" si="100"/>
        <v/>
      </c>
      <c r="IN76" s="415" t="str">
        <f t="shared" si="100"/>
        <v/>
      </c>
      <c r="IO76" s="415" t="str">
        <f t="shared" si="100"/>
        <v/>
      </c>
      <c r="IP76" s="415" t="str">
        <f t="shared" si="100"/>
        <v/>
      </c>
      <c r="IQ76" s="415" t="str">
        <f t="shared" si="100"/>
        <v/>
      </c>
      <c r="IR76" s="415" t="str">
        <f t="shared" si="100"/>
        <v/>
      </c>
      <c r="IS76" s="415" t="str">
        <f t="shared" ref="IS76:LD76" si="101">IFERROR(IS10/IS70,"")</f>
        <v/>
      </c>
      <c r="IT76" s="415" t="str">
        <f t="shared" si="101"/>
        <v/>
      </c>
      <c r="IU76" s="415" t="str">
        <f t="shared" si="101"/>
        <v/>
      </c>
      <c r="IV76" s="415" t="str">
        <f t="shared" si="101"/>
        <v/>
      </c>
      <c r="IW76" s="415" t="str">
        <f t="shared" si="101"/>
        <v/>
      </c>
      <c r="IX76" s="415" t="str">
        <f t="shared" si="101"/>
        <v/>
      </c>
      <c r="IY76" s="415" t="str">
        <f t="shared" si="101"/>
        <v/>
      </c>
      <c r="IZ76" s="415" t="str">
        <f t="shared" si="101"/>
        <v/>
      </c>
      <c r="JA76" s="415" t="str">
        <f t="shared" si="101"/>
        <v/>
      </c>
      <c r="JB76" s="415" t="str">
        <f t="shared" si="101"/>
        <v/>
      </c>
      <c r="JC76" s="415" t="str">
        <f t="shared" si="101"/>
        <v/>
      </c>
      <c r="JD76" s="415" t="str">
        <f t="shared" si="101"/>
        <v/>
      </c>
      <c r="JE76" s="415" t="str">
        <f t="shared" si="101"/>
        <v/>
      </c>
      <c r="JF76" s="415" t="str">
        <f t="shared" si="101"/>
        <v/>
      </c>
      <c r="JG76" s="415" t="str">
        <f t="shared" si="101"/>
        <v/>
      </c>
      <c r="JH76" s="415" t="str">
        <f t="shared" si="101"/>
        <v/>
      </c>
      <c r="JI76" s="415" t="str">
        <f t="shared" si="101"/>
        <v/>
      </c>
      <c r="JJ76" s="415" t="str">
        <f t="shared" si="101"/>
        <v/>
      </c>
      <c r="JK76" s="415" t="str">
        <f t="shared" si="101"/>
        <v/>
      </c>
      <c r="JL76" s="415" t="str">
        <f t="shared" si="101"/>
        <v/>
      </c>
      <c r="JM76" s="415" t="str">
        <f t="shared" si="101"/>
        <v/>
      </c>
      <c r="JN76" s="415" t="str">
        <f t="shared" si="101"/>
        <v/>
      </c>
      <c r="JO76" s="415" t="str">
        <f t="shared" si="101"/>
        <v/>
      </c>
      <c r="JP76" s="415" t="str">
        <f t="shared" si="101"/>
        <v/>
      </c>
      <c r="JQ76" s="415" t="str">
        <f t="shared" si="101"/>
        <v/>
      </c>
      <c r="JR76" s="415" t="str">
        <f t="shared" si="101"/>
        <v/>
      </c>
      <c r="JS76" s="415" t="str">
        <f t="shared" si="101"/>
        <v/>
      </c>
      <c r="JT76" s="415" t="str">
        <f t="shared" si="101"/>
        <v/>
      </c>
      <c r="JU76" s="415" t="str">
        <f t="shared" si="101"/>
        <v/>
      </c>
      <c r="JV76" s="415" t="str">
        <f t="shared" si="101"/>
        <v/>
      </c>
      <c r="JW76" s="415" t="str">
        <f t="shared" si="101"/>
        <v/>
      </c>
      <c r="JX76" s="415" t="str">
        <f t="shared" si="101"/>
        <v/>
      </c>
      <c r="JY76" s="415" t="str">
        <f t="shared" si="101"/>
        <v/>
      </c>
      <c r="JZ76" s="415" t="str">
        <f t="shared" si="101"/>
        <v/>
      </c>
      <c r="KA76" s="415" t="str">
        <f t="shared" si="101"/>
        <v/>
      </c>
      <c r="KB76" s="415" t="str">
        <f t="shared" si="101"/>
        <v/>
      </c>
      <c r="KC76" s="415" t="str">
        <f t="shared" si="101"/>
        <v/>
      </c>
      <c r="KD76" s="415" t="str">
        <f t="shared" si="101"/>
        <v/>
      </c>
      <c r="KE76" s="415" t="str">
        <f t="shared" si="101"/>
        <v/>
      </c>
      <c r="KF76" s="415" t="str">
        <f t="shared" si="101"/>
        <v/>
      </c>
      <c r="KG76" s="415" t="str">
        <f t="shared" si="101"/>
        <v/>
      </c>
      <c r="KH76" s="415" t="str">
        <f t="shared" si="101"/>
        <v/>
      </c>
      <c r="KI76" s="415" t="str">
        <f t="shared" si="101"/>
        <v/>
      </c>
      <c r="KJ76" s="415" t="str">
        <f t="shared" si="101"/>
        <v/>
      </c>
      <c r="KK76" s="415" t="str">
        <f t="shared" si="101"/>
        <v/>
      </c>
      <c r="KL76" s="415" t="str">
        <f t="shared" si="101"/>
        <v/>
      </c>
      <c r="KM76" s="415" t="str">
        <f t="shared" si="101"/>
        <v/>
      </c>
      <c r="KN76" s="415" t="str">
        <f t="shared" si="101"/>
        <v/>
      </c>
      <c r="KO76" s="415" t="str">
        <f t="shared" si="101"/>
        <v/>
      </c>
      <c r="KP76" s="415" t="str">
        <f t="shared" si="101"/>
        <v/>
      </c>
      <c r="KQ76" s="415" t="str">
        <f t="shared" si="101"/>
        <v/>
      </c>
      <c r="KR76" s="415" t="str">
        <f t="shared" si="101"/>
        <v/>
      </c>
      <c r="KS76" s="415" t="str">
        <f t="shared" si="101"/>
        <v/>
      </c>
      <c r="KT76" s="415" t="str">
        <f t="shared" si="101"/>
        <v/>
      </c>
      <c r="KU76" s="415" t="str">
        <f t="shared" si="101"/>
        <v/>
      </c>
      <c r="KV76" s="415" t="str">
        <f t="shared" si="101"/>
        <v/>
      </c>
      <c r="KW76" s="415" t="str">
        <f t="shared" si="101"/>
        <v/>
      </c>
      <c r="KX76" s="415" t="str">
        <f t="shared" si="101"/>
        <v/>
      </c>
      <c r="KY76" s="415" t="str">
        <f t="shared" si="101"/>
        <v/>
      </c>
      <c r="KZ76" s="415" t="str">
        <f t="shared" si="101"/>
        <v/>
      </c>
      <c r="LA76" s="415" t="str">
        <f t="shared" si="101"/>
        <v/>
      </c>
      <c r="LB76" s="415" t="str">
        <f t="shared" si="101"/>
        <v/>
      </c>
      <c r="LC76" s="415" t="str">
        <f t="shared" si="101"/>
        <v/>
      </c>
      <c r="LD76" s="415" t="str">
        <f t="shared" si="101"/>
        <v/>
      </c>
      <c r="LE76" s="415" t="str">
        <f t="shared" ref="LE76:NP76" si="102">IFERROR(LE10/LE70,"")</f>
        <v/>
      </c>
      <c r="LF76" s="415" t="str">
        <f t="shared" si="102"/>
        <v/>
      </c>
      <c r="LG76" s="415" t="str">
        <f t="shared" si="102"/>
        <v/>
      </c>
      <c r="LH76" s="415" t="str">
        <f t="shared" si="102"/>
        <v/>
      </c>
      <c r="LI76" s="415" t="str">
        <f t="shared" si="102"/>
        <v/>
      </c>
      <c r="LJ76" s="415" t="str">
        <f t="shared" si="102"/>
        <v/>
      </c>
      <c r="LK76" s="415" t="str">
        <f t="shared" si="102"/>
        <v/>
      </c>
      <c r="LL76" s="415" t="str">
        <f t="shared" si="102"/>
        <v/>
      </c>
      <c r="LM76" s="415" t="str">
        <f t="shared" si="102"/>
        <v/>
      </c>
      <c r="LN76" s="415" t="str">
        <f t="shared" si="102"/>
        <v/>
      </c>
      <c r="LO76" s="415" t="str">
        <f t="shared" si="102"/>
        <v/>
      </c>
      <c r="LP76" s="415" t="str">
        <f t="shared" si="102"/>
        <v/>
      </c>
      <c r="LQ76" s="415" t="str">
        <f t="shared" si="102"/>
        <v/>
      </c>
      <c r="LR76" s="415" t="str">
        <f t="shared" si="102"/>
        <v/>
      </c>
      <c r="LS76" s="415" t="str">
        <f t="shared" si="102"/>
        <v/>
      </c>
      <c r="LT76" s="415" t="str">
        <f t="shared" si="102"/>
        <v/>
      </c>
      <c r="LU76" s="415" t="str">
        <f t="shared" si="102"/>
        <v/>
      </c>
      <c r="LV76" s="415" t="str">
        <f t="shared" si="102"/>
        <v/>
      </c>
      <c r="LW76" s="415" t="str">
        <f t="shared" si="102"/>
        <v/>
      </c>
      <c r="LX76" s="415" t="str">
        <f t="shared" si="102"/>
        <v/>
      </c>
      <c r="LY76" s="415" t="str">
        <f t="shared" si="102"/>
        <v/>
      </c>
      <c r="LZ76" s="415" t="str">
        <f t="shared" si="102"/>
        <v/>
      </c>
      <c r="MA76" s="415" t="str">
        <f t="shared" si="102"/>
        <v/>
      </c>
      <c r="MB76" s="415" t="str">
        <f t="shared" si="102"/>
        <v/>
      </c>
      <c r="MC76" s="415" t="str">
        <f t="shared" si="102"/>
        <v/>
      </c>
      <c r="MD76" s="415" t="str">
        <f t="shared" si="102"/>
        <v/>
      </c>
      <c r="ME76" s="415" t="str">
        <f t="shared" si="102"/>
        <v/>
      </c>
      <c r="MF76" s="415" t="str">
        <f t="shared" si="102"/>
        <v/>
      </c>
      <c r="MG76" s="415" t="str">
        <f t="shared" si="102"/>
        <v/>
      </c>
      <c r="MH76" s="415" t="str">
        <f t="shared" si="102"/>
        <v/>
      </c>
      <c r="MI76" s="415" t="str">
        <f t="shared" si="102"/>
        <v/>
      </c>
      <c r="MJ76" s="415" t="str">
        <f t="shared" si="102"/>
        <v/>
      </c>
      <c r="MK76" s="415" t="str">
        <f t="shared" si="102"/>
        <v/>
      </c>
      <c r="ML76" s="415" t="str">
        <f t="shared" si="102"/>
        <v/>
      </c>
      <c r="MM76" s="415" t="str">
        <f t="shared" si="102"/>
        <v/>
      </c>
      <c r="MN76" s="415" t="str">
        <f t="shared" si="102"/>
        <v/>
      </c>
      <c r="MO76" s="415" t="str">
        <f t="shared" si="102"/>
        <v/>
      </c>
      <c r="MP76" s="415" t="str">
        <f t="shared" si="102"/>
        <v/>
      </c>
      <c r="MQ76" s="415" t="str">
        <f t="shared" si="102"/>
        <v/>
      </c>
      <c r="MR76" s="415" t="str">
        <f t="shared" si="102"/>
        <v/>
      </c>
      <c r="MS76" s="415" t="str">
        <f t="shared" si="102"/>
        <v/>
      </c>
      <c r="MT76" s="415" t="str">
        <f t="shared" si="102"/>
        <v/>
      </c>
      <c r="MU76" s="415" t="str">
        <f t="shared" si="102"/>
        <v/>
      </c>
      <c r="MV76" s="415" t="str">
        <f t="shared" si="102"/>
        <v/>
      </c>
      <c r="MW76" s="415" t="str">
        <f t="shared" si="102"/>
        <v/>
      </c>
      <c r="MX76" s="415" t="str">
        <f t="shared" si="102"/>
        <v/>
      </c>
      <c r="MY76" s="415" t="str">
        <f t="shared" si="102"/>
        <v/>
      </c>
      <c r="MZ76" s="415" t="str">
        <f t="shared" si="102"/>
        <v/>
      </c>
      <c r="NA76" s="415" t="str">
        <f t="shared" si="102"/>
        <v/>
      </c>
      <c r="NB76" s="415" t="str">
        <f t="shared" si="102"/>
        <v/>
      </c>
      <c r="NC76" s="415" t="str">
        <f t="shared" si="102"/>
        <v/>
      </c>
      <c r="ND76" s="415" t="str">
        <f t="shared" si="102"/>
        <v/>
      </c>
      <c r="NE76" s="415" t="str">
        <f t="shared" si="102"/>
        <v/>
      </c>
      <c r="NF76" s="415" t="str">
        <f t="shared" si="102"/>
        <v/>
      </c>
      <c r="NG76" s="415" t="str">
        <f t="shared" si="102"/>
        <v/>
      </c>
      <c r="NH76" s="415" t="str">
        <f t="shared" si="102"/>
        <v/>
      </c>
      <c r="NI76" s="415" t="str">
        <f t="shared" si="102"/>
        <v/>
      </c>
      <c r="NJ76" s="415" t="str">
        <f t="shared" si="102"/>
        <v/>
      </c>
      <c r="NK76" s="415" t="str">
        <f t="shared" si="102"/>
        <v/>
      </c>
      <c r="NL76" s="415" t="str">
        <f t="shared" si="102"/>
        <v/>
      </c>
      <c r="NM76" s="415" t="str">
        <f t="shared" si="102"/>
        <v/>
      </c>
      <c r="NN76" s="415" t="str">
        <f t="shared" si="102"/>
        <v/>
      </c>
      <c r="NO76" s="415" t="str">
        <f t="shared" si="102"/>
        <v/>
      </c>
      <c r="NP76" s="415" t="str">
        <f t="shared" si="102"/>
        <v/>
      </c>
      <c r="NQ76" s="415" t="str">
        <f t="shared" ref="NQ76:QB76" si="103">IFERROR(NQ10/NQ70,"")</f>
        <v/>
      </c>
      <c r="NR76" s="415" t="str">
        <f t="shared" si="103"/>
        <v/>
      </c>
      <c r="NS76" s="415" t="str">
        <f t="shared" si="103"/>
        <v/>
      </c>
      <c r="NT76" s="415" t="str">
        <f t="shared" si="103"/>
        <v/>
      </c>
      <c r="NU76" s="415" t="str">
        <f t="shared" si="103"/>
        <v/>
      </c>
      <c r="NV76" s="415" t="str">
        <f t="shared" si="103"/>
        <v/>
      </c>
      <c r="NW76" s="415" t="str">
        <f t="shared" si="103"/>
        <v/>
      </c>
      <c r="NX76" s="415" t="str">
        <f t="shared" si="103"/>
        <v/>
      </c>
      <c r="NY76" s="415" t="str">
        <f t="shared" si="103"/>
        <v/>
      </c>
      <c r="NZ76" s="415" t="str">
        <f t="shared" si="103"/>
        <v/>
      </c>
      <c r="OA76" s="415" t="str">
        <f t="shared" si="103"/>
        <v/>
      </c>
      <c r="OB76" s="415" t="str">
        <f t="shared" si="103"/>
        <v/>
      </c>
      <c r="OC76" s="415" t="str">
        <f t="shared" si="103"/>
        <v/>
      </c>
      <c r="OD76" s="415" t="str">
        <f t="shared" si="103"/>
        <v/>
      </c>
      <c r="OE76" s="415" t="str">
        <f t="shared" si="103"/>
        <v/>
      </c>
      <c r="OF76" s="415" t="str">
        <f t="shared" si="103"/>
        <v/>
      </c>
      <c r="OG76" s="415" t="str">
        <f t="shared" si="103"/>
        <v/>
      </c>
      <c r="OH76" s="415" t="str">
        <f t="shared" si="103"/>
        <v/>
      </c>
      <c r="OI76" s="415" t="str">
        <f t="shared" si="103"/>
        <v/>
      </c>
      <c r="OJ76" s="415" t="str">
        <f t="shared" si="103"/>
        <v/>
      </c>
      <c r="OK76" s="415" t="str">
        <f t="shared" si="103"/>
        <v/>
      </c>
      <c r="OL76" s="415" t="str">
        <f t="shared" si="103"/>
        <v/>
      </c>
      <c r="OM76" s="415" t="str">
        <f t="shared" si="103"/>
        <v/>
      </c>
      <c r="ON76" s="415" t="str">
        <f t="shared" si="103"/>
        <v/>
      </c>
      <c r="OO76" s="415" t="str">
        <f t="shared" si="103"/>
        <v/>
      </c>
      <c r="OP76" s="415" t="str">
        <f t="shared" si="103"/>
        <v/>
      </c>
      <c r="OQ76" s="415" t="str">
        <f t="shared" si="103"/>
        <v/>
      </c>
      <c r="OR76" s="415" t="str">
        <f t="shared" si="103"/>
        <v/>
      </c>
      <c r="OS76" s="415" t="str">
        <f t="shared" si="103"/>
        <v/>
      </c>
      <c r="OT76" s="415" t="str">
        <f t="shared" si="103"/>
        <v/>
      </c>
      <c r="OU76" s="415" t="str">
        <f t="shared" si="103"/>
        <v/>
      </c>
      <c r="OV76" s="415" t="str">
        <f t="shared" si="103"/>
        <v/>
      </c>
      <c r="OW76" s="415" t="str">
        <f t="shared" si="103"/>
        <v/>
      </c>
      <c r="OX76" s="415" t="str">
        <f t="shared" si="103"/>
        <v/>
      </c>
      <c r="OY76" s="415" t="str">
        <f t="shared" si="103"/>
        <v/>
      </c>
      <c r="OZ76" s="415" t="str">
        <f t="shared" si="103"/>
        <v/>
      </c>
      <c r="PA76" s="415" t="str">
        <f t="shared" si="103"/>
        <v/>
      </c>
      <c r="PB76" s="415" t="str">
        <f t="shared" si="103"/>
        <v/>
      </c>
      <c r="PC76" s="415" t="str">
        <f t="shared" si="103"/>
        <v/>
      </c>
      <c r="PD76" s="415" t="str">
        <f t="shared" si="103"/>
        <v/>
      </c>
      <c r="PE76" s="415" t="str">
        <f t="shared" si="103"/>
        <v/>
      </c>
      <c r="PF76" s="415" t="str">
        <f t="shared" si="103"/>
        <v/>
      </c>
      <c r="PG76" s="415" t="str">
        <f t="shared" si="103"/>
        <v/>
      </c>
      <c r="PH76" s="415" t="str">
        <f t="shared" si="103"/>
        <v/>
      </c>
      <c r="PI76" s="415" t="str">
        <f t="shared" si="103"/>
        <v/>
      </c>
      <c r="PJ76" s="415" t="str">
        <f t="shared" si="103"/>
        <v/>
      </c>
      <c r="PK76" s="415" t="str">
        <f t="shared" si="103"/>
        <v/>
      </c>
      <c r="PL76" s="415" t="str">
        <f t="shared" si="103"/>
        <v/>
      </c>
      <c r="PM76" s="415" t="str">
        <f t="shared" si="103"/>
        <v/>
      </c>
      <c r="PN76" s="415" t="str">
        <f t="shared" si="103"/>
        <v/>
      </c>
      <c r="PO76" s="415" t="str">
        <f t="shared" si="103"/>
        <v/>
      </c>
      <c r="PP76" s="415" t="str">
        <f t="shared" si="103"/>
        <v/>
      </c>
      <c r="PQ76" s="415" t="str">
        <f t="shared" si="103"/>
        <v/>
      </c>
      <c r="PR76" s="415" t="str">
        <f t="shared" si="103"/>
        <v/>
      </c>
      <c r="PS76" s="415" t="str">
        <f t="shared" si="103"/>
        <v/>
      </c>
      <c r="PT76" s="415" t="str">
        <f t="shared" si="103"/>
        <v/>
      </c>
      <c r="PU76" s="415" t="str">
        <f t="shared" si="103"/>
        <v/>
      </c>
      <c r="PV76" s="415" t="str">
        <f t="shared" si="103"/>
        <v/>
      </c>
      <c r="PW76" s="415" t="str">
        <f t="shared" si="103"/>
        <v/>
      </c>
      <c r="PX76" s="415" t="str">
        <f t="shared" si="103"/>
        <v/>
      </c>
      <c r="PY76" s="415" t="str">
        <f t="shared" si="103"/>
        <v/>
      </c>
      <c r="PZ76" s="415" t="str">
        <f t="shared" si="103"/>
        <v/>
      </c>
      <c r="QA76" s="415" t="str">
        <f t="shared" si="103"/>
        <v/>
      </c>
      <c r="QB76" s="415" t="str">
        <f t="shared" si="103"/>
        <v/>
      </c>
      <c r="QC76" s="415" t="str">
        <f t="shared" ref="QC76:SN76" si="104">IFERROR(QC10/QC70,"")</f>
        <v/>
      </c>
      <c r="QD76" s="415" t="str">
        <f t="shared" si="104"/>
        <v/>
      </c>
      <c r="QE76" s="415" t="str">
        <f t="shared" si="104"/>
        <v/>
      </c>
      <c r="QF76" s="415" t="str">
        <f t="shared" si="104"/>
        <v/>
      </c>
      <c r="QG76" s="415" t="str">
        <f t="shared" si="104"/>
        <v/>
      </c>
      <c r="QH76" s="415" t="str">
        <f t="shared" si="104"/>
        <v/>
      </c>
      <c r="QI76" s="415" t="str">
        <f t="shared" si="104"/>
        <v/>
      </c>
      <c r="QJ76" s="415" t="str">
        <f t="shared" si="104"/>
        <v/>
      </c>
      <c r="QK76" s="415" t="str">
        <f t="shared" si="104"/>
        <v/>
      </c>
      <c r="QL76" s="415" t="str">
        <f t="shared" si="104"/>
        <v/>
      </c>
      <c r="QM76" s="415" t="str">
        <f t="shared" si="104"/>
        <v/>
      </c>
      <c r="QN76" s="415" t="str">
        <f t="shared" si="104"/>
        <v/>
      </c>
      <c r="QO76" s="415" t="str">
        <f t="shared" si="104"/>
        <v/>
      </c>
      <c r="QP76" s="415" t="str">
        <f t="shared" si="104"/>
        <v/>
      </c>
      <c r="QQ76" s="415" t="str">
        <f t="shared" si="104"/>
        <v/>
      </c>
      <c r="QR76" s="415" t="str">
        <f t="shared" si="104"/>
        <v/>
      </c>
      <c r="QS76" s="415" t="str">
        <f t="shared" si="104"/>
        <v/>
      </c>
      <c r="QT76" s="415" t="str">
        <f t="shared" si="104"/>
        <v/>
      </c>
      <c r="QU76" s="415" t="str">
        <f t="shared" si="104"/>
        <v/>
      </c>
      <c r="QV76" s="415" t="str">
        <f t="shared" si="104"/>
        <v/>
      </c>
      <c r="QW76" s="415" t="str">
        <f t="shared" si="104"/>
        <v/>
      </c>
      <c r="QX76" s="415" t="str">
        <f t="shared" si="104"/>
        <v/>
      </c>
      <c r="QY76" s="415" t="str">
        <f t="shared" si="104"/>
        <v/>
      </c>
      <c r="QZ76" s="415" t="str">
        <f t="shared" si="104"/>
        <v/>
      </c>
      <c r="RA76" s="415" t="str">
        <f t="shared" si="104"/>
        <v/>
      </c>
      <c r="RB76" s="415" t="str">
        <f t="shared" si="104"/>
        <v/>
      </c>
      <c r="RC76" s="415" t="str">
        <f t="shared" si="104"/>
        <v/>
      </c>
      <c r="RD76" s="415" t="str">
        <f t="shared" si="104"/>
        <v/>
      </c>
      <c r="RE76" s="415" t="str">
        <f t="shared" si="104"/>
        <v/>
      </c>
      <c r="RF76" s="415" t="str">
        <f t="shared" si="104"/>
        <v/>
      </c>
      <c r="RG76" s="415" t="str">
        <f t="shared" si="104"/>
        <v/>
      </c>
      <c r="RH76" s="415" t="str">
        <f t="shared" si="104"/>
        <v/>
      </c>
      <c r="RI76" s="415" t="str">
        <f t="shared" si="104"/>
        <v/>
      </c>
      <c r="RJ76" s="415" t="str">
        <f t="shared" si="104"/>
        <v/>
      </c>
      <c r="RK76" s="415" t="str">
        <f t="shared" si="104"/>
        <v/>
      </c>
      <c r="RL76" s="415" t="str">
        <f t="shared" si="104"/>
        <v/>
      </c>
      <c r="RM76" s="415" t="str">
        <f t="shared" si="104"/>
        <v/>
      </c>
      <c r="RN76" s="415" t="str">
        <f t="shared" si="104"/>
        <v/>
      </c>
      <c r="RO76" s="415" t="str">
        <f t="shared" si="104"/>
        <v/>
      </c>
      <c r="RP76" s="415" t="str">
        <f t="shared" si="104"/>
        <v/>
      </c>
      <c r="RQ76" s="415" t="str">
        <f t="shared" si="104"/>
        <v/>
      </c>
      <c r="RR76" s="415" t="str">
        <f t="shared" si="104"/>
        <v/>
      </c>
      <c r="RS76" s="415" t="str">
        <f t="shared" si="104"/>
        <v/>
      </c>
      <c r="RT76" s="415" t="str">
        <f t="shared" si="104"/>
        <v/>
      </c>
      <c r="RU76" s="415" t="str">
        <f t="shared" si="104"/>
        <v/>
      </c>
      <c r="RV76" s="415" t="str">
        <f t="shared" si="104"/>
        <v/>
      </c>
      <c r="RW76" s="415" t="str">
        <f t="shared" si="104"/>
        <v/>
      </c>
      <c r="RX76" s="415" t="str">
        <f t="shared" si="104"/>
        <v/>
      </c>
      <c r="RY76" s="415" t="str">
        <f t="shared" si="104"/>
        <v/>
      </c>
      <c r="RZ76" s="415" t="str">
        <f t="shared" si="104"/>
        <v/>
      </c>
      <c r="SA76" s="415" t="str">
        <f t="shared" si="104"/>
        <v/>
      </c>
      <c r="SB76" s="415" t="str">
        <f t="shared" si="104"/>
        <v/>
      </c>
      <c r="SC76" s="415" t="str">
        <f t="shared" si="104"/>
        <v/>
      </c>
      <c r="SD76" s="415" t="str">
        <f t="shared" si="104"/>
        <v/>
      </c>
      <c r="SE76" s="415" t="str">
        <f t="shared" si="104"/>
        <v/>
      </c>
      <c r="SF76" s="415" t="str">
        <f t="shared" si="104"/>
        <v/>
      </c>
      <c r="SG76" s="415" t="str">
        <f t="shared" si="104"/>
        <v/>
      </c>
      <c r="SH76" s="415" t="str">
        <f t="shared" si="104"/>
        <v/>
      </c>
      <c r="SI76" s="415" t="str">
        <f t="shared" si="104"/>
        <v/>
      </c>
      <c r="SJ76" s="415" t="str">
        <f t="shared" si="104"/>
        <v/>
      </c>
      <c r="SK76" s="415" t="str">
        <f t="shared" si="104"/>
        <v/>
      </c>
      <c r="SL76" s="415" t="str">
        <f t="shared" si="104"/>
        <v/>
      </c>
      <c r="SM76" s="415" t="str">
        <f t="shared" si="104"/>
        <v/>
      </c>
      <c r="SN76" s="415" t="str">
        <f t="shared" si="104"/>
        <v/>
      </c>
      <c r="SO76" s="415" t="str">
        <f t="shared" ref="SO76:UZ76" si="105">IFERROR(SO10/SO70,"")</f>
        <v/>
      </c>
      <c r="SP76" s="415" t="str">
        <f t="shared" si="105"/>
        <v/>
      </c>
      <c r="SQ76" s="415" t="str">
        <f t="shared" si="105"/>
        <v/>
      </c>
      <c r="SR76" s="415" t="str">
        <f t="shared" si="105"/>
        <v/>
      </c>
      <c r="SS76" s="415" t="str">
        <f t="shared" si="105"/>
        <v/>
      </c>
      <c r="ST76" s="415" t="str">
        <f t="shared" si="105"/>
        <v/>
      </c>
      <c r="SU76" s="415" t="str">
        <f t="shared" si="105"/>
        <v/>
      </c>
      <c r="SV76" s="415" t="str">
        <f t="shared" si="105"/>
        <v/>
      </c>
      <c r="SW76" s="415" t="str">
        <f t="shared" si="105"/>
        <v/>
      </c>
      <c r="SX76" s="415" t="str">
        <f t="shared" si="105"/>
        <v/>
      </c>
      <c r="SY76" s="415" t="str">
        <f t="shared" si="105"/>
        <v/>
      </c>
      <c r="SZ76" s="415" t="str">
        <f t="shared" si="105"/>
        <v/>
      </c>
      <c r="TA76" s="415" t="str">
        <f t="shared" si="105"/>
        <v/>
      </c>
      <c r="TB76" s="415" t="str">
        <f t="shared" si="105"/>
        <v/>
      </c>
      <c r="TC76" s="415" t="str">
        <f t="shared" si="105"/>
        <v/>
      </c>
      <c r="TD76" s="415" t="str">
        <f t="shared" si="105"/>
        <v/>
      </c>
      <c r="TE76" s="415" t="str">
        <f t="shared" si="105"/>
        <v/>
      </c>
      <c r="TF76" s="415" t="str">
        <f t="shared" si="105"/>
        <v/>
      </c>
      <c r="TG76" s="415" t="str">
        <f t="shared" si="105"/>
        <v/>
      </c>
      <c r="TH76" s="415" t="str">
        <f t="shared" si="105"/>
        <v/>
      </c>
      <c r="TI76" s="415" t="str">
        <f t="shared" si="105"/>
        <v/>
      </c>
      <c r="TJ76" s="415" t="str">
        <f t="shared" si="105"/>
        <v/>
      </c>
      <c r="TK76" s="415" t="str">
        <f t="shared" si="105"/>
        <v/>
      </c>
      <c r="TL76" s="415" t="str">
        <f t="shared" si="105"/>
        <v/>
      </c>
      <c r="TM76" s="415" t="str">
        <f t="shared" si="105"/>
        <v/>
      </c>
      <c r="TN76" s="415" t="str">
        <f t="shared" si="105"/>
        <v/>
      </c>
      <c r="TO76" s="415" t="str">
        <f t="shared" si="105"/>
        <v/>
      </c>
      <c r="TP76" s="415" t="str">
        <f t="shared" si="105"/>
        <v/>
      </c>
      <c r="TQ76" s="415" t="str">
        <f t="shared" si="105"/>
        <v/>
      </c>
      <c r="TR76" s="415" t="str">
        <f t="shared" si="105"/>
        <v/>
      </c>
      <c r="TS76" s="415" t="str">
        <f t="shared" si="105"/>
        <v/>
      </c>
      <c r="TT76" s="415" t="str">
        <f t="shared" si="105"/>
        <v/>
      </c>
      <c r="TU76" s="415" t="str">
        <f t="shared" si="105"/>
        <v/>
      </c>
      <c r="TV76" s="415" t="str">
        <f t="shared" si="105"/>
        <v/>
      </c>
      <c r="TW76" s="415" t="str">
        <f t="shared" si="105"/>
        <v/>
      </c>
      <c r="TX76" s="415" t="str">
        <f t="shared" si="105"/>
        <v/>
      </c>
      <c r="TY76" s="415" t="str">
        <f t="shared" si="105"/>
        <v/>
      </c>
      <c r="TZ76" s="415" t="str">
        <f t="shared" si="105"/>
        <v/>
      </c>
      <c r="UA76" s="415" t="str">
        <f t="shared" si="105"/>
        <v/>
      </c>
      <c r="UB76" s="415" t="str">
        <f t="shared" si="105"/>
        <v/>
      </c>
      <c r="UC76" s="415" t="str">
        <f t="shared" si="105"/>
        <v/>
      </c>
      <c r="UD76" s="415" t="str">
        <f t="shared" si="105"/>
        <v/>
      </c>
      <c r="UE76" s="415" t="str">
        <f t="shared" si="105"/>
        <v/>
      </c>
      <c r="UF76" s="415" t="str">
        <f t="shared" si="105"/>
        <v/>
      </c>
      <c r="UG76" s="415" t="str">
        <f t="shared" si="105"/>
        <v/>
      </c>
      <c r="UH76" s="415" t="str">
        <f t="shared" si="105"/>
        <v/>
      </c>
      <c r="UI76" s="415" t="str">
        <f t="shared" si="105"/>
        <v/>
      </c>
      <c r="UJ76" s="415" t="str">
        <f t="shared" si="105"/>
        <v/>
      </c>
      <c r="UK76" s="415" t="str">
        <f t="shared" si="105"/>
        <v/>
      </c>
      <c r="UL76" s="415" t="str">
        <f t="shared" si="105"/>
        <v/>
      </c>
      <c r="UM76" s="415" t="str">
        <f t="shared" si="105"/>
        <v/>
      </c>
      <c r="UN76" s="415" t="str">
        <f t="shared" si="105"/>
        <v/>
      </c>
      <c r="UO76" s="415" t="str">
        <f t="shared" si="105"/>
        <v/>
      </c>
      <c r="UP76" s="415" t="str">
        <f t="shared" si="105"/>
        <v/>
      </c>
      <c r="UQ76" s="415" t="str">
        <f t="shared" si="105"/>
        <v/>
      </c>
      <c r="UR76" s="415" t="str">
        <f t="shared" si="105"/>
        <v/>
      </c>
      <c r="US76" s="415" t="str">
        <f t="shared" si="105"/>
        <v/>
      </c>
      <c r="UT76" s="415" t="str">
        <f t="shared" si="105"/>
        <v/>
      </c>
      <c r="UU76" s="415" t="str">
        <f t="shared" si="105"/>
        <v/>
      </c>
      <c r="UV76" s="415" t="str">
        <f t="shared" si="105"/>
        <v/>
      </c>
      <c r="UW76" s="415" t="str">
        <f t="shared" si="105"/>
        <v/>
      </c>
      <c r="UX76" s="415" t="str">
        <f t="shared" si="105"/>
        <v/>
      </c>
      <c r="UY76" s="415" t="str">
        <f t="shared" si="105"/>
        <v/>
      </c>
      <c r="UZ76" s="415" t="str">
        <f t="shared" si="105"/>
        <v/>
      </c>
      <c r="VA76" s="415" t="str">
        <f t="shared" ref="VA76:XL76" si="106">IFERROR(VA10/VA70,"")</f>
        <v/>
      </c>
      <c r="VB76" s="415" t="str">
        <f t="shared" si="106"/>
        <v/>
      </c>
      <c r="VC76" s="415" t="str">
        <f t="shared" si="106"/>
        <v/>
      </c>
      <c r="VD76" s="415" t="str">
        <f t="shared" si="106"/>
        <v/>
      </c>
      <c r="VE76" s="415" t="str">
        <f t="shared" si="106"/>
        <v/>
      </c>
      <c r="VF76" s="415" t="str">
        <f t="shared" si="106"/>
        <v/>
      </c>
      <c r="VG76" s="415" t="str">
        <f t="shared" si="106"/>
        <v/>
      </c>
      <c r="VH76" s="415" t="str">
        <f t="shared" si="106"/>
        <v/>
      </c>
      <c r="VI76" s="415" t="str">
        <f t="shared" si="106"/>
        <v/>
      </c>
      <c r="VJ76" s="415" t="str">
        <f t="shared" si="106"/>
        <v/>
      </c>
      <c r="VK76" s="415" t="str">
        <f t="shared" si="106"/>
        <v/>
      </c>
      <c r="VL76" s="415" t="str">
        <f t="shared" si="106"/>
        <v/>
      </c>
      <c r="VM76" s="415" t="str">
        <f t="shared" si="106"/>
        <v/>
      </c>
      <c r="VN76" s="415" t="str">
        <f t="shared" si="106"/>
        <v/>
      </c>
      <c r="VO76" s="415" t="str">
        <f t="shared" si="106"/>
        <v/>
      </c>
      <c r="VP76" s="415" t="str">
        <f t="shared" si="106"/>
        <v/>
      </c>
      <c r="VQ76" s="415" t="str">
        <f t="shared" si="106"/>
        <v/>
      </c>
      <c r="VR76" s="415" t="str">
        <f t="shared" si="106"/>
        <v/>
      </c>
      <c r="VS76" s="415" t="str">
        <f t="shared" si="106"/>
        <v/>
      </c>
      <c r="VT76" s="415" t="str">
        <f t="shared" si="106"/>
        <v/>
      </c>
      <c r="VU76" s="415" t="str">
        <f t="shared" si="106"/>
        <v/>
      </c>
      <c r="VV76" s="415" t="str">
        <f t="shared" si="106"/>
        <v/>
      </c>
      <c r="VW76" s="415" t="str">
        <f t="shared" si="106"/>
        <v/>
      </c>
      <c r="VX76" s="415" t="str">
        <f t="shared" si="106"/>
        <v/>
      </c>
      <c r="VY76" s="415" t="str">
        <f t="shared" si="106"/>
        <v/>
      </c>
      <c r="VZ76" s="415" t="str">
        <f t="shared" si="106"/>
        <v/>
      </c>
      <c r="WA76" s="415" t="str">
        <f t="shared" si="106"/>
        <v/>
      </c>
      <c r="WB76" s="415" t="str">
        <f t="shared" si="106"/>
        <v/>
      </c>
      <c r="WC76" s="415" t="str">
        <f t="shared" si="106"/>
        <v/>
      </c>
      <c r="WD76" s="415" t="str">
        <f t="shared" si="106"/>
        <v/>
      </c>
      <c r="WE76" s="415" t="str">
        <f t="shared" si="106"/>
        <v/>
      </c>
      <c r="WF76" s="415" t="str">
        <f t="shared" si="106"/>
        <v/>
      </c>
      <c r="WG76" s="415" t="str">
        <f t="shared" si="106"/>
        <v/>
      </c>
      <c r="WH76" s="415" t="str">
        <f t="shared" si="106"/>
        <v/>
      </c>
      <c r="WI76" s="415" t="str">
        <f t="shared" si="106"/>
        <v/>
      </c>
      <c r="WJ76" s="415" t="str">
        <f t="shared" si="106"/>
        <v/>
      </c>
      <c r="WK76" s="415" t="str">
        <f t="shared" si="106"/>
        <v/>
      </c>
      <c r="WL76" s="415" t="str">
        <f t="shared" si="106"/>
        <v/>
      </c>
      <c r="WM76" s="415" t="str">
        <f t="shared" si="106"/>
        <v/>
      </c>
      <c r="WN76" s="415" t="str">
        <f t="shared" si="106"/>
        <v/>
      </c>
      <c r="WO76" s="415" t="str">
        <f t="shared" si="106"/>
        <v/>
      </c>
      <c r="WP76" s="415" t="str">
        <f t="shared" si="106"/>
        <v/>
      </c>
      <c r="WQ76" s="415" t="str">
        <f t="shared" si="106"/>
        <v/>
      </c>
      <c r="WR76" s="415" t="str">
        <f t="shared" si="106"/>
        <v/>
      </c>
      <c r="WS76" s="415" t="str">
        <f t="shared" si="106"/>
        <v/>
      </c>
      <c r="WT76" s="415" t="str">
        <f t="shared" si="106"/>
        <v/>
      </c>
      <c r="WU76" s="415" t="str">
        <f t="shared" si="106"/>
        <v/>
      </c>
      <c r="WV76" s="415" t="str">
        <f t="shared" si="106"/>
        <v/>
      </c>
      <c r="WW76" s="415" t="str">
        <f t="shared" si="106"/>
        <v/>
      </c>
      <c r="WX76" s="415" t="str">
        <f t="shared" si="106"/>
        <v/>
      </c>
      <c r="WY76" s="415" t="str">
        <f t="shared" si="106"/>
        <v/>
      </c>
      <c r="WZ76" s="415" t="str">
        <f t="shared" si="106"/>
        <v/>
      </c>
      <c r="XA76" s="415" t="str">
        <f t="shared" si="106"/>
        <v/>
      </c>
      <c r="XB76" s="415" t="str">
        <f t="shared" si="106"/>
        <v/>
      </c>
      <c r="XC76" s="415" t="str">
        <f t="shared" si="106"/>
        <v/>
      </c>
      <c r="XD76" s="415" t="str">
        <f t="shared" si="106"/>
        <v/>
      </c>
      <c r="XE76" s="415" t="str">
        <f t="shared" si="106"/>
        <v/>
      </c>
      <c r="XF76" s="415" t="str">
        <f t="shared" si="106"/>
        <v/>
      </c>
      <c r="XG76" s="415" t="str">
        <f t="shared" si="106"/>
        <v/>
      </c>
      <c r="XH76" s="415" t="str">
        <f t="shared" si="106"/>
        <v/>
      </c>
      <c r="XI76" s="415" t="str">
        <f t="shared" si="106"/>
        <v/>
      </c>
      <c r="XJ76" s="415" t="str">
        <f t="shared" si="106"/>
        <v/>
      </c>
      <c r="XK76" s="415" t="str">
        <f t="shared" si="106"/>
        <v/>
      </c>
      <c r="XL76" s="415" t="str">
        <f t="shared" si="106"/>
        <v/>
      </c>
      <c r="XM76" s="415" t="str">
        <f t="shared" ref="XM76:ZX76" si="107">IFERROR(XM10/XM70,"")</f>
        <v/>
      </c>
      <c r="XN76" s="415" t="str">
        <f t="shared" si="107"/>
        <v/>
      </c>
      <c r="XO76" s="415" t="str">
        <f t="shared" si="107"/>
        <v/>
      </c>
      <c r="XP76" s="415" t="str">
        <f t="shared" si="107"/>
        <v/>
      </c>
      <c r="XQ76" s="415" t="str">
        <f t="shared" si="107"/>
        <v/>
      </c>
      <c r="XR76" s="415" t="str">
        <f t="shared" si="107"/>
        <v/>
      </c>
      <c r="XS76" s="415" t="str">
        <f t="shared" si="107"/>
        <v/>
      </c>
      <c r="XT76" s="415" t="str">
        <f t="shared" si="107"/>
        <v/>
      </c>
      <c r="XU76" s="415" t="str">
        <f t="shared" si="107"/>
        <v/>
      </c>
      <c r="XV76" s="415" t="str">
        <f t="shared" si="107"/>
        <v/>
      </c>
      <c r="XW76" s="415" t="str">
        <f t="shared" si="107"/>
        <v/>
      </c>
      <c r="XX76" s="415" t="str">
        <f t="shared" si="107"/>
        <v/>
      </c>
      <c r="XY76" s="415" t="str">
        <f t="shared" si="107"/>
        <v/>
      </c>
      <c r="XZ76" s="415" t="str">
        <f t="shared" si="107"/>
        <v/>
      </c>
      <c r="YA76" s="415" t="str">
        <f t="shared" si="107"/>
        <v/>
      </c>
      <c r="YB76" s="415" t="str">
        <f t="shared" si="107"/>
        <v/>
      </c>
      <c r="YC76" s="415" t="str">
        <f t="shared" si="107"/>
        <v/>
      </c>
      <c r="YD76" s="415" t="str">
        <f t="shared" si="107"/>
        <v/>
      </c>
      <c r="YE76" s="415" t="str">
        <f t="shared" si="107"/>
        <v/>
      </c>
      <c r="YF76" s="415" t="str">
        <f t="shared" si="107"/>
        <v/>
      </c>
      <c r="YG76" s="415" t="str">
        <f t="shared" si="107"/>
        <v/>
      </c>
      <c r="YH76" s="415" t="str">
        <f t="shared" si="107"/>
        <v/>
      </c>
      <c r="YI76" s="415" t="str">
        <f t="shared" si="107"/>
        <v/>
      </c>
      <c r="YJ76" s="415" t="str">
        <f t="shared" si="107"/>
        <v/>
      </c>
      <c r="YK76" s="415" t="str">
        <f t="shared" si="107"/>
        <v/>
      </c>
      <c r="YL76" s="415" t="str">
        <f t="shared" si="107"/>
        <v/>
      </c>
      <c r="YM76" s="415" t="str">
        <f t="shared" si="107"/>
        <v/>
      </c>
      <c r="YN76" s="415" t="str">
        <f t="shared" si="107"/>
        <v/>
      </c>
      <c r="YO76" s="415" t="str">
        <f t="shared" si="107"/>
        <v/>
      </c>
      <c r="YP76" s="415" t="str">
        <f t="shared" si="107"/>
        <v/>
      </c>
      <c r="YQ76" s="415" t="str">
        <f t="shared" si="107"/>
        <v/>
      </c>
      <c r="YR76" s="415" t="str">
        <f t="shared" si="107"/>
        <v/>
      </c>
      <c r="YS76" s="415" t="str">
        <f t="shared" si="107"/>
        <v/>
      </c>
      <c r="YT76" s="415" t="str">
        <f t="shared" si="107"/>
        <v/>
      </c>
      <c r="YU76" s="415" t="str">
        <f t="shared" si="107"/>
        <v/>
      </c>
      <c r="YV76" s="415" t="str">
        <f t="shared" si="107"/>
        <v/>
      </c>
      <c r="YW76" s="415" t="str">
        <f t="shared" si="107"/>
        <v/>
      </c>
      <c r="YX76" s="415" t="str">
        <f t="shared" si="107"/>
        <v/>
      </c>
      <c r="YY76" s="415" t="str">
        <f t="shared" si="107"/>
        <v/>
      </c>
      <c r="YZ76" s="415" t="str">
        <f t="shared" si="107"/>
        <v/>
      </c>
      <c r="ZA76" s="415" t="str">
        <f t="shared" si="107"/>
        <v/>
      </c>
      <c r="ZB76" s="415" t="str">
        <f t="shared" si="107"/>
        <v/>
      </c>
      <c r="ZC76" s="415" t="str">
        <f t="shared" si="107"/>
        <v/>
      </c>
      <c r="ZD76" s="415" t="str">
        <f t="shared" si="107"/>
        <v/>
      </c>
      <c r="ZE76" s="415" t="str">
        <f t="shared" si="107"/>
        <v/>
      </c>
      <c r="ZF76" s="415" t="str">
        <f t="shared" si="107"/>
        <v/>
      </c>
      <c r="ZG76" s="415" t="str">
        <f t="shared" si="107"/>
        <v/>
      </c>
      <c r="ZH76" s="415" t="str">
        <f t="shared" si="107"/>
        <v/>
      </c>
      <c r="ZI76" s="415" t="str">
        <f t="shared" si="107"/>
        <v/>
      </c>
      <c r="ZJ76" s="415" t="str">
        <f t="shared" si="107"/>
        <v/>
      </c>
      <c r="ZK76" s="415" t="str">
        <f t="shared" si="107"/>
        <v/>
      </c>
      <c r="ZL76" s="415" t="str">
        <f t="shared" si="107"/>
        <v/>
      </c>
      <c r="ZM76" s="415" t="str">
        <f t="shared" si="107"/>
        <v/>
      </c>
      <c r="ZN76" s="415" t="str">
        <f t="shared" si="107"/>
        <v/>
      </c>
      <c r="ZO76" s="415" t="str">
        <f t="shared" si="107"/>
        <v/>
      </c>
      <c r="ZP76" s="415" t="str">
        <f t="shared" si="107"/>
        <v/>
      </c>
      <c r="ZQ76" s="415" t="str">
        <f t="shared" si="107"/>
        <v/>
      </c>
      <c r="ZR76" s="415" t="str">
        <f t="shared" si="107"/>
        <v/>
      </c>
      <c r="ZS76" s="415" t="str">
        <f t="shared" si="107"/>
        <v/>
      </c>
      <c r="ZT76" s="415" t="str">
        <f t="shared" si="107"/>
        <v/>
      </c>
      <c r="ZU76" s="415" t="str">
        <f t="shared" si="107"/>
        <v/>
      </c>
      <c r="ZV76" s="415" t="str">
        <f t="shared" si="107"/>
        <v/>
      </c>
      <c r="ZW76" s="415" t="str">
        <f t="shared" si="107"/>
        <v/>
      </c>
      <c r="ZX76" s="415" t="str">
        <f t="shared" si="107"/>
        <v/>
      </c>
      <c r="ZY76" s="415" t="str">
        <f t="shared" ref="ZY76:ACJ76" si="108">IFERROR(ZY10/ZY70,"")</f>
        <v/>
      </c>
      <c r="ZZ76" s="415" t="str">
        <f t="shared" si="108"/>
        <v/>
      </c>
      <c r="AAA76" s="415" t="str">
        <f t="shared" si="108"/>
        <v/>
      </c>
      <c r="AAB76" s="415" t="str">
        <f t="shared" si="108"/>
        <v/>
      </c>
      <c r="AAC76" s="415" t="str">
        <f t="shared" si="108"/>
        <v/>
      </c>
      <c r="AAD76" s="415" t="str">
        <f t="shared" si="108"/>
        <v/>
      </c>
      <c r="AAE76" s="415" t="str">
        <f t="shared" si="108"/>
        <v/>
      </c>
      <c r="AAF76" s="415" t="str">
        <f t="shared" si="108"/>
        <v/>
      </c>
      <c r="AAG76" s="415" t="str">
        <f t="shared" si="108"/>
        <v/>
      </c>
      <c r="AAH76" s="415" t="str">
        <f t="shared" si="108"/>
        <v/>
      </c>
      <c r="AAI76" s="415" t="str">
        <f t="shared" si="108"/>
        <v/>
      </c>
      <c r="AAJ76" s="415" t="str">
        <f t="shared" si="108"/>
        <v/>
      </c>
      <c r="AAK76" s="415" t="str">
        <f t="shared" si="108"/>
        <v/>
      </c>
      <c r="AAL76" s="415" t="str">
        <f t="shared" si="108"/>
        <v/>
      </c>
      <c r="AAM76" s="415" t="str">
        <f t="shared" si="108"/>
        <v/>
      </c>
      <c r="AAN76" s="415" t="str">
        <f t="shared" si="108"/>
        <v/>
      </c>
      <c r="AAO76" s="415" t="str">
        <f t="shared" si="108"/>
        <v/>
      </c>
      <c r="AAP76" s="415" t="str">
        <f t="shared" si="108"/>
        <v/>
      </c>
      <c r="AAQ76" s="415" t="str">
        <f t="shared" si="108"/>
        <v/>
      </c>
      <c r="AAR76" s="415" t="str">
        <f t="shared" si="108"/>
        <v/>
      </c>
      <c r="AAS76" s="415" t="str">
        <f t="shared" si="108"/>
        <v/>
      </c>
      <c r="AAT76" s="415" t="str">
        <f t="shared" si="108"/>
        <v/>
      </c>
      <c r="AAU76" s="415" t="str">
        <f t="shared" si="108"/>
        <v/>
      </c>
      <c r="AAV76" s="415" t="str">
        <f t="shared" si="108"/>
        <v/>
      </c>
      <c r="AAW76" s="415" t="str">
        <f t="shared" si="108"/>
        <v/>
      </c>
      <c r="AAX76" s="415" t="str">
        <f t="shared" si="108"/>
        <v/>
      </c>
      <c r="AAY76" s="415" t="str">
        <f t="shared" si="108"/>
        <v/>
      </c>
      <c r="AAZ76" s="415" t="str">
        <f t="shared" si="108"/>
        <v/>
      </c>
      <c r="ABA76" s="415" t="str">
        <f t="shared" si="108"/>
        <v/>
      </c>
      <c r="ABB76" s="415" t="str">
        <f t="shared" si="108"/>
        <v/>
      </c>
      <c r="ABC76" s="415" t="str">
        <f t="shared" si="108"/>
        <v/>
      </c>
      <c r="ABD76" s="415" t="str">
        <f t="shared" si="108"/>
        <v/>
      </c>
      <c r="ABE76" s="415" t="str">
        <f t="shared" si="108"/>
        <v/>
      </c>
      <c r="ABF76" s="415" t="str">
        <f t="shared" si="108"/>
        <v/>
      </c>
      <c r="ABG76" s="415" t="str">
        <f t="shared" si="108"/>
        <v/>
      </c>
      <c r="ABH76" s="415" t="str">
        <f t="shared" si="108"/>
        <v/>
      </c>
      <c r="ABI76" s="415" t="str">
        <f t="shared" si="108"/>
        <v/>
      </c>
      <c r="ABJ76" s="415" t="str">
        <f t="shared" si="108"/>
        <v/>
      </c>
      <c r="ABK76" s="415" t="str">
        <f t="shared" si="108"/>
        <v/>
      </c>
      <c r="ABL76" s="415" t="str">
        <f t="shared" si="108"/>
        <v/>
      </c>
      <c r="ABM76" s="415" t="str">
        <f t="shared" si="108"/>
        <v/>
      </c>
      <c r="ABN76" s="415" t="str">
        <f t="shared" si="108"/>
        <v/>
      </c>
      <c r="ABO76" s="415" t="str">
        <f t="shared" si="108"/>
        <v/>
      </c>
      <c r="ABP76" s="415" t="str">
        <f t="shared" si="108"/>
        <v/>
      </c>
      <c r="ABQ76" s="415" t="str">
        <f t="shared" si="108"/>
        <v/>
      </c>
      <c r="ABR76" s="415" t="str">
        <f t="shared" si="108"/>
        <v/>
      </c>
      <c r="ABS76" s="415" t="str">
        <f t="shared" si="108"/>
        <v/>
      </c>
      <c r="ABT76" s="415" t="str">
        <f t="shared" si="108"/>
        <v/>
      </c>
      <c r="ABU76" s="415" t="str">
        <f t="shared" si="108"/>
        <v/>
      </c>
      <c r="ABV76" s="415" t="str">
        <f t="shared" si="108"/>
        <v/>
      </c>
      <c r="ABW76" s="415" t="str">
        <f t="shared" si="108"/>
        <v/>
      </c>
      <c r="ABX76" s="415" t="str">
        <f t="shared" si="108"/>
        <v/>
      </c>
      <c r="ABY76" s="415" t="str">
        <f t="shared" si="108"/>
        <v/>
      </c>
      <c r="ABZ76" s="415" t="str">
        <f t="shared" si="108"/>
        <v/>
      </c>
      <c r="ACA76" s="415" t="str">
        <f t="shared" si="108"/>
        <v/>
      </c>
      <c r="ACB76" s="415" t="str">
        <f t="shared" si="108"/>
        <v/>
      </c>
      <c r="ACC76" s="415" t="str">
        <f t="shared" si="108"/>
        <v/>
      </c>
      <c r="ACD76" s="415" t="str">
        <f t="shared" si="108"/>
        <v/>
      </c>
      <c r="ACE76" s="415" t="str">
        <f t="shared" si="108"/>
        <v/>
      </c>
      <c r="ACF76" s="415" t="str">
        <f t="shared" si="108"/>
        <v/>
      </c>
      <c r="ACG76" s="415" t="str">
        <f t="shared" si="108"/>
        <v/>
      </c>
      <c r="ACH76" s="415" t="str">
        <f t="shared" si="108"/>
        <v/>
      </c>
      <c r="ACI76" s="415" t="str">
        <f t="shared" si="108"/>
        <v/>
      </c>
      <c r="ACJ76" s="415" t="str">
        <f t="shared" si="108"/>
        <v/>
      </c>
      <c r="ACK76" s="415" t="str">
        <f t="shared" ref="ACK76:AEV76" si="109">IFERROR(ACK10/ACK70,"")</f>
        <v/>
      </c>
      <c r="ACL76" s="415" t="str">
        <f t="shared" si="109"/>
        <v/>
      </c>
      <c r="ACM76" s="415" t="str">
        <f t="shared" si="109"/>
        <v/>
      </c>
      <c r="ACN76" s="415" t="str">
        <f t="shared" si="109"/>
        <v/>
      </c>
      <c r="ACO76" s="415" t="str">
        <f t="shared" si="109"/>
        <v/>
      </c>
      <c r="ACP76" s="415" t="str">
        <f t="shared" si="109"/>
        <v/>
      </c>
      <c r="ACQ76" s="415" t="str">
        <f t="shared" si="109"/>
        <v/>
      </c>
      <c r="ACR76" s="415" t="str">
        <f t="shared" si="109"/>
        <v/>
      </c>
      <c r="ACS76" s="415" t="str">
        <f t="shared" si="109"/>
        <v/>
      </c>
      <c r="ACT76" s="415" t="str">
        <f t="shared" si="109"/>
        <v/>
      </c>
      <c r="ACU76" s="415" t="str">
        <f t="shared" si="109"/>
        <v/>
      </c>
      <c r="ACV76" s="415" t="str">
        <f t="shared" si="109"/>
        <v/>
      </c>
      <c r="ACW76" s="415" t="str">
        <f t="shared" si="109"/>
        <v/>
      </c>
      <c r="ACX76" s="415" t="str">
        <f t="shared" si="109"/>
        <v/>
      </c>
      <c r="ACY76" s="415" t="str">
        <f t="shared" si="109"/>
        <v/>
      </c>
      <c r="ACZ76" s="415" t="str">
        <f t="shared" si="109"/>
        <v/>
      </c>
      <c r="ADA76" s="415" t="str">
        <f t="shared" si="109"/>
        <v/>
      </c>
      <c r="ADB76" s="415" t="str">
        <f t="shared" si="109"/>
        <v/>
      </c>
      <c r="ADC76" s="415" t="str">
        <f t="shared" si="109"/>
        <v/>
      </c>
      <c r="ADD76" s="415" t="str">
        <f t="shared" si="109"/>
        <v/>
      </c>
      <c r="ADE76" s="415" t="str">
        <f t="shared" si="109"/>
        <v/>
      </c>
      <c r="ADF76" s="415" t="str">
        <f t="shared" si="109"/>
        <v/>
      </c>
      <c r="ADG76" s="415" t="str">
        <f t="shared" si="109"/>
        <v/>
      </c>
      <c r="ADH76" s="415" t="str">
        <f t="shared" si="109"/>
        <v/>
      </c>
      <c r="ADI76" s="415" t="str">
        <f t="shared" si="109"/>
        <v/>
      </c>
      <c r="ADJ76" s="415" t="str">
        <f t="shared" si="109"/>
        <v/>
      </c>
      <c r="ADK76" s="415" t="str">
        <f t="shared" si="109"/>
        <v/>
      </c>
      <c r="ADL76" s="415" t="str">
        <f t="shared" si="109"/>
        <v/>
      </c>
      <c r="ADM76" s="415" t="str">
        <f t="shared" si="109"/>
        <v/>
      </c>
      <c r="ADN76" s="415" t="str">
        <f t="shared" si="109"/>
        <v/>
      </c>
      <c r="ADO76" s="415" t="str">
        <f t="shared" si="109"/>
        <v/>
      </c>
      <c r="ADP76" s="415" t="str">
        <f t="shared" si="109"/>
        <v/>
      </c>
      <c r="ADQ76" s="415" t="str">
        <f t="shared" si="109"/>
        <v/>
      </c>
      <c r="ADR76" s="415" t="str">
        <f t="shared" si="109"/>
        <v/>
      </c>
      <c r="ADS76" s="415" t="str">
        <f t="shared" si="109"/>
        <v/>
      </c>
      <c r="ADT76" s="415" t="str">
        <f t="shared" si="109"/>
        <v/>
      </c>
      <c r="ADU76" s="415" t="str">
        <f t="shared" si="109"/>
        <v/>
      </c>
      <c r="ADV76" s="415" t="str">
        <f t="shared" si="109"/>
        <v/>
      </c>
      <c r="ADW76" s="415" t="str">
        <f t="shared" si="109"/>
        <v/>
      </c>
      <c r="ADX76" s="415" t="str">
        <f t="shared" si="109"/>
        <v/>
      </c>
      <c r="ADY76" s="415" t="str">
        <f t="shared" si="109"/>
        <v/>
      </c>
      <c r="ADZ76" s="415" t="str">
        <f t="shared" si="109"/>
        <v/>
      </c>
      <c r="AEA76" s="415" t="str">
        <f t="shared" si="109"/>
        <v/>
      </c>
      <c r="AEB76" s="415" t="str">
        <f t="shared" si="109"/>
        <v/>
      </c>
      <c r="AEC76" s="415" t="str">
        <f t="shared" si="109"/>
        <v/>
      </c>
      <c r="AED76" s="415" t="str">
        <f t="shared" si="109"/>
        <v/>
      </c>
      <c r="AEE76" s="415" t="str">
        <f t="shared" si="109"/>
        <v/>
      </c>
      <c r="AEF76" s="415" t="str">
        <f t="shared" si="109"/>
        <v/>
      </c>
      <c r="AEG76" s="415" t="str">
        <f t="shared" si="109"/>
        <v/>
      </c>
      <c r="AEH76" s="415" t="str">
        <f t="shared" si="109"/>
        <v/>
      </c>
      <c r="AEI76" s="415" t="str">
        <f t="shared" si="109"/>
        <v/>
      </c>
      <c r="AEJ76" s="415" t="str">
        <f t="shared" si="109"/>
        <v/>
      </c>
      <c r="AEK76" s="415" t="str">
        <f t="shared" si="109"/>
        <v/>
      </c>
      <c r="AEL76" s="415" t="str">
        <f t="shared" si="109"/>
        <v/>
      </c>
      <c r="AEM76" s="415" t="str">
        <f t="shared" si="109"/>
        <v/>
      </c>
      <c r="AEN76" s="415" t="str">
        <f t="shared" si="109"/>
        <v/>
      </c>
      <c r="AEO76" s="415" t="str">
        <f t="shared" si="109"/>
        <v/>
      </c>
      <c r="AEP76" s="415" t="str">
        <f t="shared" si="109"/>
        <v/>
      </c>
      <c r="AEQ76" s="415" t="str">
        <f t="shared" si="109"/>
        <v/>
      </c>
      <c r="AER76" s="415" t="str">
        <f t="shared" si="109"/>
        <v/>
      </c>
      <c r="AES76" s="415" t="str">
        <f t="shared" si="109"/>
        <v/>
      </c>
      <c r="AET76" s="415" t="str">
        <f t="shared" si="109"/>
        <v/>
      </c>
      <c r="AEU76" s="415" t="str">
        <f t="shared" si="109"/>
        <v/>
      </c>
      <c r="AEV76" s="415" t="str">
        <f t="shared" si="109"/>
        <v/>
      </c>
      <c r="AEW76" s="415" t="str">
        <f t="shared" ref="AEW76:AHH76" si="110">IFERROR(AEW10/AEW70,"")</f>
        <v/>
      </c>
      <c r="AEX76" s="415" t="str">
        <f t="shared" si="110"/>
        <v/>
      </c>
      <c r="AEY76" s="415" t="str">
        <f t="shared" si="110"/>
        <v/>
      </c>
      <c r="AEZ76" s="415" t="str">
        <f t="shared" si="110"/>
        <v/>
      </c>
      <c r="AFA76" s="415" t="str">
        <f t="shared" si="110"/>
        <v/>
      </c>
      <c r="AFB76" s="415" t="str">
        <f t="shared" si="110"/>
        <v/>
      </c>
      <c r="AFC76" s="415" t="str">
        <f t="shared" si="110"/>
        <v/>
      </c>
      <c r="AFD76" s="415" t="str">
        <f t="shared" si="110"/>
        <v/>
      </c>
      <c r="AFE76" s="415" t="str">
        <f t="shared" si="110"/>
        <v/>
      </c>
      <c r="AFF76" s="415" t="str">
        <f t="shared" si="110"/>
        <v/>
      </c>
      <c r="AFG76" s="415" t="str">
        <f t="shared" si="110"/>
        <v/>
      </c>
      <c r="AFH76" s="415" t="str">
        <f t="shared" si="110"/>
        <v/>
      </c>
      <c r="AFI76" s="415" t="str">
        <f t="shared" si="110"/>
        <v/>
      </c>
      <c r="AFJ76" s="415" t="str">
        <f t="shared" si="110"/>
        <v/>
      </c>
      <c r="AFK76" s="415" t="str">
        <f t="shared" si="110"/>
        <v/>
      </c>
      <c r="AFL76" s="415" t="str">
        <f t="shared" si="110"/>
        <v/>
      </c>
      <c r="AFM76" s="415" t="str">
        <f t="shared" si="110"/>
        <v/>
      </c>
      <c r="AFN76" s="415" t="str">
        <f t="shared" si="110"/>
        <v/>
      </c>
      <c r="AFO76" s="415" t="str">
        <f t="shared" si="110"/>
        <v/>
      </c>
      <c r="AFP76" s="415" t="str">
        <f t="shared" si="110"/>
        <v/>
      </c>
      <c r="AFQ76" s="415" t="str">
        <f t="shared" si="110"/>
        <v/>
      </c>
      <c r="AFR76" s="415" t="str">
        <f t="shared" si="110"/>
        <v/>
      </c>
      <c r="AFS76" s="415" t="str">
        <f t="shared" si="110"/>
        <v/>
      </c>
      <c r="AFT76" s="415" t="str">
        <f t="shared" si="110"/>
        <v/>
      </c>
      <c r="AFU76" s="415" t="str">
        <f t="shared" si="110"/>
        <v/>
      </c>
      <c r="AFV76" s="415" t="str">
        <f t="shared" si="110"/>
        <v/>
      </c>
      <c r="AFW76" s="415" t="str">
        <f t="shared" si="110"/>
        <v/>
      </c>
      <c r="AFX76" s="415" t="str">
        <f t="shared" si="110"/>
        <v/>
      </c>
      <c r="AFY76" s="415" t="str">
        <f t="shared" si="110"/>
        <v/>
      </c>
      <c r="AFZ76" s="415" t="str">
        <f t="shared" si="110"/>
        <v/>
      </c>
      <c r="AGA76" s="415" t="str">
        <f t="shared" si="110"/>
        <v/>
      </c>
      <c r="AGB76" s="415" t="str">
        <f t="shared" si="110"/>
        <v/>
      </c>
      <c r="AGC76" s="415" t="str">
        <f t="shared" si="110"/>
        <v/>
      </c>
      <c r="AGD76" s="415" t="str">
        <f t="shared" si="110"/>
        <v/>
      </c>
      <c r="AGE76" s="415" t="str">
        <f t="shared" si="110"/>
        <v/>
      </c>
      <c r="AGF76" s="415" t="str">
        <f t="shared" si="110"/>
        <v/>
      </c>
      <c r="AGG76" s="415" t="str">
        <f t="shared" si="110"/>
        <v/>
      </c>
      <c r="AGH76" s="415" t="str">
        <f t="shared" si="110"/>
        <v/>
      </c>
      <c r="AGI76" s="415" t="str">
        <f t="shared" si="110"/>
        <v/>
      </c>
      <c r="AGJ76" s="415" t="str">
        <f t="shared" si="110"/>
        <v/>
      </c>
      <c r="AGK76" s="415" t="str">
        <f t="shared" si="110"/>
        <v/>
      </c>
      <c r="AGL76" s="415" t="str">
        <f t="shared" si="110"/>
        <v/>
      </c>
      <c r="AGM76" s="415" t="str">
        <f t="shared" si="110"/>
        <v/>
      </c>
      <c r="AGN76" s="415" t="str">
        <f t="shared" si="110"/>
        <v/>
      </c>
      <c r="AGO76" s="415" t="str">
        <f t="shared" si="110"/>
        <v/>
      </c>
      <c r="AGP76" s="415" t="str">
        <f t="shared" si="110"/>
        <v/>
      </c>
      <c r="AGQ76" s="415" t="str">
        <f t="shared" si="110"/>
        <v/>
      </c>
      <c r="AGR76" s="415" t="str">
        <f t="shared" si="110"/>
        <v/>
      </c>
      <c r="AGS76" s="415" t="str">
        <f t="shared" si="110"/>
        <v/>
      </c>
      <c r="AGT76" s="415" t="str">
        <f t="shared" si="110"/>
        <v/>
      </c>
      <c r="AGU76" s="415" t="str">
        <f t="shared" si="110"/>
        <v/>
      </c>
      <c r="AGV76" s="415" t="str">
        <f t="shared" si="110"/>
        <v/>
      </c>
      <c r="AGW76" s="415" t="str">
        <f t="shared" si="110"/>
        <v/>
      </c>
      <c r="AGX76" s="415" t="str">
        <f t="shared" si="110"/>
        <v/>
      </c>
      <c r="AGY76" s="415" t="str">
        <f t="shared" si="110"/>
        <v/>
      </c>
      <c r="AGZ76" s="415" t="str">
        <f t="shared" si="110"/>
        <v/>
      </c>
      <c r="AHA76" s="415" t="str">
        <f t="shared" si="110"/>
        <v/>
      </c>
      <c r="AHB76" s="415" t="str">
        <f t="shared" si="110"/>
        <v/>
      </c>
      <c r="AHC76" s="415" t="str">
        <f t="shared" si="110"/>
        <v/>
      </c>
      <c r="AHD76" s="415" t="str">
        <f t="shared" si="110"/>
        <v/>
      </c>
      <c r="AHE76" s="415" t="str">
        <f t="shared" si="110"/>
        <v/>
      </c>
      <c r="AHF76" s="415" t="str">
        <f t="shared" si="110"/>
        <v/>
      </c>
      <c r="AHG76" s="415" t="str">
        <f t="shared" si="110"/>
        <v/>
      </c>
      <c r="AHH76" s="415" t="str">
        <f t="shared" si="110"/>
        <v/>
      </c>
      <c r="AHI76" s="415" t="str">
        <f t="shared" ref="AHI76:AJT76" si="111">IFERROR(AHI10/AHI70,"")</f>
        <v/>
      </c>
      <c r="AHJ76" s="415" t="str">
        <f t="shared" si="111"/>
        <v/>
      </c>
      <c r="AHK76" s="415" t="str">
        <f t="shared" si="111"/>
        <v/>
      </c>
      <c r="AHL76" s="415" t="str">
        <f t="shared" si="111"/>
        <v/>
      </c>
      <c r="AHM76" s="415" t="str">
        <f t="shared" si="111"/>
        <v/>
      </c>
      <c r="AHN76" s="415" t="str">
        <f t="shared" si="111"/>
        <v/>
      </c>
      <c r="AHO76" s="415" t="str">
        <f t="shared" si="111"/>
        <v/>
      </c>
      <c r="AHP76" s="415" t="str">
        <f t="shared" si="111"/>
        <v/>
      </c>
      <c r="AHQ76" s="415" t="str">
        <f t="shared" si="111"/>
        <v/>
      </c>
      <c r="AHR76" s="415" t="str">
        <f t="shared" si="111"/>
        <v/>
      </c>
      <c r="AHS76" s="415" t="str">
        <f t="shared" si="111"/>
        <v/>
      </c>
      <c r="AHT76" s="415" t="str">
        <f t="shared" si="111"/>
        <v/>
      </c>
      <c r="AHU76" s="415" t="str">
        <f t="shared" si="111"/>
        <v/>
      </c>
      <c r="AHV76" s="415" t="str">
        <f t="shared" si="111"/>
        <v/>
      </c>
      <c r="AHW76" s="415" t="str">
        <f t="shared" si="111"/>
        <v/>
      </c>
      <c r="AHX76" s="415" t="str">
        <f t="shared" si="111"/>
        <v/>
      </c>
      <c r="AHY76" s="415" t="str">
        <f t="shared" si="111"/>
        <v/>
      </c>
      <c r="AHZ76" s="415" t="str">
        <f t="shared" si="111"/>
        <v/>
      </c>
      <c r="AIA76" s="415" t="str">
        <f t="shared" si="111"/>
        <v/>
      </c>
      <c r="AIB76" s="415" t="str">
        <f t="shared" si="111"/>
        <v/>
      </c>
      <c r="AIC76" s="415" t="str">
        <f t="shared" si="111"/>
        <v/>
      </c>
      <c r="AID76" s="415" t="str">
        <f t="shared" si="111"/>
        <v/>
      </c>
      <c r="AIE76" s="415" t="str">
        <f t="shared" si="111"/>
        <v/>
      </c>
      <c r="AIF76" s="415" t="str">
        <f t="shared" si="111"/>
        <v/>
      </c>
      <c r="AIG76" s="415" t="str">
        <f t="shared" si="111"/>
        <v/>
      </c>
      <c r="AIH76" s="415" t="str">
        <f t="shared" si="111"/>
        <v/>
      </c>
      <c r="AII76" s="415" t="str">
        <f t="shared" si="111"/>
        <v/>
      </c>
      <c r="AIJ76" s="415" t="str">
        <f t="shared" si="111"/>
        <v/>
      </c>
      <c r="AIK76" s="415" t="str">
        <f t="shared" si="111"/>
        <v/>
      </c>
      <c r="AIL76" s="415" t="str">
        <f t="shared" si="111"/>
        <v/>
      </c>
      <c r="AIM76" s="415" t="str">
        <f t="shared" si="111"/>
        <v/>
      </c>
      <c r="AIN76" s="415" t="str">
        <f t="shared" si="111"/>
        <v/>
      </c>
      <c r="AIO76" s="415" t="str">
        <f t="shared" si="111"/>
        <v/>
      </c>
      <c r="AIP76" s="415" t="str">
        <f t="shared" si="111"/>
        <v/>
      </c>
      <c r="AIQ76" s="415" t="str">
        <f t="shared" si="111"/>
        <v/>
      </c>
      <c r="AIR76" s="415" t="str">
        <f t="shared" si="111"/>
        <v/>
      </c>
      <c r="AIS76" s="415" t="str">
        <f t="shared" si="111"/>
        <v/>
      </c>
      <c r="AIT76" s="415" t="str">
        <f t="shared" si="111"/>
        <v/>
      </c>
      <c r="AIU76" s="415" t="str">
        <f t="shared" si="111"/>
        <v/>
      </c>
      <c r="AIV76" s="415" t="str">
        <f t="shared" si="111"/>
        <v/>
      </c>
      <c r="AIW76" s="415" t="str">
        <f t="shared" si="111"/>
        <v/>
      </c>
      <c r="AIX76" s="415" t="str">
        <f t="shared" si="111"/>
        <v/>
      </c>
      <c r="AIY76" s="415" t="str">
        <f t="shared" si="111"/>
        <v/>
      </c>
      <c r="AIZ76" s="415" t="str">
        <f t="shared" si="111"/>
        <v/>
      </c>
      <c r="AJA76" s="415" t="str">
        <f t="shared" si="111"/>
        <v/>
      </c>
      <c r="AJB76" s="415" t="str">
        <f t="shared" si="111"/>
        <v/>
      </c>
      <c r="AJC76" s="415" t="str">
        <f t="shared" si="111"/>
        <v/>
      </c>
      <c r="AJD76" s="415" t="str">
        <f t="shared" si="111"/>
        <v/>
      </c>
      <c r="AJE76" s="415" t="str">
        <f t="shared" si="111"/>
        <v/>
      </c>
      <c r="AJF76" s="415" t="str">
        <f t="shared" si="111"/>
        <v/>
      </c>
      <c r="AJG76" s="415" t="str">
        <f t="shared" si="111"/>
        <v/>
      </c>
      <c r="AJH76" s="415" t="str">
        <f t="shared" si="111"/>
        <v/>
      </c>
      <c r="AJI76" s="415" t="str">
        <f t="shared" si="111"/>
        <v/>
      </c>
      <c r="AJJ76" s="415" t="str">
        <f t="shared" si="111"/>
        <v/>
      </c>
      <c r="AJK76" s="415" t="str">
        <f t="shared" si="111"/>
        <v/>
      </c>
      <c r="AJL76" s="415" t="str">
        <f t="shared" si="111"/>
        <v/>
      </c>
      <c r="AJM76" s="415" t="str">
        <f t="shared" si="111"/>
        <v/>
      </c>
      <c r="AJN76" s="415" t="str">
        <f t="shared" si="111"/>
        <v/>
      </c>
      <c r="AJO76" s="415" t="str">
        <f t="shared" si="111"/>
        <v/>
      </c>
      <c r="AJP76" s="415" t="str">
        <f t="shared" si="111"/>
        <v/>
      </c>
      <c r="AJQ76" s="415" t="str">
        <f t="shared" si="111"/>
        <v/>
      </c>
      <c r="AJR76" s="415" t="str">
        <f t="shared" si="111"/>
        <v/>
      </c>
      <c r="AJS76" s="415" t="str">
        <f t="shared" si="111"/>
        <v/>
      </c>
      <c r="AJT76" s="415" t="str">
        <f t="shared" si="111"/>
        <v/>
      </c>
      <c r="AJU76" s="415" t="str">
        <f t="shared" ref="AJU76:AMF76" si="112">IFERROR(AJU10/AJU70,"")</f>
        <v/>
      </c>
      <c r="AJV76" s="415" t="str">
        <f t="shared" si="112"/>
        <v/>
      </c>
      <c r="AJW76" s="415" t="str">
        <f t="shared" si="112"/>
        <v/>
      </c>
      <c r="AJX76" s="415" t="str">
        <f t="shared" si="112"/>
        <v/>
      </c>
      <c r="AJY76" s="415" t="str">
        <f t="shared" si="112"/>
        <v/>
      </c>
      <c r="AJZ76" s="415" t="str">
        <f t="shared" si="112"/>
        <v/>
      </c>
      <c r="AKA76" s="415" t="str">
        <f t="shared" si="112"/>
        <v/>
      </c>
      <c r="AKB76" s="415" t="str">
        <f t="shared" si="112"/>
        <v/>
      </c>
      <c r="AKC76" s="415" t="str">
        <f t="shared" si="112"/>
        <v/>
      </c>
      <c r="AKD76" s="415" t="str">
        <f t="shared" si="112"/>
        <v/>
      </c>
      <c r="AKE76" s="415" t="str">
        <f t="shared" si="112"/>
        <v/>
      </c>
      <c r="AKF76" s="415" t="str">
        <f t="shared" si="112"/>
        <v/>
      </c>
      <c r="AKG76" s="415" t="str">
        <f t="shared" si="112"/>
        <v/>
      </c>
      <c r="AKH76" s="415" t="str">
        <f t="shared" si="112"/>
        <v/>
      </c>
      <c r="AKI76" s="415" t="str">
        <f t="shared" si="112"/>
        <v/>
      </c>
      <c r="AKJ76" s="415" t="str">
        <f t="shared" si="112"/>
        <v/>
      </c>
      <c r="AKK76" s="415" t="str">
        <f t="shared" si="112"/>
        <v/>
      </c>
      <c r="AKL76" s="415" t="str">
        <f t="shared" si="112"/>
        <v/>
      </c>
      <c r="AKM76" s="415" t="str">
        <f t="shared" si="112"/>
        <v/>
      </c>
      <c r="AKN76" s="415" t="str">
        <f t="shared" si="112"/>
        <v/>
      </c>
      <c r="AKO76" s="415" t="str">
        <f t="shared" si="112"/>
        <v/>
      </c>
      <c r="AKP76" s="415" t="str">
        <f t="shared" si="112"/>
        <v/>
      </c>
      <c r="AKQ76" s="415" t="str">
        <f t="shared" si="112"/>
        <v/>
      </c>
      <c r="AKR76" s="415" t="str">
        <f t="shared" si="112"/>
        <v/>
      </c>
      <c r="AKS76" s="415" t="str">
        <f t="shared" si="112"/>
        <v/>
      </c>
      <c r="AKT76" s="415" t="str">
        <f t="shared" si="112"/>
        <v/>
      </c>
      <c r="AKU76" s="415" t="str">
        <f t="shared" si="112"/>
        <v/>
      </c>
      <c r="AKV76" s="415" t="str">
        <f t="shared" si="112"/>
        <v/>
      </c>
      <c r="AKW76" s="415" t="str">
        <f t="shared" si="112"/>
        <v/>
      </c>
      <c r="AKX76" s="415" t="str">
        <f t="shared" si="112"/>
        <v/>
      </c>
      <c r="AKY76" s="415" t="str">
        <f t="shared" si="112"/>
        <v/>
      </c>
      <c r="AKZ76" s="415" t="str">
        <f t="shared" si="112"/>
        <v/>
      </c>
      <c r="ALA76" s="415" t="str">
        <f t="shared" si="112"/>
        <v/>
      </c>
      <c r="ALB76" s="415" t="str">
        <f t="shared" si="112"/>
        <v/>
      </c>
      <c r="ALC76" s="415" t="str">
        <f t="shared" si="112"/>
        <v/>
      </c>
      <c r="ALD76" s="415" t="str">
        <f t="shared" si="112"/>
        <v/>
      </c>
      <c r="ALE76" s="415" t="str">
        <f t="shared" si="112"/>
        <v/>
      </c>
      <c r="ALF76" s="415" t="str">
        <f t="shared" si="112"/>
        <v/>
      </c>
      <c r="ALG76" s="415" t="str">
        <f t="shared" si="112"/>
        <v/>
      </c>
      <c r="ALH76" s="415" t="str">
        <f t="shared" si="112"/>
        <v/>
      </c>
      <c r="ALI76" s="415" t="str">
        <f t="shared" si="112"/>
        <v/>
      </c>
      <c r="ALJ76" s="415" t="str">
        <f t="shared" si="112"/>
        <v/>
      </c>
      <c r="ALK76" s="415" t="str">
        <f t="shared" si="112"/>
        <v/>
      </c>
      <c r="ALL76" s="415" t="str">
        <f t="shared" si="112"/>
        <v/>
      </c>
      <c r="ALM76" s="415" t="str">
        <f t="shared" si="112"/>
        <v/>
      </c>
      <c r="ALN76" s="415" t="str">
        <f t="shared" si="112"/>
        <v/>
      </c>
      <c r="ALO76" s="415" t="str">
        <f t="shared" si="112"/>
        <v/>
      </c>
      <c r="ALP76" s="415" t="str">
        <f t="shared" si="112"/>
        <v/>
      </c>
      <c r="ALQ76" s="415" t="str">
        <f t="shared" si="112"/>
        <v/>
      </c>
      <c r="ALR76" s="415" t="str">
        <f t="shared" si="112"/>
        <v/>
      </c>
      <c r="ALS76" s="415" t="str">
        <f t="shared" si="112"/>
        <v/>
      </c>
      <c r="ALT76" s="415" t="str">
        <f t="shared" si="112"/>
        <v/>
      </c>
      <c r="ALU76" s="415" t="str">
        <f t="shared" si="112"/>
        <v/>
      </c>
      <c r="ALV76" s="415" t="str">
        <f t="shared" si="112"/>
        <v/>
      </c>
      <c r="ALW76" s="415" t="str">
        <f t="shared" si="112"/>
        <v/>
      </c>
      <c r="ALX76" s="415" t="str">
        <f t="shared" si="112"/>
        <v/>
      </c>
      <c r="ALY76" s="415" t="str">
        <f t="shared" si="112"/>
        <v/>
      </c>
      <c r="ALZ76" s="415" t="str">
        <f t="shared" si="112"/>
        <v/>
      </c>
      <c r="AMA76" s="415" t="str">
        <f t="shared" si="112"/>
        <v/>
      </c>
      <c r="AMB76" s="415" t="str">
        <f t="shared" si="112"/>
        <v/>
      </c>
      <c r="AMC76" s="415" t="str">
        <f t="shared" si="112"/>
        <v/>
      </c>
      <c r="AMD76" s="415" t="str">
        <f t="shared" si="112"/>
        <v/>
      </c>
      <c r="AME76" s="415" t="str">
        <f t="shared" si="112"/>
        <v/>
      </c>
      <c r="AMF76" s="415" t="str">
        <f t="shared" si="112"/>
        <v/>
      </c>
      <c r="AMG76" s="415" t="str">
        <f t="shared" ref="AMG76:AMV76" si="113">IFERROR(AMG10/AMG70,"")</f>
        <v/>
      </c>
      <c r="AMH76" s="415" t="str">
        <f t="shared" si="113"/>
        <v/>
      </c>
      <c r="AMI76" s="415" t="str">
        <f t="shared" si="113"/>
        <v/>
      </c>
      <c r="AMJ76" s="415" t="str">
        <f t="shared" si="113"/>
        <v/>
      </c>
      <c r="AMK76" s="415" t="str">
        <f t="shared" si="113"/>
        <v/>
      </c>
      <c r="AML76" s="415" t="str">
        <f t="shared" si="113"/>
        <v/>
      </c>
      <c r="AMM76" s="415" t="str">
        <f t="shared" si="113"/>
        <v/>
      </c>
      <c r="AMN76" s="415" t="str">
        <f t="shared" si="113"/>
        <v/>
      </c>
      <c r="AMO76" s="415" t="str">
        <f t="shared" si="113"/>
        <v/>
      </c>
      <c r="AMP76" s="415" t="str">
        <f t="shared" si="113"/>
        <v/>
      </c>
      <c r="AMQ76" s="415" t="str">
        <f t="shared" si="113"/>
        <v/>
      </c>
      <c r="AMR76" s="415" t="str">
        <f t="shared" si="113"/>
        <v/>
      </c>
      <c r="AMS76" s="415" t="str">
        <f t="shared" si="113"/>
        <v/>
      </c>
      <c r="AMT76" s="415" t="str">
        <f t="shared" si="113"/>
        <v/>
      </c>
      <c r="AMU76" s="415" t="str">
        <f t="shared" si="113"/>
        <v/>
      </c>
      <c r="AMV76" s="415" t="str">
        <f t="shared" si="113"/>
        <v/>
      </c>
    </row>
    <row r="77" spans="1:1036" x14ac:dyDescent="0.25">
      <c r="A77" s="8">
        <v>77</v>
      </c>
      <c r="B77" s="311" t="s">
        <v>287</v>
      </c>
      <c r="C77" s="9" t="s">
        <v>33</v>
      </c>
      <c r="D77" s="9" t="s">
        <v>29</v>
      </c>
      <c r="E77" s="9" t="s">
        <v>20</v>
      </c>
      <c r="F77" s="1">
        <v>19</v>
      </c>
      <c r="G77" s="1">
        <v>3</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f>BP70/3200</f>
        <v>0.3309375</v>
      </c>
      <c r="BQ77" s="1">
        <v>0.35843750000000002</v>
      </c>
      <c r="BR77" s="1">
        <v>0.36294896030245799</v>
      </c>
      <c r="BS77" s="1">
        <v>0.38531821045998699</v>
      </c>
      <c r="BT77" s="1">
        <v>0.386771653543307</v>
      </c>
      <c r="BU77" s="1">
        <v>0.421417322834646</v>
      </c>
      <c r="BV77" s="4">
        <v>0.38330708661417301</v>
      </c>
      <c r="BW77" s="4">
        <v>0.43023622047244098</v>
      </c>
      <c r="BX77" s="4">
        <v>0.46488188976377998</v>
      </c>
      <c r="BY77" s="4">
        <v>0.48854232972628903</v>
      </c>
      <c r="BZ77" s="4">
        <v>0.48757961783439502</v>
      </c>
      <c r="CA77" s="4">
        <v>0.49681528662420399</v>
      </c>
      <c r="CB77" s="4">
        <v>0.50732950924155495</v>
      </c>
      <c r="CC77" s="4">
        <v>0.518164435946463</v>
      </c>
      <c r="CD77" s="4">
        <v>0.52804333970682005</v>
      </c>
      <c r="CE77" s="1">
        <v>0.553855959209688</v>
      </c>
      <c r="CF77" s="1">
        <v>0.536010197578075</v>
      </c>
      <c r="CG77" s="1">
        <v>0.56182281708094295</v>
      </c>
      <c r="CH77" s="1">
        <v>0.52963671128107104</v>
      </c>
      <c r="CI77" s="1">
        <v>0.51593371574251101</v>
      </c>
      <c r="CJ77" s="1">
        <v>0.55221973810284297</v>
      </c>
      <c r="CK77" s="1">
        <v>0.59961807765754305</v>
      </c>
      <c r="CL77" s="1">
        <v>0.60962396430847698</v>
      </c>
      <c r="CM77" s="1">
        <v>0.624282982791587</v>
      </c>
      <c r="CN77" s="1">
        <v>0.63375796178343902</v>
      </c>
      <c r="CO77" s="1">
        <v>0.64840764331210199</v>
      </c>
      <c r="CP77" s="1">
        <v>0.67366412213740501</v>
      </c>
      <c r="CQ77" s="1">
        <v>0.68352417302798996</v>
      </c>
      <c r="CR77" s="1">
        <v>0.67716284987277398</v>
      </c>
      <c r="CS77" s="1">
        <v>0.71405852417302795</v>
      </c>
      <c r="CT77" s="1">
        <v>0.70292620865139999</v>
      </c>
      <c r="CU77" s="1">
        <v>0.69818529130850104</v>
      </c>
      <c r="CV77" s="1">
        <v>0.72883513685550605</v>
      </c>
      <c r="CW77" s="1">
        <v>0.69987699876998799</v>
      </c>
      <c r="CX77" s="1">
        <v>0.72324723247232503</v>
      </c>
      <c r="CY77" s="1">
        <v>0.71894218942189403</v>
      </c>
      <c r="CZ77" s="1">
        <v>0.73154981549815501</v>
      </c>
      <c r="DA77" s="1">
        <v>0.74600246002460002</v>
      </c>
      <c r="DB77" s="1">
        <v>0.75092250922509196</v>
      </c>
      <c r="DC77" s="1">
        <v>0.75461254612546103</v>
      </c>
      <c r="DD77" s="1">
        <v>0.74538745387453897</v>
      </c>
      <c r="DE77" s="1">
        <v>0.75676506765067697</v>
      </c>
      <c r="DF77" s="1">
        <v>0.70356703567035705</v>
      </c>
      <c r="DG77" s="1">
        <v>0.754305043050431</v>
      </c>
      <c r="DH77" s="1">
        <v>0.77644526445264495</v>
      </c>
      <c r="DI77" s="1">
        <v>0.774292742927429</v>
      </c>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row>
    <row r="78" spans="1:1036" x14ac:dyDescent="0.25">
      <c r="A78" s="8">
        <v>78</v>
      </c>
      <c r="B78" s="311" t="s">
        <v>289</v>
      </c>
      <c r="C78" s="9" t="s">
        <v>33</v>
      </c>
      <c r="D78" s="9" t="s">
        <v>29</v>
      </c>
      <c r="E78" s="9" t="s">
        <v>286</v>
      </c>
      <c r="F78" s="1">
        <v>12</v>
      </c>
      <c r="G78" s="1">
        <v>3</v>
      </c>
      <c r="H78" s="1"/>
      <c r="I78" s="1"/>
      <c r="J78" s="1"/>
      <c r="K78" s="1"/>
      <c r="L78" s="1"/>
      <c r="M78" s="1"/>
      <c r="N78" s="1"/>
      <c r="O78" s="1"/>
      <c r="P78" s="1"/>
      <c r="Q78" s="1"/>
      <c r="R78" s="1"/>
      <c r="S78" s="1"/>
      <c r="T78" s="1"/>
      <c r="U78" s="1"/>
      <c r="V78" s="1"/>
      <c r="W78" s="1"/>
      <c r="X78" s="1"/>
      <c r="Y78" s="1"/>
      <c r="Z78" s="1"/>
      <c r="AA78" s="1"/>
      <c r="AB78" s="1"/>
      <c r="AC78" s="1"/>
      <c r="AD78" s="1">
        <v>1</v>
      </c>
      <c r="AE78" s="1">
        <v>1</v>
      </c>
      <c r="AF78" s="1">
        <v>3</v>
      </c>
      <c r="AG78" s="1">
        <v>3</v>
      </c>
      <c r="AH78" s="1">
        <v>4</v>
      </c>
      <c r="AI78" s="1">
        <v>5</v>
      </c>
      <c r="AJ78" s="1">
        <v>12</v>
      </c>
      <c r="AK78" s="1">
        <v>22</v>
      </c>
      <c r="AL78" s="1">
        <v>25</v>
      </c>
      <c r="AM78" s="1">
        <v>34</v>
      </c>
      <c r="AN78" s="1">
        <v>39</v>
      </c>
      <c r="AO78" s="1">
        <v>51</v>
      </c>
      <c r="AP78" s="1">
        <v>51</v>
      </c>
      <c r="AQ78" s="1">
        <v>54</v>
      </c>
      <c r="AR78" s="1">
        <v>58</v>
      </c>
      <c r="AS78" s="1">
        <v>62</v>
      </c>
      <c r="AT78" s="1">
        <v>64</v>
      </c>
      <c r="AU78" s="1">
        <v>75</v>
      </c>
      <c r="AV78" s="1">
        <v>72</v>
      </c>
      <c r="AW78" s="1">
        <v>79</v>
      </c>
      <c r="AX78" s="1">
        <v>82</v>
      </c>
      <c r="AY78" s="1">
        <v>91</v>
      </c>
      <c r="AZ78" s="1">
        <v>109</v>
      </c>
      <c r="BA78" s="1">
        <v>108</v>
      </c>
      <c r="BB78" s="1">
        <v>109</v>
      </c>
      <c r="BC78" s="1">
        <v>115</v>
      </c>
      <c r="BD78" s="1">
        <v>109</v>
      </c>
      <c r="BE78" s="1">
        <v>125</v>
      </c>
      <c r="BF78" s="1">
        <v>130</v>
      </c>
      <c r="BG78" s="1">
        <v>150</v>
      </c>
      <c r="BH78" s="1">
        <v>168</v>
      </c>
      <c r="BI78" s="1">
        <v>163</v>
      </c>
      <c r="BJ78" s="1">
        <v>174</v>
      </c>
      <c r="BK78" s="1">
        <v>163</v>
      </c>
      <c r="BL78" s="1">
        <v>167</v>
      </c>
      <c r="BM78" s="1">
        <v>192</v>
      </c>
      <c r="BN78" s="1">
        <v>161</v>
      </c>
      <c r="BO78" s="1">
        <v>194</v>
      </c>
      <c r="BP78" s="1">
        <v>193</v>
      </c>
      <c r="BQ78" s="1">
        <v>203</v>
      </c>
      <c r="BR78" s="1">
        <v>195</v>
      </c>
      <c r="BS78" s="1">
        <v>196</v>
      </c>
      <c r="BT78" s="1">
        <v>197</v>
      </c>
      <c r="BU78" s="1">
        <v>202</v>
      </c>
      <c r="BV78" s="1">
        <v>205</v>
      </c>
      <c r="BW78" s="1">
        <v>205</v>
      </c>
      <c r="BX78" s="1">
        <v>211</v>
      </c>
      <c r="BY78" s="1">
        <v>213</v>
      </c>
      <c r="BZ78" s="1">
        <v>217</v>
      </c>
      <c r="CA78" s="1">
        <v>219</v>
      </c>
      <c r="CB78" s="1">
        <v>216</v>
      </c>
      <c r="CC78" s="1">
        <v>221</v>
      </c>
      <c r="CD78" s="1">
        <v>220</v>
      </c>
      <c r="CE78" s="1">
        <v>225</v>
      </c>
      <c r="CF78" s="1">
        <v>229</v>
      </c>
      <c r="CG78" s="1">
        <v>199</v>
      </c>
      <c r="CH78" s="1">
        <v>229</v>
      </c>
      <c r="CI78" s="1">
        <v>234</v>
      </c>
      <c r="CJ78" s="1">
        <v>220</v>
      </c>
      <c r="CK78" s="1">
        <v>199</v>
      </c>
      <c r="CL78" s="1">
        <v>243</v>
      </c>
      <c r="CM78" s="1">
        <v>234</v>
      </c>
      <c r="CN78" s="1">
        <v>250</v>
      </c>
      <c r="CO78" s="1">
        <v>252</v>
      </c>
      <c r="CP78" s="1">
        <v>258</v>
      </c>
      <c r="CQ78" s="1">
        <v>254</v>
      </c>
      <c r="CR78" s="1">
        <v>256</v>
      </c>
      <c r="CS78" s="1">
        <v>207</v>
      </c>
      <c r="CT78" s="1">
        <v>258</v>
      </c>
      <c r="CU78" s="1">
        <v>258</v>
      </c>
      <c r="CV78" s="1">
        <v>265</v>
      </c>
      <c r="CW78" s="1">
        <v>268</v>
      </c>
      <c r="CX78" s="1">
        <v>262</v>
      </c>
      <c r="CY78" s="1">
        <v>272</v>
      </c>
      <c r="CZ78" s="1">
        <v>272</v>
      </c>
      <c r="DA78" s="1">
        <v>255</v>
      </c>
      <c r="DB78" s="1">
        <v>269</v>
      </c>
      <c r="DC78" s="1">
        <v>266</v>
      </c>
      <c r="DD78" s="1">
        <v>268</v>
      </c>
      <c r="DE78" s="1">
        <v>269</v>
      </c>
      <c r="DF78">
        <v>255</v>
      </c>
      <c r="DG78">
        <v>262</v>
      </c>
      <c r="DH78">
        <v>259</v>
      </c>
      <c r="DI78">
        <v>271</v>
      </c>
    </row>
    <row r="79" spans="1:1036" x14ac:dyDescent="0.25">
      <c r="A79" s="8">
        <v>79</v>
      </c>
      <c r="B79" s="311" t="s">
        <v>288</v>
      </c>
      <c r="C79" s="9" t="s">
        <v>33</v>
      </c>
      <c r="D79" s="9" t="s">
        <v>29</v>
      </c>
      <c r="E79" s="9" t="s">
        <v>286</v>
      </c>
      <c r="F79" s="1">
        <v>15</v>
      </c>
      <c r="G79" s="1">
        <v>3</v>
      </c>
      <c r="H79" s="1"/>
      <c r="I79" s="1"/>
      <c r="J79" s="1"/>
      <c r="K79" s="1"/>
      <c r="L79" s="1"/>
      <c r="M79" s="1"/>
      <c r="N79" s="1"/>
      <c r="O79" s="1"/>
      <c r="P79" s="1"/>
      <c r="Q79" s="1"/>
      <c r="R79" s="1"/>
      <c r="S79" s="1"/>
      <c r="T79" s="1"/>
      <c r="U79" s="1"/>
      <c r="V79" s="1"/>
      <c r="W79" s="1"/>
      <c r="X79" s="1"/>
      <c r="Y79" s="1"/>
      <c r="Z79" s="1"/>
      <c r="AA79" s="1"/>
      <c r="AB79" s="1"/>
      <c r="AC79" s="1"/>
      <c r="AD79" s="1">
        <v>2.232142857142857E-3</v>
      </c>
      <c r="AE79" s="1">
        <v>2.232142857142857E-3</v>
      </c>
      <c r="AF79" s="1">
        <v>6.6964285714285711E-3</v>
      </c>
      <c r="AG79" s="1">
        <v>6.6964285714285711E-3</v>
      </c>
      <c r="AH79" s="1">
        <v>8.9285714285714281E-3</v>
      </c>
      <c r="AI79" s="1">
        <v>1.1160714285714286E-2</v>
      </c>
      <c r="AJ79" s="1">
        <v>2.6785714285714284E-2</v>
      </c>
      <c r="AK79" s="1">
        <v>4.9107142857142856E-2</v>
      </c>
      <c r="AL79" s="1">
        <v>5.5803571428571432E-2</v>
      </c>
      <c r="AM79" s="1">
        <v>7.5892857142857137E-2</v>
      </c>
      <c r="AN79" s="1">
        <v>8.7053571428571425E-2</v>
      </c>
      <c r="AO79" s="1">
        <v>0.11383928571428571</v>
      </c>
      <c r="AP79" s="1">
        <v>0.11383928571428571</v>
      </c>
      <c r="AQ79" s="1">
        <v>0.12053571428571429</v>
      </c>
      <c r="AR79" s="1">
        <v>0.12946428571428573</v>
      </c>
      <c r="AS79" s="1">
        <v>0.13839285714285715</v>
      </c>
      <c r="AT79" s="1">
        <v>0.14285714285714285</v>
      </c>
      <c r="AU79" s="1">
        <v>0.16741071428571427</v>
      </c>
      <c r="AV79" s="1">
        <v>0.16071428571428573</v>
      </c>
      <c r="AW79" s="1">
        <v>0.17633928571428573</v>
      </c>
      <c r="AX79" s="1">
        <v>0.18303571428571427</v>
      </c>
      <c r="AY79" s="1">
        <v>0.203125</v>
      </c>
      <c r="AZ79" s="1">
        <v>0.24330357142857142</v>
      </c>
      <c r="BA79" s="1">
        <v>0.24107142857142858</v>
      </c>
      <c r="BB79" s="1">
        <v>0.24330357142857142</v>
      </c>
      <c r="BC79" s="1">
        <v>0.25669642857142855</v>
      </c>
      <c r="BD79" s="1">
        <v>0.24330357142857142</v>
      </c>
      <c r="BE79" s="1">
        <v>0.27901785714285715</v>
      </c>
      <c r="BF79" s="1">
        <v>0.29017857142857145</v>
      </c>
      <c r="BG79" s="1">
        <v>0.33482142857142855</v>
      </c>
      <c r="BH79" s="1">
        <v>0.375</v>
      </c>
      <c r="BI79" s="1">
        <v>0.3638392857142857</v>
      </c>
      <c r="BJ79" s="1">
        <v>0.38839285714285715</v>
      </c>
      <c r="BK79" s="1">
        <v>0.3638392857142857</v>
      </c>
      <c r="BL79" s="1">
        <v>0.37276785714285715</v>
      </c>
      <c r="BM79" s="1">
        <v>0.42857142857142855</v>
      </c>
      <c r="BN79" s="1">
        <v>0.39950372208436724</v>
      </c>
      <c r="BO79" s="1">
        <v>0.4813895781637717</v>
      </c>
      <c r="BP79" s="1">
        <v>0.48241206030150802</v>
      </c>
      <c r="BQ79" s="1">
        <v>0.51005025125628145</v>
      </c>
      <c r="BR79" s="1">
        <v>0.48994974874371899</v>
      </c>
      <c r="BS79" s="1">
        <v>0.493702770780856</v>
      </c>
      <c r="BT79" s="1">
        <v>0.49747474747474701</v>
      </c>
      <c r="BU79" s="1">
        <v>0.528795811518325</v>
      </c>
      <c r="BV79" s="4">
        <v>0.53664921465968596</v>
      </c>
      <c r="BW79" s="4">
        <v>0.53805774278215202</v>
      </c>
      <c r="BX79" s="4">
        <v>0.55526315789473701</v>
      </c>
      <c r="BY79" s="4">
        <v>0.56052631578947398</v>
      </c>
      <c r="BZ79" s="4">
        <v>0.57105263157894703</v>
      </c>
      <c r="CA79" s="4">
        <v>0.576315789473684</v>
      </c>
      <c r="CB79" s="4">
        <v>0.56842105263157905</v>
      </c>
      <c r="CC79" s="4">
        <v>0.58157894736842097</v>
      </c>
      <c r="CD79" s="4">
        <v>0.57894736842105299</v>
      </c>
      <c r="CE79" s="1">
        <v>0.59210526315789502</v>
      </c>
      <c r="CF79" s="1">
        <v>0.60263157894736796</v>
      </c>
      <c r="CG79" s="1">
        <v>0.52368421052631597</v>
      </c>
      <c r="CH79" s="1">
        <v>0.60263157894736796</v>
      </c>
      <c r="CI79" s="1">
        <v>0.615789473684211</v>
      </c>
      <c r="CJ79" s="1">
        <v>0.58201058201058198</v>
      </c>
      <c r="CK79" s="1">
        <v>0.52645502645502695</v>
      </c>
      <c r="CL79" s="1">
        <v>0.64456233421750697</v>
      </c>
      <c r="CM79" s="1">
        <v>0.62068965517241403</v>
      </c>
      <c r="CN79" s="1">
        <v>0.66312997347480096</v>
      </c>
      <c r="CO79" s="1">
        <v>0.66843501326259902</v>
      </c>
      <c r="CP79" s="1">
        <v>0.68435013262599498</v>
      </c>
      <c r="CQ79" s="1">
        <v>0.67374005305039797</v>
      </c>
      <c r="CR79" s="1">
        <v>0.67904509283819603</v>
      </c>
      <c r="CS79" s="1">
        <v>0.549071618037135</v>
      </c>
      <c r="CT79" s="1">
        <v>0.68435013262599498</v>
      </c>
      <c r="CU79" s="1">
        <v>0.68435013262599498</v>
      </c>
      <c r="CV79" s="1">
        <v>0.70291777188328897</v>
      </c>
      <c r="CW79" s="1">
        <v>0.71087533156498695</v>
      </c>
      <c r="CX79" s="1">
        <v>0.69496021220159199</v>
      </c>
      <c r="CY79" s="1">
        <v>0.72148541114058395</v>
      </c>
      <c r="CZ79" s="1">
        <v>0.72148541114058395</v>
      </c>
      <c r="DA79" s="1">
        <v>0.676392572944297</v>
      </c>
      <c r="DB79" s="1">
        <v>0.71352785145888598</v>
      </c>
      <c r="DC79" s="1">
        <v>0.705570291777188</v>
      </c>
      <c r="DD79" s="1">
        <v>0.71087533156498695</v>
      </c>
      <c r="DE79" s="1">
        <v>0.71352785145888598</v>
      </c>
      <c r="DF79">
        <v>0.676392572944297</v>
      </c>
      <c r="DG79">
        <v>0.69496021220159199</v>
      </c>
      <c r="DH79">
        <v>0.68700265251989401</v>
      </c>
      <c r="DI79">
        <v>0.71883289124668404</v>
      </c>
    </row>
    <row r="80" spans="1:1036" x14ac:dyDescent="0.25">
      <c r="A80" s="8">
        <v>80</v>
      </c>
      <c r="B80" s="311" t="s">
        <v>290</v>
      </c>
      <c r="C80" s="9" t="s">
        <v>33</v>
      </c>
      <c r="D80" s="9" t="s">
        <v>29</v>
      </c>
      <c r="E80" s="9" t="s">
        <v>286</v>
      </c>
      <c r="F80" s="1">
        <v>8</v>
      </c>
      <c r="G80" s="1">
        <v>3</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v>1929</v>
      </c>
      <c r="BD80" s="1">
        <v>2318</v>
      </c>
      <c r="BE80" s="1">
        <v>2614</v>
      </c>
      <c r="BF80" s="1">
        <v>2706</v>
      </c>
      <c r="BG80" s="1">
        <v>2739</v>
      </c>
      <c r="BH80" s="1">
        <v>2884</v>
      </c>
      <c r="BI80" s="1">
        <v>2918</v>
      </c>
      <c r="BJ80" s="1">
        <v>3045</v>
      </c>
      <c r="BK80" s="1">
        <v>2927</v>
      </c>
      <c r="BL80" s="1">
        <v>3056</v>
      </c>
      <c r="BM80" s="1">
        <v>3185</v>
      </c>
      <c r="BN80" s="1">
        <v>3242</v>
      </c>
      <c r="BO80" s="1">
        <v>3331</v>
      </c>
      <c r="BP80" s="1">
        <v>3430</v>
      </c>
      <c r="BQ80" s="1">
        <v>3448</v>
      </c>
      <c r="BR80" s="1">
        <v>3464</v>
      </c>
      <c r="BS80" s="1">
        <v>3495</v>
      </c>
      <c r="BT80" s="1">
        <v>3515</v>
      </c>
      <c r="BU80" s="1">
        <v>3621</v>
      </c>
      <c r="BV80" s="1">
        <v>3653</v>
      </c>
      <c r="BW80" s="1">
        <v>3674</v>
      </c>
      <c r="BX80" s="1">
        <v>3673</v>
      </c>
      <c r="BY80" s="1">
        <v>3677</v>
      </c>
      <c r="BZ80" s="1">
        <v>3695</v>
      </c>
      <c r="CA80" s="1">
        <v>3695</v>
      </c>
      <c r="CB80" s="1">
        <v>3731</v>
      </c>
      <c r="CC80" s="1">
        <v>3731</v>
      </c>
      <c r="CD80" s="1">
        <v>3731</v>
      </c>
      <c r="CE80" s="1">
        <v>3731</v>
      </c>
      <c r="CF80" s="1">
        <v>3718</v>
      </c>
      <c r="CG80" s="1">
        <v>3719</v>
      </c>
      <c r="CH80" s="1">
        <v>3720</v>
      </c>
      <c r="CI80" s="1">
        <v>3726</v>
      </c>
      <c r="CJ80" s="1">
        <v>3727</v>
      </c>
      <c r="CK80" s="1">
        <v>3732</v>
      </c>
      <c r="CL80" s="1">
        <v>3734</v>
      </c>
      <c r="CM80" s="1">
        <v>3734</v>
      </c>
      <c r="CN80" s="1">
        <v>3739</v>
      </c>
      <c r="CO80" s="1">
        <v>3744</v>
      </c>
      <c r="CP80" s="1">
        <v>3756</v>
      </c>
      <c r="CQ80" s="1">
        <v>3764</v>
      </c>
      <c r="CR80" s="1">
        <v>3793</v>
      </c>
      <c r="CS80" s="1">
        <v>3793</v>
      </c>
      <c r="CT80" s="1">
        <v>3793</v>
      </c>
      <c r="CU80" s="1">
        <v>3793</v>
      </c>
      <c r="CV80" s="1">
        <v>3794</v>
      </c>
      <c r="CW80" s="1">
        <v>3794</v>
      </c>
      <c r="CX80" s="1">
        <v>3795</v>
      </c>
      <c r="CY80" s="1">
        <v>3836</v>
      </c>
      <c r="CZ80" s="1">
        <v>3838</v>
      </c>
      <c r="DA80" s="1">
        <v>3843</v>
      </c>
      <c r="DB80" s="1">
        <v>3843</v>
      </c>
      <c r="DC80" s="1">
        <v>3844</v>
      </c>
      <c r="DD80" s="1">
        <v>3849</v>
      </c>
      <c r="DE80" s="1">
        <v>3849</v>
      </c>
      <c r="DF80">
        <v>3849</v>
      </c>
      <c r="DG80">
        <v>3849</v>
      </c>
      <c r="DH80">
        <v>3849</v>
      </c>
      <c r="DI80">
        <v>3850</v>
      </c>
    </row>
    <row r="81" spans="1:1549" x14ac:dyDescent="0.25">
      <c r="A81" s="8">
        <v>81</v>
      </c>
      <c r="B81" s="311" t="s">
        <v>291</v>
      </c>
      <c r="C81" s="9" t="s">
        <v>33</v>
      </c>
      <c r="D81" s="9" t="s">
        <v>29</v>
      </c>
      <c r="E81" s="9" t="s">
        <v>286</v>
      </c>
      <c r="F81" s="1">
        <v>11</v>
      </c>
      <c r="G81" s="1">
        <v>3</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v>0.46650544135429262</v>
      </c>
      <c r="BD81" s="1">
        <v>0.5605804111245466</v>
      </c>
      <c r="BE81" s="1">
        <v>0.63216444981862152</v>
      </c>
      <c r="BF81" s="1">
        <v>0.65441354292623943</v>
      </c>
      <c r="BG81" s="1">
        <v>0.66239419588875459</v>
      </c>
      <c r="BH81" s="1">
        <v>0.69746070133010885</v>
      </c>
      <c r="BI81" s="1">
        <v>0.70568319226118503</v>
      </c>
      <c r="BJ81" s="1">
        <v>0.73639661426844016</v>
      </c>
      <c r="BK81" s="1">
        <v>0.70785973397823454</v>
      </c>
      <c r="BL81" s="1">
        <v>0.73905683192261185</v>
      </c>
      <c r="BM81" s="1">
        <v>0.77025392986698915</v>
      </c>
      <c r="BN81" s="1">
        <v>0.78158148505303759</v>
      </c>
      <c r="BO81" s="1">
        <v>0.80303760848601735</v>
      </c>
      <c r="BP81" s="1">
        <v>0.82830234242936496</v>
      </c>
      <c r="BQ81" s="1">
        <v>0.83264911857039403</v>
      </c>
      <c r="BR81" s="1">
        <v>0.83651291958464102</v>
      </c>
      <c r="BS81" s="1">
        <v>0.84461092315128095</v>
      </c>
      <c r="BT81" s="1">
        <v>0.84964950447183996</v>
      </c>
      <c r="BU81" s="1">
        <v>0.86585365853658502</v>
      </c>
      <c r="BV81" s="4">
        <v>0.87350549976087999</v>
      </c>
      <c r="BW81" s="4">
        <v>0.87873714422386995</v>
      </c>
      <c r="BX81" s="4">
        <v>0.87912876974628995</v>
      </c>
      <c r="BY81" s="4">
        <v>0.88008616562948805</v>
      </c>
      <c r="BZ81" s="4">
        <v>0.88439444710387805</v>
      </c>
      <c r="CA81" s="4">
        <v>0.88439444710387805</v>
      </c>
      <c r="CB81" s="4">
        <v>0.89301101005265704</v>
      </c>
      <c r="CC81" s="4">
        <v>0.89301101005265704</v>
      </c>
      <c r="CD81" s="4">
        <v>0.89301101005265704</v>
      </c>
      <c r="CE81" s="1">
        <v>0.89301101005265704</v>
      </c>
      <c r="CF81" s="1">
        <v>0.88989947343226405</v>
      </c>
      <c r="CG81" s="1">
        <v>0.89013882240306397</v>
      </c>
      <c r="CH81" s="1">
        <v>0.89037817137386299</v>
      </c>
      <c r="CI81" s="1">
        <v>0.89181426519866003</v>
      </c>
      <c r="CJ81" s="1">
        <v>0.89248084291187701</v>
      </c>
      <c r="CK81" s="1">
        <v>0.89367816091954</v>
      </c>
      <c r="CL81" s="1">
        <v>0.89437125748502999</v>
      </c>
      <c r="CM81" s="1">
        <v>0.89437125748502999</v>
      </c>
      <c r="CN81" s="1">
        <v>0.89556886227544896</v>
      </c>
      <c r="CO81" s="1">
        <v>0.89676646706586804</v>
      </c>
      <c r="CP81" s="1">
        <v>0.89964071856287398</v>
      </c>
      <c r="CQ81" s="1">
        <v>0.90155688622754504</v>
      </c>
      <c r="CR81" s="1">
        <v>0.90850299401197598</v>
      </c>
      <c r="CS81" s="1">
        <v>0.90850299401197598</v>
      </c>
      <c r="CT81" s="1">
        <v>0.90850299401197598</v>
      </c>
      <c r="CU81" s="1">
        <v>0.90850299401197598</v>
      </c>
      <c r="CV81" s="1">
        <v>0.90874251497005998</v>
      </c>
      <c r="CW81" s="1">
        <v>0.90874251497005998</v>
      </c>
      <c r="CX81" s="1">
        <v>0.90898203592814397</v>
      </c>
      <c r="CY81" s="1">
        <v>0.91880239520958096</v>
      </c>
      <c r="CZ81" s="1">
        <v>0.91928143712574895</v>
      </c>
      <c r="DA81" s="1">
        <v>0.92047904191616803</v>
      </c>
      <c r="DB81" s="1">
        <v>0.92047904191616803</v>
      </c>
      <c r="DC81" s="1">
        <v>0.92071856287425202</v>
      </c>
      <c r="DD81" s="1">
        <v>0.92191616766467099</v>
      </c>
      <c r="DE81" s="1">
        <v>0.92191616766467099</v>
      </c>
      <c r="DF81">
        <v>0.92191616766467099</v>
      </c>
      <c r="DG81">
        <v>0.92191616766467099</v>
      </c>
      <c r="DH81">
        <v>0.92191616766467099</v>
      </c>
      <c r="DI81">
        <v>0.92215568862275499</v>
      </c>
    </row>
    <row r="82" spans="1:1549" x14ac:dyDescent="0.25">
      <c r="A82" s="8">
        <v>82</v>
      </c>
      <c r="B82" s="311" t="s">
        <v>292</v>
      </c>
      <c r="C82" s="9" t="s">
        <v>33</v>
      </c>
      <c r="D82" s="9" t="s">
        <v>29</v>
      </c>
      <c r="E82" s="9" t="s">
        <v>286</v>
      </c>
      <c r="F82" s="1">
        <v>16</v>
      </c>
      <c r="G82" s="1">
        <v>3</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v>2456</v>
      </c>
      <c r="BI82" s="1">
        <v>2549</v>
      </c>
      <c r="BJ82" s="1">
        <v>2783</v>
      </c>
      <c r="BK82" s="1">
        <v>2680</v>
      </c>
      <c r="BL82" s="1">
        <v>2785</v>
      </c>
      <c r="BM82" s="1">
        <v>2990</v>
      </c>
      <c r="BN82" s="1">
        <v>3048</v>
      </c>
      <c r="BO82" s="1">
        <v>3089</v>
      </c>
      <c r="BP82" s="1">
        <v>2934</v>
      </c>
      <c r="BQ82" s="1">
        <v>3210</v>
      </c>
      <c r="BR82" s="1">
        <v>2987</v>
      </c>
      <c r="BS82" s="1">
        <v>2985</v>
      </c>
      <c r="BT82" s="1">
        <v>3051</v>
      </c>
      <c r="BU82" s="1">
        <v>3206</v>
      </c>
      <c r="BV82" s="1">
        <v>3157</v>
      </c>
      <c r="BW82" s="1">
        <v>3175</v>
      </c>
      <c r="BX82" s="1">
        <v>3287</v>
      </c>
      <c r="BY82" s="1">
        <v>3306</v>
      </c>
      <c r="BZ82" s="1">
        <v>3356</v>
      </c>
      <c r="CA82" s="1">
        <v>3400</v>
      </c>
      <c r="CB82" s="1">
        <v>3377</v>
      </c>
      <c r="CC82" s="1">
        <v>3432</v>
      </c>
      <c r="CD82" s="1">
        <v>3449</v>
      </c>
      <c r="CE82" s="1">
        <v>3451</v>
      </c>
      <c r="CF82" s="1">
        <v>3481</v>
      </c>
      <c r="CG82" s="1">
        <v>2855</v>
      </c>
      <c r="CH82" s="1">
        <v>3475</v>
      </c>
      <c r="CI82" s="1">
        <v>3500</v>
      </c>
      <c r="CJ82" s="1">
        <v>3157</v>
      </c>
      <c r="CK82" s="1">
        <v>3116</v>
      </c>
      <c r="CL82" s="1">
        <v>3559</v>
      </c>
      <c r="CM82" s="1">
        <v>3421</v>
      </c>
      <c r="CN82" s="1">
        <v>3597</v>
      </c>
      <c r="CO82" s="1">
        <v>3622</v>
      </c>
      <c r="CP82" s="1">
        <v>3701</v>
      </c>
      <c r="CQ82" s="1">
        <v>3588</v>
      </c>
      <c r="CR82" s="1">
        <v>3633</v>
      </c>
      <c r="CS82" s="1">
        <v>3157</v>
      </c>
      <c r="CT82" s="1">
        <v>3652</v>
      </c>
      <c r="CU82" s="1">
        <v>3628</v>
      </c>
      <c r="CV82" s="1">
        <v>3747</v>
      </c>
      <c r="CW82" s="1">
        <v>3742</v>
      </c>
      <c r="CX82" s="1">
        <v>3735</v>
      </c>
      <c r="CY82" s="1">
        <v>3783</v>
      </c>
      <c r="CZ82" s="1">
        <v>3798</v>
      </c>
      <c r="DA82" s="1">
        <v>3435</v>
      </c>
      <c r="DB82" s="1">
        <v>3776</v>
      </c>
      <c r="DC82" s="1">
        <v>3772</v>
      </c>
      <c r="DD82" s="1">
        <v>3776</v>
      </c>
      <c r="DE82" s="1">
        <v>3756</v>
      </c>
      <c r="DF82">
        <v>3665</v>
      </c>
      <c r="DG82">
        <v>3714</v>
      </c>
      <c r="DH82">
        <v>3704</v>
      </c>
      <c r="DI82">
        <v>3833</v>
      </c>
    </row>
    <row r="83" spans="1:1549" x14ac:dyDescent="0.25">
      <c r="A83" s="8">
        <v>83</v>
      </c>
      <c r="B83" s="311" t="s">
        <v>293</v>
      </c>
      <c r="C83" s="9" t="s">
        <v>33</v>
      </c>
      <c r="D83" s="9" t="s">
        <v>29</v>
      </c>
      <c r="E83" s="9" t="s">
        <v>286</v>
      </c>
      <c r="F83" s="1">
        <v>20</v>
      </c>
      <c r="G83" s="1">
        <v>3</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v>0.59395405078597341</v>
      </c>
      <c r="BI83" s="1">
        <v>0.61644498186215235</v>
      </c>
      <c r="BJ83" s="1">
        <v>0.67303506650544132</v>
      </c>
      <c r="BK83" s="1">
        <v>0.64812575574365172</v>
      </c>
      <c r="BL83" s="1">
        <v>0.67351874244256349</v>
      </c>
      <c r="BM83" s="1">
        <v>0.72309552599758165</v>
      </c>
      <c r="BN83" s="1">
        <v>0.73481195756991324</v>
      </c>
      <c r="BO83" s="1">
        <v>0.74469623915139826</v>
      </c>
      <c r="BP83" s="1">
        <v>0.70852451098768399</v>
      </c>
      <c r="BQ83" s="1">
        <v>0.77517507848345812</v>
      </c>
      <c r="BR83" s="1">
        <v>0.72132335184737995</v>
      </c>
      <c r="BS83" s="1">
        <v>0.72136297728371201</v>
      </c>
      <c r="BT83" s="4">
        <v>0.73749093546047895</v>
      </c>
      <c r="BU83" s="4">
        <v>0.76661884265901503</v>
      </c>
      <c r="BV83" s="4">
        <v>0.75490196078431404</v>
      </c>
      <c r="BW83" s="4">
        <v>0.75938770629036101</v>
      </c>
      <c r="BX83" s="4">
        <v>0.78674006701771204</v>
      </c>
      <c r="BY83" s="4">
        <v>0.79128769746290095</v>
      </c>
      <c r="BZ83" s="4">
        <v>0.80325514600287196</v>
      </c>
      <c r="CA83" s="4">
        <v>0.81378650071804703</v>
      </c>
      <c r="CB83" s="4">
        <v>0.80828147438966003</v>
      </c>
      <c r="CC83" s="4">
        <v>0.82144566778362904</v>
      </c>
      <c r="CD83" s="4">
        <v>0.82551460028721901</v>
      </c>
      <c r="CE83" s="1">
        <v>0.82599329822881795</v>
      </c>
      <c r="CF83" s="1">
        <v>0.83317376735280002</v>
      </c>
      <c r="CG83" s="1">
        <v>0.68334131163236</v>
      </c>
      <c r="CH83" s="1">
        <v>0.83173767352800398</v>
      </c>
      <c r="CI83" s="1">
        <v>0.83772139779799004</v>
      </c>
      <c r="CJ83" s="1">
        <v>0.75598659003831403</v>
      </c>
      <c r="CK83" s="1">
        <v>0.74616858237547901</v>
      </c>
      <c r="CL83" s="1">
        <v>0.852455089820359</v>
      </c>
      <c r="CM83" s="1">
        <v>0.81940119760479002</v>
      </c>
      <c r="CN83" s="1">
        <v>0.861556886227545</v>
      </c>
      <c r="CO83" s="1">
        <v>0.86754491017964097</v>
      </c>
      <c r="CP83" s="1">
        <v>0.88646706586826396</v>
      </c>
      <c r="CQ83" s="1">
        <v>0.85940119760478995</v>
      </c>
      <c r="CR83" s="1">
        <v>0.87017964071856302</v>
      </c>
      <c r="CS83" s="1">
        <v>0.75616766467065899</v>
      </c>
      <c r="CT83" s="1">
        <v>0.87473053892215602</v>
      </c>
      <c r="CU83" s="1">
        <v>0.86898203592814405</v>
      </c>
      <c r="CV83" s="1">
        <v>0.89748502994012003</v>
      </c>
      <c r="CW83" s="1">
        <v>0.89628742514970094</v>
      </c>
      <c r="CX83" s="1">
        <v>0.89461077844311399</v>
      </c>
      <c r="CY83" s="1">
        <v>0.90610778443113804</v>
      </c>
      <c r="CZ83" s="1">
        <v>0.90970059880239496</v>
      </c>
      <c r="DA83" s="1">
        <v>0.82275449101796405</v>
      </c>
      <c r="DB83" s="1">
        <v>0.90443113772455097</v>
      </c>
      <c r="DC83" s="1">
        <v>0.90347305389221599</v>
      </c>
      <c r="DD83" s="1">
        <v>0.90443113772455097</v>
      </c>
      <c r="DE83" s="1">
        <v>0.89964071856287398</v>
      </c>
      <c r="DF83">
        <v>0.87784431137724594</v>
      </c>
      <c r="DI83">
        <v>0.91808383233532898</v>
      </c>
    </row>
    <row r="84" spans="1:1549" x14ac:dyDescent="0.25">
      <c r="A84" s="8">
        <v>84</v>
      </c>
      <c r="B84" s="311" t="s">
        <v>282</v>
      </c>
      <c r="C84" s="9" t="s">
        <v>33</v>
      </c>
      <c r="D84" s="9" t="s">
        <v>29</v>
      </c>
      <c r="E84" s="9" t="s">
        <v>286</v>
      </c>
      <c r="F84" s="1">
        <v>24</v>
      </c>
      <c r="G84" s="1">
        <v>3</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f>AM11/AM2</f>
        <v>1.9124164857221189E-2</v>
      </c>
      <c r="AN84" s="1">
        <f t="shared" ref="AN84:BP84" si="114">AN11/AN2</f>
        <v>2.3341355590830729E-2</v>
      </c>
      <c r="AO84" s="1">
        <f t="shared" si="114"/>
        <v>2.7501175538891778E-2</v>
      </c>
      <c r="AP84" s="1">
        <f t="shared" si="114"/>
        <v>3.1956286815786904E-2</v>
      </c>
      <c r="AQ84" s="1">
        <f t="shared" si="114"/>
        <v>3.7192796598856673E-2</v>
      </c>
      <c r="AR84" s="1">
        <f t="shared" si="114"/>
        <v>3.900294025229846E-2</v>
      </c>
      <c r="AS84" s="1">
        <f t="shared" si="114"/>
        <v>3.5369750539804873E-2</v>
      </c>
      <c r="AT84" s="1">
        <f t="shared" si="114"/>
        <v>4.4782965054186295E-2</v>
      </c>
      <c r="AU84" s="1">
        <f t="shared" si="114"/>
        <v>5.8063856868287508E-2</v>
      </c>
      <c r="AV84" s="1">
        <f t="shared" si="114"/>
        <v>6.6765121581883066E-2</v>
      </c>
      <c r="AW84" s="1">
        <f t="shared" si="114"/>
        <v>5.850286355153933E-2</v>
      </c>
      <c r="AX84" s="1">
        <f t="shared" si="114"/>
        <v>5.9589918714438653E-2</v>
      </c>
      <c r="AY84" s="1">
        <f t="shared" si="114"/>
        <v>7.9675232950129737E-2</v>
      </c>
      <c r="AZ84" s="1">
        <f t="shared" si="114"/>
        <v>8.0803342093308597E-2</v>
      </c>
      <c r="BA84" s="1">
        <f t="shared" si="114"/>
        <v>7.0281566850958085E-2</v>
      </c>
      <c r="BB84" s="1">
        <f t="shared" si="114"/>
        <v>8.113119179280448E-2</v>
      </c>
      <c r="BC84" s="1">
        <f t="shared" si="114"/>
        <v>8.6024540565444368E-2</v>
      </c>
      <c r="BD84" s="1">
        <f t="shared" si="114"/>
        <v>9.8521342941950918E-2</v>
      </c>
      <c r="BE84" s="1">
        <f t="shared" si="114"/>
        <v>0.10439732430774078</v>
      </c>
      <c r="BF84" s="1">
        <f t="shared" si="114"/>
        <v>9.8061383851327913E-2</v>
      </c>
      <c r="BG84" s="1">
        <f t="shared" si="114"/>
        <v>0.11380880818541743</v>
      </c>
      <c r="BH84" s="1">
        <f t="shared" si="114"/>
        <v>0.14347820949461954</v>
      </c>
      <c r="BI84" s="1">
        <f t="shared" si="114"/>
        <v>0.13678885579883199</v>
      </c>
      <c r="BJ84" s="1">
        <f t="shared" si="114"/>
        <v>0.12754981269228544</v>
      </c>
      <c r="BK84" s="1">
        <f t="shared" si="114"/>
        <v>0.13770652357962868</v>
      </c>
      <c r="BL84" s="1">
        <f t="shared" si="114"/>
        <v>0.13022092454476231</v>
      </c>
      <c r="BM84" s="1">
        <f t="shared" si="114"/>
        <v>9.2020045130850159E-2</v>
      </c>
      <c r="BN84" s="1">
        <f t="shared" si="114"/>
        <v>8.9257700259525258E-2</v>
      </c>
      <c r="BO84" s="1">
        <f t="shared" si="114"/>
        <v>0.11236126034687517</v>
      </c>
      <c r="BP84" s="1">
        <f t="shared" si="114"/>
        <v>0.13023200411384345</v>
      </c>
      <c r="BQ84" s="1">
        <v>0.13169657450771227</v>
      </c>
      <c r="BR84" s="1">
        <v>0.10496121393444501</v>
      </c>
      <c r="BS84" s="1">
        <v>9.8348096733352694E-2</v>
      </c>
      <c r="BT84" s="4">
        <v>0.120880975478634</v>
      </c>
      <c r="BU84" s="4">
        <v>9.0274208315722193E-2</v>
      </c>
      <c r="BV84" s="4">
        <v>0.10257334696546801</v>
      </c>
      <c r="BW84" s="4">
        <v>5.1973550132261799E-2</v>
      </c>
      <c r="BX84" s="4">
        <v>7.74222520288676E-2</v>
      </c>
      <c r="BY84" s="4">
        <v>7.9908191855764907E-2</v>
      </c>
      <c r="BZ84" s="4">
        <v>9.1665529334101103E-2</v>
      </c>
      <c r="CA84" s="4">
        <v>8.1662807172810603E-2</v>
      </c>
      <c r="CB84" s="4">
        <v>6.5914806635958001E-2</v>
      </c>
      <c r="CC84" s="4">
        <v>8.2289590902926701E-2</v>
      </c>
      <c r="CD84" s="4">
        <v>9.8426252564041E-2</v>
      </c>
      <c r="CE84" s="1">
        <v>0.10095849167394599</v>
      </c>
      <c r="CF84" s="1">
        <v>0.100186469884515</v>
      </c>
      <c r="CG84" s="1">
        <v>9.3549839581853395E-2</v>
      </c>
      <c r="CH84" s="1">
        <v>0.13288204124226799</v>
      </c>
      <c r="CI84" s="1">
        <v>0.15803924466279101</v>
      </c>
      <c r="CJ84" s="1">
        <v>0.12509908257532901</v>
      </c>
      <c r="CK84" s="1">
        <v>0.13627925901834101</v>
      </c>
      <c r="CL84" s="1">
        <v>0.16129657410113901</v>
      </c>
      <c r="CM84" s="1">
        <v>0.10551411464431899</v>
      </c>
      <c r="CN84" s="1">
        <v>0.13277675665726499</v>
      </c>
      <c r="CO84" s="1">
        <v>0.18360677674833001</v>
      </c>
      <c r="CP84" s="1">
        <v>0.177368407931665</v>
      </c>
      <c r="CQ84" s="1">
        <v>0.17553764909398101</v>
      </c>
      <c r="CR84" s="1">
        <v>0.19002206552671999</v>
      </c>
      <c r="CS84" s="1">
        <v>0.12506434509561701</v>
      </c>
      <c r="CT84" s="1">
        <v>0.18218914259876801</v>
      </c>
      <c r="CU84" s="1">
        <v>0.21276579700325099</v>
      </c>
      <c r="CV84" s="1">
        <v>0.187685918669216</v>
      </c>
      <c r="CW84" s="1">
        <v>0.20413291270433601</v>
      </c>
      <c r="CX84" s="1">
        <v>0.20885394330951701</v>
      </c>
      <c r="CY84" s="1">
        <v>0.213646500090972</v>
      </c>
      <c r="CZ84" s="1">
        <v>0.226608730028238</v>
      </c>
      <c r="DA84" s="1">
        <v>0.19380165554863199</v>
      </c>
      <c r="DB84" s="1">
        <v>0.23084178657413901</v>
      </c>
      <c r="DC84" s="1">
        <v>0.213036576136552</v>
      </c>
      <c r="DD84" s="1">
        <v>0.241908471707732</v>
      </c>
      <c r="DE84" s="1">
        <v>0.23477111321135899</v>
      </c>
      <c r="DF84">
        <v>0.20226871649853001</v>
      </c>
      <c r="DG84">
        <v>0.25042862777203401</v>
      </c>
      <c r="DH84">
        <v>0.21752636204655801</v>
      </c>
      <c r="DI84">
        <v>0.21990378986075401</v>
      </c>
    </row>
    <row r="85" spans="1:1549" x14ac:dyDescent="0.25">
      <c r="A85" s="8">
        <v>85</v>
      </c>
      <c r="B85" s="311" t="s">
        <v>386</v>
      </c>
      <c r="C85" s="9" t="s">
        <v>33</v>
      </c>
      <c r="D85" s="9" t="s">
        <v>29</v>
      </c>
      <c r="E85" s="9" t="s">
        <v>286</v>
      </c>
      <c r="F85" s="1">
        <v>21</v>
      </c>
      <c r="G85" s="1">
        <v>3</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v>13044</v>
      </c>
      <c r="AN85" s="1">
        <v>19145</v>
      </c>
      <c r="AO85" s="1">
        <v>27781</v>
      </c>
      <c r="AP85" s="1">
        <v>30429</v>
      </c>
      <c r="AQ85" s="1">
        <v>34827</v>
      </c>
      <c r="AR85" s="1">
        <v>43072</v>
      </c>
      <c r="AS85" s="1">
        <v>41984</v>
      </c>
      <c r="AT85" s="1">
        <v>54092</v>
      </c>
      <c r="AU85" s="1">
        <v>77278</v>
      </c>
      <c r="AV85" s="1">
        <v>87343</v>
      </c>
      <c r="AW85" s="1">
        <v>89096</v>
      </c>
      <c r="AX85" s="1">
        <v>102919</v>
      </c>
      <c r="AY85" s="1">
        <v>109594</v>
      </c>
      <c r="AZ85" s="1">
        <v>152260</v>
      </c>
      <c r="BA85" s="1">
        <v>157286</v>
      </c>
      <c r="BB85" s="1">
        <v>159716</v>
      </c>
      <c r="BC85" s="1">
        <v>185597</v>
      </c>
      <c r="BD85" s="1">
        <v>240737</v>
      </c>
      <c r="BE85" s="1">
        <v>259806</v>
      </c>
      <c r="BF85" s="1">
        <v>228115</v>
      </c>
      <c r="BG85" s="1">
        <v>222951</v>
      </c>
      <c r="BH85" s="1">
        <v>315704</v>
      </c>
      <c r="BI85" s="1">
        <v>392301</v>
      </c>
      <c r="BJ85" s="1">
        <v>368027</v>
      </c>
      <c r="BK85" s="1">
        <v>376541</v>
      </c>
      <c r="BL85" s="1">
        <v>516464</v>
      </c>
      <c r="BM85" s="1">
        <v>580900</v>
      </c>
      <c r="BN85" s="1">
        <v>546259</v>
      </c>
      <c r="BO85" s="1">
        <v>604002</v>
      </c>
      <c r="BP85" s="1">
        <v>672395</v>
      </c>
      <c r="BQ85" s="1">
        <v>707034</v>
      </c>
      <c r="BR85" s="1">
        <v>757643</v>
      </c>
      <c r="BS85" s="1">
        <v>712482</v>
      </c>
      <c r="BT85" s="1">
        <v>668264</v>
      </c>
      <c r="BU85" s="1">
        <v>727459</v>
      </c>
      <c r="BV85" s="1">
        <v>662045</v>
      </c>
      <c r="BW85" s="1">
        <v>626083</v>
      </c>
      <c r="BX85" s="1">
        <v>709286</v>
      </c>
      <c r="BY85" s="1">
        <v>721547</v>
      </c>
      <c r="BZ85" s="1">
        <v>782462</v>
      </c>
      <c r="CA85" s="1">
        <v>886736</v>
      </c>
      <c r="CB85" s="1">
        <v>977667</v>
      </c>
      <c r="CC85" s="1">
        <v>865292</v>
      </c>
      <c r="CD85" s="1">
        <v>1028488</v>
      </c>
      <c r="CE85" s="1">
        <v>956644</v>
      </c>
      <c r="CF85" s="1">
        <v>1012396</v>
      </c>
      <c r="CG85" s="1">
        <v>815057</v>
      </c>
      <c r="CH85" s="1">
        <v>1035495</v>
      </c>
      <c r="CI85" s="1">
        <v>1052310</v>
      </c>
      <c r="CJ85" s="1">
        <v>985439</v>
      </c>
      <c r="CK85" s="1">
        <v>1101583</v>
      </c>
      <c r="CL85" s="1">
        <v>1403251</v>
      </c>
      <c r="CM85" s="1">
        <v>1296350</v>
      </c>
      <c r="CN85" s="1">
        <v>1855390</v>
      </c>
      <c r="CO85" s="1">
        <v>1877004</v>
      </c>
      <c r="CP85" s="1">
        <v>2354967</v>
      </c>
      <c r="CQ85" s="1">
        <v>2181785</v>
      </c>
      <c r="CR85" s="1">
        <v>2460023</v>
      </c>
      <c r="CS85" s="1">
        <v>1710412</v>
      </c>
      <c r="CT85" s="1">
        <v>2578778</v>
      </c>
      <c r="CU85" s="1">
        <v>2680435</v>
      </c>
      <c r="CV85" s="1">
        <v>3425820</v>
      </c>
      <c r="CW85" s="1">
        <v>3638809</v>
      </c>
      <c r="CX85" s="1">
        <v>3816730</v>
      </c>
      <c r="CY85" s="1">
        <v>3775186</v>
      </c>
      <c r="CZ85" s="1">
        <v>4431004</v>
      </c>
      <c r="DA85" s="1">
        <v>3799033</v>
      </c>
      <c r="DB85" s="1">
        <v>4915045</v>
      </c>
      <c r="DC85" s="1">
        <v>4800906</v>
      </c>
      <c r="DD85" s="1">
        <v>4883513</v>
      </c>
      <c r="DE85" s="1">
        <v>5152431</v>
      </c>
      <c r="DF85">
        <v>4534809</v>
      </c>
      <c r="DG85">
        <v>4769141</v>
      </c>
      <c r="DH85">
        <v>5569307</v>
      </c>
      <c r="DI85">
        <v>6289317</v>
      </c>
    </row>
    <row r="86" spans="1:1549" x14ac:dyDescent="0.25">
      <c r="A86" s="93">
        <v>86</v>
      </c>
      <c r="B86" s="311" t="s">
        <v>294</v>
      </c>
      <c r="C86" s="9"/>
      <c r="D86" s="9" t="s">
        <v>29</v>
      </c>
      <c r="E86" s="9" t="s">
        <v>286</v>
      </c>
      <c r="F86" s="329"/>
      <c r="G86" s="329"/>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CD86" s="1"/>
      <c r="CE86" s="1"/>
      <c r="CF86" s="1"/>
      <c r="CG86" s="1"/>
      <c r="CH86" s="1"/>
      <c r="CI86" s="1"/>
      <c r="CJ86" s="1"/>
      <c r="CK86" s="1"/>
      <c r="CL86" s="1"/>
      <c r="CM86" s="1"/>
      <c r="CN86" s="1"/>
      <c r="CO86" s="1"/>
      <c r="CP86" s="1"/>
      <c r="CQ86" s="1"/>
    </row>
    <row r="87" spans="1:1549" x14ac:dyDescent="0.25">
      <c r="A87" s="8">
        <v>87</v>
      </c>
      <c r="B87" s="311" t="s">
        <v>283</v>
      </c>
      <c r="C87" s="9" t="s">
        <v>33</v>
      </c>
      <c r="D87" s="9" t="s">
        <v>29</v>
      </c>
      <c r="E87" s="9" t="s">
        <v>286</v>
      </c>
      <c r="F87" s="1">
        <v>28</v>
      </c>
      <c r="G87" s="1">
        <v>3</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v>2559</v>
      </c>
      <c r="BQ87" s="1">
        <v>2633</v>
      </c>
      <c r="BR87" s="1">
        <v>2683</v>
      </c>
      <c r="BS87" s="1">
        <v>2761</v>
      </c>
      <c r="BT87" s="1">
        <v>2787</v>
      </c>
      <c r="BU87" s="1">
        <v>2963</v>
      </c>
      <c r="BV87" s="1">
        <v>3263</v>
      </c>
      <c r="BW87" s="1">
        <v>3167</v>
      </c>
      <c r="BX87" s="1">
        <v>2881</v>
      </c>
      <c r="BY87" s="1">
        <v>3054</v>
      </c>
      <c r="BZ87" s="1">
        <v>3075</v>
      </c>
      <c r="CA87" s="1">
        <v>3136</v>
      </c>
      <c r="CB87" s="1">
        <v>3333</v>
      </c>
      <c r="CC87" s="1">
        <v>3328</v>
      </c>
      <c r="CD87" s="1">
        <v>3376</v>
      </c>
      <c r="CE87" s="1">
        <v>3423</v>
      </c>
      <c r="CF87" s="1">
        <v>3516</v>
      </c>
      <c r="CG87" s="1">
        <v>3564</v>
      </c>
      <c r="CH87" s="1">
        <v>3722</v>
      </c>
      <c r="CI87" s="1">
        <v>3734</v>
      </c>
      <c r="CJ87" s="1">
        <v>3803</v>
      </c>
      <c r="CK87" s="1">
        <v>3843</v>
      </c>
      <c r="CL87" s="1">
        <v>3873</v>
      </c>
      <c r="CM87" s="1">
        <v>3997</v>
      </c>
      <c r="CN87" s="1">
        <v>4153</v>
      </c>
      <c r="CO87" s="1">
        <v>4322</v>
      </c>
      <c r="CP87" s="1">
        <v>4426</v>
      </c>
      <c r="CQ87" s="1">
        <v>4629</v>
      </c>
      <c r="CR87" s="1">
        <v>4822</v>
      </c>
      <c r="CS87" s="1">
        <v>5073</v>
      </c>
      <c r="CT87" s="1">
        <v>5163</v>
      </c>
      <c r="CU87" s="1">
        <v>5181</v>
      </c>
      <c r="CV87" s="1">
        <v>5267</v>
      </c>
      <c r="CW87" s="1">
        <v>5411</v>
      </c>
      <c r="CX87" s="1">
        <v>5460</v>
      </c>
      <c r="CY87" s="1">
        <v>5245</v>
      </c>
      <c r="CZ87" s="1">
        <v>5605</v>
      </c>
      <c r="DA87" s="1">
        <v>5324</v>
      </c>
      <c r="DB87" s="1">
        <v>5351</v>
      </c>
      <c r="DC87" s="1">
        <v>5431</v>
      </c>
      <c r="DD87" s="1">
        <v>5466</v>
      </c>
      <c r="DE87" s="1">
        <v>5500</v>
      </c>
      <c r="DF87">
        <v>5547</v>
      </c>
      <c r="DG87">
        <v>5589</v>
      </c>
      <c r="DH87">
        <v>5641</v>
      </c>
      <c r="DI87">
        <v>5982</v>
      </c>
    </row>
    <row r="88" spans="1:1549" x14ac:dyDescent="0.25">
      <c r="A88" s="8">
        <v>88</v>
      </c>
      <c r="B88" s="311" t="s">
        <v>284</v>
      </c>
      <c r="C88" s="9" t="s">
        <v>33</v>
      </c>
      <c r="D88" s="9" t="s">
        <v>29</v>
      </c>
      <c r="E88" s="9" t="s">
        <v>286</v>
      </c>
      <c r="F88" s="1">
        <v>29</v>
      </c>
      <c r="G88" s="1">
        <v>3</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v>0.56772046589018299</v>
      </c>
      <c r="BQ88" s="1">
        <v>0.56592621250712005</v>
      </c>
      <c r="BR88" s="1">
        <v>0.55811070270360197</v>
      </c>
      <c r="BS88" s="1">
        <v>0.55232814012850995</v>
      </c>
      <c r="BT88" s="1">
        <v>0.55041305665877405</v>
      </c>
      <c r="BU88" s="1">
        <v>0.57450092292419597</v>
      </c>
      <c r="BV88" s="4">
        <v>0.62406643448258703</v>
      </c>
      <c r="BW88" s="4">
        <v>0.59535670645737404</v>
      </c>
      <c r="BX88" s="4">
        <v>0.53442109637016599</v>
      </c>
      <c r="BY88" s="4">
        <v>0.55132324800519905</v>
      </c>
      <c r="BZ88" s="4">
        <v>0.55006484504270803</v>
      </c>
      <c r="CA88" s="4">
        <v>0.54110294587072505</v>
      </c>
      <c r="CB88" s="4">
        <v>0.55109764828627295</v>
      </c>
      <c r="CC88" s="4">
        <v>0.55027091914092896</v>
      </c>
      <c r="CD88" s="4">
        <v>0.54806173486864196</v>
      </c>
      <c r="CE88" s="1">
        <v>0.55097970727090395</v>
      </c>
      <c r="CF88" s="1">
        <v>0.55989311710460699</v>
      </c>
      <c r="CG88" s="1">
        <v>0.55980259262109799</v>
      </c>
      <c r="CH88" s="1">
        <v>0.53784028657841398</v>
      </c>
      <c r="CI88" s="1">
        <v>0.53356272434212004</v>
      </c>
      <c r="CJ88" s="1">
        <v>0.535678316930562</v>
      </c>
      <c r="CK88" s="1">
        <v>0.53511603231582905</v>
      </c>
      <c r="CL88" s="1">
        <v>0.53137412277993901</v>
      </c>
      <c r="CM88" s="1">
        <v>0.53703917685343705</v>
      </c>
      <c r="CN88" s="1">
        <v>0.55191715793894203</v>
      </c>
      <c r="CO88" s="1">
        <v>0.56080708469847895</v>
      </c>
      <c r="CP88" s="1">
        <v>0.56772267016929101</v>
      </c>
      <c r="CQ88" s="1">
        <v>0.58024678977742805</v>
      </c>
      <c r="CR88" s="1">
        <v>0.59570062769699095</v>
      </c>
      <c r="CS88" s="1">
        <v>0.61427471266038003</v>
      </c>
      <c r="CT88" s="1">
        <v>0.61904544942244</v>
      </c>
      <c r="CU88" s="1">
        <v>0.61829981275575996</v>
      </c>
      <c r="CV88" s="1">
        <v>0.62090054745816303</v>
      </c>
      <c r="CW88" s="1">
        <v>0.63111903201200004</v>
      </c>
      <c r="CX88" s="1">
        <v>0.63210027472050401</v>
      </c>
      <c r="CY88" s="1">
        <v>0.59379935355685198</v>
      </c>
      <c r="CZ88" s="1">
        <v>0.62701500585064895</v>
      </c>
      <c r="DA88" s="1">
        <v>0.57909220444434795</v>
      </c>
      <c r="DB88" s="1">
        <v>0.57746390715684004</v>
      </c>
      <c r="DC88" s="1">
        <v>0.58129889423699599</v>
      </c>
      <c r="DD88" s="1">
        <v>0.57943851919853895</v>
      </c>
      <c r="DE88" s="1">
        <v>0.577634011090573</v>
      </c>
      <c r="DF88">
        <v>0.576375763331612</v>
      </c>
      <c r="DG88">
        <v>0.57686650737210399</v>
      </c>
      <c r="DH88">
        <v>0.57669325051141795</v>
      </c>
      <c r="DI88">
        <v>0.605597371897731</v>
      </c>
    </row>
    <row r="89" spans="1:1549" s="416" customFormat="1" x14ac:dyDescent="0.25">
      <c r="A89" s="412">
        <v>89</v>
      </c>
      <c r="B89" s="413" t="s">
        <v>285</v>
      </c>
      <c r="C89" s="414" t="s">
        <v>152</v>
      </c>
      <c r="D89" s="415"/>
      <c r="E89" s="415"/>
      <c r="F89" s="415"/>
      <c r="G89" s="415"/>
      <c r="H89" s="415" t="str">
        <f t="shared" ref="H89:AC89" si="115">IFERROR(H11/H78,"")</f>
        <v/>
      </c>
      <c r="I89" s="415" t="str">
        <f t="shared" si="115"/>
        <v/>
      </c>
      <c r="J89" s="415" t="str">
        <f t="shared" si="115"/>
        <v/>
      </c>
      <c r="K89" s="415" t="str">
        <f t="shared" si="115"/>
        <v/>
      </c>
      <c r="L89" s="415" t="str">
        <f t="shared" si="115"/>
        <v/>
      </c>
      <c r="M89" s="415" t="str">
        <f t="shared" si="115"/>
        <v/>
      </c>
      <c r="N89" s="415" t="str">
        <f t="shared" si="115"/>
        <v/>
      </c>
      <c r="O89" s="415" t="str">
        <f t="shared" si="115"/>
        <v/>
      </c>
      <c r="P89" s="415" t="str">
        <f t="shared" si="115"/>
        <v/>
      </c>
      <c r="Q89" s="415" t="str">
        <f t="shared" si="115"/>
        <v/>
      </c>
      <c r="R89" s="415" t="str">
        <f t="shared" si="115"/>
        <v/>
      </c>
      <c r="S89" s="415" t="str">
        <f t="shared" si="115"/>
        <v/>
      </c>
      <c r="T89" s="415" t="str">
        <f t="shared" si="115"/>
        <v/>
      </c>
      <c r="U89" s="415" t="str">
        <f t="shared" si="115"/>
        <v/>
      </c>
      <c r="V89" s="415" t="str">
        <f t="shared" si="115"/>
        <v/>
      </c>
      <c r="W89" s="415" t="str">
        <f t="shared" si="115"/>
        <v/>
      </c>
      <c r="X89" s="415" t="str">
        <f t="shared" si="115"/>
        <v/>
      </c>
      <c r="Y89" s="415" t="str">
        <f t="shared" si="115"/>
        <v/>
      </c>
      <c r="Z89" s="415" t="str">
        <f t="shared" si="115"/>
        <v/>
      </c>
      <c r="AA89" s="415" t="str">
        <f t="shared" si="115"/>
        <v/>
      </c>
      <c r="AB89" s="415" t="str">
        <f t="shared" si="115"/>
        <v/>
      </c>
      <c r="AC89" s="415" t="str">
        <f t="shared" si="115"/>
        <v/>
      </c>
      <c r="AD89" s="415"/>
      <c r="AE89" s="415"/>
      <c r="AF89" s="415"/>
      <c r="AG89" s="415"/>
      <c r="AH89" s="415"/>
      <c r="AI89" s="415"/>
      <c r="AJ89" s="415"/>
      <c r="AK89" s="415"/>
      <c r="AL89" s="415"/>
      <c r="AM89" s="415">
        <f>AM85/AM78</f>
        <v>383.64705882352939</v>
      </c>
      <c r="AN89" s="415">
        <f t="shared" ref="AN89:BP89" si="116">AN85/AN78</f>
        <v>490.89743589743591</v>
      </c>
      <c r="AO89" s="415">
        <f t="shared" si="116"/>
        <v>544.72549019607845</v>
      </c>
      <c r="AP89" s="415">
        <f t="shared" si="116"/>
        <v>596.64705882352939</v>
      </c>
      <c r="AQ89" s="415">
        <f t="shared" si="116"/>
        <v>644.94444444444446</v>
      </c>
      <c r="AR89" s="415">
        <f t="shared" si="116"/>
        <v>742.62068965517244</v>
      </c>
      <c r="AS89" s="415">
        <f t="shared" si="116"/>
        <v>677.16129032258061</v>
      </c>
      <c r="AT89" s="415">
        <f t="shared" si="116"/>
        <v>845.1875</v>
      </c>
      <c r="AU89" s="415">
        <f t="shared" si="116"/>
        <v>1030.3733333333332</v>
      </c>
      <c r="AV89" s="415">
        <f t="shared" si="116"/>
        <v>1213.0972222222222</v>
      </c>
      <c r="AW89" s="415">
        <f t="shared" si="116"/>
        <v>1127.7974683544303</v>
      </c>
      <c r="AX89" s="415">
        <f t="shared" si="116"/>
        <v>1255.1097560975609</v>
      </c>
      <c r="AY89" s="415">
        <f t="shared" si="116"/>
        <v>1204.3296703296703</v>
      </c>
      <c r="AZ89" s="415">
        <f t="shared" si="116"/>
        <v>1396.880733944954</v>
      </c>
      <c r="BA89" s="415">
        <f t="shared" si="116"/>
        <v>1456.351851851852</v>
      </c>
      <c r="BB89" s="415">
        <f t="shared" si="116"/>
        <v>1465.2844036697247</v>
      </c>
      <c r="BC89" s="415">
        <f t="shared" si="116"/>
        <v>1613.8869565217392</v>
      </c>
      <c r="BD89" s="415">
        <f t="shared" si="116"/>
        <v>2208.5963302752293</v>
      </c>
      <c r="BE89" s="415">
        <f t="shared" si="116"/>
        <v>2078.4479999999999</v>
      </c>
      <c r="BF89" s="415">
        <f t="shared" si="116"/>
        <v>1754.7307692307693</v>
      </c>
      <c r="BG89" s="415">
        <f t="shared" si="116"/>
        <v>1486.34</v>
      </c>
      <c r="BH89" s="415">
        <f t="shared" si="116"/>
        <v>1879.1904761904761</v>
      </c>
      <c r="BI89" s="415">
        <f t="shared" si="116"/>
        <v>2406.7546012269941</v>
      </c>
      <c r="BJ89" s="415">
        <f t="shared" si="116"/>
        <v>2115.0977011494251</v>
      </c>
      <c r="BK89" s="415">
        <f t="shared" si="116"/>
        <v>2310.0674846625766</v>
      </c>
      <c r="BL89" s="415">
        <f t="shared" si="116"/>
        <v>3092.5988023952095</v>
      </c>
      <c r="BM89" s="415">
        <f t="shared" si="116"/>
        <v>3025.5208333333335</v>
      </c>
      <c r="BN89" s="415">
        <f t="shared" si="116"/>
        <v>3392.913043478261</v>
      </c>
      <c r="BO89" s="415">
        <f t="shared" si="116"/>
        <v>3113.4123711340208</v>
      </c>
      <c r="BP89" s="415">
        <f t="shared" si="116"/>
        <v>3483.9119170984454</v>
      </c>
      <c r="BQ89" s="415">
        <v>3482.9261083743841</v>
      </c>
      <c r="BR89" s="415">
        <f t="shared" ref="BR89:DU89" si="117">IFERROR(BR11/BR78,"")</f>
        <v>3885.3487179487179</v>
      </c>
      <c r="BS89" s="415">
        <f t="shared" si="117"/>
        <v>3635.112244897959</v>
      </c>
      <c r="BT89" s="415">
        <f t="shared" si="117"/>
        <v>3392.203045685279</v>
      </c>
      <c r="BU89" s="415">
        <f t="shared" si="117"/>
        <v>3601.2821782178216</v>
      </c>
      <c r="BV89" s="415">
        <f t="shared" si="117"/>
        <v>3229.4878048780488</v>
      </c>
      <c r="BW89" s="415">
        <f t="shared" si="117"/>
        <v>3054.0634146341463</v>
      </c>
      <c r="BX89" s="415">
        <f t="shared" si="117"/>
        <v>3361.5450236966826</v>
      </c>
      <c r="BY89" s="415">
        <f t="shared" si="117"/>
        <v>3387.5446009389671</v>
      </c>
      <c r="BZ89" s="415">
        <f t="shared" si="117"/>
        <v>3605.8156682027648</v>
      </c>
      <c r="CA89" s="415">
        <f t="shared" si="117"/>
        <v>4049.0228310502284</v>
      </c>
      <c r="CB89" s="415">
        <f t="shared" si="117"/>
        <v>4526.2361111111113</v>
      </c>
      <c r="CC89" s="415">
        <f t="shared" si="117"/>
        <v>3915.3484162895929</v>
      </c>
      <c r="CD89" s="415">
        <f t="shared" si="117"/>
        <v>4674.9454545454546</v>
      </c>
      <c r="CE89" s="415">
        <f t="shared" si="117"/>
        <v>4251.7511111111107</v>
      </c>
      <c r="CF89" s="415">
        <f t="shared" si="117"/>
        <v>4420.9432314410478</v>
      </c>
      <c r="CG89" s="415">
        <f t="shared" si="117"/>
        <v>4095.7638190954772</v>
      </c>
      <c r="CH89" s="415">
        <f t="shared" si="117"/>
        <v>4521.812227074236</v>
      </c>
      <c r="CI89" s="415">
        <f t="shared" si="117"/>
        <v>4497.0512820512822</v>
      </c>
      <c r="CJ89" s="415">
        <f t="shared" si="117"/>
        <v>4479.2681818181818</v>
      </c>
      <c r="CK89" s="415">
        <f t="shared" si="117"/>
        <v>5535.5929648241208</v>
      </c>
      <c r="CL89" s="415">
        <f t="shared" si="117"/>
        <v>5774.6954732510285</v>
      </c>
      <c r="CM89" s="415">
        <f t="shared" si="117"/>
        <v>5539.9572649572647</v>
      </c>
      <c r="CN89" s="415">
        <f t="shared" si="117"/>
        <v>7421.56</v>
      </c>
      <c r="CO89" s="415">
        <f t="shared" si="117"/>
        <v>7448.4285714285716</v>
      </c>
      <c r="CP89" s="415">
        <f t="shared" si="117"/>
        <v>9127.7790697674427</v>
      </c>
      <c r="CQ89" s="415">
        <f t="shared" si="117"/>
        <v>8589.7047244094483</v>
      </c>
      <c r="CR89" s="415">
        <f t="shared" si="117"/>
        <v>9609.46484375</v>
      </c>
      <c r="CS89" s="415">
        <f t="shared" si="117"/>
        <v>8262.8599033816427</v>
      </c>
      <c r="CT89" s="415">
        <f t="shared" si="117"/>
        <v>9995.2635658914733</v>
      </c>
      <c r="CU89" s="415">
        <f t="shared" si="117"/>
        <v>10389.282945736433</v>
      </c>
      <c r="CV89" s="415">
        <f t="shared" si="117"/>
        <v>12927.622641509433</v>
      </c>
      <c r="CW89" s="415">
        <f t="shared" si="117"/>
        <v>13577.64552238806</v>
      </c>
      <c r="CX89" s="415">
        <f t="shared" si="117"/>
        <v>14567.67175572519</v>
      </c>
      <c r="CY89" s="415">
        <f t="shared" si="117"/>
        <v>13879.360294117647</v>
      </c>
      <c r="CZ89" s="415">
        <f t="shared" si="117"/>
        <v>16290.455882352941</v>
      </c>
      <c r="DA89" s="415">
        <f t="shared" si="117"/>
        <v>14898.168627450981</v>
      </c>
      <c r="DB89" s="415">
        <f t="shared" si="117"/>
        <v>18271.54275092937</v>
      </c>
      <c r="DC89" s="415">
        <f t="shared" si="117"/>
        <v>18048.518796992481</v>
      </c>
      <c r="DD89" s="415">
        <f t="shared" si="117"/>
        <v>18222.063432835821</v>
      </c>
      <c r="DE89" s="415">
        <f t="shared" si="117"/>
        <v>19154.018587360595</v>
      </c>
      <c r="DF89" s="416">
        <f t="shared" si="117"/>
        <v>17783.564705882352</v>
      </c>
      <c r="DG89" s="416">
        <f t="shared" si="117"/>
        <v>18202.82824427481</v>
      </c>
      <c r="DH89" s="416">
        <f t="shared" si="117"/>
        <v>21503.115830115828</v>
      </c>
      <c r="DI89" s="416">
        <f t="shared" si="117"/>
        <v>23207.81180811808</v>
      </c>
      <c r="DJ89" s="416" t="str">
        <f t="shared" si="117"/>
        <v/>
      </c>
      <c r="DK89" s="416" t="str">
        <f t="shared" si="117"/>
        <v/>
      </c>
      <c r="DL89" s="416" t="str">
        <f t="shared" si="117"/>
        <v/>
      </c>
      <c r="DM89" s="416" t="str">
        <f t="shared" si="117"/>
        <v/>
      </c>
      <c r="DN89" s="416" t="str">
        <f t="shared" si="117"/>
        <v/>
      </c>
      <c r="DO89" s="416" t="str">
        <f t="shared" si="117"/>
        <v/>
      </c>
      <c r="DP89" s="416" t="str">
        <f t="shared" si="117"/>
        <v/>
      </c>
      <c r="DQ89" s="416" t="str">
        <f t="shared" si="117"/>
        <v/>
      </c>
      <c r="DR89" s="416" t="str">
        <f t="shared" si="117"/>
        <v/>
      </c>
      <c r="DS89" s="416" t="str">
        <f t="shared" si="117"/>
        <v/>
      </c>
      <c r="DT89" s="416" t="str">
        <f t="shared" si="117"/>
        <v/>
      </c>
      <c r="DU89" s="416" t="str">
        <f t="shared" si="117"/>
        <v/>
      </c>
      <c r="DV89" s="416" t="str">
        <f t="shared" ref="DV89:GG89" si="118">IFERROR(DV11/DV78,"")</f>
        <v/>
      </c>
      <c r="DW89" s="416" t="str">
        <f t="shared" si="118"/>
        <v/>
      </c>
      <c r="DX89" s="416" t="str">
        <f t="shared" si="118"/>
        <v/>
      </c>
      <c r="DY89" s="416" t="str">
        <f t="shared" si="118"/>
        <v/>
      </c>
      <c r="DZ89" s="416" t="str">
        <f t="shared" si="118"/>
        <v/>
      </c>
      <c r="EA89" s="416" t="str">
        <f t="shared" si="118"/>
        <v/>
      </c>
      <c r="EB89" s="416" t="str">
        <f t="shared" si="118"/>
        <v/>
      </c>
      <c r="EC89" s="416" t="str">
        <f t="shared" si="118"/>
        <v/>
      </c>
      <c r="ED89" s="416" t="str">
        <f t="shared" si="118"/>
        <v/>
      </c>
      <c r="EE89" s="416" t="str">
        <f t="shared" si="118"/>
        <v/>
      </c>
      <c r="EF89" s="416" t="str">
        <f t="shared" si="118"/>
        <v/>
      </c>
      <c r="EG89" s="416" t="str">
        <f t="shared" si="118"/>
        <v/>
      </c>
      <c r="EH89" s="416" t="str">
        <f t="shared" si="118"/>
        <v/>
      </c>
      <c r="EI89" s="416" t="str">
        <f t="shared" si="118"/>
        <v/>
      </c>
      <c r="EJ89" s="416" t="str">
        <f t="shared" si="118"/>
        <v/>
      </c>
      <c r="EK89" s="416" t="str">
        <f t="shared" si="118"/>
        <v/>
      </c>
      <c r="EL89" s="416" t="str">
        <f t="shared" si="118"/>
        <v/>
      </c>
      <c r="EM89" s="416" t="str">
        <f t="shared" si="118"/>
        <v/>
      </c>
      <c r="EN89" s="416" t="str">
        <f t="shared" si="118"/>
        <v/>
      </c>
      <c r="EO89" s="416" t="str">
        <f t="shared" si="118"/>
        <v/>
      </c>
      <c r="EP89" s="416" t="str">
        <f t="shared" si="118"/>
        <v/>
      </c>
      <c r="EQ89" s="416" t="str">
        <f t="shared" si="118"/>
        <v/>
      </c>
      <c r="ER89" s="416" t="str">
        <f t="shared" si="118"/>
        <v/>
      </c>
      <c r="ES89" s="416" t="str">
        <f t="shared" si="118"/>
        <v/>
      </c>
      <c r="ET89" s="416" t="str">
        <f t="shared" si="118"/>
        <v/>
      </c>
      <c r="EU89" s="416" t="str">
        <f t="shared" si="118"/>
        <v/>
      </c>
      <c r="EV89" s="416" t="str">
        <f t="shared" si="118"/>
        <v/>
      </c>
      <c r="EW89" s="416" t="str">
        <f t="shared" si="118"/>
        <v/>
      </c>
      <c r="EX89" s="416" t="str">
        <f t="shared" si="118"/>
        <v/>
      </c>
      <c r="EY89" s="416" t="str">
        <f t="shared" si="118"/>
        <v/>
      </c>
      <c r="EZ89" s="416" t="str">
        <f t="shared" si="118"/>
        <v/>
      </c>
      <c r="FA89" s="416" t="str">
        <f t="shared" si="118"/>
        <v/>
      </c>
      <c r="FB89" s="416" t="str">
        <f t="shared" si="118"/>
        <v/>
      </c>
      <c r="FC89" s="416" t="str">
        <f t="shared" si="118"/>
        <v/>
      </c>
      <c r="FD89" s="416" t="str">
        <f t="shared" si="118"/>
        <v/>
      </c>
      <c r="FE89" s="416" t="str">
        <f t="shared" si="118"/>
        <v/>
      </c>
      <c r="FF89" s="416" t="str">
        <f t="shared" si="118"/>
        <v/>
      </c>
      <c r="FG89" s="416" t="str">
        <f t="shared" si="118"/>
        <v/>
      </c>
      <c r="FH89" s="416" t="str">
        <f t="shared" si="118"/>
        <v/>
      </c>
      <c r="FI89" s="416" t="str">
        <f t="shared" si="118"/>
        <v/>
      </c>
      <c r="FJ89" s="416" t="str">
        <f t="shared" si="118"/>
        <v/>
      </c>
      <c r="FK89" s="416" t="str">
        <f t="shared" si="118"/>
        <v/>
      </c>
      <c r="FL89" s="416" t="str">
        <f t="shared" si="118"/>
        <v/>
      </c>
      <c r="FM89" s="416" t="str">
        <f t="shared" si="118"/>
        <v/>
      </c>
      <c r="FN89" s="416" t="str">
        <f t="shared" si="118"/>
        <v/>
      </c>
      <c r="FO89" s="416" t="str">
        <f t="shared" si="118"/>
        <v/>
      </c>
      <c r="FP89" s="416" t="str">
        <f t="shared" si="118"/>
        <v/>
      </c>
      <c r="FQ89" s="416" t="str">
        <f t="shared" si="118"/>
        <v/>
      </c>
      <c r="FR89" s="416" t="str">
        <f t="shared" si="118"/>
        <v/>
      </c>
      <c r="FS89" s="416" t="str">
        <f t="shared" si="118"/>
        <v/>
      </c>
      <c r="FT89" s="416" t="str">
        <f t="shared" si="118"/>
        <v/>
      </c>
      <c r="FU89" s="416" t="str">
        <f t="shared" si="118"/>
        <v/>
      </c>
      <c r="FV89" s="416" t="str">
        <f t="shared" si="118"/>
        <v/>
      </c>
      <c r="FW89" s="416" t="str">
        <f t="shared" si="118"/>
        <v/>
      </c>
      <c r="FX89" s="416" t="str">
        <f t="shared" si="118"/>
        <v/>
      </c>
      <c r="FY89" s="416" t="str">
        <f t="shared" si="118"/>
        <v/>
      </c>
      <c r="FZ89" s="416" t="str">
        <f t="shared" si="118"/>
        <v/>
      </c>
      <c r="GA89" s="416" t="str">
        <f t="shared" si="118"/>
        <v/>
      </c>
      <c r="GB89" s="416" t="str">
        <f t="shared" si="118"/>
        <v/>
      </c>
      <c r="GC89" s="416" t="str">
        <f t="shared" si="118"/>
        <v/>
      </c>
      <c r="GD89" s="416" t="str">
        <f t="shared" si="118"/>
        <v/>
      </c>
      <c r="GE89" s="416" t="str">
        <f t="shared" si="118"/>
        <v/>
      </c>
      <c r="GF89" s="416" t="str">
        <f t="shared" si="118"/>
        <v/>
      </c>
      <c r="GG89" s="416" t="str">
        <f t="shared" si="118"/>
        <v/>
      </c>
      <c r="GH89" s="416" t="str">
        <f t="shared" ref="GH89:IS89" si="119">IFERROR(GH11/GH78,"")</f>
        <v/>
      </c>
      <c r="GI89" s="416" t="str">
        <f t="shared" si="119"/>
        <v/>
      </c>
      <c r="GJ89" s="416" t="str">
        <f t="shared" si="119"/>
        <v/>
      </c>
      <c r="GK89" s="416" t="str">
        <f t="shared" si="119"/>
        <v/>
      </c>
      <c r="GL89" s="416" t="str">
        <f t="shared" si="119"/>
        <v/>
      </c>
      <c r="GM89" s="416" t="str">
        <f t="shared" si="119"/>
        <v/>
      </c>
      <c r="GN89" s="416" t="str">
        <f t="shared" si="119"/>
        <v/>
      </c>
      <c r="GO89" s="416" t="str">
        <f t="shared" si="119"/>
        <v/>
      </c>
      <c r="GP89" s="416" t="str">
        <f t="shared" si="119"/>
        <v/>
      </c>
      <c r="GQ89" s="416" t="str">
        <f t="shared" si="119"/>
        <v/>
      </c>
      <c r="GR89" s="416" t="str">
        <f t="shared" si="119"/>
        <v/>
      </c>
      <c r="GS89" s="416" t="str">
        <f t="shared" si="119"/>
        <v/>
      </c>
      <c r="GT89" s="416" t="str">
        <f t="shared" si="119"/>
        <v/>
      </c>
      <c r="GU89" s="416" t="str">
        <f t="shared" si="119"/>
        <v/>
      </c>
      <c r="GV89" s="416" t="str">
        <f t="shared" si="119"/>
        <v/>
      </c>
      <c r="GW89" s="416" t="str">
        <f t="shared" si="119"/>
        <v/>
      </c>
      <c r="GX89" s="416" t="str">
        <f t="shared" si="119"/>
        <v/>
      </c>
      <c r="GY89" s="416" t="str">
        <f t="shared" si="119"/>
        <v/>
      </c>
      <c r="GZ89" s="416" t="str">
        <f t="shared" si="119"/>
        <v/>
      </c>
      <c r="HA89" s="416" t="str">
        <f t="shared" si="119"/>
        <v/>
      </c>
      <c r="HB89" s="416" t="str">
        <f t="shared" si="119"/>
        <v/>
      </c>
      <c r="HC89" s="416" t="str">
        <f t="shared" si="119"/>
        <v/>
      </c>
      <c r="HD89" s="416" t="str">
        <f t="shared" si="119"/>
        <v/>
      </c>
      <c r="HE89" s="416" t="str">
        <f t="shared" si="119"/>
        <v/>
      </c>
      <c r="HF89" s="416" t="str">
        <f t="shared" si="119"/>
        <v/>
      </c>
      <c r="HG89" s="416" t="str">
        <f t="shared" si="119"/>
        <v/>
      </c>
      <c r="HH89" s="416" t="str">
        <f t="shared" si="119"/>
        <v/>
      </c>
      <c r="HI89" s="416" t="str">
        <f t="shared" si="119"/>
        <v/>
      </c>
      <c r="HJ89" s="416" t="str">
        <f t="shared" si="119"/>
        <v/>
      </c>
      <c r="HK89" s="416" t="str">
        <f t="shared" si="119"/>
        <v/>
      </c>
      <c r="HL89" s="416" t="str">
        <f t="shared" si="119"/>
        <v/>
      </c>
      <c r="HM89" s="416" t="str">
        <f t="shared" si="119"/>
        <v/>
      </c>
      <c r="HN89" s="416" t="str">
        <f t="shared" si="119"/>
        <v/>
      </c>
      <c r="HO89" s="416" t="str">
        <f t="shared" si="119"/>
        <v/>
      </c>
      <c r="HP89" s="416" t="str">
        <f t="shared" si="119"/>
        <v/>
      </c>
      <c r="HQ89" s="416" t="str">
        <f t="shared" si="119"/>
        <v/>
      </c>
      <c r="HR89" s="416" t="str">
        <f t="shared" si="119"/>
        <v/>
      </c>
      <c r="HS89" s="416" t="str">
        <f t="shared" si="119"/>
        <v/>
      </c>
      <c r="HT89" s="416" t="str">
        <f t="shared" si="119"/>
        <v/>
      </c>
      <c r="HU89" s="416" t="str">
        <f t="shared" si="119"/>
        <v/>
      </c>
      <c r="HV89" s="416" t="str">
        <f t="shared" si="119"/>
        <v/>
      </c>
      <c r="HW89" s="416" t="str">
        <f t="shared" si="119"/>
        <v/>
      </c>
      <c r="HX89" s="416" t="str">
        <f t="shared" si="119"/>
        <v/>
      </c>
      <c r="HY89" s="416" t="str">
        <f t="shared" si="119"/>
        <v/>
      </c>
      <c r="HZ89" s="416" t="str">
        <f t="shared" si="119"/>
        <v/>
      </c>
      <c r="IA89" s="416" t="str">
        <f t="shared" si="119"/>
        <v/>
      </c>
      <c r="IB89" s="416" t="str">
        <f t="shared" si="119"/>
        <v/>
      </c>
      <c r="IC89" s="416" t="str">
        <f t="shared" si="119"/>
        <v/>
      </c>
      <c r="ID89" s="416" t="str">
        <f t="shared" si="119"/>
        <v/>
      </c>
      <c r="IE89" s="416" t="str">
        <f t="shared" si="119"/>
        <v/>
      </c>
      <c r="IF89" s="416" t="str">
        <f t="shared" si="119"/>
        <v/>
      </c>
      <c r="IG89" s="416" t="str">
        <f t="shared" si="119"/>
        <v/>
      </c>
      <c r="IH89" s="416" t="str">
        <f t="shared" si="119"/>
        <v/>
      </c>
      <c r="II89" s="416" t="str">
        <f t="shared" si="119"/>
        <v/>
      </c>
      <c r="IJ89" s="416" t="str">
        <f t="shared" si="119"/>
        <v/>
      </c>
      <c r="IK89" s="416" t="str">
        <f t="shared" si="119"/>
        <v/>
      </c>
      <c r="IL89" s="416" t="str">
        <f t="shared" si="119"/>
        <v/>
      </c>
      <c r="IM89" s="416" t="str">
        <f t="shared" si="119"/>
        <v/>
      </c>
      <c r="IN89" s="416" t="str">
        <f t="shared" si="119"/>
        <v/>
      </c>
      <c r="IO89" s="416" t="str">
        <f t="shared" si="119"/>
        <v/>
      </c>
      <c r="IP89" s="416" t="str">
        <f t="shared" si="119"/>
        <v/>
      </c>
      <c r="IQ89" s="416" t="str">
        <f t="shared" si="119"/>
        <v/>
      </c>
      <c r="IR89" s="416" t="str">
        <f t="shared" si="119"/>
        <v/>
      </c>
      <c r="IS89" s="416" t="str">
        <f t="shared" si="119"/>
        <v/>
      </c>
      <c r="IT89" s="416" t="str">
        <f t="shared" ref="IT89:LE89" si="120">IFERROR(IT11/IT78,"")</f>
        <v/>
      </c>
      <c r="IU89" s="416" t="str">
        <f t="shared" si="120"/>
        <v/>
      </c>
      <c r="IV89" s="416" t="str">
        <f t="shared" si="120"/>
        <v/>
      </c>
      <c r="IW89" s="416" t="str">
        <f t="shared" si="120"/>
        <v/>
      </c>
      <c r="IX89" s="416" t="str">
        <f t="shared" si="120"/>
        <v/>
      </c>
      <c r="IY89" s="416" t="str">
        <f t="shared" si="120"/>
        <v/>
      </c>
      <c r="IZ89" s="416" t="str">
        <f t="shared" si="120"/>
        <v/>
      </c>
      <c r="JA89" s="416" t="str">
        <f t="shared" si="120"/>
        <v/>
      </c>
      <c r="JB89" s="416" t="str">
        <f t="shared" si="120"/>
        <v/>
      </c>
      <c r="JC89" s="416" t="str">
        <f t="shared" si="120"/>
        <v/>
      </c>
      <c r="JD89" s="416" t="str">
        <f t="shared" si="120"/>
        <v/>
      </c>
      <c r="JE89" s="416" t="str">
        <f t="shared" si="120"/>
        <v/>
      </c>
      <c r="JF89" s="416" t="str">
        <f t="shared" si="120"/>
        <v/>
      </c>
      <c r="JG89" s="416" t="str">
        <f t="shared" si="120"/>
        <v/>
      </c>
      <c r="JH89" s="416" t="str">
        <f t="shared" si="120"/>
        <v/>
      </c>
      <c r="JI89" s="416" t="str">
        <f t="shared" si="120"/>
        <v/>
      </c>
      <c r="JJ89" s="416" t="str">
        <f t="shared" si="120"/>
        <v/>
      </c>
      <c r="JK89" s="416" t="str">
        <f t="shared" si="120"/>
        <v/>
      </c>
      <c r="JL89" s="416" t="str">
        <f t="shared" si="120"/>
        <v/>
      </c>
      <c r="JM89" s="416" t="str">
        <f t="shared" si="120"/>
        <v/>
      </c>
      <c r="JN89" s="416" t="str">
        <f t="shared" si="120"/>
        <v/>
      </c>
      <c r="JO89" s="416" t="str">
        <f t="shared" si="120"/>
        <v/>
      </c>
      <c r="JP89" s="416" t="str">
        <f t="shared" si="120"/>
        <v/>
      </c>
      <c r="JQ89" s="416" t="str">
        <f t="shared" si="120"/>
        <v/>
      </c>
      <c r="JR89" s="416" t="str">
        <f t="shared" si="120"/>
        <v/>
      </c>
      <c r="JS89" s="416" t="str">
        <f t="shared" si="120"/>
        <v/>
      </c>
      <c r="JT89" s="416" t="str">
        <f t="shared" si="120"/>
        <v/>
      </c>
      <c r="JU89" s="416" t="str">
        <f t="shared" si="120"/>
        <v/>
      </c>
      <c r="JV89" s="416" t="str">
        <f t="shared" si="120"/>
        <v/>
      </c>
      <c r="JW89" s="416" t="str">
        <f t="shared" si="120"/>
        <v/>
      </c>
      <c r="JX89" s="416" t="str">
        <f t="shared" si="120"/>
        <v/>
      </c>
      <c r="JY89" s="416" t="str">
        <f t="shared" si="120"/>
        <v/>
      </c>
      <c r="JZ89" s="416" t="str">
        <f t="shared" si="120"/>
        <v/>
      </c>
      <c r="KA89" s="416" t="str">
        <f t="shared" si="120"/>
        <v/>
      </c>
      <c r="KB89" s="416" t="str">
        <f t="shared" si="120"/>
        <v/>
      </c>
      <c r="KC89" s="416" t="str">
        <f t="shared" si="120"/>
        <v/>
      </c>
      <c r="KD89" s="416" t="str">
        <f t="shared" si="120"/>
        <v/>
      </c>
      <c r="KE89" s="416" t="str">
        <f t="shared" si="120"/>
        <v/>
      </c>
      <c r="KF89" s="416" t="str">
        <f t="shared" si="120"/>
        <v/>
      </c>
      <c r="KG89" s="416" t="str">
        <f t="shared" si="120"/>
        <v/>
      </c>
      <c r="KH89" s="416" t="str">
        <f t="shared" si="120"/>
        <v/>
      </c>
      <c r="KI89" s="416" t="str">
        <f t="shared" si="120"/>
        <v/>
      </c>
      <c r="KJ89" s="416" t="str">
        <f t="shared" si="120"/>
        <v/>
      </c>
      <c r="KK89" s="416" t="str">
        <f t="shared" si="120"/>
        <v/>
      </c>
      <c r="KL89" s="416" t="str">
        <f t="shared" si="120"/>
        <v/>
      </c>
      <c r="KM89" s="416" t="str">
        <f t="shared" si="120"/>
        <v/>
      </c>
      <c r="KN89" s="416" t="str">
        <f t="shared" si="120"/>
        <v/>
      </c>
      <c r="KO89" s="416" t="str">
        <f t="shared" si="120"/>
        <v/>
      </c>
      <c r="KP89" s="416" t="str">
        <f t="shared" si="120"/>
        <v/>
      </c>
      <c r="KQ89" s="416" t="str">
        <f t="shared" si="120"/>
        <v/>
      </c>
      <c r="KR89" s="416" t="str">
        <f t="shared" si="120"/>
        <v/>
      </c>
      <c r="KS89" s="416" t="str">
        <f t="shared" si="120"/>
        <v/>
      </c>
      <c r="KT89" s="416" t="str">
        <f t="shared" si="120"/>
        <v/>
      </c>
      <c r="KU89" s="416" t="str">
        <f t="shared" si="120"/>
        <v/>
      </c>
      <c r="KV89" s="416" t="str">
        <f t="shared" si="120"/>
        <v/>
      </c>
      <c r="KW89" s="416" t="str">
        <f t="shared" si="120"/>
        <v/>
      </c>
      <c r="KX89" s="416" t="str">
        <f t="shared" si="120"/>
        <v/>
      </c>
      <c r="KY89" s="416" t="str">
        <f t="shared" si="120"/>
        <v/>
      </c>
      <c r="KZ89" s="416" t="str">
        <f t="shared" si="120"/>
        <v/>
      </c>
      <c r="LA89" s="416" t="str">
        <f t="shared" si="120"/>
        <v/>
      </c>
      <c r="LB89" s="416" t="str">
        <f t="shared" si="120"/>
        <v/>
      </c>
      <c r="LC89" s="416" t="str">
        <f t="shared" si="120"/>
        <v/>
      </c>
      <c r="LD89" s="416" t="str">
        <f t="shared" si="120"/>
        <v/>
      </c>
      <c r="LE89" s="416" t="str">
        <f t="shared" si="120"/>
        <v/>
      </c>
      <c r="LF89" s="416" t="str">
        <f t="shared" ref="LF89:NQ89" si="121">IFERROR(LF11/LF78,"")</f>
        <v/>
      </c>
      <c r="LG89" s="416" t="str">
        <f t="shared" si="121"/>
        <v/>
      </c>
      <c r="LH89" s="416" t="str">
        <f t="shared" si="121"/>
        <v/>
      </c>
      <c r="LI89" s="416" t="str">
        <f t="shared" si="121"/>
        <v/>
      </c>
      <c r="LJ89" s="416" t="str">
        <f t="shared" si="121"/>
        <v/>
      </c>
      <c r="LK89" s="416" t="str">
        <f t="shared" si="121"/>
        <v/>
      </c>
      <c r="LL89" s="416" t="str">
        <f t="shared" si="121"/>
        <v/>
      </c>
      <c r="LM89" s="416" t="str">
        <f t="shared" si="121"/>
        <v/>
      </c>
      <c r="LN89" s="416" t="str">
        <f t="shared" si="121"/>
        <v/>
      </c>
      <c r="LO89" s="416" t="str">
        <f t="shared" si="121"/>
        <v/>
      </c>
      <c r="LP89" s="416" t="str">
        <f t="shared" si="121"/>
        <v/>
      </c>
      <c r="LQ89" s="416" t="str">
        <f t="shared" si="121"/>
        <v/>
      </c>
      <c r="LR89" s="416" t="str">
        <f t="shared" si="121"/>
        <v/>
      </c>
      <c r="LS89" s="416" t="str">
        <f t="shared" si="121"/>
        <v/>
      </c>
      <c r="LT89" s="416" t="str">
        <f t="shared" si="121"/>
        <v/>
      </c>
      <c r="LU89" s="416" t="str">
        <f t="shared" si="121"/>
        <v/>
      </c>
      <c r="LV89" s="416" t="str">
        <f t="shared" si="121"/>
        <v/>
      </c>
      <c r="LW89" s="416" t="str">
        <f t="shared" si="121"/>
        <v/>
      </c>
      <c r="LX89" s="416" t="str">
        <f t="shared" si="121"/>
        <v/>
      </c>
      <c r="LY89" s="416" t="str">
        <f t="shared" si="121"/>
        <v/>
      </c>
      <c r="LZ89" s="416" t="str">
        <f t="shared" si="121"/>
        <v/>
      </c>
      <c r="MA89" s="416" t="str">
        <f t="shared" si="121"/>
        <v/>
      </c>
      <c r="MB89" s="416" t="str">
        <f t="shared" si="121"/>
        <v/>
      </c>
      <c r="MC89" s="416" t="str">
        <f t="shared" si="121"/>
        <v/>
      </c>
      <c r="MD89" s="416" t="str">
        <f t="shared" si="121"/>
        <v/>
      </c>
      <c r="ME89" s="416" t="str">
        <f t="shared" si="121"/>
        <v/>
      </c>
      <c r="MF89" s="416" t="str">
        <f t="shared" si="121"/>
        <v/>
      </c>
      <c r="MG89" s="416" t="str">
        <f t="shared" si="121"/>
        <v/>
      </c>
      <c r="MH89" s="416" t="str">
        <f t="shared" si="121"/>
        <v/>
      </c>
      <c r="MI89" s="416" t="str">
        <f t="shared" si="121"/>
        <v/>
      </c>
      <c r="MJ89" s="416" t="str">
        <f t="shared" si="121"/>
        <v/>
      </c>
      <c r="MK89" s="416" t="str">
        <f t="shared" si="121"/>
        <v/>
      </c>
      <c r="ML89" s="416" t="str">
        <f t="shared" si="121"/>
        <v/>
      </c>
      <c r="MM89" s="416" t="str">
        <f t="shared" si="121"/>
        <v/>
      </c>
      <c r="MN89" s="416" t="str">
        <f t="shared" si="121"/>
        <v/>
      </c>
      <c r="MO89" s="416" t="str">
        <f t="shared" si="121"/>
        <v/>
      </c>
      <c r="MP89" s="416" t="str">
        <f t="shared" si="121"/>
        <v/>
      </c>
      <c r="MQ89" s="416" t="str">
        <f t="shared" si="121"/>
        <v/>
      </c>
      <c r="MR89" s="416" t="str">
        <f t="shared" si="121"/>
        <v/>
      </c>
      <c r="MS89" s="416" t="str">
        <f t="shared" si="121"/>
        <v/>
      </c>
      <c r="MT89" s="416" t="str">
        <f t="shared" si="121"/>
        <v/>
      </c>
      <c r="MU89" s="416" t="str">
        <f t="shared" si="121"/>
        <v/>
      </c>
      <c r="MV89" s="416" t="str">
        <f t="shared" si="121"/>
        <v/>
      </c>
      <c r="MW89" s="416" t="str">
        <f t="shared" si="121"/>
        <v/>
      </c>
      <c r="MX89" s="416" t="str">
        <f t="shared" si="121"/>
        <v/>
      </c>
      <c r="MY89" s="416" t="str">
        <f t="shared" si="121"/>
        <v/>
      </c>
      <c r="MZ89" s="416" t="str">
        <f t="shared" si="121"/>
        <v/>
      </c>
      <c r="NA89" s="416" t="str">
        <f t="shared" si="121"/>
        <v/>
      </c>
      <c r="NB89" s="416" t="str">
        <f t="shared" si="121"/>
        <v/>
      </c>
      <c r="NC89" s="416" t="str">
        <f t="shared" si="121"/>
        <v/>
      </c>
      <c r="ND89" s="416" t="str">
        <f t="shared" si="121"/>
        <v/>
      </c>
      <c r="NE89" s="416" t="str">
        <f t="shared" si="121"/>
        <v/>
      </c>
      <c r="NF89" s="416" t="str">
        <f t="shared" si="121"/>
        <v/>
      </c>
      <c r="NG89" s="416" t="str">
        <f t="shared" si="121"/>
        <v/>
      </c>
      <c r="NH89" s="416" t="str">
        <f t="shared" si="121"/>
        <v/>
      </c>
      <c r="NI89" s="416" t="str">
        <f t="shared" si="121"/>
        <v/>
      </c>
      <c r="NJ89" s="416" t="str">
        <f t="shared" si="121"/>
        <v/>
      </c>
      <c r="NK89" s="416" t="str">
        <f t="shared" si="121"/>
        <v/>
      </c>
      <c r="NL89" s="416" t="str">
        <f t="shared" si="121"/>
        <v/>
      </c>
      <c r="NM89" s="416" t="str">
        <f t="shared" si="121"/>
        <v/>
      </c>
      <c r="NN89" s="416" t="str">
        <f t="shared" si="121"/>
        <v/>
      </c>
      <c r="NO89" s="416" t="str">
        <f t="shared" si="121"/>
        <v/>
      </c>
      <c r="NP89" s="416" t="str">
        <f t="shared" si="121"/>
        <v/>
      </c>
      <c r="NQ89" s="416" t="str">
        <f t="shared" si="121"/>
        <v/>
      </c>
      <c r="NR89" s="416" t="str">
        <f t="shared" ref="NR89:QC89" si="122">IFERROR(NR11/NR78,"")</f>
        <v/>
      </c>
      <c r="NS89" s="416" t="str">
        <f t="shared" si="122"/>
        <v/>
      </c>
      <c r="NT89" s="416" t="str">
        <f t="shared" si="122"/>
        <v/>
      </c>
      <c r="NU89" s="416" t="str">
        <f t="shared" si="122"/>
        <v/>
      </c>
      <c r="NV89" s="416" t="str">
        <f t="shared" si="122"/>
        <v/>
      </c>
      <c r="NW89" s="416" t="str">
        <f t="shared" si="122"/>
        <v/>
      </c>
      <c r="NX89" s="416" t="str">
        <f t="shared" si="122"/>
        <v/>
      </c>
      <c r="NY89" s="416" t="str">
        <f t="shared" si="122"/>
        <v/>
      </c>
      <c r="NZ89" s="416" t="str">
        <f t="shared" si="122"/>
        <v/>
      </c>
      <c r="OA89" s="416" t="str">
        <f t="shared" si="122"/>
        <v/>
      </c>
      <c r="OB89" s="416" t="str">
        <f t="shared" si="122"/>
        <v/>
      </c>
      <c r="OC89" s="416" t="str">
        <f t="shared" si="122"/>
        <v/>
      </c>
      <c r="OD89" s="416" t="str">
        <f t="shared" si="122"/>
        <v/>
      </c>
      <c r="OE89" s="416" t="str">
        <f t="shared" si="122"/>
        <v/>
      </c>
      <c r="OF89" s="416" t="str">
        <f t="shared" si="122"/>
        <v/>
      </c>
      <c r="OG89" s="416" t="str">
        <f t="shared" si="122"/>
        <v/>
      </c>
      <c r="OH89" s="416" t="str">
        <f t="shared" si="122"/>
        <v/>
      </c>
      <c r="OI89" s="416" t="str">
        <f t="shared" si="122"/>
        <v/>
      </c>
      <c r="OJ89" s="416" t="str">
        <f t="shared" si="122"/>
        <v/>
      </c>
      <c r="OK89" s="416" t="str">
        <f t="shared" si="122"/>
        <v/>
      </c>
      <c r="OL89" s="416" t="str">
        <f t="shared" si="122"/>
        <v/>
      </c>
      <c r="OM89" s="416" t="str">
        <f t="shared" si="122"/>
        <v/>
      </c>
      <c r="ON89" s="416" t="str">
        <f t="shared" si="122"/>
        <v/>
      </c>
      <c r="OO89" s="416" t="str">
        <f t="shared" si="122"/>
        <v/>
      </c>
      <c r="OP89" s="416" t="str">
        <f t="shared" si="122"/>
        <v/>
      </c>
      <c r="OQ89" s="416" t="str">
        <f t="shared" si="122"/>
        <v/>
      </c>
      <c r="OR89" s="416" t="str">
        <f t="shared" si="122"/>
        <v/>
      </c>
      <c r="OS89" s="416" t="str">
        <f t="shared" si="122"/>
        <v/>
      </c>
      <c r="OT89" s="416" t="str">
        <f t="shared" si="122"/>
        <v/>
      </c>
      <c r="OU89" s="416" t="str">
        <f t="shared" si="122"/>
        <v/>
      </c>
      <c r="OV89" s="416" t="str">
        <f t="shared" si="122"/>
        <v/>
      </c>
      <c r="OW89" s="416" t="str">
        <f t="shared" si="122"/>
        <v/>
      </c>
      <c r="OX89" s="416" t="str">
        <f t="shared" si="122"/>
        <v/>
      </c>
      <c r="OY89" s="416" t="str">
        <f t="shared" si="122"/>
        <v/>
      </c>
      <c r="OZ89" s="416" t="str">
        <f t="shared" si="122"/>
        <v/>
      </c>
      <c r="PA89" s="416" t="str">
        <f t="shared" si="122"/>
        <v/>
      </c>
      <c r="PB89" s="416" t="str">
        <f t="shared" si="122"/>
        <v/>
      </c>
      <c r="PC89" s="416" t="str">
        <f t="shared" si="122"/>
        <v/>
      </c>
      <c r="PD89" s="416" t="str">
        <f t="shared" si="122"/>
        <v/>
      </c>
      <c r="PE89" s="416" t="str">
        <f t="shared" si="122"/>
        <v/>
      </c>
      <c r="PF89" s="416" t="str">
        <f t="shared" si="122"/>
        <v/>
      </c>
      <c r="PG89" s="416" t="str">
        <f t="shared" si="122"/>
        <v/>
      </c>
      <c r="PH89" s="416" t="str">
        <f t="shared" si="122"/>
        <v/>
      </c>
      <c r="PI89" s="416" t="str">
        <f t="shared" si="122"/>
        <v/>
      </c>
      <c r="PJ89" s="416" t="str">
        <f t="shared" si="122"/>
        <v/>
      </c>
      <c r="PK89" s="416" t="str">
        <f t="shared" si="122"/>
        <v/>
      </c>
      <c r="PL89" s="416" t="str">
        <f t="shared" si="122"/>
        <v/>
      </c>
      <c r="PM89" s="416" t="str">
        <f t="shared" si="122"/>
        <v/>
      </c>
      <c r="PN89" s="416" t="str">
        <f t="shared" si="122"/>
        <v/>
      </c>
      <c r="PO89" s="416" t="str">
        <f t="shared" si="122"/>
        <v/>
      </c>
      <c r="PP89" s="416" t="str">
        <f t="shared" si="122"/>
        <v/>
      </c>
      <c r="PQ89" s="416" t="str">
        <f t="shared" si="122"/>
        <v/>
      </c>
      <c r="PR89" s="416" t="str">
        <f t="shared" si="122"/>
        <v/>
      </c>
      <c r="PS89" s="416" t="str">
        <f t="shared" si="122"/>
        <v/>
      </c>
      <c r="PT89" s="416" t="str">
        <f t="shared" si="122"/>
        <v/>
      </c>
      <c r="PU89" s="416" t="str">
        <f t="shared" si="122"/>
        <v/>
      </c>
      <c r="PV89" s="416" t="str">
        <f t="shared" si="122"/>
        <v/>
      </c>
      <c r="PW89" s="416" t="str">
        <f t="shared" si="122"/>
        <v/>
      </c>
      <c r="PX89" s="416" t="str">
        <f t="shared" si="122"/>
        <v/>
      </c>
      <c r="PY89" s="416" t="str">
        <f t="shared" si="122"/>
        <v/>
      </c>
      <c r="PZ89" s="416" t="str">
        <f t="shared" si="122"/>
        <v/>
      </c>
      <c r="QA89" s="416" t="str">
        <f t="shared" si="122"/>
        <v/>
      </c>
      <c r="QB89" s="416" t="str">
        <f t="shared" si="122"/>
        <v/>
      </c>
      <c r="QC89" s="416" t="str">
        <f t="shared" si="122"/>
        <v/>
      </c>
      <c r="QD89" s="416" t="str">
        <f t="shared" ref="QD89:SO89" si="123">IFERROR(QD11/QD78,"")</f>
        <v/>
      </c>
      <c r="QE89" s="416" t="str">
        <f t="shared" si="123"/>
        <v/>
      </c>
      <c r="QF89" s="416" t="str">
        <f t="shared" si="123"/>
        <v/>
      </c>
      <c r="QG89" s="416" t="str">
        <f t="shared" si="123"/>
        <v/>
      </c>
      <c r="QH89" s="416" t="str">
        <f t="shared" si="123"/>
        <v/>
      </c>
      <c r="QI89" s="416" t="str">
        <f t="shared" si="123"/>
        <v/>
      </c>
      <c r="QJ89" s="416" t="str">
        <f t="shared" si="123"/>
        <v/>
      </c>
      <c r="QK89" s="416" t="str">
        <f t="shared" si="123"/>
        <v/>
      </c>
      <c r="QL89" s="416" t="str">
        <f t="shared" si="123"/>
        <v/>
      </c>
      <c r="QM89" s="416" t="str">
        <f t="shared" si="123"/>
        <v/>
      </c>
      <c r="QN89" s="416" t="str">
        <f t="shared" si="123"/>
        <v/>
      </c>
      <c r="QO89" s="416" t="str">
        <f t="shared" si="123"/>
        <v/>
      </c>
      <c r="QP89" s="416" t="str">
        <f t="shared" si="123"/>
        <v/>
      </c>
      <c r="QQ89" s="416" t="str">
        <f t="shared" si="123"/>
        <v/>
      </c>
      <c r="QR89" s="416" t="str">
        <f t="shared" si="123"/>
        <v/>
      </c>
      <c r="QS89" s="416" t="str">
        <f t="shared" si="123"/>
        <v/>
      </c>
      <c r="QT89" s="416" t="str">
        <f t="shared" si="123"/>
        <v/>
      </c>
      <c r="QU89" s="416" t="str">
        <f t="shared" si="123"/>
        <v/>
      </c>
      <c r="QV89" s="416" t="str">
        <f t="shared" si="123"/>
        <v/>
      </c>
      <c r="QW89" s="416" t="str">
        <f t="shared" si="123"/>
        <v/>
      </c>
      <c r="QX89" s="416" t="str">
        <f t="shared" si="123"/>
        <v/>
      </c>
      <c r="QY89" s="416" t="str">
        <f t="shared" si="123"/>
        <v/>
      </c>
      <c r="QZ89" s="416" t="str">
        <f t="shared" si="123"/>
        <v/>
      </c>
      <c r="RA89" s="416" t="str">
        <f t="shared" si="123"/>
        <v/>
      </c>
      <c r="RB89" s="416" t="str">
        <f t="shared" si="123"/>
        <v/>
      </c>
      <c r="RC89" s="416" t="str">
        <f t="shared" si="123"/>
        <v/>
      </c>
      <c r="RD89" s="416" t="str">
        <f t="shared" si="123"/>
        <v/>
      </c>
      <c r="RE89" s="416" t="str">
        <f t="shared" si="123"/>
        <v/>
      </c>
      <c r="RF89" s="416" t="str">
        <f t="shared" si="123"/>
        <v/>
      </c>
      <c r="RG89" s="416" t="str">
        <f t="shared" si="123"/>
        <v/>
      </c>
      <c r="RH89" s="416" t="str">
        <f t="shared" si="123"/>
        <v/>
      </c>
      <c r="RI89" s="416" t="str">
        <f t="shared" si="123"/>
        <v/>
      </c>
      <c r="RJ89" s="416" t="str">
        <f t="shared" si="123"/>
        <v/>
      </c>
      <c r="RK89" s="416" t="str">
        <f t="shared" si="123"/>
        <v/>
      </c>
      <c r="RL89" s="416" t="str">
        <f t="shared" si="123"/>
        <v/>
      </c>
      <c r="RM89" s="416" t="str">
        <f t="shared" si="123"/>
        <v/>
      </c>
      <c r="RN89" s="416" t="str">
        <f t="shared" si="123"/>
        <v/>
      </c>
      <c r="RO89" s="416" t="str">
        <f t="shared" si="123"/>
        <v/>
      </c>
      <c r="RP89" s="416" t="str">
        <f t="shared" si="123"/>
        <v/>
      </c>
      <c r="RQ89" s="416" t="str">
        <f t="shared" si="123"/>
        <v/>
      </c>
      <c r="RR89" s="416" t="str">
        <f t="shared" si="123"/>
        <v/>
      </c>
      <c r="RS89" s="416" t="str">
        <f t="shared" si="123"/>
        <v/>
      </c>
      <c r="RT89" s="416" t="str">
        <f t="shared" si="123"/>
        <v/>
      </c>
      <c r="RU89" s="416" t="str">
        <f t="shared" si="123"/>
        <v/>
      </c>
      <c r="RV89" s="416" t="str">
        <f t="shared" si="123"/>
        <v/>
      </c>
      <c r="RW89" s="416" t="str">
        <f t="shared" si="123"/>
        <v/>
      </c>
      <c r="RX89" s="416" t="str">
        <f t="shared" si="123"/>
        <v/>
      </c>
      <c r="RY89" s="416" t="str">
        <f t="shared" si="123"/>
        <v/>
      </c>
      <c r="RZ89" s="416" t="str">
        <f t="shared" si="123"/>
        <v/>
      </c>
      <c r="SA89" s="416" t="str">
        <f t="shared" si="123"/>
        <v/>
      </c>
      <c r="SB89" s="416" t="str">
        <f t="shared" si="123"/>
        <v/>
      </c>
      <c r="SC89" s="416" t="str">
        <f t="shared" si="123"/>
        <v/>
      </c>
      <c r="SD89" s="416" t="str">
        <f t="shared" si="123"/>
        <v/>
      </c>
      <c r="SE89" s="416" t="str">
        <f t="shared" si="123"/>
        <v/>
      </c>
      <c r="SF89" s="416" t="str">
        <f t="shared" si="123"/>
        <v/>
      </c>
      <c r="SG89" s="416" t="str">
        <f t="shared" si="123"/>
        <v/>
      </c>
      <c r="SH89" s="416" t="str">
        <f t="shared" si="123"/>
        <v/>
      </c>
      <c r="SI89" s="416" t="str">
        <f t="shared" si="123"/>
        <v/>
      </c>
      <c r="SJ89" s="416" t="str">
        <f t="shared" si="123"/>
        <v/>
      </c>
      <c r="SK89" s="416" t="str">
        <f t="shared" si="123"/>
        <v/>
      </c>
      <c r="SL89" s="416" t="str">
        <f t="shared" si="123"/>
        <v/>
      </c>
      <c r="SM89" s="416" t="str">
        <f t="shared" si="123"/>
        <v/>
      </c>
      <c r="SN89" s="416" t="str">
        <f t="shared" si="123"/>
        <v/>
      </c>
      <c r="SO89" s="416" t="str">
        <f t="shared" si="123"/>
        <v/>
      </c>
      <c r="SP89" s="416" t="str">
        <f t="shared" ref="SP89:VA89" si="124">IFERROR(SP11/SP78,"")</f>
        <v/>
      </c>
      <c r="SQ89" s="416" t="str">
        <f t="shared" si="124"/>
        <v/>
      </c>
      <c r="SR89" s="416" t="str">
        <f t="shared" si="124"/>
        <v/>
      </c>
      <c r="SS89" s="416" t="str">
        <f t="shared" si="124"/>
        <v/>
      </c>
      <c r="ST89" s="416" t="str">
        <f t="shared" si="124"/>
        <v/>
      </c>
      <c r="SU89" s="416" t="str">
        <f t="shared" si="124"/>
        <v/>
      </c>
      <c r="SV89" s="416" t="str">
        <f t="shared" si="124"/>
        <v/>
      </c>
      <c r="SW89" s="416" t="str">
        <f t="shared" si="124"/>
        <v/>
      </c>
      <c r="SX89" s="416" t="str">
        <f t="shared" si="124"/>
        <v/>
      </c>
      <c r="SY89" s="416" t="str">
        <f t="shared" si="124"/>
        <v/>
      </c>
      <c r="SZ89" s="416" t="str">
        <f t="shared" si="124"/>
        <v/>
      </c>
      <c r="TA89" s="416" t="str">
        <f t="shared" si="124"/>
        <v/>
      </c>
      <c r="TB89" s="416" t="str">
        <f t="shared" si="124"/>
        <v/>
      </c>
      <c r="TC89" s="416" t="str">
        <f t="shared" si="124"/>
        <v/>
      </c>
      <c r="TD89" s="416" t="str">
        <f t="shared" si="124"/>
        <v/>
      </c>
      <c r="TE89" s="416" t="str">
        <f t="shared" si="124"/>
        <v/>
      </c>
      <c r="TF89" s="416" t="str">
        <f t="shared" si="124"/>
        <v/>
      </c>
      <c r="TG89" s="416" t="str">
        <f t="shared" si="124"/>
        <v/>
      </c>
      <c r="TH89" s="416" t="str">
        <f t="shared" si="124"/>
        <v/>
      </c>
      <c r="TI89" s="416" t="str">
        <f t="shared" si="124"/>
        <v/>
      </c>
      <c r="TJ89" s="416" t="str">
        <f t="shared" si="124"/>
        <v/>
      </c>
      <c r="TK89" s="416" t="str">
        <f t="shared" si="124"/>
        <v/>
      </c>
      <c r="TL89" s="416" t="str">
        <f t="shared" si="124"/>
        <v/>
      </c>
      <c r="TM89" s="416" t="str">
        <f t="shared" si="124"/>
        <v/>
      </c>
      <c r="TN89" s="416" t="str">
        <f t="shared" si="124"/>
        <v/>
      </c>
      <c r="TO89" s="416" t="str">
        <f t="shared" si="124"/>
        <v/>
      </c>
      <c r="TP89" s="416" t="str">
        <f t="shared" si="124"/>
        <v/>
      </c>
      <c r="TQ89" s="416" t="str">
        <f t="shared" si="124"/>
        <v/>
      </c>
      <c r="TR89" s="416" t="str">
        <f t="shared" si="124"/>
        <v/>
      </c>
      <c r="TS89" s="416" t="str">
        <f t="shared" si="124"/>
        <v/>
      </c>
      <c r="TT89" s="416" t="str">
        <f t="shared" si="124"/>
        <v/>
      </c>
      <c r="TU89" s="416" t="str">
        <f t="shared" si="124"/>
        <v/>
      </c>
      <c r="TV89" s="416" t="str">
        <f t="shared" si="124"/>
        <v/>
      </c>
      <c r="TW89" s="416" t="str">
        <f t="shared" si="124"/>
        <v/>
      </c>
      <c r="TX89" s="416" t="str">
        <f t="shared" si="124"/>
        <v/>
      </c>
      <c r="TY89" s="416" t="str">
        <f t="shared" si="124"/>
        <v/>
      </c>
      <c r="TZ89" s="416" t="str">
        <f t="shared" si="124"/>
        <v/>
      </c>
      <c r="UA89" s="416" t="str">
        <f t="shared" si="124"/>
        <v/>
      </c>
      <c r="UB89" s="416" t="str">
        <f t="shared" si="124"/>
        <v/>
      </c>
      <c r="UC89" s="416" t="str">
        <f t="shared" si="124"/>
        <v/>
      </c>
      <c r="UD89" s="416" t="str">
        <f t="shared" si="124"/>
        <v/>
      </c>
      <c r="UE89" s="416" t="str">
        <f t="shared" si="124"/>
        <v/>
      </c>
      <c r="UF89" s="416" t="str">
        <f t="shared" si="124"/>
        <v/>
      </c>
      <c r="UG89" s="416" t="str">
        <f t="shared" si="124"/>
        <v/>
      </c>
      <c r="UH89" s="416" t="str">
        <f t="shared" si="124"/>
        <v/>
      </c>
      <c r="UI89" s="416" t="str">
        <f t="shared" si="124"/>
        <v/>
      </c>
      <c r="UJ89" s="416" t="str">
        <f t="shared" si="124"/>
        <v/>
      </c>
      <c r="UK89" s="416" t="str">
        <f t="shared" si="124"/>
        <v/>
      </c>
      <c r="UL89" s="416" t="str">
        <f t="shared" si="124"/>
        <v/>
      </c>
      <c r="UM89" s="416" t="str">
        <f t="shared" si="124"/>
        <v/>
      </c>
      <c r="UN89" s="416" t="str">
        <f t="shared" si="124"/>
        <v/>
      </c>
      <c r="UO89" s="416" t="str">
        <f t="shared" si="124"/>
        <v/>
      </c>
      <c r="UP89" s="416" t="str">
        <f t="shared" si="124"/>
        <v/>
      </c>
      <c r="UQ89" s="416" t="str">
        <f t="shared" si="124"/>
        <v/>
      </c>
      <c r="UR89" s="416" t="str">
        <f t="shared" si="124"/>
        <v/>
      </c>
      <c r="US89" s="416" t="str">
        <f t="shared" si="124"/>
        <v/>
      </c>
      <c r="UT89" s="416" t="str">
        <f t="shared" si="124"/>
        <v/>
      </c>
      <c r="UU89" s="416" t="str">
        <f t="shared" si="124"/>
        <v/>
      </c>
      <c r="UV89" s="416" t="str">
        <f t="shared" si="124"/>
        <v/>
      </c>
      <c r="UW89" s="416" t="str">
        <f t="shared" si="124"/>
        <v/>
      </c>
      <c r="UX89" s="416" t="str">
        <f t="shared" si="124"/>
        <v/>
      </c>
      <c r="UY89" s="416" t="str">
        <f t="shared" si="124"/>
        <v/>
      </c>
      <c r="UZ89" s="416" t="str">
        <f t="shared" si="124"/>
        <v/>
      </c>
      <c r="VA89" s="416" t="str">
        <f t="shared" si="124"/>
        <v/>
      </c>
      <c r="VB89" s="416" t="str">
        <f t="shared" ref="VB89:XM89" si="125">IFERROR(VB11/VB78,"")</f>
        <v/>
      </c>
      <c r="VC89" s="416" t="str">
        <f t="shared" si="125"/>
        <v/>
      </c>
      <c r="VD89" s="416" t="str">
        <f t="shared" si="125"/>
        <v/>
      </c>
      <c r="VE89" s="416" t="str">
        <f t="shared" si="125"/>
        <v/>
      </c>
      <c r="VF89" s="416" t="str">
        <f t="shared" si="125"/>
        <v/>
      </c>
      <c r="VG89" s="416" t="str">
        <f t="shared" si="125"/>
        <v/>
      </c>
      <c r="VH89" s="416" t="str">
        <f t="shared" si="125"/>
        <v/>
      </c>
      <c r="VI89" s="416" t="str">
        <f t="shared" si="125"/>
        <v/>
      </c>
      <c r="VJ89" s="416" t="str">
        <f t="shared" si="125"/>
        <v/>
      </c>
      <c r="VK89" s="416" t="str">
        <f t="shared" si="125"/>
        <v/>
      </c>
      <c r="VL89" s="416" t="str">
        <f t="shared" si="125"/>
        <v/>
      </c>
      <c r="VM89" s="416" t="str">
        <f t="shared" si="125"/>
        <v/>
      </c>
      <c r="VN89" s="416" t="str">
        <f t="shared" si="125"/>
        <v/>
      </c>
      <c r="VO89" s="416" t="str">
        <f t="shared" si="125"/>
        <v/>
      </c>
      <c r="VP89" s="416" t="str">
        <f t="shared" si="125"/>
        <v/>
      </c>
      <c r="VQ89" s="416" t="str">
        <f t="shared" si="125"/>
        <v/>
      </c>
      <c r="VR89" s="416" t="str">
        <f t="shared" si="125"/>
        <v/>
      </c>
      <c r="VS89" s="416" t="str">
        <f t="shared" si="125"/>
        <v/>
      </c>
      <c r="VT89" s="416" t="str">
        <f t="shared" si="125"/>
        <v/>
      </c>
      <c r="VU89" s="416" t="str">
        <f t="shared" si="125"/>
        <v/>
      </c>
      <c r="VV89" s="416" t="str">
        <f t="shared" si="125"/>
        <v/>
      </c>
      <c r="VW89" s="416" t="str">
        <f t="shared" si="125"/>
        <v/>
      </c>
      <c r="VX89" s="416" t="str">
        <f t="shared" si="125"/>
        <v/>
      </c>
      <c r="VY89" s="416" t="str">
        <f t="shared" si="125"/>
        <v/>
      </c>
      <c r="VZ89" s="416" t="str">
        <f t="shared" si="125"/>
        <v/>
      </c>
      <c r="WA89" s="416" t="str">
        <f t="shared" si="125"/>
        <v/>
      </c>
      <c r="WB89" s="416" t="str">
        <f t="shared" si="125"/>
        <v/>
      </c>
      <c r="WC89" s="416" t="str">
        <f t="shared" si="125"/>
        <v/>
      </c>
      <c r="WD89" s="416" t="str">
        <f t="shared" si="125"/>
        <v/>
      </c>
      <c r="WE89" s="416" t="str">
        <f t="shared" si="125"/>
        <v/>
      </c>
      <c r="WF89" s="416" t="str">
        <f t="shared" si="125"/>
        <v/>
      </c>
      <c r="WG89" s="416" t="str">
        <f t="shared" si="125"/>
        <v/>
      </c>
      <c r="WH89" s="416" t="str">
        <f t="shared" si="125"/>
        <v/>
      </c>
      <c r="WI89" s="416" t="str">
        <f t="shared" si="125"/>
        <v/>
      </c>
      <c r="WJ89" s="416" t="str">
        <f t="shared" si="125"/>
        <v/>
      </c>
      <c r="WK89" s="416" t="str">
        <f t="shared" si="125"/>
        <v/>
      </c>
      <c r="WL89" s="416" t="str">
        <f t="shared" si="125"/>
        <v/>
      </c>
      <c r="WM89" s="416" t="str">
        <f t="shared" si="125"/>
        <v/>
      </c>
      <c r="WN89" s="416" t="str">
        <f t="shared" si="125"/>
        <v/>
      </c>
      <c r="WO89" s="416" t="str">
        <f t="shared" si="125"/>
        <v/>
      </c>
      <c r="WP89" s="416" t="str">
        <f t="shared" si="125"/>
        <v/>
      </c>
      <c r="WQ89" s="416" t="str">
        <f t="shared" si="125"/>
        <v/>
      </c>
      <c r="WR89" s="416" t="str">
        <f t="shared" si="125"/>
        <v/>
      </c>
      <c r="WS89" s="416" t="str">
        <f t="shared" si="125"/>
        <v/>
      </c>
      <c r="WT89" s="416" t="str">
        <f t="shared" si="125"/>
        <v/>
      </c>
      <c r="WU89" s="416" t="str">
        <f t="shared" si="125"/>
        <v/>
      </c>
      <c r="WV89" s="416" t="str">
        <f t="shared" si="125"/>
        <v/>
      </c>
      <c r="WW89" s="416" t="str">
        <f t="shared" si="125"/>
        <v/>
      </c>
      <c r="WX89" s="416" t="str">
        <f t="shared" si="125"/>
        <v/>
      </c>
      <c r="WY89" s="416" t="str">
        <f t="shared" si="125"/>
        <v/>
      </c>
      <c r="WZ89" s="416" t="str">
        <f t="shared" si="125"/>
        <v/>
      </c>
      <c r="XA89" s="416" t="str">
        <f t="shared" si="125"/>
        <v/>
      </c>
      <c r="XB89" s="416" t="str">
        <f t="shared" si="125"/>
        <v/>
      </c>
      <c r="XC89" s="416" t="str">
        <f t="shared" si="125"/>
        <v/>
      </c>
      <c r="XD89" s="416" t="str">
        <f t="shared" si="125"/>
        <v/>
      </c>
      <c r="XE89" s="416" t="str">
        <f t="shared" si="125"/>
        <v/>
      </c>
      <c r="XF89" s="416" t="str">
        <f t="shared" si="125"/>
        <v/>
      </c>
      <c r="XG89" s="416" t="str">
        <f t="shared" si="125"/>
        <v/>
      </c>
      <c r="XH89" s="416" t="str">
        <f t="shared" si="125"/>
        <v/>
      </c>
      <c r="XI89" s="416" t="str">
        <f t="shared" si="125"/>
        <v/>
      </c>
      <c r="XJ89" s="416" t="str">
        <f t="shared" si="125"/>
        <v/>
      </c>
      <c r="XK89" s="416" t="str">
        <f t="shared" si="125"/>
        <v/>
      </c>
      <c r="XL89" s="416" t="str">
        <f t="shared" si="125"/>
        <v/>
      </c>
      <c r="XM89" s="416" t="str">
        <f t="shared" si="125"/>
        <v/>
      </c>
      <c r="XN89" s="416" t="str">
        <f t="shared" ref="XN89:ZY89" si="126">IFERROR(XN11/XN78,"")</f>
        <v/>
      </c>
      <c r="XO89" s="416" t="str">
        <f t="shared" si="126"/>
        <v/>
      </c>
      <c r="XP89" s="416" t="str">
        <f t="shared" si="126"/>
        <v/>
      </c>
      <c r="XQ89" s="416" t="str">
        <f t="shared" si="126"/>
        <v/>
      </c>
      <c r="XR89" s="416" t="str">
        <f t="shared" si="126"/>
        <v/>
      </c>
      <c r="XS89" s="416" t="str">
        <f t="shared" si="126"/>
        <v/>
      </c>
      <c r="XT89" s="416" t="str">
        <f t="shared" si="126"/>
        <v/>
      </c>
      <c r="XU89" s="416" t="str">
        <f t="shared" si="126"/>
        <v/>
      </c>
      <c r="XV89" s="416" t="str">
        <f t="shared" si="126"/>
        <v/>
      </c>
      <c r="XW89" s="416" t="str">
        <f t="shared" si="126"/>
        <v/>
      </c>
      <c r="XX89" s="416" t="str">
        <f t="shared" si="126"/>
        <v/>
      </c>
      <c r="XY89" s="416" t="str">
        <f t="shared" si="126"/>
        <v/>
      </c>
      <c r="XZ89" s="416" t="str">
        <f t="shared" si="126"/>
        <v/>
      </c>
      <c r="YA89" s="416" t="str">
        <f t="shared" si="126"/>
        <v/>
      </c>
      <c r="YB89" s="416" t="str">
        <f t="shared" si="126"/>
        <v/>
      </c>
      <c r="YC89" s="416" t="str">
        <f t="shared" si="126"/>
        <v/>
      </c>
      <c r="YD89" s="416" t="str">
        <f t="shared" si="126"/>
        <v/>
      </c>
      <c r="YE89" s="416" t="str">
        <f t="shared" si="126"/>
        <v/>
      </c>
      <c r="YF89" s="416" t="str">
        <f t="shared" si="126"/>
        <v/>
      </c>
      <c r="YG89" s="416" t="str">
        <f t="shared" si="126"/>
        <v/>
      </c>
      <c r="YH89" s="416" t="str">
        <f t="shared" si="126"/>
        <v/>
      </c>
      <c r="YI89" s="416" t="str">
        <f t="shared" si="126"/>
        <v/>
      </c>
      <c r="YJ89" s="416" t="str">
        <f t="shared" si="126"/>
        <v/>
      </c>
      <c r="YK89" s="416" t="str">
        <f t="shared" si="126"/>
        <v/>
      </c>
      <c r="YL89" s="416" t="str">
        <f t="shared" si="126"/>
        <v/>
      </c>
      <c r="YM89" s="416" t="str">
        <f t="shared" si="126"/>
        <v/>
      </c>
      <c r="YN89" s="416" t="str">
        <f t="shared" si="126"/>
        <v/>
      </c>
      <c r="YO89" s="416" t="str">
        <f t="shared" si="126"/>
        <v/>
      </c>
      <c r="YP89" s="416" t="str">
        <f t="shared" si="126"/>
        <v/>
      </c>
      <c r="YQ89" s="416" t="str">
        <f t="shared" si="126"/>
        <v/>
      </c>
      <c r="YR89" s="416" t="str">
        <f t="shared" si="126"/>
        <v/>
      </c>
      <c r="YS89" s="416" t="str">
        <f t="shared" si="126"/>
        <v/>
      </c>
      <c r="YT89" s="416" t="str">
        <f t="shared" si="126"/>
        <v/>
      </c>
      <c r="YU89" s="416" t="str">
        <f t="shared" si="126"/>
        <v/>
      </c>
      <c r="YV89" s="416" t="str">
        <f t="shared" si="126"/>
        <v/>
      </c>
      <c r="YW89" s="416" t="str">
        <f t="shared" si="126"/>
        <v/>
      </c>
      <c r="YX89" s="416" t="str">
        <f t="shared" si="126"/>
        <v/>
      </c>
      <c r="YY89" s="416" t="str">
        <f t="shared" si="126"/>
        <v/>
      </c>
      <c r="YZ89" s="416" t="str">
        <f t="shared" si="126"/>
        <v/>
      </c>
      <c r="ZA89" s="416" t="str">
        <f t="shared" si="126"/>
        <v/>
      </c>
      <c r="ZB89" s="416" t="str">
        <f t="shared" si="126"/>
        <v/>
      </c>
      <c r="ZC89" s="416" t="str">
        <f t="shared" si="126"/>
        <v/>
      </c>
      <c r="ZD89" s="416" t="str">
        <f t="shared" si="126"/>
        <v/>
      </c>
      <c r="ZE89" s="416" t="str">
        <f t="shared" si="126"/>
        <v/>
      </c>
      <c r="ZF89" s="416" t="str">
        <f t="shared" si="126"/>
        <v/>
      </c>
      <c r="ZG89" s="416" t="str">
        <f t="shared" si="126"/>
        <v/>
      </c>
      <c r="ZH89" s="416" t="str">
        <f t="shared" si="126"/>
        <v/>
      </c>
      <c r="ZI89" s="416" t="str">
        <f t="shared" si="126"/>
        <v/>
      </c>
      <c r="ZJ89" s="416" t="str">
        <f t="shared" si="126"/>
        <v/>
      </c>
      <c r="ZK89" s="416" t="str">
        <f t="shared" si="126"/>
        <v/>
      </c>
      <c r="ZL89" s="416" t="str">
        <f t="shared" si="126"/>
        <v/>
      </c>
      <c r="ZM89" s="416" t="str">
        <f t="shared" si="126"/>
        <v/>
      </c>
      <c r="ZN89" s="416" t="str">
        <f t="shared" si="126"/>
        <v/>
      </c>
      <c r="ZO89" s="416" t="str">
        <f t="shared" si="126"/>
        <v/>
      </c>
      <c r="ZP89" s="416" t="str">
        <f t="shared" si="126"/>
        <v/>
      </c>
      <c r="ZQ89" s="416" t="str">
        <f t="shared" si="126"/>
        <v/>
      </c>
      <c r="ZR89" s="416" t="str">
        <f t="shared" si="126"/>
        <v/>
      </c>
      <c r="ZS89" s="416" t="str">
        <f t="shared" si="126"/>
        <v/>
      </c>
      <c r="ZT89" s="416" t="str">
        <f t="shared" si="126"/>
        <v/>
      </c>
      <c r="ZU89" s="416" t="str">
        <f t="shared" si="126"/>
        <v/>
      </c>
      <c r="ZV89" s="416" t="str">
        <f t="shared" si="126"/>
        <v/>
      </c>
      <c r="ZW89" s="416" t="str">
        <f t="shared" si="126"/>
        <v/>
      </c>
      <c r="ZX89" s="416" t="str">
        <f t="shared" si="126"/>
        <v/>
      </c>
      <c r="ZY89" s="416" t="str">
        <f t="shared" si="126"/>
        <v/>
      </c>
      <c r="ZZ89" s="416" t="str">
        <f t="shared" ref="ZZ89:ACK89" si="127">IFERROR(ZZ11/ZZ78,"")</f>
        <v/>
      </c>
      <c r="AAA89" s="416" t="str">
        <f t="shared" si="127"/>
        <v/>
      </c>
      <c r="AAB89" s="416" t="str">
        <f t="shared" si="127"/>
        <v/>
      </c>
      <c r="AAC89" s="416" t="str">
        <f t="shared" si="127"/>
        <v/>
      </c>
      <c r="AAD89" s="416" t="str">
        <f t="shared" si="127"/>
        <v/>
      </c>
      <c r="AAE89" s="416" t="str">
        <f t="shared" si="127"/>
        <v/>
      </c>
      <c r="AAF89" s="416" t="str">
        <f t="shared" si="127"/>
        <v/>
      </c>
      <c r="AAG89" s="416" t="str">
        <f t="shared" si="127"/>
        <v/>
      </c>
      <c r="AAH89" s="416" t="str">
        <f t="shared" si="127"/>
        <v/>
      </c>
      <c r="AAI89" s="416" t="str">
        <f t="shared" si="127"/>
        <v/>
      </c>
      <c r="AAJ89" s="416" t="str">
        <f t="shared" si="127"/>
        <v/>
      </c>
      <c r="AAK89" s="416" t="str">
        <f t="shared" si="127"/>
        <v/>
      </c>
      <c r="AAL89" s="416" t="str">
        <f t="shared" si="127"/>
        <v/>
      </c>
      <c r="AAM89" s="416" t="str">
        <f t="shared" si="127"/>
        <v/>
      </c>
      <c r="AAN89" s="416" t="str">
        <f t="shared" si="127"/>
        <v/>
      </c>
      <c r="AAO89" s="416" t="str">
        <f t="shared" si="127"/>
        <v/>
      </c>
      <c r="AAP89" s="416" t="str">
        <f t="shared" si="127"/>
        <v/>
      </c>
      <c r="AAQ89" s="416" t="str">
        <f t="shared" si="127"/>
        <v/>
      </c>
      <c r="AAR89" s="416" t="str">
        <f t="shared" si="127"/>
        <v/>
      </c>
      <c r="AAS89" s="416" t="str">
        <f t="shared" si="127"/>
        <v/>
      </c>
      <c r="AAT89" s="416" t="str">
        <f t="shared" si="127"/>
        <v/>
      </c>
      <c r="AAU89" s="416" t="str">
        <f t="shared" si="127"/>
        <v/>
      </c>
      <c r="AAV89" s="416" t="str">
        <f t="shared" si="127"/>
        <v/>
      </c>
      <c r="AAW89" s="416" t="str">
        <f t="shared" si="127"/>
        <v/>
      </c>
      <c r="AAX89" s="416" t="str">
        <f t="shared" si="127"/>
        <v/>
      </c>
      <c r="AAY89" s="416" t="str">
        <f t="shared" si="127"/>
        <v/>
      </c>
      <c r="AAZ89" s="416" t="str">
        <f t="shared" si="127"/>
        <v/>
      </c>
      <c r="ABA89" s="416" t="str">
        <f t="shared" si="127"/>
        <v/>
      </c>
      <c r="ABB89" s="416" t="str">
        <f t="shared" si="127"/>
        <v/>
      </c>
      <c r="ABC89" s="416" t="str">
        <f t="shared" si="127"/>
        <v/>
      </c>
      <c r="ABD89" s="416" t="str">
        <f t="shared" si="127"/>
        <v/>
      </c>
      <c r="ABE89" s="416" t="str">
        <f t="shared" si="127"/>
        <v/>
      </c>
      <c r="ABF89" s="416" t="str">
        <f t="shared" si="127"/>
        <v/>
      </c>
      <c r="ABG89" s="416" t="str">
        <f t="shared" si="127"/>
        <v/>
      </c>
      <c r="ABH89" s="416" t="str">
        <f t="shared" si="127"/>
        <v/>
      </c>
      <c r="ABI89" s="416" t="str">
        <f t="shared" si="127"/>
        <v/>
      </c>
      <c r="ABJ89" s="416" t="str">
        <f t="shared" si="127"/>
        <v/>
      </c>
      <c r="ABK89" s="416" t="str">
        <f t="shared" si="127"/>
        <v/>
      </c>
      <c r="ABL89" s="416" t="str">
        <f t="shared" si="127"/>
        <v/>
      </c>
      <c r="ABM89" s="416" t="str">
        <f t="shared" si="127"/>
        <v/>
      </c>
      <c r="ABN89" s="416" t="str">
        <f t="shared" si="127"/>
        <v/>
      </c>
      <c r="ABO89" s="416" t="str">
        <f t="shared" si="127"/>
        <v/>
      </c>
      <c r="ABP89" s="416" t="str">
        <f t="shared" si="127"/>
        <v/>
      </c>
      <c r="ABQ89" s="416" t="str">
        <f t="shared" si="127"/>
        <v/>
      </c>
      <c r="ABR89" s="416" t="str">
        <f t="shared" si="127"/>
        <v/>
      </c>
      <c r="ABS89" s="416" t="str">
        <f t="shared" si="127"/>
        <v/>
      </c>
      <c r="ABT89" s="416" t="str">
        <f t="shared" si="127"/>
        <v/>
      </c>
      <c r="ABU89" s="416" t="str">
        <f t="shared" si="127"/>
        <v/>
      </c>
      <c r="ABV89" s="416" t="str">
        <f t="shared" si="127"/>
        <v/>
      </c>
      <c r="ABW89" s="416" t="str">
        <f t="shared" si="127"/>
        <v/>
      </c>
      <c r="ABX89" s="416" t="str">
        <f t="shared" si="127"/>
        <v/>
      </c>
      <c r="ABY89" s="416" t="str">
        <f t="shared" si="127"/>
        <v/>
      </c>
      <c r="ABZ89" s="416" t="str">
        <f t="shared" si="127"/>
        <v/>
      </c>
      <c r="ACA89" s="416" t="str">
        <f t="shared" si="127"/>
        <v/>
      </c>
      <c r="ACB89" s="416" t="str">
        <f t="shared" si="127"/>
        <v/>
      </c>
      <c r="ACC89" s="416" t="str">
        <f t="shared" si="127"/>
        <v/>
      </c>
      <c r="ACD89" s="416" t="str">
        <f t="shared" si="127"/>
        <v/>
      </c>
      <c r="ACE89" s="416" t="str">
        <f t="shared" si="127"/>
        <v/>
      </c>
      <c r="ACF89" s="416" t="str">
        <f t="shared" si="127"/>
        <v/>
      </c>
      <c r="ACG89" s="416" t="str">
        <f t="shared" si="127"/>
        <v/>
      </c>
      <c r="ACH89" s="416" t="str">
        <f t="shared" si="127"/>
        <v/>
      </c>
      <c r="ACI89" s="416" t="str">
        <f t="shared" si="127"/>
        <v/>
      </c>
      <c r="ACJ89" s="416" t="str">
        <f t="shared" si="127"/>
        <v/>
      </c>
      <c r="ACK89" s="416" t="str">
        <f t="shared" si="127"/>
        <v/>
      </c>
      <c r="ACL89" s="416" t="str">
        <f t="shared" ref="ACL89:AEW89" si="128">IFERROR(ACL11/ACL78,"")</f>
        <v/>
      </c>
      <c r="ACM89" s="416" t="str">
        <f t="shared" si="128"/>
        <v/>
      </c>
      <c r="ACN89" s="416" t="str">
        <f t="shared" si="128"/>
        <v/>
      </c>
      <c r="ACO89" s="416" t="str">
        <f t="shared" si="128"/>
        <v/>
      </c>
      <c r="ACP89" s="416" t="str">
        <f t="shared" si="128"/>
        <v/>
      </c>
      <c r="ACQ89" s="416" t="str">
        <f t="shared" si="128"/>
        <v/>
      </c>
      <c r="ACR89" s="416" t="str">
        <f t="shared" si="128"/>
        <v/>
      </c>
      <c r="ACS89" s="416" t="str">
        <f t="shared" si="128"/>
        <v/>
      </c>
      <c r="ACT89" s="416" t="str">
        <f t="shared" si="128"/>
        <v/>
      </c>
      <c r="ACU89" s="416" t="str">
        <f t="shared" si="128"/>
        <v/>
      </c>
      <c r="ACV89" s="416" t="str">
        <f t="shared" si="128"/>
        <v/>
      </c>
      <c r="ACW89" s="416" t="str">
        <f t="shared" si="128"/>
        <v/>
      </c>
      <c r="ACX89" s="416" t="str">
        <f t="shared" si="128"/>
        <v/>
      </c>
      <c r="ACY89" s="416" t="str">
        <f t="shared" si="128"/>
        <v/>
      </c>
      <c r="ACZ89" s="416" t="str">
        <f t="shared" si="128"/>
        <v/>
      </c>
      <c r="ADA89" s="416" t="str">
        <f t="shared" si="128"/>
        <v/>
      </c>
      <c r="ADB89" s="416" t="str">
        <f t="shared" si="128"/>
        <v/>
      </c>
      <c r="ADC89" s="416" t="str">
        <f t="shared" si="128"/>
        <v/>
      </c>
      <c r="ADD89" s="416" t="str">
        <f t="shared" si="128"/>
        <v/>
      </c>
      <c r="ADE89" s="416" t="str">
        <f t="shared" si="128"/>
        <v/>
      </c>
      <c r="ADF89" s="416" t="str">
        <f t="shared" si="128"/>
        <v/>
      </c>
      <c r="ADG89" s="416" t="str">
        <f t="shared" si="128"/>
        <v/>
      </c>
      <c r="ADH89" s="416" t="str">
        <f t="shared" si="128"/>
        <v/>
      </c>
      <c r="ADI89" s="416" t="str">
        <f t="shared" si="128"/>
        <v/>
      </c>
      <c r="ADJ89" s="416" t="str">
        <f t="shared" si="128"/>
        <v/>
      </c>
      <c r="ADK89" s="416" t="str">
        <f t="shared" si="128"/>
        <v/>
      </c>
      <c r="ADL89" s="416" t="str">
        <f t="shared" si="128"/>
        <v/>
      </c>
      <c r="ADM89" s="416" t="str">
        <f t="shared" si="128"/>
        <v/>
      </c>
      <c r="ADN89" s="416" t="str">
        <f t="shared" si="128"/>
        <v/>
      </c>
      <c r="ADO89" s="416" t="str">
        <f t="shared" si="128"/>
        <v/>
      </c>
      <c r="ADP89" s="416" t="str">
        <f t="shared" si="128"/>
        <v/>
      </c>
      <c r="ADQ89" s="416" t="str">
        <f t="shared" si="128"/>
        <v/>
      </c>
      <c r="ADR89" s="416" t="str">
        <f t="shared" si="128"/>
        <v/>
      </c>
      <c r="ADS89" s="416" t="str">
        <f t="shared" si="128"/>
        <v/>
      </c>
      <c r="ADT89" s="416" t="str">
        <f t="shared" si="128"/>
        <v/>
      </c>
      <c r="ADU89" s="416" t="str">
        <f t="shared" si="128"/>
        <v/>
      </c>
      <c r="ADV89" s="416" t="str">
        <f t="shared" si="128"/>
        <v/>
      </c>
      <c r="ADW89" s="416" t="str">
        <f t="shared" si="128"/>
        <v/>
      </c>
      <c r="ADX89" s="416" t="str">
        <f t="shared" si="128"/>
        <v/>
      </c>
      <c r="ADY89" s="416" t="str">
        <f t="shared" si="128"/>
        <v/>
      </c>
      <c r="ADZ89" s="416" t="str">
        <f t="shared" si="128"/>
        <v/>
      </c>
      <c r="AEA89" s="416" t="str">
        <f t="shared" si="128"/>
        <v/>
      </c>
      <c r="AEB89" s="416" t="str">
        <f t="shared" si="128"/>
        <v/>
      </c>
      <c r="AEC89" s="416" t="str">
        <f t="shared" si="128"/>
        <v/>
      </c>
      <c r="AED89" s="416" t="str">
        <f t="shared" si="128"/>
        <v/>
      </c>
      <c r="AEE89" s="416" t="str">
        <f t="shared" si="128"/>
        <v/>
      </c>
      <c r="AEF89" s="416" t="str">
        <f t="shared" si="128"/>
        <v/>
      </c>
      <c r="AEG89" s="416" t="str">
        <f t="shared" si="128"/>
        <v/>
      </c>
      <c r="AEH89" s="416" t="str">
        <f t="shared" si="128"/>
        <v/>
      </c>
      <c r="AEI89" s="416" t="str">
        <f t="shared" si="128"/>
        <v/>
      </c>
      <c r="AEJ89" s="416" t="str">
        <f t="shared" si="128"/>
        <v/>
      </c>
      <c r="AEK89" s="416" t="str">
        <f t="shared" si="128"/>
        <v/>
      </c>
      <c r="AEL89" s="416" t="str">
        <f t="shared" si="128"/>
        <v/>
      </c>
      <c r="AEM89" s="416" t="str">
        <f t="shared" si="128"/>
        <v/>
      </c>
      <c r="AEN89" s="416" t="str">
        <f t="shared" si="128"/>
        <v/>
      </c>
      <c r="AEO89" s="416" t="str">
        <f t="shared" si="128"/>
        <v/>
      </c>
      <c r="AEP89" s="416" t="str">
        <f t="shared" si="128"/>
        <v/>
      </c>
      <c r="AEQ89" s="416" t="str">
        <f t="shared" si="128"/>
        <v/>
      </c>
      <c r="AER89" s="416" t="str">
        <f t="shared" si="128"/>
        <v/>
      </c>
      <c r="AES89" s="416" t="str">
        <f t="shared" si="128"/>
        <v/>
      </c>
      <c r="AET89" s="416" t="str">
        <f t="shared" si="128"/>
        <v/>
      </c>
      <c r="AEU89" s="416" t="str">
        <f t="shared" si="128"/>
        <v/>
      </c>
      <c r="AEV89" s="416" t="str">
        <f t="shared" si="128"/>
        <v/>
      </c>
      <c r="AEW89" s="416" t="str">
        <f t="shared" si="128"/>
        <v/>
      </c>
      <c r="AEX89" s="416" t="str">
        <f t="shared" ref="AEX89:AHI89" si="129">IFERROR(AEX11/AEX78,"")</f>
        <v/>
      </c>
      <c r="AEY89" s="416" t="str">
        <f t="shared" si="129"/>
        <v/>
      </c>
      <c r="AEZ89" s="416" t="str">
        <f t="shared" si="129"/>
        <v/>
      </c>
      <c r="AFA89" s="416" t="str">
        <f t="shared" si="129"/>
        <v/>
      </c>
      <c r="AFB89" s="416" t="str">
        <f t="shared" si="129"/>
        <v/>
      </c>
      <c r="AFC89" s="416" t="str">
        <f t="shared" si="129"/>
        <v/>
      </c>
      <c r="AFD89" s="416" t="str">
        <f t="shared" si="129"/>
        <v/>
      </c>
      <c r="AFE89" s="416" t="str">
        <f t="shared" si="129"/>
        <v/>
      </c>
      <c r="AFF89" s="416" t="str">
        <f t="shared" si="129"/>
        <v/>
      </c>
      <c r="AFG89" s="416" t="str">
        <f t="shared" si="129"/>
        <v/>
      </c>
      <c r="AFH89" s="416" t="str">
        <f t="shared" si="129"/>
        <v/>
      </c>
      <c r="AFI89" s="416" t="str">
        <f t="shared" si="129"/>
        <v/>
      </c>
      <c r="AFJ89" s="416" t="str">
        <f t="shared" si="129"/>
        <v/>
      </c>
      <c r="AFK89" s="416" t="str">
        <f t="shared" si="129"/>
        <v/>
      </c>
      <c r="AFL89" s="416" t="str">
        <f t="shared" si="129"/>
        <v/>
      </c>
      <c r="AFM89" s="416" t="str">
        <f t="shared" si="129"/>
        <v/>
      </c>
      <c r="AFN89" s="416" t="str">
        <f t="shared" si="129"/>
        <v/>
      </c>
      <c r="AFO89" s="416" t="str">
        <f t="shared" si="129"/>
        <v/>
      </c>
      <c r="AFP89" s="416" t="str">
        <f t="shared" si="129"/>
        <v/>
      </c>
      <c r="AFQ89" s="416" t="str">
        <f t="shared" si="129"/>
        <v/>
      </c>
      <c r="AFR89" s="416" t="str">
        <f t="shared" si="129"/>
        <v/>
      </c>
      <c r="AFS89" s="416" t="str">
        <f t="shared" si="129"/>
        <v/>
      </c>
      <c r="AFT89" s="416" t="str">
        <f t="shared" si="129"/>
        <v/>
      </c>
      <c r="AFU89" s="416" t="str">
        <f t="shared" si="129"/>
        <v/>
      </c>
      <c r="AFV89" s="416" t="str">
        <f t="shared" si="129"/>
        <v/>
      </c>
      <c r="AFW89" s="416" t="str">
        <f t="shared" si="129"/>
        <v/>
      </c>
      <c r="AFX89" s="416" t="str">
        <f t="shared" si="129"/>
        <v/>
      </c>
      <c r="AFY89" s="416" t="str">
        <f t="shared" si="129"/>
        <v/>
      </c>
      <c r="AFZ89" s="416" t="str">
        <f t="shared" si="129"/>
        <v/>
      </c>
      <c r="AGA89" s="416" t="str">
        <f t="shared" si="129"/>
        <v/>
      </c>
      <c r="AGB89" s="416" t="str">
        <f t="shared" si="129"/>
        <v/>
      </c>
      <c r="AGC89" s="416" t="str">
        <f t="shared" si="129"/>
        <v/>
      </c>
      <c r="AGD89" s="416" t="str">
        <f t="shared" si="129"/>
        <v/>
      </c>
      <c r="AGE89" s="416" t="str">
        <f t="shared" si="129"/>
        <v/>
      </c>
      <c r="AGF89" s="416" t="str">
        <f t="shared" si="129"/>
        <v/>
      </c>
      <c r="AGG89" s="416" t="str">
        <f t="shared" si="129"/>
        <v/>
      </c>
      <c r="AGH89" s="416" t="str">
        <f t="shared" si="129"/>
        <v/>
      </c>
      <c r="AGI89" s="416" t="str">
        <f t="shared" si="129"/>
        <v/>
      </c>
      <c r="AGJ89" s="416" t="str">
        <f t="shared" si="129"/>
        <v/>
      </c>
      <c r="AGK89" s="416" t="str">
        <f t="shared" si="129"/>
        <v/>
      </c>
      <c r="AGL89" s="416" t="str">
        <f t="shared" si="129"/>
        <v/>
      </c>
      <c r="AGM89" s="416" t="str">
        <f t="shared" si="129"/>
        <v/>
      </c>
      <c r="AGN89" s="416" t="str">
        <f t="shared" si="129"/>
        <v/>
      </c>
      <c r="AGO89" s="416" t="str">
        <f t="shared" si="129"/>
        <v/>
      </c>
      <c r="AGP89" s="416" t="str">
        <f t="shared" si="129"/>
        <v/>
      </c>
      <c r="AGQ89" s="416" t="str">
        <f t="shared" si="129"/>
        <v/>
      </c>
      <c r="AGR89" s="416" t="str">
        <f t="shared" si="129"/>
        <v/>
      </c>
      <c r="AGS89" s="416" t="str">
        <f t="shared" si="129"/>
        <v/>
      </c>
      <c r="AGT89" s="416" t="str">
        <f t="shared" si="129"/>
        <v/>
      </c>
      <c r="AGU89" s="416" t="str">
        <f t="shared" si="129"/>
        <v/>
      </c>
      <c r="AGV89" s="416" t="str">
        <f t="shared" si="129"/>
        <v/>
      </c>
      <c r="AGW89" s="416" t="str">
        <f t="shared" si="129"/>
        <v/>
      </c>
      <c r="AGX89" s="416" t="str">
        <f t="shared" si="129"/>
        <v/>
      </c>
      <c r="AGY89" s="416" t="str">
        <f t="shared" si="129"/>
        <v/>
      </c>
      <c r="AGZ89" s="416" t="str">
        <f t="shared" si="129"/>
        <v/>
      </c>
      <c r="AHA89" s="416" t="str">
        <f t="shared" si="129"/>
        <v/>
      </c>
      <c r="AHB89" s="416" t="str">
        <f t="shared" si="129"/>
        <v/>
      </c>
      <c r="AHC89" s="416" t="str">
        <f t="shared" si="129"/>
        <v/>
      </c>
      <c r="AHD89" s="416" t="str">
        <f t="shared" si="129"/>
        <v/>
      </c>
      <c r="AHE89" s="416" t="str">
        <f t="shared" si="129"/>
        <v/>
      </c>
      <c r="AHF89" s="416" t="str">
        <f t="shared" si="129"/>
        <v/>
      </c>
      <c r="AHG89" s="416" t="str">
        <f t="shared" si="129"/>
        <v/>
      </c>
      <c r="AHH89" s="416" t="str">
        <f t="shared" si="129"/>
        <v/>
      </c>
      <c r="AHI89" s="416" t="str">
        <f t="shared" si="129"/>
        <v/>
      </c>
      <c r="AHJ89" s="416" t="str">
        <f t="shared" ref="AHJ89:AJU89" si="130">IFERROR(AHJ11/AHJ78,"")</f>
        <v/>
      </c>
      <c r="AHK89" s="416" t="str">
        <f t="shared" si="130"/>
        <v/>
      </c>
      <c r="AHL89" s="416" t="str">
        <f t="shared" si="130"/>
        <v/>
      </c>
      <c r="AHM89" s="416" t="str">
        <f t="shared" si="130"/>
        <v/>
      </c>
      <c r="AHN89" s="416" t="str">
        <f t="shared" si="130"/>
        <v/>
      </c>
      <c r="AHO89" s="416" t="str">
        <f t="shared" si="130"/>
        <v/>
      </c>
      <c r="AHP89" s="416" t="str">
        <f t="shared" si="130"/>
        <v/>
      </c>
      <c r="AHQ89" s="416" t="str">
        <f t="shared" si="130"/>
        <v/>
      </c>
      <c r="AHR89" s="416" t="str">
        <f t="shared" si="130"/>
        <v/>
      </c>
      <c r="AHS89" s="416" t="str">
        <f t="shared" si="130"/>
        <v/>
      </c>
      <c r="AHT89" s="416" t="str">
        <f t="shared" si="130"/>
        <v/>
      </c>
      <c r="AHU89" s="416" t="str">
        <f t="shared" si="130"/>
        <v/>
      </c>
      <c r="AHV89" s="416" t="str">
        <f t="shared" si="130"/>
        <v/>
      </c>
      <c r="AHW89" s="416" t="str">
        <f t="shared" si="130"/>
        <v/>
      </c>
      <c r="AHX89" s="416" t="str">
        <f t="shared" si="130"/>
        <v/>
      </c>
      <c r="AHY89" s="416" t="str">
        <f t="shared" si="130"/>
        <v/>
      </c>
      <c r="AHZ89" s="416" t="str">
        <f t="shared" si="130"/>
        <v/>
      </c>
      <c r="AIA89" s="416" t="str">
        <f t="shared" si="130"/>
        <v/>
      </c>
      <c r="AIB89" s="416" t="str">
        <f t="shared" si="130"/>
        <v/>
      </c>
      <c r="AIC89" s="416" t="str">
        <f t="shared" si="130"/>
        <v/>
      </c>
      <c r="AID89" s="416" t="str">
        <f t="shared" si="130"/>
        <v/>
      </c>
      <c r="AIE89" s="416" t="str">
        <f t="shared" si="130"/>
        <v/>
      </c>
      <c r="AIF89" s="416" t="str">
        <f t="shared" si="130"/>
        <v/>
      </c>
      <c r="AIG89" s="416" t="str">
        <f t="shared" si="130"/>
        <v/>
      </c>
      <c r="AIH89" s="416" t="str">
        <f t="shared" si="130"/>
        <v/>
      </c>
      <c r="AII89" s="416" t="str">
        <f t="shared" si="130"/>
        <v/>
      </c>
      <c r="AIJ89" s="416" t="str">
        <f t="shared" si="130"/>
        <v/>
      </c>
      <c r="AIK89" s="416" t="str">
        <f t="shared" si="130"/>
        <v/>
      </c>
      <c r="AIL89" s="416" t="str">
        <f t="shared" si="130"/>
        <v/>
      </c>
      <c r="AIM89" s="416" t="str">
        <f t="shared" si="130"/>
        <v/>
      </c>
      <c r="AIN89" s="416" t="str">
        <f t="shared" si="130"/>
        <v/>
      </c>
      <c r="AIO89" s="416" t="str">
        <f t="shared" si="130"/>
        <v/>
      </c>
      <c r="AIP89" s="416" t="str">
        <f t="shared" si="130"/>
        <v/>
      </c>
      <c r="AIQ89" s="416" t="str">
        <f t="shared" si="130"/>
        <v/>
      </c>
      <c r="AIR89" s="416" t="str">
        <f t="shared" si="130"/>
        <v/>
      </c>
      <c r="AIS89" s="416" t="str">
        <f t="shared" si="130"/>
        <v/>
      </c>
      <c r="AIT89" s="416" t="str">
        <f t="shared" si="130"/>
        <v/>
      </c>
      <c r="AIU89" s="416" t="str">
        <f t="shared" si="130"/>
        <v/>
      </c>
      <c r="AIV89" s="416" t="str">
        <f t="shared" si="130"/>
        <v/>
      </c>
      <c r="AIW89" s="416" t="str">
        <f t="shared" si="130"/>
        <v/>
      </c>
      <c r="AIX89" s="416" t="str">
        <f t="shared" si="130"/>
        <v/>
      </c>
      <c r="AIY89" s="416" t="str">
        <f t="shared" si="130"/>
        <v/>
      </c>
      <c r="AIZ89" s="416" t="str">
        <f t="shared" si="130"/>
        <v/>
      </c>
      <c r="AJA89" s="416" t="str">
        <f t="shared" si="130"/>
        <v/>
      </c>
      <c r="AJB89" s="416" t="str">
        <f t="shared" si="130"/>
        <v/>
      </c>
      <c r="AJC89" s="416" t="str">
        <f t="shared" si="130"/>
        <v/>
      </c>
      <c r="AJD89" s="416" t="str">
        <f t="shared" si="130"/>
        <v/>
      </c>
      <c r="AJE89" s="416" t="str">
        <f t="shared" si="130"/>
        <v/>
      </c>
      <c r="AJF89" s="416" t="str">
        <f t="shared" si="130"/>
        <v/>
      </c>
      <c r="AJG89" s="416" t="str">
        <f t="shared" si="130"/>
        <v/>
      </c>
      <c r="AJH89" s="416" t="str">
        <f t="shared" si="130"/>
        <v/>
      </c>
      <c r="AJI89" s="416" t="str">
        <f t="shared" si="130"/>
        <v/>
      </c>
      <c r="AJJ89" s="416" t="str">
        <f t="shared" si="130"/>
        <v/>
      </c>
      <c r="AJK89" s="416" t="str">
        <f t="shared" si="130"/>
        <v/>
      </c>
      <c r="AJL89" s="416" t="str">
        <f t="shared" si="130"/>
        <v/>
      </c>
      <c r="AJM89" s="416" t="str">
        <f t="shared" si="130"/>
        <v/>
      </c>
      <c r="AJN89" s="416" t="str">
        <f t="shared" si="130"/>
        <v/>
      </c>
      <c r="AJO89" s="416" t="str">
        <f t="shared" si="130"/>
        <v/>
      </c>
      <c r="AJP89" s="416" t="str">
        <f t="shared" si="130"/>
        <v/>
      </c>
      <c r="AJQ89" s="416" t="str">
        <f t="shared" si="130"/>
        <v/>
      </c>
      <c r="AJR89" s="416" t="str">
        <f t="shared" si="130"/>
        <v/>
      </c>
      <c r="AJS89" s="416" t="str">
        <f t="shared" si="130"/>
        <v/>
      </c>
      <c r="AJT89" s="416" t="str">
        <f t="shared" si="130"/>
        <v/>
      </c>
      <c r="AJU89" s="416" t="str">
        <f t="shared" si="130"/>
        <v/>
      </c>
      <c r="AJV89" s="416" t="str">
        <f t="shared" ref="AJV89:AKU89" si="131">IFERROR(AJV11/AJV78,"")</f>
        <v/>
      </c>
      <c r="AJW89" s="416" t="str">
        <f t="shared" si="131"/>
        <v/>
      </c>
      <c r="AJX89" s="416" t="str">
        <f t="shared" si="131"/>
        <v/>
      </c>
      <c r="AJY89" s="416" t="str">
        <f t="shared" si="131"/>
        <v/>
      </c>
      <c r="AJZ89" s="416" t="str">
        <f t="shared" si="131"/>
        <v/>
      </c>
      <c r="AKA89" s="416" t="str">
        <f t="shared" si="131"/>
        <v/>
      </c>
      <c r="AKB89" s="416" t="str">
        <f t="shared" si="131"/>
        <v/>
      </c>
      <c r="AKC89" s="416" t="str">
        <f t="shared" si="131"/>
        <v/>
      </c>
      <c r="AKD89" s="416" t="str">
        <f t="shared" si="131"/>
        <v/>
      </c>
      <c r="AKE89" s="416" t="str">
        <f t="shared" si="131"/>
        <v/>
      </c>
      <c r="AKF89" s="416" t="str">
        <f t="shared" si="131"/>
        <v/>
      </c>
      <c r="AKG89" s="416" t="str">
        <f t="shared" si="131"/>
        <v/>
      </c>
      <c r="AKH89" s="416" t="str">
        <f t="shared" si="131"/>
        <v/>
      </c>
      <c r="AKI89" s="416" t="str">
        <f t="shared" si="131"/>
        <v/>
      </c>
      <c r="AKJ89" s="416" t="str">
        <f t="shared" si="131"/>
        <v/>
      </c>
      <c r="AKK89" s="416" t="str">
        <f t="shared" si="131"/>
        <v/>
      </c>
      <c r="AKL89" s="416" t="str">
        <f t="shared" si="131"/>
        <v/>
      </c>
      <c r="AKM89" s="416" t="str">
        <f t="shared" si="131"/>
        <v/>
      </c>
      <c r="AKN89" s="416" t="str">
        <f t="shared" si="131"/>
        <v/>
      </c>
      <c r="AKO89" s="416" t="str">
        <f t="shared" si="131"/>
        <v/>
      </c>
      <c r="AKP89" s="416" t="str">
        <f t="shared" si="131"/>
        <v/>
      </c>
      <c r="AKQ89" s="416" t="str">
        <f t="shared" si="131"/>
        <v/>
      </c>
      <c r="AKR89" s="416" t="str">
        <f t="shared" si="131"/>
        <v/>
      </c>
      <c r="AKS89" s="416" t="str">
        <f t="shared" si="131"/>
        <v/>
      </c>
      <c r="AKT89" s="416" t="str">
        <f t="shared" si="131"/>
        <v/>
      </c>
      <c r="AKU89" s="416" t="str">
        <f t="shared" si="131"/>
        <v/>
      </c>
      <c r="AKV89" s="416" t="str">
        <f>IFERROR(AKV11/AKV78,"")</f>
        <v/>
      </c>
      <c r="AKW89" s="416" t="str">
        <f t="shared" ref="AKW89:ANH89" si="132">IFERROR(AKW11/AKW78,"")</f>
        <v/>
      </c>
      <c r="AKX89" s="416" t="str">
        <f t="shared" si="132"/>
        <v/>
      </c>
      <c r="AKY89" s="416" t="str">
        <f t="shared" si="132"/>
        <v/>
      </c>
      <c r="AKZ89" s="416" t="str">
        <f t="shared" si="132"/>
        <v/>
      </c>
      <c r="ALA89" s="416" t="str">
        <f t="shared" si="132"/>
        <v/>
      </c>
      <c r="ALB89" s="416" t="str">
        <f t="shared" si="132"/>
        <v/>
      </c>
      <c r="ALC89" s="416" t="str">
        <f t="shared" si="132"/>
        <v/>
      </c>
      <c r="ALD89" s="416" t="str">
        <f t="shared" si="132"/>
        <v/>
      </c>
      <c r="ALE89" s="416" t="str">
        <f t="shared" si="132"/>
        <v/>
      </c>
      <c r="ALF89" s="416" t="str">
        <f t="shared" si="132"/>
        <v/>
      </c>
      <c r="ALG89" s="416" t="str">
        <f t="shared" si="132"/>
        <v/>
      </c>
      <c r="ALH89" s="416" t="str">
        <f t="shared" si="132"/>
        <v/>
      </c>
      <c r="ALI89" s="416" t="str">
        <f t="shared" si="132"/>
        <v/>
      </c>
      <c r="ALJ89" s="416" t="str">
        <f t="shared" si="132"/>
        <v/>
      </c>
      <c r="ALK89" s="416" t="str">
        <f t="shared" si="132"/>
        <v/>
      </c>
      <c r="ALL89" s="416" t="str">
        <f t="shared" si="132"/>
        <v/>
      </c>
      <c r="ALM89" s="416" t="str">
        <f t="shared" si="132"/>
        <v/>
      </c>
      <c r="ALN89" s="416" t="str">
        <f t="shared" si="132"/>
        <v/>
      </c>
      <c r="ALO89" s="416" t="str">
        <f t="shared" si="132"/>
        <v/>
      </c>
      <c r="ALP89" s="416" t="str">
        <f t="shared" si="132"/>
        <v/>
      </c>
      <c r="ALQ89" s="416" t="str">
        <f t="shared" si="132"/>
        <v/>
      </c>
      <c r="ALR89" s="416" t="str">
        <f t="shared" si="132"/>
        <v/>
      </c>
      <c r="ALS89" s="416" t="str">
        <f t="shared" si="132"/>
        <v/>
      </c>
      <c r="ALT89" s="416" t="str">
        <f t="shared" si="132"/>
        <v/>
      </c>
      <c r="ALU89" s="416" t="str">
        <f t="shared" si="132"/>
        <v/>
      </c>
      <c r="ALV89" s="416" t="str">
        <f t="shared" si="132"/>
        <v/>
      </c>
      <c r="ALW89" s="416" t="str">
        <f t="shared" si="132"/>
        <v/>
      </c>
      <c r="ALX89" s="416" t="str">
        <f t="shared" si="132"/>
        <v/>
      </c>
      <c r="ALY89" s="416" t="str">
        <f t="shared" si="132"/>
        <v/>
      </c>
      <c r="ALZ89" s="416" t="str">
        <f t="shared" si="132"/>
        <v/>
      </c>
      <c r="AMA89" s="416" t="str">
        <f t="shared" si="132"/>
        <v/>
      </c>
      <c r="AMB89" s="416" t="str">
        <f t="shared" si="132"/>
        <v/>
      </c>
      <c r="AMC89" s="416" t="str">
        <f t="shared" si="132"/>
        <v/>
      </c>
      <c r="AMD89" s="416" t="str">
        <f t="shared" si="132"/>
        <v/>
      </c>
      <c r="AME89" s="416" t="str">
        <f t="shared" si="132"/>
        <v/>
      </c>
      <c r="AMF89" s="416" t="str">
        <f t="shared" si="132"/>
        <v/>
      </c>
      <c r="AMG89" s="416" t="str">
        <f t="shared" si="132"/>
        <v/>
      </c>
      <c r="AMH89" s="416" t="str">
        <f t="shared" si="132"/>
        <v/>
      </c>
      <c r="AMI89" s="416" t="str">
        <f t="shared" si="132"/>
        <v/>
      </c>
      <c r="AMJ89" s="416" t="str">
        <f t="shared" si="132"/>
        <v/>
      </c>
      <c r="AMK89" s="416" t="str">
        <f t="shared" si="132"/>
        <v/>
      </c>
      <c r="AML89" s="416" t="str">
        <f t="shared" si="132"/>
        <v/>
      </c>
      <c r="AMM89" s="416" t="str">
        <f t="shared" si="132"/>
        <v/>
      </c>
      <c r="AMN89" s="416" t="str">
        <f t="shared" si="132"/>
        <v/>
      </c>
      <c r="AMO89" s="416" t="str">
        <f t="shared" si="132"/>
        <v/>
      </c>
      <c r="AMP89" s="416" t="str">
        <f t="shared" si="132"/>
        <v/>
      </c>
      <c r="AMQ89" s="416" t="str">
        <f t="shared" si="132"/>
        <v/>
      </c>
      <c r="AMR89" s="416" t="str">
        <f t="shared" si="132"/>
        <v/>
      </c>
      <c r="AMS89" s="416" t="str">
        <f t="shared" si="132"/>
        <v/>
      </c>
      <c r="AMT89" s="416" t="str">
        <f t="shared" si="132"/>
        <v/>
      </c>
      <c r="AMU89" s="416" t="str">
        <f t="shared" si="132"/>
        <v/>
      </c>
      <c r="AMV89" s="416" t="str">
        <f t="shared" si="132"/>
        <v/>
      </c>
      <c r="AMW89" s="416" t="str">
        <f t="shared" si="132"/>
        <v/>
      </c>
      <c r="AMX89" s="416" t="str">
        <f t="shared" si="132"/>
        <v/>
      </c>
      <c r="AMY89" s="416" t="str">
        <f t="shared" si="132"/>
        <v/>
      </c>
      <c r="AMZ89" s="416" t="str">
        <f t="shared" si="132"/>
        <v/>
      </c>
      <c r="ANA89" s="416" t="str">
        <f t="shared" si="132"/>
        <v/>
      </c>
      <c r="ANB89" s="416" t="str">
        <f t="shared" si="132"/>
        <v/>
      </c>
      <c r="ANC89" s="416" t="str">
        <f t="shared" si="132"/>
        <v/>
      </c>
      <c r="AND89" s="416" t="str">
        <f t="shared" si="132"/>
        <v/>
      </c>
      <c r="ANE89" s="416" t="str">
        <f t="shared" si="132"/>
        <v/>
      </c>
      <c r="ANF89" s="416" t="str">
        <f t="shared" si="132"/>
        <v/>
      </c>
      <c r="ANG89" s="416" t="str">
        <f t="shared" si="132"/>
        <v/>
      </c>
      <c r="ANH89" s="416" t="str">
        <f t="shared" si="132"/>
        <v/>
      </c>
      <c r="ANI89" s="416" t="str">
        <f t="shared" ref="ANI89:APT89" si="133">IFERROR(ANI11/ANI78,"")</f>
        <v/>
      </c>
      <c r="ANJ89" s="416" t="str">
        <f t="shared" si="133"/>
        <v/>
      </c>
      <c r="ANK89" s="416" t="str">
        <f t="shared" si="133"/>
        <v/>
      </c>
      <c r="ANL89" s="416" t="str">
        <f t="shared" si="133"/>
        <v/>
      </c>
      <c r="ANM89" s="416" t="str">
        <f t="shared" si="133"/>
        <v/>
      </c>
      <c r="ANN89" s="416" t="str">
        <f t="shared" si="133"/>
        <v/>
      </c>
      <c r="ANO89" s="416" t="str">
        <f t="shared" si="133"/>
        <v/>
      </c>
      <c r="ANP89" s="416" t="str">
        <f t="shared" si="133"/>
        <v/>
      </c>
      <c r="ANQ89" s="416" t="str">
        <f t="shared" si="133"/>
        <v/>
      </c>
      <c r="ANR89" s="416" t="str">
        <f t="shared" si="133"/>
        <v/>
      </c>
      <c r="ANS89" s="416" t="str">
        <f t="shared" si="133"/>
        <v/>
      </c>
      <c r="ANT89" s="416" t="str">
        <f t="shared" si="133"/>
        <v/>
      </c>
      <c r="ANU89" s="416" t="str">
        <f t="shared" si="133"/>
        <v/>
      </c>
      <c r="ANV89" s="416" t="str">
        <f t="shared" si="133"/>
        <v/>
      </c>
      <c r="ANW89" s="416" t="str">
        <f t="shared" si="133"/>
        <v/>
      </c>
      <c r="ANX89" s="416" t="str">
        <f t="shared" si="133"/>
        <v/>
      </c>
      <c r="ANY89" s="416" t="str">
        <f t="shared" si="133"/>
        <v/>
      </c>
      <c r="ANZ89" s="416" t="str">
        <f t="shared" si="133"/>
        <v/>
      </c>
      <c r="AOA89" s="416" t="str">
        <f t="shared" si="133"/>
        <v/>
      </c>
      <c r="AOB89" s="416" t="str">
        <f t="shared" si="133"/>
        <v/>
      </c>
      <c r="AOC89" s="416" t="str">
        <f t="shared" si="133"/>
        <v/>
      </c>
      <c r="AOD89" s="416" t="str">
        <f t="shared" si="133"/>
        <v/>
      </c>
      <c r="AOE89" s="416" t="str">
        <f t="shared" si="133"/>
        <v/>
      </c>
      <c r="AOF89" s="416" t="str">
        <f t="shared" si="133"/>
        <v/>
      </c>
      <c r="AOG89" s="416" t="str">
        <f t="shared" si="133"/>
        <v/>
      </c>
      <c r="AOH89" s="416" t="str">
        <f t="shared" si="133"/>
        <v/>
      </c>
      <c r="AOI89" s="416" t="str">
        <f t="shared" si="133"/>
        <v/>
      </c>
      <c r="AOJ89" s="416" t="str">
        <f t="shared" si="133"/>
        <v/>
      </c>
      <c r="AOK89" s="416" t="str">
        <f t="shared" si="133"/>
        <v/>
      </c>
      <c r="AOL89" s="416" t="str">
        <f t="shared" si="133"/>
        <v/>
      </c>
      <c r="AOM89" s="416" t="str">
        <f t="shared" si="133"/>
        <v/>
      </c>
      <c r="AON89" s="416" t="str">
        <f t="shared" si="133"/>
        <v/>
      </c>
      <c r="AOO89" s="416" t="str">
        <f t="shared" si="133"/>
        <v/>
      </c>
      <c r="AOP89" s="416" t="str">
        <f t="shared" si="133"/>
        <v/>
      </c>
      <c r="AOQ89" s="416" t="str">
        <f t="shared" si="133"/>
        <v/>
      </c>
      <c r="AOR89" s="416" t="str">
        <f t="shared" si="133"/>
        <v/>
      </c>
      <c r="AOS89" s="416" t="str">
        <f t="shared" si="133"/>
        <v/>
      </c>
      <c r="AOT89" s="416" t="str">
        <f t="shared" si="133"/>
        <v/>
      </c>
      <c r="AOU89" s="416" t="str">
        <f t="shared" si="133"/>
        <v/>
      </c>
      <c r="AOV89" s="416" t="str">
        <f t="shared" si="133"/>
        <v/>
      </c>
      <c r="AOW89" s="416" t="str">
        <f t="shared" si="133"/>
        <v/>
      </c>
      <c r="AOX89" s="416" t="str">
        <f t="shared" si="133"/>
        <v/>
      </c>
      <c r="AOY89" s="416" t="str">
        <f t="shared" si="133"/>
        <v/>
      </c>
      <c r="AOZ89" s="416" t="str">
        <f t="shared" si="133"/>
        <v/>
      </c>
      <c r="APA89" s="416" t="str">
        <f t="shared" si="133"/>
        <v/>
      </c>
      <c r="APB89" s="416" t="str">
        <f t="shared" si="133"/>
        <v/>
      </c>
      <c r="APC89" s="416" t="str">
        <f t="shared" si="133"/>
        <v/>
      </c>
      <c r="APD89" s="416" t="str">
        <f t="shared" si="133"/>
        <v/>
      </c>
      <c r="APE89" s="416" t="str">
        <f t="shared" si="133"/>
        <v/>
      </c>
      <c r="APF89" s="416" t="str">
        <f t="shared" si="133"/>
        <v/>
      </c>
      <c r="APG89" s="416" t="str">
        <f t="shared" si="133"/>
        <v/>
      </c>
      <c r="APH89" s="416" t="str">
        <f t="shared" si="133"/>
        <v/>
      </c>
      <c r="API89" s="416" t="str">
        <f t="shared" si="133"/>
        <v/>
      </c>
      <c r="APJ89" s="416" t="str">
        <f t="shared" si="133"/>
        <v/>
      </c>
      <c r="APK89" s="416" t="str">
        <f t="shared" si="133"/>
        <v/>
      </c>
      <c r="APL89" s="416" t="str">
        <f t="shared" si="133"/>
        <v/>
      </c>
      <c r="APM89" s="416" t="str">
        <f t="shared" si="133"/>
        <v/>
      </c>
      <c r="APN89" s="416" t="str">
        <f t="shared" si="133"/>
        <v/>
      </c>
      <c r="APO89" s="416" t="str">
        <f t="shared" si="133"/>
        <v/>
      </c>
      <c r="APP89" s="416" t="str">
        <f t="shared" si="133"/>
        <v/>
      </c>
      <c r="APQ89" s="416" t="str">
        <f t="shared" si="133"/>
        <v/>
      </c>
      <c r="APR89" s="416" t="str">
        <f t="shared" si="133"/>
        <v/>
      </c>
      <c r="APS89" s="416" t="str">
        <f t="shared" si="133"/>
        <v/>
      </c>
      <c r="APT89" s="416" t="str">
        <f t="shared" si="133"/>
        <v/>
      </c>
      <c r="APU89" s="416" t="str">
        <f t="shared" ref="APU89:ASF89" si="134">IFERROR(APU11/APU78,"")</f>
        <v/>
      </c>
      <c r="APV89" s="416" t="str">
        <f t="shared" si="134"/>
        <v/>
      </c>
      <c r="APW89" s="416" t="str">
        <f t="shared" si="134"/>
        <v/>
      </c>
      <c r="APX89" s="416" t="str">
        <f t="shared" si="134"/>
        <v/>
      </c>
      <c r="APY89" s="416" t="str">
        <f t="shared" si="134"/>
        <v/>
      </c>
      <c r="APZ89" s="416" t="str">
        <f t="shared" si="134"/>
        <v/>
      </c>
      <c r="AQA89" s="416" t="str">
        <f t="shared" si="134"/>
        <v/>
      </c>
      <c r="AQB89" s="416" t="str">
        <f t="shared" si="134"/>
        <v/>
      </c>
      <c r="AQC89" s="416" t="str">
        <f t="shared" si="134"/>
        <v/>
      </c>
      <c r="AQD89" s="416" t="str">
        <f t="shared" si="134"/>
        <v/>
      </c>
      <c r="AQE89" s="416" t="str">
        <f t="shared" si="134"/>
        <v/>
      </c>
      <c r="AQF89" s="416" t="str">
        <f t="shared" si="134"/>
        <v/>
      </c>
      <c r="AQG89" s="416" t="str">
        <f t="shared" si="134"/>
        <v/>
      </c>
      <c r="AQH89" s="416" t="str">
        <f t="shared" si="134"/>
        <v/>
      </c>
      <c r="AQI89" s="416" t="str">
        <f t="shared" si="134"/>
        <v/>
      </c>
      <c r="AQJ89" s="416" t="str">
        <f t="shared" si="134"/>
        <v/>
      </c>
      <c r="AQK89" s="416" t="str">
        <f t="shared" si="134"/>
        <v/>
      </c>
      <c r="AQL89" s="416" t="str">
        <f t="shared" si="134"/>
        <v/>
      </c>
      <c r="AQM89" s="416" t="str">
        <f t="shared" si="134"/>
        <v/>
      </c>
      <c r="AQN89" s="416" t="str">
        <f t="shared" si="134"/>
        <v/>
      </c>
      <c r="AQO89" s="416" t="str">
        <f t="shared" si="134"/>
        <v/>
      </c>
      <c r="AQP89" s="416" t="str">
        <f t="shared" si="134"/>
        <v/>
      </c>
      <c r="AQQ89" s="416" t="str">
        <f t="shared" si="134"/>
        <v/>
      </c>
      <c r="AQR89" s="416" t="str">
        <f t="shared" si="134"/>
        <v/>
      </c>
      <c r="AQS89" s="416" t="str">
        <f t="shared" si="134"/>
        <v/>
      </c>
      <c r="AQT89" s="416" t="str">
        <f t="shared" si="134"/>
        <v/>
      </c>
      <c r="AQU89" s="416" t="str">
        <f t="shared" si="134"/>
        <v/>
      </c>
      <c r="AQV89" s="416" t="str">
        <f t="shared" si="134"/>
        <v/>
      </c>
      <c r="AQW89" s="416" t="str">
        <f t="shared" si="134"/>
        <v/>
      </c>
      <c r="AQX89" s="416" t="str">
        <f t="shared" si="134"/>
        <v/>
      </c>
      <c r="AQY89" s="416" t="str">
        <f t="shared" si="134"/>
        <v/>
      </c>
      <c r="AQZ89" s="416" t="str">
        <f t="shared" si="134"/>
        <v/>
      </c>
      <c r="ARA89" s="416" t="str">
        <f t="shared" si="134"/>
        <v/>
      </c>
      <c r="ARB89" s="416" t="str">
        <f t="shared" si="134"/>
        <v/>
      </c>
      <c r="ARC89" s="416" t="str">
        <f t="shared" si="134"/>
        <v/>
      </c>
      <c r="ARD89" s="416" t="str">
        <f t="shared" si="134"/>
        <v/>
      </c>
      <c r="ARE89" s="416" t="str">
        <f t="shared" si="134"/>
        <v/>
      </c>
      <c r="ARF89" s="416" t="str">
        <f t="shared" si="134"/>
        <v/>
      </c>
      <c r="ARG89" s="416" t="str">
        <f t="shared" si="134"/>
        <v/>
      </c>
      <c r="ARH89" s="416" t="str">
        <f t="shared" si="134"/>
        <v/>
      </c>
      <c r="ARI89" s="416" t="str">
        <f t="shared" si="134"/>
        <v/>
      </c>
      <c r="ARJ89" s="416" t="str">
        <f t="shared" si="134"/>
        <v/>
      </c>
      <c r="ARK89" s="416" t="str">
        <f t="shared" si="134"/>
        <v/>
      </c>
      <c r="ARL89" s="416" t="str">
        <f t="shared" si="134"/>
        <v/>
      </c>
      <c r="ARM89" s="416" t="str">
        <f t="shared" si="134"/>
        <v/>
      </c>
      <c r="ARN89" s="416" t="str">
        <f t="shared" si="134"/>
        <v/>
      </c>
      <c r="ARO89" s="416" t="str">
        <f t="shared" si="134"/>
        <v/>
      </c>
      <c r="ARP89" s="416" t="str">
        <f t="shared" si="134"/>
        <v/>
      </c>
      <c r="ARQ89" s="416" t="str">
        <f t="shared" si="134"/>
        <v/>
      </c>
      <c r="ARR89" s="416" t="str">
        <f t="shared" si="134"/>
        <v/>
      </c>
      <c r="ARS89" s="416" t="str">
        <f t="shared" si="134"/>
        <v/>
      </c>
      <c r="ART89" s="416" t="str">
        <f t="shared" si="134"/>
        <v/>
      </c>
      <c r="ARU89" s="416" t="str">
        <f t="shared" si="134"/>
        <v/>
      </c>
      <c r="ARV89" s="416" t="str">
        <f t="shared" si="134"/>
        <v/>
      </c>
      <c r="ARW89" s="416" t="str">
        <f t="shared" si="134"/>
        <v/>
      </c>
      <c r="ARX89" s="416" t="str">
        <f t="shared" si="134"/>
        <v/>
      </c>
      <c r="ARY89" s="416" t="str">
        <f t="shared" si="134"/>
        <v/>
      </c>
      <c r="ARZ89" s="416" t="str">
        <f t="shared" si="134"/>
        <v/>
      </c>
      <c r="ASA89" s="416" t="str">
        <f t="shared" si="134"/>
        <v/>
      </c>
      <c r="ASB89" s="416" t="str">
        <f t="shared" si="134"/>
        <v/>
      </c>
      <c r="ASC89" s="416" t="str">
        <f t="shared" si="134"/>
        <v/>
      </c>
      <c r="ASD89" s="416" t="str">
        <f t="shared" si="134"/>
        <v/>
      </c>
      <c r="ASE89" s="416" t="str">
        <f t="shared" si="134"/>
        <v/>
      </c>
      <c r="ASF89" s="416" t="str">
        <f t="shared" si="134"/>
        <v/>
      </c>
      <c r="ASG89" s="416" t="str">
        <f t="shared" ref="ASG89:AUR89" si="135">IFERROR(ASG11/ASG78,"")</f>
        <v/>
      </c>
      <c r="ASH89" s="416" t="str">
        <f t="shared" si="135"/>
        <v/>
      </c>
      <c r="ASI89" s="416" t="str">
        <f t="shared" si="135"/>
        <v/>
      </c>
      <c r="ASJ89" s="416" t="str">
        <f t="shared" si="135"/>
        <v/>
      </c>
      <c r="ASK89" s="416" t="str">
        <f t="shared" si="135"/>
        <v/>
      </c>
      <c r="ASL89" s="416" t="str">
        <f t="shared" si="135"/>
        <v/>
      </c>
      <c r="ASM89" s="416" t="str">
        <f t="shared" si="135"/>
        <v/>
      </c>
      <c r="ASN89" s="416" t="str">
        <f t="shared" si="135"/>
        <v/>
      </c>
      <c r="ASO89" s="416" t="str">
        <f t="shared" si="135"/>
        <v/>
      </c>
      <c r="ASP89" s="416" t="str">
        <f t="shared" si="135"/>
        <v/>
      </c>
      <c r="ASQ89" s="416" t="str">
        <f t="shared" si="135"/>
        <v/>
      </c>
      <c r="ASR89" s="416" t="str">
        <f t="shared" si="135"/>
        <v/>
      </c>
      <c r="ASS89" s="416" t="str">
        <f t="shared" si="135"/>
        <v/>
      </c>
      <c r="AST89" s="416" t="str">
        <f t="shared" si="135"/>
        <v/>
      </c>
      <c r="ASU89" s="416" t="str">
        <f t="shared" si="135"/>
        <v/>
      </c>
      <c r="ASV89" s="416" t="str">
        <f t="shared" si="135"/>
        <v/>
      </c>
      <c r="ASW89" s="416" t="str">
        <f t="shared" si="135"/>
        <v/>
      </c>
      <c r="ASX89" s="416" t="str">
        <f t="shared" si="135"/>
        <v/>
      </c>
      <c r="ASY89" s="416" t="str">
        <f t="shared" si="135"/>
        <v/>
      </c>
      <c r="ASZ89" s="416" t="str">
        <f t="shared" si="135"/>
        <v/>
      </c>
      <c r="ATA89" s="416" t="str">
        <f t="shared" si="135"/>
        <v/>
      </c>
      <c r="ATB89" s="416" t="str">
        <f t="shared" si="135"/>
        <v/>
      </c>
      <c r="ATC89" s="416" t="str">
        <f t="shared" si="135"/>
        <v/>
      </c>
      <c r="ATD89" s="416" t="str">
        <f t="shared" si="135"/>
        <v/>
      </c>
      <c r="ATE89" s="416" t="str">
        <f t="shared" si="135"/>
        <v/>
      </c>
      <c r="ATF89" s="416" t="str">
        <f t="shared" si="135"/>
        <v/>
      </c>
      <c r="ATG89" s="416" t="str">
        <f t="shared" si="135"/>
        <v/>
      </c>
      <c r="ATH89" s="416" t="str">
        <f t="shared" si="135"/>
        <v/>
      </c>
      <c r="ATI89" s="416" t="str">
        <f t="shared" si="135"/>
        <v/>
      </c>
      <c r="ATJ89" s="416" t="str">
        <f t="shared" si="135"/>
        <v/>
      </c>
      <c r="ATK89" s="416" t="str">
        <f t="shared" si="135"/>
        <v/>
      </c>
      <c r="ATL89" s="416" t="str">
        <f t="shared" si="135"/>
        <v/>
      </c>
      <c r="ATM89" s="416" t="str">
        <f t="shared" si="135"/>
        <v/>
      </c>
      <c r="ATN89" s="416" t="str">
        <f t="shared" si="135"/>
        <v/>
      </c>
      <c r="ATO89" s="416" t="str">
        <f t="shared" si="135"/>
        <v/>
      </c>
      <c r="ATP89" s="416" t="str">
        <f t="shared" si="135"/>
        <v/>
      </c>
      <c r="ATQ89" s="416" t="str">
        <f t="shared" si="135"/>
        <v/>
      </c>
      <c r="ATR89" s="416" t="str">
        <f t="shared" si="135"/>
        <v/>
      </c>
      <c r="ATS89" s="416" t="str">
        <f t="shared" si="135"/>
        <v/>
      </c>
      <c r="ATT89" s="416" t="str">
        <f t="shared" si="135"/>
        <v/>
      </c>
      <c r="ATU89" s="416" t="str">
        <f t="shared" si="135"/>
        <v/>
      </c>
      <c r="ATV89" s="416" t="str">
        <f t="shared" si="135"/>
        <v/>
      </c>
      <c r="ATW89" s="416" t="str">
        <f t="shared" si="135"/>
        <v/>
      </c>
      <c r="ATX89" s="416" t="str">
        <f t="shared" si="135"/>
        <v/>
      </c>
      <c r="ATY89" s="416" t="str">
        <f t="shared" si="135"/>
        <v/>
      </c>
      <c r="ATZ89" s="416" t="str">
        <f t="shared" si="135"/>
        <v/>
      </c>
      <c r="AUA89" s="416" t="str">
        <f t="shared" si="135"/>
        <v/>
      </c>
      <c r="AUB89" s="416" t="str">
        <f t="shared" si="135"/>
        <v/>
      </c>
      <c r="AUC89" s="416" t="str">
        <f t="shared" si="135"/>
        <v/>
      </c>
      <c r="AUD89" s="416" t="str">
        <f t="shared" si="135"/>
        <v/>
      </c>
      <c r="AUE89" s="416" t="str">
        <f t="shared" si="135"/>
        <v/>
      </c>
      <c r="AUF89" s="416" t="str">
        <f t="shared" si="135"/>
        <v/>
      </c>
      <c r="AUG89" s="416" t="str">
        <f t="shared" si="135"/>
        <v/>
      </c>
      <c r="AUH89" s="416" t="str">
        <f t="shared" si="135"/>
        <v/>
      </c>
      <c r="AUI89" s="416" t="str">
        <f t="shared" si="135"/>
        <v/>
      </c>
      <c r="AUJ89" s="416" t="str">
        <f t="shared" si="135"/>
        <v/>
      </c>
      <c r="AUK89" s="416" t="str">
        <f t="shared" si="135"/>
        <v/>
      </c>
      <c r="AUL89" s="416" t="str">
        <f t="shared" si="135"/>
        <v/>
      </c>
      <c r="AUM89" s="416" t="str">
        <f t="shared" si="135"/>
        <v/>
      </c>
      <c r="AUN89" s="416" t="str">
        <f t="shared" si="135"/>
        <v/>
      </c>
      <c r="AUO89" s="416" t="str">
        <f t="shared" si="135"/>
        <v/>
      </c>
      <c r="AUP89" s="416" t="str">
        <f t="shared" si="135"/>
        <v/>
      </c>
      <c r="AUQ89" s="416" t="str">
        <f t="shared" si="135"/>
        <v/>
      </c>
      <c r="AUR89" s="416" t="str">
        <f t="shared" si="135"/>
        <v/>
      </c>
      <c r="AUS89" s="416" t="str">
        <f t="shared" ref="AUS89:AXD89" si="136">IFERROR(AUS11/AUS78,"")</f>
        <v/>
      </c>
      <c r="AUT89" s="416" t="str">
        <f t="shared" si="136"/>
        <v/>
      </c>
      <c r="AUU89" s="416" t="str">
        <f t="shared" si="136"/>
        <v/>
      </c>
      <c r="AUV89" s="416" t="str">
        <f t="shared" si="136"/>
        <v/>
      </c>
      <c r="AUW89" s="416" t="str">
        <f t="shared" si="136"/>
        <v/>
      </c>
      <c r="AUX89" s="416" t="str">
        <f t="shared" si="136"/>
        <v/>
      </c>
      <c r="AUY89" s="416" t="str">
        <f t="shared" si="136"/>
        <v/>
      </c>
      <c r="AUZ89" s="416" t="str">
        <f t="shared" si="136"/>
        <v/>
      </c>
      <c r="AVA89" s="416" t="str">
        <f t="shared" si="136"/>
        <v/>
      </c>
      <c r="AVB89" s="416" t="str">
        <f t="shared" si="136"/>
        <v/>
      </c>
      <c r="AVC89" s="416" t="str">
        <f t="shared" si="136"/>
        <v/>
      </c>
      <c r="AVD89" s="416" t="str">
        <f t="shared" si="136"/>
        <v/>
      </c>
      <c r="AVE89" s="416" t="str">
        <f t="shared" si="136"/>
        <v/>
      </c>
      <c r="AVF89" s="416" t="str">
        <f t="shared" si="136"/>
        <v/>
      </c>
      <c r="AVG89" s="416" t="str">
        <f t="shared" si="136"/>
        <v/>
      </c>
      <c r="AVH89" s="416" t="str">
        <f t="shared" si="136"/>
        <v/>
      </c>
      <c r="AVI89" s="416" t="str">
        <f t="shared" si="136"/>
        <v/>
      </c>
      <c r="AVJ89" s="416" t="str">
        <f t="shared" si="136"/>
        <v/>
      </c>
      <c r="AVK89" s="416" t="str">
        <f t="shared" si="136"/>
        <v/>
      </c>
      <c r="AVL89" s="416" t="str">
        <f t="shared" si="136"/>
        <v/>
      </c>
      <c r="AVM89" s="416" t="str">
        <f t="shared" si="136"/>
        <v/>
      </c>
      <c r="AVN89" s="416" t="str">
        <f t="shared" si="136"/>
        <v/>
      </c>
      <c r="AVO89" s="416" t="str">
        <f t="shared" si="136"/>
        <v/>
      </c>
      <c r="AVP89" s="416" t="str">
        <f t="shared" si="136"/>
        <v/>
      </c>
      <c r="AVQ89" s="416" t="str">
        <f t="shared" si="136"/>
        <v/>
      </c>
      <c r="AVR89" s="416" t="str">
        <f t="shared" si="136"/>
        <v/>
      </c>
      <c r="AVS89" s="416" t="str">
        <f t="shared" si="136"/>
        <v/>
      </c>
      <c r="AVT89" s="416" t="str">
        <f t="shared" si="136"/>
        <v/>
      </c>
      <c r="AVU89" s="416" t="str">
        <f t="shared" si="136"/>
        <v/>
      </c>
      <c r="AVV89" s="416" t="str">
        <f t="shared" si="136"/>
        <v/>
      </c>
      <c r="AVW89" s="416" t="str">
        <f t="shared" si="136"/>
        <v/>
      </c>
      <c r="AVX89" s="416" t="str">
        <f t="shared" si="136"/>
        <v/>
      </c>
      <c r="AVY89" s="416" t="str">
        <f t="shared" si="136"/>
        <v/>
      </c>
      <c r="AVZ89" s="416" t="str">
        <f t="shared" si="136"/>
        <v/>
      </c>
      <c r="AWA89" s="416" t="str">
        <f t="shared" si="136"/>
        <v/>
      </c>
      <c r="AWB89" s="416" t="str">
        <f t="shared" si="136"/>
        <v/>
      </c>
      <c r="AWC89" s="416" t="str">
        <f t="shared" si="136"/>
        <v/>
      </c>
      <c r="AWD89" s="416" t="str">
        <f t="shared" si="136"/>
        <v/>
      </c>
      <c r="AWE89" s="416" t="str">
        <f t="shared" si="136"/>
        <v/>
      </c>
      <c r="AWF89" s="416" t="str">
        <f t="shared" si="136"/>
        <v/>
      </c>
      <c r="AWG89" s="416" t="str">
        <f t="shared" si="136"/>
        <v/>
      </c>
      <c r="AWH89" s="416" t="str">
        <f t="shared" si="136"/>
        <v/>
      </c>
      <c r="AWI89" s="416" t="str">
        <f t="shared" si="136"/>
        <v/>
      </c>
      <c r="AWJ89" s="416" t="str">
        <f t="shared" si="136"/>
        <v/>
      </c>
      <c r="AWK89" s="416" t="str">
        <f t="shared" si="136"/>
        <v/>
      </c>
      <c r="AWL89" s="416" t="str">
        <f t="shared" si="136"/>
        <v/>
      </c>
      <c r="AWM89" s="416" t="str">
        <f t="shared" si="136"/>
        <v/>
      </c>
      <c r="AWN89" s="416" t="str">
        <f t="shared" si="136"/>
        <v/>
      </c>
      <c r="AWO89" s="416" t="str">
        <f t="shared" si="136"/>
        <v/>
      </c>
      <c r="AWP89" s="416" t="str">
        <f t="shared" si="136"/>
        <v/>
      </c>
      <c r="AWQ89" s="416" t="str">
        <f t="shared" si="136"/>
        <v/>
      </c>
      <c r="AWR89" s="416" t="str">
        <f t="shared" si="136"/>
        <v/>
      </c>
      <c r="AWS89" s="416" t="str">
        <f t="shared" si="136"/>
        <v/>
      </c>
      <c r="AWT89" s="416" t="str">
        <f t="shared" si="136"/>
        <v/>
      </c>
      <c r="AWU89" s="416" t="str">
        <f t="shared" si="136"/>
        <v/>
      </c>
      <c r="AWV89" s="416" t="str">
        <f t="shared" si="136"/>
        <v/>
      </c>
      <c r="AWW89" s="416" t="str">
        <f t="shared" si="136"/>
        <v/>
      </c>
      <c r="AWX89" s="416" t="str">
        <f t="shared" si="136"/>
        <v/>
      </c>
      <c r="AWY89" s="416" t="str">
        <f t="shared" si="136"/>
        <v/>
      </c>
      <c r="AWZ89" s="416" t="str">
        <f t="shared" si="136"/>
        <v/>
      </c>
      <c r="AXA89" s="416" t="str">
        <f t="shared" si="136"/>
        <v/>
      </c>
      <c r="AXB89" s="416" t="str">
        <f t="shared" si="136"/>
        <v/>
      </c>
      <c r="AXC89" s="416" t="str">
        <f t="shared" si="136"/>
        <v/>
      </c>
      <c r="AXD89" s="416" t="str">
        <f t="shared" si="136"/>
        <v/>
      </c>
      <c r="AXE89" s="416" t="str">
        <f t="shared" ref="AXE89:AZP89" si="137">IFERROR(AXE11/AXE78,"")</f>
        <v/>
      </c>
      <c r="AXF89" s="416" t="str">
        <f t="shared" si="137"/>
        <v/>
      </c>
      <c r="AXG89" s="416" t="str">
        <f t="shared" si="137"/>
        <v/>
      </c>
      <c r="AXH89" s="416" t="str">
        <f t="shared" si="137"/>
        <v/>
      </c>
      <c r="AXI89" s="416" t="str">
        <f t="shared" si="137"/>
        <v/>
      </c>
      <c r="AXJ89" s="416" t="str">
        <f t="shared" si="137"/>
        <v/>
      </c>
      <c r="AXK89" s="416" t="str">
        <f t="shared" si="137"/>
        <v/>
      </c>
      <c r="AXL89" s="416" t="str">
        <f t="shared" si="137"/>
        <v/>
      </c>
      <c r="AXM89" s="416" t="str">
        <f t="shared" si="137"/>
        <v/>
      </c>
      <c r="AXN89" s="416" t="str">
        <f t="shared" si="137"/>
        <v/>
      </c>
      <c r="AXO89" s="416" t="str">
        <f t="shared" si="137"/>
        <v/>
      </c>
      <c r="AXP89" s="416" t="str">
        <f t="shared" si="137"/>
        <v/>
      </c>
      <c r="AXQ89" s="416" t="str">
        <f t="shared" si="137"/>
        <v/>
      </c>
      <c r="AXR89" s="416" t="str">
        <f t="shared" si="137"/>
        <v/>
      </c>
      <c r="AXS89" s="416" t="str">
        <f t="shared" si="137"/>
        <v/>
      </c>
      <c r="AXT89" s="416" t="str">
        <f t="shared" si="137"/>
        <v/>
      </c>
      <c r="AXU89" s="416" t="str">
        <f t="shared" si="137"/>
        <v/>
      </c>
      <c r="AXV89" s="416" t="str">
        <f t="shared" si="137"/>
        <v/>
      </c>
      <c r="AXW89" s="416" t="str">
        <f t="shared" si="137"/>
        <v/>
      </c>
      <c r="AXX89" s="416" t="str">
        <f t="shared" si="137"/>
        <v/>
      </c>
      <c r="AXY89" s="416" t="str">
        <f t="shared" si="137"/>
        <v/>
      </c>
      <c r="AXZ89" s="416" t="str">
        <f t="shared" si="137"/>
        <v/>
      </c>
      <c r="AYA89" s="416" t="str">
        <f t="shared" si="137"/>
        <v/>
      </c>
      <c r="AYB89" s="416" t="str">
        <f t="shared" si="137"/>
        <v/>
      </c>
      <c r="AYC89" s="416" t="str">
        <f t="shared" si="137"/>
        <v/>
      </c>
      <c r="AYD89" s="416" t="str">
        <f t="shared" si="137"/>
        <v/>
      </c>
      <c r="AYE89" s="416" t="str">
        <f t="shared" si="137"/>
        <v/>
      </c>
      <c r="AYF89" s="416" t="str">
        <f t="shared" si="137"/>
        <v/>
      </c>
      <c r="AYG89" s="416" t="str">
        <f t="shared" si="137"/>
        <v/>
      </c>
      <c r="AYH89" s="416" t="str">
        <f t="shared" si="137"/>
        <v/>
      </c>
      <c r="AYI89" s="416" t="str">
        <f t="shared" si="137"/>
        <v/>
      </c>
      <c r="AYJ89" s="416" t="str">
        <f t="shared" si="137"/>
        <v/>
      </c>
      <c r="AYK89" s="416" t="str">
        <f t="shared" si="137"/>
        <v/>
      </c>
      <c r="AYL89" s="416" t="str">
        <f t="shared" si="137"/>
        <v/>
      </c>
      <c r="AYM89" s="416" t="str">
        <f t="shared" si="137"/>
        <v/>
      </c>
      <c r="AYN89" s="416" t="str">
        <f t="shared" si="137"/>
        <v/>
      </c>
      <c r="AYO89" s="416" t="str">
        <f t="shared" si="137"/>
        <v/>
      </c>
      <c r="AYP89" s="416" t="str">
        <f t="shared" si="137"/>
        <v/>
      </c>
      <c r="AYQ89" s="416" t="str">
        <f t="shared" si="137"/>
        <v/>
      </c>
      <c r="AYR89" s="416" t="str">
        <f t="shared" si="137"/>
        <v/>
      </c>
      <c r="AYS89" s="416" t="str">
        <f t="shared" si="137"/>
        <v/>
      </c>
      <c r="AYT89" s="416" t="str">
        <f t="shared" si="137"/>
        <v/>
      </c>
      <c r="AYU89" s="416" t="str">
        <f t="shared" si="137"/>
        <v/>
      </c>
      <c r="AYV89" s="416" t="str">
        <f t="shared" si="137"/>
        <v/>
      </c>
      <c r="AYW89" s="416" t="str">
        <f t="shared" si="137"/>
        <v/>
      </c>
      <c r="AYX89" s="416" t="str">
        <f t="shared" si="137"/>
        <v/>
      </c>
      <c r="AYY89" s="416" t="str">
        <f t="shared" si="137"/>
        <v/>
      </c>
      <c r="AYZ89" s="416" t="str">
        <f t="shared" si="137"/>
        <v/>
      </c>
      <c r="AZA89" s="416" t="str">
        <f t="shared" si="137"/>
        <v/>
      </c>
      <c r="AZB89" s="416" t="str">
        <f t="shared" si="137"/>
        <v/>
      </c>
      <c r="AZC89" s="416" t="str">
        <f t="shared" si="137"/>
        <v/>
      </c>
      <c r="AZD89" s="416" t="str">
        <f t="shared" si="137"/>
        <v/>
      </c>
      <c r="AZE89" s="416" t="str">
        <f t="shared" si="137"/>
        <v/>
      </c>
      <c r="AZF89" s="416" t="str">
        <f t="shared" si="137"/>
        <v/>
      </c>
      <c r="AZG89" s="416" t="str">
        <f t="shared" si="137"/>
        <v/>
      </c>
      <c r="AZH89" s="416" t="str">
        <f t="shared" si="137"/>
        <v/>
      </c>
      <c r="AZI89" s="416" t="str">
        <f t="shared" si="137"/>
        <v/>
      </c>
      <c r="AZJ89" s="416" t="str">
        <f t="shared" si="137"/>
        <v/>
      </c>
      <c r="AZK89" s="416" t="str">
        <f t="shared" si="137"/>
        <v/>
      </c>
      <c r="AZL89" s="416" t="str">
        <f t="shared" si="137"/>
        <v/>
      </c>
      <c r="AZM89" s="416" t="str">
        <f t="shared" si="137"/>
        <v/>
      </c>
      <c r="AZN89" s="416" t="str">
        <f t="shared" si="137"/>
        <v/>
      </c>
      <c r="AZO89" s="416" t="str">
        <f t="shared" si="137"/>
        <v/>
      </c>
      <c r="AZP89" s="416" t="str">
        <f t="shared" si="137"/>
        <v/>
      </c>
      <c r="AZQ89" s="416" t="str">
        <f t="shared" ref="AZQ89:BCB89" si="138">IFERROR(AZQ11/AZQ78,"")</f>
        <v/>
      </c>
      <c r="AZR89" s="416" t="str">
        <f t="shared" si="138"/>
        <v/>
      </c>
      <c r="AZS89" s="416" t="str">
        <f t="shared" si="138"/>
        <v/>
      </c>
      <c r="AZT89" s="416" t="str">
        <f t="shared" si="138"/>
        <v/>
      </c>
      <c r="AZU89" s="416" t="str">
        <f t="shared" si="138"/>
        <v/>
      </c>
      <c r="AZV89" s="416" t="str">
        <f t="shared" si="138"/>
        <v/>
      </c>
      <c r="AZW89" s="416" t="str">
        <f t="shared" si="138"/>
        <v/>
      </c>
      <c r="AZX89" s="416" t="str">
        <f t="shared" si="138"/>
        <v/>
      </c>
      <c r="AZY89" s="416" t="str">
        <f t="shared" si="138"/>
        <v/>
      </c>
      <c r="AZZ89" s="416" t="str">
        <f t="shared" si="138"/>
        <v/>
      </c>
      <c r="BAA89" s="416" t="str">
        <f t="shared" si="138"/>
        <v/>
      </c>
      <c r="BAB89" s="416" t="str">
        <f t="shared" si="138"/>
        <v/>
      </c>
      <c r="BAC89" s="416" t="str">
        <f t="shared" si="138"/>
        <v/>
      </c>
      <c r="BAD89" s="416" t="str">
        <f t="shared" si="138"/>
        <v/>
      </c>
      <c r="BAE89" s="416" t="str">
        <f t="shared" si="138"/>
        <v/>
      </c>
      <c r="BAF89" s="416" t="str">
        <f t="shared" si="138"/>
        <v/>
      </c>
      <c r="BAG89" s="416" t="str">
        <f t="shared" si="138"/>
        <v/>
      </c>
      <c r="BAH89" s="416" t="str">
        <f t="shared" si="138"/>
        <v/>
      </c>
      <c r="BAI89" s="416" t="str">
        <f t="shared" si="138"/>
        <v/>
      </c>
      <c r="BAJ89" s="416" t="str">
        <f t="shared" si="138"/>
        <v/>
      </c>
      <c r="BAK89" s="416" t="str">
        <f t="shared" si="138"/>
        <v/>
      </c>
      <c r="BAL89" s="416" t="str">
        <f t="shared" si="138"/>
        <v/>
      </c>
      <c r="BAM89" s="416" t="str">
        <f t="shared" si="138"/>
        <v/>
      </c>
      <c r="BAN89" s="416" t="str">
        <f t="shared" si="138"/>
        <v/>
      </c>
      <c r="BAO89" s="416" t="str">
        <f t="shared" si="138"/>
        <v/>
      </c>
      <c r="BAP89" s="416" t="str">
        <f t="shared" si="138"/>
        <v/>
      </c>
      <c r="BAQ89" s="416" t="str">
        <f t="shared" si="138"/>
        <v/>
      </c>
      <c r="BAR89" s="416" t="str">
        <f t="shared" si="138"/>
        <v/>
      </c>
      <c r="BAS89" s="416" t="str">
        <f t="shared" si="138"/>
        <v/>
      </c>
      <c r="BAT89" s="416" t="str">
        <f t="shared" si="138"/>
        <v/>
      </c>
      <c r="BAU89" s="416" t="str">
        <f t="shared" si="138"/>
        <v/>
      </c>
      <c r="BAV89" s="416" t="str">
        <f t="shared" si="138"/>
        <v/>
      </c>
      <c r="BAW89" s="416" t="str">
        <f t="shared" si="138"/>
        <v/>
      </c>
      <c r="BAX89" s="416" t="str">
        <f t="shared" si="138"/>
        <v/>
      </c>
      <c r="BAY89" s="416" t="str">
        <f t="shared" si="138"/>
        <v/>
      </c>
      <c r="BAZ89" s="416" t="str">
        <f t="shared" si="138"/>
        <v/>
      </c>
      <c r="BBA89" s="416" t="str">
        <f t="shared" si="138"/>
        <v/>
      </c>
      <c r="BBB89" s="416" t="str">
        <f t="shared" si="138"/>
        <v/>
      </c>
      <c r="BBC89" s="416" t="str">
        <f t="shared" si="138"/>
        <v/>
      </c>
      <c r="BBD89" s="416" t="str">
        <f t="shared" si="138"/>
        <v/>
      </c>
      <c r="BBE89" s="416" t="str">
        <f t="shared" si="138"/>
        <v/>
      </c>
      <c r="BBF89" s="416" t="str">
        <f t="shared" si="138"/>
        <v/>
      </c>
      <c r="BBG89" s="416" t="str">
        <f t="shared" si="138"/>
        <v/>
      </c>
      <c r="BBH89" s="416" t="str">
        <f t="shared" si="138"/>
        <v/>
      </c>
      <c r="BBI89" s="416" t="str">
        <f t="shared" si="138"/>
        <v/>
      </c>
      <c r="BBJ89" s="416" t="str">
        <f t="shared" si="138"/>
        <v/>
      </c>
      <c r="BBK89" s="416" t="str">
        <f t="shared" si="138"/>
        <v/>
      </c>
      <c r="BBL89" s="416" t="str">
        <f t="shared" si="138"/>
        <v/>
      </c>
      <c r="BBM89" s="416" t="str">
        <f t="shared" si="138"/>
        <v/>
      </c>
      <c r="BBN89" s="416" t="str">
        <f t="shared" si="138"/>
        <v/>
      </c>
      <c r="BBO89" s="416" t="str">
        <f t="shared" si="138"/>
        <v/>
      </c>
      <c r="BBP89" s="416" t="str">
        <f t="shared" si="138"/>
        <v/>
      </c>
      <c r="BBQ89" s="416" t="str">
        <f t="shared" si="138"/>
        <v/>
      </c>
      <c r="BBR89" s="416" t="str">
        <f t="shared" si="138"/>
        <v/>
      </c>
      <c r="BBS89" s="416" t="str">
        <f t="shared" si="138"/>
        <v/>
      </c>
      <c r="BBT89" s="416" t="str">
        <f t="shared" si="138"/>
        <v/>
      </c>
      <c r="BBU89" s="416" t="str">
        <f t="shared" si="138"/>
        <v/>
      </c>
      <c r="BBV89" s="416" t="str">
        <f t="shared" si="138"/>
        <v/>
      </c>
      <c r="BBW89" s="416" t="str">
        <f t="shared" si="138"/>
        <v/>
      </c>
      <c r="BBX89" s="416" t="str">
        <f t="shared" si="138"/>
        <v/>
      </c>
      <c r="BBY89" s="416" t="str">
        <f t="shared" si="138"/>
        <v/>
      </c>
      <c r="BBZ89" s="416" t="str">
        <f t="shared" si="138"/>
        <v/>
      </c>
      <c r="BCA89" s="416" t="str">
        <f t="shared" si="138"/>
        <v/>
      </c>
      <c r="BCB89" s="416" t="str">
        <f t="shared" si="138"/>
        <v/>
      </c>
      <c r="BCC89" s="416" t="str">
        <f t="shared" ref="BCC89:BEN89" si="139">IFERROR(BCC11/BCC78,"")</f>
        <v/>
      </c>
      <c r="BCD89" s="416" t="str">
        <f t="shared" si="139"/>
        <v/>
      </c>
      <c r="BCE89" s="416" t="str">
        <f t="shared" si="139"/>
        <v/>
      </c>
      <c r="BCF89" s="416" t="str">
        <f t="shared" si="139"/>
        <v/>
      </c>
      <c r="BCG89" s="416" t="str">
        <f t="shared" si="139"/>
        <v/>
      </c>
      <c r="BCH89" s="416" t="str">
        <f t="shared" si="139"/>
        <v/>
      </c>
      <c r="BCI89" s="416" t="str">
        <f t="shared" si="139"/>
        <v/>
      </c>
      <c r="BCJ89" s="416" t="str">
        <f t="shared" si="139"/>
        <v/>
      </c>
      <c r="BCK89" s="416" t="str">
        <f t="shared" si="139"/>
        <v/>
      </c>
      <c r="BCL89" s="416" t="str">
        <f t="shared" si="139"/>
        <v/>
      </c>
      <c r="BCM89" s="416" t="str">
        <f t="shared" si="139"/>
        <v/>
      </c>
      <c r="BCN89" s="416" t="str">
        <f t="shared" si="139"/>
        <v/>
      </c>
      <c r="BCO89" s="416" t="str">
        <f t="shared" si="139"/>
        <v/>
      </c>
      <c r="BCP89" s="416" t="str">
        <f t="shared" si="139"/>
        <v/>
      </c>
      <c r="BCQ89" s="416" t="str">
        <f t="shared" si="139"/>
        <v/>
      </c>
      <c r="BCR89" s="416" t="str">
        <f t="shared" si="139"/>
        <v/>
      </c>
      <c r="BCS89" s="416" t="str">
        <f t="shared" si="139"/>
        <v/>
      </c>
      <c r="BCT89" s="416" t="str">
        <f t="shared" si="139"/>
        <v/>
      </c>
      <c r="BCU89" s="416" t="str">
        <f t="shared" si="139"/>
        <v/>
      </c>
      <c r="BCV89" s="416" t="str">
        <f t="shared" si="139"/>
        <v/>
      </c>
      <c r="BCW89" s="416" t="str">
        <f t="shared" si="139"/>
        <v/>
      </c>
      <c r="BCX89" s="416" t="str">
        <f t="shared" si="139"/>
        <v/>
      </c>
      <c r="BCY89" s="416" t="str">
        <f t="shared" si="139"/>
        <v/>
      </c>
      <c r="BCZ89" s="416" t="str">
        <f t="shared" si="139"/>
        <v/>
      </c>
      <c r="BDA89" s="416" t="str">
        <f t="shared" si="139"/>
        <v/>
      </c>
      <c r="BDB89" s="416" t="str">
        <f t="shared" si="139"/>
        <v/>
      </c>
      <c r="BDC89" s="416" t="str">
        <f t="shared" si="139"/>
        <v/>
      </c>
      <c r="BDD89" s="416" t="str">
        <f t="shared" si="139"/>
        <v/>
      </c>
      <c r="BDE89" s="416" t="str">
        <f t="shared" si="139"/>
        <v/>
      </c>
      <c r="BDF89" s="416" t="str">
        <f t="shared" si="139"/>
        <v/>
      </c>
      <c r="BDG89" s="416" t="str">
        <f t="shared" si="139"/>
        <v/>
      </c>
      <c r="BDH89" s="416" t="str">
        <f t="shared" si="139"/>
        <v/>
      </c>
      <c r="BDI89" s="416" t="str">
        <f t="shared" si="139"/>
        <v/>
      </c>
      <c r="BDJ89" s="416" t="str">
        <f t="shared" si="139"/>
        <v/>
      </c>
      <c r="BDK89" s="416" t="str">
        <f t="shared" si="139"/>
        <v/>
      </c>
      <c r="BDL89" s="416" t="str">
        <f t="shared" si="139"/>
        <v/>
      </c>
      <c r="BDM89" s="416" t="str">
        <f t="shared" si="139"/>
        <v/>
      </c>
      <c r="BDN89" s="416" t="str">
        <f t="shared" si="139"/>
        <v/>
      </c>
      <c r="BDO89" s="416" t="str">
        <f t="shared" si="139"/>
        <v/>
      </c>
      <c r="BDP89" s="416" t="str">
        <f t="shared" si="139"/>
        <v/>
      </c>
      <c r="BDQ89" s="416" t="str">
        <f t="shared" si="139"/>
        <v/>
      </c>
      <c r="BDR89" s="416" t="str">
        <f t="shared" si="139"/>
        <v/>
      </c>
      <c r="BDS89" s="416" t="str">
        <f t="shared" si="139"/>
        <v/>
      </c>
      <c r="BDT89" s="416" t="str">
        <f t="shared" si="139"/>
        <v/>
      </c>
      <c r="BDU89" s="416" t="str">
        <f t="shared" si="139"/>
        <v/>
      </c>
      <c r="BDV89" s="416" t="str">
        <f t="shared" si="139"/>
        <v/>
      </c>
      <c r="BDW89" s="416" t="str">
        <f t="shared" si="139"/>
        <v/>
      </c>
      <c r="BDX89" s="416" t="str">
        <f t="shared" si="139"/>
        <v/>
      </c>
      <c r="BDY89" s="416" t="str">
        <f t="shared" si="139"/>
        <v/>
      </c>
      <c r="BDZ89" s="416" t="str">
        <f t="shared" si="139"/>
        <v/>
      </c>
      <c r="BEA89" s="416" t="str">
        <f t="shared" si="139"/>
        <v/>
      </c>
      <c r="BEB89" s="416" t="str">
        <f t="shared" si="139"/>
        <v/>
      </c>
      <c r="BEC89" s="416" t="str">
        <f t="shared" si="139"/>
        <v/>
      </c>
      <c r="BED89" s="416" t="str">
        <f t="shared" si="139"/>
        <v/>
      </c>
      <c r="BEE89" s="416" t="str">
        <f t="shared" si="139"/>
        <v/>
      </c>
      <c r="BEF89" s="416" t="str">
        <f t="shared" si="139"/>
        <v/>
      </c>
      <c r="BEG89" s="416" t="str">
        <f t="shared" si="139"/>
        <v/>
      </c>
      <c r="BEH89" s="416" t="str">
        <f t="shared" si="139"/>
        <v/>
      </c>
      <c r="BEI89" s="416" t="str">
        <f t="shared" si="139"/>
        <v/>
      </c>
      <c r="BEJ89" s="416" t="str">
        <f t="shared" si="139"/>
        <v/>
      </c>
      <c r="BEK89" s="416" t="str">
        <f t="shared" si="139"/>
        <v/>
      </c>
      <c r="BEL89" s="416" t="str">
        <f t="shared" si="139"/>
        <v/>
      </c>
      <c r="BEM89" s="416" t="str">
        <f t="shared" si="139"/>
        <v/>
      </c>
      <c r="BEN89" s="416" t="str">
        <f t="shared" si="139"/>
        <v/>
      </c>
      <c r="BEO89" s="416" t="str">
        <f t="shared" ref="BEO89:BGO89" si="140">IFERROR(BEO11/BEO78,"")</f>
        <v/>
      </c>
      <c r="BEP89" s="416" t="str">
        <f t="shared" si="140"/>
        <v/>
      </c>
      <c r="BEQ89" s="416" t="str">
        <f t="shared" si="140"/>
        <v/>
      </c>
      <c r="BER89" s="416" t="str">
        <f t="shared" si="140"/>
        <v/>
      </c>
      <c r="BES89" s="416" t="str">
        <f t="shared" si="140"/>
        <v/>
      </c>
      <c r="BET89" s="416" t="str">
        <f t="shared" si="140"/>
        <v/>
      </c>
      <c r="BEU89" s="416" t="str">
        <f t="shared" si="140"/>
        <v/>
      </c>
      <c r="BEV89" s="416" t="str">
        <f t="shared" si="140"/>
        <v/>
      </c>
      <c r="BEW89" s="416" t="str">
        <f t="shared" si="140"/>
        <v/>
      </c>
      <c r="BEX89" s="416" t="str">
        <f t="shared" si="140"/>
        <v/>
      </c>
      <c r="BEY89" s="416" t="str">
        <f t="shared" si="140"/>
        <v/>
      </c>
      <c r="BEZ89" s="416" t="str">
        <f t="shared" si="140"/>
        <v/>
      </c>
      <c r="BFA89" s="416" t="str">
        <f t="shared" si="140"/>
        <v/>
      </c>
      <c r="BFB89" s="416" t="str">
        <f t="shared" si="140"/>
        <v/>
      </c>
      <c r="BFC89" s="416" t="str">
        <f t="shared" si="140"/>
        <v/>
      </c>
      <c r="BFD89" s="416" t="str">
        <f t="shared" si="140"/>
        <v/>
      </c>
      <c r="BFE89" s="416" t="str">
        <f t="shared" si="140"/>
        <v/>
      </c>
      <c r="BFF89" s="416" t="str">
        <f t="shared" si="140"/>
        <v/>
      </c>
      <c r="BFG89" s="416" t="str">
        <f t="shared" si="140"/>
        <v/>
      </c>
      <c r="BFH89" s="416" t="str">
        <f t="shared" si="140"/>
        <v/>
      </c>
      <c r="BFI89" s="416" t="str">
        <f t="shared" si="140"/>
        <v/>
      </c>
      <c r="BFJ89" s="416" t="str">
        <f t="shared" si="140"/>
        <v/>
      </c>
      <c r="BFK89" s="416" t="str">
        <f t="shared" si="140"/>
        <v/>
      </c>
      <c r="BFL89" s="416" t="str">
        <f t="shared" si="140"/>
        <v/>
      </c>
      <c r="BFM89" s="416" t="str">
        <f t="shared" si="140"/>
        <v/>
      </c>
      <c r="BFN89" s="416" t="str">
        <f t="shared" si="140"/>
        <v/>
      </c>
      <c r="BFO89" s="416" t="str">
        <f t="shared" si="140"/>
        <v/>
      </c>
      <c r="BFP89" s="416" t="str">
        <f t="shared" si="140"/>
        <v/>
      </c>
      <c r="BFQ89" s="416" t="str">
        <f t="shared" si="140"/>
        <v/>
      </c>
      <c r="BFR89" s="416" t="str">
        <f t="shared" si="140"/>
        <v/>
      </c>
      <c r="BFS89" s="416" t="str">
        <f t="shared" si="140"/>
        <v/>
      </c>
      <c r="BFT89" s="416" t="str">
        <f t="shared" si="140"/>
        <v/>
      </c>
      <c r="BFU89" s="416" t="str">
        <f t="shared" si="140"/>
        <v/>
      </c>
      <c r="BFV89" s="416" t="str">
        <f t="shared" si="140"/>
        <v/>
      </c>
      <c r="BFW89" s="416" t="str">
        <f t="shared" si="140"/>
        <v/>
      </c>
      <c r="BFX89" s="416" t="str">
        <f t="shared" si="140"/>
        <v/>
      </c>
      <c r="BFY89" s="416" t="str">
        <f t="shared" si="140"/>
        <v/>
      </c>
      <c r="BFZ89" s="416" t="str">
        <f t="shared" si="140"/>
        <v/>
      </c>
      <c r="BGA89" s="416" t="str">
        <f t="shared" si="140"/>
        <v/>
      </c>
      <c r="BGB89" s="416" t="str">
        <f t="shared" si="140"/>
        <v/>
      </c>
      <c r="BGC89" s="416" t="str">
        <f t="shared" si="140"/>
        <v/>
      </c>
      <c r="BGD89" s="416" t="str">
        <f t="shared" si="140"/>
        <v/>
      </c>
      <c r="BGE89" s="416" t="str">
        <f t="shared" si="140"/>
        <v/>
      </c>
      <c r="BGF89" s="416" t="str">
        <f t="shared" si="140"/>
        <v/>
      </c>
      <c r="BGG89" s="416" t="str">
        <f t="shared" si="140"/>
        <v/>
      </c>
      <c r="BGH89" s="416" t="str">
        <f t="shared" si="140"/>
        <v/>
      </c>
      <c r="BGI89" s="416" t="str">
        <f t="shared" si="140"/>
        <v/>
      </c>
      <c r="BGJ89" s="416" t="str">
        <f t="shared" si="140"/>
        <v/>
      </c>
      <c r="BGK89" s="416" t="str">
        <f t="shared" si="140"/>
        <v/>
      </c>
      <c r="BGL89" s="416" t="str">
        <f t="shared" si="140"/>
        <v/>
      </c>
      <c r="BGM89" s="416" t="str">
        <f t="shared" si="140"/>
        <v/>
      </c>
      <c r="BGN89" s="416" t="str">
        <f t="shared" si="140"/>
        <v/>
      </c>
      <c r="BGO89" s="416" t="str">
        <f t="shared" si="140"/>
        <v/>
      </c>
    </row>
    <row r="90" spans="1:1549" s="416" customFormat="1" x14ac:dyDescent="0.25">
      <c r="A90" s="412">
        <v>90</v>
      </c>
      <c r="B90" s="413" t="s">
        <v>295</v>
      </c>
      <c r="C90" s="414" t="s">
        <v>33</v>
      </c>
      <c r="D90" s="414" t="s">
        <v>29</v>
      </c>
      <c r="E90" s="414" t="s">
        <v>286</v>
      </c>
      <c r="F90" s="415">
        <v>12</v>
      </c>
      <c r="G90" s="415">
        <v>9</v>
      </c>
      <c r="H90" s="415"/>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c r="AJ90" s="415"/>
      <c r="AK90" s="415"/>
      <c r="AL90" s="415"/>
      <c r="AM90" s="415"/>
      <c r="AN90" s="415"/>
      <c r="AO90" s="415"/>
      <c r="AP90" s="415"/>
      <c r="AQ90" s="415"/>
      <c r="AR90" s="415"/>
      <c r="AS90" s="415"/>
      <c r="AT90" s="415"/>
      <c r="AU90" s="415"/>
      <c r="AV90" s="415"/>
      <c r="AW90" s="415"/>
      <c r="AX90" s="415"/>
      <c r="AY90" s="415"/>
      <c r="AZ90" s="415"/>
      <c r="BA90" s="415"/>
      <c r="BB90" s="415"/>
      <c r="BC90" s="415"/>
      <c r="BD90" s="415"/>
      <c r="BE90" s="415"/>
      <c r="BF90" s="415"/>
      <c r="BG90" s="415"/>
      <c r="BH90" s="415"/>
      <c r="BI90" s="415"/>
      <c r="BJ90" s="415"/>
      <c r="BK90" s="415"/>
      <c r="BL90" s="415"/>
      <c r="BM90" s="415"/>
      <c r="BN90" s="415"/>
      <c r="BO90" s="415"/>
      <c r="BP90" s="415">
        <v>50368</v>
      </c>
      <c r="BQ90" s="415">
        <v>51949</v>
      </c>
      <c r="BR90" s="415">
        <v>70055</v>
      </c>
      <c r="BS90" s="415">
        <v>58102</v>
      </c>
      <c r="BT90" s="415">
        <v>64566</v>
      </c>
      <c r="BU90" s="415">
        <v>64648</v>
      </c>
      <c r="BV90" s="415">
        <v>50373</v>
      </c>
      <c r="BW90" s="415">
        <v>46108</v>
      </c>
      <c r="BX90" s="415">
        <v>51476</v>
      </c>
      <c r="BY90" s="415">
        <v>57342</v>
      </c>
      <c r="BZ90" s="415">
        <v>61740</v>
      </c>
      <c r="CA90" s="415">
        <v>74546</v>
      </c>
      <c r="CB90" s="415">
        <v>78553</v>
      </c>
      <c r="CC90" s="415">
        <v>65063</v>
      </c>
      <c r="CD90" s="415">
        <v>80104</v>
      </c>
      <c r="CE90" s="415">
        <v>70037</v>
      </c>
      <c r="CF90" s="415">
        <v>72425</v>
      </c>
      <c r="CG90" s="415">
        <v>30007</v>
      </c>
      <c r="CH90" s="415">
        <v>70739</v>
      </c>
      <c r="CI90" s="415">
        <v>74511</v>
      </c>
      <c r="CJ90" s="415">
        <v>44471</v>
      </c>
      <c r="CK90" s="415">
        <v>43919</v>
      </c>
      <c r="CL90" s="415">
        <v>88111</v>
      </c>
      <c r="CM90" s="415">
        <v>70272</v>
      </c>
      <c r="CN90" s="415">
        <v>112139</v>
      </c>
      <c r="CO90" s="415">
        <v>129878</v>
      </c>
      <c r="CP90" s="415">
        <v>181447</v>
      </c>
      <c r="CQ90" s="415">
        <v>249872</v>
      </c>
      <c r="CR90" s="415">
        <v>314238</v>
      </c>
      <c r="CS90" s="415">
        <v>91413</v>
      </c>
      <c r="CT90" s="415">
        <v>396077</v>
      </c>
      <c r="CU90" s="415">
        <v>495216</v>
      </c>
      <c r="CV90" s="415">
        <v>665768</v>
      </c>
      <c r="CW90" s="415">
        <v>803935</v>
      </c>
      <c r="CX90" s="415">
        <v>916090</v>
      </c>
      <c r="CY90" s="415">
        <v>978944</v>
      </c>
      <c r="CZ90" s="415">
        <v>1112580</v>
      </c>
      <c r="DA90" s="415">
        <v>121267</v>
      </c>
      <c r="DB90" s="415">
        <v>178928</v>
      </c>
      <c r="DC90" s="415">
        <v>170820</v>
      </c>
      <c r="DD90" s="415">
        <v>172066</v>
      </c>
      <c r="DE90" s="415">
        <v>1222888</v>
      </c>
      <c r="DF90" s="416">
        <v>1210350</v>
      </c>
      <c r="DG90" s="416">
        <v>184811</v>
      </c>
      <c r="DH90" s="416">
        <v>213047</v>
      </c>
      <c r="DI90" s="416">
        <v>243979</v>
      </c>
    </row>
    <row r="91" spans="1:1549" x14ac:dyDescent="0.25">
      <c r="A91" s="8">
        <v>91</v>
      </c>
      <c r="B91" s="311" t="s">
        <v>296</v>
      </c>
      <c r="C91" s="9" t="s">
        <v>33</v>
      </c>
      <c r="D91" s="9" t="s">
        <v>29</v>
      </c>
      <c r="E91" s="9" t="s">
        <v>286</v>
      </c>
      <c r="F91" s="1">
        <v>14</v>
      </c>
      <c r="G91" s="1">
        <v>9</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v>142477</v>
      </c>
      <c r="BQ91" s="1">
        <v>146549</v>
      </c>
      <c r="BR91" s="1">
        <v>178465</v>
      </c>
      <c r="BS91" s="1">
        <v>171461</v>
      </c>
      <c r="BT91" s="1">
        <v>162293</v>
      </c>
      <c r="BU91" s="1">
        <v>179116</v>
      </c>
      <c r="BV91" s="1">
        <v>160817</v>
      </c>
      <c r="BW91" s="1">
        <v>157477</v>
      </c>
      <c r="BX91" s="1">
        <v>179714</v>
      </c>
      <c r="BY91" s="1">
        <v>178913</v>
      </c>
      <c r="BZ91" s="1">
        <v>190727</v>
      </c>
      <c r="CA91" s="1">
        <v>204385</v>
      </c>
      <c r="CB91" s="1">
        <v>231444</v>
      </c>
      <c r="CC91" s="1">
        <v>210881</v>
      </c>
      <c r="CD91" s="1">
        <v>253995</v>
      </c>
      <c r="CE91" s="1">
        <v>240902</v>
      </c>
      <c r="CF91" s="1">
        <v>258622</v>
      </c>
      <c r="CG91" s="1">
        <v>226865</v>
      </c>
      <c r="CH91" s="1">
        <v>254536</v>
      </c>
      <c r="CI91" s="1">
        <v>269900</v>
      </c>
      <c r="CJ91" s="1">
        <v>254011</v>
      </c>
      <c r="CK91" s="1">
        <v>281275</v>
      </c>
      <c r="CL91" s="1">
        <v>357978</v>
      </c>
      <c r="CM91" s="1">
        <v>331331</v>
      </c>
      <c r="CN91" s="1">
        <v>491307</v>
      </c>
      <c r="CO91" s="1">
        <v>461685</v>
      </c>
      <c r="CP91" s="1">
        <v>538742</v>
      </c>
      <c r="CQ91" s="1">
        <v>481220</v>
      </c>
      <c r="CR91" s="1">
        <v>554489</v>
      </c>
      <c r="CS91" s="1">
        <v>394345</v>
      </c>
      <c r="CT91" s="1">
        <v>569236</v>
      </c>
      <c r="CU91" s="1">
        <v>570062</v>
      </c>
      <c r="CV91" s="1">
        <v>697099</v>
      </c>
      <c r="CW91" s="1">
        <v>731189</v>
      </c>
      <c r="CX91" s="1">
        <v>743965</v>
      </c>
      <c r="CY91" s="1">
        <v>697571</v>
      </c>
      <c r="CZ91" s="1">
        <v>860742</v>
      </c>
      <c r="DA91" s="1">
        <v>678595</v>
      </c>
      <c r="DB91" s="1">
        <v>908427</v>
      </c>
      <c r="DC91" s="1">
        <v>922523</v>
      </c>
      <c r="DD91" s="1">
        <v>949110</v>
      </c>
      <c r="DE91" s="1">
        <v>971576</v>
      </c>
      <c r="DF91">
        <v>877512</v>
      </c>
      <c r="DG91">
        <v>931559</v>
      </c>
      <c r="DH91">
        <v>1071010</v>
      </c>
      <c r="DI91">
        <v>6047</v>
      </c>
    </row>
    <row r="92" spans="1:1549" x14ac:dyDescent="0.25">
      <c r="A92" s="8">
        <v>92</v>
      </c>
      <c r="B92" s="311" t="s">
        <v>297</v>
      </c>
      <c r="C92" s="9" t="s">
        <v>33</v>
      </c>
      <c r="D92" s="9" t="s">
        <v>29</v>
      </c>
      <c r="E92" s="9" t="s">
        <v>286</v>
      </c>
      <c r="F92" s="1">
        <v>15</v>
      </c>
      <c r="G92" s="1">
        <v>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v>802</v>
      </c>
      <c r="BQ92" s="1">
        <v>1054</v>
      </c>
      <c r="BR92" s="1">
        <v>2998</v>
      </c>
      <c r="BS92" s="1">
        <v>4649</v>
      </c>
      <c r="BT92" s="1">
        <v>3881</v>
      </c>
      <c r="BU92" s="1">
        <v>7460</v>
      </c>
      <c r="BV92" s="1">
        <v>7809</v>
      </c>
      <c r="BW92" s="1">
        <v>5419</v>
      </c>
      <c r="BX92" s="1">
        <v>3981</v>
      </c>
      <c r="BY92" s="1">
        <v>4772</v>
      </c>
      <c r="BZ92" s="1">
        <v>6082</v>
      </c>
      <c r="CA92" s="1">
        <v>3962</v>
      </c>
      <c r="CB92" s="1">
        <v>3791</v>
      </c>
      <c r="CC92" s="1">
        <v>4000</v>
      </c>
      <c r="CD92" s="1">
        <v>4507</v>
      </c>
      <c r="CE92" s="1">
        <v>3799</v>
      </c>
      <c r="CF92" s="1">
        <v>4146</v>
      </c>
      <c r="CG92" s="1">
        <v>3979</v>
      </c>
      <c r="CH92" s="1">
        <v>4391</v>
      </c>
      <c r="CI92" s="1">
        <v>3946</v>
      </c>
      <c r="CJ92" s="1">
        <v>5472</v>
      </c>
      <c r="CK92" s="1">
        <v>5069</v>
      </c>
      <c r="CL92" s="1">
        <v>3098</v>
      </c>
      <c r="CM92" s="1">
        <v>3986</v>
      </c>
      <c r="CN92" s="1">
        <v>5662</v>
      </c>
      <c r="CO92" s="1">
        <v>5152</v>
      </c>
      <c r="CP92" s="1">
        <v>6863</v>
      </c>
      <c r="CQ92" s="1">
        <v>6374</v>
      </c>
      <c r="CR92" s="1">
        <v>6608</v>
      </c>
      <c r="CS92" s="1">
        <v>3131</v>
      </c>
      <c r="CT92" s="1">
        <v>5702</v>
      </c>
      <c r="CU92" s="1">
        <v>5248</v>
      </c>
      <c r="CV92" s="1">
        <v>6625</v>
      </c>
      <c r="CW92" s="1">
        <v>6502</v>
      </c>
      <c r="CX92" s="1">
        <v>6579</v>
      </c>
      <c r="CY92" s="1">
        <v>6404</v>
      </c>
      <c r="CZ92" s="1">
        <v>8247</v>
      </c>
      <c r="DA92" s="1">
        <v>5174</v>
      </c>
      <c r="DB92" s="1">
        <v>5522</v>
      </c>
      <c r="DC92" s="1">
        <v>3871</v>
      </c>
      <c r="DD92" s="1">
        <v>4093</v>
      </c>
      <c r="DE92" s="1">
        <v>4192</v>
      </c>
      <c r="DF92">
        <v>3828</v>
      </c>
      <c r="DG92">
        <v>4428</v>
      </c>
      <c r="DH92">
        <v>5384</v>
      </c>
      <c r="DI92">
        <v>3362714</v>
      </c>
    </row>
    <row r="93" spans="1:1549" x14ac:dyDescent="0.25">
      <c r="A93" s="8">
        <v>93</v>
      </c>
      <c r="B93" s="311" t="s">
        <v>298</v>
      </c>
      <c r="C93" s="9" t="s">
        <v>33</v>
      </c>
      <c r="D93" s="9" t="s">
        <v>29</v>
      </c>
      <c r="E93" s="9" t="s">
        <v>286</v>
      </c>
      <c r="F93" s="1">
        <v>16</v>
      </c>
      <c r="G93" s="1">
        <v>9</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v>397345</v>
      </c>
      <c r="BQ93" s="1">
        <v>418132</v>
      </c>
      <c r="BR93" s="1">
        <v>506125</v>
      </c>
      <c r="BS93" s="1">
        <v>478270</v>
      </c>
      <c r="BT93" s="1">
        <v>437524</v>
      </c>
      <c r="BU93" s="1">
        <v>476235</v>
      </c>
      <c r="BV93" s="1">
        <v>443046</v>
      </c>
      <c r="BW93" s="1">
        <v>417079</v>
      </c>
      <c r="BX93" s="1">
        <v>474115</v>
      </c>
      <c r="BY93" s="1">
        <v>480520</v>
      </c>
      <c r="BZ93" s="1">
        <v>523913</v>
      </c>
      <c r="CA93" s="1">
        <v>603843</v>
      </c>
      <c r="CB93" s="1">
        <v>663879</v>
      </c>
      <c r="CC93" s="1">
        <v>585348</v>
      </c>
      <c r="CD93" s="1">
        <v>689882</v>
      </c>
      <c r="CE93" s="1">
        <v>641906</v>
      </c>
      <c r="CF93" s="1">
        <v>677203</v>
      </c>
      <c r="CG93" s="1">
        <v>554206</v>
      </c>
      <c r="CH93" s="1">
        <v>705829</v>
      </c>
      <c r="CI93" s="1">
        <v>703953</v>
      </c>
      <c r="CJ93" s="1">
        <v>681485</v>
      </c>
      <c r="CK93" s="1">
        <v>771320</v>
      </c>
      <c r="CL93" s="1">
        <v>954064</v>
      </c>
      <c r="CM93" s="1">
        <v>890761</v>
      </c>
      <c r="CN93" s="1">
        <v>1246282</v>
      </c>
      <c r="CO93" s="1">
        <v>1280289</v>
      </c>
      <c r="CP93" s="1">
        <v>1627915</v>
      </c>
      <c r="CQ93" s="1">
        <v>1444319</v>
      </c>
      <c r="CR93" s="1">
        <v>1584688</v>
      </c>
      <c r="CS93" s="1">
        <v>1221523</v>
      </c>
      <c r="CT93" s="1">
        <v>1607763</v>
      </c>
      <c r="CU93" s="1">
        <v>1609909</v>
      </c>
      <c r="CV93" s="1">
        <v>2056328</v>
      </c>
      <c r="CW93" s="1">
        <v>2097183</v>
      </c>
      <c r="CX93" s="1">
        <v>2150096</v>
      </c>
      <c r="CY93" s="1">
        <v>2092267</v>
      </c>
      <c r="CZ93" s="1">
        <v>2449435</v>
      </c>
      <c r="DA93" s="1">
        <v>2007946</v>
      </c>
      <c r="DB93" s="1">
        <v>2702401</v>
      </c>
      <c r="DC93" s="1">
        <v>2637663</v>
      </c>
      <c r="DD93" s="1">
        <v>2661716</v>
      </c>
      <c r="DE93" s="1">
        <v>2779484</v>
      </c>
      <c r="DF93">
        <v>2419748</v>
      </c>
      <c r="DG93">
        <v>2476446</v>
      </c>
      <c r="DH93">
        <v>2931858</v>
      </c>
      <c r="DI93">
        <v>1464095</v>
      </c>
    </row>
    <row r="94" spans="1:1549" x14ac:dyDescent="0.25">
      <c r="A94" s="8">
        <v>94</v>
      </c>
      <c r="B94" s="311" t="s">
        <v>300</v>
      </c>
      <c r="C94" s="9" t="s">
        <v>33</v>
      </c>
      <c r="D94" s="9" t="s">
        <v>29</v>
      </c>
      <c r="E94" s="9" t="s">
        <v>286</v>
      </c>
      <c r="F94" s="1">
        <v>6</v>
      </c>
      <c r="G94" s="1">
        <v>8</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v>30</v>
      </c>
      <c r="BJ94" s="1">
        <v>32</v>
      </c>
      <c r="BK94" s="1">
        <v>33</v>
      </c>
      <c r="BL94" s="1">
        <v>35</v>
      </c>
      <c r="BM94" s="1">
        <v>37</v>
      </c>
      <c r="BN94" s="1">
        <v>32</v>
      </c>
      <c r="BO94" s="1">
        <v>32</v>
      </c>
      <c r="BP94" s="1">
        <v>29</v>
      </c>
      <c r="BQ94" s="1">
        <v>30</v>
      </c>
      <c r="BR94" s="1">
        <v>30</v>
      </c>
      <c r="BS94" s="1">
        <v>31</v>
      </c>
      <c r="BT94" s="1">
        <v>30</v>
      </c>
      <c r="BU94" s="1">
        <v>34</v>
      </c>
      <c r="BV94" s="1">
        <v>36</v>
      </c>
      <c r="BW94" s="1">
        <v>37</v>
      </c>
      <c r="BX94" s="1">
        <v>39</v>
      </c>
      <c r="BY94" s="1">
        <v>43</v>
      </c>
      <c r="BZ94" s="1">
        <v>60</v>
      </c>
      <c r="CA94" s="1">
        <v>60</v>
      </c>
      <c r="CB94" s="1">
        <v>58</v>
      </c>
      <c r="CC94" s="1">
        <v>58</v>
      </c>
      <c r="CD94" s="1">
        <v>58</v>
      </c>
      <c r="CE94" s="1">
        <v>58</v>
      </c>
      <c r="CF94" s="1">
        <v>62</v>
      </c>
      <c r="CG94" s="1">
        <v>63</v>
      </c>
      <c r="CH94" s="1">
        <v>64</v>
      </c>
      <c r="CI94" s="1">
        <v>67</v>
      </c>
      <c r="CJ94" s="1">
        <v>67</v>
      </c>
      <c r="CK94" s="1">
        <v>66</v>
      </c>
      <c r="CL94" s="1">
        <v>68</v>
      </c>
      <c r="CM94" s="1">
        <v>68</v>
      </c>
      <c r="CN94" s="1">
        <v>73</v>
      </c>
      <c r="CO94" s="1">
        <v>74</v>
      </c>
      <c r="CP94" s="1">
        <v>85</v>
      </c>
      <c r="CQ94" s="1">
        <v>88</v>
      </c>
      <c r="CR94" s="1">
        <v>84</v>
      </c>
      <c r="CS94" s="1">
        <v>84</v>
      </c>
      <c r="CT94" s="1">
        <v>84</v>
      </c>
      <c r="CU94" s="1">
        <v>84</v>
      </c>
      <c r="CV94" s="1">
        <v>84</v>
      </c>
      <c r="CW94" s="1">
        <v>84</v>
      </c>
      <c r="CX94" s="1">
        <v>84</v>
      </c>
      <c r="CY94" s="1">
        <v>85</v>
      </c>
      <c r="CZ94" s="1">
        <v>87</v>
      </c>
      <c r="DA94" s="1">
        <v>86</v>
      </c>
      <c r="DB94" s="1">
        <v>86</v>
      </c>
      <c r="DC94" s="1">
        <v>87</v>
      </c>
      <c r="DD94" s="1">
        <v>86</v>
      </c>
      <c r="DE94" s="1">
        <v>86</v>
      </c>
      <c r="DF94">
        <v>86</v>
      </c>
      <c r="DG94">
        <v>86</v>
      </c>
      <c r="DH94">
        <v>86</v>
      </c>
      <c r="DI94">
        <v>87</v>
      </c>
    </row>
    <row r="95" spans="1:1549" x14ac:dyDescent="0.25">
      <c r="A95" s="8">
        <v>95</v>
      </c>
      <c r="B95" s="311" t="s">
        <v>301</v>
      </c>
      <c r="C95" s="9" t="s">
        <v>33</v>
      </c>
      <c r="D95" s="9" t="s">
        <v>29</v>
      </c>
      <c r="E95" s="9" t="s">
        <v>286</v>
      </c>
      <c r="F95" s="1">
        <v>5</v>
      </c>
      <c r="G95" s="1">
        <v>8</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v>103</v>
      </c>
      <c r="BJ95" s="1">
        <v>101</v>
      </c>
      <c r="BK95" s="1">
        <v>100</v>
      </c>
      <c r="BL95" s="1">
        <v>98</v>
      </c>
      <c r="BM95" s="1">
        <v>96</v>
      </c>
      <c r="BN95" s="1">
        <v>80</v>
      </c>
      <c r="BO95" s="1">
        <v>80</v>
      </c>
      <c r="BP95" s="1">
        <v>77</v>
      </c>
      <c r="BQ95" s="1">
        <v>76</v>
      </c>
      <c r="BR95" s="1">
        <v>76</v>
      </c>
      <c r="BS95" s="1">
        <v>75</v>
      </c>
      <c r="BT95" s="1">
        <v>75</v>
      </c>
      <c r="BU95" s="1">
        <v>71</v>
      </c>
      <c r="BV95" s="1">
        <v>68</v>
      </c>
      <c r="BW95" s="1">
        <v>66</v>
      </c>
      <c r="BX95" s="1">
        <v>64</v>
      </c>
      <c r="BY95" s="1">
        <v>64</v>
      </c>
      <c r="BZ95" s="1">
        <v>59</v>
      </c>
      <c r="CA95" s="1">
        <v>59</v>
      </c>
      <c r="CB95" s="1">
        <v>59</v>
      </c>
      <c r="CC95" s="1">
        <v>59</v>
      </c>
      <c r="CD95" s="1">
        <v>59</v>
      </c>
      <c r="CE95" s="1">
        <v>59</v>
      </c>
      <c r="CF95" s="1">
        <v>58</v>
      </c>
      <c r="CG95" s="1">
        <v>58</v>
      </c>
      <c r="CH95" s="1">
        <v>58</v>
      </c>
      <c r="CI95" s="1">
        <v>59</v>
      </c>
      <c r="CJ95" s="1">
        <v>57</v>
      </c>
      <c r="CK95" s="1">
        <v>56</v>
      </c>
      <c r="CL95" s="1">
        <v>54</v>
      </c>
      <c r="CM95" s="1">
        <v>54</v>
      </c>
      <c r="CN95" s="1">
        <v>51</v>
      </c>
      <c r="CO95" s="1">
        <v>50</v>
      </c>
      <c r="CP95" s="1">
        <v>49</v>
      </c>
      <c r="CQ95" s="1">
        <v>48</v>
      </c>
      <c r="CR95" s="1">
        <v>48</v>
      </c>
      <c r="CS95" s="1">
        <v>48</v>
      </c>
      <c r="CT95" s="1">
        <v>48</v>
      </c>
      <c r="CU95" s="1">
        <v>48</v>
      </c>
      <c r="CV95" s="1">
        <v>48</v>
      </c>
      <c r="CW95" s="1">
        <v>48</v>
      </c>
      <c r="CX95" s="1">
        <v>48</v>
      </c>
      <c r="CY95" s="1">
        <v>49</v>
      </c>
      <c r="CZ95" s="1">
        <v>50</v>
      </c>
      <c r="DA95" s="1">
        <v>50</v>
      </c>
      <c r="DB95" s="1">
        <v>50</v>
      </c>
      <c r="DC95" s="1">
        <v>50</v>
      </c>
      <c r="DD95" s="1">
        <v>51</v>
      </c>
      <c r="DE95" s="1">
        <v>51</v>
      </c>
      <c r="DF95">
        <v>51</v>
      </c>
      <c r="DG95">
        <v>51</v>
      </c>
      <c r="DH95">
        <v>51</v>
      </c>
      <c r="DI95">
        <v>51</v>
      </c>
    </row>
    <row r="96" spans="1:1549" x14ac:dyDescent="0.25">
      <c r="A96" s="8">
        <v>96</v>
      </c>
      <c r="B96" s="311" t="s">
        <v>303</v>
      </c>
      <c r="C96" s="9" t="s">
        <v>33</v>
      </c>
      <c r="D96" s="9" t="s">
        <v>29</v>
      </c>
      <c r="E96" s="9" t="s">
        <v>286</v>
      </c>
      <c r="F96" s="1">
        <v>6</v>
      </c>
      <c r="G96" s="1">
        <v>9</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v>69</v>
      </c>
      <c r="BJ96" s="1">
        <v>69</v>
      </c>
      <c r="BK96" s="1">
        <v>69</v>
      </c>
      <c r="BL96" s="1">
        <v>71</v>
      </c>
      <c r="BM96" s="1">
        <v>73</v>
      </c>
      <c r="BN96" s="1">
        <v>70</v>
      </c>
      <c r="BO96" s="1">
        <v>73</v>
      </c>
      <c r="BP96" s="1">
        <v>79</v>
      </c>
      <c r="BQ96" s="1">
        <v>82</v>
      </c>
      <c r="BR96" s="1">
        <v>82</v>
      </c>
      <c r="BS96" s="1">
        <v>82</v>
      </c>
      <c r="BT96" s="1">
        <v>82</v>
      </c>
      <c r="BU96" s="1">
        <v>78</v>
      </c>
      <c r="BV96" s="1">
        <v>85</v>
      </c>
      <c r="BW96" s="1">
        <v>86</v>
      </c>
      <c r="BX96" s="1">
        <v>85</v>
      </c>
      <c r="BY96" s="1">
        <v>85</v>
      </c>
      <c r="BZ96" s="1">
        <v>85</v>
      </c>
      <c r="CA96" s="1">
        <v>85</v>
      </c>
      <c r="CB96" s="1">
        <v>85</v>
      </c>
      <c r="CC96" s="1">
        <v>85</v>
      </c>
      <c r="CD96" s="1">
        <v>85</v>
      </c>
      <c r="CE96" s="1">
        <v>85</v>
      </c>
      <c r="CF96" s="1">
        <v>85</v>
      </c>
      <c r="CG96" s="1">
        <v>85</v>
      </c>
      <c r="CH96" s="1">
        <v>85</v>
      </c>
      <c r="CI96" s="1">
        <v>86</v>
      </c>
      <c r="CJ96" s="1">
        <v>86</v>
      </c>
      <c r="CK96" s="1">
        <v>87</v>
      </c>
      <c r="CL96" s="1">
        <v>87</v>
      </c>
      <c r="CM96" s="1">
        <v>87</v>
      </c>
      <c r="CN96" s="1">
        <v>87</v>
      </c>
      <c r="CO96" s="1">
        <v>87</v>
      </c>
      <c r="CP96" s="1">
        <v>87</v>
      </c>
      <c r="CQ96" s="1">
        <v>88</v>
      </c>
      <c r="CR96" s="1">
        <v>93</v>
      </c>
      <c r="CS96" s="1">
        <v>93</v>
      </c>
      <c r="CT96" s="1">
        <v>93</v>
      </c>
      <c r="CU96" s="1">
        <v>93</v>
      </c>
      <c r="CV96" s="1">
        <v>93</v>
      </c>
      <c r="CW96" s="1">
        <v>93</v>
      </c>
      <c r="CX96" s="1">
        <v>93</v>
      </c>
      <c r="CY96" s="1">
        <v>93</v>
      </c>
      <c r="CZ96" s="1">
        <v>93</v>
      </c>
      <c r="DA96" s="1">
        <v>94</v>
      </c>
      <c r="DB96" s="1">
        <v>94</v>
      </c>
      <c r="DC96" s="1">
        <v>94</v>
      </c>
      <c r="DD96" s="1">
        <v>95</v>
      </c>
      <c r="DE96" s="1">
        <v>95</v>
      </c>
      <c r="DF96">
        <v>95</v>
      </c>
      <c r="DG96">
        <v>95</v>
      </c>
      <c r="DH96">
        <v>95</v>
      </c>
      <c r="DI96">
        <v>95</v>
      </c>
    </row>
    <row r="97" spans="1:113" x14ac:dyDescent="0.25">
      <c r="A97" s="8">
        <v>97</v>
      </c>
      <c r="B97" s="311" t="s">
        <v>302</v>
      </c>
      <c r="C97" s="9" t="s">
        <v>33</v>
      </c>
      <c r="D97" s="9" t="s">
        <v>29</v>
      </c>
      <c r="E97" s="9" t="s">
        <v>286</v>
      </c>
      <c r="F97" s="1">
        <v>5</v>
      </c>
      <c r="G97" s="1">
        <v>9</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v>81</v>
      </c>
      <c r="BJ97" s="1">
        <v>81</v>
      </c>
      <c r="BK97" s="1">
        <v>81</v>
      </c>
      <c r="BL97" s="1">
        <v>79</v>
      </c>
      <c r="BM97" s="1">
        <v>77</v>
      </c>
      <c r="BN97" s="1">
        <v>58</v>
      </c>
      <c r="BO97" s="1">
        <v>55</v>
      </c>
      <c r="BP97" s="1">
        <v>50</v>
      </c>
      <c r="BQ97" s="1">
        <v>47</v>
      </c>
      <c r="BR97" s="1">
        <v>46</v>
      </c>
      <c r="BS97" s="1">
        <v>45</v>
      </c>
      <c r="BT97" s="1">
        <v>45</v>
      </c>
      <c r="BU97" s="1">
        <v>37</v>
      </c>
      <c r="BV97" s="1">
        <v>30</v>
      </c>
      <c r="BW97" s="1">
        <v>29</v>
      </c>
      <c r="BX97" s="1">
        <v>29</v>
      </c>
      <c r="BY97" s="1">
        <v>29</v>
      </c>
      <c r="BZ97" s="1">
        <v>29</v>
      </c>
      <c r="CA97" s="1">
        <v>29</v>
      </c>
      <c r="CB97" s="1">
        <v>29</v>
      </c>
      <c r="CC97" s="1">
        <v>29</v>
      </c>
      <c r="CD97" s="1">
        <v>29</v>
      </c>
      <c r="CE97" s="1">
        <v>29</v>
      </c>
      <c r="CF97" s="1">
        <v>29</v>
      </c>
      <c r="CG97" s="1">
        <v>29</v>
      </c>
      <c r="CH97" s="1">
        <v>29</v>
      </c>
      <c r="CI97" s="1">
        <v>28</v>
      </c>
      <c r="CJ97" s="1">
        <v>28</v>
      </c>
      <c r="CK97" s="1">
        <v>28</v>
      </c>
      <c r="CL97" s="1">
        <v>28</v>
      </c>
      <c r="CM97" s="1">
        <v>28</v>
      </c>
      <c r="CN97" s="1">
        <v>28</v>
      </c>
      <c r="CO97" s="1">
        <v>28</v>
      </c>
      <c r="CP97" s="1">
        <v>26</v>
      </c>
      <c r="CQ97" s="1">
        <v>28</v>
      </c>
      <c r="CR97" s="1">
        <v>26</v>
      </c>
      <c r="CS97" s="1">
        <v>26</v>
      </c>
      <c r="CT97" s="1">
        <v>26</v>
      </c>
      <c r="CU97" s="1">
        <v>26</v>
      </c>
      <c r="CV97" s="1">
        <v>26</v>
      </c>
      <c r="CW97" s="1">
        <v>26</v>
      </c>
      <c r="CX97" s="1">
        <v>26</v>
      </c>
      <c r="CY97" s="1">
        <v>24</v>
      </c>
      <c r="CZ97" s="1">
        <v>23</v>
      </c>
      <c r="DA97" s="1">
        <v>22</v>
      </c>
      <c r="DB97" s="1">
        <v>22</v>
      </c>
      <c r="DC97" s="1">
        <v>22</v>
      </c>
      <c r="DD97" s="1">
        <v>21</v>
      </c>
      <c r="DE97" s="1">
        <v>21</v>
      </c>
      <c r="DF97">
        <v>21</v>
      </c>
      <c r="DG97">
        <v>21</v>
      </c>
      <c r="DH97">
        <v>21</v>
      </c>
      <c r="DI97">
        <v>21</v>
      </c>
    </row>
    <row r="98" spans="1:113" x14ac:dyDescent="0.25">
      <c r="A98" s="8">
        <v>98</v>
      </c>
      <c r="B98" s="311" t="s">
        <v>304</v>
      </c>
      <c r="C98" s="9" t="s">
        <v>33</v>
      </c>
      <c r="D98" s="9" t="s">
        <v>29</v>
      </c>
      <c r="E98" s="9" t="s">
        <v>286</v>
      </c>
      <c r="F98" s="1">
        <v>6</v>
      </c>
      <c r="G98" s="1">
        <v>10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v>120</v>
      </c>
      <c r="BJ98" s="1">
        <v>121</v>
      </c>
      <c r="BK98" s="1">
        <v>122</v>
      </c>
      <c r="BL98" s="1">
        <v>125</v>
      </c>
      <c r="BM98" s="1">
        <v>130</v>
      </c>
      <c r="BN98" s="1">
        <v>139</v>
      </c>
      <c r="BO98" s="1">
        <v>139</v>
      </c>
      <c r="BP98" s="1">
        <v>139</v>
      </c>
      <c r="BQ98" s="1">
        <v>139</v>
      </c>
      <c r="BR98" s="1">
        <v>139</v>
      </c>
      <c r="BS98" s="1">
        <v>140</v>
      </c>
      <c r="BT98" s="1">
        <v>142</v>
      </c>
      <c r="BU98" s="1">
        <v>145</v>
      </c>
      <c r="BV98" s="1">
        <v>145</v>
      </c>
      <c r="BW98" s="1">
        <v>146</v>
      </c>
      <c r="BX98" s="1">
        <v>146</v>
      </c>
      <c r="BY98" s="1">
        <v>146</v>
      </c>
      <c r="BZ98" s="1">
        <v>146</v>
      </c>
      <c r="CA98" s="1">
        <v>146</v>
      </c>
      <c r="CB98" s="1">
        <v>149</v>
      </c>
      <c r="CC98" s="1">
        <v>149</v>
      </c>
      <c r="CD98" s="1">
        <v>149</v>
      </c>
      <c r="CE98" s="1">
        <v>149</v>
      </c>
      <c r="CF98" s="1">
        <v>148</v>
      </c>
      <c r="CG98" s="1">
        <v>148</v>
      </c>
      <c r="CH98" s="1">
        <v>148</v>
      </c>
      <c r="CI98" s="1">
        <v>148</v>
      </c>
      <c r="CJ98" s="1">
        <v>148</v>
      </c>
      <c r="CK98" s="1">
        <v>148</v>
      </c>
      <c r="CL98" s="1">
        <v>148</v>
      </c>
      <c r="CM98" s="1">
        <v>148</v>
      </c>
      <c r="CN98" s="1">
        <v>148</v>
      </c>
      <c r="CO98" s="1">
        <v>148</v>
      </c>
      <c r="CP98" s="1">
        <v>148</v>
      </c>
      <c r="CQ98" s="1">
        <v>148</v>
      </c>
      <c r="CR98" s="1">
        <v>150</v>
      </c>
      <c r="CS98" s="1">
        <v>150</v>
      </c>
      <c r="CT98" s="1">
        <v>150</v>
      </c>
      <c r="CU98" s="1">
        <v>150</v>
      </c>
      <c r="CV98" s="1">
        <v>150</v>
      </c>
      <c r="CW98" s="1">
        <v>150</v>
      </c>
      <c r="CX98" s="1">
        <v>150</v>
      </c>
      <c r="CY98" s="1">
        <v>152</v>
      </c>
      <c r="CZ98" s="1">
        <v>152</v>
      </c>
      <c r="DA98" s="1">
        <v>152</v>
      </c>
      <c r="DB98" s="1">
        <v>152</v>
      </c>
      <c r="DC98" s="1">
        <v>152</v>
      </c>
      <c r="DD98" s="1">
        <v>152</v>
      </c>
      <c r="DE98" s="1">
        <v>152</v>
      </c>
      <c r="DF98">
        <v>152</v>
      </c>
      <c r="DG98">
        <v>152</v>
      </c>
      <c r="DH98">
        <v>152</v>
      </c>
      <c r="DI98">
        <v>152</v>
      </c>
    </row>
    <row r="99" spans="1:113" x14ac:dyDescent="0.25">
      <c r="A99" s="8">
        <v>99</v>
      </c>
      <c r="B99" s="311" t="s">
        <v>305</v>
      </c>
      <c r="C99" s="9" t="s">
        <v>33</v>
      </c>
      <c r="D99" s="9" t="s">
        <v>29</v>
      </c>
      <c r="E99" s="9" t="s">
        <v>286</v>
      </c>
      <c r="F99" s="1">
        <v>5</v>
      </c>
      <c r="G99" s="1">
        <v>10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v>45</v>
      </c>
      <c r="BJ99" s="1">
        <v>44</v>
      </c>
      <c r="BK99" s="1">
        <v>43</v>
      </c>
      <c r="BL99" s="1">
        <v>40</v>
      </c>
      <c r="BM99" s="1">
        <v>35</v>
      </c>
      <c r="BN99" s="1">
        <v>25</v>
      </c>
      <c r="BO99" s="1">
        <v>25</v>
      </c>
      <c r="BP99" s="1">
        <v>26</v>
      </c>
      <c r="BQ99" s="1">
        <v>26</v>
      </c>
      <c r="BR99" s="1">
        <v>25</v>
      </c>
      <c r="BS99" s="1">
        <v>24</v>
      </c>
      <c r="BT99" s="1">
        <v>22</v>
      </c>
      <c r="BU99" s="1">
        <v>19</v>
      </c>
      <c r="BV99" s="1">
        <v>19</v>
      </c>
      <c r="BW99" s="1">
        <v>18</v>
      </c>
      <c r="BX99" s="1">
        <v>18</v>
      </c>
      <c r="BY99" s="1">
        <v>18</v>
      </c>
      <c r="BZ99" s="1">
        <v>18</v>
      </c>
      <c r="CA99" s="1">
        <v>18</v>
      </c>
      <c r="CB99" s="1">
        <v>15</v>
      </c>
      <c r="CC99" s="1">
        <v>15</v>
      </c>
      <c r="CD99" s="1">
        <v>15</v>
      </c>
      <c r="CE99" s="1">
        <v>15</v>
      </c>
      <c r="CF99" s="1">
        <v>16</v>
      </c>
      <c r="CG99" s="1">
        <v>16</v>
      </c>
      <c r="CH99" s="1">
        <v>16</v>
      </c>
      <c r="CI99" s="1">
        <v>15</v>
      </c>
      <c r="CJ99" s="1">
        <v>15</v>
      </c>
      <c r="CK99" s="1">
        <v>15</v>
      </c>
      <c r="CL99" s="1">
        <v>15</v>
      </c>
      <c r="CM99" s="1">
        <v>15</v>
      </c>
      <c r="CN99" s="1">
        <v>15</v>
      </c>
      <c r="CO99" s="1">
        <v>15</v>
      </c>
      <c r="CP99" s="1">
        <v>15</v>
      </c>
      <c r="CQ99" s="1">
        <v>13</v>
      </c>
      <c r="CR99" s="1">
        <v>13</v>
      </c>
      <c r="CS99" s="1">
        <v>13</v>
      </c>
      <c r="CT99" s="1">
        <v>13</v>
      </c>
      <c r="CU99" s="1">
        <v>13</v>
      </c>
      <c r="CV99" s="1">
        <v>13</v>
      </c>
      <c r="CW99" s="1">
        <v>13</v>
      </c>
      <c r="CX99" s="1">
        <v>13</v>
      </c>
      <c r="CY99" s="1">
        <v>11</v>
      </c>
      <c r="CZ99" s="1">
        <v>11</v>
      </c>
      <c r="DA99" s="1">
        <v>11</v>
      </c>
      <c r="DB99" s="1">
        <v>11</v>
      </c>
      <c r="DC99" s="1">
        <v>11</v>
      </c>
      <c r="DD99" s="1">
        <v>11</v>
      </c>
      <c r="DE99" s="1">
        <v>11</v>
      </c>
      <c r="DF99">
        <v>11</v>
      </c>
      <c r="DG99">
        <v>11</v>
      </c>
      <c r="DH99">
        <v>11</v>
      </c>
      <c r="DI99">
        <v>11</v>
      </c>
    </row>
    <row r="100" spans="1:113" x14ac:dyDescent="0.25">
      <c r="A100" s="8">
        <v>100</v>
      </c>
      <c r="B100" s="311" t="s">
        <v>7939</v>
      </c>
      <c r="C100" s="9" t="s">
        <v>33</v>
      </c>
      <c r="D100" s="9" t="s">
        <v>29</v>
      </c>
      <c r="E100" s="9" t="s">
        <v>7955</v>
      </c>
      <c r="F100" s="1">
        <v>6</v>
      </c>
      <c r="G100" s="1">
        <v>4</v>
      </c>
      <c r="H100" s="1"/>
      <c r="I100" s="1"/>
      <c r="J100" s="1"/>
      <c r="K100" s="1"/>
      <c r="L100" s="1"/>
      <c r="M100" s="1"/>
      <c r="N100" s="1"/>
      <c r="O100" s="1"/>
      <c r="P100" s="1"/>
      <c r="Q100" s="1"/>
      <c r="R100" s="1"/>
      <c r="S100" s="1"/>
      <c r="T100" s="2">
        <v>23350</v>
      </c>
      <c r="U100" s="2">
        <v>24259</v>
      </c>
      <c r="V100" s="2">
        <v>30962</v>
      </c>
      <c r="W100" s="2">
        <v>30962</v>
      </c>
      <c r="X100" s="2">
        <v>33863</v>
      </c>
      <c r="Y100" s="2">
        <v>36054</v>
      </c>
      <c r="Z100" s="2">
        <v>37443</v>
      </c>
      <c r="AA100" s="2">
        <v>38529</v>
      </c>
      <c r="AB100" s="2">
        <v>41220</v>
      </c>
      <c r="AC100" s="2">
        <v>45308</v>
      </c>
      <c r="AD100" s="2">
        <v>49450</v>
      </c>
      <c r="AE100" s="2">
        <v>57011</v>
      </c>
      <c r="AF100" s="2">
        <v>64173</v>
      </c>
      <c r="AG100" s="2">
        <v>70330</v>
      </c>
      <c r="AH100" s="2">
        <v>73641</v>
      </c>
      <c r="AI100" s="2">
        <v>77738</v>
      </c>
      <c r="AJ100" s="2">
        <v>82049</v>
      </c>
      <c r="AK100" s="2">
        <v>88859</v>
      </c>
      <c r="AL100" s="2">
        <v>90234</v>
      </c>
      <c r="AM100" s="2">
        <v>90816</v>
      </c>
      <c r="AN100" s="2">
        <v>101999</v>
      </c>
      <c r="AO100" s="2">
        <v>110767</v>
      </c>
      <c r="AP100" s="2">
        <v>122362</v>
      </c>
      <c r="AQ100" s="2">
        <v>132070</v>
      </c>
      <c r="AR100" s="2">
        <v>136104</v>
      </c>
      <c r="AS100" s="2">
        <v>142309</v>
      </c>
      <c r="AT100" s="2">
        <v>147073</v>
      </c>
      <c r="AU100" s="2">
        <v>152017</v>
      </c>
      <c r="AV100" s="2">
        <v>155368</v>
      </c>
      <c r="AW100" s="2">
        <v>158151</v>
      </c>
      <c r="AX100" s="2">
        <v>161140</v>
      </c>
      <c r="AY100" s="2">
        <v>163309</v>
      </c>
      <c r="AZ100" s="2">
        <v>168922</v>
      </c>
      <c r="BA100" s="2">
        <v>175856</v>
      </c>
      <c r="BB100" s="2">
        <v>185448</v>
      </c>
      <c r="BC100" s="2">
        <v>203986</v>
      </c>
      <c r="BD100" s="2">
        <v>215600</v>
      </c>
      <c r="BE100" s="1">
        <v>225651</v>
      </c>
      <c r="BF100" s="1">
        <v>232141</v>
      </c>
      <c r="BG100" s="1">
        <v>235103</v>
      </c>
      <c r="BH100" s="1">
        <v>237488</v>
      </c>
      <c r="BI100" s="1">
        <v>238589</v>
      </c>
      <c r="BJ100" s="1">
        <v>240759</v>
      </c>
      <c r="BK100" s="1">
        <v>242120</v>
      </c>
      <c r="BL100" s="1">
        <v>244234</v>
      </c>
      <c r="BM100" s="1">
        <v>247393</v>
      </c>
      <c r="BN100" s="1">
        <v>251934</v>
      </c>
      <c r="BO100" s="1">
        <v>255210</v>
      </c>
      <c r="BP100" s="1">
        <v>261239</v>
      </c>
      <c r="BQ100" s="1">
        <v>267095</v>
      </c>
      <c r="BR100" s="1">
        <v>272556</v>
      </c>
      <c r="BS100" s="1">
        <v>276047</v>
      </c>
      <c r="BT100" s="1">
        <v>277162</v>
      </c>
      <c r="BU100" s="1">
        <v>278138</v>
      </c>
      <c r="BV100" s="1">
        <v>276671</v>
      </c>
      <c r="BW100" s="1">
        <v>278120</v>
      </c>
      <c r="BX100" s="1">
        <v>280269</v>
      </c>
      <c r="BY100" s="1">
        <v>282287</v>
      </c>
      <c r="BZ100" s="1">
        <v>283572</v>
      </c>
      <c r="CA100" s="1">
        <v>292887</v>
      </c>
      <c r="CB100" s="1">
        <v>304595</v>
      </c>
      <c r="CC100" s="1">
        <v>304534</v>
      </c>
      <c r="CD100" s="1">
        <v>307900</v>
      </c>
      <c r="CE100" s="1">
        <v>309252</v>
      </c>
      <c r="CF100" s="1">
        <v>310547</v>
      </c>
      <c r="CG100" s="6">
        <v>310492</v>
      </c>
      <c r="CH100" s="6">
        <v>314977</v>
      </c>
      <c r="CI100" s="6">
        <v>315863</v>
      </c>
      <c r="CJ100" s="6">
        <v>317151</v>
      </c>
      <c r="CK100" s="6">
        <v>318425</v>
      </c>
      <c r="CL100" s="6">
        <v>321100</v>
      </c>
      <c r="CM100" s="6">
        <v>322928</v>
      </c>
      <c r="CN100" s="6">
        <v>323962</v>
      </c>
      <c r="CO100" s="6">
        <v>325663</v>
      </c>
      <c r="CP100" s="6">
        <v>325894</v>
      </c>
      <c r="CQ100" s="6">
        <v>327509</v>
      </c>
      <c r="CR100" s="1">
        <v>327687</v>
      </c>
      <c r="CS100" s="1">
        <v>327234</v>
      </c>
      <c r="CT100" s="1">
        <v>326769</v>
      </c>
      <c r="CU100" s="1">
        <v>327564</v>
      </c>
      <c r="CV100" s="1">
        <v>327892</v>
      </c>
      <c r="CW100" s="1">
        <v>328869</v>
      </c>
      <c r="CX100" s="1">
        <v>329059</v>
      </c>
      <c r="CY100" s="1">
        <v>329048</v>
      </c>
      <c r="CZ100" s="1">
        <v>331341</v>
      </c>
      <c r="DA100" s="1">
        <v>336781</v>
      </c>
      <c r="DB100" s="1">
        <v>337267</v>
      </c>
      <c r="DC100" s="1">
        <v>338237</v>
      </c>
      <c r="DD100" s="1">
        <v>339736</v>
      </c>
      <c r="DE100" s="1">
        <v>339839</v>
      </c>
      <c r="DF100">
        <v>341008</v>
      </c>
      <c r="DG100">
        <v>341802</v>
      </c>
      <c r="DH100">
        <v>344252</v>
      </c>
      <c r="DI100">
        <v>345270</v>
      </c>
    </row>
    <row r="101" spans="1:113" x14ac:dyDescent="0.25">
      <c r="A101" s="8">
        <v>101</v>
      </c>
      <c r="B101" s="311" t="s">
        <v>7940</v>
      </c>
      <c r="C101" s="9" t="s">
        <v>33</v>
      </c>
      <c r="D101" s="9" t="s">
        <v>29</v>
      </c>
      <c r="E101" s="9" t="s">
        <v>7955</v>
      </c>
      <c r="F101" s="1">
        <v>6</v>
      </c>
      <c r="G101" s="1">
        <v>3</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v>394630</v>
      </c>
      <c r="BO101" s="1">
        <v>394630</v>
      </c>
      <c r="BP101" s="1">
        <v>394630</v>
      </c>
      <c r="BQ101" s="1">
        <v>394630</v>
      </c>
      <c r="BR101" s="1">
        <v>540496</v>
      </c>
      <c r="BS101" s="1">
        <v>540496</v>
      </c>
      <c r="BT101" s="1">
        <v>540496</v>
      </c>
      <c r="BU101" s="1">
        <v>540496</v>
      </c>
      <c r="BV101" s="1">
        <v>540496</v>
      </c>
      <c r="BW101" s="1">
        <v>540496</v>
      </c>
      <c r="BX101" s="1">
        <v>540496</v>
      </c>
      <c r="BY101" s="1">
        <v>540496</v>
      </c>
      <c r="BZ101" s="1">
        <v>540496</v>
      </c>
      <c r="CA101" s="1">
        <v>540496</v>
      </c>
      <c r="CB101" s="1">
        <v>551055</v>
      </c>
      <c r="CC101" s="1">
        <v>551055</v>
      </c>
      <c r="CD101" s="1">
        <v>551055</v>
      </c>
      <c r="CE101" s="1">
        <v>551055</v>
      </c>
      <c r="CF101" s="1">
        <v>551055</v>
      </c>
      <c r="CG101" s="1">
        <v>551055</v>
      </c>
      <c r="CH101" s="1">
        <v>551055</v>
      </c>
      <c r="CI101" s="1">
        <v>551055</v>
      </c>
      <c r="CJ101" s="1">
        <v>551055</v>
      </c>
      <c r="CK101" s="1">
        <v>551055</v>
      </c>
      <c r="CL101" s="1">
        <v>551055</v>
      </c>
      <c r="CM101" s="1">
        <v>551055</v>
      </c>
      <c r="CN101" s="1">
        <v>565413</v>
      </c>
      <c r="CO101" s="1">
        <v>565413</v>
      </c>
      <c r="CP101" s="1">
        <v>565413</v>
      </c>
      <c r="CQ101" s="1">
        <v>565413</v>
      </c>
      <c r="CR101" s="1">
        <v>565413</v>
      </c>
      <c r="CS101" s="1">
        <v>565413</v>
      </c>
      <c r="CT101" s="1">
        <v>565413</v>
      </c>
      <c r="CU101" s="1">
        <v>565413</v>
      </c>
      <c r="CV101" s="1">
        <v>565413</v>
      </c>
      <c r="CW101" s="1">
        <v>565413</v>
      </c>
      <c r="CX101" s="1">
        <v>565413</v>
      </c>
      <c r="CY101" s="1">
        <v>565413</v>
      </c>
      <c r="CZ101" s="1">
        <v>565413</v>
      </c>
      <c r="DA101" s="1">
        <v>565413</v>
      </c>
      <c r="DB101" s="1">
        <v>565413</v>
      </c>
      <c r="DC101" s="1">
        <v>565413</v>
      </c>
      <c r="DD101" s="1">
        <v>565413</v>
      </c>
      <c r="DE101" s="1">
        <v>565413</v>
      </c>
      <c r="DF101">
        <v>565413</v>
      </c>
      <c r="DG101">
        <v>565413</v>
      </c>
      <c r="DH101">
        <v>565413</v>
      </c>
      <c r="DI101">
        <v>565413</v>
      </c>
    </row>
    <row r="102" spans="1:113" x14ac:dyDescent="0.25">
      <c r="A102" s="8">
        <v>102</v>
      </c>
      <c r="B102" s="311" t="s">
        <v>7941</v>
      </c>
      <c r="C102" s="9" t="s">
        <v>33</v>
      </c>
      <c r="D102" s="9" t="s">
        <v>29</v>
      </c>
      <c r="E102" s="9" t="s">
        <v>7955</v>
      </c>
      <c r="F102" s="1">
        <v>121</v>
      </c>
      <c r="G102" s="1">
        <v>4</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v>77389</v>
      </c>
      <c r="BQ102" s="1">
        <v>77491</v>
      </c>
      <c r="BR102" s="1">
        <v>78338</v>
      </c>
      <c r="BS102" s="1">
        <v>81640</v>
      </c>
      <c r="BT102" s="1">
        <v>82166</v>
      </c>
      <c r="BU102" s="1">
        <v>82412</v>
      </c>
      <c r="BV102" s="1">
        <v>81792</v>
      </c>
      <c r="BW102" s="1">
        <v>82237</v>
      </c>
      <c r="BX102" s="1">
        <v>83004</v>
      </c>
      <c r="BY102" s="1">
        <v>86257</v>
      </c>
      <c r="BZ102" s="1">
        <v>87633</v>
      </c>
      <c r="CA102" s="1">
        <v>91949</v>
      </c>
      <c r="CB102" s="1">
        <v>96148</v>
      </c>
      <c r="CC102" s="1">
        <v>96198</v>
      </c>
      <c r="CD102" s="1">
        <v>96421</v>
      </c>
      <c r="CE102" s="1">
        <v>96764</v>
      </c>
      <c r="CF102" s="1">
        <v>97217</v>
      </c>
      <c r="CG102" s="1">
        <v>97076</v>
      </c>
      <c r="CH102" s="1">
        <v>100473</v>
      </c>
      <c r="CI102" s="1">
        <v>100712</v>
      </c>
      <c r="CJ102" s="1">
        <v>101170</v>
      </c>
      <c r="CK102" s="1">
        <v>101709</v>
      </c>
      <c r="CL102" s="1">
        <v>102537</v>
      </c>
      <c r="CM102" s="1">
        <v>102376</v>
      </c>
      <c r="CN102" s="1">
        <v>102458</v>
      </c>
      <c r="CO102" s="1">
        <v>103077</v>
      </c>
      <c r="CP102" s="1">
        <v>103187</v>
      </c>
      <c r="CQ102" s="1">
        <v>104064</v>
      </c>
      <c r="CR102" s="1">
        <v>103988</v>
      </c>
      <c r="CS102" s="1">
        <v>104290</v>
      </c>
      <c r="CT102" s="1">
        <v>104426</v>
      </c>
      <c r="CU102" s="1">
        <v>104699</v>
      </c>
      <c r="CV102" s="1">
        <v>104817</v>
      </c>
      <c r="CW102" s="1">
        <v>105194</v>
      </c>
      <c r="CX102" s="1">
        <v>105640</v>
      </c>
      <c r="CY102" s="1">
        <v>105304</v>
      </c>
      <c r="CZ102" s="1">
        <v>105755</v>
      </c>
      <c r="DA102" s="1">
        <v>107439</v>
      </c>
      <c r="DB102" s="1">
        <v>107697</v>
      </c>
      <c r="DC102" s="1">
        <v>108032</v>
      </c>
      <c r="DD102" s="1">
        <v>108523</v>
      </c>
      <c r="DE102" s="1">
        <v>108478</v>
      </c>
      <c r="DF102">
        <v>108888</v>
      </c>
      <c r="DG102">
        <v>109085</v>
      </c>
      <c r="DH102">
        <v>109291</v>
      </c>
      <c r="DI102">
        <v>109519</v>
      </c>
    </row>
    <row r="103" spans="1:113" x14ac:dyDescent="0.25">
      <c r="A103" s="8">
        <v>103</v>
      </c>
      <c r="B103" s="311" t="s">
        <v>7942</v>
      </c>
      <c r="C103" s="9" t="s">
        <v>33</v>
      </c>
      <c r="D103" s="9" t="s">
        <v>29</v>
      </c>
      <c r="E103" s="9" t="s">
        <v>7955</v>
      </c>
      <c r="F103" s="1">
        <v>121</v>
      </c>
      <c r="G103" s="1">
        <v>3</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v>114030</v>
      </c>
      <c r="BQ103" s="1">
        <v>114030</v>
      </c>
      <c r="BR103" s="1">
        <v>130497</v>
      </c>
      <c r="BS103" s="1">
        <v>130497</v>
      </c>
      <c r="BT103" s="1">
        <v>130497</v>
      </c>
      <c r="BU103" s="1">
        <v>130497</v>
      </c>
      <c r="BV103" s="1">
        <v>130497</v>
      </c>
      <c r="BW103" s="1">
        <v>130497</v>
      </c>
      <c r="BX103" s="1">
        <v>130497</v>
      </c>
      <c r="BY103" s="1">
        <v>130497</v>
      </c>
      <c r="BZ103" s="1">
        <v>130497</v>
      </c>
      <c r="CA103" s="1">
        <v>130497</v>
      </c>
      <c r="CB103" s="1">
        <v>130080</v>
      </c>
      <c r="CC103" s="1">
        <v>130080</v>
      </c>
      <c r="CD103" s="1">
        <v>130080</v>
      </c>
      <c r="CE103" s="1">
        <v>130080</v>
      </c>
      <c r="CF103" s="1">
        <v>130080</v>
      </c>
      <c r="CG103" s="1">
        <v>130080</v>
      </c>
      <c r="CH103" s="1">
        <v>130080</v>
      </c>
      <c r="CI103" s="1">
        <v>130080</v>
      </c>
      <c r="CJ103" s="1">
        <v>130080</v>
      </c>
      <c r="CK103" s="1">
        <v>130080</v>
      </c>
      <c r="CL103" s="1">
        <v>130080</v>
      </c>
      <c r="CM103" s="1">
        <v>130080</v>
      </c>
      <c r="CN103" s="1">
        <v>130788</v>
      </c>
      <c r="CO103" s="1">
        <v>130788</v>
      </c>
      <c r="CP103" s="1">
        <v>130788</v>
      </c>
      <c r="CQ103" s="1">
        <v>130788</v>
      </c>
      <c r="CR103" s="1">
        <v>130788</v>
      </c>
      <c r="CS103" s="1">
        <v>130788</v>
      </c>
      <c r="CT103" s="1">
        <v>130788</v>
      </c>
      <c r="CU103" s="1">
        <v>130788</v>
      </c>
      <c r="CV103" s="1">
        <v>130788</v>
      </c>
      <c r="CW103" s="1">
        <v>130788</v>
      </c>
      <c r="CX103" s="1">
        <v>130788</v>
      </c>
      <c r="CY103" s="1">
        <v>130788</v>
      </c>
      <c r="CZ103" s="1">
        <v>130788</v>
      </c>
      <c r="DA103" s="1">
        <v>130788</v>
      </c>
      <c r="DB103" s="1">
        <v>130788</v>
      </c>
      <c r="DC103" s="1">
        <v>130788</v>
      </c>
      <c r="DD103" s="1">
        <v>130788</v>
      </c>
      <c r="DE103" s="1">
        <v>130788</v>
      </c>
      <c r="DF103">
        <v>130788</v>
      </c>
      <c r="DG103">
        <v>130788</v>
      </c>
      <c r="DH103">
        <v>130788</v>
      </c>
      <c r="DI103">
        <v>130788</v>
      </c>
    </row>
    <row r="104" spans="1:113" x14ac:dyDescent="0.25">
      <c r="A104" s="8">
        <v>104</v>
      </c>
      <c r="B104" s="311" t="s">
        <v>7945</v>
      </c>
      <c r="C104" s="9" t="s">
        <v>33</v>
      </c>
      <c r="D104" s="9" t="s">
        <v>29</v>
      </c>
      <c r="E104" s="9" t="s">
        <v>7955</v>
      </c>
      <c r="F104" s="1">
        <v>235</v>
      </c>
      <c r="G104" s="1">
        <v>4</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v>16177</v>
      </c>
      <c r="BQ104" s="1">
        <v>16302</v>
      </c>
      <c r="BR104" s="1">
        <v>16468</v>
      </c>
      <c r="BS104" s="1">
        <v>16619</v>
      </c>
      <c r="BT104" s="1">
        <v>16634</v>
      </c>
      <c r="BU104" s="1">
        <v>16629</v>
      </c>
      <c r="BV104" s="1">
        <v>16679</v>
      </c>
      <c r="BW104" s="1">
        <v>16785</v>
      </c>
      <c r="BX104" s="1">
        <v>16797</v>
      </c>
      <c r="BY104" s="1">
        <v>16734</v>
      </c>
      <c r="BZ104" s="1">
        <v>16698</v>
      </c>
      <c r="CA104" s="1">
        <v>16732</v>
      </c>
      <c r="CB104" s="1">
        <v>16918</v>
      </c>
      <c r="CC104" s="1">
        <v>16923</v>
      </c>
      <c r="CD104" s="1">
        <v>16948</v>
      </c>
      <c r="CE104" s="1">
        <v>17017</v>
      </c>
      <c r="CF104" s="1">
        <v>17125</v>
      </c>
      <c r="CG104" s="1">
        <v>17139</v>
      </c>
      <c r="CH104" s="1">
        <v>17261</v>
      </c>
      <c r="CI104" s="1">
        <v>17330</v>
      </c>
      <c r="CJ104" s="1">
        <v>17391</v>
      </c>
      <c r="CK104" s="1">
        <v>17500</v>
      </c>
      <c r="CL104" s="1">
        <v>17876</v>
      </c>
      <c r="CM104" s="1">
        <v>18149</v>
      </c>
      <c r="CN104" s="1">
        <v>18222</v>
      </c>
      <c r="CO104" s="1">
        <v>18294</v>
      </c>
      <c r="CP104" s="1">
        <v>18324</v>
      </c>
      <c r="CQ104" s="1">
        <v>18449</v>
      </c>
      <c r="CR104" s="1">
        <v>18572</v>
      </c>
      <c r="CS104" s="1">
        <v>18672</v>
      </c>
      <c r="CT104" s="1">
        <v>18731</v>
      </c>
      <c r="CU104" s="1">
        <v>18814</v>
      </c>
      <c r="CV104" s="1">
        <v>18851</v>
      </c>
      <c r="CW104" s="1">
        <v>18926</v>
      </c>
      <c r="CX104" s="1">
        <v>18755</v>
      </c>
      <c r="CY104" s="1">
        <v>18739</v>
      </c>
      <c r="CZ104" s="1">
        <v>18801</v>
      </c>
      <c r="DA104" s="1">
        <v>18934</v>
      </c>
      <c r="DB104" s="1">
        <v>18931</v>
      </c>
      <c r="DC104" s="1">
        <v>18958</v>
      </c>
      <c r="DD104" s="1">
        <v>19044</v>
      </c>
      <c r="DE104" s="1">
        <v>19072</v>
      </c>
      <c r="DF104">
        <v>19155</v>
      </c>
      <c r="DG104">
        <v>19183</v>
      </c>
      <c r="DH104">
        <v>19245</v>
      </c>
      <c r="DI104">
        <v>19263</v>
      </c>
    </row>
    <row r="105" spans="1:113" x14ac:dyDescent="0.25">
      <c r="A105" s="8">
        <v>105</v>
      </c>
      <c r="B105" s="311" t="s">
        <v>7946</v>
      </c>
      <c r="C105" s="9" t="s">
        <v>33</v>
      </c>
      <c r="D105" s="9" t="s">
        <v>29</v>
      </c>
      <c r="E105" s="9" t="s">
        <v>7955</v>
      </c>
      <c r="F105" s="1">
        <v>235</v>
      </c>
      <c r="G105" s="1">
        <v>3</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v>27106</v>
      </c>
      <c r="BQ105" s="1">
        <v>27106</v>
      </c>
      <c r="BR105" s="1">
        <v>26269</v>
      </c>
      <c r="BS105" s="1">
        <v>26269</v>
      </c>
      <c r="BT105" s="1">
        <v>26269</v>
      </c>
      <c r="BU105" s="1">
        <v>26269</v>
      </c>
      <c r="BV105" s="1">
        <v>26269</v>
      </c>
      <c r="BW105" s="1">
        <v>26269</v>
      </c>
      <c r="BX105" s="1">
        <v>26269</v>
      </c>
      <c r="BY105" s="1">
        <v>26269</v>
      </c>
      <c r="BZ105" s="1">
        <v>26269</v>
      </c>
      <c r="CA105" s="1">
        <v>26269</v>
      </c>
      <c r="CB105" s="1">
        <v>26015</v>
      </c>
      <c r="CC105" s="1">
        <v>26015</v>
      </c>
      <c r="CD105" s="1">
        <v>26015</v>
      </c>
      <c r="CE105" s="1">
        <v>26015</v>
      </c>
      <c r="CF105" s="1">
        <v>26015</v>
      </c>
      <c r="CG105" s="1">
        <v>26015</v>
      </c>
      <c r="CH105" s="1">
        <v>26015</v>
      </c>
      <c r="CI105" s="1">
        <v>26015</v>
      </c>
      <c r="CJ105" s="1">
        <v>26015</v>
      </c>
      <c r="CK105" s="1">
        <v>26015</v>
      </c>
      <c r="CL105" s="1">
        <v>26015</v>
      </c>
      <c r="CM105" s="1">
        <v>26015</v>
      </c>
      <c r="CN105" s="1">
        <v>28593</v>
      </c>
      <c r="CO105" s="1">
        <v>28593</v>
      </c>
      <c r="CP105" s="1">
        <v>28593</v>
      </c>
      <c r="CQ105" s="1">
        <v>28593</v>
      </c>
      <c r="CR105" s="1">
        <v>28593</v>
      </c>
      <c r="CS105" s="1">
        <v>28593</v>
      </c>
      <c r="CT105" s="1">
        <v>28593</v>
      </c>
      <c r="CU105" s="1">
        <v>28593</v>
      </c>
      <c r="CV105" s="1">
        <v>28593</v>
      </c>
      <c r="CW105" s="1">
        <v>28593</v>
      </c>
      <c r="CX105" s="1">
        <v>28593</v>
      </c>
      <c r="CY105" s="1">
        <v>28593</v>
      </c>
      <c r="CZ105" s="1">
        <v>28593</v>
      </c>
      <c r="DA105" s="1">
        <v>28593</v>
      </c>
      <c r="DB105" s="1">
        <v>28593</v>
      </c>
      <c r="DC105" s="1">
        <v>28593</v>
      </c>
      <c r="DD105" s="1">
        <v>28593</v>
      </c>
      <c r="DE105" s="1">
        <v>28593</v>
      </c>
      <c r="DF105">
        <v>28593</v>
      </c>
      <c r="DG105">
        <v>28593</v>
      </c>
      <c r="DH105">
        <v>28593</v>
      </c>
      <c r="DI105">
        <v>28593</v>
      </c>
    </row>
    <row r="106" spans="1:113" x14ac:dyDescent="0.25">
      <c r="A106" s="8">
        <v>106</v>
      </c>
      <c r="B106" s="311" t="s">
        <v>7947</v>
      </c>
      <c r="C106" s="9" t="s">
        <v>33</v>
      </c>
      <c r="D106" s="9" t="s">
        <v>29</v>
      </c>
      <c r="E106" s="9" t="s">
        <v>7955</v>
      </c>
      <c r="F106" s="1">
        <v>349</v>
      </c>
      <c r="G106" s="1">
        <v>4</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v>63541</v>
      </c>
      <c r="BQ106" s="1">
        <v>65672</v>
      </c>
      <c r="BR106" s="1">
        <v>67361</v>
      </c>
      <c r="BS106" s="1">
        <v>66803</v>
      </c>
      <c r="BT106" s="1">
        <v>67051</v>
      </c>
      <c r="BU106" s="1">
        <v>67482</v>
      </c>
      <c r="BV106" s="1">
        <v>67869</v>
      </c>
      <c r="BW106" s="1">
        <v>68342</v>
      </c>
      <c r="BX106" s="1">
        <v>69022</v>
      </c>
      <c r="BY106" s="1">
        <v>67007</v>
      </c>
      <c r="BZ106" s="1">
        <v>67141</v>
      </c>
      <c r="CA106" s="1">
        <v>69376</v>
      </c>
      <c r="CB106" s="1">
        <v>73002</v>
      </c>
      <c r="CC106" s="1">
        <v>73096</v>
      </c>
      <c r="CD106" s="1">
        <v>75072</v>
      </c>
      <c r="CE106" s="1">
        <v>75714</v>
      </c>
      <c r="CF106" s="1">
        <v>76144</v>
      </c>
      <c r="CG106" s="1">
        <v>76340</v>
      </c>
      <c r="CH106" s="1">
        <v>76916</v>
      </c>
      <c r="CI106" s="1">
        <v>77163</v>
      </c>
      <c r="CJ106" s="1">
        <v>77486</v>
      </c>
      <c r="CK106" s="1">
        <v>77736</v>
      </c>
      <c r="CL106" s="1">
        <v>78344</v>
      </c>
      <c r="CM106" s="1">
        <v>78733</v>
      </c>
      <c r="CN106" s="1">
        <v>79358</v>
      </c>
      <c r="CO106" s="1">
        <v>79662</v>
      </c>
      <c r="CP106" s="1">
        <v>79721</v>
      </c>
      <c r="CQ106" s="1">
        <v>79963</v>
      </c>
      <c r="CR106" s="1">
        <v>79977</v>
      </c>
      <c r="CS106" s="1">
        <v>79919</v>
      </c>
      <c r="CT106" s="1">
        <v>79450</v>
      </c>
      <c r="CU106" s="1">
        <v>79566</v>
      </c>
      <c r="CV106" s="1">
        <v>79381</v>
      </c>
      <c r="CW106" s="1">
        <v>79487</v>
      </c>
      <c r="CX106" s="1">
        <v>79374</v>
      </c>
      <c r="CY106" s="1">
        <v>79166</v>
      </c>
      <c r="CZ106" s="1">
        <v>79969</v>
      </c>
      <c r="DA106" s="1">
        <v>81204</v>
      </c>
      <c r="DB106" s="1">
        <v>81233</v>
      </c>
      <c r="DC106" s="1">
        <v>81418</v>
      </c>
      <c r="DD106" s="1">
        <v>81761</v>
      </c>
      <c r="DE106" s="1">
        <v>81725</v>
      </c>
      <c r="DF106">
        <v>81898</v>
      </c>
      <c r="DG106">
        <v>81890</v>
      </c>
      <c r="DH106">
        <v>81829</v>
      </c>
      <c r="DI106">
        <v>82017</v>
      </c>
    </row>
    <row r="107" spans="1:113" x14ac:dyDescent="0.25">
      <c r="A107" s="8">
        <v>107</v>
      </c>
      <c r="B107" s="311" t="s">
        <v>7948</v>
      </c>
      <c r="C107" s="9" t="s">
        <v>33</v>
      </c>
      <c r="D107" s="9" t="s">
        <v>29</v>
      </c>
      <c r="E107" s="9" t="s">
        <v>7955</v>
      </c>
      <c r="F107" s="1">
        <v>349</v>
      </c>
      <c r="G107" s="1">
        <v>3</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v>90630</v>
      </c>
      <c r="BQ107" s="1">
        <v>90630</v>
      </c>
      <c r="BR107" s="1">
        <v>123819</v>
      </c>
      <c r="BS107" s="1">
        <v>123819</v>
      </c>
      <c r="BT107" s="1">
        <v>123819</v>
      </c>
      <c r="BU107" s="1">
        <v>123819</v>
      </c>
      <c r="BV107" s="1">
        <v>123819</v>
      </c>
      <c r="BW107" s="1">
        <v>123819</v>
      </c>
      <c r="BX107" s="1">
        <v>123819</v>
      </c>
      <c r="BY107" s="1">
        <v>123819</v>
      </c>
      <c r="BZ107" s="1">
        <v>123819</v>
      </c>
      <c r="CA107" s="1">
        <v>123819</v>
      </c>
      <c r="CB107" s="1">
        <v>125610</v>
      </c>
      <c r="CC107" s="1">
        <v>125610</v>
      </c>
      <c r="CD107" s="1">
        <v>125610</v>
      </c>
      <c r="CE107" s="1">
        <v>125610</v>
      </c>
      <c r="CF107" s="1">
        <v>125610</v>
      </c>
      <c r="CG107" s="1">
        <v>125610</v>
      </c>
      <c r="CH107" s="1">
        <v>125610</v>
      </c>
      <c r="CI107" s="1">
        <v>125610</v>
      </c>
      <c r="CJ107" s="1">
        <v>125610</v>
      </c>
      <c r="CK107" s="1">
        <v>125610</v>
      </c>
      <c r="CL107" s="1">
        <v>125610</v>
      </c>
      <c r="CM107" s="1">
        <v>125610</v>
      </c>
      <c r="CN107" s="1">
        <v>132934</v>
      </c>
      <c r="CO107" s="1">
        <v>132934</v>
      </c>
      <c r="CP107" s="1">
        <v>132934</v>
      </c>
      <c r="CQ107" s="1">
        <v>132934</v>
      </c>
      <c r="CR107" s="1">
        <v>132934</v>
      </c>
      <c r="CS107" s="1">
        <v>132934</v>
      </c>
      <c r="CT107" s="1">
        <v>132934</v>
      </c>
      <c r="CU107" s="1">
        <v>132934</v>
      </c>
      <c r="CV107" s="1">
        <v>132934</v>
      </c>
      <c r="CW107" s="1">
        <v>132934</v>
      </c>
      <c r="CX107" s="1">
        <v>132934</v>
      </c>
      <c r="CY107" s="1">
        <v>132934</v>
      </c>
      <c r="CZ107" s="1">
        <v>132934</v>
      </c>
      <c r="DA107" s="1">
        <v>132934</v>
      </c>
      <c r="DB107" s="1">
        <v>132934</v>
      </c>
      <c r="DC107" s="1">
        <v>132934</v>
      </c>
      <c r="DD107" s="1">
        <v>132934</v>
      </c>
      <c r="DE107" s="1">
        <v>132934</v>
      </c>
      <c r="DF107">
        <v>132934</v>
      </c>
      <c r="DG107">
        <v>132934</v>
      </c>
      <c r="DH107">
        <v>132934</v>
      </c>
      <c r="DI107">
        <v>132934</v>
      </c>
    </row>
    <row r="108" spans="1:113" x14ac:dyDescent="0.25">
      <c r="A108" s="8">
        <v>108</v>
      </c>
      <c r="B108" s="311" t="s">
        <v>7949</v>
      </c>
      <c r="C108" s="9" t="s">
        <v>33</v>
      </c>
      <c r="D108" s="9" t="s">
        <v>29</v>
      </c>
      <c r="E108" s="9" t="s">
        <v>7955</v>
      </c>
      <c r="F108" s="1">
        <v>462</v>
      </c>
      <c r="G108" s="1">
        <v>4</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v>56765</v>
      </c>
      <c r="BQ108" s="1">
        <v>58384</v>
      </c>
      <c r="BR108" s="1">
        <v>59149</v>
      </c>
      <c r="BS108" s="1">
        <v>59377</v>
      </c>
      <c r="BT108" s="1">
        <v>59419</v>
      </c>
      <c r="BU108" s="1">
        <v>59492</v>
      </c>
      <c r="BV108" s="1">
        <v>58927</v>
      </c>
      <c r="BW108" s="1">
        <v>58849</v>
      </c>
      <c r="BX108" s="1">
        <v>59044</v>
      </c>
      <c r="BY108" s="1">
        <v>59120</v>
      </c>
      <c r="BZ108" s="1">
        <v>59090</v>
      </c>
      <c r="CA108" s="1">
        <v>59822</v>
      </c>
      <c r="CB108" s="1">
        <v>60867</v>
      </c>
      <c r="CC108" s="1">
        <v>61022</v>
      </c>
      <c r="CD108" s="1">
        <v>61356</v>
      </c>
      <c r="CE108" s="1">
        <v>61525</v>
      </c>
      <c r="CF108" s="1">
        <v>61524</v>
      </c>
      <c r="CG108" s="1">
        <v>61471</v>
      </c>
      <c r="CH108" s="1">
        <v>61440</v>
      </c>
      <c r="CI108" s="1">
        <v>61433</v>
      </c>
      <c r="CJ108" s="1">
        <v>61682</v>
      </c>
      <c r="CK108" s="1">
        <v>61875</v>
      </c>
      <c r="CL108" s="1">
        <v>62234</v>
      </c>
      <c r="CM108" s="1">
        <v>62590</v>
      </c>
      <c r="CN108" s="1">
        <v>63082</v>
      </c>
      <c r="CO108" s="1">
        <v>63467</v>
      </c>
      <c r="CP108" s="1">
        <v>63507</v>
      </c>
      <c r="CQ108" s="1">
        <v>63592</v>
      </c>
      <c r="CR108" s="1">
        <v>63544</v>
      </c>
      <c r="CS108" s="1">
        <v>63114</v>
      </c>
      <c r="CT108" s="1">
        <v>62830</v>
      </c>
      <c r="CU108" s="1">
        <v>62889</v>
      </c>
      <c r="CV108" s="1">
        <v>63081</v>
      </c>
      <c r="CW108" s="1">
        <v>63315</v>
      </c>
      <c r="CX108" s="1">
        <v>63444</v>
      </c>
      <c r="CY108" s="1">
        <v>63600</v>
      </c>
      <c r="CZ108" s="1">
        <v>64208</v>
      </c>
      <c r="DA108" s="1">
        <v>65377</v>
      </c>
      <c r="DB108" s="1">
        <v>65498</v>
      </c>
      <c r="DC108" s="1">
        <v>65704</v>
      </c>
      <c r="DD108" s="1">
        <v>65891</v>
      </c>
      <c r="DE108" s="1">
        <v>65859</v>
      </c>
      <c r="DF108">
        <v>65989</v>
      </c>
      <c r="DG108">
        <v>66061</v>
      </c>
      <c r="DH108">
        <v>63793</v>
      </c>
      <c r="DI108">
        <v>64112</v>
      </c>
    </row>
    <row r="109" spans="1:113" x14ac:dyDescent="0.25">
      <c r="A109" s="8">
        <v>109</v>
      </c>
      <c r="B109" s="311" t="s">
        <v>7950</v>
      </c>
      <c r="C109" s="9" t="s">
        <v>33</v>
      </c>
      <c r="D109" s="9" t="s">
        <v>29</v>
      </c>
      <c r="E109" s="9" t="s">
        <v>7955</v>
      </c>
      <c r="F109" s="1">
        <v>462</v>
      </c>
      <c r="G109" s="1">
        <v>3</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v>65953</v>
      </c>
      <c r="BQ109" s="1">
        <v>65953</v>
      </c>
      <c r="BR109" s="1">
        <v>78540</v>
      </c>
      <c r="BS109" s="1">
        <v>78540</v>
      </c>
      <c r="BT109" s="1">
        <v>78540</v>
      </c>
      <c r="BU109" s="1">
        <v>78540</v>
      </c>
      <c r="BV109" s="1">
        <v>78540</v>
      </c>
      <c r="BW109" s="1">
        <v>78540</v>
      </c>
      <c r="BX109" s="1">
        <v>78540</v>
      </c>
      <c r="BY109" s="1">
        <v>78540</v>
      </c>
      <c r="BZ109" s="1">
        <v>78540</v>
      </c>
      <c r="CA109" s="1">
        <v>78540</v>
      </c>
      <c r="CB109" s="1">
        <v>80732</v>
      </c>
      <c r="CC109" s="1">
        <v>80732</v>
      </c>
      <c r="CD109" s="1">
        <v>80732</v>
      </c>
      <c r="CE109" s="1">
        <v>80732</v>
      </c>
      <c r="CF109" s="1">
        <v>80732</v>
      </c>
      <c r="CG109" s="1">
        <v>80732</v>
      </c>
      <c r="CH109" s="1">
        <v>80732</v>
      </c>
      <c r="CI109" s="1">
        <v>80732</v>
      </c>
      <c r="CJ109" s="1">
        <v>80732</v>
      </c>
      <c r="CK109" s="1">
        <v>80732</v>
      </c>
      <c r="CL109" s="1">
        <v>80732</v>
      </c>
      <c r="CM109" s="1">
        <v>80732</v>
      </c>
      <c r="CN109" s="1">
        <v>84112</v>
      </c>
      <c r="CO109" s="1">
        <v>84112</v>
      </c>
      <c r="CP109" s="1">
        <v>84112</v>
      </c>
      <c r="CQ109" s="1">
        <v>84112</v>
      </c>
      <c r="CR109" s="1">
        <v>84112</v>
      </c>
      <c r="CS109" s="1">
        <v>84112</v>
      </c>
      <c r="CT109" s="1">
        <v>84112</v>
      </c>
      <c r="CU109" s="1">
        <v>84112</v>
      </c>
      <c r="CV109" s="1">
        <v>84112</v>
      </c>
      <c r="CW109" s="1">
        <v>84112</v>
      </c>
      <c r="CX109" s="1">
        <v>84112</v>
      </c>
      <c r="CY109" s="1">
        <v>84112</v>
      </c>
      <c r="CZ109" s="1">
        <v>84112</v>
      </c>
      <c r="DA109" s="1">
        <v>84112</v>
      </c>
      <c r="DB109" s="1">
        <v>84112</v>
      </c>
      <c r="DC109" s="1">
        <v>84112</v>
      </c>
      <c r="DD109" s="1">
        <v>84112</v>
      </c>
      <c r="DE109" s="1">
        <v>84112</v>
      </c>
      <c r="DF109">
        <v>84112</v>
      </c>
      <c r="DG109">
        <v>84112</v>
      </c>
      <c r="DH109">
        <v>84112</v>
      </c>
      <c r="DI109">
        <v>84112</v>
      </c>
    </row>
    <row r="110" spans="1:113" x14ac:dyDescent="0.25">
      <c r="A110" s="8">
        <v>110</v>
      </c>
      <c r="B110" s="311" t="s">
        <v>7951</v>
      </c>
      <c r="C110" s="9" t="s">
        <v>33</v>
      </c>
      <c r="D110" s="9" t="s">
        <v>29</v>
      </c>
      <c r="E110" s="9" t="s">
        <v>7955</v>
      </c>
      <c r="F110" s="1">
        <v>575</v>
      </c>
      <c r="G110" s="1">
        <v>4</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v>18405</v>
      </c>
      <c r="BQ110" s="1">
        <v>19464</v>
      </c>
      <c r="BR110" s="1">
        <v>20580</v>
      </c>
      <c r="BS110" s="1">
        <v>20901</v>
      </c>
      <c r="BT110" s="1">
        <v>20972</v>
      </c>
      <c r="BU110" s="1">
        <v>21029</v>
      </c>
      <c r="BV110" s="1">
        <v>21061</v>
      </c>
      <c r="BW110" s="1">
        <v>21134</v>
      </c>
      <c r="BX110" s="1">
        <v>21298</v>
      </c>
      <c r="BY110" s="1">
        <v>21527</v>
      </c>
      <c r="BZ110" s="1">
        <v>21492</v>
      </c>
      <c r="CA110" s="1">
        <v>22125</v>
      </c>
      <c r="CB110" s="1">
        <v>23127</v>
      </c>
      <c r="CC110" s="1">
        <v>23161</v>
      </c>
      <c r="CD110" s="1">
        <v>23368</v>
      </c>
      <c r="CE110" s="1">
        <v>23412</v>
      </c>
      <c r="CF110" s="1">
        <v>23527</v>
      </c>
      <c r="CG110" s="1">
        <v>23478</v>
      </c>
      <c r="CH110" s="1">
        <v>23475</v>
      </c>
      <c r="CI110" s="1">
        <v>23464</v>
      </c>
      <c r="CJ110" s="1">
        <v>23518</v>
      </c>
      <c r="CK110" s="1">
        <v>23582</v>
      </c>
      <c r="CL110" s="1">
        <v>23715</v>
      </c>
      <c r="CM110" s="1">
        <v>23751</v>
      </c>
      <c r="CN110" s="1">
        <v>23986</v>
      </c>
      <c r="CO110" s="1">
        <v>24252</v>
      </c>
      <c r="CP110" s="1">
        <v>24261</v>
      </c>
      <c r="CQ110" s="1">
        <v>24420</v>
      </c>
      <c r="CR110" s="1">
        <v>24428</v>
      </c>
      <c r="CS110" s="1">
        <v>24409</v>
      </c>
      <c r="CT110" s="1">
        <v>24297</v>
      </c>
      <c r="CU110" s="1">
        <v>24272</v>
      </c>
      <c r="CV110" s="1">
        <v>24262</v>
      </c>
      <c r="CW110" s="1">
        <v>24321</v>
      </c>
      <c r="CX110" s="1">
        <v>24324</v>
      </c>
      <c r="CY110" s="1">
        <v>24214</v>
      </c>
      <c r="CZ110" s="1">
        <v>24546</v>
      </c>
      <c r="DA110" s="1">
        <v>25128</v>
      </c>
      <c r="DB110" s="1">
        <v>25141</v>
      </c>
      <c r="DC110" s="1">
        <v>25162</v>
      </c>
      <c r="DD110" s="1">
        <v>25240</v>
      </c>
      <c r="DE110" s="1">
        <v>25142</v>
      </c>
      <c r="DF110">
        <v>25153</v>
      </c>
      <c r="DG110">
        <v>25087</v>
      </c>
      <c r="DH110">
        <v>25134</v>
      </c>
      <c r="DI110">
        <v>25185</v>
      </c>
    </row>
    <row r="111" spans="1:113" x14ac:dyDescent="0.25">
      <c r="A111" s="8">
        <v>111</v>
      </c>
      <c r="B111" s="311" t="s">
        <v>7952</v>
      </c>
      <c r="C111" s="9" t="s">
        <v>33</v>
      </c>
      <c r="D111" s="9" t="s">
        <v>29</v>
      </c>
      <c r="E111" s="9" t="s">
        <v>7955</v>
      </c>
      <c r="F111" s="1">
        <v>575</v>
      </c>
      <c r="G111" s="1">
        <v>3</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v>37129</v>
      </c>
      <c r="BQ111" s="1">
        <v>37129</v>
      </c>
      <c r="BR111" s="1">
        <v>37840</v>
      </c>
      <c r="BS111" s="1">
        <v>37840</v>
      </c>
      <c r="BT111" s="1">
        <v>37840</v>
      </c>
      <c r="BU111" s="1">
        <v>37840</v>
      </c>
      <c r="BV111" s="1">
        <v>37840</v>
      </c>
      <c r="BW111" s="1">
        <v>37840</v>
      </c>
      <c r="BX111" s="1">
        <v>37840</v>
      </c>
      <c r="BY111" s="1">
        <v>37840</v>
      </c>
      <c r="BZ111" s="1">
        <v>37840</v>
      </c>
      <c r="CA111" s="1">
        <v>37840</v>
      </c>
      <c r="CB111" s="1">
        <v>37990</v>
      </c>
      <c r="CC111" s="1">
        <v>37990</v>
      </c>
      <c r="CD111" s="1">
        <v>37990</v>
      </c>
      <c r="CE111" s="1">
        <v>37990</v>
      </c>
      <c r="CF111" s="1">
        <v>37990</v>
      </c>
      <c r="CG111" s="1">
        <v>37990</v>
      </c>
      <c r="CH111" s="1">
        <v>37990</v>
      </c>
      <c r="CI111" s="1">
        <v>37990</v>
      </c>
      <c r="CJ111" s="1">
        <v>37990</v>
      </c>
      <c r="CK111" s="1">
        <v>37990</v>
      </c>
      <c r="CL111" s="1">
        <v>37990</v>
      </c>
      <c r="CM111" s="1">
        <v>37990</v>
      </c>
      <c r="CN111" s="1">
        <v>38499</v>
      </c>
      <c r="CO111" s="1">
        <v>38499</v>
      </c>
      <c r="CP111" s="1">
        <v>38499</v>
      </c>
      <c r="CQ111" s="1">
        <v>38499</v>
      </c>
      <c r="CR111" s="1">
        <v>38499</v>
      </c>
      <c r="CS111" s="1">
        <v>38499</v>
      </c>
      <c r="CT111" s="1">
        <v>38499</v>
      </c>
      <c r="CU111" s="1">
        <v>38499</v>
      </c>
      <c r="CV111" s="1">
        <v>38499</v>
      </c>
      <c r="CW111" s="1">
        <v>38499</v>
      </c>
      <c r="CX111" s="1">
        <v>38499</v>
      </c>
      <c r="CY111" s="1">
        <v>38499</v>
      </c>
      <c r="CZ111" s="1">
        <v>38499</v>
      </c>
      <c r="DA111" s="1">
        <v>38499</v>
      </c>
      <c r="DB111" s="1">
        <v>38499</v>
      </c>
      <c r="DC111" s="1">
        <v>38499</v>
      </c>
      <c r="DD111" s="1">
        <v>38499</v>
      </c>
      <c r="DE111" s="1">
        <v>38499</v>
      </c>
      <c r="DF111">
        <v>38499</v>
      </c>
      <c r="DG111">
        <v>38499</v>
      </c>
      <c r="DH111">
        <v>38499</v>
      </c>
      <c r="DI111">
        <v>38499</v>
      </c>
    </row>
    <row r="112" spans="1:113" x14ac:dyDescent="0.25">
      <c r="A112" s="8">
        <v>112</v>
      </c>
      <c r="B112" s="311" t="s">
        <v>7953</v>
      </c>
      <c r="C112" s="9" t="s">
        <v>33</v>
      </c>
      <c r="D112" s="9" t="s">
        <v>29</v>
      </c>
      <c r="E112" s="9" t="s">
        <v>7955</v>
      </c>
      <c r="F112" s="1">
        <v>688</v>
      </c>
      <c r="G112" s="1">
        <v>4</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v>5901</v>
      </c>
      <c r="BQ112" s="1">
        <v>6028</v>
      </c>
      <c r="BR112" s="1">
        <v>6117</v>
      </c>
      <c r="BS112" s="1">
        <v>6207</v>
      </c>
      <c r="BT112" s="1">
        <v>6258</v>
      </c>
      <c r="BU112" s="1">
        <v>6270</v>
      </c>
      <c r="BV112" s="1">
        <v>5703</v>
      </c>
      <c r="BW112" s="1">
        <v>5749</v>
      </c>
      <c r="BX112" s="1">
        <v>5832</v>
      </c>
      <c r="BY112" s="1">
        <v>5948</v>
      </c>
      <c r="BZ112" s="1">
        <v>5936</v>
      </c>
      <c r="CA112" s="1">
        <v>6137</v>
      </c>
      <c r="CB112" s="1">
        <v>6429</v>
      </c>
      <c r="CC112" s="1">
        <v>6439</v>
      </c>
      <c r="CD112" s="1">
        <v>6510</v>
      </c>
      <c r="CE112" s="1">
        <v>6543</v>
      </c>
      <c r="CF112" s="1">
        <v>6592</v>
      </c>
      <c r="CG112" s="6">
        <v>6600</v>
      </c>
      <c r="CH112" s="6">
        <v>6684</v>
      </c>
      <c r="CI112" s="6">
        <v>6729</v>
      </c>
      <c r="CJ112" s="6">
        <v>6774</v>
      </c>
      <c r="CK112" s="6">
        <v>6837</v>
      </c>
      <c r="CL112" s="6">
        <v>6928</v>
      </c>
      <c r="CM112" s="6">
        <v>6998</v>
      </c>
      <c r="CN112" s="6">
        <v>7066</v>
      </c>
      <c r="CO112" s="6">
        <v>7127</v>
      </c>
      <c r="CP112" s="6">
        <v>7149</v>
      </c>
      <c r="CQ112" s="6">
        <v>7213</v>
      </c>
      <c r="CR112" s="1">
        <v>7239</v>
      </c>
      <c r="CS112" s="1">
        <v>7257</v>
      </c>
      <c r="CT112" s="1">
        <v>7298</v>
      </c>
      <c r="CU112" s="1">
        <v>7313</v>
      </c>
      <c r="CV112" s="1">
        <v>7388</v>
      </c>
      <c r="CW112" s="1">
        <v>7440</v>
      </c>
      <c r="CX112" s="1">
        <v>7485</v>
      </c>
      <c r="CY112" s="1">
        <v>7502</v>
      </c>
      <c r="CZ112" s="1">
        <v>7596</v>
      </c>
      <c r="DA112" s="1">
        <v>7720</v>
      </c>
      <c r="DB112" s="1">
        <v>7742</v>
      </c>
      <c r="DC112" s="1">
        <v>7770</v>
      </c>
      <c r="DD112" s="1">
        <v>7825</v>
      </c>
      <c r="DE112" s="1">
        <v>7847</v>
      </c>
      <c r="DF112">
        <v>7880</v>
      </c>
      <c r="DG112">
        <v>7911</v>
      </c>
      <c r="DH112">
        <v>7948</v>
      </c>
      <c r="DI112">
        <v>8024</v>
      </c>
    </row>
    <row r="113" spans="1:1099" x14ac:dyDescent="0.25">
      <c r="A113" s="8">
        <v>113</v>
      </c>
      <c r="B113" s="311" t="s">
        <v>7954</v>
      </c>
      <c r="C113" s="9" t="s">
        <v>33</v>
      </c>
      <c r="D113" s="9" t="s">
        <v>29</v>
      </c>
      <c r="E113" s="9" t="s">
        <v>7955</v>
      </c>
      <c r="F113" s="1">
        <v>688</v>
      </c>
      <c r="G113" s="1">
        <v>3</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v>5773</v>
      </c>
      <c r="BQ113" s="1">
        <v>5773</v>
      </c>
      <c r="BR113" s="1">
        <v>8251</v>
      </c>
      <c r="BS113" s="1">
        <v>8251</v>
      </c>
      <c r="BT113" s="1">
        <v>8251</v>
      </c>
      <c r="BU113" s="1">
        <v>8251</v>
      </c>
      <c r="BV113" s="1">
        <v>8251</v>
      </c>
      <c r="BW113" s="1">
        <v>8251</v>
      </c>
      <c r="BX113" s="1">
        <v>8251</v>
      </c>
      <c r="BY113" s="1">
        <v>8251</v>
      </c>
      <c r="BZ113" s="1">
        <v>8251</v>
      </c>
      <c r="CA113" s="1">
        <v>8251</v>
      </c>
      <c r="CB113" s="1">
        <v>8567</v>
      </c>
      <c r="CC113" s="1">
        <v>8567</v>
      </c>
      <c r="CD113" s="1">
        <v>8567</v>
      </c>
      <c r="CE113" s="1">
        <v>8567</v>
      </c>
      <c r="CF113" s="1">
        <v>8567</v>
      </c>
      <c r="CG113" s="1">
        <v>8567</v>
      </c>
      <c r="CH113" s="1">
        <v>8567</v>
      </c>
      <c r="CI113" s="1">
        <v>8567</v>
      </c>
      <c r="CJ113" s="1">
        <v>8567</v>
      </c>
      <c r="CK113" s="1">
        <v>8567</v>
      </c>
      <c r="CL113" s="1">
        <v>8567</v>
      </c>
      <c r="CM113" s="1">
        <v>8567</v>
      </c>
      <c r="CN113" s="1">
        <v>8931</v>
      </c>
      <c r="CO113" s="1">
        <v>8931</v>
      </c>
      <c r="CP113" s="1">
        <v>8931</v>
      </c>
      <c r="CQ113" s="1">
        <v>8931</v>
      </c>
      <c r="CR113" s="1">
        <v>8931</v>
      </c>
      <c r="CS113" s="1">
        <v>8931</v>
      </c>
      <c r="CT113" s="1">
        <v>8931</v>
      </c>
      <c r="CU113" s="1">
        <v>8931</v>
      </c>
      <c r="CV113" s="1">
        <v>8931</v>
      </c>
      <c r="CW113" s="1">
        <v>8931</v>
      </c>
      <c r="CX113" s="1">
        <v>8931</v>
      </c>
      <c r="CY113" s="1">
        <v>8931</v>
      </c>
      <c r="CZ113" s="1">
        <v>8931</v>
      </c>
      <c r="DA113" s="1">
        <v>8931</v>
      </c>
      <c r="DB113" s="1">
        <v>8931</v>
      </c>
      <c r="DC113" s="1">
        <v>8931</v>
      </c>
      <c r="DD113" s="1">
        <v>8931</v>
      </c>
      <c r="DE113" s="1">
        <v>8931</v>
      </c>
      <c r="DF113">
        <v>8931</v>
      </c>
      <c r="DG113">
        <v>8931</v>
      </c>
      <c r="DH113">
        <v>8931</v>
      </c>
      <c r="DI113">
        <v>8931</v>
      </c>
    </row>
    <row r="114" spans="1:1099" x14ac:dyDescent="0.25">
      <c r="A114" s="8">
        <v>114</v>
      </c>
      <c r="B114" s="311" t="s">
        <v>7970</v>
      </c>
      <c r="C114" s="9" t="s">
        <v>33</v>
      </c>
      <c r="D114" s="9" t="s">
        <v>29</v>
      </c>
      <c r="E114" s="9" t="s">
        <v>7955</v>
      </c>
      <c r="F114" s="1">
        <v>6</v>
      </c>
      <c r="G114" s="1">
        <v>12</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v>2336912</v>
      </c>
      <c r="BQ114" s="1">
        <v>2774368</v>
      </c>
      <c r="BR114" s="1">
        <v>4601401</v>
      </c>
      <c r="BS114" s="1">
        <v>4591616</v>
      </c>
      <c r="BT114" s="1">
        <v>3531609</v>
      </c>
      <c r="BU114" s="1">
        <v>5140402</v>
      </c>
      <c r="BV114" s="1">
        <v>4087944</v>
      </c>
      <c r="BW114" s="1">
        <v>7389172</v>
      </c>
      <c r="BX114" s="1">
        <v>5675871</v>
      </c>
      <c r="BY114" s="1">
        <v>5578537</v>
      </c>
      <c r="BZ114" s="1">
        <v>5286774</v>
      </c>
      <c r="CA114" s="1">
        <v>6617028</v>
      </c>
      <c r="CB114" s="1">
        <v>8929665</v>
      </c>
      <c r="CC114" s="1">
        <v>6413603</v>
      </c>
      <c r="CD114" s="1">
        <v>6606102</v>
      </c>
      <c r="CE114" s="1">
        <v>5929678</v>
      </c>
      <c r="CF114" s="1">
        <v>6397726</v>
      </c>
      <c r="CG114" s="1">
        <v>5558628</v>
      </c>
      <c r="CH114" s="1">
        <v>4940240</v>
      </c>
      <c r="CI114" s="1">
        <v>4225428</v>
      </c>
      <c r="CJ114" s="1">
        <v>5164916</v>
      </c>
      <c r="CK114" s="1">
        <v>5250707</v>
      </c>
      <c r="CL114" s="1">
        <v>5602255</v>
      </c>
      <c r="CM114" s="1">
        <v>7466997</v>
      </c>
      <c r="CN114" s="1">
        <v>8606379</v>
      </c>
      <c r="CO114" s="1">
        <v>6605151</v>
      </c>
      <c r="CP114" s="1">
        <v>8371652</v>
      </c>
      <c r="CQ114" s="1">
        <v>7353758</v>
      </c>
      <c r="CR114" s="1">
        <v>7459046</v>
      </c>
      <c r="CS114" s="1">
        <v>7978076</v>
      </c>
      <c r="CT114" s="1">
        <v>7863014</v>
      </c>
      <c r="CU114" s="1">
        <v>7143150</v>
      </c>
      <c r="CV114" s="1">
        <v>9858902</v>
      </c>
      <c r="CW114" s="1">
        <v>9219252</v>
      </c>
      <c r="CX114" s="1">
        <v>9320692</v>
      </c>
      <c r="CY114" s="1">
        <v>8827898</v>
      </c>
      <c r="CZ114" s="1">
        <v>9978349</v>
      </c>
      <c r="DA114" s="1">
        <v>10239577</v>
      </c>
      <c r="DB114" s="1">
        <v>10847012</v>
      </c>
      <c r="DC114" s="1">
        <v>11523748</v>
      </c>
      <c r="DD114" s="1">
        <v>10303544</v>
      </c>
      <c r="DE114" s="1">
        <v>11053879</v>
      </c>
      <c r="DF114">
        <v>11560033</v>
      </c>
      <c r="DG114">
        <v>9677266</v>
      </c>
      <c r="DH114">
        <v>12921514</v>
      </c>
      <c r="DI114">
        <v>14306465</v>
      </c>
    </row>
    <row r="115" spans="1:1099" x14ac:dyDescent="0.25">
      <c r="A115" s="8">
        <v>115</v>
      </c>
      <c r="B115" s="311" t="s">
        <v>7971</v>
      </c>
      <c r="C115" s="9" t="s">
        <v>33</v>
      </c>
      <c r="D115" s="9" t="s">
        <v>29</v>
      </c>
      <c r="E115" s="9" t="s">
        <v>145</v>
      </c>
      <c r="F115" s="1">
        <v>5</v>
      </c>
      <c r="G115" s="1">
        <v>21</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v>418</v>
      </c>
      <c r="BQ115" s="1">
        <v>418</v>
      </c>
      <c r="BR115" s="1">
        <v>325</v>
      </c>
      <c r="BS115" s="1">
        <v>213</v>
      </c>
      <c r="BT115" s="1">
        <v>214</v>
      </c>
      <c r="BU115" s="1">
        <v>221</v>
      </c>
      <c r="BV115" s="1">
        <v>418</v>
      </c>
      <c r="BW115" s="1">
        <v>232</v>
      </c>
      <c r="BX115" s="1">
        <v>284</v>
      </c>
      <c r="BY115" s="1">
        <v>239</v>
      </c>
      <c r="BZ115" s="1">
        <v>227</v>
      </c>
      <c r="CA115" s="1">
        <v>267</v>
      </c>
      <c r="CB115" s="1">
        <v>308</v>
      </c>
      <c r="CC115" s="1">
        <v>318</v>
      </c>
      <c r="CD115" s="1">
        <v>310</v>
      </c>
      <c r="CE115" s="1">
        <v>305</v>
      </c>
      <c r="CF115" s="1">
        <v>306</v>
      </c>
      <c r="CG115" s="1">
        <v>411</v>
      </c>
      <c r="CH115" s="1">
        <v>341</v>
      </c>
      <c r="CI115" s="1">
        <v>528</v>
      </c>
      <c r="CJ115" s="1">
        <v>427</v>
      </c>
      <c r="CK115" s="1">
        <v>414</v>
      </c>
      <c r="CL115" s="1">
        <v>354</v>
      </c>
      <c r="CM115" s="1">
        <v>359</v>
      </c>
      <c r="CN115" s="1">
        <v>314</v>
      </c>
      <c r="CO115" s="1">
        <v>368</v>
      </c>
      <c r="CP115" s="1">
        <v>321</v>
      </c>
      <c r="CQ115" s="1">
        <v>347</v>
      </c>
      <c r="CR115" s="1">
        <v>307</v>
      </c>
      <c r="CS115" s="1">
        <v>285</v>
      </c>
      <c r="CT115" s="1">
        <v>300</v>
      </c>
      <c r="CU115" s="1">
        <v>3281</v>
      </c>
      <c r="CV115" s="1">
        <v>272</v>
      </c>
      <c r="CW115" s="1">
        <v>253</v>
      </c>
      <c r="CX115" s="1">
        <v>272</v>
      </c>
      <c r="CY115" s="1">
        <v>278</v>
      </c>
      <c r="CZ115" s="1">
        <v>322</v>
      </c>
      <c r="DA115" s="1">
        <v>483</v>
      </c>
      <c r="DB115" s="1">
        <v>336</v>
      </c>
      <c r="DC115" s="1">
        <v>276</v>
      </c>
      <c r="DD115" s="1">
        <v>341</v>
      </c>
      <c r="DE115" s="1">
        <v>382</v>
      </c>
      <c r="DF115" s="1">
        <v>327</v>
      </c>
      <c r="DG115" s="1">
        <v>335</v>
      </c>
      <c r="DH115" s="1">
        <v>350</v>
      </c>
      <c r="DI115" s="1">
        <v>349</v>
      </c>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row>
    <row r="116" spans="1:1099" x14ac:dyDescent="0.25">
      <c r="A116" s="8">
        <v>116</v>
      </c>
      <c r="B116" s="311" t="s">
        <v>7972</v>
      </c>
      <c r="C116" s="9" t="s">
        <v>33</v>
      </c>
      <c r="D116" s="9" t="s">
        <v>29</v>
      </c>
      <c r="E116" s="9" t="s">
        <v>145</v>
      </c>
      <c r="F116" s="1">
        <v>6</v>
      </c>
      <c r="G116" s="1">
        <v>21</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v>7593</v>
      </c>
      <c r="BQ116" s="1">
        <v>7292</v>
      </c>
      <c r="BR116" s="1">
        <v>4784</v>
      </c>
      <c r="BS116" s="1">
        <v>2037</v>
      </c>
      <c r="BT116" s="1">
        <v>2062</v>
      </c>
      <c r="BU116" s="1">
        <v>5516</v>
      </c>
      <c r="BV116" s="1">
        <v>9933</v>
      </c>
      <c r="BW116" s="1">
        <v>5793</v>
      </c>
      <c r="BX116" s="1">
        <v>5834</v>
      </c>
      <c r="BY116" s="1">
        <v>6310</v>
      </c>
      <c r="BZ116" s="1">
        <v>6087</v>
      </c>
      <c r="CA116" s="1">
        <v>5951</v>
      </c>
      <c r="CB116" s="1">
        <v>7273</v>
      </c>
      <c r="CC116" s="1">
        <v>6900</v>
      </c>
      <c r="CD116" s="1">
        <v>7222</v>
      </c>
      <c r="CE116" s="1">
        <v>7460</v>
      </c>
      <c r="CF116" s="1">
        <v>7883</v>
      </c>
      <c r="CG116" s="1">
        <v>9905</v>
      </c>
      <c r="CH116" s="1">
        <v>10899</v>
      </c>
      <c r="CI116" s="1">
        <v>11612</v>
      </c>
      <c r="CJ116" s="1">
        <v>12382</v>
      </c>
      <c r="CK116" s="1">
        <v>10941</v>
      </c>
      <c r="CL116" s="1">
        <v>12068</v>
      </c>
      <c r="CM116" s="1">
        <v>12211</v>
      </c>
      <c r="CN116" s="1">
        <v>12118</v>
      </c>
      <c r="CO116" s="1">
        <v>10979</v>
      </c>
      <c r="CP116" s="1">
        <v>9853</v>
      </c>
      <c r="CQ116" s="1">
        <v>10079</v>
      </c>
      <c r="CR116" s="1">
        <v>9871</v>
      </c>
      <c r="CS116" s="1">
        <v>10247</v>
      </c>
      <c r="CT116" s="1">
        <v>10124</v>
      </c>
      <c r="CU116" s="1">
        <v>48870</v>
      </c>
      <c r="CV116" s="1">
        <v>7095</v>
      </c>
      <c r="CW116" s="1">
        <v>6791</v>
      </c>
      <c r="CX116" s="1">
        <v>2591</v>
      </c>
      <c r="CY116" s="1">
        <v>3411</v>
      </c>
      <c r="CZ116" s="1">
        <v>3032</v>
      </c>
      <c r="DA116" s="1">
        <v>4180</v>
      </c>
      <c r="DB116" s="1">
        <v>5281</v>
      </c>
      <c r="DC116" s="1">
        <v>3265</v>
      </c>
      <c r="DD116" s="1">
        <v>3232</v>
      </c>
      <c r="DE116" s="1">
        <v>4073</v>
      </c>
      <c r="DF116" s="1">
        <v>4524</v>
      </c>
      <c r="DG116" s="1">
        <v>3970</v>
      </c>
      <c r="DH116" s="1">
        <v>4383</v>
      </c>
      <c r="DI116" s="1">
        <v>3780</v>
      </c>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row>
    <row r="117" spans="1:1099" x14ac:dyDescent="0.25">
      <c r="A117" s="8">
        <v>117</v>
      </c>
      <c r="B117" s="311" t="s">
        <v>7973</v>
      </c>
      <c r="C117" s="9" t="s">
        <v>33</v>
      </c>
      <c r="D117" s="9" t="s">
        <v>29</v>
      </c>
      <c r="E117" s="9" t="s">
        <v>145</v>
      </c>
      <c r="F117" s="1">
        <v>7</v>
      </c>
      <c r="G117" s="1">
        <v>21</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v>29019</v>
      </c>
      <c r="BQ117" s="1">
        <v>25030</v>
      </c>
      <c r="BR117" s="1">
        <v>23193</v>
      </c>
      <c r="BS117" s="1">
        <v>11959</v>
      </c>
      <c r="BT117" s="1">
        <v>12147</v>
      </c>
      <c r="BU117" s="1">
        <v>13157</v>
      </c>
      <c r="BV117" s="1">
        <v>23054</v>
      </c>
      <c r="BW117" s="1">
        <v>13007</v>
      </c>
      <c r="BX117" s="1">
        <v>13104</v>
      </c>
      <c r="BY117" s="1">
        <v>14625</v>
      </c>
      <c r="BZ117" s="1">
        <v>13074</v>
      </c>
      <c r="CA117" s="1">
        <v>13941</v>
      </c>
      <c r="CB117" s="1">
        <v>19436</v>
      </c>
      <c r="CC117" s="1">
        <v>19248</v>
      </c>
      <c r="CD117" s="1">
        <v>20493</v>
      </c>
      <c r="CE117" s="1">
        <v>17946</v>
      </c>
      <c r="CF117" s="1">
        <v>19059</v>
      </c>
      <c r="CG117" s="1">
        <v>21644</v>
      </c>
      <c r="CH117" s="1">
        <v>26489</v>
      </c>
      <c r="CI117" s="1">
        <v>30568</v>
      </c>
      <c r="CJ117" s="1">
        <v>30221</v>
      </c>
      <c r="CK117" s="1">
        <v>22651</v>
      </c>
      <c r="CL117" s="1">
        <v>23105</v>
      </c>
      <c r="CM117" s="1">
        <v>24115</v>
      </c>
      <c r="CN117" s="1">
        <v>23422</v>
      </c>
      <c r="CO117" s="1">
        <v>29379</v>
      </c>
      <c r="CP117" s="1">
        <v>21365</v>
      </c>
      <c r="CQ117" s="1">
        <v>23512</v>
      </c>
      <c r="CR117" s="1">
        <v>20969</v>
      </c>
      <c r="CS117" s="1">
        <v>22488</v>
      </c>
      <c r="CT117" s="1">
        <v>23249</v>
      </c>
      <c r="CU117" s="1">
        <v>169570</v>
      </c>
      <c r="CV117" s="1">
        <v>22890</v>
      </c>
      <c r="CW117" s="1">
        <v>23824</v>
      </c>
      <c r="CX117" s="1">
        <v>11288</v>
      </c>
      <c r="CY117" s="1">
        <v>13086</v>
      </c>
      <c r="CZ117" s="1">
        <v>12309</v>
      </c>
      <c r="DA117" s="1">
        <v>14359</v>
      </c>
      <c r="DB117" s="1">
        <v>13362</v>
      </c>
      <c r="DC117" s="1">
        <v>13095</v>
      </c>
      <c r="DD117" s="1">
        <v>12529</v>
      </c>
      <c r="DE117" s="1">
        <v>15226</v>
      </c>
      <c r="DF117" s="1">
        <v>17846</v>
      </c>
      <c r="DG117" s="1">
        <v>15522</v>
      </c>
      <c r="DH117" s="1">
        <v>15818</v>
      </c>
      <c r="DI117" s="1">
        <v>14384</v>
      </c>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row>
    <row r="118" spans="1:1099" x14ac:dyDescent="0.25">
      <c r="A118" s="8">
        <v>118</v>
      </c>
      <c r="B118" s="311" t="s">
        <v>7974</v>
      </c>
      <c r="C118" s="9" t="s">
        <v>33</v>
      </c>
      <c r="D118" s="9" t="s">
        <v>29</v>
      </c>
      <c r="E118" s="9" t="s">
        <v>145</v>
      </c>
      <c r="F118" s="1">
        <v>8</v>
      </c>
      <c r="G118" s="1">
        <v>21</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v>50017</v>
      </c>
      <c r="BQ118" s="1">
        <v>46175</v>
      </c>
      <c r="BR118" s="1">
        <v>44606</v>
      </c>
      <c r="BS118" s="1">
        <v>19443</v>
      </c>
      <c r="BT118" s="1">
        <v>19634</v>
      </c>
      <c r="BU118" s="1">
        <v>24797</v>
      </c>
      <c r="BV118" s="1">
        <v>41787</v>
      </c>
      <c r="BW118" s="1">
        <v>24634</v>
      </c>
      <c r="BX118" s="1">
        <v>25032</v>
      </c>
      <c r="BY118" s="1">
        <v>26727</v>
      </c>
      <c r="BZ118" s="1">
        <v>25674</v>
      </c>
      <c r="CA118" s="1">
        <v>26208</v>
      </c>
      <c r="CB118" s="1">
        <v>34758</v>
      </c>
      <c r="CC118" s="1">
        <v>29828</v>
      </c>
      <c r="CD118" s="1">
        <v>30510</v>
      </c>
      <c r="CE118" s="1">
        <v>30657</v>
      </c>
      <c r="CF118" s="1">
        <v>30932</v>
      </c>
      <c r="CG118" s="1">
        <v>32474</v>
      </c>
      <c r="CH118" s="1">
        <v>47653</v>
      </c>
      <c r="CI118" s="1">
        <v>50458</v>
      </c>
      <c r="CJ118" s="1">
        <v>51950</v>
      </c>
      <c r="CK118" s="1">
        <v>43251</v>
      </c>
      <c r="CL118" s="1">
        <v>46182</v>
      </c>
      <c r="CM118" s="1">
        <v>46426</v>
      </c>
      <c r="CN118" s="1">
        <v>44081</v>
      </c>
      <c r="CO118" s="1">
        <v>45612</v>
      </c>
      <c r="CP118" s="1">
        <v>41434</v>
      </c>
      <c r="CQ118" s="1">
        <v>42827</v>
      </c>
      <c r="CR118" s="1">
        <v>38920</v>
      </c>
      <c r="CS118" s="1">
        <v>42803</v>
      </c>
      <c r="CT118" s="1">
        <v>43057</v>
      </c>
      <c r="CU118" s="1">
        <v>330607</v>
      </c>
      <c r="CV118" s="1">
        <v>42223</v>
      </c>
      <c r="CW118" s="1">
        <v>42395</v>
      </c>
      <c r="CX118" s="1">
        <v>19239</v>
      </c>
      <c r="CY118" s="1">
        <v>20466</v>
      </c>
      <c r="CZ118" s="1">
        <v>20147</v>
      </c>
      <c r="DA118" s="1">
        <v>20880</v>
      </c>
      <c r="DB118" s="1">
        <v>19489</v>
      </c>
      <c r="DC118" s="1">
        <v>18545</v>
      </c>
      <c r="DD118" s="1">
        <v>18967</v>
      </c>
      <c r="DE118" s="1">
        <v>19803</v>
      </c>
      <c r="DF118" s="1">
        <v>21095</v>
      </c>
      <c r="DG118" s="1">
        <v>20247</v>
      </c>
      <c r="DH118" s="1">
        <v>20055</v>
      </c>
      <c r="DI118" s="1">
        <v>19105</v>
      </c>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row>
    <row r="119" spans="1:1099" x14ac:dyDescent="0.25">
      <c r="A119" s="8">
        <v>119</v>
      </c>
      <c r="B119" s="311" t="s">
        <v>7975</v>
      </c>
      <c r="C119" s="9" t="s">
        <v>33</v>
      </c>
      <c r="D119" s="9" t="s">
        <v>29</v>
      </c>
      <c r="E119" s="9" t="s">
        <v>7955</v>
      </c>
      <c r="F119" s="1">
        <v>121</v>
      </c>
      <c r="G119" s="1">
        <v>8</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v>203433</v>
      </c>
      <c r="BQ119" s="1">
        <v>326693</v>
      </c>
      <c r="BR119" s="1">
        <v>703738</v>
      </c>
      <c r="BS119" s="1">
        <v>768486</v>
      </c>
      <c r="BT119" s="1">
        <v>764742</v>
      </c>
      <c r="BU119" s="1">
        <v>783686</v>
      </c>
      <c r="BV119" s="1">
        <v>637863</v>
      </c>
      <c r="BW119" s="1">
        <v>476155</v>
      </c>
      <c r="BX119" s="1">
        <v>833481</v>
      </c>
      <c r="BY119" s="1">
        <v>835964</v>
      </c>
      <c r="BZ119" s="1">
        <v>755697</v>
      </c>
      <c r="CA119" s="1">
        <v>753282</v>
      </c>
      <c r="CB119" s="1">
        <v>853180</v>
      </c>
      <c r="CC119" s="1">
        <v>790233</v>
      </c>
      <c r="CD119" s="1">
        <v>1014396</v>
      </c>
      <c r="CE119" s="1">
        <v>869577</v>
      </c>
      <c r="CF119" s="1">
        <v>958306</v>
      </c>
      <c r="CG119" s="1">
        <v>919691</v>
      </c>
      <c r="CH119" s="1">
        <v>869658</v>
      </c>
      <c r="CI119" s="1">
        <v>740777</v>
      </c>
      <c r="CJ119" s="1">
        <v>1153874</v>
      </c>
      <c r="CK119" s="1">
        <v>1232702</v>
      </c>
      <c r="CL119" s="1">
        <v>1163277</v>
      </c>
      <c r="CM119" s="1">
        <v>1502592</v>
      </c>
      <c r="CN119" s="1">
        <v>1888797</v>
      </c>
      <c r="CO119" s="1">
        <v>1662337</v>
      </c>
      <c r="CP119" s="1">
        <v>2060657</v>
      </c>
      <c r="CQ119" s="1">
        <v>1753153</v>
      </c>
      <c r="CR119" s="1">
        <v>2092716</v>
      </c>
      <c r="CS119" s="1">
        <v>2777150</v>
      </c>
      <c r="CT119" s="1">
        <v>2159621</v>
      </c>
      <c r="CU119" s="1">
        <v>1802828</v>
      </c>
      <c r="CV119" s="1">
        <v>2693073</v>
      </c>
      <c r="CW119" s="1">
        <v>2772475</v>
      </c>
      <c r="CX119" s="1">
        <v>3061208</v>
      </c>
      <c r="CY119" s="1">
        <v>3023091</v>
      </c>
      <c r="CZ119" s="1">
        <v>3334689</v>
      </c>
      <c r="DA119" s="1">
        <v>3339366</v>
      </c>
      <c r="DB119" s="1">
        <v>3488941</v>
      </c>
      <c r="DC119" s="1">
        <v>3352071</v>
      </c>
      <c r="DD119" s="1">
        <v>3179809</v>
      </c>
      <c r="DE119" s="1">
        <v>3398258</v>
      </c>
      <c r="DF119" s="1">
        <v>3445755</v>
      </c>
      <c r="DG119" s="1">
        <v>2513440</v>
      </c>
      <c r="DH119" s="1">
        <v>3669301</v>
      </c>
      <c r="DI119" s="1">
        <v>3946342</v>
      </c>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row>
    <row r="120" spans="1:1099" x14ac:dyDescent="0.25">
      <c r="A120" s="8">
        <v>120</v>
      </c>
      <c r="B120" s="311" t="s">
        <v>7976</v>
      </c>
      <c r="C120" s="9" t="s">
        <v>33</v>
      </c>
      <c r="D120" s="9" t="s">
        <v>29</v>
      </c>
      <c r="E120" s="9" t="s">
        <v>7955</v>
      </c>
      <c r="F120" s="1">
        <v>235</v>
      </c>
      <c r="G120" s="1">
        <v>8</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v>1829</v>
      </c>
      <c r="BQ120" s="1">
        <v>1999</v>
      </c>
      <c r="BR120" s="1">
        <v>5453</v>
      </c>
      <c r="BS120" s="1">
        <v>5367</v>
      </c>
      <c r="BT120" s="1">
        <v>3688</v>
      </c>
      <c r="BU120" s="1">
        <v>4418</v>
      </c>
      <c r="BV120" s="1">
        <v>3385</v>
      </c>
      <c r="BW120" s="1">
        <v>2923</v>
      </c>
      <c r="BX120" s="1">
        <v>2485</v>
      </c>
      <c r="BY120" s="1">
        <v>3889</v>
      </c>
      <c r="BZ120" s="1">
        <v>6244</v>
      </c>
      <c r="CA120" s="1">
        <v>3622</v>
      </c>
      <c r="CB120" s="1">
        <v>2699</v>
      </c>
      <c r="CC120" s="1">
        <v>2551</v>
      </c>
      <c r="CD120" s="1">
        <v>3117</v>
      </c>
      <c r="CE120" s="1">
        <v>2968</v>
      </c>
      <c r="CF120" s="1">
        <v>2931</v>
      </c>
      <c r="CG120" s="1">
        <v>2791</v>
      </c>
      <c r="CH120" s="1">
        <v>2821</v>
      </c>
      <c r="CI120" s="1">
        <v>3041</v>
      </c>
      <c r="CJ120" s="1">
        <v>4375</v>
      </c>
      <c r="CK120" s="1">
        <v>5419</v>
      </c>
      <c r="CL120" s="1">
        <v>7533</v>
      </c>
      <c r="CM120" s="1">
        <v>6374</v>
      </c>
      <c r="CN120" s="1">
        <v>7691</v>
      </c>
      <c r="CO120" s="1">
        <v>7052</v>
      </c>
      <c r="CP120" s="1">
        <v>9592</v>
      </c>
      <c r="CQ120" s="1">
        <v>8018</v>
      </c>
      <c r="CR120" s="1">
        <v>7915</v>
      </c>
      <c r="CS120" s="1">
        <v>9943</v>
      </c>
      <c r="CT120" s="1">
        <v>5541</v>
      </c>
      <c r="CU120" s="1">
        <v>6901</v>
      </c>
      <c r="CV120" s="1">
        <v>9589</v>
      </c>
      <c r="CW120" s="1">
        <v>12748</v>
      </c>
      <c r="CX120" s="1">
        <v>13829</v>
      </c>
      <c r="CY120" s="1">
        <v>17394</v>
      </c>
      <c r="CZ120" s="1">
        <v>12215</v>
      </c>
      <c r="DA120" s="1">
        <v>21575</v>
      </c>
      <c r="DB120" s="1">
        <v>21053</v>
      </c>
      <c r="DC120" s="1">
        <v>21083</v>
      </c>
      <c r="DD120" s="1">
        <v>21632</v>
      </c>
      <c r="DE120" s="1">
        <v>22619</v>
      </c>
      <c r="DF120" s="1">
        <v>25041</v>
      </c>
      <c r="DG120" s="1">
        <v>22115</v>
      </c>
      <c r="DH120" s="1">
        <v>27791</v>
      </c>
      <c r="DI120" s="1">
        <v>33860</v>
      </c>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row>
    <row r="121" spans="1:1099" x14ac:dyDescent="0.25">
      <c r="A121" s="8">
        <v>121</v>
      </c>
      <c r="B121" s="311" t="s">
        <v>7977</v>
      </c>
      <c r="C121" s="9" t="s">
        <v>33</v>
      </c>
      <c r="D121" s="9" t="s">
        <v>29</v>
      </c>
      <c r="E121" s="9" t="s">
        <v>7955</v>
      </c>
      <c r="F121" s="1">
        <v>349</v>
      </c>
      <c r="G121" s="1">
        <v>8</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v>25370</v>
      </c>
      <c r="BQ121" s="1">
        <v>23448</v>
      </c>
      <c r="BR121" s="1">
        <v>38884</v>
      </c>
      <c r="BS121" s="1">
        <v>33639</v>
      </c>
      <c r="BT121" s="1">
        <v>30591</v>
      </c>
      <c r="BU121" s="1">
        <v>32883</v>
      </c>
      <c r="BV121" s="1">
        <v>24283</v>
      </c>
      <c r="BW121" s="1">
        <v>22270</v>
      </c>
      <c r="BX121" s="1">
        <v>26812</v>
      </c>
      <c r="BY121" s="1">
        <v>26904</v>
      </c>
      <c r="BZ121" s="1">
        <v>27109</v>
      </c>
      <c r="CA121" s="1">
        <v>30146</v>
      </c>
      <c r="CB121" s="1">
        <v>27152</v>
      </c>
      <c r="CC121" s="1">
        <v>29127</v>
      </c>
      <c r="CD121" s="1">
        <v>35734</v>
      </c>
      <c r="CE121" s="1">
        <v>30254</v>
      </c>
      <c r="CF121" s="1">
        <v>28917</v>
      </c>
      <c r="CG121" s="1">
        <v>24412</v>
      </c>
      <c r="CH121" s="1">
        <v>24530</v>
      </c>
      <c r="CI121" s="1">
        <v>24509</v>
      </c>
      <c r="CJ121" s="1">
        <v>29109</v>
      </c>
      <c r="CK121" s="1">
        <v>32697</v>
      </c>
      <c r="CL121" s="1">
        <v>30800</v>
      </c>
      <c r="CM121" s="1">
        <v>29647</v>
      </c>
      <c r="CN121" s="1">
        <v>37587</v>
      </c>
      <c r="CO121" s="1">
        <v>34366</v>
      </c>
      <c r="CP121" s="1">
        <v>42409</v>
      </c>
      <c r="CQ121" s="1">
        <v>35730</v>
      </c>
      <c r="CR121" s="1">
        <v>37233</v>
      </c>
      <c r="CS121" s="1">
        <v>37133</v>
      </c>
      <c r="CT121" s="1">
        <v>27245</v>
      </c>
      <c r="CU121" s="1">
        <v>26438</v>
      </c>
      <c r="CV121" s="1">
        <v>36393</v>
      </c>
      <c r="CW121" s="1">
        <v>45743</v>
      </c>
      <c r="CX121" s="1">
        <v>41412</v>
      </c>
      <c r="CY121" s="1">
        <v>49305</v>
      </c>
      <c r="CZ121" s="1">
        <v>47241</v>
      </c>
      <c r="DA121" s="1">
        <v>41659</v>
      </c>
      <c r="DB121" s="1">
        <v>42781</v>
      </c>
      <c r="DC121" s="1">
        <v>39120</v>
      </c>
      <c r="DD121" s="1">
        <v>40425</v>
      </c>
      <c r="DE121" s="1">
        <v>36293</v>
      </c>
      <c r="DF121" s="1">
        <v>37418</v>
      </c>
      <c r="DG121" s="1">
        <v>33544</v>
      </c>
      <c r="DH121" s="1">
        <v>41904</v>
      </c>
      <c r="DI121" s="1">
        <v>48239</v>
      </c>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row>
    <row r="122" spans="1:1099" x14ac:dyDescent="0.25">
      <c r="A122" s="8">
        <v>122</v>
      </c>
      <c r="B122" s="311" t="s">
        <v>7978</v>
      </c>
      <c r="C122" s="9" t="s">
        <v>33</v>
      </c>
      <c r="D122" s="9" t="s">
        <v>29</v>
      </c>
      <c r="E122" s="9" t="s">
        <v>7955</v>
      </c>
      <c r="F122" s="1">
        <v>462</v>
      </c>
      <c r="G122" s="1">
        <v>8</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v>2138</v>
      </c>
      <c r="BQ122" s="1">
        <v>2816</v>
      </c>
      <c r="BR122" s="1">
        <v>4860</v>
      </c>
      <c r="BS122" s="1">
        <v>4761</v>
      </c>
      <c r="BT122" s="1">
        <v>4122</v>
      </c>
      <c r="BU122" s="1">
        <v>4776</v>
      </c>
      <c r="BV122" s="1">
        <v>3292</v>
      </c>
      <c r="BW122" s="1">
        <v>2090</v>
      </c>
      <c r="BX122" s="1">
        <v>4699</v>
      </c>
      <c r="BY122" s="1">
        <v>5163</v>
      </c>
      <c r="BZ122" s="1">
        <v>4338</v>
      </c>
      <c r="CA122" s="1">
        <v>4572</v>
      </c>
      <c r="CB122" s="1">
        <v>4303</v>
      </c>
      <c r="CC122" s="1">
        <v>4584</v>
      </c>
      <c r="CD122" s="1">
        <v>5952</v>
      </c>
      <c r="CE122" s="1">
        <v>4696</v>
      </c>
      <c r="CF122" s="1">
        <v>4602</v>
      </c>
      <c r="CG122" s="1">
        <v>4086</v>
      </c>
      <c r="CH122" s="1">
        <v>3968</v>
      </c>
      <c r="CI122" s="1">
        <v>4002</v>
      </c>
      <c r="CJ122" s="1">
        <v>5865</v>
      </c>
      <c r="CK122" s="1">
        <v>5598</v>
      </c>
      <c r="CL122" s="1">
        <v>5211</v>
      </c>
      <c r="CM122" s="1">
        <v>4653</v>
      </c>
      <c r="CN122" s="1">
        <v>7049</v>
      </c>
      <c r="CO122" s="1">
        <v>6760</v>
      </c>
      <c r="CP122" s="1">
        <v>7491</v>
      </c>
      <c r="CQ122" s="1">
        <v>5885</v>
      </c>
      <c r="CR122" s="1">
        <v>6038</v>
      </c>
      <c r="CS122" s="1">
        <v>7458</v>
      </c>
      <c r="CT122" s="1">
        <v>4184</v>
      </c>
      <c r="CU122" s="1">
        <v>3374</v>
      </c>
      <c r="CV122" s="1">
        <v>7205</v>
      </c>
      <c r="CW122" s="1">
        <v>7995</v>
      </c>
      <c r="CX122" s="1">
        <v>8105</v>
      </c>
      <c r="CY122" s="1">
        <v>7175</v>
      </c>
      <c r="CZ122" s="1">
        <v>9071</v>
      </c>
      <c r="DA122" s="1">
        <v>9872</v>
      </c>
      <c r="DB122" s="1">
        <v>9694</v>
      </c>
      <c r="DC122" s="1">
        <v>9137</v>
      </c>
      <c r="DD122" s="1">
        <v>8398</v>
      </c>
      <c r="DE122" s="1">
        <v>9280</v>
      </c>
      <c r="DF122" s="1">
        <v>9898</v>
      </c>
      <c r="DG122" s="1">
        <v>5846</v>
      </c>
      <c r="DH122" s="1">
        <v>9928</v>
      </c>
      <c r="DI122" s="1">
        <v>12500</v>
      </c>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row>
    <row r="123" spans="1:1099" x14ac:dyDescent="0.25">
      <c r="A123" s="8">
        <v>123</v>
      </c>
      <c r="B123" s="311" t="s">
        <v>7979</v>
      </c>
      <c r="C123" s="9" t="s">
        <v>33</v>
      </c>
      <c r="D123" s="9" t="s">
        <v>29</v>
      </c>
      <c r="E123" s="9" t="s">
        <v>7955</v>
      </c>
      <c r="F123" s="1">
        <v>575</v>
      </c>
      <c r="G123" s="1">
        <v>8</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v>1215</v>
      </c>
      <c r="BQ123" s="1">
        <v>1314</v>
      </c>
      <c r="BR123" s="1">
        <v>1675</v>
      </c>
      <c r="BS123" s="1">
        <v>1802</v>
      </c>
      <c r="BT123" s="1">
        <v>1353</v>
      </c>
      <c r="BU123" s="1">
        <v>1679</v>
      </c>
      <c r="BV123" s="1">
        <v>1444</v>
      </c>
      <c r="BW123" s="1">
        <v>771</v>
      </c>
      <c r="BX123" s="1">
        <v>1847</v>
      </c>
      <c r="BY123" s="1">
        <v>1571</v>
      </c>
      <c r="BZ123" s="1">
        <v>1361</v>
      </c>
      <c r="CA123" s="1">
        <v>1592</v>
      </c>
      <c r="CB123" s="1">
        <v>1522</v>
      </c>
      <c r="CC123" s="1">
        <v>1689</v>
      </c>
      <c r="CD123" s="1">
        <v>2144</v>
      </c>
      <c r="CE123" s="1">
        <v>1667</v>
      </c>
      <c r="CF123" s="1">
        <v>2093</v>
      </c>
      <c r="CG123" s="1">
        <v>1698</v>
      </c>
      <c r="CH123" s="1">
        <v>1584</v>
      </c>
      <c r="CI123" s="1">
        <v>854</v>
      </c>
      <c r="CJ123" s="1">
        <v>1989</v>
      </c>
      <c r="CK123" s="1">
        <v>1927</v>
      </c>
      <c r="CL123" s="1">
        <v>1548</v>
      </c>
      <c r="CM123" s="1">
        <v>1612</v>
      </c>
      <c r="CN123" s="1">
        <v>2091</v>
      </c>
      <c r="CO123" s="1">
        <v>2056</v>
      </c>
      <c r="CP123" s="1">
        <v>4589</v>
      </c>
      <c r="CQ123" s="1">
        <v>7104</v>
      </c>
      <c r="CR123" s="1">
        <v>9015</v>
      </c>
      <c r="CS123" s="1">
        <v>7846</v>
      </c>
      <c r="CT123" s="1">
        <v>6084</v>
      </c>
      <c r="CU123" s="1">
        <v>5222</v>
      </c>
      <c r="CV123" s="1">
        <v>23330</v>
      </c>
      <c r="CW123" s="1">
        <v>13039</v>
      </c>
      <c r="CX123" s="1">
        <v>15971</v>
      </c>
      <c r="CY123" s="1">
        <v>13384</v>
      </c>
      <c r="CZ123" s="1">
        <v>18346</v>
      </c>
      <c r="DA123" s="1">
        <v>15565</v>
      </c>
      <c r="DB123" s="1">
        <v>13522</v>
      </c>
      <c r="DC123" s="1">
        <v>15737</v>
      </c>
      <c r="DD123" s="1">
        <v>15950</v>
      </c>
      <c r="DE123" s="1">
        <v>16560</v>
      </c>
      <c r="DF123" s="1">
        <v>15634</v>
      </c>
      <c r="DG123" s="1">
        <v>6904</v>
      </c>
      <c r="DH123" s="1">
        <v>18216</v>
      </c>
      <c r="DI123" s="1">
        <v>19580</v>
      </c>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row>
    <row r="124" spans="1:1099" x14ac:dyDescent="0.25">
      <c r="A124" s="8">
        <v>124</v>
      </c>
      <c r="B124" s="311" t="s">
        <v>7980</v>
      </c>
      <c r="C124" s="9" t="s">
        <v>33</v>
      </c>
      <c r="D124" s="9" t="s">
        <v>29</v>
      </c>
      <c r="E124" s="9" t="s">
        <v>7955</v>
      </c>
      <c r="F124" s="1">
        <v>688</v>
      </c>
      <c r="G124" s="1">
        <v>8</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v>1828</v>
      </c>
      <c r="BQ124" s="1">
        <v>0</v>
      </c>
      <c r="BR124" s="1">
        <v>4455</v>
      </c>
      <c r="BS124" s="1">
        <v>3960</v>
      </c>
      <c r="BT124" s="1">
        <v>3469</v>
      </c>
      <c r="BU124" s="1">
        <v>4462</v>
      </c>
      <c r="BV124" s="1">
        <v>3546</v>
      </c>
      <c r="BW124" s="1">
        <v>3277</v>
      </c>
      <c r="BX124" s="1">
        <v>4407</v>
      </c>
      <c r="BY124" s="1">
        <v>4366</v>
      </c>
      <c r="BZ124" s="1">
        <v>4513</v>
      </c>
      <c r="CA124" s="1">
        <v>4600</v>
      </c>
      <c r="CB124" s="1">
        <v>5192</v>
      </c>
      <c r="CC124" s="1">
        <v>5426</v>
      </c>
      <c r="CD124" s="1">
        <v>6333</v>
      </c>
      <c r="CE124" s="1">
        <v>6077</v>
      </c>
      <c r="CF124" s="1">
        <v>6472</v>
      </c>
      <c r="CG124" s="1">
        <v>5320</v>
      </c>
      <c r="CH124" s="1">
        <v>5419</v>
      </c>
      <c r="CI124" s="1">
        <v>4669</v>
      </c>
      <c r="CJ124" s="1">
        <v>7029</v>
      </c>
      <c r="CK124" s="1">
        <v>7041</v>
      </c>
      <c r="CL124" s="1">
        <v>7191</v>
      </c>
      <c r="CM124" s="1">
        <v>6818</v>
      </c>
      <c r="CN124" s="1">
        <v>9291</v>
      </c>
      <c r="CO124" s="1">
        <v>7928</v>
      </c>
      <c r="CP124" s="1">
        <v>10035</v>
      </c>
      <c r="CQ124" s="1">
        <v>7723</v>
      </c>
      <c r="CR124" s="1">
        <v>8534</v>
      </c>
      <c r="CS124" s="1">
        <v>9973</v>
      </c>
      <c r="CT124" s="1">
        <v>6003</v>
      </c>
      <c r="CU124" s="1">
        <v>5591</v>
      </c>
      <c r="CV124" s="1">
        <v>9649</v>
      </c>
      <c r="CW124" s="1">
        <v>10346</v>
      </c>
      <c r="CX124" s="1">
        <v>10914</v>
      </c>
      <c r="CY124" s="1">
        <v>11878</v>
      </c>
      <c r="CZ124" s="1">
        <v>12647</v>
      </c>
      <c r="DA124" s="1">
        <v>11904</v>
      </c>
      <c r="DB124" s="1">
        <v>12857</v>
      </c>
      <c r="DC124" s="1">
        <v>12736</v>
      </c>
      <c r="DD124" s="1">
        <v>11999</v>
      </c>
      <c r="DE124" s="1">
        <v>12783</v>
      </c>
      <c r="DF124" s="1">
        <v>14484</v>
      </c>
      <c r="DG124" s="1">
        <v>11431</v>
      </c>
      <c r="DH124" s="1">
        <v>14368</v>
      </c>
      <c r="DI124" s="1">
        <v>16284</v>
      </c>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row>
    <row r="125" spans="1:1099" x14ac:dyDescent="0.25">
      <c r="A125" s="8">
        <v>125</v>
      </c>
      <c r="B125" s="311" t="s">
        <v>7981</v>
      </c>
      <c r="C125" s="9" t="s">
        <v>33</v>
      </c>
      <c r="D125" s="9" t="s">
        <v>29</v>
      </c>
      <c r="E125" s="9" t="s">
        <v>7955</v>
      </c>
      <c r="F125" s="1">
        <v>121</v>
      </c>
      <c r="G125" s="1">
        <v>12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v>1748541</v>
      </c>
      <c r="BQ125" s="1">
        <v>2123663</v>
      </c>
      <c r="BR125" s="1">
        <v>3631715</v>
      </c>
      <c r="BS125" s="1">
        <v>3439638</v>
      </c>
      <c r="BT125" s="1">
        <v>3056242</v>
      </c>
      <c r="BU125" s="1">
        <v>3752038</v>
      </c>
      <c r="BV125" s="1">
        <v>3097366</v>
      </c>
      <c r="BW125" s="1">
        <v>3633188</v>
      </c>
      <c r="BX125" s="1">
        <v>3643310</v>
      </c>
      <c r="BY125" s="1">
        <v>3836715</v>
      </c>
      <c r="BZ125" s="1">
        <v>3588931</v>
      </c>
      <c r="CA125" s="1">
        <v>4092835</v>
      </c>
      <c r="CB125" s="1">
        <v>5032799</v>
      </c>
      <c r="CC125" s="1">
        <v>4465900</v>
      </c>
      <c r="CD125" s="1">
        <v>4906019</v>
      </c>
      <c r="CE125" s="1">
        <v>4258687</v>
      </c>
      <c r="CF125" s="1">
        <v>4695217</v>
      </c>
      <c r="CG125" s="1">
        <v>4265975</v>
      </c>
      <c r="CH125" s="1">
        <v>4041197</v>
      </c>
      <c r="CI125" s="1">
        <v>3602619</v>
      </c>
      <c r="CJ125" s="1">
        <v>4618140</v>
      </c>
      <c r="CK125" s="1">
        <v>4879433</v>
      </c>
      <c r="CL125" s="1">
        <v>5127363</v>
      </c>
      <c r="CM125" s="1">
        <v>6190938</v>
      </c>
      <c r="CN125" s="1">
        <v>7461678</v>
      </c>
      <c r="CO125" s="1">
        <v>6407011</v>
      </c>
      <c r="CP125" s="1">
        <v>8105539</v>
      </c>
      <c r="CQ125" s="1">
        <v>6741466</v>
      </c>
      <c r="CR125" s="1">
        <v>7139775</v>
      </c>
      <c r="CS125" s="1">
        <v>7761714</v>
      </c>
      <c r="CT125" s="1">
        <v>7210653</v>
      </c>
      <c r="CU125" s="1">
        <v>6710881</v>
      </c>
      <c r="CV125" s="1">
        <v>8740692</v>
      </c>
      <c r="CW125" s="1">
        <v>8923654</v>
      </c>
      <c r="CX125" s="1">
        <v>9021679</v>
      </c>
      <c r="CY125" s="1">
        <v>8523620</v>
      </c>
      <c r="CZ125" s="1">
        <v>9645139</v>
      </c>
      <c r="DA125" s="1">
        <v>9580365</v>
      </c>
      <c r="DB125" s="1">
        <v>10494516</v>
      </c>
      <c r="DC125" s="1">
        <v>10617886</v>
      </c>
      <c r="DD125" s="1">
        <v>9864375</v>
      </c>
      <c r="DE125" s="1">
        <v>10554605</v>
      </c>
      <c r="DF125" s="1">
        <v>11039299</v>
      </c>
      <c r="DG125" s="1">
        <v>9048926</v>
      </c>
      <c r="DH125" s="1">
        <v>12025632</v>
      </c>
      <c r="DI125" s="1">
        <v>13528081</v>
      </c>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row>
    <row r="126" spans="1:1099" x14ac:dyDescent="0.25">
      <c r="A126" s="8">
        <v>126</v>
      </c>
      <c r="B126" s="311" t="s">
        <v>7982</v>
      </c>
      <c r="C126" s="9" t="s">
        <v>33</v>
      </c>
      <c r="D126" s="9" t="s">
        <v>29</v>
      </c>
      <c r="E126" s="9" t="s">
        <v>7955</v>
      </c>
      <c r="F126" s="1">
        <v>235</v>
      </c>
      <c r="G126" s="1">
        <v>12</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v>69843</v>
      </c>
      <c r="BQ126" s="1">
        <v>74278</v>
      </c>
      <c r="BR126" s="1">
        <v>151773</v>
      </c>
      <c r="BS126" s="1">
        <v>184214</v>
      </c>
      <c r="BT126" s="1">
        <v>103104</v>
      </c>
      <c r="BU126" s="1">
        <v>166608</v>
      </c>
      <c r="BV126" s="1">
        <v>118823</v>
      </c>
      <c r="BW126" s="1">
        <v>343926</v>
      </c>
      <c r="BX126" s="1">
        <v>183736</v>
      </c>
      <c r="BY126" s="1">
        <v>167739</v>
      </c>
      <c r="BZ126" s="1">
        <v>181634</v>
      </c>
      <c r="CA126" s="1">
        <v>233188</v>
      </c>
      <c r="CB126" s="1">
        <v>351801</v>
      </c>
      <c r="CC126" s="1">
        <v>214670</v>
      </c>
      <c r="CD126" s="1">
        <v>168215</v>
      </c>
      <c r="CE126" s="1">
        <v>137428</v>
      </c>
      <c r="CF126" s="1">
        <v>153808</v>
      </c>
      <c r="CG126" s="1">
        <v>120746</v>
      </c>
      <c r="CH126" s="1">
        <v>72898</v>
      </c>
      <c r="CI126" s="1">
        <v>60516</v>
      </c>
      <c r="CJ126" s="1">
        <v>46949</v>
      </c>
      <c r="CK126" s="1">
        <v>42391</v>
      </c>
      <c r="CL126" s="1">
        <v>42416</v>
      </c>
      <c r="CM126" s="1">
        <v>128090</v>
      </c>
      <c r="CN126" s="1">
        <v>109253</v>
      </c>
      <c r="CO126" s="1">
        <v>11792</v>
      </c>
      <c r="CP126" s="1">
        <v>31578</v>
      </c>
      <c r="CQ126" s="1">
        <v>47813</v>
      </c>
      <c r="CR126" s="1">
        <v>30862</v>
      </c>
      <c r="CS126" s="1">
        <v>15260</v>
      </c>
      <c r="CT126" s="1">
        <v>63680</v>
      </c>
      <c r="CU126" s="1">
        <v>48251</v>
      </c>
      <c r="CV126" s="1">
        <v>138835</v>
      </c>
      <c r="CW126" s="1">
        <v>17677</v>
      </c>
      <c r="CX126" s="1">
        <v>18443</v>
      </c>
      <c r="CY126" s="1">
        <v>20333</v>
      </c>
      <c r="CZ126" s="1">
        <v>19818</v>
      </c>
      <c r="DA126" s="1">
        <v>49707</v>
      </c>
      <c r="DB126" s="1">
        <v>21167</v>
      </c>
      <c r="DC126" s="1">
        <v>80753</v>
      </c>
      <c r="DD126" s="1">
        <v>35056</v>
      </c>
      <c r="DE126" s="1">
        <v>46496</v>
      </c>
      <c r="DF126" s="1">
        <v>46301</v>
      </c>
      <c r="DG126" s="1">
        <v>57758</v>
      </c>
      <c r="DH126" s="1">
        <v>71617</v>
      </c>
      <c r="DI126" s="1">
        <v>66736</v>
      </c>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row>
    <row r="127" spans="1:1099" x14ac:dyDescent="0.25">
      <c r="A127" s="8">
        <v>127</v>
      </c>
      <c r="B127" s="311" t="s">
        <v>7983</v>
      </c>
      <c r="C127" s="9" t="s">
        <v>33</v>
      </c>
      <c r="D127" s="9" t="s">
        <v>29</v>
      </c>
      <c r="E127" s="9" t="s">
        <v>7955</v>
      </c>
      <c r="F127" s="1">
        <v>349</v>
      </c>
      <c r="G127" s="1">
        <v>12</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v>286493</v>
      </c>
      <c r="BQ127" s="1">
        <v>369281</v>
      </c>
      <c r="BR127" s="1">
        <v>529923</v>
      </c>
      <c r="BS127" s="1">
        <v>690367</v>
      </c>
      <c r="BT127" s="1">
        <v>296449</v>
      </c>
      <c r="BU127" s="1">
        <v>626320</v>
      </c>
      <c r="BV127" s="1">
        <v>492371</v>
      </c>
      <c r="BW127" s="1">
        <v>1421009</v>
      </c>
      <c r="BX127" s="1">
        <v>768375</v>
      </c>
      <c r="BY127" s="1">
        <v>572474</v>
      </c>
      <c r="BZ127" s="1">
        <v>525032</v>
      </c>
      <c r="CA127" s="1">
        <v>895456</v>
      </c>
      <c r="CB127" s="1">
        <v>1316415</v>
      </c>
      <c r="CC127" s="1">
        <v>679243</v>
      </c>
      <c r="CD127" s="1">
        <v>569049</v>
      </c>
      <c r="CE127" s="1">
        <v>575443</v>
      </c>
      <c r="CF127" s="1">
        <v>579172</v>
      </c>
      <c r="CG127" s="1">
        <v>437057</v>
      </c>
      <c r="CH127" s="1">
        <v>305378</v>
      </c>
      <c r="CI127" s="1">
        <v>255691</v>
      </c>
      <c r="CJ127" s="1">
        <v>194066</v>
      </c>
      <c r="CK127" s="1">
        <v>110639</v>
      </c>
      <c r="CL127" s="1">
        <v>178077</v>
      </c>
      <c r="CM127" s="1">
        <v>458236</v>
      </c>
      <c r="CN127" s="1">
        <v>373650</v>
      </c>
      <c r="CO127" s="1">
        <v>40699</v>
      </c>
      <c r="CP127" s="1">
        <v>52801</v>
      </c>
      <c r="CQ127" s="1">
        <v>186167</v>
      </c>
      <c r="CR127" s="1">
        <v>117069</v>
      </c>
      <c r="CS127" s="1">
        <v>48493</v>
      </c>
      <c r="CT127" s="1">
        <v>182409</v>
      </c>
      <c r="CU127" s="1">
        <v>105402</v>
      </c>
      <c r="CV127" s="1">
        <v>327923</v>
      </c>
      <c r="CW127" s="1">
        <v>55758</v>
      </c>
      <c r="CX127" s="1">
        <v>53375</v>
      </c>
      <c r="CY127" s="1">
        <v>59413</v>
      </c>
      <c r="CZ127" s="1">
        <v>59214</v>
      </c>
      <c r="DA127" s="1">
        <v>174413</v>
      </c>
      <c r="DB127" s="1">
        <v>54921</v>
      </c>
      <c r="DC127" s="1">
        <v>239963</v>
      </c>
      <c r="DD127" s="1">
        <v>111465</v>
      </c>
      <c r="DE127" s="1">
        <v>159261</v>
      </c>
      <c r="DF127" s="1">
        <v>166153</v>
      </c>
      <c r="DG127" s="1">
        <v>193596</v>
      </c>
      <c r="DH127" s="1">
        <v>211738</v>
      </c>
      <c r="DI127" s="1">
        <v>173454</v>
      </c>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row>
    <row r="128" spans="1:1099" x14ac:dyDescent="0.25">
      <c r="A128" s="8">
        <v>128</v>
      </c>
      <c r="B128" s="311" t="s">
        <v>7986</v>
      </c>
      <c r="C128" s="9" t="s">
        <v>33</v>
      </c>
      <c r="D128" s="9" t="s">
        <v>29</v>
      </c>
      <c r="E128" s="9" t="s">
        <v>7955</v>
      </c>
      <c r="F128" s="1">
        <v>462</v>
      </c>
      <c r="G128" s="1">
        <v>12</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v>111459</v>
      </c>
      <c r="BQ128" s="1">
        <v>98132</v>
      </c>
      <c r="BR128" s="1">
        <v>120873</v>
      </c>
      <c r="BS128" s="1">
        <v>116843</v>
      </c>
      <c r="BT128" s="1">
        <v>7192</v>
      </c>
      <c r="BU128" s="1">
        <v>281767</v>
      </c>
      <c r="BV128" s="1">
        <v>169840</v>
      </c>
      <c r="BW128" s="1">
        <v>1083130</v>
      </c>
      <c r="BX128" s="1">
        <v>548387</v>
      </c>
      <c r="BY128" s="1">
        <v>497158</v>
      </c>
      <c r="BZ128" s="1">
        <v>493850</v>
      </c>
      <c r="CA128" s="1">
        <v>722944</v>
      </c>
      <c r="CB128" s="1">
        <v>1127922</v>
      </c>
      <c r="CC128" s="1">
        <v>505581</v>
      </c>
      <c r="CD128" s="1">
        <v>457211</v>
      </c>
      <c r="CE128" s="1">
        <v>457550</v>
      </c>
      <c r="CF128" s="1">
        <v>459226</v>
      </c>
      <c r="CG128" s="1">
        <v>340582</v>
      </c>
      <c r="CH128" s="1">
        <v>222471</v>
      </c>
      <c r="CI128" s="1">
        <v>116947</v>
      </c>
      <c r="CJ128" s="1">
        <v>104882</v>
      </c>
      <c r="CK128" s="1">
        <v>64019</v>
      </c>
      <c r="CL128" s="1">
        <v>63540</v>
      </c>
      <c r="CM128" s="1">
        <v>280231</v>
      </c>
      <c r="CN128" s="1">
        <v>264671</v>
      </c>
      <c r="CO128" s="1">
        <v>10316</v>
      </c>
      <c r="CP128" s="1">
        <v>11811</v>
      </c>
      <c r="CQ128" s="1">
        <v>120205</v>
      </c>
      <c r="CR128" s="1">
        <v>9797</v>
      </c>
      <c r="CS128" s="1">
        <v>11193</v>
      </c>
      <c r="CT128" s="1">
        <v>120484</v>
      </c>
      <c r="CU128" s="1">
        <v>62165</v>
      </c>
      <c r="CV128" s="1">
        <v>230962</v>
      </c>
      <c r="CW128" s="1">
        <v>11585</v>
      </c>
      <c r="CX128" s="1">
        <v>12203</v>
      </c>
      <c r="CY128" s="1">
        <v>10942</v>
      </c>
      <c r="CZ128" s="1">
        <v>12392</v>
      </c>
      <c r="DA128" s="1">
        <v>115436</v>
      </c>
      <c r="DB128" s="1">
        <v>14086</v>
      </c>
      <c r="DC128" s="1">
        <v>170261</v>
      </c>
      <c r="DD128" s="1">
        <v>12136</v>
      </c>
      <c r="DE128" s="1">
        <v>12598</v>
      </c>
      <c r="DF128" s="1">
        <v>12532</v>
      </c>
      <c r="DG128" s="1">
        <v>73236</v>
      </c>
      <c r="DH128" s="1">
        <v>110008</v>
      </c>
      <c r="DI128" s="1">
        <v>61922</v>
      </c>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row>
    <row r="129" spans="1:1099" x14ac:dyDescent="0.25">
      <c r="A129" s="8">
        <v>129</v>
      </c>
      <c r="B129" s="311" t="s">
        <v>7984</v>
      </c>
      <c r="C129" s="9" t="s">
        <v>33</v>
      </c>
      <c r="D129" s="9" t="s">
        <v>29</v>
      </c>
      <c r="E129" s="9" t="s">
        <v>7955</v>
      </c>
      <c r="F129" s="1">
        <v>575</v>
      </c>
      <c r="G129" s="1">
        <v>12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v>44447</v>
      </c>
      <c r="BQ129" s="1">
        <v>33995</v>
      </c>
      <c r="BR129" s="1">
        <v>43699</v>
      </c>
      <c r="BS129" s="1">
        <v>43699</v>
      </c>
      <c r="BT129" s="1">
        <v>7365</v>
      </c>
      <c r="BU129" s="1">
        <v>97220</v>
      </c>
      <c r="BV129" s="1">
        <v>61814</v>
      </c>
      <c r="BW129" s="1">
        <v>358426</v>
      </c>
      <c r="BX129" s="1">
        <v>186690</v>
      </c>
      <c r="BY129" s="1">
        <v>174877</v>
      </c>
      <c r="BZ129" s="1">
        <v>170806</v>
      </c>
      <c r="CA129" s="1">
        <v>233573</v>
      </c>
      <c r="CB129" s="1">
        <v>392677</v>
      </c>
      <c r="CC129" s="1">
        <v>183668</v>
      </c>
      <c r="CD129" s="1">
        <v>169885</v>
      </c>
      <c r="CE129" s="1">
        <v>168339</v>
      </c>
      <c r="CF129" s="1">
        <v>170271</v>
      </c>
      <c r="CG129" s="1">
        <v>131481</v>
      </c>
      <c r="CH129" s="1">
        <v>90723</v>
      </c>
      <c r="CI129" s="1">
        <v>50277</v>
      </c>
      <c r="CJ129" s="1">
        <v>54367</v>
      </c>
      <c r="CK129" s="1">
        <v>35547</v>
      </c>
      <c r="CL129" s="1">
        <v>54968</v>
      </c>
      <c r="CM129" s="1">
        <v>131729</v>
      </c>
      <c r="CN129" s="1">
        <v>108793</v>
      </c>
      <c r="CO129" s="1">
        <v>17535</v>
      </c>
      <c r="CP129" s="1">
        <v>21750</v>
      </c>
      <c r="CQ129" s="1">
        <v>57319</v>
      </c>
      <c r="CR129" s="1">
        <v>17044</v>
      </c>
      <c r="CS129" s="1">
        <v>21028</v>
      </c>
      <c r="CT129" s="1">
        <v>57816</v>
      </c>
      <c r="CU129" s="1">
        <v>34179</v>
      </c>
      <c r="CV129" s="1">
        <v>100935</v>
      </c>
      <c r="CW129" s="1">
        <v>23928</v>
      </c>
      <c r="CX129" s="1">
        <v>23152</v>
      </c>
      <c r="CY129" s="1">
        <v>20613</v>
      </c>
      <c r="CZ129" s="1">
        <v>24502</v>
      </c>
      <c r="DA129" s="1">
        <v>63830</v>
      </c>
      <c r="DB129" s="1">
        <v>26551</v>
      </c>
      <c r="DC129" s="1">
        <v>84499</v>
      </c>
      <c r="DD129" s="1">
        <v>43542</v>
      </c>
      <c r="DE129" s="1">
        <v>26194</v>
      </c>
      <c r="DF129" s="1">
        <v>27667</v>
      </c>
      <c r="DG129" s="1">
        <v>30432</v>
      </c>
      <c r="DH129" s="1">
        <v>75428</v>
      </c>
      <c r="DI129" s="1">
        <v>56258</v>
      </c>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row>
    <row r="130" spans="1:1099" x14ac:dyDescent="0.25">
      <c r="A130" s="8">
        <v>130</v>
      </c>
      <c r="B130" s="311" t="s">
        <v>7985</v>
      </c>
      <c r="C130" s="9" t="s">
        <v>33</v>
      </c>
      <c r="D130" s="9" t="s">
        <v>29</v>
      </c>
      <c r="E130" s="9" t="s">
        <v>7955</v>
      </c>
      <c r="F130" s="1">
        <v>688</v>
      </c>
      <c r="G130" s="1">
        <v>12</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v>38386</v>
      </c>
      <c r="BQ130" s="1">
        <v>221</v>
      </c>
      <c r="BR130" s="1">
        <v>60537</v>
      </c>
      <c r="BS130" s="1">
        <v>57742</v>
      </c>
      <c r="BT130" s="1">
        <v>51434</v>
      </c>
      <c r="BU130" s="1">
        <v>82927</v>
      </c>
      <c r="BV130" s="1">
        <v>64652</v>
      </c>
      <c r="BW130" s="1">
        <v>122973</v>
      </c>
      <c r="BX130" s="1">
        <v>87120</v>
      </c>
      <c r="BY130" s="1">
        <v>89377</v>
      </c>
      <c r="BZ130" s="1">
        <v>89011</v>
      </c>
      <c r="CA130" s="1">
        <v>110175</v>
      </c>
      <c r="CB130" s="1">
        <v>151000</v>
      </c>
      <c r="CC130" s="1">
        <v>111228</v>
      </c>
      <c r="CD130" s="1">
        <v>102566</v>
      </c>
      <c r="CE130" s="1">
        <v>98216</v>
      </c>
      <c r="CF130" s="1">
        <v>105037</v>
      </c>
      <c r="CG130" s="1">
        <v>85348</v>
      </c>
      <c r="CH130" s="1">
        <v>83744</v>
      </c>
      <c r="CI130" s="1">
        <v>72488</v>
      </c>
      <c r="CJ130" s="1">
        <v>80548</v>
      </c>
      <c r="CK130" s="1">
        <v>74414</v>
      </c>
      <c r="CL130" s="1">
        <v>92842</v>
      </c>
      <c r="CM130" s="1">
        <v>116789</v>
      </c>
      <c r="CN130" s="1">
        <v>132526</v>
      </c>
      <c r="CO130" s="1">
        <v>102917</v>
      </c>
      <c r="CP130" s="1">
        <v>126377</v>
      </c>
      <c r="CQ130" s="1">
        <v>125893</v>
      </c>
      <c r="CR130" s="1">
        <v>123750</v>
      </c>
      <c r="CS130" s="1">
        <v>99414</v>
      </c>
      <c r="CT130" s="1">
        <v>151832</v>
      </c>
      <c r="CU130" s="1">
        <v>141421</v>
      </c>
      <c r="CV130" s="1">
        <v>181188</v>
      </c>
      <c r="CW130" s="1">
        <v>165961</v>
      </c>
      <c r="CX130" s="1">
        <v>167571</v>
      </c>
      <c r="CY130" s="1">
        <v>170439</v>
      </c>
      <c r="CZ130" s="1">
        <v>190534</v>
      </c>
      <c r="DA130" s="1">
        <v>182940</v>
      </c>
      <c r="DB130" s="1">
        <v>211847</v>
      </c>
      <c r="DC130" s="1">
        <v>227746</v>
      </c>
      <c r="DD130" s="1">
        <v>213549</v>
      </c>
      <c r="DE130" s="1">
        <v>228430</v>
      </c>
      <c r="DF130" s="1">
        <v>240408</v>
      </c>
      <c r="DG130" s="1">
        <v>238194</v>
      </c>
      <c r="DH130" s="1">
        <v>269464</v>
      </c>
      <c r="DI130" s="1">
        <v>306745</v>
      </c>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row>
    <row r="131" spans="1:1099" x14ac:dyDescent="0.25">
      <c r="A131" s="8">
        <v>131</v>
      </c>
      <c r="B131" s="311" t="s">
        <v>8130</v>
      </c>
      <c r="C131" s="9" t="s">
        <v>33</v>
      </c>
      <c r="D131" s="9" t="s">
        <v>29</v>
      </c>
      <c r="E131" s="9" t="s">
        <v>7955</v>
      </c>
      <c r="F131" s="1">
        <v>6</v>
      </c>
      <c r="G131" s="1">
        <v>11</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v>0.94006545830382604</v>
      </c>
      <c r="BQ131" s="1">
        <v>1.3875584133986301</v>
      </c>
      <c r="BR131" s="1">
        <v>2.8762199327844602</v>
      </c>
      <c r="BS131" s="326">
        <v>3.04744844175086</v>
      </c>
      <c r="BT131" s="326">
        <v>2.99102690845065</v>
      </c>
      <c r="BU131" s="326">
        <v>3.0789140642414901</v>
      </c>
      <c r="BV131" s="326">
        <v>2.5088209461779498</v>
      </c>
      <c r="BW131" s="326">
        <v>1.86704300302028</v>
      </c>
      <c r="BX131" s="326">
        <v>3.2097270836232301</v>
      </c>
      <c r="BY131" s="326">
        <v>3.2072996631088202</v>
      </c>
      <c r="BZ131" s="326">
        <v>2.9103578632587102</v>
      </c>
      <c r="CA131" s="326">
        <v>2.8057851662928002</v>
      </c>
      <c r="CB131" s="326">
        <v>3.0182143502027299</v>
      </c>
      <c r="CC131" s="326">
        <v>2.8205553402904102</v>
      </c>
      <c r="CD131" s="326">
        <v>3.5800292302695702</v>
      </c>
      <c r="CE131" s="1">
        <v>3.0608047805673002</v>
      </c>
      <c r="CF131" s="1">
        <v>3.3316985834672401</v>
      </c>
      <c r="CG131" s="1">
        <v>3.16933769630135</v>
      </c>
      <c r="CH131" s="1">
        <v>2.9727916641532599</v>
      </c>
      <c r="CI131" s="1">
        <v>2.52050414261879</v>
      </c>
      <c r="CJ131" s="1">
        <v>3.9045501984858899</v>
      </c>
      <c r="CK131" s="1">
        <v>4.1511658946376704</v>
      </c>
      <c r="CL131" s="1">
        <v>3.8953846153846201</v>
      </c>
      <c r="CM131" s="1">
        <v>4.9012844968537896</v>
      </c>
      <c r="CN131" s="1">
        <v>6.1578209790037102</v>
      </c>
      <c r="CO131" s="1">
        <v>5.4143669990143204</v>
      </c>
      <c r="CP131" s="1">
        <v>6.6986228651033803</v>
      </c>
      <c r="CQ131" s="1">
        <v>5.6647573043794202</v>
      </c>
      <c r="CR131" s="1">
        <v>6.7196745674988598</v>
      </c>
      <c r="CS131" s="1">
        <v>8.8437845700630096</v>
      </c>
      <c r="CT131" s="1">
        <v>6.8564398703671401</v>
      </c>
      <c r="CU131" s="1">
        <v>5.7084264449084801</v>
      </c>
      <c r="CV131" s="1">
        <v>8.6151415710050898</v>
      </c>
      <c r="CW131" s="1">
        <v>8.8599503145629406</v>
      </c>
      <c r="CX131" s="1">
        <v>9.7518074266317001</v>
      </c>
      <c r="CY131" s="1">
        <v>9.6277746711726007</v>
      </c>
      <c r="CZ131" s="1">
        <v>10.5330188536885</v>
      </c>
      <c r="DA131" s="1">
        <v>10.3700268126765</v>
      </c>
      <c r="DB131" s="1">
        <v>10.8018365271432</v>
      </c>
      <c r="DC131" s="1">
        <v>10.349660149540099</v>
      </c>
      <c r="DD131" s="1">
        <v>9.7937810535239098</v>
      </c>
      <c r="DE131" s="1">
        <v>10.4332786996195</v>
      </c>
      <c r="DF131" s="1">
        <v>10.5762973302679</v>
      </c>
      <c r="DG131" s="1">
        <v>7.6775706403122301</v>
      </c>
      <c r="DH131" s="1">
        <v>11.179478986324</v>
      </c>
      <c r="DI131" s="1">
        <v>11.999116633359399</v>
      </c>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row>
    <row r="132" spans="1:1099" x14ac:dyDescent="0.25">
      <c r="A132" s="8">
        <v>132</v>
      </c>
      <c r="B132" s="311" t="s">
        <v>8131</v>
      </c>
      <c r="C132" s="9" t="s">
        <v>33</v>
      </c>
      <c r="D132" s="9" t="s">
        <v>29</v>
      </c>
      <c r="E132" s="9" t="s">
        <v>7955</v>
      </c>
      <c r="F132" s="1">
        <v>6</v>
      </c>
      <c r="G132" s="1">
        <v>15</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v>8.9456313281145299</v>
      </c>
      <c r="BQ132" s="1">
        <v>10.3718568918464</v>
      </c>
      <c r="BR132" s="1">
        <v>16.882405817520102</v>
      </c>
      <c r="BS132" s="326">
        <v>16.633457346031701</v>
      </c>
      <c r="BT132" s="326">
        <v>12.7420389519487</v>
      </c>
      <c r="BU132" s="326">
        <v>18.481480416196302</v>
      </c>
      <c r="BV132" s="326">
        <v>14.7754697817986</v>
      </c>
      <c r="BW132" s="326">
        <v>26.568287070329401</v>
      </c>
      <c r="BX132" s="326">
        <v>20.251511940314501</v>
      </c>
      <c r="BY132" s="326">
        <v>19.761933776617401</v>
      </c>
      <c r="BZ132" s="326">
        <v>18.643497947611198</v>
      </c>
      <c r="CA132" s="326">
        <v>22.5924264306712</v>
      </c>
      <c r="CB132" s="326">
        <v>29.316518655920198</v>
      </c>
      <c r="CC132" s="326">
        <v>21.060384062206499</v>
      </c>
      <c r="CD132" s="326">
        <v>21.455349139330998</v>
      </c>
      <c r="CE132" s="1">
        <v>19.1742591802155</v>
      </c>
      <c r="CF132" s="1">
        <v>20.601474172991502</v>
      </c>
      <c r="CG132" s="1">
        <v>17.9026448346495</v>
      </c>
      <c r="CH132" s="1">
        <v>15.684446800877501</v>
      </c>
      <c r="CI132" s="1">
        <v>13.377407293668499</v>
      </c>
      <c r="CJ132" s="1">
        <v>16.285353033728398</v>
      </c>
      <c r="CK132" s="1">
        <v>16.489619219596499</v>
      </c>
      <c r="CL132" s="1">
        <v>17.447072563064498</v>
      </c>
      <c r="CM132" s="1">
        <v>23.122792077490999</v>
      </c>
      <c r="CN132" s="1">
        <v>26.566013915212299</v>
      </c>
      <c r="CO132" s="1">
        <v>20.282165919984799</v>
      </c>
      <c r="CP132" s="1">
        <v>25.6882667370372</v>
      </c>
      <c r="CQ132" s="1">
        <v>22.4536058551063</v>
      </c>
      <c r="CR132" s="1">
        <v>22.762715640229899</v>
      </c>
      <c r="CS132" s="1">
        <v>24.3803394512795</v>
      </c>
      <c r="CT132" s="1">
        <v>24.0629129446184</v>
      </c>
      <c r="CU132" s="1">
        <v>21.806883540315798</v>
      </c>
      <c r="CV132" s="1">
        <v>30.067528332499698</v>
      </c>
      <c r="CW132" s="1">
        <v>28.033204710690299</v>
      </c>
      <c r="CX132" s="1">
        <v>28.325291209175301</v>
      </c>
      <c r="CY132" s="1">
        <v>26.828602513918899</v>
      </c>
      <c r="CZ132" s="1">
        <v>30.115044621703898</v>
      </c>
      <c r="DA132" s="1">
        <v>30.4042597414937</v>
      </c>
      <c r="DB132" s="1">
        <v>32.161498160211302</v>
      </c>
      <c r="DC132" s="1">
        <v>34.070039646756598</v>
      </c>
      <c r="DD132" s="1">
        <v>30.328090046389001</v>
      </c>
      <c r="DE132" s="1">
        <v>32.526811225315498</v>
      </c>
      <c r="DF132" s="1">
        <v>33.899594730915403</v>
      </c>
      <c r="DG132" s="1">
        <v>28.312490857279901</v>
      </c>
      <c r="DH132" s="1">
        <v>37.535044095604398</v>
      </c>
      <c r="DI132" s="1">
        <v>41.435586642337903</v>
      </c>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row>
  </sheetData>
  <autoFilter ref="A1:CG132" xr:uid="{00000000-0001-0000-4000-000000000000}"/>
  <dataConsolidate/>
  <conditionalFormatting sqref="AX1:DJ1048576">
    <cfRule type="expression" dxfId="0" priority="1">
      <formula>ABS(AX1-AV1)/AX1&gt;0.2</formula>
    </cfRule>
  </conditionalFormatting>
  <pageMargins left="0.7" right="0.7" top="0.75" bottom="0.75" header="0.3" footer="0.3"/>
  <pageSetup paperSize="9" orientation="portrait" horizontalDpi="300" verticalDpi="300" r:id="rId1"/>
  <ignoredErrors>
    <ignoredError sqref="BW64:CR67 BP64:BV6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19">
    <tabColor theme="4"/>
  </sheetPr>
  <dimension ref="A1:ALK2001"/>
  <sheetViews>
    <sheetView zoomScale="60" zoomScaleNormal="90" workbookViewId="0">
      <pane xSplit="4" topLeftCell="DF1" activePane="topRight" state="frozen"/>
      <selection activeCell="I13" sqref="I13"/>
      <selection pane="topRight"/>
    </sheetView>
  </sheetViews>
  <sheetFormatPr baseColWidth="10" defaultRowHeight="15.75" x14ac:dyDescent="0.25"/>
  <cols>
    <col min="1" max="1" width="18.875" customWidth="1"/>
    <col min="2" max="2" width="19.5" customWidth="1"/>
    <col min="3" max="3" width="10.625" customWidth="1"/>
    <col min="4" max="4" width="46" customWidth="1"/>
    <col min="6" max="6" width="23.125" customWidth="1"/>
    <col min="7" max="7" width="14.625" customWidth="1"/>
    <col min="8" max="8" width="4.625" style="49" customWidth="1"/>
    <col min="9" max="11" width="5.125" style="49" customWidth="1"/>
    <col min="12" max="71" width="0" hidden="1" customWidth="1"/>
    <col min="116" max="116" width="12.125" bestFit="1" customWidth="1"/>
  </cols>
  <sheetData>
    <row r="1" spans="1:999" x14ac:dyDescent="0.25">
      <c r="A1" t="s">
        <v>8149</v>
      </c>
      <c r="B1" t="s">
        <v>8150</v>
      </c>
      <c r="C1" t="s">
        <v>8151</v>
      </c>
      <c r="D1" t="s">
        <v>8146</v>
      </c>
      <c r="E1" t="s">
        <v>25</v>
      </c>
      <c r="F1" t="s">
        <v>8025</v>
      </c>
      <c r="G1" t="s">
        <v>8165</v>
      </c>
      <c r="H1" s="49" t="s">
        <v>8136</v>
      </c>
      <c r="I1" s="49" t="s">
        <v>8147</v>
      </c>
      <c r="J1" s="49" t="s">
        <v>15066</v>
      </c>
      <c r="K1" s="49" t="s">
        <v>8180</v>
      </c>
      <c r="L1" s="52">
        <v>42370</v>
      </c>
      <c r="M1" s="52">
        <v>42401</v>
      </c>
      <c r="N1" s="52">
        <v>42430</v>
      </c>
      <c r="O1" s="52">
        <v>42461</v>
      </c>
      <c r="P1" s="52">
        <v>42491</v>
      </c>
      <c r="Q1" s="52">
        <v>42522</v>
      </c>
      <c r="R1" s="52">
        <v>42552</v>
      </c>
      <c r="S1" s="52">
        <v>42583</v>
      </c>
      <c r="T1" s="52">
        <v>42614</v>
      </c>
      <c r="U1" s="52">
        <v>42644</v>
      </c>
      <c r="V1" s="52">
        <v>42675</v>
      </c>
      <c r="W1" s="52">
        <v>42705</v>
      </c>
      <c r="X1" s="52">
        <v>42736</v>
      </c>
      <c r="Y1" s="52">
        <v>42767</v>
      </c>
      <c r="Z1" s="52">
        <v>42795</v>
      </c>
      <c r="AA1" s="52">
        <v>42826</v>
      </c>
      <c r="AB1" s="52">
        <v>42856</v>
      </c>
      <c r="AC1" s="52">
        <v>42887</v>
      </c>
      <c r="AD1" s="52">
        <v>42917</v>
      </c>
      <c r="AE1" s="52">
        <v>42948</v>
      </c>
      <c r="AF1" s="52">
        <v>42979</v>
      </c>
      <c r="AG1" s="52">
        <v>43009</v>
      </c>
      <c r="AH1" s="52">
        <v>43040</v>
      </c>
      <c r="AI1" s="52">
        <v>43070</v>
      </c>
      <c r="AJ1" s="52">
        <v>43101</v>
      </c>
      <c r="AK1" s="52">
        <v>43132</v>
      </c>
      <c r="AL1" s="52">
        <v>43160</v>
      </c>
      <c r="AM1" s="52">
        <v>43191</v>
      </c>
      <c r="AN1" s="52">
        <v>43221</v>
      </c>
      <c r="AO1" s="52">
        <v>43252</v>
      </c>
      <c r="AP1" s="52">
        <v>43282</v>
      </c>
      <c r="AQ1" s="52">
        <v>43313</v>
      </c>
      <c r="AR1" s="52">
        <v>43344</v>
      </c>
      <c r="AS1" s="52">
        <v>43374</v>
      </c>
      <c r="AT1" s="52">
        <v>43405</v>
      </c>
      <c r="AU1" s="52">
        <v>43435</v>
      </c>
      <c r="AV1" s="52">
        <v>43466</v>
      </c>
      <c r="AW1" s="52">
        <v>43497</v>
      </c>
      <c r="AX1" s="52">
        <v>43525</v>
      </c>
      <c r="AY1" s="52">
        <v>43556</v>
      </c>
      <c r="AZ1" s="52">
        <v>43586</v>
      </c>
      <c r="BA1" s="52">
        <v>43617</v>
      </c>
      <c r="BB1" s="52">
        <v>43647</v>
      </c>
      <c r="BC1" s="52">
        <v>43678</v>
      </c>
      <c r="BD1" s="52">
        <v>43709</v>
      </c>
      <c r="BE1" s="52">
        <v>43739</v>
      </c>
      <c r="BF1" s="52">
        <v>43770</v>
      </c>
      <c r="BG1" s="52">
        <v>43800</v>
      </c>
      <c r="BH1" s="52">
        <v>43831</v>
      </c>
      <c r="BI1" s="52">
        <v>43862</v>
      </c>
      <c r="BJ1" s="52">
        <v>43891</v>
      </c>
      <c r="BK1" s="52">
        <v>43922</v>
      </c>
      <c r="BL1" s="52">
        <v>43952</v>
      </c>
      <c r="BM1" s="52">
        <v>43983</v>
      </c>
      <c r="BN1" s="52">
        <v>44013</v>
      </c>
      <c r="BO1" s="52">
        <v>44044</v>
      </c>
      <c r="BP1" s="52">
        <v>44075</v>
      </c>
      <c r="BQ1" s="52">
        <v>44105</v>
      </c>
      <c r="BR1" s="52">
        <v>44136</v>
      </c>
      <c r="BS1" s="52">
        <v>44166</v>
      </c>
      <c r="BT1" s="52">
        <v>44197</v>
      </c>
      <c r="BU1" s="52">
        <v>44228</v>
      </c>
      <c r="BV1" s="52">
        <v>44256</v>
      </c>
      <c r="BW1" s="52">
        <v>44287</v>
      </c>
      <c r="BX1" s="52">
        <v>44317</v>
      </c>
      <c r="BY1" s="52">
        <v>44348</v>
      </c>
      <c r="BZ1" s="52">
        <v>44378</v>
      </c>
      <c r="CA1" s="52">
        <v>44409</v>
      </c>
      <c r="CB1" s="52">
        <v>44440</v>
      </c>
      <c r="CC1" s="52">
        <v>44470</v>
      </c>
      <c r="CD1" s="52">
        <v>44501</v>
      </c>
      <c r="CE1" s="52">
        <v>44531</v>
      </c>
      <c r="CF1" s="52">
        <v>44562</v>
      </c>
      <c r="CG1" s="52">
        <v>44593</v>
      </c>
      <c r="CH1" s="52">
        <v>44621</v>
      </c>
      <c r="CI1" s="52">
        <v>44652</v>
      </c>
      <c r="CJ1" s="52">
        <v>44682</v>
      </c>
      <c r="CK1" s="52">
        <v>44713</v>
      </c>
      <c r="CL1" s="52">
        <v>44743</v>
      </c>
      <c r="CM1" s="52">
        <v>44774</v>
      </c>
      <c r="CN1" s="52">
        <v>44805</v>
      </c>
      <c r="CO1" s="52">
        <v>44835</v>
      </c>
      <c r="CP1" s="52">
        <v>44866</v>
      </c>
      <c r="CQ1" s="52">
        <v>44896</v>
      </c>
      <c r="CR1" s="52">
        <v>44927</v>
      </c>
      <c r="CS1" s="52">
        <v>44958</v>
      </c>
      <c r="CT1" s="52">
        <v>44986</v>
      </c>
      <c r="CU1" s="52">
        <v>45017</v>
      </c>
      <c r="CV1" s="52">
        <v>45047</v>
      </c>
      <c r="CW1" s="52">
        <v>45078</v>
      </c>
      <c r="CX1" s="52">
        <v>45108</v>
      </c>
      <c r="CY1" s="52">
        <v>45139</v>
      </c>
      <c r="CZ1" s="52">
        <v>45170</v>
      </c>
      <c r="DA1" s="52">
        <v>45200</v>
      </c>
      <c r="DB1" s="52">
        <v>45231</v>
      </c>
      <c r="DC1" s="52">
        <v>45261</v>
      </c>
      <c r="DD1" s="52">
        <v>45292</v>
      </c>
      <c r="DE1" s="52">
        <v>45323</v>
      </c>
      <c r="DF1" s="52">
        <v>45352</v>
      </c>
      <c r="DG1" s="52">
        <v>45383</v>
      </c>
      <c r="DH1" s="52">
        <v>45413</v>
      </c>
      <c r="DI1" s="52">
        <v>45444</v>
      </c>
      <c r="DJ1" s="52">
        <v>45474</v>
      </c>
      <c r="DK1" s="52">
        <v>45505</v>
      </c>
      <c r="DL1" s="52">
        <v>45536</v>
      </c>
      <c r="DM1" s="52">
        <v>45566</v>
      </c>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c r="GZ1" s="52"/>
      <c r="HA1" s="52"/>
      <c r="HB1" s="52"/>
      <c r="HC1" s="52"/>
      <c r="HD1" s="52"/>
      <c r="HE1" s="52"/>
      <c r="HF1" s="52"/>
      <c r="HG1" s="52"/>
      <c r="HH1" s="52"/>
      <c r="HI1" s="52"/>
      <c r="HJ1" s="52"/>
      <c r="HK1" s="52"/>
      <c r="HL1" s="52"/>
      <c r="HM1" s="52"/>
      <c r="HN1" s="52"/>
      <c r="HO1" s="52"/>
      <c r="HP1" s="52"/>
      <c r="HQ1" s="52"/>
      <c r="HR1" s="52"/>
      <c r="HS1" s="52"/>
      <c r="HT1" s="52"/>
      <c r="HU1" s="52"/>
      <c r="HV1" s="52"/>
      <c r="HW1" s="52"/>
      <c r="HX1" s="52"/>
      <c r="HY1" s="52"/>
      <c r="HZ1" s="52"/>
      <c r="IA1" s="52"/>
      <c r="IB1" s="52"/>
      <c r="IC1" s="52"/>
      <c r="ID1" s="52"/>
      <c r="IE1" s="52"/>
      <c r="IF1" s="52"/>
      <c r="IG1" s="52"/>
      <c r="IH1" s="52"/>
      <c r="II1" s="52"/>
      <c r="IJ1" s="52"/>
      <c r="IK1" s="52"/>
      <c r="IL1" s="52"/>
      <c r="IM1" s="52"/>
      <c r="IN1" s="52"/>
      <c r="IO1" s="52"/>
      <c r="IP1" s="52"/>
      <c r="IQ1" s="52"/>
      <c r="IR1" s="52"/>
      <c r="IS1" s="52"/>
      <c r="IT1" s="52"/>
      <c r="IU1" s="52"/>
      <c r="IV1" s="52"/>
      <c r="IW1" s="52"/>
      <c r="IX1" s="52"/>
      <c r="IY1" s="52"/>
      <c r="IZ1" s="52"/>
      <c r="JA1" s="52"/>
      <c r="JB1" s="52"/>
      <c r="JC1" s="52"/>
      <c r="JD1" s="52"/>
      <c r="JE1" s="52"/>
      <c r="JF1" s="52"/>
      <c r="JG1" s="52"/>
      <c r="JH1" s="52"/>
      <c r="JI1" s="52"/>
      <c r="JJ1" s="52"/>
      <c r="JK1" s="52"/>
      <c r="JL1" s="52"/>
      <c r="JM1" s="52"/>
      <c r="JN1" s="52"/>
      <c r="JO1" s="52"/>
      <c r="JP1" s="52"/>
      <c r="JQ1" s="52"/>
      <c r="JR1" s="52"/>
      <c r="JS1" s="52"/>
      <c r="JT1" s="52"/>
      <c r="JU1" s="52"/>
      <c r="JV1" s="52"/>
      <c r="JW1" s="52"/>
      <c r="JX1" s="52"/>
      <c r="JY1" s="52"/>
      <c r="JZ1" s="52"/>
      <c r="KA1" s="52"/>
      <c r="KB1" s="52"/>
      <c r="KC1" s="52"/>
      <c r="KD1" s="52"/>
      <c r="KE1" s="52"/>
      <c r="KF1" s="52"/>
      <c r="KG1" s="52"/>
      <c r="KH1" s="52"/>
      <c r="KI1" s="52"/>
      <c r="KJ1" s="52"/>
      <c r="KK1" s="52"/>
      <c r="KL1" s="52"/>
      <c r="KM1" s="52"/>
      <c r="KN1" s="52"/>
      <c r="KO1" s="52"/>
      <c r="KP1" s="52"/>
      <c r="KQ1" s="52"/>
      <c r="KR1" s="52"/>
      <c r="KS1" s="52"/>
      <c r="KT1" s="52"/>
      <c r="KU1" s="52"/>
      <c r="KV1" s="52"/>
      <c r="KW1" s="52"/>
      <c r="KX1" s="52"/>
      <c r="KY1" s="52"/>
      <c r="KZ1" s="52"/>
      <c r="LA1" s="52"/>
      <c r="LB1" s="52"/>
      <c r="LC1" s="52"/>
      <c r="LD1" s="52"/>
      <c r="LE1" s="52"/>
      <c r="LF1" s="52"/>
      <c r="LG1" s="52"/>
      <c r="LH1" s="52"/>
      <c r="LI1" s="52"/>
      <c r="LJ1" s="52"/>
      <c r="LK1" s="52"/>
      <c r="LL1" s="52"/>
      <c r="LM1" s="52"/>
      <c r="LN1" s="52"/>
      <c r="LO1" s="52"/>
      <c r="LP1" s="52"/>
      <c r="LQ1" s="52"/>
      <c r="LR1" s="52"/>
      <c r="LS1" s="52"/>
      <c r="LT1" s="52"/>
      <c r="LU1" s="52"/>
      <c r="LV1" s="52"/>
      <c r="LW1" s="52"/>
      <c r="LX1" s="52"/>
      <c r="LY1" s="52"/>
      <c r="LZ1" s="52"/>
      <c r="MA1" s="52"/>
      <c r="MB1" s="52"/>
      <c r="MC1" s="52"/>
      <c r="MD1" s="52"/>
      <c r="ME1" s="52"/>
      <c r="MF1" s="52"/>
      <c r="MG1" s="52"/>
      <c r="MH1" s="52"/>
      <c r="MI1" s="52"/>
      <c r="MJ1" s="52"/>
      <c r="MK1" s="52"/>
      <c r="ML1" s="52"/>
      <c r="MM1" s="52"/>
      <c r="MN1" s="52"/>
      <c r="MO1" s="52"/>
      <c r="MP1" s="52"/>
      <c r="MQ1" s="52"/>
      <c r="MR1" s="52"/>
      <c r="MS1" s="52"/>
      <c r="MT1" s="52"/>
      <c r="MU1" s="52"/>
      <c r="MV1" s="52"/>
      <c r="MW1" s="52"/>
      <c r="MX1" s="52"/>
      <c r="MY1" s="52"/>
      <c r="MZ1" s="52"/>
      <c r="NA1" s="52"/>
      <c r="NB1" s="52"/>
      <c r="NC1" s="52"/>
      <c r="ND1" s="52"/>
      <c r="NE1" s="52"/>
      <c r="NF1" s="52"/>
      <c r="NG1" s="52"/>
      <c r="NH1" s="52"/>
      <c r="NI1" s="52"/>
      <c r="NJ1" s="52"/>
      <c r="NK1" s="52"/>
      <c r="NL1" s="52"/>
      <c r="NM1" s="52"/>
      <c r="NN1" s="52"/>
      <c r="NO1" s="52"/>
      <c r="NP1" s="52"/>
      <c r="NQ1" s="52"/>
      <c r="NR1" s="52"/>
      <c r="NS1" s="52"/>
      <c r="NT1" s="52"/>
      <c r="NU1" s="52"/>
      <c r="NV1" s="52"/>
      <c r="NW1" s="52"/>
      <c r="NX1" s="52"/>
      <c r="NY1" s="52"/>
      <c r="NZ1" s="52"/>
      <c r="OA1" s="52"/>
      <c r="OB1" s="52"/>
      <c r="OC1" s="52"/>
      <c r="OD1" s="52"/>
      <c r="OE1" s="52"/>
      <c r="OF1" s="52"/>
      <c r="OG1" s="52"/>
      <c r="OH1" s="52"/>
      <c r="OI1" s="52"/>
      <c r="OJ1" s="52"/>
      <c r="OK1" s="52"/>
      <c r="OL1" s="52"/>
      <c r="OM1" s="52"/>
      <c r="ON1" s="52"/>
      <c r="OO1" s="52"/>
      <c r="OP1" s="52"/>
      <c r="OQ1" s="52"/>
      <c r="OR1" s="52"/>
      <c r="OS1" s="52"/>
      <c r="OT1" s="52"/>
      <c r="OU1" s="52"/>
      <c r="OV1" s="52"/>
      <c r="OW1" s="52"/>
      <c r="OX1" s="52"/>
      <c r="OY1" s="52"/>
      <c r="OZ1" s="52"/>
      <c r="PA1" s="52"/>
      <c r="PB1" s="52"/>
      <c r="PC1" s="52"/>
      <c r="PD1" s="52"/>
      <c r="PE1" s="52"/>
      <c r="PF1" s="52"/>
      <c r="PG1" s="52"/>
      <c r="PH1" s="52"/>
      <c r="PI1" s="52"/>
      <c r="PJ1" s="52"/>
      <c r="PK1" s="52"/>
      <c r="PL1" s="52"/>
      <c r="PM1" s="52"/>
      <c r="PN1" s="52"/>
      <c r="PO1" s="52"/>
      <c r="PP1" s="52"/>
      <c r="PQ1" s="52"/>
      <c r="PR1" s="52"/>
      <c r="PS1" s="52"/>
      <c r="PT1" s="52"/>
      <c r="PU1" s="52"/>
      <c r="PV1" s="52"/>
      <c r="PW1" s="52"/>
      <c r="PX1" s="52"/>
      <c r="PY1" s="52"/>
      <c r="PZ1" s="52"/>
      <c r="QA1" s="52"/>
      <c r="QB1" s="52"/>
      <c r="QC1" s="52"/>
      <c r="QD1" s="52"/>
      <c r="QE1" s="52"/>
      <c r="QF1" s="52"/>
      <c r="QG1" s="52"/>
      <c r="QH1" s="52"/>
      <c r="QI1" s="52"/>
      <c r="QJ1" s="52"/>
      <c r="QK1" s="52"/>
      <c r="QL1" s="52"/>
      <c r="QM1" s="52"/>
      <c r="QN1" s="52"/>
      <c r="QO1" s="52"/>
      <c r="QP1" s="52"/>
      <c r="QQ1" s="52"/>
      <c r="QR1" s="52"/>
      <c r="QS1" s="52"/>
      <c r="QT1" s="52"/>
      <c r="QU1" s="52"/>
      <c r="QV1" s="52"/>
      <c r="QW1" s="52"/>
      <c r="QX1" s="52"/>
      <c r="QY1" s="52"/>
      <c r="QZ1" s="52"/>
      <c r="RA1" s="52"/>
      <c r="RB1" s="52"/>
      <c r="RC1" s="52"/>
      <c r="RD1" s="52"/>
      <c r="RE1" s="52"/>
      <c r="RF1" s="52"/>
      <c r="RG1" s="52"/>
      <c r="RH1" s="52"/>
      <c r="RI1" s="52"/>
      <c r="RJ1" s="52"/>
      <c r="RK1" s="52"/>
      <c r="RL1" s="52"/>
      <c r="RM1" s="52"/>
      <c r="RN1" s="52"/>
      <c r="RO1" s="52"/>
      <c r="RP1" s="52"/>
      <c r="RQ1" s="52"/>
      <c r="RR1" s="52"/>
      <c r="RS1" s="52"/>
      <c r="RT1" s="52"/>
      <c r="RU1" s="52"/>
      <c r="RV1" s="52"/>
      <c r="RW1" s="52"/>
      <c r="RX1" s="52"/>
      <c r="RY1" s="52"/>
      <c r="RZ1" s="52"/>
      <c r="SA1" s="52"/>
      <c r="SB1" s="52"/>
      <c r="SC1" s="52"/>
      <c r="SD1" s="52"/>
      <c r="SE1" s="52"/>
      <c r="SF1" s="52"/>
      <c r="SG1" s="52"/>
      <c r="SH1" s="52"/>
      <c r="SI1" s="52"/>
      <c r="SJ1" s="52"/>
      <c r="SK1" s="52"/>
      <c r="SL1" s="52"/>
      <c r="SM1" s="52"/>
      <c r="SN1" s="52"/>
      <c r="SO1" s="52"/>
      <c r="SP1" s="52"/>
      <c r="SQ1" s="52"/>
      <c r="SR1" s="52"/>
      <c r="SS1" s="52"/>
      <c r="ST1" s="52"/>
      <c r="SU1" s="52"/>
      <c r="SV1" s="52"/>
      <c r="SW1" s="52"/>
      <c r="SX1" s="52"/>
      <c r="SY1" s="52"/>
      <c r="SZ1" s="52"/>
      <c r="TA1" s="52"/>
      <c r="TB1" s="52"/>
      <c r="TC1" s="52"/>
      <c r="TD1" s="52"/>
      <c r="TE1" s="52"/>
      <c r="TF1" s="52"/>
      <c r="TG1" s="52"/>
      <c r="TH1" s="52"/>
      <c r="TI1" s="52"/>
      <c r="TJ1" s="52"/>
      <c r="TK1" s="52"/>
      <c r="TL1" s="52"/>
      <c r="TM1" s="52"/>
      <c r="TN1" s="52"/>
      <c r="TO1" s="52"/>
      <c r="TP1" s="52"/>
      <c r="TQ1" s="52"/>
      <c r="TR1" s="52"/>
      <c r="TS1" s="52"/>
      <c r="TT1" s="52"/>
      <c r="TU1" s="52"/>
      <c r="TV1" s="52"/>
      <c r="TW1" s="52"/>
      <c r="TX1" s="52"/>
      <c r="TY1" s="52"/>
      <c r="TZ1" s="52"/>
      <c r="UA1" s="52"/>
      <c r="UB1" s="52"/>
      <c r="UC1" s="52"/>
      <c r="UD1" s="52"/>
      <c r="UE1" s="52"/>
      <c r="UF1" s="52"/>
      <c r="UG1" s="52"/>
      <c r="UH1" s="52"/>
      <c r="UI1" s="52"/>
      <c r="UJ1" s="52"/>
      <c r="UK1" s="52"/>
      <c r="UL1" s="52"/>
      <c r="UM1" s="52"/>
      <c r="UN1" s="52"/>
      <c r="UO1" s="52"/>
      <c r="UP1" s="52"/>
      <c r="UQ1" s="52"/>
      <c r="UR1" s="52"/>
      <c r="US1" s="52"/>
      <c r="UT1" s="52"/>
      <c r="UU1" s="52"/>
      <c r="UV1" s="52"/>
      <c r="UW1" s="52"/>
      <c r="UX1" s="52"/>
      <c r="UY1" s="52"/>
      <c r="UZ1" s="52"/>
      <c r="VA1" s="52"/>
      <c r="VB1" s="52"/>
      <c r="VC1" s="52"/>
      <c r="VD1" s="52"/>
      <c r="VE1" s="52"/>
      <c r="VF1" s="52"/>
      <c r="VG1" s="52"/>
      <c r="VH1" s="52"/>
      <c r="VI1" s="52"/>
      <c r="VJ1" s="52"/>
      <c r="VK1" s="52"/>
      <c r="VL1" s="52"/>
      <c r="VM1" s="52"/>
      <c r="VN1" s="52"/>
      <c r="VO1" s="52"/>
      <c r="VP1" s="52"/>
      <c r="VQ1" s="52"/>
      <c r="VR1" s="52"/>
      <c r="VS1" s="52"/>
      <c r="VT1" s="52"/>
      <c r="VU1" s="52"/>
      <c r="VV1" s="52"/>
      <c r="VW1" s="52"/>
      <c r="VX1" s="52"/>
      <c r="VY1" s="52"/>
      <c r="VZ1" s="52"/>
      <c r="WA1" s="52"/>
      <c r="WB1" s="52"/>
      <c r="WC1" s="52"/>
      <c r="WD1" s="52"/>
      <c r="WE1" s="52"/>
      <c r="WF1" s="52"/>
      <c r="WG1" s="52"/>
      <c r="WH1" s="52"/>
      <c r="WI1" s="52"/>
      <c r="WJ1" s="52"/>
      <c r="WK1" s="52"/>
      <c r="WL1" s="52"/>
      <c r="WM1" s="52"/>
      <c r="WN1" s="52"/>
      <c r="WO1" s="52"/>
      <c r="WP1" s="52"/>
      <c r="WQ1" s="52"/>
      <c r="WR1" s="52"/>
      <c r="WS1" s="52"/>
      <c r="WT1" s="52"/>
      <c r="WU1" s="52"/>
      <c r="WV1" s="52"/>
      <c r="WW1" s="52"/>
      <c r="WX1" s="52"/>
      <c r="WY1" s="52"/>
      <c r="WZ1" s="52"/>
      <c r="XA1" s="52"/>
      <c r="XB1" s="52"/>
      <c r="XC1" s="52"/>
      <c r="XD1" s="52"/>
      <c r="XE1" s="52"/>
      <c r="XF1" s="52"/>
      <c r="XG1" s="52"/>
      <c r="XH1" s="52"/>
      <c r="XI1" s="52"/>
      <c r="XJ1" s="52"/>
      <c r="XK1" s="52"/>
      <c r="XL1" s="52"/>
      <c r="XM1" s="52"/>
      <c r="XN1" s="52"/>
      <c r="XO1" s="52"/>
      <c r="XP1" s="52"/>
      <c r="XQ1" s="52"/>
      <c r="XR1" s="52"/>
      <c r="XS1" s="52"/>
      <c r="XT1" s="52"/>
      <c r="XU1" s="52"/>
      <c r="XV1" s="52"/>
      <c r="XW1" s="52"/>
      <c r="XX1" s="52"/>
      <c r="XY1" s="52"/>
      <c r="XZ1" s="52"/>
      <c r="YA1" s="52"/>
      <c r="YB1" s="52"/>
      <c r="YC1" s="52"/>
      <c r="YD1" s="52"/>
      <c r="YE1" s="52"/>
      <c r="YF1" s="52"/>
      <c r="YG1" s="52"/>
      <c r="YH1" s="52"/>
      <c r="YI1" s="52"/>
      <c r="YJ1" s="52"/>
      <c r="YK1" s="52"/>
      <c r="YL1" s="52"/>
      <c r="YM1" s="52"/>
      <c r="YN1" s="52"/>
      <c r="YO1" s="52"/>
      <c r="YP1" s="52"/>
      <c r="YQ1" s="52"/>
      <c r="YR1" s="52"/>
      <c r="YS1" s="52"/>
      <c r="YT1" s="52"/>
      <c r="YU1" s="52"/>
      <c r="YV1" s="52"/>
      <c r="YW1" s="52"/>
      <c r="YX1" s="52"/>
      <c r="YY1" s="52"/>
      <c r="YZ1" s="52"/>
      <c r="ZA1" s="52"/>
      <c r="ZB1" s="52"/>
      <c r="ZC1" s="52"/>
      <c r="ZD1" s="52"/>
      <c r="ZE1" s="52"/>
      <c r="ZF1" s="52"/>
      <c r="ZG1" s="52"/>
      <c r="ZH1" s="52"/>
      <c r="ZI1" s="52"/>
      <c r="ZJ1" s="52"/>
      <c r="ZK1" s="52"/>
      <c r="ZL1" s="52"/>
      <c r="ZM1" s="52"/>
      <c r="ZN1" s="52"/>
      <c r="ZO1" s="52"/>
      <c r="ZP1" s="52"/>
      <c r="ZQ1" s="52"/>
      <c r="ZR1" s="52"/>
      <c r="ZS1" s="52"/>
      <c r="ZT1" s="52"/>
      <c r="ZU1" s="52"/>
      <c r="ZV1" s="52"/>
      <c r="ZW1" s="52"/>
      <c r="ZX1" s="52"/>
      <c r="ZY1" s="52"/>
      <c r="ZZ1" s="52"/>
      <c r="AAA1" s="52"/>
      <c r="AAB1" s="52"/>
      <c r="AAC1" s="52"/>
      <c r="AAD1" s="52"/>
      <c r="AAE1" s="52"/>
      <c r="AAF1" s="52"/>
      <c r="AAG1" s="52"/>
      <c r="AAH1" s="52"/>
      <c r="AAI1" s="52"/>
      <c r="AAJ1" s="52"/>
      <c r="AAK1" s="52"/>
      <c r="AAL1" s="52"/>
      <c r="AAM1" s="52"/>
      <c r="AAN1" s="52"/>
      <c r="AAO1" s="52"/>
      <c r="AAP1" s="52"/>
      <c r="AAQ1" s="52"/>
      <c r="AAR1" s="52"/>
      <c r="AAS1" s="52"/>
      <c r="AAT1" s="52"/>
      <c r="AAU1" s="52"/>
      <c r="AAV1" s="52"/>
      <c r="AAW1" s="52"/>
      <c r="AAX1" s="52"/>
      <c r="AAY1" s="52"/>
      <c r="AAZ1" s="52"/>
      <c r="ABA1" s="52"/>
      <c r="ABB1" s="52"/>
      <c r="ABC1" s="52"/>
      <c r="ABD1" s="52"/>
      <c r="ABE1" s="52"/>
      <c r="ABF1" s="52"/>
      <c r="ABG1" s="52"/>
      <c r="ABH1" s="52"/>
      <c r="ABI1" s="52"/>
      <c r="ABJ1" s="52"/>
      <c r="ABK1" s="52"/>
      <c r="ABL1" s="52"/>
      <c r="ABM1" s="52"/>
      <c r="ABN1" s="52"/>
      <c r="ABO1" s="52"/>
      <c r="ABP1" s="52"/>
      <c r="ABQ1" s="52"/>
      <c r="ABR1" s="52"/>
      <c r="ABS1" s="52"/>
      <c r="ABT1" s="52"/>
      <c r="ABU1" s="52"/>
      <c r="ABV1" s="52"/>
      <c r="ABW1" s="52"/>
      <c r="ABX1" s="52"/>
      <c r="ABY1" s="52"/>
      <c r="ABZ1" s="52"/>
      <c r="ACA1" s="52"/>
      <c r="ACB1" s="52"/>
      <c r="ACC1" s="52"/>
      <c r="ACD1" s="52"/>
      <c r="ACE1" s="52"/>
      <c r="ACF1" s="52"/>
      <c r="ACG1" s="52"/>
      <c r="ACH1" s="52"/>
      <c r="ACI1" s="52"/>
      <c r="ACJ1" s="52"/>
      <c r="ACK1" s="52"/>
      <c r="ACL1" s="52"/>
      <c r="ACM1" s="52"/>
      <c r="ACN1" s="52"/>
      <c r="ACO1" s="52"/>
      <c r="ACP1" s="52"/>
      <c r="ACQ1" s="52"/>
      <c r="ACR1" s="52"/>
      <c r="ACS1" s="52"/>
      <c r="ACT1" s="52"/>
      <c r="ACU1" s="52"/>
      <c r="ACV1" s="52"/>
      <c r="ACW1" s="52"/>
      <c r="ACX1" s="52"/>
      <c r="ACY1" s="52"/>
      <c r="ACZ1" s="52"/>
      <c r="ADA1" s="52"/>
      <c r="ADB1" s="52"/>
      <c r="ADC1" s="52"/>
      <c r="ADD1" s="52"/>
      <c r="ADE1" s="52"/>
      <c r="ADF1" s="52"/>
      <c r="ADG1" s="52"/>
      <c r="ADH1" s="52"/>
      <c r="ADI1" s="52"/>
      <c r="ADJ1" s="52"/>
      <c r="ADK1" s="52"/>
      <c r="ADL1" s="52"/>
      <c r="ADM1" s="52"/>
      <c r="ADN1" s="52"/>
      <c r="ADO1" s="52"/>
      <c r="ADP1" s="52"/>
      <c r="ADQ1" s="52"/>
      <c r="ADR1" s="52"/>
      <c r="ADS1" s="52"/>
      <c r="ADT1" s="52"/>
      <c r="ADU1" s="52"/>
      <c r="ADV1" s="52"/>
      <c r="ADW1" s="52"/>
      <c r="ADX1" s="52"/>
      <c r="ADY1" s="52"/>
      <c r="ADZ1" s="52"/>
      <c r="AEA1" s="52"/>
      <c r="AEB1" s="52"/>
      <c r="AEC1" s="52"/>
      <c r="AED1" s="52"/>
      <c r="AEE1" s="52"/>
      <c r="AEF1" s="52"/>
      <c r="AEG1" s="52"/>
      <c r="AEH1" s="52"/>
      <c r="AEI1" s="52"/>
      <c r="AEJ1" s="52"/>
      <c r="AEK1" s="52"/>
      <c r="AEL1" s="52"/>
      <c r="AEM1" s="52"/>
      <c r="AEN1" s="52"/>
      <c r="AEO1" s="52"/>
      <c r="AEP1" s="52"/>
      <c r="AEQ1" s="52"/>
      <c r="AER1" s="52"/>
      <c r="AES1" s="52"/>
      <c r="AET1" s="52"/>
      <c r="AEU1" s="52"/>
      <c r="AEV1" s="52"/>
      <c r="AEW1" s="52"/>
      <c r="AEX1" s="52"/>
      <c r="AEY1" s="52"/>
      <c r="AEZ1" s="52"/>
      <c r="AFA1" s="52"/>
      <c r="AFB1" s="52"/>
      <c r="AFC1" s="52"/>
      <c r="AFD1" s="52"/>
      <c r="AFE1" s="52"/>
      <c r="AFF1" s="52"/>
      <c r="AFG1" s="52"/>
      <c r="AFH1" s="52"/>
      <c r="AFI1" s="52"/>
      <c r="AFJ1" s="52"/>
      <c r="AFK1" s="52"/>
      <c r="AFL1" s="52"/>
      <c r="AFM1" s="52"/>
      <c r="AFN1" s="52"/>
      <c r="AFO1" s="52"/>
      <c r="AFP1" s="52"/>
      <c r="AFQ1" s="52"/>
      <c r="AFR1" s="52"/>
      <c r="AFS1" s="52"/>
      <c r="AFT1" s="52"/>
      <c r="AFU1" s="52"/>
      <c r="AFV1" s="52"/>
      <c r="AFW1" s="52"/>
      <c r="AFX1" s="52"/>
      <c r="AFY1" s="52"/>
      <c r="AFZ1" s="52"/>
      <c r="AGA1" s="52"/>
      <c r="AGB1" s="52"/>
      <c r="AGC1" s="52"/>
      <c r="AGD1" s="52"/>
      <c r="AGE1" s="52"/>
      <c r="AGF1" s="52"/>
      <c r="AGG1" s="52"/>
      <c r="AGH1" s="52"/>
      <c r="AGI1" s="52"/>
      <c r="AGJ1" s="52"/>
      <c r="AGK1" s="52"/>
      <c r="AGL1" s="52"/>
      <c r="AGM1" s="52"/>
      <c r="AGN1" s="52"/>
      <c r="AGO1" s="52"/>
      <c r="AGP1" s="52"/>
      <c r="AGQ1" s="52"/>
      <c r="AGR1" s="52"/>
      <c r="AGS1" s="52"/>
      <c r="AGT1" s="52"/>
      <c r="AGU1" s="52"/>
      <c r="AGV1" s="52"/>
      <c r="AGW1" s="52"/>
      <c r="AGX1" s="52"/>
      <c r="AGY1" s="52"/>
      <c r="AGZ1" s="52"/>
      <c r="AHA1" s="52"/>
      <c r="AHB1" s="52"/>
      <c r="AHC1" s="52"/>
      <c r="AHD1" s="52"/>
      <c r="AHE1" s="52"/>
      <c r="AHF1" s="52"/>
      <c r="AHG1" s="52"/>
      <c r="AHH1" s="52"/>
      <c r="AHI1" s="52"/>
      <c r="AHJ1" s="52"/>
      <c r="AHK1" s="52"/>
      <c r="AHL1" s="52"/>
      <c r="AHM1" s="52"/>
      <c r="AHN1" s="52"/>
      <c r="AHO1" s="52"/>
      <c r="AHP1" s="52"/>
      <c r="AHQ1" s="52"/>
      <c r="AHR1" s="52"/>
      <c r="AHS1" s="52"/>
      <c r="AHT1" s="52"/>
      <c r="AHU1" s="52"/>
      <c r="AHV1" s="52"/>
      <c r="AHW1" s="52"/>
      <c r="AHX1" s="52"/>
      <c r="AHY1" s="52"/>
      <c r="AHZ1" s="52"/>
      <c r="AIA1" s="52"/>
      <c r="AIB1" s="52"/>
      <c r="AIC1" s="52"/>
      <c r="AID1" s="52"/>
      <c r="AIE1" s="52"/>
      <c r="AIF1" s="52"/>
      <c r="AIG1" s="52"/>
      <c r="AIH1" s="52"/>
      <c r="AII1" s="52"/>
      <c r="AIJ1" s="52"/>
      <c r="AIK1" s="52"/>
      <c r="AIL1" s="52"/>
      <c r="AIM1" s="52"/>
      <c r="AIN1" s="52"/>
      <c r="AIO1" s="52"/>
      <c r="AIP1" s="52"/>
      <c r="AIQ1" s="52"/>
      <c r="AIR1" s="52"/>
      <c r="AIS1" s="52"/>
      <c r="AIT1" s="52"/>
      <c r="AIU1" s="52"/>
      <c r="AIV1" s="52"/>
      <c r="AIW1" s="52"/>
      <c r="AIX1" s="52"/>
      <c r="AIY1" s="52"/>
      <c r="AIZ1" s="52"/>
      <c r="AJA1" s="52"/>
      <c r="AJB1" s="52"/>
      <c r="AJC1" s="52"/>
      <c r="AJD1" s="52"/>
      <c r="AJE1" s="52"/>
      <c r="AJF1" s="52"/>
      <c r="AJG1" s="52"/>
      <c r="AJH1" s="52"/>
      <c r="AJI1" s="52"/>
      <c r="AJJ1" s="52"/>
      <c r="AJK1" s="52"/>
      <c r="AJL1" s="52"/>
      <c r="AJM1" s="52"/>
      <c r="AJN1" s="52"/>
      <c r="AJO1" s="52"/>
      <c r="AJP1" s="52"/>
      <c r="AJQ1" s="52"/>
      <c r="AJR1" s="52"/>
      <c r="AJS1" s="52"/>
      <c r="AJT1" s="52"/>
      <c r="AJU1" s="52"/>
      <c r="AJV1" s="52"/>
      <c r="AJW1" s="52"/>
      <c r="AJX1" s="52"/>
      <c r="AJY1" s="52"/>
      <c r="AJZ1" s="52"/>
      <c r="AKA1" s="52"/>
      <c r="AKB1" s="52"/>
      <c r="AKC1" s="52"/>
      <c r="AKD1" s="52"/>
      <c r="AKE1" s="52"/>
      <c r="AKF1" s="52"/>
      <c r="AKG1" s="52"/>
      <c r="AKH1" s="52"/>
      <c r="AKI1" s="52"/>
      <c r="AKJ1" s="52"/>
      <c r="AKK1" s="52"/>
      <c r="AKL1" s="52"/>
      <c r="AKM1" s="52"/>
      <c r="AKN1" s="52"/>
      <c r="AKO1" s="52"/>
      <c r="AKP1" s="52"/>
      <c r="AKQ1" s="52"/>
      <c r="AKR1" s="52"/>
      <c r="AKS1" s="52"/>
      <c r="AKT1" s="52"/>
      <c r="AKU1" s="52"/>
      <c r="AKV1" s="52"/>
      <c r="AKW1" s="52"/>
      <c r="AKX1" s="52"/>
      <c r="AKY1" s="52"/>
      <c r="AKZ1" s="52"/>
      <c r="ALA1" s="52"/>
      <c r="ALB1" s="52"/>
      <c r="ALC1" s="52"/>
      <c r="ALD1" s="52"/>
      <c r="ALE1" s="52"/>
      <c r="ALF1" s="52"/>
      <c r="ALG1" s="52"/>
      <c r="ALH1" s="52"/>
      <c r="ALI1" s="52"/>
      <c r="ALJ1" s="52"/>
      <c r="ALK1" s="52"/>
    </row>
    <row r="2" spans="1:999" x14ac:dyDescent="0.25">
      <c r="A2" t="s">
        <v>8148</v>
      </c>
      <c r="B2" s="200" t="str">
        <f>IF(A2="","",VLOOKUP(A2,Config!K$6:L$26,2,FALSE))</f>
        <v>Auvergne-Rhône-Alpes</v>
      </c>
      <c r="C2">
        <v>1</v>
      </c>
      <c r="D2" t="s">
        <v>8159</v>
      </c>
      <c r="E2" t="s">
        <v>8163</v>
      </c>
      <c r="F2" t="s">
        <v>8164</v>
      </c>
      <c r="G2" t="s">
        <v>8181</v>
      </c>
      <c r="H2" s="49">
        <v>3</v>
      </c>
      <c r="I2" s="49">
        <v>11</v>
      </c>
      <c r="K2" s="49">
        <v>10</v>
      </c>
      <c r="BT2">
        <v>283</v>
      </c>
      <c r="BU2">
        <v>286</v>
      </c>
      <c r="BV2">
        <v>287</v>
      </c>
      <c r="BW2">
        <v>288</v>
      </c>
      <c r="BX2">
        <v>289</v>
      </c>
      <c r="BY2">
        <v>289</v>
      </c>
      <c r="BZ2">
        <v>298</v>
      </c>
      <c r="CA2">
        <v>302</v>
      </c>
      <c r="CB2">
        <v>323</v>
      </c>
      <c r="CC2">
        <v>319</v>
      </c>
      <c r="CD2">
        <v>319</v>
      </c>
      <c r="CE2">
        <v>319</v>
      </c>
      <c r="CF2">
        <v>322</v>
      </c>
      <c r="CG2">
        <v>322</v>
      </c>
      <c r="CH2">
        <v>322</v>
      </c>
      <c r="CI2">
        <v>322</v>
      </c>
      <c r="CJ2">
        <v>323</v>
      </c>
      <c r="CK2">
        <v>324</v>
      </c>
      <c r="CL2">
        <v>324</v>
      </c>
      <c r="CM2">
        <v>324</v>
      </c>
      <c r="CN2">
        <v>324</v>
      </c>
      <c r="CO2">
        <v>325</v>
      </c>
      <c r="CP2">
        <v>325</v>
      </c>
      <c r="CQ2">
        <v>329</v>
      </c>
      <c r="CR2">
        <v>329</v>
      </c>
      <c r="CS2">
        <v>331</v>
      </c>
      <c r="CT2">
        <v>331</v>
      </c>
      <c r="CU2">
        <v>331</v>
      </c>
      <c r="CV2">
        <v>331</v>
      </c>
      <c r="CW2">
        <v>341</v>
      </c>
      <c r="CX2">
        <v>333</v>
      </c>
      <c r="CY2">
        <v>344</v>
      </c>
      <c r="CZ2">
        <v>342</v>
      </c>
      <c r="DA2">
        <v>342</v>
      </c>
      <c r="DB2">
        <v>349</v>
      </c>
      <c r="DC2">
        <v>350</v>
      </c>
      <c r="DD2">
        <v>352</v>
      </c>
      <c r="DE2">
        <v>352</v>
      </c>
      <c r="DF2">
        <v>352</v>
      </c>
      <c r="DG2">
        <v>352</v>
      </c>
      <c r="DH2">
        <v>352</v>
      </c>
      <c r="DI2">
        <v>353</v>
      </c>
      <c r="DJ2">
        <v>353</v>
      </c>
      <c r="DK2">
        <v>354</v>
      </c>
      <c r="DL2">
        <v>354</v>
      </c>
      <c r="DM2">
        <v>354</v>
      </c>
    </row>
    <row r="3" spans="1:999" x14ac:dyDescent="0.25">
      <c r="A3" t="s">
        <v>8148</v>
      </c>
      <c r="B3" s="200" t="str">
        <f>IF(A3="","",VLOOKUP(A3,Config!K$6:L$26,2,FALSE))</f>
        <v>Auvergne-Rhône-Alpes</v>
      </c>
      <c r="C3">
        <v>2</v>
      </c>
      <c r="D3" t="s">
        <v>8160</v>
      </c>
      <c r="E3" t="s">
        <v>8163</v>
      </c>
      <c r="F3" t="s">
        <v>8164</v>
      </c>
      <c r="G3" t="s">
        <v>8181</v>
      </c>
      <c r="H3" s="49">
        <v>3</v>
      </c>
      <c r="I3" s="49">
        <v>12</v>
      </c>
      <c r="K3" s="49">
        <v>10</v>
      </c>
      <c r="BT3">
        <v>85</v>
      </c>
      <c r="BU3">
        <v>92</v>
      </c>
      <c r="BV3">
        <v>200</v>
      </c>
      <c r="BW3">
        <v>200</v>
      </c>
      <c r="BX3">
        <v>202</v>
      </c>
      <c r="BY3">
        <v>210</v>
      </c>
      <c r="BZ3">
        <v>210</v>
      </c>
      <c r="CA3">
        <v>211</v>
      </c>
      <c r="CB3">
        <v>229</v>
      </c>
      <c r="CC3">
        <v>232</v>
      </c>
      <c r="CD3">
        <v>228</v>
      </c>
      <c r="CE3">
        <v>232</v>
      </c>
      <c r="CF3">
        <v>241</v>
      </c>
      <c r="CG3">
        <v>241</v>
      </c>
      <c r="CH3">
        <v>241</v>
      </c>
      <c r="CI3">
        <v>255</v>
      </c>
      <c r="CJ3">
        <v>245</v>
      </c>
      <c r="CK3">
        <v>238</v>
      </c>
      <c r="CL3">
        <v>236</v>
      </c>
      <c r="CM3">
        <v>234</v>
      </c>
      <c r="CN3">
        <v>250</v>
      </c>
      <c r="CO3">
        <v>262</v>
      </c>
      <c r="CP3">
        <v>259</v>
      </c>
      <c r="CQ3">
        <v>265</v>
      </c>
      <c r="CR3">
        <v>266</v>
      </c>
      <c r="CS3">
        <v>268</v>
      </c>
      <c r="CT3">
        <v>271</v>
      </c>
      <c r="CU3">
        <v>280</v>
      </c>
      <c r="CV3">
        <v>273</v>
      </c>
      <c r="CW3">
        <v>290</v>
      </c>
      <c r="CX3">
        <v>282</v>
      </c>
      <c r="CY3">
        <v>285</v>
      </c>
      <c r="CZ3">
        <v>290</v>
      </c>
      <c r="DA3">
        <v>286</v>
      </c>
      <c r="DB3">
        <v>294</v>
      </c>
      <c r="DC3">
        <v>277</v>
      </c>
      <c r="DD3">
        <v>298</v>
      </c>
      <c r="DE3">
        <v>303</v>
      </c>
      <c r="DF3">
        <v>305</v>
      </c>
      <c r="DG3">
        <v>302</v>
      </c>
      <c r="DH3">
        <v>301</v>
      </c>
      <c r="DI3">
        <v>303</v>
      </c>
      <c r="DJ3">
        <v>298</v>
      </c>
      <c r="DK3">
        <v>305</v>
      </c>
      <c r="DL3">
        <v>308</v>
      </c>
      <c r="DM3">
        <v>304</v>
      </c>
    </row>
    <row r="4" spans="1:999" x14ac:dyDescent="0.25">
      <c r="A4" t="s">
        <v>8148</v>
      </c>
      <c r="B4" s="200" t="str">
        <f>IF(A4="","",VLOOKUP(A4,Config!K$6:L$26,2,FALSE))</f>
        <v>Auvergne-Rhône-Alpes</v>
      </c>
      <c r="C4">
        <v>3</v>
      </c>
      <c r="D4" t="s">
        <v>8161</v>
      </c>
      <c r="E4" t="s">
        <v>8163</v>
      </c>
      <c r="F4" t="s">
        <v>8164</v>
      </c>
      <c r="G4" t="s">
        <v>8181</v>
      </c>
      <c r="H4" s="49">
        <v>3</v>
      </c>
      <c r="I4" s="49">
        <v>13</v>
      </c>
      <c r="K4" s="49">
        <v>10</v>
      </c>
      <c r="BT4">
        <v>342</v>
      </c>
      <c r="BU4">
        <v>341</v>
      </c>
      <c r="BV4">
        <v>341</v>
      </c>
      <c r="BW4">
        <v>341</v>
      </c>
      <c r="BX4">
        <v>341</v>
      </c>
      <c r="BY4">
        <v>341</v>
      </c>
      <c r="BZ4">
        <v>341</v>
      </c>
      <c r="CA4">
        <v>341</v>
      </c>
      <c r="CB4">
        <v>341</v>
      </c>
      <c r="CC4">
        <v>331</v>
      </c>
      <c r="CD4">
        <v>331</v>
      </c>
      <c r="CE4">
        <v>331</v>
      </c>
      <c r="CF4">
        <v>331</v>
      </c>
      <c r="CG4">
        <v>331</v>
      </c>
      <c r="CH4">
        <v>331</v>
      </c>
      <c r="CI4">
        <v>331</v>
      </c>
      <c r="CJ4">
        <v>331</v>
      </c>
      <c r="CK4">
        <v>331</v>
      </c>
      <c r="CL4">
        <v>331</v>
      </c>
      <c r="CM4">
        <v>331</v>
      </c>
      <c r="CN4">
        <v>331</v>
      </c>
      <c r="CO4">
        <v>340</v>
      </c>
      <c r="CP4">
        <v>331</v>
      </c>
      <c r="CQ4">
        <v>331</v>
      </c>
      <c r="CR4">
        <v>331</v>
      </c>
      <c r="CS4">
        <v>331</v>
      </c>
      <c r="CT4">
        <v>331</v>
      </c>
      <c r="CU4">
        <v>331</v>
      </c>
      <c r="CV4">
        <v>331</v>
      </c>
      <c r="CW4">
        <v>342</v>
      </c>
      <c r="CX4">
        <v>331</v>
      </c>
      <c r="CY4">
        <v>342</v>
      </c>
      <c r="CZ4">
        <v>340</v>
      </c>
      <c r="DA4">
        <v>353</v>
      </c>
      <c r="DB4">
        <v>353</v>
      </c>
      <c r="DC4">
        <v>353</v>
      </c>
      <c r="DD4">
        <v>353</v>
      </c>
      <c r="DE4">
        <v>353</v>
      </c>
      <c r="DF4">
        <v>353</v>
      </c>
      <c r="DG4">
        <v>353</v>
      </c>
      <c r="DH4">
        <v>353</v>
      </c>
      <c r="DI4">
        <v>353</v>
      </c>
      <c r="DJ4">
        <v>353</v>
      </c>
      <c r="DK4">
        <v>353</v>
      </c>
      <c r="DL4">
        <v>353</v>
      </c>
      <c r="DM4">
        <v>353</v>
      </c>
    </row>
    <row r="5" spans="1:999" x14ac:dyDescent="0.25">
      <c r="A5" t="s">
        <v>8148</v>
      </c>
      <c r="B5" s="200" t="str">
        <f>IF(A5="","",VLOOKUP(A5,Config!K$6:L$26,2,FALSE))</f>
        <v>Auvergne-Rhône-Alpes</v>
      </c>
      <c r="C5">
        <v>4</v>
      </c>
      <c r="D5" t="s">
        <v>8162</v>
      </c>
      <c r="E5" t="s">
        <v>8163</v>
      </c>
      <c r="F5" t="s">
        <v>8164</v>
      </c>
      <c r="G5" t="s">
        <v>8181</v>
      </c>
      <c r="H5" s="49">
        <v>3</v>
      </c>
      <c r="I5" s="49">
        <v>22</v>
      </c>
      <c r="K5" s="49">
        <v>21</v>
      </c>
      <c r="BT5">
        <v>71555</v>
      </c>
      <c r="BU5">
        <v>78944</v>
      </c>
      <c r="BV5">
        <v>657195</v>
      </c>
      <c r="BW5">
        <v>654603</v>
      </c>
      <c r="BX5">
        <v>627025</v>
      </c>
      <c r="BY5">
        <v>798810</v>
      </c>
      <c r="BZ5">
        <v>664205</v>
      </c>
      <c r="CA5">
        <v>518737</v>
      </c>
      <c r="CB5">
        <v>705074</v>
      </c>
      <c r="CC5">
        <v>761932</v>
      </c>
      <c r="CD5">
        <v>697671</v>
      </c>
      <c r="CE5">
        <v>749137</v>
      </c>
      <c r="CF5">
        <v>689211</v>
      </c>
      <c r="CG5">
        <v>802896</v>
      </c>
      <c r="CH5">
        <v>891541</v>
      </c>
      <c r="CI5">
        <v>774389</v>
      </c>
      <c r="CJ5">
        <v>822856</v>
      </c>
      <c r="CK5">
        <v>564877</v>
      </c>
      <c r="CL5">
        <v>781100</v>
      </c>
      <c r="CM5">
        <v>572976</v>
      </c>
      <c r="CN5">
        <v>808562</v>
      </c>
      <c r="CO5">
        <v>887522</v>
      </c>
      <c r="CP5">
        <v>817616</v>
      </c>
      <c r="CQ5">
        <v>825342</v>
      </c>
      <c r="CR5">
        <v>1074036</v>
      </c>
      <c r="CS5">
        <v>890826</v>
      </c>
      <c r="CT5">
        <v>1140158</v>
      </c>
      <c r="CU5">
        <v>932145</v>
      </c>
      <c r="CV5">
        <v>1044830</v>
      </c>
      <c r="CW5">
        <v>1207854</v>
      </c>
      <c r="CX5">
        <v>917578</v>
      </c>
      <c r="CY5">
        <v>852315</v>
      </c>
      <c r="CZ5">
        <v>1069876</v>
      </c>
      <c r="DA5">
        <v>1234416</v>
      </c>
      <c r="DB5">
        <v>1197982</v>
      </c>
      <c r="DC5">
        <v>1010591</v>
      </c>
      <c r="DD5">
        <v>1372322</v>
      </c>
      <c r="DE5">
        <v>1670066</v>
      </c>
      <c r="DF5">
        <v>1743644</v>
      </c>
      <c r="DG5">
        <v>1318075</v>
      </c>
      <c r="DH5">
        <v>1321642</v>
      </c>
      <c r="DI5">
        <v>1290053</v>
      </c>
      <c r="DJ5">
        <v>1456549</v>
      </c>
      <c r="DK5">
        <v>1015448</v>
      </c>
      <c r="DL5">
        <v>1557480</v>
      </c>
      <c r="DM5">
        <v>1890648</v>
      </c>
    </row>
    <row r="6" spans="1:999" x14ac:dyDescent="0.25">
      <c r="A6" t="s">
        <v>8148</v>
      </c>
      <c r="B6" s="200" t="str">
        <f>IF(A6="","",VLOOKUP(A6,Config!K$6:L$26,2,FALSE))</f>
        <v>Auvergne-Rhône-Alpes</v>
      </c>
      <c r="C6">
        <v>5</v>
      </c>
      <c r="D6" t="s">
        <v>8166</v>
      </c>
      <c r="E6" t="s">
        <v>8163</v>
      </c>
      <c r="F6" t="s">
        <v>8164</v>
      </c>
      <c r="G6" t="s">
        <v>8182</v>
      </c>
      <c r="H6" s="49">
        <v>3</v>
      </c>
      <c r="I6" s="49">
        <v>7</v>
      </c>
      <c r="K6" s="49">
        <v>2</v>
      </c>
      <c r="BT6">
        <v>95996</v>
      </c>
      <c r="BU6">
        <v>107881</v>
      </c>
      <c r="BV6">
        <v>395547</v>
      </c>
      <c r="BW6">
        <v>452724</v>
      </c>
      <c r="BX6">
        <v>359514</v>
      </c>
      <c r="BY6">
        <v>490649</v>
      </c>
      <c r="BZ6">
        <v>419433</v>
      </c>
      <c r="CA6">
        <v>610230</v>
      </c>
      <c r="CB6">
        <v>549019</v>
      </c>
      <c r="CC6">
        <v>566874</v>
      </c>
      <c r="CD6">
        <v>534110</v>
      </c>
      <c r="CE6">
        <v>628957</v>
      </c>
      <c r="CF6">
        <v>781232</v>
      </c>
      <c r="CG6">
        <v>634809</v>
      </c>
      <c r="CH6">
        <v>635622</v>
      </c>
      <c r="CI6">
        <v>566159</v>
      </c>
      <c r="CJ6">
        <v>598324</v>
      </c>
      <c r="CK6">
        <v>440938</v>
      </c>
      <c r="CL6">
        <v>473716</v>
      </c>
      <c r="CM6">
        <v>387436</v>
      </c>
      <c r="CN6">
        <v>476262</v>
      </c>
      <c r="CO6">
        <v>481562</v>
      </c>
      <c r="CP6">
        <v>477237</v>
      </c>
      <c r="CQ6">
        <v>600564</v>
      </c>
      <c r="CR6">
        <v>662249</v>
      </c>
      <c r="CS6">
        <v>468416</v>
      </c>
      <c r="CT6">
        <v>589486</v>
      </c>
      <c r="CU6">
        <v>542657</v>
      </c>
      <c r="CV6">
        <v>529841</v>
      </c>
      <c r="CW6">
        <v>523695</v>
      </c>
      <c r="CX6">
        <v>521088</v>
      </c>
      <c r="CY6">
        <v>475138</v>
      </c>
      <c r="CZ6">
        <v>649705</v>
      </c>
      <c r="DA6">
        <v>570085</v>
      </c>
      <c r="DB6">
        <v>583739</v>
      </c>
      <c r="DC6">
        <v>425135</v>
      </c>
      <c r="DD6">
        <v>648990</v>
      </c>
      <c r="DE6">
        <v>639950</v>
      </c>
      <c r="DF6">
        <v>736776</v>
      </c>
      <c r="DG6">
        <v>720855</v>
      </c>
      <c r="DH6">
        <v>683829</v>
      </c>
      <c r="DI6">
        <v>698306</v>
      </c>
      <c r="DJ6">
        <v>932625</v>
      </c>
      <c r="DK6">
        <v>736065</v>
      </c>
      <c r="DL6">
        <v>1041242</v>
      </c>
      <c r="DM6">
        <v>1241932</v>
      </c>
    </row>
    <row r="7" spans="1:999" x14ac:dyDescent="0.25">
      <c r="A7" t="s">
        <v>8148</v>
      </c>
      <c r="B7" s="200" t="str">
        <f>IF(A7="","",VLOOKUP(A7,Config!K$6:L$26,2,FALSE))</f>
        <v>Auvergne-Rhône-Alpes</v>
      </c>
      <c r="C7">
        <v>6</v>
      </c>
      <c r="D7" t="s">
        <v>8167</v>
      </c>
      <c r="E7" t="s">
        <v>8163</v>
      </c>
      <c r="F7" t="s">
        <v>8164</v>
      </c>
      <c r="G7" t="s">
        <v>8182</v>
      </c>
      <c r="H7" s="49">
        <v>3</v>
      </c>
      <c r="I7" s="49">
        <v>8</v>
      </c>
      <c r="K7" s="49">
        <v>2</v>
      </c>
      <c r="BT7">
        <v>14070</v>
      </c>
      <c r="BU7">
        <v>15204</v>
      </c>
      <c r="BV7">
        <v>16644</v>
      </c>
      <c r="BW7">
        <v>17544</v>
      </c>
      <c r="BX7">
        <v>18946</v>
      </c>
      <c r="BY7">
        <v>19867</v>
      </c>
      <c r="BZ7">
        <v>20457</v>
      </c>
      <c r="CA7">
        <v>24916</v>
      </c>
      <c r="CB7">
        <v>25373</v>
      </c>
      <c r="CC7">
        <v>26591</v>
      </c>
      <c r="CD7">
        <v>26222</v>
      </c>
      <c r="CE7">
        <v>26554</v>
      </c>
      <c r="CF7">
        <v>26850</v>
      </c>
      <c r="CG7">
        <v>26845</v>
      </c>
      <c r="CH7">
        <v>27822</v>
      </c>
      <c r="CI7">
        <v>27886</v>
      </c>
      <c r="CJ7">
        <v>27719</v>
      </c>
      <c r="CK7">
        <v>27988</v>
      </c>
      <c r="CL7">
        <v>29352</v>
      </c>
      <c r="CM7">
        <v>29634</v>
      </c>
      <c r="CN7">
        <v>30106</v>
      </c>
      <c r="CO7">
        <v>30525</v>
      </c>
      <c r="CP7">
        <v>31271</v>
      </c>
      <c r="CQ7">
        <v>32398</v>
      </c>
      <c r="CR7">
        <v>32375</v>
      </c>
      <c r="CS7">
        <v>32525</v>
      </c>
      <c r="CT7">
        <v>32752</v>
      </c>
      <c r="CU7">
        <v>32664</v>
      </c>
      <c r="CV7">
        <v>33232</v>
      </c>
      <c r="CW7">
        <v>34168</v>
      </c>
      <c r="CX7">
        <v>33989</v>
      </c>
      <c r="CY7">
        <v>34263</v>
      </c>
      <c r="CZ7">
        <v>34156</v>
      </c>
      <c r="DA7">
        <v>34527</v>
      </c>
      <c r="DB7">
        <v>34656</v>
      </c>
      <c r="DC7">
        <v>34353</v>
      </c>
      <c r="DD7">
        <v>34074</v>
      </c>
      <c r="DE7">
        <v>42058</v>
      </c>
      <c r="DF7">
        <v>42390</v>
      </c>
      <c r="DG7">
        <v>42470</v>
      </c>
      <c r="DH7">
        <v>42944</v>
      </c>
      <c r="DI7">
        <v>43196</v>
      </c>
      <c r="DJ7">
        <v>44017</v>
      </c>
      <c r="DK7">
        <v>43820</v>
      </c>
      <c r="DL7">
        <v>44088</v>
      </c>
      <c r="DM7">
        <v>44365</v>
      </c>
    </row>
    <row r="8" spans="1:999" x14ac:dyDescent="0.25">
      <c r="A8" t="s">
        <v>8148</v>
      </c>
      <c r="B8" s="200" t="str">
        <f>IF(A8="","",VLOOKUP(A8,Config!K$6:L$26,2,FALSE))</f>
        <v>Auvergne-Rhône-Alpes</v>
      </c>
      <c r="C8">
        <v>7</v>
      </c>
      <c r="D8" t="s">
        <v>8168</v>
      </c>
      <c r="E8" t="s">
        <v>8163</v>
      </c>
      <c r="F8" t="s">
        <v>8174</v>
      </c>
      <c r="G8" t="s">
        <v>8181</v>
      </c>
      <c r="H8" s="49">
        <v>3</v>
      </c>
      <c r="I8" s="49">
        <v>26</v>
      </c>
      <c r="K8" s="49">
        <v>20</v>
      </c>
      <c r="BT8">
        <v>33</v>
      </c>
      <c r="BU8">
        <v>33</v>
      </c>
      <c r="BV8">
        <v>33</v>
      </c>
      <c r="BW8">
        <v>33</v>
      </c>
      <c r="BX8">
        <v>33</v>
      </c>
      <c r="BY8">
        <v>32</v>
      </c>
      <c r="BZ8">
        <v>33</v>
      </c>
      <c r="CA8">
        <v>33</v>
      </c>
      <c r="CB8">
        <v>33</v>
      </c>
      <c r="CC8">
        <v>33</v>
      </c>
      <c r="CD8">
        <v>35</v>
      </c>
      <c r="CE8">
        <v>35</v>
      </c>
      <c r="CF8">
        <v>35</v>
      </c>
      <c r="CG8">
        <v>35</v>
      </c>
      <c r="CH8">
        <v>35</v>
      </c>
      <c r="CI8">
        <v>35</v>
      </c>
      <c r="CJ8">
        <v>35</v>
      </c>
      <c r="CK8">
        <v>35</v>
      </c>
      <c r="CL8">
        <v>35</v>
      </c>
      <c r="CM8">
        <v>35</v>
      </c>
      <c r="CN8">
        <v>35</v>
      </c>
      <c r="CO8">
        <v>35</v>
      </c>
      <c r="CP8">
        <v>35</v>
      </c>
      <c r="CQ8">
        <v>35</v>
      </c>
      <c r="CR8">
        <v>36</v>
      </c>
      <c r="CS8">
        <v>36</v>
      </c>
      <c r="CT8">
        <v>36</v>
      </c>
      <c r="CU8">
        <v>36</v>
      </c>
      <c r="CV8">
        <v>36</v>
      </c>
      <c r="CW8">
        <v>36</v>
      </c>
      <c r="CX8">
        <v>36</v>
      </c>
      <c r="CY8">
        <v>36</v>
      </c>
      <c r="CZ8">
        <v>36</v>
      </c>
      <c r="DA8">
        <v>36</v>
      </c>
      <c r="DB8">
        <v>36</v>
      </c>
      <c r="DC8">
        <v>36</v>
      </c>
      <c r="DD8">
        <v>36</v>
      </c>
      <c r="DE8">
        <v>36</v>
      </c>
      <c r="DF8">
        <v>36</v>
      </c>
      <c r="DG8">
        <v>36</v>
      </c>
      <c r="DH8">
        <v>36</v>
      </c>
      <c r="DI8">
        <v>36</v>
      </c>
      <c r="DJ8">
        <v>36</v>
      </c>
      <c r="DK8">
        <v>36</v>
      </c>
      <c r="DL8">
        <v>36</v>
      </c>
      <c r="DM8">
        <v>36</v>
      </c>
    </row>
    <row r="9" spans="1:999" x14ac:dyDescent="0.25">
      <c r="A9" t="s">
        <v>8148</v>
      </c>
      <c r="B9" s="200" t="str">
        <f>IF(A9="","",VLOOKUP(A9,Config!K$6:L$26,2,FALSE))</f>
        <v>Auvergne-Rhône-Alpes</v>
      </c>
      <c r="C9">
        <v>8</v>
      </c>
      <c r="D9" t="s">
        <v>8169</v>
      </c>
      <c r="E9" t="s">
        <v>8163</v>
      </c>
      <c r="F9" t="s">
        <v>8174</v>
      </c>
      <c r="G9" t="s">
        <v>8181</v>
      </c>
      <c r="H9" s="49">
        <v>3</v>
      </c>
      <c r="I9" s="49">
        <v>24</v>
      </c>
      <c r="K9" s="49">
        <v>20</v>
      </c>
      <c r="BT9">
        <v>30</v>
      </c>
      <c r="BU9">
        <v>29</v>
      </c>
      <c r="BV9">
        <v>30</v>
      </c>
      <c r="BW9">
        <v>30</v>
      </c>
      <c r="BX9">
        <v>31</v>
      </c>
      <c r="BY9">
        <v>30</v>
      </c>
      <c r="BZ9">
        <v>32</v>
      </c>
      <c r="CA9">
        <v>32</v>
      </c>
      <c r="CB9">
        <v>31</v>
      </c>
      <c r="CC9">
        <v>30</v>
      </c>
      <c r="CD9">
        <v>30</v>
      </c>
      <c r="CE9">
        <v>31</v>
      </c>
      <c r="CF9">
        <v>30</v>
      </c>
      <c r="CG9">
        <v>30</v>
      </c>
      <c r="CH9">
        <v>30</v>
      </c>
      <c r="CI9">
        <v>31</v>
      </c>
      <c r="CJ9">
        <v>30</v>
      </c>
      <c r="CK9">
        <v>31</v>
      </c>
      <c r="CL9">
        <v>30</v>
      </c>
      <c r="CM9">
        <v>31</v>
      </c>
      <c r="CN9">
        <v>31</v>
      </c>
      <c r="CO9">
        <v>29</v>
      </c>
      <c r="CP9">
        <v>31</v>
      </c>
      <c r="CQ9">
        <v>28</v>
      </c>
      <c r="CR9">
        <v>31</v>
      </c>
      <c r="CS9">
        <v>31</v>
      </c>
      <c r="CT9">
        <v>31</v>
      </c>
      <c r="CU9">
        <v>32</v>
      </c>
      <c r="CV9">
        <v>32</v>
      </c>
      <c r="CW9">
        <v>27</v>
      </c>
      <c r="CX9">
        <v>31</v>
      </c>
      <c r="CY9">
        <v>31</v>
      </c>
      <c r="CZ9">
        <v>31</v>
      </c>
      <c r="DA9">
        <v>31</v>
      </c>
      <c r="DB9">
        <v>33</v>
      </c>
      <c r="DC9">
        <v>33</v>
      </c>
      <c r="DD9">
        <v>33</v>
      </c>
      <c r="DE9">
        <v>33</v>
      </c>
      <c r="DF9">
        <v>33</v>
      </c>
      <c r="DG9">
        <v>33</v>
      </c>
      <c r="DH9">
        <v>33</v>
      </c>
      <c r="DI9">
        <v>32</v>
      </c>
      <c r="DJ9">
        <v>30</v>
      </c>
      <c r="DK9">
        <v>30</v>
      </c>
      <c r="DL9">
        <v>31</v>
      </c>
      <c r="DM9">
        <v>32</v>
      </c>
    </row>
    <row r="10" spans="1:999" x14ac:dyDescent="0.25">
      <c r="A10" t="s">
        <v>8148</v>
      </c>
      <c r="B10" s="200" t="str">
        <f>IF(A10="","",VLOOKUP(A10,Config!K$6:L$26,2,FALSE))</f>
        <v>Auvergne-Rhône-Alpes</v>
      </c>
      <c r="C10">
        <v>9</v>
      </c>
      <c r="D10" t="s">
        <v>8170</v>
      </c>
      <c r="E10" t="s">
        <v>8163</v>
      </c>
      <c r="F10" t="s">
        <v>8174</v>
      </c>
      <c r="G10" t="s">
        <v>8181</v>
      </c>
      <c r="H10" s="49">
        <v>3</v>
      </c>
      <c r="I10" s="49">
        <v>22</v>
      </c>
      <c r="K10" s="49">
        <v>20</v>
      </c>
      <c r="BT10">
        <v>37</v>
      </c>
      <c r="BU10">
        <v>37</v>
      </c>
      <c r="BV10">
        <v>37</v>
      </c>
      <c r="BW10">
        <v>37</v>
      </c>
      <c r="BX10">
        <v>37</v>
      </c>
      <c r="BY10">
        <v>37</v>
      </c>
      <c r="BZ10">
        <v>37</v>
      </c>
      <c r="CA10">
        <v>37</v>
      </c>
      <c r="CB10">
        <v>36</v>
      </c>
      <c r="CC10">
        <v>36</v>
      </c>
      <c r="CD10">
        <v>36</v>
      </c>
      <c r="CE10">
        <v>36</v>
      </c>
      <c r="CF10">
        <v>36</v>
      </c>
      <c r="CG10">
        <v>36</v>
      </c>
      <c r="CH10">
        <v>36</v>
      </c>
      <c r="CI10">
        <v>36</v>
      </c>
      <c r="CJ10">
        <v>36</v>
      </c>
      <c r="CK10">
        <v>36</v>
      </c>
      <c r="CL10">
        <v>36</v>
      </c>
      <c r="CM10">
        <v>36</v>
      </c>
      <c r="CN10">
        <v>36</v>
      </c>
      <c r="CO10">
        <v>36</v>
      </c>
      <c r="CP10">
        <v>36</v>
      </c>
      <c r="CQ10">
        <v>36</v>
      </c>
      <c r="CR10">
        <v>36</v>
      </c>
      <c r="CS10">
        <v>36</v>
      </c>
      <c r="CT10">
        <v>36</v>
      </c>
      <c r="CU10">
        <v>36</v>
      </c>
      <c r="CV10">
        <v>36</v>
      </c>
      <c r="CW10">
        <v>36</v>
      </c>
      <c r="CX10">
        <v>36</v>
      </c>
      <c r="CY10">
        <v>36</v>
      </c>
      <c r="CZ10">
        <v>36</v>
      </c>
      <c r="DA10">
        <v>36</v>
      </c>
      <c r="DB10">
        <v>36</v>
      </c>
      <c r="DC10">
        <v>36</v>
      </c>
      <c r="DD10">
        <v>36</v>
      </c>
      <c r="DE10">
        <v>36</v>
      </c>
      <c r="DF10">
        <v>36</v>
      </c>
      <c r="DG10">
        <v>36</v>
      </c>
      <c r="DH10">
        <v>36</v>
      </c>
      <c r="DI10">
        <v>36</v>
      </c>
      <c r="DJ10">
        <v>36</v>
      </c>
      <c r="DK10">
        <v>36</v>
      </c>
      <c r="DL10">
        <v>36</v>
      </c>
      <c r="DM10">
        <v>36</v>
      </c>
    </row>
    <row r="11" spans="1:999" x14ac:dyDescent="0.25">
      <c r="A11" t="s">
        <v>8148</v>
      </c>
      <c r="B11" s="200" t="str">
        <f>IF(A11="","",VLOOKUP(A11,Config!K$6:L$26,2,FALSE))</f>
        <v>Auvergne-Rhône-Alpes</v>
      </c>
      <c r="C11">
        <v>10</v>
      </c>
      <c r="D11" t="s">
        <v>8171</v>
      </c>
      <c r="E11" t="s">
        <v>8163</v>
      </c>
      <c r="F11" t="s">
        <v>8174</v>
      </c>
      <c r="G11" t="s">
        <v>8182</v>
      </c>
      <c r="H11" s="49">
        <v>3</v>
      </c>
      <c r="I11" s="49">
        <v>5</v>
      </c>
      <c r="K11" s="49">
        <v>2</v>
      </c>
      <c r="BT11">
        <v>67163</v>
      </c>
      <c r="BU11">
        <v>66086</v>
      </c>
      <c r="BV11">
        <v>90260</v>
      </c>
      <c r="BW11">
        <v>93557</v>
      </c>
      <c r="BX11">
        <v>88945</v>
      </c>
      <c r="BY11">
        <v>101239</v>
      </c>
      <c r="BZ11">
        <v>99461</v>
      </c>
      <c r="CA11">
        <v>94715</v>
      </c>
      <c r="CB11">
        <v>104870</v>
      </c>
      <c r="CC11">
        <v>104186</v>
      </c>
      <c r="CD11">
        <v>115778</v>
      </c>
      <c r="CE11">
        <v>130373</v>
      </c>
      <c r="CF11">
        <v>143235</v>
      </c>
      <c r="CG11">
        <v>128410</v>
      </c>
      <c r="CH11">
        <v>154666</v>
      </c>
      <c r="CI11">
        <v>146461</v>
      </c>
      <c r="CJ11">
        <v>159595</v>
      </c>
      <c r="CK11">
        <v>142707</v>
      </c>
      <c r="CL11">
        <v>161181</v>
      </c>
      <c r="CM11">
        <v>157512</v>
      </c>
      <c r="CN11">
        <v>177133</v>
      </c>
      <c r="CO11">
        <v>183572</v>
      </c>
      <c r="CP11">
        <v>230009</v>
      </c>
      <c r="CQ11">
        <v>242414</v>
      </c>
      <c r="CR11">
        <v>299664</v>
      </c>
      <c r="CS11">
        <v>290051</v>
      </c>
      <c r="CT11">
        <v>376569</v>
      </c>
      <c r="CU11">
        <v>347457</v>
      </c>
      <c r="CV11">
        <v>439295</v>
      </c>
      <c r="CW11">
        <v>228333</v>
      </c>
      <c r="CX11">
        <v>442315</v>
      </c>
      <c r="CY11">
        <v>466182</v>
      </c>
      <c r="CZ11">
        <v>603187</v>
      </c>
      <c r="DA11">
        <v>619694</v>
      </c>
      <c r="DB11">
        <v>624457</v>
      </c>
      <c r="DC11">
        <v>603822</v>
      </c>
      <c r="DD11">
        <v>710441</v>
      </c>
      <c r="DE11">
        <v>625716</v>
      </c>
      <c r="DF11">
        <v>795079</v>
      </c>
      <c r="DG11">
        <v>769951</v>
      </c>
      <c r="DH11">
        <v>782717</v>
      </c>
      <c r="DI11">
        <v>792090</v>
      </c>
      <c r="DJ11">
        <v>765409</v>
      </c>
      <c r="DK11">
        <v>684275</v>
      </c>
      <c r="DL11">
        <v>812354</v>
      </c>
      <c r="DM11">
        <v>924046</v>
      </c>
    </row>
    <row r="12" spans="1:999" x14ac:dyDescent="0.25">
      <c r="A12" t="s">
        <v>8148</v>
      </c>
      <c r="B12" s="200" t="str">
        <f>IF(A12="","",VLOOKUP(A12,Config!K$6:L$26,2,FALSE))</f>
        <v>Auvergne-Rhône-Alpes</v>
      </c>
      <c r="C12">
        <v>11</v>
      </c>
      <c r="D12" t="s">
        <v>8172</v>
      </c>
      <c r="E12" t="s">
        <v>8163</v>
      </c>
      <c r="F12" t="s">
        <v>8174</v>
      </c>
      <c r="G12" t="s">
        <v>8182</v>
      </c>
      <c r="H12" s="49">
        <v>3</v>
      </c>
      <c r="I12" s="49">
        <v>14</v>
      </c>
      <c r="K12" s="49">
        <v>12</v>
      </c>
      <c r="BT12">
        <v>2050</v>
      </c>
      <c r="BU12">
        <v>2223</v>
      </c>
      <c r="BV12">
        <v>10511</v>
      </c>
      <c r="BW12">
        <v>14094</v>
      </c>
      <c r="BX12">
        <v>11133</v>
      </c>
      <c r="BY12">
        <v>15918</v>
      </c>
      <c r="BZ12">
        <v>16229</v>
      </c>
      <c r="CA12">
        <v>33611</v>
      </c>
      <c r="CB12">
        <v>19824</v>
      </c>
      <c r="CC12">
        <v>16841</v>
      </c>
      <c r="CD12">
        <v>19975</v>
      </c>
      <c r="CE12">
        <v>34581</v>
      </c>
      <c r="CF12">
        <v>46334</v>
      </c>
      <c r="CG12">
        <v>23676</v>
      </c>
      <c r="CH12">
        <v>21022</v>
      </c>
      <c r="CI12">
        <v>25927</v>
      </c>
      <c r="CJ12">
        <v>19792</v>
      </c>
      <c r="CK12">
        <v>19076</v>
      </c>
      <c r="CL12">
        <v>18143</v>
      </c>
      <c r="CM12">
        <v>13181</v>
      </c>
      <c r="CN12">
        <v>14026</v>
      </c>
      <c r="CO12">
        <v>17190</v>
      </c>
      <c r="CP12">
        <v>15485</v>
      </c>
      <c r="CQ12">
        <v>21890</v>
      </c>
      <c r="CR12">
        <v>21951</v>
      </c>
      <c r="CS12">
        <v>18097</v>
      </c>
      <c r="CT12">
        <v>18520</v>
      </c>
      <c r="CU12">
        <v>14937</v>
      </c>
      <c r="CV12">
        <v>23146</v>
      </c>
      <c r="CW12">
        <v>30711</v>
      </c>
      <c r="CX12">
        <v>11717</v>
      </c>
      <c r="CY12">
        <v>9456</v>
      </c>
      <c r="CZ12">
        <v>19050</v>
      </c>
      <c r="DA12">
        <v>16603</v>
      </c>
      <c r="DB12">
        <v>16354</v>
      </c>
      <c r="DC12">
        <v>15518</v>
      </c>
      <c r="DD12">
        <v>19638</v>
      </c>
      <c r="DE12">
        <v>22405</v>
      </c>
      <c r="DF12">
        <v>57399</v>
      </c>
      <c r="DG12">
        <v>55748</v>
      </c>
      <c r="DH12">
        <v>54501</v>
      </c>
      <c r="DI12">
        <v>55547</v>
      </c>
      <c r="DJ12">
        <v>47596</v>
      </c>
      <c r="DK12">
        <v>38272</v>
      </c>
      <c r="DL12">
        <v>61874</v>
      </c>
      <c r="DM12">
        <v>66076</v>
      </c>
    </row>
    <row r="13" spans="1:999" x14ac:dyDescent="0.25">
      <c r="A13" t="s">
        <v>8148</v>
      </c>
      <c r="B13" s="200" t="str">
        <f>IF(A13="","",VLOOKUP(A13,Config!K$6:L$26,2,FALSE))</f>
        <v>Auvergne-Rhône-Alpes</v>
      </c>
      <c r="C13">
        <v>12</v>
      </c>
      <c r="D13" t="s">
        <v>8173</v>
      </c>
      <c r="E13" t="s">
        <v>8163</v>
      </c>
      <c r="F13" t="s">
        <v>8174</v>
      </c>
      <c r="G13" t="s">
        <v>8182</v>
      </c>
      <c r="H13" s="49">
        <v>3</v>
      </c>
      <c r="I13" s="49">
        <v>6</v>
      </c>
      <c r="K13" s="49">
        <v>2</v>
      </c>
      <c r="BT13">
        <v>575</v>
      </c>
      <c r="BU13">
        <v>591</v>
      </c>
      <c r="BV13">
        <v>611</v>
      </c>
      <c r="BW13">
        <v>660</v>
      </c>
      <c r="BX13">
        <v>734</v>
      </c>
      <c r="BY13">
        <v>668</v>
      </c>
      <c r="BZ13">
        <v>763</v>
      </c>
      <c r="CA13">
        <v>768</v>
      </c>
      <c r="CB13">
        <v>548</v>
      </c>
      <c r="CC13">
        <v>566</v>
      </c>
      <c r="CD13">
        <v>572</v>
      </c>
      <c r="CE13">
        <v>583</v>
      </c>
      <c r="CF13">
        <v>649</v>
      </c>
      <c r="CG13">
        <v>648</v>
      </c>
      <c r="CH13">
        <v>654</v>
      </c>
      <c r="CI13">
        <v>658</v>
      </c>
      <c r="CJ13">
        <v>666</v>
      </c>
      <c r="CK13">
        <v>691</v>
      </c>
      <c r="CL13">
        <v>699</v>
      </c>
      <c r="CM13">
        <v>705</v>
      </c>
      <c r="CN13">
        <v>737</v>
      </c>
      <c r="CO13">
        <v>749</v>
      </c>
      <c r="CP13">
        <v>752</v>
      </c>
      <c r="CQ13">
        <v>785</v>
      </c>
      <c r="CR13">
        <v>782</v>
      </c>
      <c r="CS13">
        <v>778</v>
      </c>
      <c r="CT13">
        <v>784</v>
      </c>
      <c r="CU13">
        <v>776</v>
      </c>
      <c r="CV13">
        <v>836</v>
      </c>
      <c r="CW13">
        <v>847</v>
      </c>
      <c r="CX13">
        <v>881</v>
      </c>
      <c r="CY13">
        <v>886</v>
      </c>
      <c r="CZ13">
        <v>896</v>
      </c>
      <c r="DA13">
        <v>899</v>
      </c>
      <c r="DB13">
        <v>901</v>
      </c>
      <c r="DC13">
        <v>659</v>
      </c>
      <c r="DD13">
        <v>909</v>
      </c>
      <c r="DE13">
        <v>949</v>
      </c>
      <c r="DF13">
        <v>950</v>
      </c>
      <c r="DG13">
        <v>952</v>
      </c>
      <c r="DH13">
        <v>960</v>
      </c>
      <c r="DI13">
        <v>958</v>
      </c>
      <c r="DJ13">
        <v>966</v>
      </c>
      <c r="DK13">
        <v>972</v>
      </c>
      <c r="DL13">
        <v>978</v>
      </c>
      <c r="DM13">
        <v>992</v>
      </c>
    </row>
    <row r="14" spans="1:999" x14ac:dyDescent="0.25">
      <c r="A14" t="s">
        <v>8148</v>
      </c>
      <c r="B14" s="200" t="str">
        <f>IF(A14="","",VLOOKUP(A14,Config!K$6:L$26,2,FALSE))</f>
        <v>Auvergne-Rhône-Alpes</v>
      </c>
      <c r="C14">
        <v>13</v>
      </c>
      <c r="D14" t="s">
        <v>8175</v>
      </c>
      <c r="E14" t="s">
        <v>8163</v>
      </c>
      <c r="F14" t="s">
        <v>8176</v>
      </c>
      <c r="G14" t="s">
        <v>8182</v>
      </c>
      <c r="H14" s="49">
        <v>3</v>
      </c>
      <c r="I14" s="49">
        <v>6</v>
      </c>
      <c r="K14" s="49">
        <v>2</v>
      </c>
      <c r="BT14">
        <v>37952</v>
      </c>
      <c r="BU14">
        <v>38978</v>
      </c>
      <c r="BV14">
        <v>40083</v>
      </c>
      <c r="BW14">
        <v>40289</v>
      </c>
      <c r="BX14">
        <v>40511</v>
      </c>
      <c r="BY14">
        <v>40736</v>
      </c>
      <c r="BZ14">
        <v>40926</v>
      </c>
      <c r="CA14">
        <v>41253</v>
      </c>
      <c r="CB14">
        <v>41564</v>
      </c>
      <c r="CC14">
        <v>41232</v>
      </c>
      <c r="CD14">
        <v>41452</v>
      </c>
      <c r="CE14">
        <v>41858</v>
      </c>
      <c r="CF14">
        <v>42899</v>
      </c>
      <c r="CG14">
        <v>42962</v>
      </c>
      <c r="CH14">
        <v>43344</v>
      </c>
      <c r="CI14">
        <v>43491</v>
      </c>
      <c r="CJ14">
        <v>43650</v>
      </c>
      <c r="CK14">
        <v>43682</v>
      </c>
      <c r="CL14">
        <v>44091</v>
      </c>
      <c r="CM14">
        <v>44218</v>
      </c>
      <c r="CN14">
        <v>44466</v>
      </c>
      <c r="CO14">
        <v>44696</v>
      </c>
      <c r="CP14">
        <v>45072</v>
      </c>
      <c r="CQ14">
        <v>45228</v>
      </c>
      <c r="CR14">
        <v>45489</v>
      </c>
      <c r="CS14">
        <v>45852</v>
      </c>
      <c r="CT14">
        <v>45920</v>
      </c>
      <c r="CU14">
        <v>46089</v>
      </c>
      <c r="CV14">
        <v>46079</v>
      </c>
      <c r="CW14">
        <v>46226</v>
      </c>
      <c r="CX14">
        <v>46320</v>
      </c>
      <c r="CY14">
        <v>46393</v>
      </c>
      <c r="CZ14">
        <v>46193</v>
      </c>
      <c r="DA14">
        <v>46355</v>
      </c>
      <c r="DB14">
        <v>46408</v>
      </c>
      <c r="DC14">
        <v>46325</v>
      </c>
      <c r="DD14">
        <v>46431</v>
      </c>
      <c r="DE14">
        <v>47149</v>
      </c>
      <c r="DF14">
        <v>47168</v>
      </c>
      <c r="DG14">
        <v>47231</v>
      </c>
      <c r="DH14">
        <v>47609</v>
      </c>
      <c r="DI14">
        <v>47576</v>
      </c>
      <c r="DJ14">
        <v>47893</v>
      </c>
      <c r="DK14">
        <v>48016</v>
      </c>
      <c r="DL14">
        <v>48409</v>
      </c>
      <c r="DM14">
        <v>48666</v>
      </c>
    </row>
    <row r="15" spans="1:999" x14ac:dyDescent="0.25">
      <c r="A15" t="s">
        <v>8148</v>
      </c>
      <c r="B15" s="200" t="str">
        <f>IF(A15="","",VLOOKUP(A15,Config!K$6:L$26,2,FALSE))</f>
        <v>Auvergne-Rhône-Alpes</v>
      </c>
      <c r="C15">
        <v>14</v>
      </c>
      <c r="D15" t="s">
        <v>8177</v>
      </c>
      <c r="E15" t="s">
        <v>29</v>
      </c>
      <c r="F15" t="s">
        <v>7955</v>
      </c>
      <c r="G15" t="s">
        <v>8183</v>
      </c>
      <c r="H15" s="49">
        <v>6</v>
      </c>
      <c r="I15" s="49">
        <v>3</v>
      </c>
      <c r="K15" s="49">
        <v>1</v>
      </c>
      <c r="BT15">
        <v>49122</v>
      </c>
      <c r="BU15">
        <v>49122</v>
      </c>
      <c r="BV15">
        <v>70539</v>
      </c>
      <c r="BW15">
        <v>70539</v>
      </c>
      <c r="BX15">
        <v>70539</v>
      </c>
      <c r="BY15">
        <v>70539</v>
      </c>
      <c r="BZ15">
        <v>70539</v>
      </c>
      <c r="CA15">
        <v>70539</v>
      </c>
      <c r="CB15">
        <v>70539</v>
      </c>
      <c r="CC15">
        <v>70539</v>
      </c>
      <c r="CD15">
        <v>70539</v>
      </c>
      <c r="CE15">
        <v>70539</v>
      </c>
      <c r="CF15">
        <v>68027</v>
      </c>
      <c r="CG15">
        <v>68027</v>
      </c>
      <c r="CH15">
        <v>68027</v>
      </c>
      <c r="CI15">
        <v>68027</v>
      </c>
      <c r="CJ15">
        <v>68027</v>
      </c>
      <c r="CK15">
        <v>68027</v>
      </c>
      <c r="CL15">
        <v>68027</v>
      </c>
      <c r="CM15">
        <v>68027</v>
      </c>
      <c r="CN15">
        <v>68027</v>
      </c>
      <c r="CO15">
        <v>68027</v>
      </c>
      <c r="CP15">
        <v>68027</v>
      </c>
      <c r="CQ15">
        <v>68027</v>
      </c>
      <c r="CR15">
        <v>69332</v>
      </c>
      <c r="CS15">
        <v>69332</v>
      </c>
      <c r="CT15">
        <v>69332</v>
      </c>
      <c r="CU15">
        <v>69332</v>
      </c>
      <c r="CV15">
        <v>69332</v>
      </c>
      <c r="CW15">
        <v>69332</v>
      </c>
      <c r="CX15">
        <v>69332</v>
      </c>
      <c r="CY15">
        <v>69332</v>
      </c>
      <c r="CZ15">
        <v>69332</v>
      </c>
      <c r="DA15">
        <v>69332</v>
      </c>
      <c r="DB15">
        <v>69332</v>
      </c>
      <c r="DC15">
        <v>69332</v>
      </c>
      <c r="DD15">
        <v>69332</v>
      </c>
      <c r="DE15">
        <v>69332</v>
      </c>
      <c r="DF15">
        <v>69332</v>
      </c>
      <c r="DG15">
        <v>69332</v>
      </c>
      <c r="DH15">
        <v>69332</v>
      </c>
      <c r="DI15">
        <v>69332</v>
      </c>
      <c r="DJ15">
        <v>69332</v>
      </c>
      <c r="DK15">
        <v>69332</v>
      </c>
      <c r="DL15">
        <v>69332</v>
      </c>
      <c r="DM15">
        <v>69332</v>
      </c>
    </row>
    <row r="16" spans="1:999" x14ac:dyDescent="0.25">
      <c r="A16" t="s">
        <v>8148</v>
      </c>
      <c r="B16" s="200" t="str">
        <f>IF(A16="","",VLOOKUP(A16,Config!K$6:L$26,2,FALSE))</f>
        <v>Auvergne-Rhône-Alpes</v>
      </c>
      <c r="C16">
        <v>15</v>
      </c>
      <c r="D16" t="s">
        <v>8178</v>
      </c>
      <c r="E16" t="s">
        <v>8163</v>
      </c>
      <c r="F16" t="s">
        <v>8176</v>
      </c>
      <c r="G16" t="s">
        <v>8182</v>
      </c>
      <c r="H16" s="49">
        <v>3</v>
      </c>
      <c r="I16" s="49">
        <v>10</v>
      </c>
      <c r="K16" s="49">
        <v>8</v>
      </c>
      <c r="BT16">
        <v>31546</v>
      </c>
      <c r="BU16">
        <v>47397</v>
      </c>
      <c r="BV16">
        <v>407276</v>
      </c>
      <c r="BW16">
        <v>388060</v>
      </c>
      <c r="BX16">
        <v>370689</v>
      </c>
      <c r="BY16">
        <v>445597</v>
      </c>
      <c r="BZ16">
        <v>375370</v>
      </c>
      <c r="CA16">
        <v>253903</v>
      </c>
      <c r="CB16">
        <v>422801</v>
      </c>
      <c r="CC16">
        <v>466032</v>
      </c>
      <c r="CD16">
        <v>408998</v>
      </c>
      <c r="CE16">
        <v>397584</v>
      </c>
      <c r="CF16">
        <v>418495</v>
      </c>
      <c r="CG16">
        <v>383873</v>
      </c>
      <c r="CH16">
        <v>494224</v>
      </c>
      <c r="CI16">
        <v>421543</v>
      </c>
      <c r="CJ16">
        <v>444481</v>
      </c>
      <c r="CK16">
        <v>340885</v>
      </c>
      <c r="CL16">
        <v>394582</v>
      </c>
      <c r="CM16">
        <v>328156</v>
      </c>
      <c r="CN16">
        <v>507201</v>
      </c>
      <c r="CO16">
        <v>521211</v>
      </c>
      <c r="CP16">
        <v>478461</v>
      </c>
      <c r="CQ16">
        <v>575045</v>
      </c>
      <c r="CR16">
        <v>728728</v>
      </c>
      <c r="CS16">
        <v>658132</v>
      </c>
      <c r="CT16">
        <v>719593</v>
      </c>
      <c r="CU16">
        <v>568864</v>
      </c>
      <c r="CV16">
        <v>628324</v>
      </c>
      <c r="CW16">
        <v>767402</v>
      </c>
      <c r="CX16">
        <v>570009</v>
      </c>
      <c r="CY16">
        <v>520552</v>
      </c>
      <c r="CZ16">
        <v>730346</v>
      </c>
      <c r="DA16">
        <v>680027</v>
      </c>
      <c r="DB16">
        <v>827521</v>
      </c>
      <c r="DC16">
        <v>922997</v>
      </c>
      <c r="DD16">
        <v>946208</v>
      </c>
      <c r="DE16">
        <v>886948</v>
      </c>
      <c r="DF16">
        <v>963620</v>
      </c>
      <c r="DG16">
        <v>737940</v>
      </c>
      <c r="DH16">
        <v>731698</v>
      </c>
      <c r="DI16">
        <v>744500</v>
      </c>
      <c r="DJ16">
        <v>740730</v>
      </c>
      <c r="DK16">
        <v>519464</v>
      </c>
      <c r="DL16">
        <v>822424</v>
      </c>
      <c r="DM16">
        <v>812572</v>
      </c>
    </row>
    <row r="17" spans="1:117" x14ac:dyDescent="0.25">
      <c r="A17" t="s">
        <v>8148</v>
      </c>
      <c r="B17" s="200" t="str">
        <f>IF(A17="","",VLOOKUP(A17,Config!K$6:L$26,2,FALSE))</f>
        <v>Auvergne-Rhône-Alpes</v>
      </c>
      <c r="C17">
        <v>16</v>
      </c>
      <c r="D17" t="s">
        <v>8179</v>
      </c>
      <c r="E17" t="s">
        <v>8163</v>
      </c>
      <c r="F17" t="s">
        <v>8176</v>
      </c>
      <c r="G17" t="s">
        <v>8182</v>
      </c>
      <c r="H17" s="49">
        <v>3</v>
      </c>
      <c r="I17" s="49">
        <v>11</v>
      </c>
      <c r="K17" s="49">
        <v>8</v>
      </c>
      <c r="BT17">
        <v>285818</v>
      </c>
      <c r="BU17">
        <v>331054</v>
      </c>
      <c r="BV17">
        <v>1304409</v>
      </c>
      <c r="BW17">
        <v>1196188</v>
      </c>
      <c r="BX17">
        <v>1000504</v>
      </c>
      <c r="BY17">
        <v>1357313</v>
      </c>
      <c r="BZ17">
        <v>1127873</v>
      </c>
      <c r="CA17">
        <v>1503837</v>
      </c>
      <c r="CB17">
        <v>1391142</v>
      </c>
      <c r="CC17">
        <v>1420356</v>
      </c>
      <c r="CD17">
        <v>1327767</v>
      </c>
      <c r="CE17">
        <v>1515508</v>
      </c>
      <c r="CF17">
        <v>1873604</v>
      </c>
      <c r="CG17">
        <v>1541390</v>
      </c>
      <c r="CH17">
        <v>1611213</v>
      </c>
      <c r="CI17">
        <v>1430950</v>
      </c>
      <c r="CJ17">
        <v>1505129</v>
      </c>
      <c r="CK17">
        <v>1128278</v>
      </c>
      <c r="CL17">
        <v>1230130</v>
      </c>
      <c r="CM17">
        <v>989944</v>
      </c>
      <c r="CN17">
        <v>1291285</v>
      </c>
      <c r="CO17">
        <v>1352913</v>
      </c>
      <c r="CP17">
        <v>1356604</v>
      </c>
      <c r="CQ17">
        <v>1610756</v>
      </c>
      <c r="CR17">
        <v>1853386</v>
      </c>
      <c r="CS17">
        <v>1453833</v>
      </c>
      <c r="CT17">
        <v>1769226</v>
      </c>
      <c r="CU17">
        <v>1470172</v>
      </c>
      <c r="CV17">
        <v>1537497</v>
      </c>
      <c r="CW17">
        <v>1543257</v>
      </c>
      <c r="CX17">
        <v>1410918</v>
      </c>
      <c r="CY17">
        <v>1313666</v>
      </c>
      <c r="CZ17">
        <v>1773382</v>
      </c>
      <c r="DA17">
        <v>1696362</v>
      </c>
      <c r="DB17">
        <v>1731541</v>
      </c>
      <c r="DC17">
        <v>1736198</v>
      </c>
      <c r="DD17">
        <v>1864638</v>
      </c>
      <c r="DE17">
        <v>1795997</v>
      </c>
      <c r="DF17">
        <v>1991156</v>
      </c>
      <c r="DG17">
        <v>1901516</v>
      </c>
      <c r="DH17">
        <v>1856854</v>
      </c>
      <c r="DI17">
        <v>1882343</v>
      </c>
      <c r="DJ17">
        <v>2320234</v>
      </c>
      <c r="DK17">
        <v>1770346</v>
      </c>
      <c r="DL17">
        <v>2598790</v>
      </c>
      <c r="DM17">
        <v>2856749</v>
      </c>
    </row>
    <row r="18" spans="1:117" s="327" customFormat="1" x14ac:dyDescent="0.25">
      <c r="A18" s="327" t="s">
        <v>8148</v>
      </c>
      <c r="B18" s="328" t="str">
        <f>IF(A18="","",VLOOKUP(A18,Config!K$6:L$26,2,FALSE))</f>
        <v>Auvergne-Rhône-Alpes</v>
      </c>
      <c r="C18" s="327">
        <v>17</v>
      </c>
      <c r="D18" s="327" t="s">
        <v>15064</v>
      </c>
      <c r="E18" s="327" t="s">
        <v>8163</v>
      </c>
      <c r="F18" s="327" t="s">
        <v>8176</v>
      </c>
      <c r="G18" s="327" t="s">
        <v>15067</v>
      </c>
      <c r="H18" s="49">
        <v>3</v>
      </c>
      <c r="I18" s="49">
        <v>4</v>
      </c>
      <c r="J18" s="49">
        <v>10</v>
      </c>
      <c r="K18" s="49">
        <v>2</v>
      </c>
      <c r="BT18" s="327">
        <v>6.3893950296108545E-2</v>
      </c>
      <c r="BU18" s="327">
        <v>6.2596064094093656E-2</v>
      </c>
      <c r="BV18" s="327">
        <v>0.14633298438390527</v>
      </c>
      <c r="BW18" s="327">
        <v>0.14960311006403795</v>
      </c>
      <c r="BX18" s="327">
        <v>0.14392854260323776</v>
      </c>
      <c r="BY18" s="327">
        <v>0.15162799849468292</v>
      </c>
      <c r="BZ18" s="327">
        <v>0.14182245428144521</v>
      </c>
      <c r="CA18" s="327">
        <v>0.11707389653206229</v>
      </c>
      <c r="CB18" s="327">
        <v>0.14816189189451456</v>
      </c>
      <c r="CC18" s="327">
        <v>0.14998380457718641</v>
      </c>
      <c r="CD18" s="327">
        <v>0.15111183018210772</v>
      </c>
      <c r="CE18" s="327">
        <v>0.14793942896276324</v>
      </c>
      <c r="CF18" s="327">
        <v>0.15832752925357288</v>
      </c>
      <c r="CG18" s="327">
        <v>0.15980271770676058</v>
      </c>
      <c r="CH18" s="327">
        <v>0.17322760306515733</v>
      </c>
      <c r="CI18" s="327">
        <v>0.1640524878899145</v>
      </c>
      <c r="CJ18" s="327">
        <v>0.16722169093928632</v>
      </c>
      <c r="CK18" s="327">
        <v>0.14872151215648396</v>
      </c>
      <c r="CL18" s="327">
        <v>0.15989829640050157</v>
      </c>
      <c r="CM18" s="327">
        <v>0.13920138291854545</v>
      </c>
      <c r="CN18" s="327">
        <v>0.17700836674698925</v>
      </c>
      <c r="CO18" s="327">
        <v>0.18183334043973276</v>
      </c>
      <c r="CP18" s="327">
        <v>0.18585495635238067</v>
      </c>
      <c r="CQ18" s="327">
        <v>0.18262086909407602</v>
      </c>
      <c r="CR18" s="327">
        <v>0.19773339389096162</v>
      </c>
      <c r="CS18" s="327">
        <v>0.19141219230880191</v>
      </c>
      <c r="CT18" s="327">
        <v>0.2090874215358362</v>
      </c>
      <c r="CU18" s="327">
        <v>0.19662059898990752</v>
      </c>
      <c r="CV18" s="327">
        <v>0.19932410756096941</v>
      </c>
      <c r="CW18" s="327">
        <v>0.20803089447060441</v>
      </c>
      <c r="CX18" s="327">
        <v>0.19255850189340257</v>
      </c>
      <c r="CY18" s="327">
        <v>0.1698797487799758</v>
      </c>
      <c r="CZ18" s="327">
        <v>0.20643285998825062</v>
      </c>
      <c r="DA18" s="327">
        <v>0.20437527774923372</v>
      </c>
      <c r="DB18" s="327">
        <v>0.21613820347028012</v>
      </c>
      <c r="DC18" s="327">
        <v>0.2063927357887598</v>
      </c>
      <c r="DD18" s="327">
        <v>0.21737967727920665</v>
      </c>
      <c r="DE18" s="327">
        <v>0.22095419718202217</v>
      </c>
      <c r="DF18" s="327">
        <v>0.22737590173243807</v>
      </c>
      <c r="DG18" s="327">
        <v>0.21804582567253436</v>
      </c>
      <c r="DH18" s="327">
        <v>0.20948583814889088</v>
      </c>
      <c r="DI18" s="327">
        <v>0.2119063654272938</v>
      </c>
      <c r="DJ18" s="327">
        <v>0.21535200356432752</v>
      </c>
      <c r="DK18" s="327">
        <v>0.17964708597549092</v>
      </c>
      <c r="DL18" s="327">
        <v>0.22391431835828746</v>
      </c>
      <c r="DM18" s="327">
        <v>0.22984115833527241</v>
      </c>
    </row>
    <row r="19" spans="1:117" x14ac:dyDescent="0.25">
      <c r="A19" t="s">
        <v>8152</v>
      </c>
      <c r="B19" s="200" t="str">
        <f>IF(A19="","",VLOOKUP(A19,Config!K$6:L$26,2,FALSE))</f>
        <v>Bourgogne-Franche-Comté</v>
      </c>
      <c r="C19">
        <v>1</v>
      </c>
      <c r="D19" t="s">
        <v>8159</v>
      </c>
      <c r="E19" t="s">
        <v>8163</v>
      </c>
      <c r="F19" t="s">
        <v>8164</v>
      </c>
      <c r="G19" t="s">
        <v>8181</v>
      </c>
      <c r="H19" s="49">
        <v>3</v>
      </c>
      <c r="I19" s="49">
        <v>11</v>
      </c>
      <c r="K19" s="49">
        <v>10</v>
      </c>
      <c r="BT19">
        <v>89</v>
      </c>
      <c r="BU19">
        <v>89</v>
      </c>
      <c r="BV19">
        <v>90</v>
      </c>
      <c r="BW19">
        <v>91</v>
      </c>
      <c r="BX19">
        <v>93</v>
      </c>
      <c r="BY19">
        <v>94</v>
      </c>
      <c r="BZ19">
        <v>100</v>
      </c>
      <c r="CA19">
        <v>107</v>
      </c>
      <c r="CB19">
        <v>121</v>
      </c>
      <c r="CC19">
        <v>121</v>
      </c>
      <c r="CD19">
        <v>123</v>
      </c>
      <c r="CE19">
        <v>123</v>
      </c>
      <c r="CF19">
        <v>127</v>
      </c>
      <c r="CG19">
        <v>128</v>
      </c>
      <c r="CH19">
        <v>128</v>
      </c>
      <c r="CI19">
        <v>129</v>
      </c>
      <c r="CJ19">
        <v>131</v>
      </c>
      <c r="CK19">
        <v>131</v>
      </c>
      <c r="CL19">
        <v>131</v>
      </c>
      <c r="CM19">
        <v>132</v>
      </c>
      <c r="CN19">
        <v>132</v>
      </c>
      <c r="CO19">
        <v>133</v>
      </c>
      <c r="CP19">
        <v>133</v>
      </c>
      <c r="CQ19">
        <v>134</v>
      </c>
      <c r="CR19">
        <v>135</v>
      </c>
      <c r="CS19">
        <v>138</v>
      </c>
      <c r="CT19">
        <v>138</v>
      </c>
      <c r="CU19">
        <v>138</v>
      </c>
      <c r="CV19">
        <v>138</v>
      </c>
      <c r="CW19">
        <v>138</v>
      </c>
      <c r="CX19">
        <v>139</v>
      </c>
      <c r="CY19">
        <v>139</v>
      </c>
      <c r="CZ19">
        <v>139</v>
      </c>
      <c r="DA19">
        <v>139</v>
      </c>
      <c r="DB19">
        <v>142</v>
      </c>
      <c r="DC19">
        <v>142</v>
      </c>
      <c r="DD19">
        <v>142</v>
      </c>
      <c r="DE19">
        <v>144</v>
      </c>
      <c r="DF19">
        <v>144</v>
      </c>
      <c r="DG19">
        <v>144</v>
      </c>
      <c r="DH19">
        <v>144</v>
      </c>
      <c r="DI19">
        <v>144</v>
      </c>
      <c r="DJ19">
        <v>144</v>
      </c>
      <c r="DK19">
        <v>144</v>
      </c>
      <c r="DL19">
        <v>144</v>
      </c>
      <c r="DM19">
        <v>144</v>
      </c>
    </row>
    <row r="20" spans="1:117" x14ac:dyDescent="0.25">
      <c r="A20" t="s">
        <v>8152</v>
      </c>
      <c r="B20" s="200" t="str">
        <f>IF(A20="","",VLOOKUP(A20,Config!K$6:L$26,2,FALSE))</f>
        <v>Bourgogne-Franche-Comté</v>
      </c>
      <c r="C20">
        <v>2</v>
      </c>
      <c r="D20" t="s">
        <v>8160</v>
      </c>
      <c r="E20" t="s">
        <v>8163</v>
      </c>
      <c r="F20" t="s">
        <v>8164</v>
      </c>
      <c r="G20" t="s">
        <v>8181</v>
      </c>
      <c r="H20" s="49">
        <v>3</v>
      </c>
      <c r="I20" s="49">
        <v>12</v>
      </c>
      <c r="K20" s="49">
        <v>10</v>
      </c>
      <c r="BT20">
        <v>36</v>
      </c>
      <c r="BU20">
        <v>40</v>
      </c>
      <c r="BV20">
        <v>43</v>
      </c>
      <c r="BW20">
        <v>42</v>
      </c>
      <c r="BX20">
        <v>44</v>
      </c>
      <c r="BY20">
        <v>45</v>
      </c>
      <c r="BZ20">
        <v>45</v>
      </c>
      <c r="CA20">
        <v>51</v>
      </c>
      <c r="CB20">
        <v>54</v>
      </c>
      <c r="CC20">
        <v>59</v>
      </c>
      <c r="CD20">
        <v>55</v>
      </c>
      <c r="CE20">
        <v>55</v>
      </c>
      <c r="CF20">
        <v>61</v>
      </c>
      <c r="CG20">
        <v>61</v>
      </c>
      <c r="CH20">
        <v>60</v>
      </c>
      <c r="CI20">
        <v>62</v>
      </c>
      <c r="CJ20">
        <v>55</v>
      </c>
      <c r="CK20">
        <v>62</v>
      </c>
      <c r="CL20">
        <v>58</v>
      </c>
      <c r="CM20">
        <v>61</v>
      </c>
      <c r="CN20">
        <v>66</v>
      </c>
      <c r="CO20">
        <v>72</v>
      </c>
      <c r="CP20">
        <v>73</v>
      </c>
      <c r="CQ20">
        <v>71</v>
      </c>
      <c r="CR20">
        <v>73</v>
      </c>
      <c r="CS20">
        <v>78</v>
      </c>
      <c r="CT20">
        <v>79</v>
      </c>
      <c r="CU20">
        <v>80</v>
      </c>
      <c r="CV20">
        <v>77</v>
      </c>
      <c r="CW20">
        <v>88</v>
      </c>
      <c r="CX20">
        <v>80</v>
      </c>
      <c r="CY20">
        <v>84</v>
      </c>
      <c r="CZ20">
        <v>89</v>
      </c>
      <c r="DA20">
        <v>90</v>
      </c>
      <c r="DB20">
        <v>96</v>
      </c>
      <c r="DC20">
        <v>98</v>
      </c>
      <c r="DD20">
        <v>96</v>
      </c>
      <c r="DE20">
        <v>101</v>
      </c>
      <c r="DF20">
        <v>108</v>
      </c>
      <c r="DG20">
        <v>108</v>
      </c>
      <c r="DH20">
        <v>107</v>
      </c>
      <c r="DI20">
        <v>108</v>
      </c>
      <c r="DJ20">
        <v>98</v>
      </c>
      <c r="DK20">
        <v>109</v>
      </c>
      <c r="DL20">
        <v>111</v>
      </c>
      <c r="DM20">
        <v>112</v>
      </c>
    </row>
    <row r="21" spans="1:117" x14ac:dyDescent="0.25">
      <c r="A21" t="s">
        <v>8152</v>
      </c>
      <c r="B21" s="200" t="str">
        <f>IF(A21="","",VLOOKUP(A21,Config!K$6:L$26,2,FALSE))</f>
        <v>Bourgogne-Franche-Comté</v>
      </c>
      <c r="C21">
        <v>3</v>
      </c>
      <c r="D21" t="s">
        <v>8161</v>
      </c>
      <c r="E21" t="s">
        <v>8163</v>
      </c>
      <c r="F21" t="s">
        <v>8164</v>
      </c>
      <c r="G21" t="s">
        <v>8181</v>
      </c>
      <c r="H21" s="49">
        <v>3</v>
      </c>
      <c r="I21" s="49">
        <v>13</v>
      </c>
      <c r="K21" s="49">
        <v>10</v>
      </c>
      <c r="BT21">
        <v>149</v>
      </c>
      <c r="BU21">
        <v>149</v>
      </c>
      <c r="BV21">
        <v>149</v>
      </c>
      <c r="BW21">
        <v>149</v>
      </c>
      <c r="BX21">
        <v>149</v>
      </c>
      <c r="BY21">
        <v>149</v>
      </c>
      <c r="BZ21">
        <v>149</v>
      </c>
      <c r="CA21">
        <v>149</v>
      </c>
      <c r="CB21">
        <v>149</v>
      </c>
      <c r="CC21">
        <v>148</v>
      </c>
      <c r="CD21">
        <v>146</v>
      </c>
      <c r="CE21">
        <v>146</v>
      </c>
      <c r="CF21">
        <v>146</v>
      </c>
      <c r="CG21">
        <v>146</v>
      </c>
      <c r="CH21">
        <v>146</v>
      </c>
      <c r="CI21">
        <v>146</v>
      </c>
      <c r="CJ21">
        <v>146</v>
      </c>
      <c r="CK21">
        <v>146</v>
      </c>
      <c r="CL21">
        <v>146</v>
      </c>
      <c r="CM21">
        <v>146</v>
      </c>
      <c r="CN21">
        <v>146</v>
      </c>
      <c r="CO21">
        <v>146</v>
      </c>
      <c r="CP21">
        <v>146</v>
      </c>
      <c r="CQ21">
        <v>146</v>
      </c>
      <c r="CR21">
        <v>146</v>
      </c>
      <c r="CS21">
        <v>146</v>
      </c>
      <c r="CT21">
        <v>146</v>
      </c>
      <c r="CU21">
        <v>146</v>
      </c>
      <c r="CV21">
        <v>146</v>
      </c>
      <c r="CW21">
        <v>146</v>
      </c>
      <c r="CX21">
        <v>146</v>
      </c>
      <c r="CY21">
        <v>146</v>
      </c>
      <c r="CZ21">
        <v>146</v>
      </c>
      <c r="DA21">
        <v>149</v>
      </c>
      <c r="DB21">
        <v>149</v>
      </c>
      <c r="DC21">
        <v>149</v>
      </c>
      <c r="DD21">
        <v>149</v>
      </c>
      <c r="DE21">
        <v>149</v>
      </c>
      <c r="DF21">
        <v>149</v>
      </c>
      <c r="DG21">
        <v>149</v>
      </c>
      <c r="DH21">
        <v>149</v>
      </c>
      <c r="DI21">
        <v>149</v>
      </c>
      <c r="DJ21">
        <v>149</v>
      </c>
      <c r="DK21">
        <v>149</v>
      </c>
      <c r="DL21">
        <v>149</v>
      </c>
      <c r="DM21">
        <v>149</v>
      </c>
    </row>
    <row r="22" spans="1:117" x14ac:dyDescent="0.25">
      <c r="A22" t="s">
        <v>8152</v>
      </c>
      <c r="B22" s="200" t="str">
        <f>IF(A22="","",VLOOKUP(A22,Config!K$6:L$26,2,FALSE))</f>
        <v>Bourgogne-Franche-Comté</v>
      </c>
      <c r="C22">
        <v>4</v>
      </c>
      <c r="D22" t="s">
        <v>8162</v>
      </c>
      <c r="E22" t="s">
        <v>8163</v>
      </c>
      <c r="F22" t="s">
        <v>8164</v>
      </c>
      <c r="G22" t="s">
        <v>8181</v>
      </c>
      <c r="H22" s="49">
        <v>3</v>
      </c>
      <c r="I22" s="49">
        <v>22</v>
      </c>
      <c r="K22" s="49">
        <v>21</v>
      </c>
      <c r="BT22">
        <v>4983</v>
      </c>
      <c r="BU22">
        <v>10166</v>
      </c>
      <c r="BV22">
        <v>16874</v>
      </c>
      <c r="BW22">
        <v>36352</v>
      </c>
      <c r="BX22">
        <v>41656</v>
      </c>
      <c r="BY22">
        <v>51632</v>
      </c>
      <c r="BZ22">
        <v>43909</v>
      </c>
      <c r="CA22">
        <v>41455</v>
      </c>
      <c r="CB22">
        <v>57368</v>
      </c>
      <c r="CC22">
        <v>59699</v>
      </c>
      <c r="CD22">
        <v>56763</v>
      </c>
      <c r="CE22">
        <v>69826</v>
      </c>
      <c r="CF22">
        <v>99174</v>
      </c>
      <c r="CG22">
        <v>92658</v>
      </c>
      <c r="CH22">
        <v>119795</v>
      </c>
      <c r="CI22">
        <v>104796</v>
      </c>
      <c r="CJ22">
        <v>115005</v>
      </c>
      <c r="CK22">
        <v>113218</v>
      </c>
      <c r="CL22">
        <v>117850</v>
      </c>
      <c r="CM22">
        <v>101924</v>
      </c>
      <c r="CN22">
        <v>136900</v>
      </c>
      <c r="CO22">
        <v>154072</v>
      </c>
      <c r="CP22">
        <v>170312</v>
      </c>
      <c r="CQ22">
        <v>201406</v>
      </c>
      <c r="CR22">
        <v>257279</v>
      </c>
      <c r="CS22">
        <v>221058</v>
      </c>
      <c r="CT22">
        <v>278799</v>
      </c>
      <c r="CU22">
        <v>223799</v>
      </c>
      <c r="CV22">
        <v>257339</v>
      </c>
      <c r="CW22">
        <v>303209</v>
      </c>
      <c r="CX22">
        <v>271340</v>
      </c>
      <c r="CY22">
        <v>234133</v>
      </c>
      <c r="CZ22">
        <v>347470</v>
      </c>
      <c r="DA22">
        <v>422282</v>
      </c>
      <c r="DB22">
        <v>445323</v>
      </c>
      <c r="DC22">
        <v>391702</v>
      </c>
      <c r="DD22">
        <v>461883</v>
      </c>
      <c r="DE22">
        <v>499451</v>
      </c>
      <c r="DF22">
        <v>539018</v>
      </c>
      <c r="DG22">
        <v>533778</v>
      </c>
      <c r="DH22">
        <v>519094</v>
      </c>
      <c r="DI22">
        <v>554281</v>
      </c>
      <c r="DJ22">
        <v>566837</v>
      </c>
      <c r="DK22">
        <v>425826</v>
      </c>
      <c r="DL22">
        <v>530815</v>
      </c>
      <c r="DM22">
        <v>629453</v>
      </c>
    </row>
    <row r="23" spans="1:117" x14ac:dyDescent="0.25">
      <c r="A23" t="s">
        <v>8152</v>
      </c>
      <c r="B23" s="200" t="str">
        <f>IF(A23="","",VLOOKUP(A23,Config!K$6:L$26,2,FALSE))</f>
        <v>Bourgogne-Franche-Comté</v>
      </c>
      <c r="C23">
        <v>5</v>
      </c>
      <c r="D23" t="s">
        <v>8166</v>
      </c>
      <c r="E23" t="s">
        <v>8163</v>
      </c>
      <c r="F23" t="s">
        <v>8164</v>
      </c>
      <c r="G23" t="s">
        <v>8182</v>
      </c>
      <c r="H23" s="49">
        <v>3</v>
      </c>
      <c r="I23" s="49">
        <v>7</v>
      </c>
      <c r="K23" s="49">
        <v>2</v>
      </c>
      <c r="BT23">
        <v>22539</v>
      </c>
      <c r="BU23">
        <v>26988</v>
      </c>
      <c r="BV23">
        <v>49342</v>
      </c>
      <c r="BW23">
        <v>49622</v>
      </c>
      <c r="BX23">
        <v>38585</v>
      </c>
      <c r="BY23">
        <v>57509</v>
      </c>
      <c r="BZ23">
        <v>48031</v>
      </c>
      <c r="CA23">
        <v>105099</v>
      </c>
      <c r="CB23">
        <v>70265</v>
      </c>
      <c r="CC23">
        <v>68957</v>
      </c>
      <c r="CD23">
        <v>70502</v>
      </c>
      <c r="CE23">
        <v>90133</v>
      </c>
      <c r="CF23">
        <v>131352</v>
      </c>
      <c r="CG23">
        <v>95860</v>
      </c>
      <c r="CH23">
        <v>87780</v>
      </c>
      <c r="CI23">
        <v>79912</v>
      </c>
      <c r="CJ23">
        <v>85203</v>
      </c>
      <c r="CK23">
        <v>73522</v>
      </c>
      <c r="CL23">
        <v>65010</v>
      </c>
      <c r="CM23">
        <v>58190</v>
      </c>
      <c r="CN23">
        <v>64340</v>
      </c>
      <c r="CO23">
        <v>62173</v>
      </c>
      <c r="CP23">
        <v>72199</v>
      </c>
      <c r="CQ23">
        <v>87426</v>
      </c>
      <c r="CR23">
        <v>90345</v>
      </c>
      <c r="CS23">
        <v>55613</v>
      </c>
      <c r="CT23">
        <v>73626</v>
      </c>
      <c r="CU23">
        <v>75375</v>
      </c>
      <c r="CV23">
        <v>79117</v>
      </c>
      <c r="CW23">
        <v>84895</v>
      </c>
      <c r="CX23">
        <v>89777</v>
      </c>
      <c r="CY23">
        <v>80519</v>
      </c>
      <c r="CZ23">
        <v>121285</v>
      </c>
      <c r="DA23">
        <v>92198</v>
      </c>
      <c r="DB23">
        <v>97814</v>
      </c>
      <c r="DC23">
        <v>81562</v>
      </c>
      <c r="DD23">
        <v>103825</v>
      </c>
      <c r="DE23">
        <v>114246</v>
      </c>
      <c r="DF23">
        <v>141193</v>
      </c>
      <c r="DG23">
        <v>164808</v>
      </c>
      <c r="DH23">
        <v>143799</v>
      </c>
      <c r="DI23">
        <v>159614</v>
      </c>
      <c r="DJ23">
        <v>162136</v>
      </c>
      <c r="DK23">
        <v>140778</v>
      </c>
      <c r="DL23">
        <v>200922</v>
      </c>
      <c r="DM23">
        <v>215666</v>
      </c>
    </row>
    <row r="24" spans="1:117" x14ac:dyDescent="0.25">
      <c r="A24" t="s">
        <v>8152</v>
      </c>
      <c r="B24" s="200" t="str">
        <f>IF(A24="","",VLOOKUP(A24,Config!K$6:L$26,2,FALSE))</f>
        <v>Bourgogne-Franche-Comté</v>
      </c>
      <c r="C24">
        <v>6</v>
      </c>
      <c r="D24" t="s">
        <v>8167</v>
      </c>
      <c r="E24" t="s">
        <v>8163</v>
      </c>
      <c r="F24" t="s">
        <v>8164</v>
      </c>
      <c r="G24" t="s">
        <v>8182</v>
      </c>
      <c r="H24" s="49">
        <v>3</v>
      </c>
      <c r="I24" s="49">
        <v>8</v>
      </c>
      <c r="K24" s="49">
        <v>2</v>
      </c>
      <c r="BT24">
        <v>3682</v>
      </c>
      <c r="BU24">
        <v>3713</v>
      </c>
      <c r="BV24">
        <v>3778</v>
      </c>
      <c r="BW24">
        <v>3886</v>
      </c>
      <c r="BX24">
        <v>4170</v>
      </c>
      <c r="BY24">
        <v>4349</v>
      </c>
      <c r="BZ24">
        <v>4406</v>
      </c>
      <c r="CA24">
        <v>4571</v>
      </c>
      <c r="CB24">
        <v>4609</v>
      </c>
      <c r="CC24">
        <v>4840</v>
      </c>
      <c r="CD24">
        <v>4894</v>
      </c>
      <c r="CE24">
        <v>4962</v>
      </c>
      <c r="CF24">
        <v>5423</v>
      </c>
      <c r="CG24">
        <v>5422</v>
      </c>
      <c r="CH24">
        <v>5499</v>
      </c>
      <c r="CI24">
        <v>5504</v>
      </c>
      <c r="CJ24">
        <v>5503</v>
      </c>
      <c r="CK24">
        <v>5588</v>
      </c>
      <c r="CL24">
        <v>5994</v>
      </c>
      <c r="CM24">
        <v>6078</v>
      </c>
      <c r="CN24">
        <v>6146</v>
      </c>
      <c r="CO24">
        <v>6227</v>
      </c>
      <c r="CP24">
        <v>6464</v>
      </c>
      <c r="CQ24">
        <v>6762</v>
      </c>
      <c r="CR24">
        <v>6771</v>
      </c>
      <c r="CS24">
        <v>6736</v>
      </c>
      <c r="CT24">
        <v>7655</v>
      </c>
      <c r="CU24">
        <v>7842</v>
      </c>
      <c r="CV24">
        <v>8020</v>
      </c>
      <c r="CW24">
        <v>8372</v>
      </c>
      <c r="CX24">
        <v>8418</v>
      </c>
      <c r="CY24">
        <v>8468</v>
      </c>
      <c r="CZ24">
        <v>8437</v>
      </c>
      <c r="DA24">
        <v>8619</v>
      </c>
      <c r="DB24">
        <v>8709</v>
      </c>
      <c r="DC24">
        <v>8605</v>
      </c>
      <c r="DD24">
        <v>9107</v>
      </c>
      <c r="DE24">
        <v>9350</v>
      </c>
      <c r="DF24">
        <v>9434</v>
      </c>
      <c r="DG24">
        <v>9465</v>
      </c>
      <c r="DH24">
        <v>9571</v>
      </c>
      <c r="DI24">
        <v>9663</v>
      </c>
      <c r="DJ24">
        <v>11261</v>
      </c>
      <c r="DK24">
        <v>11295</v>
      </c>
      <c r="DL24">
        <v>11396</v>
      </c>
      <c r="DM24">
        <v>11462</v>
      </c>
    </row>
    <row r="25" spans="1:117" x14ac:dyDescent="0.25">
      <c r="A25" t="s">
        <v>8152</v>
      </c>
      <c r="B25" s="200" t="str">
        <f>IF(A25="","",VLOOKUP(A25,Config!K$6:L$26,2,FALSE))</f>
        <v>Bourgogne-Franche-Comté</v>
      </c>
      <c r="C25">
        <v>7</v>
      </c>
      <c r="D25" t="s">
        <v>8168</v>
      </c>
      <c r="E25" t="s">
        <v>8163</v>
      </c>
      <c r="F25" t="s">
        <v>8174</v>
      </c>
      <c r="G25" t="s">
        <v>8181</v>
      </c>
      <c r="H25" s="49">
        <v>3</v>
      </c>
      <c r="I25" s="49">
        <v>26</v>
      </c>
      <c r="K25" s="49">
        <v>20</v>
      </c>
      <c r="BT25">
        <v>16</v>
      </c>
      <c r="BU25">
        <v>16</v>
      </c>
      <c r="BV25">
        <v>16</v>
      </c>
      <c r="BW25">
        <v>17</v>
      </c>
      <c r="BX25">
        <v>16</v>
      </c>
      <c r="BY25">
        <v>16</v>
      </c>
      <c r="BZ25">
        <v>16</v>
      </c>
      <c r="CA25">
        <v>17</v>
      </c>
      <c r="CB25">
        <v>17</v>
      </c>
      <c r="CC25">
        <v>18</v>
      </c>
      <c r="CD25">
        <v>18</v>
      </c>
      <c r="CE25">
        <v>18</v>
      </c>
      <c r="CF25">
        <v>18</v>
      </c>
      <c r="CG25">
        <v>18</v>
      </c>
      <c r="CH25">
        <v>18</v>
      </c>
      <c r="CI25">
        <v>18</v>
      </c>
      <c r="CJ25">
        <v>19</v>
      </c>
      <c r="CK25">
        <v>19</v>
      </c>
      <c r="CL25">
        <v>19</v>
      </c>
      <c r="CM25">
        <v>19</v>
      </c>
      <c r="CN25">
        <v>19</v>
      </c>
      <c r="CO25">
        <v>19</v>
      </c>
      <c r="CP25">
        <v>19</v>
      </c>
      <c r="CQ25">
        <v>19</v>
      </c>
      <c r="CR25">
        <v>20</v>
      </c>
      <c r="CS25">
        <v>20</v>
      </c>
      <c r="CT25">
        <v>21</v>
      </c>
      <c r="CU25">
        <v>21</v>
      </c>
      <c r="CV25">
        <v>21</v>
      </c>
      <c r="CW25">
        <v>21</v>
      </c>
      <c r="CX25">
        <v>21</v>
      </c>
      <c r="CY25">
        <v>21</v>
      </c>
      <c r="CZ25">
        <v>21</v>
      </c>
      <c r="DA25">
        <v>21</v>
      </c>
      <c r="DB25">
        <v>21</v>
      </c>
      <c r="DC25">
        <v>21</v>
      </c>
      <c r="DD25">
        <v>21</v>
      </c>
      <c r="DE25">
        <v>21</v>
      </c>
      <c r="DF25">
        <v>21</v>
      </c>
      <c r="DG25">
        <v>21</v>
      </c>
      <c r="DH25">
        <v>21</v>
      </c>
      <c r="DI25">
        <v>21</v>
      </c>
      <c r="DJ25">
        <v>21</v>
      </c>
      <c r="DK25">
        <v>21</v>
      </c>
      <c r="DL25">
        <v>21</v>
      </c>
      <c r="DM25">
        <v>21</v>
      </c>
    </row>
    <row r="26" spans="1:117" x14ac:dyDescent="0.25">
      <c r="A26" t="s">
        <v>8152</v>
      </c>
      <c r="B26" s="200" t="str">
        <f>IF(A26="","",VLOOKUP(A26,Config!K$6:L$26,2,FALSE))</f>
        <v>Bourgogne-Franche-Comté</v>
      </c>
      <c r="C26">
        <v>8</v>
      </c>
      <c r="D26" t="s">
        <v>8169</v>
      </c>
      <c r="E26" t="s">
        <v>8163</v>
      </c>
      <c r="F26" t="s">
        <v>8174</v>
      </c>
      <c r="G26" t="s">
        <v>8181</v>
      </c>
      <c r="H26" s="49">
        <v>3</v>
      </c>
      <c r="I26" s="49">
        <v>24</v>
      </c>
      <c r="K26" s="49">
        <v>20</v>
      </c>
      <c r="BT26">
        <v>10</v>
      </c>
      <c r="BU26">
        <v>14</v>
      </c>
      <c r="BV26">
        <v>11</v>
      </c>
      <c r="BW26">
        <v>11</v>
      </c>
      <c r="BX26">
        <v>11</v>
      </c>
      <c r="BY26">
        <v>13</v>
      </c>
      <c r="BZ26">
        <v>15</v>
      </c>
      <c r="CA26">
        <v>16</v>
      </c>
      <c r="CB26">
        <v>15</v>
      </c>
      <c r="CC26">
        <v>16</v>
      </c>
      <c r="CD26">
        <v>17</v>
      </c>
      <c r="CE26">
        <v>14</v>
      </c>
      <c r="CF26">
        <v>14</v>
      </c>
      <c r="CG26">
        <v>16</v>
      </c>
      <c r="CH26">
        <v>15</v>
      </c>
      <c r="CI26">
        <v>15</v>
      </c>
      <c r="CJ26">
        <v>16</v>
      </c>
      <c r="CK26">
        <v>13</v>
      </c>
      <c r="CL26">
        <v>17</v>
      </c>
      <c r="CM26">
        <v>17</v>
      </c>
      <c r="CN26">
        <v>16</v>
      </c>
      <c r="CO26">
        <v>16</v>
      </c>
      <c r="CP26">
        <v>18</v>
      </c>
      <c r="CQ26">
        <v>17</v>
      </c>
      <c r="CR26">
        <v>18</v>
      </c>
      <c r="CS26">
        <v>19</v>
      </c>
      <c r="CT26">
        <v>19</v>
      </c>
      <c r="CU26">
        <v>18</v>
      </c>
      <c r="CV26">
        <v>17</v>
      </c>
      <c r="CW26">
        <v>15</v>
      </c>
      <c r="CX26">
        <v>18</v>
      </c>
      <c r="CY26">
        <v>18</v>
      </c>
      <c r="CZ26">
        <v>18</v>
      </c>
      <c r="DA26">
        <v>20</v>
      </c>
      <c r="DB26">
        <v>18</v>
      </c>
      <c r="DC26">
        <v>20</v>
      </c>
      <c r="DD26">
        <v>20</v>
      </c>
      <c r="DE26">
        <v>17</v>
      </c>
      <c r="DF26">
        <v>20</v>
      </c>
      <c r="DG26">
        <v>20</v>
      </c>
      <c r="DH26">
        <v>20</v>
      </c>
      <c r="DI26">
        <v>20</v>
      </c>
      <c r="DJ26">
        <v>20</v>
      </c>
      <c r="DK26">
        <v>21</v>
      </c>
      <c r="DL26">
        <v>21</v>
      </c>
      <c r="DM26">
        <v>21</v>
      </c>
    </row>
    <row r="27" spans="1:117" x14ac:dyDescent="0.25">
      <c r="A27" t="s">
        <v>8152</v>
      </c>
      <c r="B27" s="200" t="str">
        <f>IF(A27="","",VLOOKUP(A27,Config!K$6:L$26,2,FALSE))</f>
        <v>Bourgogne-Franche-Comté</v>
      </c>
      <c r="C27">
        <v>9</v>
      </c>
      <c r="D27" t="s">
        <v>8170</v>
      </c>
      <c r="E27" t="s">
        <v>8163</v>
      </c>
      <c r="F27" t="s">
        <v>8174</v>
      </c>
      <c r="G27" t="s">
        <v>8181</v>
      </c>
      <c r="H27" s="49">
        <v>3</v>
      </c>
      <c r="I27" s="49">
        <v>22</v>
      </c>
      <c r="K27" s="49">
        <v>20</v>
      </c>
      <c r="BT27">
        <v>23</v>
      </c>
      <c r="BU27">
        <v>23</v>
      </c>
      <c r="BV27">
        <v>23</v>
      </c>
      <c r="BW27">
        <v>23</v>
      </c>
      <c r="BX27">
        <v>22</v>
      </c>
      <c r="BY27">
        <v>23</v>
      </c>
      <c r="BZ27">
        <v>23</v>
      </c>
      <c r="CA27">
        <v>22</v>
      </c>
      <c r="CB27">
        <v>22</v>
      </c>
      <c r="CC27">
        <v>22</v>
      </c>
      <c r="CD27">
        <v>22</v>
      </c>
      <c r="CE27">
        <v>22</v>
      </c>
      <c r="CF27">
        <v>22</v>
      </c>
      <c r="CG27">
        <v>22</v>
      </c>
      <c r="CH27">
        <v>22</v>
      </c>
      <c r="CI27">
        <v>22</v>
      </c>
      <c r="CJ27">
        <v>22</v>
      </c>
      <c r="CK27">
        <v>22</v>
      </c>
      <c r="CL27">
        <v>22</v>
      </c>
      <c r="CM27">
        <v>22</v>
      </c>
      <c r="CN27">
        <v>22</v>
      </c>
      <c r="CO27">
        <v>22</v>
      </c>
      <c r="CP27">
        <v>22</v>
      </c>
      <c r="CQ27">
        <v>22</v>
      </c>
      <c r="CR27">
        <v>22</v>
      </c>
      <c r="CS27">
        <v>22</v>
      </c>
      <c r="CT27">
        <v>22</v>
      </c>
      <c r="CU27">
        <v>22</v>
      </c>
      <c r="CV27">
        <v>22</v>
      </c>
      <c r="CW27">
        <v>22</v>
      </c>
      <c r="CX27">
        <v>22</v>
      </c>
      <c r="CY27">
        <v>22</v>
      </c>
      <c r="CZ27">
        <v>22</v>
      </c>
      <c r="DA27">
        <v>22</v>
      </c>
      <c r="DB27">
        <v>22</v>
      </c>
      <c r="DC27">
        <v>22</v>
      </c>
      <c r="DD27">
        <v>22</v>
      </c>
      <c r="DE27">
        <v>22</v>
      </c>
      <c r="DF27">
        <v>22</v>
      </c>
      <c r="DG27">
        <v>22</v>
      </c>
      <c r="DH27">
        <v>22</v>
      </c>
      <c r="DI27">
        <v>22</v>
      </c>
      <c r="DJ27">
        <v>22</v>
      </c>
      <c r="DK27">
        <v>22</v>
      </c>
      <c r="DL27">
        <v>22</v>
      </c>
      <c r="DM27">
        <v>22</v>
      </c>
    </row>
    <row r="28" spans="1:117" x14ac:dyDescent="0.25">
      <c r="A28" t="s">
        <v>8152</v>
      </c>
      <c r="B28" s="200" t="str">
        <f>IF(A28="","",VLOOKUP(A28,Config!K$6:L$26,2,FALSE))</f>
        <v>Bourgogne-Franche-Comté</v>
      </c>
      <c r="C28">
        <v>10</v>
      </c>
      <c r="D28" t="s">
        <v>8171</v>
      </c>
      <c r="E28" t="s">
        <v>8163</v>
      </c>
      <c r="F28" t="s">
        <v>8174</v>
      </c>
      <c r="G28" t="s">
        <v>8182</v>
      </c>
      <c r="H28" s="49">
        <v>3</v>
      </c>
      <c r="I28" s="49">
        <v>5</v>
      </c>
      <c r="K28" s="49">
        <v>2</v>
      </c>
      <c r="BT28">
        <v>16481</v>
      </c>
      <c r="BU28">
        <v>17956</v>
      </c>
      <c r="BV28">
        <v>21736</v>
      </c>
      <c r="BW28">
        <v>15314</v>
      </c>
      <c r="BX28">
        <v>11113</v>
      </c>
      <c r="BY28">
        <v>18536</v>
      </c>
      <c r="BZ28">
        <v>17921</v>
      </c>
      <c r="CA28">
        <v>13505</v>
      </c>
      <c r="CB28">
        <v>15040</v>
      </c>
      <c r="CC28">
        <v>14672</v>
      </c>
      <c r="CD28">
        <v>16359</v>
      </c>
      <c r="CE28">
        <v>19672</v>
      </c>
      <c r="CF28">
        <v>20548</v>
      </c>
      <c r="CG28">
        <v>18369</v>
      </c>
      <c r="CH28">
        <v>21158</v>
      </c>
      <c r="CI28">
        <v>20591</v>
      </c>
      <c r="CJ28">
        <v>20425</v>
      </c>
      <c r="CK28">
        <v>12476</v>
      </c>
      <c r="CL28">
        <v>18937</v>
      </c>
      <c r="CM28">
        <v>20278</v>
      </c>
      <c r="CN28">
        <v>23605</v>
      </c>
      <c r="CO28">
        <v>18625</v>
      </c>
      <c r="CP28">
        <v>26252</v>
      </c>
      <c r="CQ28">
        <v>22167</v>
      </c>
      <c r="CR28">
        <v>30474</v>
      </c>
      <c r="CS28">
        <v>30255</v>
      </c>
      <c r="CT28">
        <v>36753</v>
      </c>
      <c r="CU28">
        <v>41465</v>
      </c>
      <c r="CV28">
        <v>53765</v>
      </c>
      <c r="CW28">
        <v>31988</v>
      </c>
      <c r="CX28">
        <v>62089</v>
      </c>
      <c r="CY28">
        <v>64533</v>
      </c>
      <c r="CZ28">
        <v>78440</v>
      </c>
      <c r="DA28">
        <v>92988</v>
      </c>
      <c r="DB28">
        <v>99457</v>
      </c>
      <c r="DC28">
        <v>100717</v>
      </c>
      <c r="DD28">
        <v>120806</v>
      </c>
      <c r="DE28">
        <v>97276</v>
      </c>
      <c r="DF28">
        <v>127570</v>
      </c>
      <c r="DG28">
        <v>127750</v>
      </c>
      <c r="DH28">
        <v>130553</v>
      </c>
      <c r="DI28">
        <v>137997</v>
      </c>
      <c r="DJ28">
        <v>140076</v>
      </c>
      <c r="DK28">
        <v>131136</v>
      </c>
      <c r="DL28">
        <v>145956</v>
      </c>
      <c r="DM28">
        <v>167361</v>
      </c>
    </row>
    <row r="29" spans="1:117" x14ac:dyDescent="0.25">
      <c r="A29" t="s">
        <v>8152</v>
      </c>
      <c r="B29" s="200" t="str">
        <f>IF(A29="","",VLOOKUP(A29,Config!K$6:L$26,2,FALSE))</f>
        <v>Bourgogne-Franche-Comté</v>
      </c>
      <c r="C29">
        <v>11</v>
      </c>
      <c r="D29" t="s">
        <v>8172</v>
      </c>
      <c r="E29" t="s">
        <v>8163</v>
      </c>
      <c r="F29" t="s">
        <v>8174</v>
      </c>
      <c r="G29" t="s">
        <v>8182</v>
      </c>
      <c r="H29" s="49">
        <v>3</v>
      </c>
      <c r="I29" s="49">
        <v>14</v>
      </c>
      <c r="K29" s="49">
        <v>12</v>
      </c>
      <c r="BT29">
        <v>1086</v>
      </c>
      <c r="BU29">
        <v>1334</v>
      </c>
      <c r="BV29">
        <v>2416</v>
      </c>
      <c r="BW29">
        <v>2154</v>
      </c>
      <c r="BX29">
        <v>239</v>
      </c>
      <c r="BY29">
        <v>2659</v>
      </c>
      <c r="BZ29">
        <v>2833</v>
      </c>
      <c r="CA29">
        <v>4469</v>
      </c>
      <c r="CB29">
        <v>3719</v>
      </c>
      <c r="CC29">
        <v>3255</v>
      </c>
      <c r="CD29">
        <v>4554</v>
      </c>
      <c r="CE29">
        <v>8023</v>
      </c>
      <c r="CF29">
        <v>11557</v>
      </c>
      <c r="CG29">
        <v>6662</v>
      </c>
      <c r="CH29">
        <v>6796</v>
      </c>
      <c r="CI29">
        <v>7597</v>
      </c>
      <c r="CJ29">
        <v>4590</v>
      </c>
      <c r="CK29">
        <v>4011</v>
      </c>
      <c r="CL29">
        <v>4473</v>
      </c>
      <c r="CM29">
        <v>2800</v>
      </c>
      <c r="CN29">
        <v>3482</v>
      </c>
      <c r="CO29">
        <v>5217</v>
      </c>
      <c r="CP29">
        <v>3755</v>
      </c>
      <c r="CQ29">
        <v>3789</v>
      </c>
      <c r="CR29">
        <v>4370</v>
      </c>
      <c r="CS29">
        <v>1899</v>
      </c>
      <c r="CT29">
        <v>2058</v>
      </c>
      <c r="CU29">
        <v>3204</v>
      </c>
      <c r="CV29">
        <v>3488</v>
      </c>
      <c r="CW29">
        <v>6786</v>
      </c>
      <c r="CX29">
        <v>3537</v>
      </c>
      <c r="CY29">
        <v>2490</v>
      </c>
      <c r="CZ29">
        <v>4038</v>
      </c>
      <c r="DA29">
        <v>3545</v>
      </c>
      <c r="DB29">
        <v>3891</v>
      </c>
      <c r="DC29">
        <v>3542</v>
      </c>
      <c r="DD29">
        <v>4955</v>
      </c>
      <c r="DE29">
        <v>3368</v>
      </c>
      <c r="DF29">
        <v>12187</v>
      </c>
      <c r="DG29">
        <v>13647</v>
      </c>
      <c r="DH29">
        <v>12695</v>
      </c>
      <c r="DI29">
        <v>13759</v>
      </c>
      <c r="DJ29">
        <v>11196</v>
      </c>
      <c r="DK29">
        <v>7401</v>
      </c>
      <c r="DL29">
        <v>14070</v>
      </c>
      <c r="DM29">
        <v>15241</v>
      </c>
    </row>
    <row r="30" spans="1:117" x14ac:dyDescent="0.25">
      <c r="A30" t="s">
        <v>8152</v>
      </c>
      <c r="B30" s="200" t="str">
        <f>IF(A30="","",VLOOKUP(A30,Config!K$6:L$26,2,FALSE))</f>
        <v>Bourgogne-Franche-Comté</v>
      </c>
      <c r="C30">
        <v>12</v>
      </c>
      <c r="D30" t="s">
        <v>8173</v>
      </c>
      <c r="E30" t="s">
        <v>8163</v>
      </c>
      <c r="F30" t="s">
        <v>8174</v>
      </c>
      <c r="G30" t="s">
        <v>8182</v>
      </c>
      <c r="H30" s="49">
        <v>3</v>
      </c>
      <c r="I30" s="49">
        <v>6</v>
      </c>
      <c r="K30" s="49">
        <v>2</v>
      </c>
      <c r="BT30">
        <v>213</v>
      </c>
      <c r="BU30">
        <v>230</v>
      </c>
      <c r="BV30">
        <v>232</v>
      </c>
      <c r="BW30">
        <v>213</v>
      </c>
      <c r="BX30">
        <v>77</v>
      </c>
      <c r="BY30">
        <v>199</v>
      </c>
      <c r="BZ30">
        <v>203</v>
      </c>
      <c r="CA30">
        <v>71</v>
      </c>
      <c r="CB30">
        <v>72</v>
      </c>
      <c r="CC30">
        <v>74</v>
      </c>
      <c r="CD30">
        <v>77</v>
      </c>
      <c r="CE30">
        <v>82</v>
      </c>
      <c r="CF30">
        <v>83</v>
      </c>
      <c r="CG30">
        <v>82</v>
      </c>
      <c r="CH30">
        <v>82</v>
      </c>
      <c r="CI30">
        <v>78</v>
      </c>
      <c r="CJ30">
        <v>78</v>
      </c>
      <c r="CK30">
        <v>78</v>
      </c>
      <c r="CL30">
        <v>78</v>
      </c>
      <c r="CM30">
        <v>78</v>
      </c>
      <c r="CN30">
        <v>79</v>
      </c>
      <c r="CO30">
        <v>81</v>
      </c>
      <c r="CP30">
        <v>83</v>
      </c>
      <c r="CQ30">
        <v>84</v>
      </c>
      <c r="CR30">
        <v>82</v>
      </c>
      <c r="CS30">
        <v>83</v>
      </c>
      <c r="CT30">
        <v>86</v>
      </c>
      <c r="CU30">
        <v>112</v>
      </c>
      <c r="CV30">
        <v>113</v>
      </c>
      <c r="CW30">
        <v>126</v>
      </c>
      <c r="CX30">
        <v>127</v>
      </c>
      <c r="CY30">
        <v>129</v>
      </c>
      <c r="CZ30">
        <v>128</v>
      </c>
      <c r="DA30">
        <v>127</v>
      </c>
      <c r="DB30">
        <v>138</v>
      </c>
      <c r="DC30">
        <v>140</v>
      </c>
      <c r="DD30">
        <v>140</v>
      </c>
      <c r="DE30">
        <v>138</v>
      </c>
      <c r="DF30">
        <v>141</v>
      </c>
      <c r="DG30">
        <v>143</v>
      </c>
      <c r="DH30">
        <v>145</v>
      </c>
      <c r="DI30">
        <v>144</v>
      </c>
      <c r="DJ30">
        <v>145</v>
      </c>
      <c r="DK30">
        <v>141</v>
      </c>
      <c r="DL30">
        <v>145</v>
      </c>
      <c r="DM30">
        <v>153</v>
      </c>
    </row>
    <row r="31" spans="1:117" x14ac:dyDescent="0.25">
      <c r="A31" t="s">
        <v>8152</v>
      </c>
      <c r="B31" s="200" t="str">
        <f>IF(A31="","",VLOOKUP(A31,Config!K$6:L$26,2,FALSE))</f>
        <v>Bourgogne-Franche-Comté</v>
      </c>
      <c r="C31">
        <v>13</v>
      </c>
      <c r="D31" t="s">
        <v>8175</v>
      </c>
      <c r="E31" t="s">
        <v>8163</v>
      </c>
      <c r="F31" t="s">
        <v>8176</v>
      </c>
      <c r="G31" t="s">
        <v>8182</v>
      </c>
      <c r="H31" s="49">
        <v>3</v>
      </c>
      <c r="I31" s="49">
        <v>6</v>
      </c>
      <c r="K31" s="49">
        <v>2</v>
      </c>
      <c r="BT31">
        <v>9264</v>
      </c>
      <c r="BU31">
        <v>9458</v>
      </c>
      <c r="BV31">
        <v>9578</v>
      </c>
      <c r="BW31">
        <v>9684</v>
      </c>
      <c r="BX31">
        <v>9727</v>
      </c>
      <c r="BY31">
        <v>9764</v>
      </c>
      <c r="BZ31">
        <v>9724</v>
      </c>
      <c r="CA31">
        <v>9758</v>
      </c>
      <c r="CB31">
        <v>9873</v>
      </c>
      <c r="CC31">
        <v>9984</v>
      </c>
      <c r="CD31">
        <v>10144</v>
      </c>
      <c r="CE31">
        <v>10579</v>
      </c>
      <c r="CF31">
        <v>11148</v>
      </c>
      <c r="CG31">
        <v>11162</v>
      </c>
      <c r="CH31">
        <v>11268</v>
      </c>
      <c r="CI31">
        <v>11288</v>
      </c>
      <c r="CJ31">
        <v>11328</v>
      </c>
      <c r="CK31">
        <v>11322</v>
      </c>
      <c r="CL31">
        <v>11459</v>
      </c>
      <c r="CM31">
        <v>11474</v>
      </c>
      <c r="CN31">
        <v>11537</v>
      </c>
      <c r="CO31">
        <v>11598</v>
      </c>
      <c r="CP31">
        <v>11681</v>
      </c>
      <c r="CQ31">
        <v>11736</v>
      </c>
      <c r="CR31">
        <v>11796</v>
      </c>
      <c r="CS31">
        <v>11867</v>
      </c>
      <c r="CT31">
        <v>11896</v>
      </c>
      <c r="CU31">
        <v>11918</v>
      </c>
      <c r="CV31">
        <v>11927</v>
      </c>
      <c r="CW31">
        <v>11957</v>
      </c>
      <c r="CX31">
        <v>11992</v>
      </c>
      <c r="CY31">
        <v>12006</v>
      </c>
      <c r="CZ31">
        <v>11985</v>
      </c>
      <c r="DA31">
        <v>12007</v>
      </c>
      <c r="DB31">
        <v>12047</v>
      </c>
      <c r="DC31">
        <v>12045</v>
      </c>
      <c r="DD31">
        <v>12104</v>
      </c>
      <c r="DE31">
        <v>12223</v>
      </c>
      <c r="DF31">
        <v>12208</v>
      </c>
      <c r="DG31">
        <v>12217</v>
      </c>
      <c r="DH31">
        <v>12264</v>
      </c>
      <c r="DI31">
        <v>12243</v>
      </c>
      <c r="DJ31">
        <v>12288</v>
      </c>
      <c r="DK31">
        <v>12309</v>
      </c>
      <c r="DL31">
        <v>12361</v>
      </c>
      <c r="DM31">
        <v>12428</v>
      </c>
    </row>
    <row r="32" spans="1:117" x14ac:dyDescent="0.25">
      <c r="A32" t="s">
        <v>8152</v>
      </c>
      <c r="B32" s="200" t="str">
        <f>IF(A32="","",VLOOKUP(A32,Config!K$6:L$26,2,FALSE))</f>
        <v>Bourgogne-Franche-Comté</v>
      </c>
      <c r="C32">
        <v>14</v>
      </c>
      <c r="D32" t="s">
        <v>8177</v>
      </c>
      <c r="E32" t="s">
        <v>29</v>
      </c>
      <c r="F32" t="s">
        <v>7955</v>
      </c>
      <c r="G32" t="s">
        <v>8183</v>
      </c>
      <c r="H32" s="49">
        <v>6</v>
      </c>
      <c r="I32" s="49">
        <v>3</v>
      </c>
      <c r="K32" s="49">
        <v>1</v>
      </c>
      <c r="BT32">
        <v>13800</v>
      </c>
      <c r="BU32">
        <v>13800</v>
      </c>
      <c r="BV32">
        <v>18070</v>
      </c>
      <c r="BW32">
        <v>18070</v>
      </c>
      <c r="BX32">
        <v>18070</v>
      </c>
      <c r="BY32">
        <v>18070</v>
      </c>
      <c r="BZ32">
        <v>18070</v>
      </c>
      <c r="CA32">
        <v>18070</v>
      </c>
      <c r="CB32">
        <v>18070</v>
      </c>
      <c r="CC32">
        <v>18070</v>
      </c>
      <c r="CD32">
        <v>18070</v>
      </c>
      <c r="CE32">
        <v>18070</v>
      </c>
      <c r="CF32">
        <v>17811</v>
      </c>
      <c r="CG32">
        <v>17811</v>
      </c>
      <c r="CH32">
        <v>17811</v>
      </c>
      <c r="CI32">
        <v>17811</v>
      </c>
      <c r="CJ32">
        <v>17811</v>
      </c>
      <c r="CK32">
        <v>17811</v>
      </c>
      <c r="CL32">
        <v>17811</v>
      </c>
      <c r="CM32">
        <v>17811</v>
      </c>
      <c r="CN32">
        <v>17811</v>
      </c>
      <c r="CO32">
        <v>17811</v>
      </c>
      <c r="CP32">
        <v>17811</v>
      </c>
      <c r="CQ32">
        <v>17811</v>
      </c>
      <c r="CR32">
        <v>18033</v>
      </c>
      <c r="CS32">
        <v>18033</v>
      </c>
      <c r="CT32">
        <v>18033</v>
      </c>
      <c r="CU32">
        <v>18033</v>
      </c>
      <c r="CV32">
        <v>18033</v>
      </c>
      <c r="CW32">
        <v>18033</v>
      </c>
      <c r="CX32">
        <v>18033</v>
      </c>
      <c r="CY32">
        <v>18033</v>
      </c>
      <c r="CZ32">
        <v>18033</v>
      </c>
      <c r="DA32">
        <v>18033</v>
      </c>
      <c r="DB32">
        <v>18033</v>
      </c>
      <c r="DC32">
        <v>18033</v>
      </c>
      <c r="DD32">
        <v>18033</v>
      </c>
      <c r="DE32">
        <v>18033</v>
      </c>
      <c r="DF32">
        <v>18033</v>
      </c>
      <c r="DG32">
        <v>18033</v>
      </c>
      <c r="DH32">
        <v>18033</v>
      </c>
      <c r="DI32">
        <v>18033</v>
      </c>
      <c r="DJ32">
        <v>18033</v>
      </c>
      <c r="DK32">
        <v>18033</v>
      </c>
      <c r="DL32">
        <v>18033</v>
      </c>
      <c r="DM32">
        <v>18033</v>
      </c>
    </row>
    <row r="33" spans="1:117" x14ac:dyDescent="0.25">
      <c r="A33" t="s">
        <v>8152</v>
      </c>
      <c r="B33" s="200" t="str">
        <f>IF(A33="","",VLOOKUP(A33,Config!K$6:L$26,2,FALSE))</f>
        <v>Bourgogne-Franche-Comté</v>
      </c>
      <c r="C33">
        <v>15</v>
      </c>
      <c r="D33" t="s">
        <v>8178</v>
      </c>
      <c r="E33" t="s">
        <v>8163</v>
      </c>
      <c r="F33" t="s">
        <v>8176</v>
      </c>
      <c r="G33" t="s">
        <v>8182</v>
      </c>
      <c r="H33" s="49">
        <v>3</v>
      </c>
      <c r="I33" s="49">
        <v>10</v>
      </c>
      <c r="K33" s="49">
        <v>8</v>
      </c>
      <c r="BT33">
        <v>9219</v>
      </c>
      <c r="BU33">
        <v>11370</v>
      </c>
      <c r="BV33">
        <v>14582</v>
      </c>
      <c r="BW33">
        <v>16559</v>
      </c>
      <c r="BX33">
        <v>19977</v>
      </c>
      <c r="BY33">
        <v>20383</v>
      </c>
      <c r="BZ33">
        <v>17242</v>
      </c>
      <c r="CA33">
        <v>13054</v>
      </c>
      <c r="CB33">
        <v>21643</v>
      </c>
      <c r="CC33">
        <v>20757</v>
      </c>
      <c r="CD33">
        <v>20159</v>
      </c>
      <c r="CE33">
        <v>21097</v>
      </c>
      <c r="CF33">
        <v>27965</v>
      </c>
      <c r="CG33">
        <v>26413</v>
      </c>
      <c r="CH33">
        <v>32943</v>
      </c>
      <c r="CI33">
        <v>26917</v>
      </c>
      <c r="CJ33">
        <v>32313</v>
      </c>
      <c r="CK33">
        <v>34135</v>
      </c>
      <c r="CL33">
        <v>29913</v>
      </c>
      <c r="CM33">
        <v>24864</v>
      </c>
      <c r="CN33">
        <v>37871</v>
      </c>
      <c r="CO33">
        <v>43512</v>
      </c>
      <c r="CP33">
        <v>40934</v>
      </c>
      <c r="CQ33">
        <v>54715</v>
      </c>
      <c r="CR33">
        <v>53238</v>
      </c>
      <c r="CS33">
        <v>41491</v>
      </c>
      <c r="CT33">
        <v>50080</v>
      </c>
      <c r="CU33">
        <v>40034</v>
      </c>
      <c r="CV33">
        <v>45608</v>
      </c>
      <c r="CW33">
        <v>127995</v>
      </c>
      <c r="CX33">
        <v>102494</v>
      </c>
      <c r="CY33">
        <v>105654</v>
      </c>
      <c r="CZ33">
        <v>161272</v>
      </c>
      <c r="DA33">
        <v>85373</v>
      </c>
      <c r="DB33">
        <v>95889</v>
      </c>
      <c r="DC33">
        <v>85857</v>
      </c>
      <c r="DD33">
        <v>110651</v>
      </c>
      <c r="DE33">
        <v>113988</v>
      </c>
      <c r="DF33">
        <v>116397</v>
      </c>
      <c r="DG33">
        <v>115022</v>
      </c>
      <c r="DH33">
        <v>112795</v>
      </c>
      <c r="DI33">
        <v>121951</v>
      </c>
      <c r="DJ33">
        <v>143805</v>
      </c>
      <c r="DK33">
        <v>110910</v>
      </c>
      <c r="DL33">
        <v>153573</v>
      </c>
      <c r="DM33">
        <v>164551</v>
      </c>
    </row>
    <row r="34" spans="1:117" x14ac:dyDescent="0.25">
      <c r="A34" t="s">
        <v>8152</v>
      </c>
      <c r="B34" s="200" t="str">
        <f>IF(A34="","",VLOOKUP(A34,Config!K$6:L$26,2,FALSE))</f>
        <v>Bourgogne-Franche-Comté</v>
      </c>
      <c r="C34">
        <v>16</v>
      </c>
      <c r="D34" t="s">
        <v>8179</v>
      </c>
      <c r="E34" t="s">
        <v>8163</v>
      </c>
      <c r="F34" t="s">
        <v>8176</v>
      </c>
      <c r="G34" t="s">
        <v>8182</v>
      </c>
      <c r="H34" s="49">
        <v>3</v>
      </c>
      <c r="I34" s="49">
        <v>11</v>
      </c>
      <c r="K34" s="49">
        <v>8</v>
      </c>
      <c r="BT34">
        <v>62724</v>
      </c>
      <c r="BU34">
        <v>71705</v>
      </c>
      <c r="BV34">
        <v>116778</v>
      </c>
      <c r="BW34">
        <v>125138</v>
      </c>
      <c r="BX34">
        <v>97884</v>
      </c>
      <c r="BY34">
        <v>148166</v>
      </c>
      <c r="BZ34">
        <v>121443</v>
      </c>
      <c r="CA34">
        <v>236170</v>
      </c>
      <c r="CB34">
        <v>173734</v>
      </c>
      <c r="CC34">
        <v>163246</v>
      </c>
      <c r="CD34">
        <v>160224</v>
      </c>
      <c r="CE34">
        <v>213748</v>
      </c>
      <c r="CF34">
        <v>300753</v>
      </c>
      <c r="CG34">
        <v>206039</v>
      </c>
      <c r="CH34">
        <v>213350</v>
      </c>
      <c r="CI34">
        <v>196501</v>
      </c>
      <c r="CJ34">
        <v>214725</v>
      </c>
      <c r="CK34">
        <v>192672</v>
      </c>
      <c r="CL34">
        <v>171575</v>
      </c>
      <c r="CM34">
        <v>145233</v>
      </c>
      <c r="CN34">
        <v>180670</v>
      </c>
      <c r="CO34">
        <v>184522</v>
      </c>
      <c r="CP34">
        <v>206554</v>
      </c>
      <c r="CQ34">
        <v>292468</v>
      </c>
      <c r="CR34">
        <v>320463</v>
      </c>
      <c r="CS34">
        <v>240672</v>
      </c>
      <c r="CT34">
        <v>304370</v>
      </c>
      <c r="CU34">
        <v>268121</v>
      </c>
      <c r="CV34">
        <v>285730</v>
      </c>
      <c r="CW34">
        <v>323493</v>
      </c>
      <c r="CX34">
        <v>308241</v>
      </c>
      <c r="CY34">
        <v>287115</v>
      </c>
      <c r="CZ34">
        <v>390518</v>
      </c>
      <c r="DA34">
        <v>344697</v>
      </c>
      <c r="DB34">
        <v>348806</v>
      </c>
      <c r="DC34">
        <v>324375</v>
      </c>
      <c r="DD34">
        <v>375774</v>
      </c>
      <c r="DE34">
        <v>413240</v>
      </c>
      <c r="DF34">
        <v>440518</v>
      </c>
      <c r="DG34">
        <v>460818</v>
      </c>
      <c r="DH34">
        <v>426348</v>
      </c>
      <c r="DI34">
        <v>458242</v>
      </c>
      <c r="DJ34">
        <v>500910</v>
      </c>
      <c r="DK34">
        <v>417345</v>
      </c>
      <c r="DL34">
        <v>544330</v>
      </c>
      <c r="DM34">
        <v>604585</v>
      </c>
    </row>
    <row r="35" spans="1:117" x14ac:dyDescent="0.25">
      <c r="A35" t="s">
        <v>258</v>
      </c>
      <c r="B35" s="200" t="str">
        <f>IF(A35="","",VLOOKUP(A35,Config!K$6:L$26,2,FALSE))</f>
        <v>Bretagne</v>
      </c>
      <c r="C35">
        <v>1</v>
      </c>
      <c r="D35" t="s">
        <v>8159</v>
      </c>
      <c r="E35" t="s">
        <v>8163</v>
      </c>
      <c r="F35" t="s">
        <v>8164</v>
      </c>
      <c r="G35" t="s">
        <v>8181</v>
      </c>
      <c r="H35" s="49">
        <v>3</v>
      </c>
      <c r="I35" s="49">
        <v>11</v>
      </c>
      <c r="K35" s="49">
        <v>10</v>
      </c>
      <c r="BT35">
        <v>117</v>
      </c>
      <c r="BU35">
        <v>117</v>
      </c>
      <c r="BV35">
        <v>114</v>
      </c>
      <c r="BW35">
        <v>115</v>
      </c>
      <c r="BX35">
        <v>115</v>
      </c>
      <c r="BY35">
        <v>120</v>
      </c>
      <c r="BZ35">
        <v>121</v>
      </c>
      <c r="CA35">
        <v>126</v>
      </c>
      <c r="CB35">
        <v>131</v>
      </c>
      <c r="CC35">
        <v>131</v>
      </c>
      <c r="CD35">
        <v>132</v>
      </c>
      <c r="CE35">
        <v>132</v>
      </c>
      <c r="CF35">
        <v>132</v>
      </c>
      <c r="CG35">
        <v>132</v>
      </c>
      <c r="CH35">
        <v>132</v>
      </c>
      <c r="CI35">
        <v>132</v>
      </c>
      <c r="CJ35">
        <v>133</v>
      </c>
      <c r="CK35">
        <v>134</v>
      </c>
      <c r="CL35">
        <v>134</v>
      </c>
      <c r="CM35">
        <v>135</v>
      </c>
      <c r="CN35">
        <v>136</v>
      </c>
      <c r="CO35">
        <v>137</v>
      </c>
      <c r="CP35">
        <v>137</v>
      </c>
      <c r="CQ35">
        <v>143</v>
      </c>
      <c r="CR35">
        <v>143</v>
      </c>
      <c r="CS35">
        <v>143</v>
      </c>
      <c r="CT35">
        <v>143</v>
      </c>
      <c r="CU35">
        <v>143</v>
      </c>
      <c r="CV35">
        <v>143</v>
      </c>
      <c r="CW35">
        <v>143</v>
      </c>
      <c r="CX35">
        <v>143</v>
      </c>
      <c r="CY35">
        <v>143</v>
      </c>
      <c r="CZ35">
        <v>143</v>
      </c>
      <c r="DA35">
        <v>143</v>
      </c>
      <c r="DB35">
        <v>145</v>
      </c>
      <c r="DC35">
        <v>145</v>
      </c>
      <c r="DD35">
        <v>145</v>
      </c>
      <c r="DE35">
        <v>145</v>
      </c>
      <c r="DF35">
        <v>146</v>
      </c>
      <c r="DG35">
        <v>146</v>
      </c>
      <c r="DH35">
        <v>146</v>
      </c>
      <c r="DI35">
        <v>147</v>
      </c>
      <c r="DJ35">
        <v>147</v>
      </c>
      <c r="DK35">
        <v>147</v>
      </c>
      <c r="DL35">
        <v>147</v>
      </c>
      <c r="DM35">
        <v>147</v>
      </c>
    </row>
    <row r="36" spans="1:117" x14ac:dyDescent="0.25">
      <c r="A36" t="s">
        <v>258</v>
      </c>
      <c r="B36" s="200" t="str">
        <f>IF(A36="","",VLOOKUP(A36,Config!K$6:L$26,2,FALSE))</f>
        <v>Bretagne</v>
      </c>
      <c r="C36">
        <v>2</v>
      </c>
      <c r="D36" t="s">
        <v>8160</v>
      </c>
      <c r="E36" t="s">
        <v>8163</v>
      </c>
      <c r="F36" t="s">
        <v>8164</v>
      </c>
      <c r="G36" t="s">
        <v>8181</v>
      </c>
      <c r="H36" s="49">
        <v>3</v>
      </c>
      <c r="I36" s="49">
        <v>12</v>
      </c>
      <c r="K36" s="49">
        <v>10</v>
      </c>
      <c r="BT36">
        <v>59</v>
      </c>
      <c r="BU36">
        <v>65</v>
      </c>
      <c r="BV36">
        <v>64</v>
      </c>
      <c r="BW36">
        <v>71</v>
      </c>
      <c r="BX36">
        <v>68</v>
      </c>
      <c r="BY36">
        <v>68</v>
      </c>
      <c r="BZ36">
        <v>60</v>
      </c>
      <c r="CA36">
        <v>76</v>
      </c>
      <c r="CB36">
        <v>75</v>
      </c>
      <c r="CC36">
        <v>74</v>
      </c>
      <c r="CD36">
        <v>78</v>
      </c>
      <c r="CE36">
        <v>78</v>
      </c>
      <c r="CF36">
        <v>78</v>
      </c>
      <c r="CG36">
        <v>81</v>
      </c>
      <c r="CH36">
        <v>81</v>
      </c>
      <c r="CI36">
        <v>80</v>
      </c>
      <c r="CJ36">
        <v>82</v>
      </c>
      <c r="CK36">
        <v>86</v>
      </c>
      <c r="CL36">
        <v>84</v>
      </c>
      <c r="CM36">
        <v>78</v>
      </c>
      <c r="CN36">
        <v>82</v>
      </c>
      <c r="CO36">
        <v>92</v>
      </c>
      <c r="CP36">
        <v>96</v>
      </c>
      <c r="CQ36">
        <v>92</v>
      </c>
      <c r="CR36">
        <v>96</v>
      </c>
      <c r="CS36">
        <v>98</v>
      </c>
      <c r="CT36">
        <v>99</v>
      </c>
      <c r="CU36">
        <v>101</v>
      </c>
      <c r="CV36">
        <v>101</v>
      </c>
      <c r="CW36">
        <v>104</v>
      </c>
      <c r="CX36">
        <v>104</v>
      </c>
      <c r="CY36">
        <v>103</v>
      </c>
      <c r="CZ36">
        <v>105</v>
      </c>
      <c r="DA36">
        <v>106</v>
      </c>
      <c r="DB36">
        <v>108</v>
      </c>
      <c r="DC36">
        <v>106</v>
      </c>
      <c r="DD36">
        <v>111</v>
      </c>
      <c r="DE36">
        <v>113</v>
      </c>
      <c r="DF36">
        <v>108</v>
      </c>
      <c r="DG36">
        <v>106</v>
      </c>
      <c r="DH36">
        <v>110</v>
      </c>
      <c r="DI36">
        <v>110</v>
      </c>
      <c r="DJ36">
        <v>107</v>
      </c>
      <c r="DK36">
        <v>113</v>
      </c>
      <c r="DL36">
        <v>114</v>
      </c>
      <c r="DM36">
        <v>114</v>
      </c>
    </row>
    <row r="37" spans="1:117" x14ac:dyDescent="0.25">
      <c r="A37" t="s">
        <v>258</v>
      </c>
      <c r="B37" s="200" t="str">
        <f>IF(A37="","",VLOOKUP(A37,Config!K$6:L$26,2,FALSE))</f>
        <v>Bretagne</v>
      </c>
      <c r="C37">
        <v>3</v>
      </c>
      <c r="D37" t="s">
        <v>8161</v>
      </c>
      <c r="E37" t="s">
        <v>8163</v>
      </c>
      <c r="F37" t="s">
        <v>8164</v>
      </c>
      <c r="G37" t="s">
        <v>8181</v>
      </c>
      <c r="H37" s="49">
        <v>3</v>
      </c>
      <c r="I37" s="49">
        <v>13</v>
      </c>
      <c r="K37" s="49">
        <v>10</v>
      </c>
      <c r="BT37">
        <v>162</v>
      </c>
      <c r="BU37">
        <v>162</v>
      </c>
      <c r="BV37">
        <v>162</v>
      </c>
      <c r="BW37">
        <v>162</v>
      </c>
      <c r="BX37">
        <v>162</v>
      </c>
      <c r="BY37">
        <v>162</v>
      </c>
      <c r="BZ37">
        <v>162</v>
      </c>
      <c r="CA37">
        <v>162</v>
      </c>
      <c r="CB37">
        <v>162</v>
      </c>
      <c r="CC37">
        <v>159</v>
      </c>
      <c r="CD37">
        <v>159</v>
      </c>
      <c r="CE37">
        <v>159</v>
      </c>
      <c r="CF37">
        <v>159</v>
      </c>
      <c r="CG37">
        <v>159</v>
      </c>
      <c r="CH37">
        <v>159</v>
      </c>
      <c r="CI37">
        <v>159</v>
      </c>
      <c r="CJ37">
        <v>159</v>
      </c>
      <c r="CK37">
        <v>159</v>
      </c>
      <c r="CL37">
        <v>159</v>
      </c>
      <c r="CM37">
        <v>159</v>
      </c>
      <c r="CN37">
        <v>159</v>
      </c>
      <c r="CO37">
        <v>159</v>
      </c>
      <c r="CP37">
        <v>159</v>
      </c>
      <c r="CQ37">
        <v>159</v>
      </c>
      <c r="CR37">
        <v>159</v>
      </c>
      <c r="CS37">
        <v>159</v>
      </c>
      <c r="CT37">
        <v>159</v>
      </c>
      <c r="CU37">
        <v>159</v>
      </c>
      <c r="CV37">
        <v>159</v>
      </c>
      <c r="CW37">
        <v>159</v>
      </c>
      <c r="CX37">
        <v>159</v>
      </c>
      <c r="CY37">
        <v>159</v>
      </c>
      <c r="CZ37">
        <v>159</v>
      </c>
      <c r="DA37">
        <v>169</v>
      </c>
      <c r="DB37">
        <v>169</v>
      </c>
      <c r="DC37">
        <v>169</v>
      </c>
      <c r="DD37">
        <v>169</v>
      </c>
      <c r="DE37">
        <v>169</v>
      </c>
      <c r="DF37">
        <v>169</v>
      </c>
      <c r="DG37">
        <v>169</v>
      </c>
      <c r="DH37">
        <v>169</v>
      </c>
      <c r="DI37">
        <v>169</v>
      </c>
      <c r="DJ37">
        <v>169</v>
      </c>
      <c r="DK37">
        <v>169</v>
      </c>
      <c r="DL37">
        <v>169</v>
      </c>
      <c r="DM37">
        <v>169</v>
      </c>
    </row>
    <row r="38" spans="1:117" x14ac:dyDescent="0.25">
      <c r="A38" t="s">
        <v>258</v>
      </c>
      <c r="B38" s="200" t="str">
        <f>IF(A38="","",VLOOKUP(A38,Config!K$6:L$26,2,FALSE))</f>
        <v>Bretagne</v>
      </c>
      <c r="C38">
        <v>4</v>
      </c>
      <c r="D38" t="s">
        <v>8162</v>
      </c>
      <c r="E38" t="s">
        <v>8163</v>
      </c>
      <c r="F38" t="s">
        <v>8164</v>
      </c>
      <c r="G38" t="s">
        <v>8181</v>
      </c>
      <c r="H38" s="49">
        <v>3</v>
      </c>
      <c r="I38" s="49">
        <v>22</v>
      </c>
      <c r="K38" s="49">
        <v>21</v>
      </c>
      <c r="BT38">
        <v>40096</v>
      </c>
      <c r="BU38">
        <v>43023</v>
      </c>
      <c r="BV38">
        <v>56795</v>
      </c>
      <c r="BW38">
        <v>91328</v>
      </c>
      <c r="BX38">
        <v>84512</v>
      </c>
      <c r="BY38">
        <v>104339</v>
      </c>
      <c r="BZ38">
        <v>88321</v>
      </c>
      <c r="CA38">
        <v>82582</v>
      </c>
      <c r="CB38">
        <v>106336</v>
      </c>
      <c r="CC38">
        <v>136296</v>
      </c>
      <c r="CD38">
        <v>95352</v>
      </c>
      <c r="CE38">
        <v>117672</v>
      </c>
      <c r="CF38">
        <v>132592</v>
      </c>
      <c r="CG38">
        <v>121552</v>
      </c>
      <c r="CH38">
        <v>153011</v>
      </c>
      <c r="CI38">
        <v>132580</v>
      </c>
      <c r="CJ38">
        <v>150013</v>
      </c>
      <c r="CK38">
        <v>166499</v>
      </c>
      <c r="CL38">
        <v>151937</v>
      </c>
      <c r="CM38">
        <v>153525</v>
      </c>
      <c r="CN38">
        <v>191953</v>
      </c>
      <c r="CO38">
        <v>204434</v>
      </c>
      <c r="CP38">
        <v>186147</v>
      </c>
      <c r="CQ38">
        <v>258266</v>
      </c>
      <c r="CR38">
        <v>302521</v>
      </c>
      <c r="CS38">
        <v>291769</v>
      </c>
      <c r="CT38">
        <v>385543</v>
      </c>
      <c r="CU38">
        <v>321533</v>
      </c>
      <c r="CV38">
        <v>348353</v>
      </c>
      <c r="CW38">
        <v>406900</v>
      </c>
      <c r="CX38">
        <v>362476</v>
      </c>
      <c r="CY38">
        <v>342745</v>
      </c>
      <c r="CZ38">
        <v>445641</v>
      </c>
      <c r="DA38">
        <v>486052</v>
      </c>
      <c r="DB38">
        <v>449133</v>
      </c>
      <c r="DC38">
        <v>450721</v>
      </c>
      <c r="DD38">
        <v>536024</v>
      </c>
      <c r="DE38">
        <v>457195</v>
      </c>
      <c r="DF38">
        <v>548591</v>
      </c>
      <c r="DG38">
        <v>563179</v>
      </c>
      <c r="DH38">
        <v>511019</v>
      </c>
      <c r="DI38">
        <v>527006</v>
      </c>
      <c r="DJ38">
        <v>569831</v>
      </c>
      <c r="DK38">
        <v>435467</v>
      </c>
      <c r="DL38">
        <v>539541</v>
      </c>
      <c r="DM38">
        <v>630085</v>
      </c>
    </row>
    <row r="39" spans="1:117" x14ac:dyDescent="0.25">
      <c r="A39" t="s">
        <v>258</v>
      </c>
      <c r="B39" s="200" t="str">
        <f>IF(A39="","",VLOOKUP(A39,Config!K$6:L$26,2,FALSE))</f>
        <v>Bretagne</v>
      </c>
      <c r="C39">
        <v>5</v>
      </c>
      <c r="D39" t="s">
        <v>8166</v>
      </c>
      <c r="E39" t="s">
        <v>8163</v>
      </c>
      <c r="F39" t="s">
        <v>8164</v>
      </c>
      <c r="G39" t="s">
        <v>8182</v>
      </c>
      <c r="H39" s="49">
        <v>3</v>
      </c>
      <c r="I39" s="49">
        <v>7</v>
      </c>
      <c r="K39" s="49">
        <v>2</v>
      </c>
      <c r="BT39">
        <v>64180</v>
      </c>
      <c r="BU39">
        <v>73556</v>
      </c>
      <c r="BV39">
        <v>107875</v>
      </c>
      <c r="BW39">
        <v>108151</v>
      </c>
      <c r="BX39">
        <v>78388</v>
      </c>
      <c r="BY39">
        <v>110283</v>
      </c>
      <c r="BZ39">
        <v>84009</v>
      </c>
      <c r="CA39">
        <v>189956</v>
      </c>
      <c r="CB39">
        <v>122818</v>
      </c>
      <c r="CC39">
        <v>121421</v>
      </c>
      <c r="CD39">
        <v>116589</v>
      </c>
      <c r="CE39">
        <v>158426</v>
      </c>
      <c r="CF39">
        <v>252689</v>
      </c>
      <c r="CG39">
        <v>173165</v>
      </c>
      <c r="CH39">
        <v>163125</v>
      </c>
      <c r="CI39">
        <v>148127</v>
      </c>
      <c r="CJ39">
        <v>162676</v>
      </c>
      <c r="CK39">
        <v>148843</v>
      </c>
      <c r="CL39">
        <v>117445</v>
      </c>
      <c r="CM39">
        <v>109537</v>
      </c>
      <c r="CN39">
        <v>116787</v>
      </c>
      <c r="CO39">
        <v>122730</v>
      </c>
      <c r="CP39">
        <v>117749</v>
      </c>
      <c r="CQ39">
        <v>165244</v>
      </c>
      <c r="CR39">
        <v>173255</v>
      </c>
      <c r="CS39">
        <v>116761</v>
      </c>
      <c r="CT39">
        <v>144154</v>
      </c>
      <c r="CU39">
        <v>147687</v>
      </c>
      <c r="CV39">
        <v>143169</v>
      </c>
      <c r="CW39">
        <v>143136</v>
      </c>
      <c r="CX39">
        <v>170909</v>
      </c>
      <c r="CY39">
        <v>147644</v>
      </c>
      <c r="CZ39">
        <v>218080</v>
      </c>
      <c r="DA39">
        <v>181330</v>
      </c>
      <c r="DB39">
        <v>175969</v>
      </c>
      <c r="DC39">
        <v>177902</v>
      </c>
      <c r="DD39">
        <v>221804</v>
      </c>
      <c r="DE39">
        <v>217636</v>
      </c>
      <c r="DF39">
        <v>236953</v>
      </c>
      <c r="DG39">
        <v>287731</v>
      </c>
      <c r="DH39">
        <v>240245</v>
      </c>
      <c r="DI39">
        <v>263346</v>
      </c>
      <c r="DJ39">
        <v>247071</v>
      </c>
      <c r="DK39">
        <v>237691</v>
      </c>
      <c r="DL39">
        <v>298367</v>
      </c>
      <c r="DM39">
        <v>318494</v>
      </c>
    </row>
    <row r="40" spans="1:117" x14ac:dyDescent="0.25">
      <c r="A40" t="s">
        <v>258</v>
      </c>
      <c r="B40" s="200" t="str">
        <f>IF(A40="","",VLOOKUP(A40,Config!K$6:L$26,2,FALSE))</f>
        <v>Bretagne</v>
      </c>
      <c r="C40">
        <v>6</v>
      </c>
      <c r="D40" t="s">
        <v>8167</v>
      </c>
      <c r="E40" t="s">
        <v>8163</v>
      </c>
      <c r="F40" t="s">
        <v>8164</v>
      </c>
      <c r="G40" t="s">
        <v>8182</v>
      </c>
      <c r="H40" s="49">
        <v>3</v>
      </c>
      <c r="I40" s="49">
        <v>8</v>
      </c>
      <c r="K40" s="49">
        <v>2</v>
      </c>
      <c r="BT40">
        <v>6375</v>
      </c>
      <c r="BU40">
        <v>6705</v>
      </c>
      <c r="BV40">
        <v>6809</v>
      </c>
      <c r="BW40">
        <v>7057</v>
      </c>
      <c r="BX40">
        <v>7158</v>
      </c>
      <c r="BY40">
        <v>7555</v>
      </c>
      <c r="BZ40">
        <v>7692</v>
      </c>
      <c r="CA40">
        <v>7910</v>
      </c>
      <c r="CB40">
        <v>7905</v>
      </c>
      <c r="CC40">
        <v>8084</v>
      </c>
      <c r="CD40">
        <v>8218</v>
      </c>
      <c r="CE40">
        <v>8727</v>
      </c>
      <c r="CF40">
        <v>9753</v>
      </c>
      <c r="CG40">
        <v>9753</v>
      </c>
      <c r="CH40">
        <v>9951</v>
      </c>
      <c r="CI40">
        <v>10036</v>
      </c>
      <c r="CJ40">
        <v>10289</v>
      </c>
      <c r="CK40">
        <v>10710</v>
      </c>
      <c r="CL40">
        <v>11122</v>
      </c>
      <c r="CM40">
        <v>11217</v>
      </c>
      <c r="CN40">
        <v>11364</v>
      </c>
      <c r="CO40">
        <v>11635</v>
      </c>
      <c r="CP40">
        <v>11914</v>
      </c>
      <c r="CQ40">
        <v>12089</v>
      </c>
      <c r="CR40">
        <v>12137</v>
      </c>
      <c r="CS40">
        <v>12183</v>
      </c>
      <c r="CT40">
        <v>13092</v>
      </c>
      <c r="CU40">
        <v>13311</v>
      </c>
      <c r="CV40">
        <v>13656</v>
      </c>
      <c r="CW40">
        <v>13261</v>
      </c>
      <c r="CX40">
        <v>13357</v>
      </c>
      <c r="CY40">
        <v>13412</v>
      </c>
      <c r="CZ40">
        <v>14513</v>
      </c>
      <c r="DA40">
        <v>14997</v>
      </c>
      <c r="DB40">
        <v>14149</v>
      </c>
      <c r="DC40">
        <v>14678</v>
      </c>
      <c r="DD40">
        <v>14926</v>
      </c>
      <c r="DE40">
        <v>15523</v>
      </c>
      <c r="DF40">
        <v>15705</v>
      </c>
      <c r="DG40">
        <v>15791</v>
      </c>
      <c r="DH40">
        <v>15931</v>
      </c>
      <c r="DI40">
        <v>17635</v>
      </c>
      <c r="DJ40">
        <v>17734</v>
      </c>
      <c r="DK40">
        <v>17766</v>
      </c>
      <c r="DL40">
        <v>17662</v>
      </c>
      <c r="DM40">
        <v>17624</v>
      </c>
    </row>
    <row r="41" spans="1:117" x14ac:dyDescent="0.25">
      <c r="A41" t="s">
        <v>258</v>
      </c>
      <c r="B41" s="200" t="str">
        <f>IF(A41="","",VLOOKUP(A41,Config!K$6:L$26,2,FALSE))</f>
        <v>Bretagne</v>
      </c>
      <c r="C41">
        <v>7</v>
      </c>
      <c r="D41" t="s">
        <v>8168</v>
      </c>
      <c r="E41" t="s">
        <v>8163</v>
      </c>
      <c r="F41" t="s">
        <v>8174</v>
      </c>
      <c r="G41" t="s">
        <v>8181</v>
      </c>
      <c r="H41" s="49">
        <v>3</v>
      </c>
      <c r="I41" s="49">
        <v>26</v>
      </c>
      <c r="K41" s="49">
        <v>20</v>
      </c>
      <c r="BT41">
        <v>9</v>
      </c>
      <c r="BU41">
        <v>9</v>
      </c>
      <c r="BV41">
        <v>9</v>
      </c>
      <c r="BW41">
        <v>9</v>
      </c>
      <c r="BX41">
        <v>10</v>
      </c>
      <c r="BY41">
        <v>11</v>
      </c>
      <c r="BZ41">
        <v>11</v>
      </c>
      <c r="CA41">
        <v>12</v>
      </c>
      <c r="CB41">
        <v>12</v>
      </c>
      <c r="CC41">
        <v>12</v>
      </c>
      <c r="CD41">
        <v>13</v>
      </c>
      <c r="CE41">
        <v>13</v>
      </c>
      <c r="CF41">
        <v>14</v>
      </c>
      <c r="CG41">
        <v>14</v>
      </c>
      <c r="CH41">
        <v>14</v>
      </c>
      <c r="CI41">
        <v>14</v>
      </c>
      <c r="CJ41">
        <v>14</v>
      </c>
      <c r="CK41">
        <v>14</v>
      </c>
      <c r="CL41">
        <v>14</v>
      </c>
      <c r="CM41">
        <v>14</v>
      </c>
      <c r="CN41">
        <v>14</v>
      </c>
      <c r="CO41">
        <v>14</v>
      </c>
      <c r="CP41">
        <v>14</v>
      </c>
      <c r="CQ41">
        <v>14</v>
      </c>
      <c r="CR41">
        <v>14</v>
      </c>
      <c r="CS41">
        <v>14</v>
      </c>
      <c r="CT41">
        <v>14</v>
      </c>
      <c r="CU41">
        <v>14</v>
      </c>
      <c r="CV41">
        <v>14</v>
      </c>
      <c r="CW41">
        <v>14</v>
      </c>
      <c r="CX41">
        <v>14</v>
      </c>
      <c r="CY41">
        <v>14</v>
      </c>
      <c r="CZ41">
        <v>14</v>
      </c>
      <c r="DA41">
        <v>14</v>
      </c>
      <c r="DB41">
        <v>14</v>
      </c>
      <c r="DC41">
        <v>15</v>
      </c>
      <c r="DD41">
        <v>15</v>
      </c>
      <c r="DE41">
        <v>15</v>
      </c>
      <c r="DF41">
        <v>15</v>
      </c>
      <c r="DG41">
        <v>15</v>
      </c>
      <c r="DH41">
        <v>15</v>
      </c>
      <c r="DI41">
        <v>15</v>
      </c>
      <c r="DJ41">
        <v>15</v>
      </c>
      <c r="DK41">
        <v>15</v>
      </c>
      <c r="DL41">
        <v>15</v>
      </c>
      <c r="DM41">
        <v>15</v>
      </c>
    </row>
    <row r="42" spans="1:117" x14ac:dyDescent="0.25">
      <c r="A42" t="s">
        <v>258</v>
      </c>
      <c r="B42" s="200" t="str">
        <f>IF(A42="","",VLOOKUP(A42,Config!K$6:L$26,2,FALSE))</f>
        <v>Bretagne</v>
      </c>
      <c r="C42">
        <v>8</v>
      </c>
      <c r="D42" t="s">
        <v>8169</v>
      </c>
      <c r="E42" t="s">
        <v>8163</v>
      </c>
      <c r="F42" t="s">
        <v>8174</v>
      </c>
      <c r="G42" t="s">
        <v>8181</v>
      </c>
      <c r="H42" s="49">
        <v>3</v>
      </c>
      <c r="I42" s="49">
        <v>24</v>
      </c>
      <c r="K42" s="49">
        <v>20</v>
      </c>
      <c r="BT42">
        <v>8</v>
      </c>
      <c r="BU42">
        <v>8</v>
      </c>
      <c r="BV42">
        <v>8</v>
      </c>
      <c r="BW42">
        <v>8</v>
      </c>
      <c r="BX42">
        <v>8</v>
      </c>
      <c r="BY42">
        <v>9</v>
      </c>
      <c r="BZ42">
        <v>10</v>
      </c>
      <c r="CA42">
        <v>9</v>
      </c>
      <c r="CB42">
        <v>9</v>
      </c>
      <c r="CC42">
        <v>9</v>
      </c>
      <c r="CD42">
        <v>9</v>
      </c>
      <c r="CE42">
        <v>9</v>
      </c>
      <c r="CF42">
        <v>10</v>
      </c>
      <c r="CG42">
        <v>9</v>
      </c>
      <c r="CH42">
        <v>9</v>
      </c>
      <c r="CI42">
        <v>9</v>
      </c>
      <c r="CJ42">
        <v>10</v>
      </c>
      <c r="CK42">
        <v>6</v>
      </c>
      <c r="CL42">
        <v>9</v>
      </c>
      <c r="CM42">
        <v>9</v>
      </c>
      <c r="CN42">
        <v>8</v>
      </c>
      <c r="CO42">
        <v>7</v>
      </c>
      <c r="CP42">
        <v>10</v>
      </c>
      <c r="CQ42">
        <v>8</v>
      </c>
      <c r="CR42">
        <v>9</v>
      </c>
      <c r="CS42">
        <v>9</v>
      </c>
      <c r="CT42">
        <v>10</v>
      </c>
      <c r="CU42">
        <v>12</v>
      </c>
      <c r="CV42">
        <v>12</v>
      </c>
      <c r="CW42">
        <v>10</v>
      </c>
      <c r="CX42">
        <v>12</v>
      </c>
      <c r="CY42">
        <v>12</v>
      </c>
      <c r="CZ42">
        <v>12</v>
      </c>
      <c r="DA42">
        <v>12</v>
      </c>
      <c r="DB42">
        <v>12</v>
      </c>
      <c r="DC42">
        <v>12</v>
      </c>
      <c r="DD42">
        <v>12</v>
      </c>
      <c r="DE42">
        <v>11</v>
      </c>
      <c r="DF42">
        <v>12</v>
      </c>
      <c r="DG42">
        <v>12</v>
      </c>
      <c r="DH42">
        <v>12</v>
      </c>
      <c r="DI42">
        <v>11</v>
      </c>
      <c r="DJ42">
        <v>11</v>
      </c>
      <c r="DK42">
        <v>11</v>
      </c>
      <c r="DL42">
        <v>11</v>
      </c>
      <c r="DM42">
        <v>11</v>
      </c>
    </row>
    <row r="43" spans="1:117" x14ac:dyDescent="0.25">
      <c r="A43" t="s">
        <v>258</v>
      </c>
      <c r="B43" s="200" t="str">
        <f>IF(A43="","",VLOOKUP(A43,Config!K$6:L$26,2,FALSE))</f>
        <v>Bretagne</v>
      </c>
      <c r="C43">
        <v>9</v>
      </c>
      <c r="D43" t="s">
        <v>8170</v>
      </c>
      <c r="E43" t="s">
        <v>8163</v>
      </c>
      <c r="F43" t="s">
        <v>8174</v>
      </c>
      <c r="G43" t="s">
        <v>8181</v>
      </c>
      <c r="H43" s="49">
        <v>3</v>
      </c>
      <c r="I43" s="49">
        <v>22</v>
      </c>
      <c r="K43" s="49">
        <v>20</v>
      </c>
      <c r="BT43">
        <v>20</v>
      </c>
      <c r="BU43">
        <v>20</v>
      </c>
      <c r="BV43">
        <v>20</v>
      </c>
      <c r="BW43">
        <v>20</v>
      </c>
      <c r="BX43">
        <v>20</v>
      </c>
      <c r="BY43">
        <v>20</v>
      </c>
      <c r="BZ43">
        <v>20</v>
      </c>
      <c r="CA43">
        <v>20</v>
      </c>
      <c r="CB43">
        <v>20</v>
      </c>
      <c r="CC43">
        <v>20</v>
      </c>
      <c r="CD43">
        <v>20</v>
      </c>
      <c r="CE43">
        <v>20</v>
      </c>
      <c r="CF43">
        <v>20</v>
      </c>
      <c r="CG43">
        <v>20</v>
      </c>
      <c r="CH43">
        <v>20</v>
      </c>
      <c r="CI43">
        <v>20</v>
      </c>
      <c r="CJ43">
        <v>20</v>
      </c>
      <c r="CK43">
        <v>20</v>
      </c>
      <c r="CL43">
        <v>20</v>
      </c>
      <c r="CM43">
        <v>20</v>
      </c>
      <c r="CN43">
        <v>20</v>
      </c>
      <c r="CO43">
        <v>20</v>
      </c>
      <c r="CP43">
        <v>20</v>
      </c>
      <c r="CQ43">
        <v>20</v>
      </c>
      <c r="CR43">
        <v>20</v>
      </c>
      <c r="CS43">
        <v>20</v>
      </c>
      <c r="CT43">
        <v>20</v>
      </c>
      <c r="CU43">
        <v>20</v>
      </c>
      <c r="CV43">
        <v>20</v>
      </c>
      <c r="CW43">
        <v>20</v>
      </c>
      <c r="CX43">
        <v>20</v>
      </c>
      <c r="CY43">
        <v>20</v>
      </c>
      <c r="CZ43">
        <v>20</v>
      </c>
      <c r="DA43">
        <v>20</v>
      </c>
      <c r="DB43">
        <v>20</v>
      </c>
      <c r="DC43">
        <v>20</v>
      </c>
      <c r="DD43">
        <v>20</v>
      </c>
      <c r="DE43">
        <v>20</v>
      </c>
      <c r="DF43">
        <v>20</v>
      </c>
      <c r="DG43">
        <v>20</v>
      </c>
      <c r="DH43">
        <v>20</v>
      </c>
      <c r="DI43">
        <v>20</v>
      </c>
      <c r="DJ43">
        <v>20</v>
      </c>
      <c r="DK43">
        <v>20</v>
      </c>
      <c r="DL43">
        <v>20</v>
      </c>
      <c r="DM43">
        <v>20</v>
      </c>
    </row>
    <row r="44" spans="1:117" x14ac:dyDescent="0.25">
      <c r="A44" t="s">
        <v>258</v>
      </c>
      <c r="B44" s="200" t="str">
        <f>IF(A44="","",VLOOKUP(A44,Config!K$6:L$26,2,FALSE))</f>
        <v>Bretagne</v>
      </c>
      <c r="C44">
        <v>10</v>
      </c>
      <c r="D44" t="s">
        <v>8171</v>
      </c>
      <c r="E44" t="s">
        <v>8163</v>
      </c>
      <c r="F44" t="s">
        <v>8174</v>
      </c>
      <c r="G44" t="s">
        <v>8182</v>
      </c>
      <c r="H44" s="49">
        <v>3</v>
      </c>
      <c r="I44" s="49">
        <v>5</v>
      </c>
      <c r="K44" s="49">
        <v>2</v>
      </c>
      <c r="BT44">
        <v>9783</v>
      </c>
      <c r="BU44">
        <v>10395</v>
      </c>
      <c r="BV44">
        <v>12046</v>
      </c>
      <c r="BW44">
        <v>11181</v>
      </c>
      <c r="BX44">
        <v>10318</v>
      </c>
      <c r="BY44">
        <v>11921</v>
      </c>
      <c r="BZ44">
        <v>11003</v>
      </c>
      <c r="CA44">
        <v>11428</v>
      </c>
      <c r="CB44">
        <v>13270</v>
      </c>
      <c r="CC44">
        <v>15760</v>
      </c>
      <c r="CD44">
        <v>19310</v>
      </c>
      <c r="CE44">
        <v>25192</v>
      </c>
      <c r="CF44">
        <v>29620</v>
      </c>
      <c r="CG44">
        <v>29181</v>
      </c>
      <c r="CH44">
        <v>37850</v>
      </c>
      <c r="CI44">
        <v>40676</v>
      </c>
      <c r="CJ44">
        <v>46405</v>
      </c>
      <c r="CK44">
        <v>21895</v>
      </c>
      <c r="CL44">
        <v>45884</v>
      </c>
      <c r="CM44">
        <v>47492</v>
      </c>
      <c r="CN44">
        <v>30394</v>
      </c>
      <c r="CO44">
        <v>51114</v>
      </c>
      <c r="CP44">
        <v>62789</v>
      </c>
      <c r="CQ44">
        <v>62517</v>
      </c>
      <c r="CR44">
        <v>86243</v>
      </c>
      <c r="CS44">
        <v>88660</v>
      </c>
      <c r="CT44">
        <v>110431</v>
      </c>
      <c r="CU44">
        <v>101844</v>
      </c>
      <c r="CV44">
        <v>110755</v>
      </c>
      <c r="CW44">
        <v>86088</v>
      </c>
      <c r="CX44">
        <v>115041</v>
      </c>
      <c r="CY44">
        <v>139660</v>
      </c>
      <c r="CZ44">
        <v>176001</v>
      </c>
      <c r="DA44">
        <v>192782</v>
      </c>
      <c r="DB44">
        <v>196329</v>
      </c>
      <c r="DC44">
        <v>201026</v>
      </c>
      <c r="DD44">
        <v>235687</v>
      </c>
      <c r="DE44">
        <v>183626</v>
      </c>
      <c r="DF44">
        <v>267606</v>
      </c>
      <c r="DG44">
        <v>259820</v>
      </c>
      <c r="DH44">
        <v>254317</v>
      </c>
      <c r="DI44">
        <v>257363</v>
      </c>
      <c r="DJ44">
        <v>271271</v>
      </c>
      <c r="DK44">
        <v>255431</v>
      </c>
      <c r="DL44">
        <v>283598</v>
      </c>
      <c r="DM44">
        <v>327257</v>
      </c>
    </row>
    <row r="45" spans="1:117" x14ac:dyDescent="0.25">
      <c r="A45" t="s">
        <v>258</v>
      </c>
      <c r="B45" s="200" t="str">
        <f>IF(A45="","",VLOOKUP(A45,Config!K$6:L$26,2,FALSE))</f>
        <v>Bretagne</v>
      </c>
      <c r="C45">
        <v>11</v>
      </c>
      <c r="D45" t="s">
        <v>8172</v>
      </c>
      <c r="E45" t="s">
        <v>8163</v>
      </c>
      <c r="F45" t="s">
        <v>8174</v>
      </c>
      <c r="G45" t="s">
        <v>8182</v>
      </c>
      <c r="H45" s="49">
        <v>3</v>
      </c>
      <c r="I45" s="49">
        <v>14</v>
      </c>
      <c r="K45" s="49">
        <v>12</v>
      </c>
      <c r="BT45">
        <v>193</v>
      </c>
      <c r="BU45">
        <v>277</v>
      </c>
      <c r="BV45">
        <v>341</v>
      </c>
      <c r="BW45">
        <v>434</v>
      </c>
      <c r="BX45">
        <v>342</v>
      </c>
      <c r="BY45">
        <v>459</v>
      </c>
      <c r="BZ45">
        <v>1448</v>
      </c>
      <c r="CA45">
        <v>5207</v>
      </c>
      <c r="CB45">
        <v>4826</v>
      </c>
      <c r="CC45">
        <v>5842</v>
      </c>
      <c r="CD45">
        <v>5838</v>
      </c>
      <c r="CE45">
        <v>11181</v>
      </c>
      <c r="CF45">
        <v>14991</v>
      </c>
      <c r="CG45">
        <v>10045</v>
      </c>
      <c r="CH45">
        <v>9949</v>
      </c>
      <c r="CI45">
        <v>11097</v>
      </c>
      <c r="CJ45">
        <v>7169</v>
      </c>
      <c r="CK45">
        <v>7238</v>
      </c>
      <c r="CL45">
        <v>7080</v>
      </c>
      <c r="CM45">
        <v>4716</v>
      </c>
      <c r="CN45">
        <v>5327</v>
      </c>
      <c r="CO45">
        <v>6088</v>
      </c>
      <c r="CP45">
        <v>5785</v>
      </c>
      <c r="CQ45">
        <v>6270</v>
      </c>
      <c r="CR45">
        <v>6832</v>
      </c>
      <c r="CS45">
        <v>4989</v>
      </c>
      <c r="CT45">
        <v>8081</v>
      </c>
      <c r="CU45">
        <v>6243</v>
      </c>
      <c r="CV45">
        <v>11636</v>
      </c>
      <c r="CW45">
        <v>16003</v>
      </c>
      <c r="CX45">
        <v>7961</v>
      </c>
      <c r="CY45">
        <v>8011</v>
      </c>
      <c r="CZ45">
        <v>11747</v>
      </c>
      <c r="DA45">
        <v>12184</v>
      </c>
      <c r="DB45">
        <v>10484</v>
      </c>
      <c r="DC45">
        <v>9824</v>
      </c>
      <c r="DD45">
        <v>11992</v>
      </c>
      <c r="DE45">
        <v>12508</v>
      </c>
      <c r="DF45">
        <v>23208</v>
      </c>
      <c r="DG45">
        <v>24595</v>
      </c>
      <c r="DH45">
        <v>22152</v>
      </c>
      <c r="DI45">
        <v>22276</v>
      </c>
      <c r="DJ45">
        <v>18828</v>
      </c>
      <c r="DK45">
        <v>15111</v>
      </c>
      <c r="DL45">
        <v>25562</v>
      </c>
      <c r="DM45">
        <v>26388</v>
      </c>
    </row>
    <row r="46" spans="1:117" x14ac:dyDescent="0.25">
      <c r="A46" t="s">
        <v>258</v>
      </c>
      <c r="B46" s="200" t="str">
        <f>IF(A46="","",VLOOKUP(A46,Config!K$6:L$26,2,FALSE))</f>
        <v>Bretagne</v>
      </c>
      <c r="C46">
        <v>12</v>
      </c>
      <c r="D46" t="s">
        <v>8173</v>
      </c>
      <c r="E46" t="s">
        <v>8163</v>
      </c>
      <c r="F46" t="s">
        <v>8174</v>
      </c>
      <c r="G46" t="s">
        <v>8182</v>
      </c>
      <c r="H46" s="49">
        <v>3</v>
      </c>
      <c r="I46" s="49">
        <v>6</v>
      </c>
      <c r="K46" s="49">
        <v>2</v>
      </c>
      <c r="BT46">
        <v>35</v>
      </c>
      <c r="BU46">
        <v>35</v>
      </c>
      <c r="BV46">
        <v>36</v>
      </c>
      <c r="BW46">
        <v>36</v>
      </c>
      <c r="BX46">
        <v>38</v>
      </c>
      <c r="BY46">
        <v>38</v>
      </c>
      <c r="BZ46">
        <v>63</v>
      </c>
      <c r="CA46">
        <v>70</v>
      </c>
      <c r="CB46">
        <v>72</v>
      </c>
      <c r="CC46">
        <v>72</v>
      </c>
      <c r="CD46">
        <v>75</v>
      </c>
      <c r="CE46">
        <v>80</v>
      </c>
      <c r="CF46">
        <v>84</v>
      </c>
      <c r="CG46">
        <v>85</v>
      </c>
      <c r="CH46">
        <v>87</v>
      </c>
      <c r="CI46">
        <v>93</v>
      </c>
      <c r="CJ46">
        <v>95</v>
      </c>
      <c r="CK46">
        <v>95</v>
      </c>
      <c r="CL46">
        <v>101</v>
      </c>
      <c r="CM46">
        <v>102</v>
      </c>
      <c r="CN46">
        <v>104</v>
      </c>
      <c r="CO46">
        <v>104</v>
      </c>
      <c r="CP46">
        <v>105</v>
      </c>
      <c r="CQ46">
        <v>105</v>
      </c>
      <c r="CR46">
        <v>108</v>
      </c>
      <c r="CS46">
        <v>113</v>
      </c>
      <c r="CT46">
        <v>111</v>
      </c>
      <c r="CU46">
        <v>101</v>
      </c>
      <c r="CV46">
        <v>104</v>
      </c>
      <c r="CW46">
        <v>99</v>
      </c>
      <c r="CX46">
        <v>102</v>
      </c>
      <c r="CY46">
        <v>101</v>
      </c>
      <c r="CZ46">
        <v>103</v>
      </c>
      <c r="DA46">
        <v>116</v>
      </c>
      <c r="DB46">
        <v>113</v>
      </c>
      <c r="DC46">
        <v>114</v>
      </c>
      <c r="DD46">
        <v>114</v>
      </c>
      <c r="DE46">
        <v>118</v>
      </c>
      <c r="DF46">
        <v>117</v>
      </c>
      <c r="DG46">
        <v>119</v>
      </c>
      <c r="DH46">
        <v>118</v>
      </c>
      <c r="DI46">
        <v>119</v>
      </c>
      <c r="DJ46">
        <v>120</v>
      </c>
      <c r="DK46">
        <v>118</v>
      </c>
      <c r="DL46">
        <v>115</v>
      </c>
      <c r="DM46">
        <v>111</v>
      </c>
    </row>
    <row r="47" spans="1:117" x14ac:dyDescent="0.25">
      <c r="A47" t="s">
        <v>258</v>
      </c>
      <c r="B47" s="200" t="str">
        <f>IF(A47="","",VLOOKUP(A47,Config!K$6:L$26,2,FALSE))</f>
        <v>Bretagne</v>
      </c>
      <c r="C47">
        <v>13</v>
      </c>
      <c r="D47" t="s">
        <v>8175</v>
      </c>
      <c r="E47" t="s">
        <v>8163</v>
      </c>
      <c r="F47" t="s">
        <v>8176</v>
      </c>
      <c r="G47" t="s">
        <v>8182</v>
      </c>
      <c r="H47" s="49">
        <v>3</v>
      </c>
      <c r="I47" s="49">
        <v>6</v>
      </c>
      <c r="K47" s="49">
        <v>2</v>
      </c>
      <c r="BT47">
        <v>14116</v>
      </c>
      <c r="BU47">
        <v>14547</v>
      </c>
      <c r="BV47">
        <v>14866</v>
      </c>
      <c r="BW47">
        <v>15037</v>
      </c>
      <c r="BX47">
        <v>15115</v>
      </c>
      <c r="BY47">
        <v>15208</v>
      </c>
      <c r="BZ47">
        <v>15181</v>
      </c>
      <c r="CA47">
        <v>15190</v>
      </c>
      <c r="CB47">
        <v>15224</v>
      </c>
      <c r="CC47">
        <v>14907</v>
      </c>
      <c r="CD47">
        <v>15089</v>
      </c>
      <c r="CE47">
        <v>15890</v>
      </c>
      <c r="CF47">
        <v>16759</v>
      </c>
      <c r="CG47">
        <v>16773</v>
      </c>
      <c r="CH47">
        <v>16973</v>
      </c>
      <c r="CI47">
        <v>17352</v>
      </c>
      <c r="CJ47">
        <v>17435</v>
      </c>
      <c r="CK47">
        <v>17448</v>
      </c>
      <c r="CL47">
        <v>17700</v>
      </c>
      <c r="CM47">
        <v>17741</v>
      </c>
      <c r="CN47">
        <v>17794</v>
      </c>
      <c r="CO47">
        <v>17877</v>
      </c>
      <c r="CP47">
        <v>18045</v>
      </c>
      <c r="CQ47">
        <v>18127</v>
      </c>
      <c r="CR47">
        <v>18264</v>
      </c>
      <c r="CS47">
        <v>18446</v>
      </c>
      <c r="CT47">
        <v>18508</v>
      </c>
      <c r="CU47">
        <v>18581</v>
      </c>
      <c r="CV47">
        <v>18584</v>
      </c>
      <c r="CW47">
        <v>18003</v>
      </c>
      <c r="CX47">
        <v>18113</v>
      </c>
      <c r="CY47">
        <v>18164</v>
      </c>
      <c r="CZ47">
        <v>18251</v>
      </c>
      <c r="DA47">
        <v>18322</v>
      </c>
      <c r="DB47">
        <v>17583</v>
      </c>
      <c r="DC47">
        <v>17599</v>
      </c>
      <c r="DD47">
        <v>17653</v>
      </c>
      <c r="DE47">
        <v>18038</v>
      </c>
      <c r="DF47">
        <v>18070</v>
      </c>
      <c r="DG47">
        <v>18123</v>
      </c>
      <c r="DH47">
        <v>18205</v>
      </c>
      <c r="DI47">
        <v>18221</v>
      </c>
      <c r="DJ47">
        <v>18303</v>
      </c>
      <c r="DK47">
        <v>18344</v>
      </c>
      <c r="DL47">
        <v>18419</v>
      </c>
      <c r="DM47">
        <v>18511</v>
      </c>
    </row>
    <row r="48" spans="1:117" x14ac:dyDescent="0.25">
      <c r="A48" t="s">
        <v>258</v>
      </c>
      <c r="B48" s="200" t="str">
        <f>IF(A48="","",VLOOKUP(A48,Config!K$6:L$26,2,FALSE))</f>
        <v>Bretagne</v>
      </c>
      <c r="C48">
        <v>14</v>
      </c>
      <c r="D48" t="s">
        <v>8177</v>
      </c>
      <c r="E48" t="s">
        <v>29</v>
      </c>
      <c r="F48" t="s">
        <v>7955</v>
      </c>
      <c r="G48" t="s">
        <v>8183</v>
      </c>
      <c r="H48" s="49">
        <v>6</v>
      </c>
      <c r="I48" s="49">
        <v>3</v>
      </c>
      <c r="K48" s="49">
        <v>1</v>
      </c>
      <c r="BT48">
        <v>20502</v>
      </c>
      <c r="BU48">
        <v>20502</v>
      </c>
      <c r="BV48">
        <v>28230</v>
      </c>
      <c r="BW48">
        <v>28230</v>
      </c>
      <c r="BX48">
        <v>28230</v>
      </c>
      <c r="BY48">
        <v>28230</v>
      </c>
      <c r="BZ48">
        <v>28230</v>
      </c>
      <c r="CA48">
        <v>28230</v>
      </c>
      <c r="CB48">
        <v>28230</v>
      </c>
      <c r="CC48">
        <v>28230</v>
      </c>
      <c r="CD48">
        <v>28230</v>
      </c>
      <c r="CE48">
        <v>28230</v>
      </c>
      <c r="CF48">
        <v>28045</v>
      </c>
      <c r="CG48">
        <v>28045</v>
      </c>
      <c r="CH48">
        <v>28045</v>
      </c>
      <c r="CI48">
        <v>28045</v>
      </c>
      <c r="CJ48">
        <v>28045</v>
      </c>
      <c r="CK48">
        <v>28045</v>
      </c>
      <c r="CL48">
        <v>28045</v>
      </c>
      <c r="CM48">
        <v>28045</v>
      </c>
      <c r="CN48">
        <v>28045</v>
      </c>
      <c r="CO48">
        <v>28045</v>
      </c>
      <c r="CP48">
        <v>28045</v>
      </c>
      <c r="CQ48">
        <v>28045</v>
      </c>
      <c r="CR48">
        <v>28791</v>
      </c>
      <c r="CS48">
        <v>28791</v>
      </c>
      <c r="CT48">
        <v>28791</v>
      </c>
      <c r="CU48">
        <v>28791</v>
      </c>
      <c r="CV48">
        <v>28791</v>
      </c>
      <c r="CW48">
        <v>28791</v>
      </c>
      <c r="CX48">
        <v>28791</v>
      </c>
      <c r="CY48">
        <v>28791</v>
      </c>
      <c r="CZ48">
        <v>28791</v>
      </c>
      <c r="DA48">
        <v>28791</v>
      </c>
      <c r="DB48">
        <v>28791</v>
      </c>
      <c r="DC48">
        <v>28791</v>
      </c>
      <c r="DD48">
        <v>28791</v>
      </c>
      <c r="DE48">
        <v>28791</v>
      </c>
      <c r="DF48">
        <v>28791</v>
      </c>
      <c r="DG48">
        <v>28791</v>
      </c>
      <c r="DH48">
        <v>28791</v>
      </c>
      <c r="DI48">
        <v>28791</v>
      </c>
      <c r="DJ48">
        <v>28791</v>
      </c>
      <c r="DK48">
        <v>28791</v>
      </c>
      <c r="DL48">
        <v>28791</v>
      </c>
      <c r="DM48">
        <v>28791</v>
      </c>
    </row>
    <row r="49" spans="1:117" x14ac:dyDescent="0.25">
      <c r="A49" t="s">
        <v>258</v>
      </c>
      <c r="B49" s="200" t="str">
        <f>IF(A49="","",VLOOKUP(A49,Config!K$6:L$26,2,FALSE))</f>
        <v>Bretagne</v>
      </c>
      <c r="C49">
        <v>15</v>
      </c>
      <c r="D49" t="s">
        <v>8178</v>
      </c>
      <c r="E49" t="s">
        <v>8163</v>
      </c>
      <c r="F49" t="s">
        <v>8176</v>
      </c>
      <c r="G49" t="s">
        <v>8182</v>
      </c>
      <c r="H49" s="49">
        <v>3</v>
      </c>
      <c r="I49" s="49">
        <v>10</v>
      </c>
      <c r="K49" s="49">
        <v>8</v>
      </c>
      <c r="BT49">
        <v>7451</v>
      </c>
      <c r="BU49">
        <v>9716</v>
      </c>
      <c r="BV49">
        <v>11476</v>
      </c>
      <c r="BW49">
        <v>14952</v>
      </c>
      <c r="BX49">
        <v>14973</v>
      </c>
      <c r="BY49">
        <v>11756</v>
      </c>
      <c r="BZ49">
        <v>8603</v>
      </c>
      <c r="CA49">
        <v>7297</v>
      </c>
      <c r="CB49">
        <v>10648</v>
      </c>
      <c r="CC49">
        <v>10973</v>
      </c>
      <c r="CD49">
        <v>11048</v>
      </c>
      <c r="CE49">
        <v>12419</v>
      </c>
      <c r="CF49">
        <v>14768</v>
      </c>
      <c r="CG49">
        <v>15780</v>
      </c>
      <c r="CH49">
        <v>24606</v>
      </c>
      <c r="CI49">
        <v>20739</v>
      </c>
      <c r="CJ49">
        <v>25227</v>
      </c>
      <c r="CK49">
        <v>29089</v>
      </c>
      <c r="CL49">
        <v>24614</v>
      </c>
      <c r="CM49">
        <v>23364</v>
      </c>
      <c r="CN49">
        <v>37707</v>
      </c>
      <c r="CO49">
        <v>40512</v>
      </c>
      <c r="CP49">
        <v>46812</v>
      </c>
      <c r="CQ49">
        <v>91623</v>
      </c>
      <c r="CR49">
        <v>105197</v>
      </c>
      <c r="CS49">
        <v>73851</v>
      </c>
      <c r="CT49">
        <v>99321</v>
      </c>
      <c r="CU49">
        <v>83747</v>
      </c>
      <c r="CV49">
        <v>88315</v>
      </c>
      <c r="CW49">
        <v>103521</v>
      </c>
      <c r="CX49">
        <v>88270</v>
      </c>
      <c r="CY49">
        <v>79562</v>
      </c>
      <c r="CZ49">
        <v>131084</v>
      </c>
      <c r="DA49">
        <v>136679</v>
      </c>
      <c r="DB49">
        <v>148190</v>
      </c>
      <c r="DC49">
        <v>168487</v>
      </c>
      <c r="DD49">
        <v>185517</v>
      </c>
      <c r="DE49">
        <v>179746</v>
      </c>
      <c r="DF49">
        <v>164292</v>
      </c>
      <c r="DG49">
        <v>167902</v>
      </c>
      <c r="DH49">
        <v>157879</v>
      </c>
      <c r="DI49">
        <v>177573</v>
      </c>
      <c r="DJ49">
        <v>197752</v>
      </c>
      <c r="DK49">
        <v>141198</v>
      </c>
      <c r="DL49">
        <v>199798</v>
      </c>
      <c r="DM49">
        <v>214883</v>
      </c>
    </row>
    <row r="50" spans="1:117" x14ac:dyDescent="0.25">
      <c r="A50" t="s">
        <v>258</v>
      </c>
      <c r="B50" s="200" t="str">
        <f>IF(A50="","",VLOOKUP(A50,Config!K$6:L$26,2,FALSE))</f>
        <v>Bretagne</v>
      </c>
      <c r="C50">
        <v>16</v>
      </c>
      <c r="D50" t="s">
        <v>8179</v>
      </c>
      <c r="E50" t="s">
        <v>8163</v>
      </c>
      <c r="F50" t="s">
        <v>8176</v>
      </c>
      <c r="G50" t="s">
        <v>8182</v>
      </c>
      <c r="H50" s="49">
        <v>3</v>
      </c>
      <c r="I50" s="49">
        <v>11</v>
      </c>
      <c r="K50" s="49">
        <v>8</v>
      </c>
      <c r="BT50">
        <v>106767</v>
      </c>
      <c r="BU50">
        <v>118307</v>
      </c>
      <c r="BV50">
        <v>165764</v>
      </c>
      <c r="BW50">
        <v>175234</v>
      </c>
      <c r="BX50">
        <v>117670</v>
      </c>
      <c r="BY50">
        <v>195648</v>
      </c>
      <c r="BZ50">
        <v>153404</v>
      </c>
      <c r="CA50">
        <v>354980</v>
      </c>
      <c r="CB50">
        <v>227062</v>
      </c>
      <c r="CC50">
        <v>204956</v>
      </c>
      <c r="CD50">
        <v>197284</v>
      </c>
      <c r="CE50">
        <v>282305</v>
      </c>
      <c r="CF50">
        <v>427506</v>
      </c>
      <c r="CG50">
        <v>282476</v>
      </c>
      <c r="CH50">
        <v>292065</v>
      </c>
      <c r="CI50">
        <v>260219</v>
      </c>
      <c r="CJ50">
        <v>290024</v>
      </c>
      <c r="CK50">
        <v>262529</v>
      </c>
      <c r="CL50">
        <v>208840</v>
      </c>
      <c r="CM50">
        <v>185471</v>
      </c>
      <c r="CN50">
        <v>223601</v>
      </c>
      <c r="CO50">
        <v>212052</v>
      </c>
      <c r="CP50">
        <v>234728</v>
      </c>
      <c r="CQ50">
        <v>404330</v>
      </c>
      <c r="CR50">
        <v>462084</v>
      </c>
      <c r="CS50">
        <v>326049</v>
      </c>
      <c r="CT50">
        <v>419426</v>
      </c>
      <c r="CU50">
        <v>385468</v>
      </c>
      <c r="CV50">
        <v>387817</v>
      </c>
      <c r="CW50">
        <v>403906</v>
      </c>
      <c r="CX50">
        <v>417809</v>
      </c>
      <c r="CY50">
        <v>386059</v>
      </c>
      <c r="CZ50">
        <v>548329</v>
      </c>
      <c r="DA50">
        <v>498786</v>
      </c>
      <c r="DB50">
        <v>496999</v>
      </c>
      <c r="DC50">
        <v>483899</v>
      </c>
      <c r="DD50">
        <v>558525</v>
      </c>
      <c r="DE50">
        <v>586969</v>
      </c>
      <c r="DF50">
        <v>589645</v>
      </c>
      <c r="DG50">
        <v>668464</v>
      </c>
      <c r="DH50">
        <v>584725</v>
      </c>
      <c r="DI50">
        <v>641825</v>
      </c>
      <c r="DJ50">
        <v>666122</v>
      </c>
      <c r="DK50">
        <v>546849</v>
      </c>
      <c r="DL50">
        <v>713530</v>
      </c>
      <c r="DM50">
        <v>772629</v>
      </c>
    </row>
    <row r="51" spans="1:117" x14ac:dyDescent="0.25">
      <c r="A51" t="s">
        <v>8153</v>
      </c>
      <c r="B51" s="200" t="str">
        <f>IF(A51="","",VLOOKUP(A51,Config!K$6:L$26,2,FALSE))</f>
        <v>Centre-Val-de-Loire</v>
      </c>
      <c r="C51">
        <v>1</v>
      </c>
      <c r="D51" t="s">
        <v>8159</v>
      </c>
      <c r="E51" t="s">
        <v>8163</v>
      </c>
      <c r="F51" t="s">
        <v>8164</v>
      </c>
      <c r="G51" t="s">
        <v>8181</v>
      </c>
      <c r="H51" s="49">
        <v>3</v>
      </c>
      <c r="I51" s="49">
        <v>11</v>
      </c>
      <c r="K51" s="49">
        <v>10</v>
      </c>
      <c r="BT51">
        <v>89</v>
      </c>
      <c r="BU51">
        <v>89</v>
      </c>
      <c r="BV51">
        <v>91</v>
      </c>
      <c r="BW51">
        <v>91</v>
      </c>
      <c r="BX51">
        <v>91</v>
      </c>
      <c r="BY51">
        <v>91</v>
      </c>
      <c r="BZ51">
        <v>94</v>
      </c>
      <c r="CA51">
        <v>101</v>
      </c>
      <c r="CB51">
        <v>108</v>
      </c>
      <c r="CC51">
        <v>109</v>
      </c>
      <c r="CD51">
        <v>110</v>
      </c>
      <c r="CE51">
        <v>110</v>
      </c>
      <c r="CF51">
        <v>112</v>
      </c>
      <c r="CG51">
        <v>113</v>
      </c>
      <c r="CH51">
        <v>113</v>
      </c>
      <c r="CI51">
        <v>113</v>
      </c>
      <c r="CJ51">
        <v>113</v>
      </c>
      <c r="CK51">
        <v>113</v>
      </c>
      <c r="CL51">
        <v>113</v>
      </c>
      <c r="CM51">
        <v>113</v>
      </c>
      <c r="CN51">
        <v>111</v>
      </c>
      <c r="CO51">
        <v>111</v>
      </c>
      <c r="CP51">
        <v>110</v>
      </c>
      <c r="CQ51">
        <v>113</v>
      </c>
      <c r="CR51">
        <v>114</v>
      </c>
      <c r="CS51">
        <v>114</v>
      </c>
      <c r="CT51">
        <v>115</v>
      </c>
      <c r="CU51">
        <v>115</v>
      </c>
      <c r="CV51">
        <v>115</v>
      </c>
      <c r="CW51">
        <v>115</v>
      </c>
      <c r="CX51">
        <v>115</v>
      </c>
      <c r="CY51">
        <v>116</v>
      </c>
      <c r="CZ51">
        <v>116</v>
      </c>
      <c r="DA51">
        <v>116</v>
      </c>
      <c r="DB51">
        <v>119</v>
      </c>
      <c r="DC51">
        <v>119</v>
      </c>
      <c r="DD51">
        <v>119</v>
      </c>
      <c r="DE51">
        <v>119</v>
      </c>
      <c r="DF51">
        <v>122</v>
      </c>
      <c r="DG51">
        <v>122</v>
      </c>
      <c r="DH51">
        <v>122</v>
      </c>
      <c r="DI51">
        <v>122</v>
      </c>
      <c r="DJ51">
        <v>122</v>
      </c>
      <c r="DK51">
        <v>122</v>
      </c>
      <c r="DL51">
        <v>122</v>
      </c>
      <c r="DM51">
        <v>122</v>
      </c>
    </row>
    <row r="52" spans="1:117" x14ac:dyDescent="0.25">
      <c r="A52" t="s">
        <v>8153</v>
      </c>
      <c r="B52" s="200" t="str">
        <f>IF(A52="","",VLOOKUP(A52,Config!K$6:L$26,2,FALSE))</f>
        <v>Centre-Val-de-Loire</v>
      </c>
      <c r="C52">
        <v>2</v>
      </c>
      <c r="D52" t="s">
        <v>8160</v>
      </c>
      <c r="E52" t="s">
        <v>8163</v>
      </c>
      <c r="F52" t="s">
        <v>8164</v>
      </c>
      <c r="G52" t="s">
        <v>8181</v>
      </c>
      <c r="H52" s="49">
        <v>3</v>
      </c>
      <c r="I52" s="49">
        <v>12</v>
      </c>
      <c r="K52" s="49">
        <v>10</v>
      </c>
      <c r="BT52">
        <v>44</v>
      </c>
      <c r="BU52">
        <v>45</v>
      </c>
      <c r="BV52">
        <v>43</v>
      </c>
      <c r="BW52">
        <v>49</v>
      </c>
      <c r="BX52">
        <v>47</v>
      </c>
      <c r="BY52">
        <v>53</v>
      </c>
      <c r="BZ52">
        <v>46</v>
      </c>
      <c r="CA52">
        <v>51</v>
      </c>
      <c r="CB52">
        <v>57</v>
      </c>
      <c r="CC52">
        <v>56</v>
      </c>
      <c r="CD52">
        <v>56</v>
      </c>
      <c r="CE52">
        <v>62</v>
      </c>
      <c r="CF52">
        <v>58</v>
      </c>
      <c r="CG52">
        <v>66</v>
      </c>
      <c r="CH52">
        <v>66</v>
      </c>
      <c r="CI52">
        <v>68</v>
      </c>
      <c r="CJ52">
        <v>66</v>
      </c>
      <c r="CK52">
        <v>72</v>
      </c>
      <c r="CL52">
        <v>63</v>
      </c>
      <c r="CM52">
        <v>64</v>
      </c>
      <c r="CN52">
        <v>66</v>
      </c>
      <c r="CO52">
        <v>75</v>
      </c>
      <c r="CP52">
        <v>75</v>
      </c>
      <c r="CQ52">
        <v>74</v>
      </c>
      <c r="CR52">
        <v>75</v>
      </c>
      <c r="CS52">
        <v>80</v>
      </c>
      <c r="CT52">
        <v>76</v>
      </c>
      <c r="CU52">
        <v>77</v>
      </c>
      <c r="CV52">
        <v>77</v>
      </c>
      <c r="CW52">
        <v>82</v>
      </c>
      <c r="CX52">
        <v>77</v>
      </c>
      <c r="CY52">
        <v>75</v>
      </c>
      <c r="CZ52">
        <v>80</v>
      </c>
      <c r="DA52">
        <v>83</v>
      </c>
      <c r="DB52">
        <v>85</v>
      </c>
      <c r="DC52">
        <v>86</v>
      </c>
      <c r="DD52">
        <v>86</v>
      </c>
      <c r="DE52">
        <v>87</v>
      </c>
      <c r="DF52">
        <v>87</v>
      </c>
      <c r="DG52">
        <v>88</v>
      </c>
      <c r="DH52">
        <v>86</v>
      </c>
      <c r="DI52">
        <v>85</v>
      </c>
      <c r="DJ52">
        <v>80</v>
      </c>
      <c r="DK52">
        <v>92</v>
      </c>
      <c r="DL52">
        <v>94</v>
      </c>
      <c r="DM52">
        <v>90</v>
      </c>
    </row>
    <row r="53" spans="1:117" x14ac:dyDescent="0.25">
      <c r="A53" t="s">
        <v>8153</v>
      </c>
      <c r="B53" s="200" t="str">
        <f>IF(A53="","",VLOOKUP(A53,Config!K$6:L$26,2,FALSE))</f>
        <v>Centre-Val-de-Loire</v>
      </c>
      <c r="C53">
        <v>3</v>
      </c>
      <c r="D53" t="s">
        <v>8161</v>
      </c>
      <c r="E53" t="s">
        <v>8163</v>
      </c>
      <c r="F53" t="s">
        <v>8164</v>
      </c>
      <c r="G53" t="s">
        <v>8181</v>
      </c>
      <c r="H53" s="49">
        <v>3</v>
      </c>
      <c r="I53" s="49">
        <v>13</v>
      </c>
      <c r="K53" s="49">
        <v>10</v>
      </c>
      <c r="BT53">
        <v>129</v>
      </c>
      <c r="BU53">
        <v>129</v>
      </c>
      <c r="BV53">
        <v>129</v>
      </c>
      <c r="BW53">
        <v>129</v>
      </c>
      <c r="BX53">
        <v>129</v>
      </c>
      <c r="BY53">
        <v>129</v>
      </c>
      <c r="BZ53">
        <v>129</v>
      </c>
      <c r="CA53">
        <v>129</v>
      </c>
      <c r="CB53">
        <v>129</v>
      </c>
      <c r="CC53">
        <v>129</v>
      </c>
      <c r="CD53">
        <v>129</v>
      </c>
      <c r="CE53">
        <v>129</v>
      </c>
      <c r="CF53">
        <v>129</v>
      </c>
      <c r="CG53">
        <v>129</v>
      </c>
      <c r="CH53">
        <v>129</v>
      </c>
      <c r="CI53">
        <v>129</v>
      </c>
      <c r="CJ53">
        <v>129</v>
      </c>
      <c r="CK53">
        <v>129</v>
      </c>
      <c r="CL53">
        <v>129</v>
      </c>
      <c r="CM53">
        <v>129</v>
      </c>
      <c r="CN53">
        <v>122</v>
      </c>
      <c r="CO53">
        <v>122</v>
      </c>
      <c r="CP53">
        <v>118</v>
      </c>
      <c r="CQ53">
        <v>118</v>
      </c>
      <c r="CR53">
        <v>118</v>
      </c>
      <c r="CS53">
        <v>118</v>
      </c>
      <c r="CT53">
        <v>119</v>
      </c>
      <c r="CU53">
        <v>119</v>
      </c>
      <c r="CV53">
        <v>119</v>
      </c>
      <c r="CW53">
        <v>119</v>
      </c>
      <c r="CX53">
        <v>119</v>
      </c>
      <c r="CY53">
        <v>119</v>
      </c>
      <c r="CZ53">
        <v>119</v>
      </c>
      <c r="DA53">
        <v>123</v>
      </c>
      <c r="DB53">
        <v>123</v>
      </c>
      <c r="DC53">
        <v>123</v>
      </c>
      <c r="DD53">
        <v>123</v>
      </c>
      <c r="DE53">
        <v>123</v>
      </c>
      <c r="DF53">
        <v>123</v>
      </c>
      <c r="DG53">
        <v>123</v>
      </c>
      <c r="DH53">
        <v>123</v>
      </c>
      <c r="DI53">
        <v>123</v>
      </c>
      <c r="DJ53">
        <v>123</v>
      </c>
      <c r="DK53">
        <v>123</v>
      </c>
      <c r="DL53">
        <v>123</v>
      </c>
      <c r="DM53">
        <v>123</v>
      </c>
    </row>
    <row r="54" spans="1:117" x14ac:dyDescent="0.25">
      <c r="A54" t="s">
        <v>8153</v>
      </c>
      <c r="B54" s="200" t="str">
        <f>IF(A54="","",VLOOKUP(A54,Config!K$6:L$26,2,FALSE))</f>
        <v>Centre-Val-de-Loire</v>
      </c>
      <c r="C54">
        <v>4</v>
      </c>
      <c r="D54" t="s">
        <v>8162</v>
      </c>
      <c r="E54" t="s">
        <v>8163</v>
      </c>
      <c r="F54" t="s">
        <v>8164</v>
      </c>
      <c r="G54" t="s">
        <v>8181</v>
      </c>
      <c r="H54" s="49">
        <v>3</v>
      </c>
      <c r="I54" s="49">
        <v>22</v>
      </c>
      <c r="K54" s="49">
        <v>21</v>
      </c>
      <c r="BT54">
        <v>21680</v>
      </c>
      <c r="BU54">
        <v>24149</v>
      </c>
      <c r="BV54">
        <v>28102</v>
      </c>
      <c r="BW54">
        <v>69110</v>
      </c>
      <c r="BX54">
        <v>61244</v>
      </c>
      <c r="BY54">
        <v>77967</v>
      </c>
      <c r="BZ54">
        <v>61087</v>
      </c>
      <c r="CA54">
        <v>56389</v>
      </c>
      <c r="CB54">
        <v>78502</v>
      </c>
      <c r="CC54">
        <v>72048</v>
      </c>
      <c r="CD54">
        <v>62278</v>
      </c>
      <c r="CE54">
        <v>73088</v>
      </c>
      <c r="CF54">
        <v>75756</v>
      </c>
      <c r="CG54">
        <v>73052</v>
      </c>
      <c r="CH54">
        <v>91137</v>
      </c>
      <c r="CI54">
        <v>77021</v>
      </c>
      <c r="CJ54">
        <v>83766</v>
      </c>
      <c r="CK54">
        <v>81997</v>
      </c>
      <c r="CL54">
        <v>70778</v>
      </c>
      <c r="CM54">
        <v>67671</v>
      </c>
      <c r="CN54">
        <v>85248</v>
      </c>
      <c r="CO54">
        <v>87459</v>
      </c>
      <c r="CP54">
        <v>104029</v>
      </c>
      <c r="CQ54">
        <v>116679</v>
      </c>
      <c r="CR54">
        <v>225359</v>
      </c>
      <c r="CS54">
        <v>206496</v>
      </c>
      <c r="CT54">
        <v>265552</v>
      </c>
      <c r="CU54">
        <v>182580</v>
      </c>
      <c r="CV54">
        <v>146401</v>
      </c>
      <c r="CW54">
        <v>186844</v>
      </c>
      <c r="CX54">
        <v>231270</v>
      </c>
      <c r="CY54">
        <v>140934</v>
      </c>
      <c r="CZ54">
        <v>247927</v>
      </c>
      <c r="DA54">
        <v>273150</v>
      </c>
      <c r="DB54">
        <v>193765</v>
      </c>
      <c r="DC54">
        <v>183024</v>
      </c>
      <c r="DD54">
        <v>201822</v>
      </c>
      <c r="DE54">
        <v>203500</v>
      </c>
      <c r="DF54">
        <v>269896</v>
      </c>
      <c r="DG54">
        <v>258392</v>
      </c>
      <c r="DH54">
        <v>232885</v>
      </c>
      <c r="DI54">
        <v>259815</v>
      </c>
      <c r="DJ54">
        <v>294279</v>
      </c>
      <c r="DK54">
        <v>159750</v>
      </c>
      <c r="DL54">
        <v>255067</v>
      </c>
      <c r="DM54">
        <v>309608</v>
      </c>
    </row>
    <row r="55" spans="1:117" x14ac:dyDescent="0.25">
      <c r="A55" t="s">
        <v>8153</v>
      </c>
      <c r="B55" s="200" t="str">
        <f>IF(A55="","",VLOOKUP(A55,Config!K$6:L$26,2,FALSE))</f>
        <v>Centre-Val-de-Loire</v>
      </c>
      <c r="C55">
        <v>5</v>
      </c>
      <c r="D55" t="s">
        <v>8166</v>
      </c>
      <c r="E55" t="s">
        <v>8163</v>
      </c>
      <c r="F55" t="s">
        <v>8164</v>
      </c>
      <c r="G55" t="s">
        <v>8182</v>
      </c>
      <c r="H55" s="49">
        <v>3</v>
      </c>
      <c r="I55" s="49">
        <v>7</v>
      </c>
      <c r="K55" s="49">
        <v>2</v>
      </c>
      <c r="BT55">
        <v>52611</v>
      </c>
      <c r="BU55">
        <v>53487</v>
      </c>
      <c r="BV55">
        <v>69020</v>
      </c>
      <c r="BW55">
        <v>72109</v>
      </c>
      <c r="BX55">
        <v>59642</v>
      </c>
      <c r="BY55">
        <v>66337</v>
      </c>
      <c r="BZ55">
        <v>62495</v>
      </c>
      <c r="CA55">
        <v>101224</v>
      </c>
      <c r="CB55">
        <v>74889</v>
      </c>
      <c r="CC55">
        <v>70031</v>
      </c>
      <c r="CD55">
        <v>63755</v>
      </c>
      <c r="CE55">
        <v>81530</v>
      </c>
      <c r="CF55">
        <v>116705</v>
      </c>
      <c r="CG55">
        <v>83127</v>
      </c>
      <c r="CH55">
        <v>78587</v>
      </c>
      <c r="CI55">
        <v>70907</v>
      </c>
      <c r="CJ55">
        <v>73197</v>
      </c>
      <c r="CK55">
        <v>68883</v>
      </c>
      <c r="CL55">
        <v>58610</v>
      </c>
      <c r="CM55">
        <v>53419</v>
      </c>
      <c r="CN55">
        <v>55380</v>
      </c>
      <c r="CO55">
        <v>51395</v>
      </c>
      <c r="CP55">
        <v>59776</v>
      </c>
      <c r="CQ55">
        <v>76726</v>
      </c>
      <c r="CR55">
        <v>82451</v>
      </c>
      <c r="CS55">
        <v>57283</v>
      </c>
      <c r="CT55">
        <v>73961</v>
      </c>
      <c r="CU55">
        <v>66038</v>
      </c>
      <c r="CV55">
        <v>68558</v>
      </c>
      <c r="CW55">
        <v>64955</v>
      </c>
      <c r="CX55">
        <v>76599</v>
      </c>
      <c r="CY55">
        <v>70884</v>
      </c>
      <c r="CZ55">
        <v>99306</v>
      </c>
      <c r="DA55">
        <v>90040</v>
      </c>
      <c r="DB55">
        <v>87946</v>
      </c>
      <c r="DC55">
        <v>80348</v>
      </c>
      <c r="DD55">
        <v>91592</v>
      </c>
      <c r="DE55">
        <v>96125</v>
      </c>
      <c r="DF55">
        <v>122920</v>
      </c>
      <c r="DG55">
        <v>136651</v>
      </c>
      <c r="DH55">
        <v>123191</v>
      </c>
      <c r="DI55">
        <v>130801</v>
      </c>
      <c r="DJ55">
        <v>123693</v>
      </c>
      <c r="DK55">
        <v>112289</v>
      </c>
      <c r="DL55">
        <v>151371</v>
      </c>
      <c r="DM55">
        <v>169710</v>
      </c>
    </row>
    <row r="56" spans="1:117" x14ac:dyDescent="0.25">
      <c r="A56" t="s">
        <v>8153</v>
      </c>
      <c r="B56" s="200" t="str">
        <f>IF(A56="","",VLOOKUP(A56,Config!K$6:L$26,2,FALSE))</f>
        <v>Centre-Val-de-Loire</v>
      </c>
      <c r="C56">
        <v>6</v>
      </c>
      <c r="D56" t="s">
        <v>8167</v>
      </c>
      <c r="E56" t="s">
        <v>8163</v>
      </c>
      <c r="F56" t="s">
        <v>8164</v>
      </c>
      <c r="G56" t="s">
        <v>8182</v>
      </c>
      <c r="H56" s="49">
        <v>3</v>
      </c>
      <c r="I56" s="49">
        <v>8</v>
      </c>
      <c r="K56" s="49">
        <v>2</v>
      </c>
      <c r="BT56">
        <v>3097</v>
      </c>
      <c r="BU56">
        <v>3139</v>
      </c>
      <c r="BV56">
        <v>3171</v>
      </c>
      <c r="BW56">
        <v>3450</v>
      </c>
      <c r="BX56">
        <v>3324</v>
      </c>
      <c r="BY56">
        <v>3678</v>
      </c>
      <c r="BZ56">
        <v>3657</v>
      </c>
      <c r="CA56">
        <v>3634</v>
      </c>
      <c r="CB56">
        <v>3673</v>
      </c>
      <c r="CC56">
        <v>3828</v>
      </c>
      <c r="CD56">
        <v>3822</v>
      </c>
      <c r="CE56">
        <v>3923</v>
      </c>
      <c r="CF56">
        <v>4005</v>
      </c>
      <c r="CG56">
        <v>4001</v>
      </c>
      <c r="CH56">
        <v>4036</v>
      </c>
      <c r="CI56">
        <v>4054</v>
      </c>
      <c r="CJ56">
        <v>4143</v>
      </c>
      <c r="CK56">
        <v>4238</v>
      </c>
      <c r="CL56">
        <v>4454</v>
      </c>
      <c r="CM56">
        <v>4508</v>
      </c>
      <c r="CN56">
        <v>4529</v>
      </c>
      <c r="CO56">
        <v>4601</v>
      </c>
      <c r="CP56">
        <v>4706</v>
      </c>
      <c r="CQ56">
        <v>4738</v>
      </c>
      <c r="CR56">
        <v>4753</v>
      </c>
      <c r="CS56">
        <v>4672</v>
      </c>
      <c r="CT56">
        <v>4725</v>
      </c>
      <c r="CU56">
        <v>4806</v>
      </c>
      <c r="CV56">
        <v>4958</v>
      </c>
      <c r="CW56">
        <v>4981</v>
      </c>
      <c r="CX56">
        <v>4993</v>
      </c>
      <c r="CY56">
        <v>5059</v>
      </c>
      <c r="CZ56">
        <v>5126</v>
      </c>
      <c r="DA56">
        <v>5217</v>
      </c>
      <c r="DB56">
        <v>5226</v>
      </c>
      <c r="DC56">
        <v>5203</v>
      </c>
      <c r="DD56">
        <v>5267</v>
      </c>
      <c r="DE56">
        <v>5534</v>
      </c>
      <c r="DF56">
        <v>5623</v>
      </c>
      <c r="DG56">
        <v>5636</v>
      </c>
      <c r="DH56">
        <v>5728</v>
      </c>
      <c r="DI56">
        <v>5860</v>
      </c>
      <c r="DJ56">
        <v>5900</v>
      </c>
      <c r="DK56">
        <v>5927</v>
      </c>
      <c r="DL56">
        <v>6000</v>
      </c>
      <c r="DM56">
        <v>6072</v>
      </c>
    </row>
    <row r="57" spans="1:117" x14ac:dyDescent="0.25">
      <c r="A57" t="s">
        <v>8153</v>
      </c>
      <c r="B57" s="200" t="str">
        <f>IF(A57="","",VLOOKUP(A57,Config!K$6:L$26,2,FALSE))</f>
        <v>Centre-Val-de-Loire</v>
      </c>
      <c r="C57">
        <v>7</v>
      </c>
      <c r="D57" t="s">
        <v>8168</v>
      </c>
      <c r="E57" t="s">
        <v>8163</v>
      </c>
      <c r="F57" t="s">
        <v>8174</v>
      </c>
      <c r="G57" t="s">
        <v>8181</v>
      </c>
      <c r="H57" s="49">
        <v>3</v>
      </c>
      <c r="I57" s="49">
        <v>26</v>
      </c>
      <c r="K57" s="49">
        <v>20</v>
      </c>
      <c r="BT57">
        <v>14</v>
      </c>
      <c r="BU57">
        <v>15</v>
      </c>
      <c r="BV57">
        <v>15</v>
      </c>
      <c r="BW57">
        <v>16</v>
      </c>
      <c r="BX57">
        <v>16</v>
      </c>
      <c r="BY57">
        <v>15</v>
      </c>
      <c r="BZ57">
        <v>15</v>
      </c>
      <c r="CA57">
        <v>15</v>
      </c>
      <c r="CB57">
        <v>15</v>
      </c>
      <c r="CC57">
        <v>15</v>
      </c>
      <c r="CD57">
        <v>15</v>
      </c>
      <c r="CE57">
        <v>15</v>
      </c>
      <c r="CF57">
        <v>15</v>
      </c>
      <c r="CG57">
        <v>15</v>
      </c>
      <c r="CH57">
        <v>15</v>
      </c>
      <c r="CI57">
        <v>15</v>
      </c>
      <c r="CJ57">
        <v>16</v>
      </c>
      <c r="CK57">
        <v>16</v>
      </c>
      <c r="CL57">
        <v>16</v>
      </c>
      <c r="CM57">
        <v>16</v>
      </c>
      <c r="CN57">
        <v>16</v>
      </c>
      <c r="CO57">
        <v>16</v>
      </c>
      <c r="CP57">
        <v>16</v>
      </c>
      <c r="CQ57">
        <v>16</v>
      </c>
      <c r="CR57">
        <v>16</v>
      </c>
      <c r="CS57">
        <v>16</v>
      </c>
      <c r="CT57">
        <v>17</v>
      </c>
      <c r="CU57">
        <v>17</v>
      </c>
      <c r="CV57">
        <v>17</v>
      </c>
      <c r="CW57">
        <v>17</v>
      </c>
      <c r="CX57">
        <v>17</v>
      </c>
      <c r="CY57">
        <v>17</v>
      </c>
      <c r="CZ57">
        <v>17</v>
      </c>
      <c r="DA57">
        <v>17</v>
      </c>
      <c r="DB57">
        <v>17</v>
      </c>
      <c r="DC57">
        <v>17</v>
      </c>
      <c r="DD57">
        <v>17</v>
      </c>
      <c r="DE57">
        <v>17</v>
      </c>
      <c r="DF57">
        <v>17</v>
      </c>
      <c r="DG57">
        <v>17</v>
      </c>
      <c r="DH57">
        <v>17</v>
      </c>
      <c r="DI57">
        <v>17</v>
      </c>
      <c r="DJ57">
        <v>17</v>
      </c>
      <c r="DK57">
        <v>17</v>
      </c>
      <c r="DL57">
        <v>17</v>
      </c>
      <c r="DM57">
        <v>17</v>
      </c>
    </row>
    <row r="58" spans="1:117" x14ac:dyDescent="0.25">
      <c r="A58" t="s">
        <v>8153</v>
      </c>
      <c r="B58" s="200" t="str">
        <f>IF(A58="","",VLOOKUP(A58,Config!K$6:L$26,2,FALSE))</f>
        <v>Centre-Val-de-Loire</v>
      </c>
      <c r="C58">
        <v>8</v>
      </c>
      <c r="D58" t="s">
        <v>8169</v>
      </c>
      <c r="E58" t="s">
        <v>8163</v>
      </c>
      <c r="F58" t="s">
        <v>8174</v>
      </c>
      <c r="G58" t="s">
        <v>8181</v>
      </c>
      <c r="H58" s="49">
        <v>3</v>
      </c>
      <c r="I58" s="49">
        <v>24</v>
      </c>
      <c r="K58" s="49">
        <v>20</v>
      </c>
      <c r="BT58">
        <v>11</v>
      </c>
      <c r="BU58">
        <v>10</v>
      </c>
      <c r="BV58">
        <v>10</v>
      </c>
      <c r="BW58">
        <v>11</v>
      </c>
      <c r="BX58">
        <v>12</v>
      </c>
      <c r="BY58">
        <v>11</v>
      </c>
      <c r="BZ58">
        <v>12</v>
      </c>
      <c r="CA58">
        <v>12</v>
      </c>
      <c r="CB58">
        <v>13</v>
      </c>
      <c r="CC58">
        <v>11</v>
      </c>
      <c r="CD58">
        <v>11</v>
      </c>
      <c r="CE58">
        <v>12</v>
      </c>
      <c r="CF58">
        <v>10</v>
      </c>
      <c r="CG58">
        <v>11</v>
      </c>
      <c r="CH58">
        <v>11</v>
      </c>
      <c r="CI58">
        <v>12</v>
      </c>
      <c r="CJ58">
        <v>12</v>
      </c>
      <c r="CK58">
        <v>11</v>
      </c>
      <c r="CL58">
        <v>13</v>
      </c>
      <c r="CM58">
        <v>13</v>
      </c>
      <c r="CN58">
        <v>12</v>
      </c>
      <c r="CO58">
        <v>11</v>
      </c>
      <c r="CP58">
        <v>14</v>
      </c>
      <c r="CQ58">
        <v>14</v>
      </c>
      <c r="CR58">
        <v>15</v>
      </c>
      <c r="CS58">
        <v>15</v>
      </c>
      <c r="CT58">
        <v>15</v>
      </c>
      <c r="CU58">
        <v>15</v>
      </c>
      <c r="CV58">
        <v>15</v>
      </c>
      <c r="CW58">
        <v>13</v>
      </c>
      <c r="CX58">
        <v>15</v>
      </c>
      <c r="CY58">
        <v>15</v>
      </c>
      <c r="CZ58">
        <v>15</v>
      </c>
      <c r="DA58">
        <v>15</v>
      </c>
      <c r="DB58">
        <v>15</v>
      </c>
      <c r="DC58">
        <v>14</v>
      </c>
      <c r="DD58">
        <v>15</v>
      </c>
      <c r="DE58">
        <v>15</v>
      </c>
      <c r="DF58">
        <v>15</v>
      </c>
      <c r="DG58">
        <v>14</v>
      </c>
      <c r="DH58">
        <v>15</v>
      </c>
      <c r="DI58">
        <v>14</v>
      </c>
      <c r="DJ58">
        <v>14</v>
      </c>
      <c r="DK58">
        <v>13</v>
      </c>
      <c r="DL58">
        <v>13</v>
      </c>
      <c r="DM58">
        <v>13</v>
      </c>
    </row>
    <row r="59" spans="1:117" x14ac:dyDescent="0.25">
      <c r="A59" t="s">
        <v>8153</v>
      </c>
      <c r="B59" s="200" t="str">
        <f>IF(A59="","",VLOOKUP(A59,Config!K$6:L$26,2,FALSE))</f>
        <v>Centre-Val-de-Loire</v>
      </c>
      <c r="C59">
        <v>9</v>
      </c>
      <c r="D59" t="s">
        <v>8170</v>
      </c>
      <c r="E59" t="s">
        <v>8163</v>
      </c>
      <c r="F59" t="s">
        <v>8174</v>
      </c>
      <c r="G59" t="s">
        <v>8181</v>
      </c>
      <c r="H59" s="49">
        <v>3</v>
      </c>
      <c r="I59" s="49">
        <v>22</v>
      </c>
      <c r="K59" s="49">
        <v>20</v>
      </c>
      <c r="BT59">
        <v>21</v>
      </c>
      <c r="BU59">
        <v>21</v>
      </c>
      <c r="BV59">
        <v>21</v>
      </c>
      <c r="BW59">
        <v>21</v>
      </c>
      <c r="BX59">
        <v>21</v>
      </c>
      <c r="BY59">
        <v>19</v>
      </c>
      <c r="BZ59">
        <v>19</v>
      </c>
      <c r="CA59">
        <v>19</v>
      </c>
      <c r="CB59">
        <v>19</v>
      </c>
      <c r="CC59">
        <v>19</v>
      </c>
      <c r="CD59">
        <v>19</v>
      </c>
      <c r="CE59">
        <v>19</v>
      </c>
      <c r="CF59">
        <v>19</v>
      </c>
      <c r="CG59">
        <v>19</v>
      </c>
      <c r="CH59">
        <v>19</v>
      </c>
      <c r="CI59">
        <v>19</v>
      </c>
      <c r="CJ59">
        <v>19</v>
      </c>
      <c r="CK59">
        <v>19</v>
      </c>
      <c r="CL59">
        <v>19</v>
      </c>
      <c r="CM59">
        <v>19</v>
      </c>
      <c r="CN59">
        <v>19</v>
      </c>
      <c r="CO59">
        <v>19</v>
      </c>
      <c r="CP59">
        <v>19</v>
      </c>
      <c r="CQ59">
        <v>19</v>
      </c>
      <c r="CR59">
        <v>19</v>
      </c>
      <c r="CS59">
        <v>19</v>
      </c>
      <c r="CT59">
        <v>19</v>
      </c>
      <c r="CU59">
        <v>19</v>
      </c>
      <c r="CV59">
        <v>19</v>
      </c>
      <c r="CW59">
        <v>19</v>
      </c>
      <c r="CX59">
        <v>19</v>
      </c>
      <c r="CY59">
        <v>19</v>
      </c>
      <c r="CZ59">
        <v>19</v>
      </c>
      <c r="DA59">
        <v>19</v>
      </c>
      <c r="DB59">
        <v>19</v>
      </c>
      <c r="DC59">
        <v>19</v>
      </c>
      <c r="DD59">
        <v>19</v>
      </c>
      <c r="DE59">
        <v>19</v>
      </c>
      <c r="DF59">
        <v>19</v>
      </c>
      <c r="DG59">
        <v>19</v>
      </c>
      <c r="DH59">
        <v>19</v>
      </c>
      <c r="DI59">
        <v>19</v>
      </c>
      <c r="DJ59">
        <v>19</v>
      </c>
      <c r="DK59">
        <v>19</v>
      </c>
      <c r="DL59">
        <v>19</v>
      </c>
      <c r="DM59">
        <v>19</v>
      </c>
    </row>
    <row r="60" spans="1:117" x14ac:dyDescent="0.25">
      <c r="A60" t="s">
        <v>8153</v>
      </c>
      <c r="B60" s="200" t="str">
        <f>IF(A60="","",VLOOKUP(A60,Config!K$6:L$26,2,FALSE))</f>
        <v>Centre-Val-de-Loire</v>
      </c>
      <c r="C60">
        <v>10</v>
      </c>
      <c r="D60" t="s">
        <v>8171</v>
      </c>
      <c r="E60" t="s">
        <v>8163</v>
      </c>
      <c r="F60" t="s">
        <v>8174</v>
      </c>
      <c r="G60" t="s">
        <v>8182</v>
      </c>
      <c r="H60" s="49">
        <v>3</v>
      </c>
      <c r="I60" s="49">
        <v>5</v>
      </c>
      <c r="K60" s="49">
        <v>2</v>
      </c>
      <c r="BT60">
        <v>27031</v>
      </c>
      <c r="BU60">
        <v>28349</v>
      </c>
      <c r="BV60">
        <v>35552</v>
      </c>
      <c r="BW60">
        <v>33188</v>
      </c>
      <c r="BX60">
        <v>30574</v>
      </c>
      <c r="BY60">
        <v>37968</v>
      </c>
      <c r="BZ60">
        <v>33426</v>
      </c>
      <c r="CA60">
        <v>30839</v>
      </c>
      <c r="CB60">
        <v>37758</v>
      </c>
      <c r="CC60">
        <v>38729</v>
      </c>
      <c r="CD60">
        <v>40601</v>
      </c>
      <c r="CE60">
        <v>43257</v>
      </c>
      <c r="CF60">
        <v>46101</v>
      </c>
      <c r="CG60">
        <v>42726</v>
      </c>
      <c r="CH60">
        <v>54616</v>
      </c>
      <c r="CI60">
        <v>51060</v>
      </c>
      <c r="CJ60">
        <v>54620</v>
      </c>
      <c r="CK60">
        <v>59023</v>
      </c>
      <c r="CL60">
        <v>51766</v>
      </c>
      <c r="CM60">
        <v>54839</v>
      </c>
      <c r="CN60">
        <v>67009</v>
      </c>
      <c r="CO60">
        <v>45925</v>
      </c>
      <c r="CP60">
        <v>82148</v>
      </c>
      <c r="CQ60">
        <v>91259</v>
      </c>
      <c r="CR60">
        <v>102979</v>
      </c>
      <c r="CS60">
        <v>100925</v>
      </c>
      <c r="CT60">
        <v>127843</v>
      </c>
      <c r="CU60">
        <v>94679</v>
      </c>
      <c r="CV60">
        <v>108492</v>
      </c>
      <c r="CW60">
        <v>81586</v>
      </c>
      <c r="CX60">
        <v>104495</v>
      </c>
      <c r="CY60">
        <v>102572</v>
      </c>
      <c r="CZ60">
        <v>128706</v>
      </c>
      <c r="DA60">
        <v>130165</v>
      </c>
      <c r="DB60">
        <v>132248</v>
      </c>
      <c r="DC60">
        <v>122677</v>
      </c>
      <c r="DD60">
        <v>144867</v>
      </c>
      <c r="DE60">
        <v>139912</v>
      </c>
      <c r="DF60">
        <v>199691</v>
      </c>
      <c r="DG60">
        <v>198491</v>
      </c>
      <c r="DH60">
        <v>200360</v>
      </c>
      <c r="DI60">
        <v>212682</v>
      </c>
      <c r="DJ60">
        <v>149861</v>
      </c>
      <c r="DK60">
        <v>209666</v>
      </c>
      <c r="DL60">
        <v>224883</v>
      </c>
      <c r="DM60">
        <v>259594</v>
      </c>
    </row>
    <row r="61" spans="1:117" x14ac:dyDescent="0.25">
      <c r="A61" t="s">
        <v>8153</v>
      </c>
      <c r="B61" s="200" t="str">
        <f>IF(A61="","",VLOOKUP(A61,Config!K$6:L$26,2,FALSE))</f>
        <v>Centre-Val-de-Loire</v>
      </c>
      <c r="C61">
        <v>11</v>
      </c>
      <c r="D61" t="s">
        <v>8172</v>
      </c>
      <c r="E61" t="s">
        <v>8163</v>
      </c>
      <c r="F61" t="s">
        <v>8174</v>
      </c>
      <c r="G61" t="s">
        <v>8182</v>
      </c>
      <c r="H61" s="49">
        <v>3</v>
      </c>
      <c r="I61" s="49">
        <v>14</v>
      </c>
      <c r="K61" s="49">
        <v>12</v>
      </c>
      <c r="BT61">
        <v>737</v>
      </c>
      <c r="BU61">
        <v>761</v>
      </c>
      <c r="BV61">
        <v>1176</v>
      </c>
      <c r="BW61">
        <v>1186</v>
      </c>
      <c r="BX61">
        <v>1057</v>
      </c>
      <c r="BY61">
        <v>1175</v>
      </c>
      <c r="BZ61">
        <v>2597</v>
      </c>
      <c r="CA61">
        <v>6667</v>
      </c>
      <c r="CB61">
        <v>5411</v>
      </c>
      <c r="CC61">
        <v>4648</v>
      </c>
      <c r="CD61">
        <v>5868</v>
      </c>
      <c r="CE61">
        <v>11599</v>
      </c>
      <c r="CF61">
        <v>15497</v>
      </c>
      <c r="CG61">
        <v>10064</v>
      </c>
      <c r="CH61">
        <v>8660</v>
      </c>
      <c r="CI61">
        <v>10887</v>
      </c>
      <c r="CJ61">
        <v>6815</v>
      </c>
      <c r="CK61">
        <v>5622</v>
      </c>
      <c r="CL61">
        <v>6242</v>
      </c>
      <c r="CM61">
        <v>3548</v>
      </c>
      <c r="CN61">
        <v>4560</v>
      </c>
      <c r="CO61">
        <v>5095</v>
      </c>
      <c r="CP61">
        <v>5580</v>
      </c>
      <c r="CQ61">
        <v>6641</v>
      </c>
      <c r="CR61">
        <v>6443</v>
      </c>
      <c r="CS61">
        <v>4071</v>
      </c>
      <c r="CT61">
        <v>6370</v>
      </c>
      <c r="CU61">
        <v>7297</v>
      </c>
      <c r="CV61">
        <v>34879</v>
      </c>
      <c r="CW61">
        <v>35498</v>
      </c>
      <c r="CX61">
        <v>7711</v>
      </c>
      <c r="CY61">
        <v>2971</v>
      </c>
      <c r="CZ61">
        <v>3861</v>
      </c>
      <c r="DA61">
        <v>5448</v>
      </c>
      <c r="DB61">
        <v>5389</v>
      </c>
      <c r="DC61">
        <v>6000</v>
      </c>
      <c r="DD61">
        <v>6516</v>
      </c>
      <c r="DE61">
        <v>5842</v>
      </c>
      <c r="DF61">
        <v>12870</v>
      </c>
      <c r="DG61">
        <v>11808</v>
      </c>
      <c r="DH61">
        <v>10939</v>
      </c>
      <c r="DI61">
        <v>12017</v>
      </c>
      <c r="DJ61">
        <v>17961</v>
      </c>
      <c r="DK61">
        <v>6960</v>
      </c>
      <c r="DL61">
        <v>12760</v>
      </c>
      <c r="DM61">
        <v>14643</v>
      </c>
    </row>
    <row r="62" spans="1:117" x14ac:dyDescent="0.25">
      <c r="A62" t="s">
        <v>8153</v>
      </c>
      <c r="B62" s="200" t="str">
        <f>IF(A62="","",VLOOKUP(A62,Config!K$6:L$26,2,FALSE))</f>
        <v>Centre-Val-de-Loire</v>
      </c>
      <c r="C62">
        <v>12</v>
      </c>
      <c r="D62" t="s">
        <v>8173</v>
      </c>
      <c r="E62" t="s">
        <v>8163</v>
      </c>
      <c r="F62" t="s">
        <v>8174</v>
      </c>
      <c r="G62" t="s">
        <v>8182</v>
      </c>
      <c r="H62" s="49">
        <v>3</v>
      </c>
      <c r="I62" s="49">
        <v>6</v>
      </c>
      <c r="K62" s="49">
        <v>2</v>
      </c>
      <c r="BT62">
        <v>45</v>
      </c>
      <c r="BU62">
        <v>47</v>
      </c>
      <c r="BV62">
        <v>49</v>
      </c>
      <c r="BW62">
        <v>51</v>
      </c>
      <c r="BX62">
        <v>77</v>
      </c>
      <c r="BY62">
        <v>84</v>
      </c>
      <c r="BZ62">
        <v>124</v>
      </c>
      <c r="CA62">
        <v>126</v>
      </c>
      <c r="CB62">
        <v>126</v>
      </c>
      <c r="CC62">
        <v>134</v>
      </c>
      <c r="CD62">
        <v>135</v>
      </c>
      <c r="CE62">
        <v>139</v>
      </c>
      <c r="CF62">
        <v>145</v>
      </c>
      <c r="CG62">
        <v>145</v>
      </c>
      <c r="CH62">
        <v>148</v>
      </c>
      <c r="CI62">
        <v>163</v>
      </c>
      <c r="CJ62">
        <v>165</v>
      </c>
      <c r="CK62">
        <v>166</v>
      </c>
      <c r="CL62">
        <v>169</v>
      </c>
      <c r="CM62">
        <v>170</v>
      </c>
      <c r="CN62">
        <v>185</v>
      </c>
      <c r="CO62">
        <v>187</v>
      </c>
      <c r="CP62">
        <v>189</v>
      </c>
      <c r="CQ62">
        <v>192</v>
      </c>
      <c r="CR62">
        <v>193</v>
      </c>
      <c r="CS62">
        <v>197</v>
      </c>
      <c r="CT62">
        <v>197</v>
      </c>
      <c r="CU62">
        <v>193</v>
      </c>
      <c r="CV62">
        <v>196</v>
      </c>
      <c r="CW62">
        <v>198</v>
      </c>
      <c r="CX62">
        <v>199</v>
      </c>
      <c r="CY62">
        <v>199</v>
      </c>
      <c r="CZ62">
        <v>200</v>
      </c>
      <c r="DA62">
        <v>203</v>
      </c>
      <c r="DB62">
        <v>204</v>
      </c>
      <c r="DC62">
        <v>206</v>
      </c>
      <c r="DD62">
        <v>203</v>
      </c>
      <c r="DE62">
        <v>207</v>
      </c>
      <c r="DF62">
        <v>210</v>
      </c>
      <c r="DG62">
        <v>200</v>
      </c>
      <c r="DH62">
        <v>198</v>
      </c>
      <c r="DI62">
        <v>200</v>
      </c>
      <c r="DJ62">
        <v>206</v>
      </c>
      <c r="DK62">
        <v>204</v>
      </c>
      <c r="DL62">
        <v>203</v>
      </c>
      <c r="DM62">
        <v>226</v>
      </c>
    </row>
    <row r="63" spans="1:117" x14ac:dyDescent="0.25">
      <c r="A63" t="s">
        <v>8153</v>
      </c>
      <c r="B63" s="200" t="str">
        <f>IF(A63="","",VLOOKUP(A63,Config!K$6:L$26,2,FALSE))</f>
        <v>Centre-Val-de-Loire</v>
      </c>
      <c r="C63">
        <v>13</v>
      </c>
      <c r="D63" t="s">
        <v>8175</v>
      </c>
      <c r="E63" t="s">
        <v>8163</v>
      </c>
      <c r="F63" t="s">
        <v>8176</v>
      </c>
      <c r="G63" t="s">
        <v>8182</v>
      </c>
      <c r="H63" s="49">
        <v>3</v>
      </c>
      <c r="I63" s="49">
        <v>6</v>
      </c>
      <c r="K63" s="49">
        <v>2</v>
      </c>
      <c r="BT63">
        <v>8251</v>
      </c>
      <c r="BU63">
        <v>8347</v>
      </c>
      <c r="BV63">
        <v>8398</v>
      </c>
      <c r="BW63">
        <v>8527</v>
      </c>
      <c r="BX63">
        <v>8549</v>
      </c>
      <c r="BY63">
        <v>8550</v>
      </c>
      <c r="BZ63">
        <v>8477</v>
      </c>
      <c r="CA63">
        <v>8498</v>
      </c>
      <c r="CB63">
        <v>8540</v>
      </c>
      <c r="CC63">
        <v>8610</v>
      </c>
      <c r="CD63">
        <v>8648</v>
      </c>
      <c r="CE63">
        <v>8883</v>
      </c>
      <c r="CF63">
        <v>9198</v>
      </c>
      <c r="CG63">
        <v>9215</v>
      </c>
      <c r="CH63">
        <v>9277</v>
      </c>
      <c r="CI63">
        <v>9296</v>
      </c>
      <c r="CJ63">
        <v>9322</v>
      </c>
      <c r="CK63">
        <v>9305</v>
      </c>
      <c r="CL63">
        <v>9404</v>
      </c>
      <c r="CM63">
        <v>9428</v>
      </c>
      <c r="CN63">
        <v>9479</v>
      </c>
      <c r="CO63">
        <v>9544</v>
      </c>
      <c r="CP63">
        <v>9639</v>
      </c>
      <c r="CQ63">
        <v>9598</v>
      </c>
      <c r="CR63">
        <v>9668</v>
      </c>
      <c r="CS63">
        <v>9760</v>
      </c>
      <c r="CT63">
        <v>9732</v>
      </c>
      <c r="CU63">
        <v>9740</v>
      </c>
      <c r="CV63">
        <v>9728</v>
      </c>
      <c r="CW63">
        <v>9753</v>
      </c>
      <c r="CX63">
        <v>9761</v>
      </c>
      <c r="CY63">
        <v>9767</v>
      </c>
      <c r="CZ63">
        <v>9786</v>
      </c>
      <c r="DA63">
        <v>9821</v>
      </c>
      <c r="DB63">
        <v>9833</v>
      </c>
      <c r="DC63">
        <v>9801</v>
      </c>
      <c r="DD63">
        <v>9871</v>
      </c>
      <c r="DE63">
        <v>10010</v>
      </c>
      <c r="DF63">
        <v>10004</v>
      </c>
      <c r="DG63">
        <v>10011</v>
      </c>
      <c r="DH63">
        <v>10025</v>
      </c>
      <c r="DI63">
        <v>10000</v>
      </c>
      <c r="DJ63">
        <v>10001</v>
      </c>
      <c r="DK63">
        <v>10005</v>
      </c>
      <c r="DL63">
        <v>10016</v>
      </c>
      <c r="DM63">
        <v>10082</v>
      </c>
    </row>
    <row r="64" spans="1:117" x14ac:dyDescent="0.25">
      <c r="A64" t="s">
        <v>8153</v>
      </c>
      <c r="B64" s="200" t="str">
        <f>IF(A64="","",VLOOKUP(A64,Config!K$6:L$26,2,FALSE))</f>
        <v>Centre-Val-de-Loire</v>
      </c>
      <c r="C64">
        <v>14</v>
      </c>
      <c r="D64" t="s">
        <v>8177</v>
      </c>
      <c r="E64" t="s">
        <v>29</v>
      </c>
      <c r="F64" t="s">
        <v>7955</v>
      </c>
      <c r="G64" t="s">
        <v>8183</v>
      </c>
      <c r="H64" s="49">
        <v>6</v>
      </c>
      <c r="I64" s="49">
        <v>3</v>
      </c>
      <c r="K64" s="49">
        <v>1</v>
      </c>
      <c r="BT64">
        <v>11463</v>
      </c>
      <c r="BU64">
        <v>11463</v>
      </c>
      <c r="BV64">
        <v>14503</v>
      </c>
      <c r="BW64">
        <v>14503</v>
      </c>
      <c r="BX64">
        <v>14503</v>
      </c>
      <c r="BY64">
        <v>14503</v>
      </c>
      <c r="BZ64">
        <v>14503</v>
      </c>
      <c r="CA64">
        <v>14503</v>
      </c>
      <c r="CB64">
        <v>14503</v>
      </c>
      <c r="CC64">
        <v>14503</v>
      </c>
      <c r="CD64">
        <v>14503</v>
      </c>
      <c r="CE64">
        <v>14503</v>
      </c>
      <c r="CF64">
        <v>14686</v>
      </c>
      <c r="CG64">
        <v>14686</v>
      </c>
      <c r="CH64">
        <v>14686</v>
      </c>
      <c r="CI64">
        <v>14686</v>
      </c>
      <c r="CJ64">
        <v>14686</v>
      </c>
      <c r="CK64">
        <v>14686</v>
      </c>
      <c r="CL64">
        <v>14686</v>
      </c>
      <c r="CM64">
        <v>14686</v>
      </c>
      <c r="CN64">
        <v>14686</v>
      </c>
      <c r="CO64">
        <v>14686</v>
      </c>
      <c r="CP64">
        <v>14686</v>
      </c>
      <c r="CQ64">
        <v>14686</v>
      </c>
      <c r="CR64">
        <v>14877</v>
      </c>
      <c r="CS64">
        <v>14877</v>
      </c>
      <c r="CT64">
        <v>14877</v>
      </c>
      <c r="CU64">
        <v>14877</v>
      </c>
      <c r="CV64">
        <v>14877</v>
      </c>
      <c r="CW64">
        <v>14877</v>
      </c>
      <c r="CX64">
        <v>14877</v>
      </c>
      <c r="CY64">
        <v>14877</v>
      </c>
      <c r="CZ64">
        <v>14877</v>
      </c>
      <c r="DA64">
        <v>14877</v>
      </c>
      <c r="DB64">
        <v>14877</v>
      </c>
      <c r="DC64">
        <v>14877</v>
      </c>
      <c r="DD64">
        <v>14877</v>
      </c>
      <c r="DE64">
        <v>14877</v>
      </c>
      <c r="DF64">
        <v>14877</v>
      </c>
      <c r="DG64">
        <v>14877</v>
      </c>
      <c r="DH64">
        <v>14877</v>
      </c>
      <c r="DI64">
        <v>14877</v>
      </c>
      <c r="DJ64">
        <v>14877</v>
      </c>
      <c r="DK64">
        <v>14877</v>
      </c>
      <c r="DL64">
        <v>14877</v>
      </c>
      <c r="DM64">
        <v>14877</v>
      </c>
    </row>
    <row r="65" spans="1:117" x14ac:dyDescent="0.25">
      <c r="A65" t="s">
        <v>8153</v>
      </c>
      <c r="B65" s="200" t="str">
        <f>IF(A65="","",VLOOKUP(A65,Config!K$6:L$26,2,FALSE))</f>
        <v>Centre-Val-de-Loire</v>
      </c>
      <c r="C65">
        <v>15</v>
      </c>
      <c r="D65" t="s">
        <v>8178</v>
      </c>
      <c r="E65" t="s">
        <v>8163</v>
      </c>
      <c r="F65" t="s">
        <v>8176</v>
      </c>
      <c r="G65" t="s">
        <v>8182</v>
      </c>
      <c r="H65" s="49">
        <v>3</v>
      </c>
      <c r="I65" s="49">
        <v>10</v>
      </c>
      <c r="K65" s="49">
        <v>8</v>
      </c>
      <c r="BT65">
        <v>7131</v>
      </c>
      <c r="BU65">
        <v>8412</v>
      </c>
      <c r="BV65">
        <v>9956</v>
      </c>
      <c r="BW65">
        <v>11015</v>
      </c>
      <c r="BX65">
        <v>10016</v>
      </c>
      <c r="BY65">
        <v>7596</v>
      </c>
      <c r="BZ65">
        <v>6419</v>
      </c>
      <c r="CA65">
        <v>4878</v>
      </c>
      <c r="CB65">
        <v>7517</v>
      </c>
      <c r="CC65">
        <v>8067</v>
      </c>
      <c r="CD65">
        <v>7395</v>
      </c>
      <c r="CE65">
        <v>8321</v>
      </c>
      <c r="CF65">
        <v>9297</v>
      </c>
      <c r="CG65">
        <v>10066</v>
      </c>
      <c r="CH65">
        <v>13260</v>
      </c>
      <c r="CI65">
        <v>11171</v>
      </c>
      <c r="CJ65">
        <v>12947</v>
      </c>
      <c r="CK65">
        <v>14259</v>
      </c>
      <c r="CL65">
        <v>11890</v>
      </c>
      <c r="CM65">
        <v>9798</v>
      </c>
      <c r="CN65">
        <v>16214</v>
      </c>
      <c r="CO65">
        <v>17642</v>
      </c>
      <c r="CP65">
        <v>19541</v>
      </c>
      <c r="CQ65">
        <v>23985</v>
      </c>
      <c r="CR65">
        <v>48069</v>
      </c>
      <c r="CS65">
        <v>48112</v>
      </c>
      <c r="CT65">
        <v>74795</v>
      </c>
      <c r="CU65">
        <v>54825</v>
      </c>
      <c r="CV65">
        <v>87429</v>
      </c>
      <c r="CW65">
        <v>84857</v>
      </c>
      <c r="CX65">
        <v>45628</v>
      </c>
      <c r="CY65">
        <v>37186</v>
      </c>
      <c r="CZ65">
        <v>62019</v>
      </c>
      <c r="DA65">
        <v>69573</v>
      </c>
      <c r="DB65">
        <v>67571</v>
      </c>
      <c r="DC65">
        <v>59545</v>
      </c>
      <c r="DD65">
        <v>68300</v>
      </c>
      <c r="DE65">
        <v>80998</v>
      </c>
      <c r="DF65">
        <v>77178</v>
      </c>
      <c r="DG65">
        <v>77046</v>
      </c>
      <c r="DH65">
        <v>69310</v>
      </c>
      <c r="DI65">
        <v>82888</v>
      </c>
      <c r="DJ65">
        <v>73376</v>
      </c>
      <c r="DK65">
        <v>43410</v>
      </c>
      <c r="DL65">
        <v>67610</v>
      </c>
      <c r="DM65">
        <v>72263</v>
      </c>
    </row>
    <row r="66" spans="1:117" x14ac:dyDescent="0.25">
      <c r="A66" t="s">
        <v>8153</v>
      </c>
      <c r="B66" s="200" t="str">
        <f>IF(A66="","",VLOOKUP(A66,Config!K$6:L$26,2,FALSE))</f>
        <v>Centre-Val-de-Loire</v>
      </c>
      <c r="C66">
        <v>16</v>
      </c>
      <c r="D66" t="s">
        <v>8179</v>
      </c>
      <c r="E66" t="s">
        <v>8163</v>
      </c>
      <c r="F66" t="s">
        <v>8176</v>
      </c>
      <c r="G66" t="s">
        <v>8182</v>
      </c>
      <c r="H66" s="49">
        <v>3</v>
      </c>
      <c r="I66" s="49">
        <v>11</v>
      </c>
      <c r="K66" s="49">
        <v>8</v>
      </c>
      <c r="BT66">
        <v>99169</v>
      </c>
      <c r="BU66">
        <v>109976</v>
      </c>
      <c r="BV66">
        <v>141881</v>
      </c>
      <c r="BW66">
        <v>141793</v>
      </c>
      <c r="BX66">
        <v>105514</v>
      </c>
      <c r="BY66">
        <v>152459</v>
      </c>
      <c r="BZ66">
        <v>119035</v>
      </c>
      <c r="CA66">
        <v>220120</v>
      </c>
      <c r="CB66">
        <v>167052</v>
      </c>
      <c r="CC66">
        <v>157945</v>
      </c>
      <c r="CD66">
        <v>147865</v>
      </c>
      <c r="CE66">
        <v>192322</v>
      </c>
      <c r="CF66">
        <v>260048</v>
      </c>
      <c r="CG66">
        <v>183872</v>
      </c>
      <c r="CH66">
        <v>200750</v>
      </c>
      <c r="CI66">
        <v>172791</v>
      </c>
      <c r="CJ66">
        <v>190722</v>
      </c>
      <c r="CK66">
        <v>171869</v>
      </c>
      <c r="CL66">
        <v>137691</v>
      </c>
      <c r="CM66">
        <v>121264</v>
      </c>
      <c r="CN66">
        <v>147884</v>
      </c>
      <c r="CO66">
        <v>137252</v>
      </c>
      <c r="CP66">
        <v>165588</v>
      </c>
      <c r="CQ66">
        <v>228912</v>
      </c>
      <c r="CR66">
        <v>281158</v>
      </c>
      <c r="CS66">
        <v>225014</v>
      </c>
      <c r="CT66">
        <v>304561</v>
      </c>
      <c r="CU66">
        <v>253541</v>
      </c>
      <c r="CV66">
        <v>246732</v>
      </c>
      <c r="CW66">
        <v>262090</v>
      </c>
      <c r="CX66">
        <v>253942</v>
      </c>
      <c r="CY66">
        <v>231079</v>
      </c>
      <c r="CZ66">
        <v>312130</v>
      </c>
      <c r="DA66">
        <v>295111</v>
      </c>
      <c r="DB66">
        <v>281050</v>
      </c>
      <c r="DC66">
        <v>265006</v>
      </c>
      <c r="DD66">
        <v>293479</v>
      </c>
      <c r="DE66">
        <v>295958</v>
      </c>
      <c r="DF66">
        <v>321159</v>
      </c>
      <c r="DG66">
        <v>340537</v>
      </c>
      <c r="DH66">
        <v>290300</v>
      </c>
      <c r="DI66">
        <v>322474</v>
      </c>
      <c r="DJ66">
        <v>326141</v>
      </c>
      <c r="DK66">
        <v>280286</v>
      </c>
      <c r="DL66">
        <v>352624</v>
      </c>
      <c r="DM66">
        <v>397098</v>
      </c>
    </row>
    <row r="67" spans="1:117" x14ac:dyDescent="0.25">
      <c r="A67" t="s">
        <v>263</v>
      </c>
      <c r="B67" s="200" t="str">
        <f>IF(A67="","",VLOOKUP(A67,Config!K$6:L$26,2,FALSE))</f>
        <v>Corse</v>
      </c>
      <c r="C67">
        <v>1</v>
      </c>
      <c r="D67" t="s">
        <v>8159</v>
      </c>
      <c r="E67" t="s">
        <v>8163</v>
      </c>
      <c r="F67" t="s">
        <v>8164</v>
      </c>
      <c r="G67" t="s">
        <v>8181</v>
      </c>
      <c r="H67" s="49">
        <v>3</v>
      </c>
      <c r="I67" s="49">
        <v>11</v>
      </c>
      <c r="K67" s="49">
        <v>10</v>
      </c>
      <c r="BT67">
        <v>11</v>
      </c>
      <c r="BU67">
        <v>11</v>
      </c>
      <c r="BV67">
        <v>11</v>
      </c>
      <c r="BW67">
        <v>11</v>
      </c>
      <c r="BX67">
        <v>11</v>
      </c>
      <c r="BY67">
        <v>11</v>
      </c>
      <c r="BZ67">
        <v>12</v>
      </c>
      <c r="CA67">
        <v>12</v>
      </c>
      <c r="CB67">
        <v>15</v>
      </c>
      <c r="CC67">
        <v>17</v>
      </c>
      <c r="CD67">
        <v>18</v>
      </c>
      <c r="CE67">
        <v>18</v>
      </c>
      <c r="CF67">
        <v>20</v>
      </c>
      <c r="CG67">
        <v>20</v>
      </c>
      <c r="CH67">
        <v>20</v>
      </c>
      <c r="CI67">
        <v>20</v>
      </c>
      <c r="CJ67">
        <v>24</v>
      </c>
      <c r="CK67">
        <v>26</v>
      </c>
      <c r="CL67">
        <v>26</v>
      </c>
      <c r="CM67">
        <v>26</v>
      </c>
      <c r="CN67">
        <v>26</v>
      </c>
      <c r="CO67">
        <v>26</v>
      </c>
      <c r="CP67">
        <v>26</v>
      </c>
      <c r="CQ67">
        <v>26</v>
      </c>
      <c r="CR67">
        <v>26</v>
      </c>
      <c r="CS67">
        <v>27</v>
      </c>
      <c r="CT67">
        <v>27</v>
      </c>
      <c r="CU67">
        <v>27</v>
      </c>
      <c r="CV67">
        <v>27</v>
      </c>
      <c r="CW67">
        <v>27</v>
      </c>
      <c r="CX67">
        <v>27</v>
      </c>
      <c r="CY67">
        <v>27</v>
      </c>
      <c r="CZ67">
        <v>27</v>
      </c>
      <c r="DA67">
        <v>27</v>
      </c>
      <c r="DB67">
        <v>27</v>
      </c>
      <c r="DC67">
        <v>27</v>
      </c>
      <c r="DD67">
        <v>27</v>
      </c>
      <c r="DE67">
        <v>27</v>
      </c>
      <c r="DF67">
        <v>27</v>
      </c>
      <c r="DG67">
        <v>27</v>
      </c>
      <c r="DH67">
        <v>27</v>
      </c>
      <c r="DI67">
        <v>27</v>
      </c>
      <c r="DJ67">
        <v>27</v>
      </c>
      <c r="DK67">
        <v>27</v>
      </c>
      <c r="DL67">
        <v>27</v>
      </c>
      <c r="DM67">
        <v>27</v>
      </c>
    </row>
    <row r="68" spans="1:117" x14ac:dyDescent="0.25">
      <c r="A68" t="s">
        <v>263</v>
      </c>
      <c r="B68" s="200" t="str">
        <f>IF(A68="","",VLOOKUP(A68,Config!K$6:L$26,2,FALSE))</f>
        <v>Corse</v>
      </c>
      <c r="C68">
        <v>2</v>
      </c>
      <c r="D68" t="s">
        <v>8160</v>
      </c>
      <c r="E68" t="s">
        <v>8163</v>
      </c>
      <c r="F68" t="s">
        <v>8164</v>
      </c>
      <c r="G68" t="s">
        <v>8181</v>
      </c>
      <c r="H68" s="49">
        <v>3</v>
      </c>
      <c r="I68" s="49">
        <v>12</v>
      </c>
      <c r="K68" s="49">
        <v>10</v>
      </c>
      <c r="BT68">
        <v>7</v>
      </c>
      <c r="BU68">
        <v>7</v>
      </c>
      <c r="BV68">
        <v>7</v>
      </c>
      <c r="BW68">
        <v>6</v>
      </c>
      <c r="BX68">
        <v>7</v>
      </c>
      <c r="BY68">
        <v>8</v>
      </c>
      <c r="BZ68">
        <v>6</v>
      </c>
      <c r="CA68">
        <v>7</v>
      </c>
      <c r="CB68">
        <v>9</v>
      </c>
      <c r="CC68">
        <v>9</v>
      </c>
      <c r="CD68">
        <v>10</v>
      </c>
      <c r="CE68">
        <v>7</v>
      </c>
      <c r="CF68">
        <v>8</v>
      </c>
      <c r="CG68">
        <v>10</v>
      </c>
      <c r="CH68">
        <v>11</v>
      </c>
      <c r="CI68">
        <v>12</v>
      </c>
      <c r="CJ68">
        <v>9</v>
      </c>
      <c r="CK68">
        <v>18</v>
      </c>
      <c r="CL68">
        <v>10</v>
      </c>
      <c r="CM68">
        <v>12</v>
      </c>
      <c r="CN68">
        <v>14</v>
      </c>
      <c r="CO68">
        <v>19</v>
      </c>
      <c r="CP68">
        <v>20</v>
      </c>
      <c r="CQ68">
        <v>18</v>
      </c>
      <c r="CR68">
        <v>20</v>
      </c>
      <c r="CS68">
        <v>18</v>
      </c>
      <c r="CT68">
        <v>21</v>
      </c>
      <c r="CU68">
        <v>19</v>
      </c>
      <c r="CV68">
        <v>20</v>
      </c>
      <c r="CW68">
        <v>23</v>
      </c>
      <c r="CX68">
        <v>25</v>
      </c>
      <c r="CY68">
        <v>22</v>
      </c>
      <c r="CZ68">
        <v>21</v>
      </c>
      <c r="DA68">
        <v>22</v>
      </c>
      <c r="DB68">
        <v>21</v>
      </c>
      <c r="DC68">
        <v>22</v>
      </c>
      <c r="DD68">
        <v>22</v>
      </c>
      <c r="DE68">
        <v>23</v>
      </c>
      <c r="DF68">
        <v>23</v>
      </c>
      <c r="DG68">
        <v>22</v>
      </c>
      <c r="DH68">
        <v>22</v>
      </c>
      <c r="DI68">
        <v>22</v>
      </c>
      <c r="DJ68">
        <v>23</v>
      </c>
      <c r="DK68">
        <v>21</v>
      </c>
      <c r="DL68">
        <v>22</v>
      </c>
      <c r="DM68">
        <v>20</v>
      </c>
    </row>
    <row r="69" spans="1:117" x14ac:dyDescent="0.25">
      <c r="A69" t="s">
        <v>263</v>
      </c>
      <c r="B69" s="200" t="str">
        <f>IF(A69="","",VLOOKUP(A69,Config!K$6:L$26,2,FALSE))</f>
        <v>Corse</v>
      </c>
      <c r="C69">
        <v>3</v>
      </c>
      <c r="D69" t="s">
        <v>8161</v>
      </c>
      <c r="E69" t="s">
        <v>8163</v>
      </c>
      <c r="F69" t="s">
        <v>8164</v>
      </c>
      <c r="G69" t="s">
        <v>8181</v>
      </c>
      <c r="H69" s="49">
        <v>3</v>
      </c>
      <c r="I69" s="49">
        <v>13</v>
      </c>
      <c r="K69" s="49">
        <v>10</v>
      </c>
      <c r="BT69">
        <v>29</v>
      </c>
      <c r="BU69">
        <v>29</v>
      </c>
      <c r="BV69">
        <v>29</v>
      </c>
      <c r="BW69">
        <v>29</v>
      </c>
      <c r="BX69">
        <v>29</v>
      </c>
      <c r="BY69">
        <v>29</v>
      </c>
      <c r="BZ69">
        <v>29</v>
      </c>
      <c r="CA69">
        <v>29</v>
      </c>
      <c r="CB69">
        <v>29</v>
      </c>
      <c r="CC69">
        <v>29</v>
      </c>
      <c r="CD69">
        <v>29</v>
      </c>
      <c r="CE69">
        <v>29</v>
      </c>
      <c r="CF69">
        <v>29</v>
      </c>
      <c r="CG69">
        <v>29</v>
      </c>
      <c r="CH69">
        <v>29</v>
      </c>
      <c r="CI69">
        <v>29</v>
      </c>
      <c r="CJ69">
        <v>29</v>
      </c>
      <c r="CK69">
        <v>29</v>
      </c>
      <c r="CL69">
        <v>29</v>
      </c>
      <c r="CM69">
        <v>29</v>
      </c>
      <c r="CN69">
        <v>29</v>
      </c>
      <c r="CO69">
        <v>29</v>
      </c>
      <c r="CP69">
        <v>29</v>
      </c>
      <c r="CQ69">
        <v>29</v>
      </c>
      <c r="CR69">
        <v>29</v>
      </c>
      <c r="CS69">
        <v>29</v>
      </c>
      <c r="CT69">
        <v>29</v>
      </c>
      <c r="CU69">
        <v>29</v>
      </c>
      <c r="CV69">
        <v>29</v>
      </c>
      <c r="CW69">
        <v>29</v>
      </c>
      <c r="CX69">
        <v>29</v>
      </c>
      <c r="CY69">
        <v>29</v>
      </c>
      <c r="CZ69">
        <v>29</v>
      </c>
      <c r="DA69">
        <v>29</v>
      </c>
      <c r="DB69">
        <v>29</v>
      </c>
      <c r="DC69">
        <v>29</v>
      </c>
      <c r="DD69">
        <v>29</v>
      </c>
      <c r="DE69">
        <v>29</v>
      </c>
      <c r="DF69">
        <v>29</v>
      </c>
      <c r="DG69">
        <v>29</v>
      </c>
      <c r="DH69">
        <v>29</v>
      </c>
      <c r="DI69">
        <v>29</v>
      </c>
      <c r="DJ69">
        <v>29</v>
      </c>
      <c r="DK69">
        <v>29</v>
      </c>
      <c r="DL69">
        <v>29</v>
      </c>
      <c r="DM69">
        <v>29</v>
      </c>
    </row>
    <row r="70" spans="1:117" x14ac:dyDescent="0.25">
      <c r="A70" t="s">
        <v>263</v>
      </c>
      <c r="B70" s="200" t="str">
        <f>IF(A70="","",VLOOKUP(A70,Config!K$6:L$26,2,FALSE))</f>
        <v>Corse</v>
      </c>
      <c r="C70">
        <v>4</v>
      </c>
      <c r="D70" t="s">
        <v>8162</v>
      </c>
      <c r="E70" t="s">
        <v>8163</v>
      </c>
      <c r="F70" t="s">
        <v>8164</v>
      </c>
      <c r="G70" t="s">
        <v>8181</v>
      </c>
      <c r="H70" s="49">
        <v>3</v>
      </c>
      <c r="I70" s="49">
        <v>22</v>
      </c>
      <c r="K70" s="49">
        <v>21</v>
      </c>
      <c r="BT70">
        <v>3868</v>
      </c>
      <c r="BU70">
        <v>4038</v>
      </c>
      <c r="BV70">
        <v>5220</v>
      </c>
      <c r="BW70">
        <v>4650</v>
      </c>
      <c r="BX70">
        <v>4053</v>
      </c>
      <c r="BY70">
        <v>4254</v>
      </c>
      <c r="BZ70">
        <v>4278</v>
      </c>
      <c r="CA70">
        <v>3347</v>
      </c>
      <c r="CB70">
        <v>11153</v>
      </c>
      <c r="CC70">
        <v>6182</v>
      </c>
      <c r="CD70">
        <v>4762</v>
      </c>
      <c r="CE70">
        <v>4796</v>
      </c>
      <c r="CF70">
        <v>5641</v>
      </c>
      <c r="CG70">
        <v>5841</v>
      </c>
      <c r="CH70">
        <v>5531</v>
      </c>
      <c r="CI70">
        <v>4202</v>
      </c>
      <c r="CJ70">
        <v>5811</v>
      </c>
      <c r="CK70">
        <v>4839</v>
      </c>
      <c r="CL70">
        <v>4256</v>
      </c>
      <c r="CM70">
        <v>4399</v>
      </c>
      <c r="CN70">
        <v>6609</v>
      </c>
      <c r="CO70">
        <v>18384</v>
      </c>
      <c r="CP70">
        <v>15560</v>
      </c>
      <c r="CQ70">
        <v>15374</v>
      </c>
      <c r="CR70">
        <v>26427</v>
      </c>
      <c r="CS70">
        <v>15542</v>
      </c>
      <c r="CT70">
        <v>19928</v>
      </c>
      <c r="CU70">
        <v>20098</v>
      </c>
      <c r="CV70">
        <v>17796</v>
      </c>
      <c r="CW70">
        <v>23081</v>
      </c>
      <c r="CX70">
        <v>21010</v>
      </c>
      <c r="CY70">
        <v>19659</v>
      </c>
      <c r="CZ70">
        <v>18969</v>
      </c>
      <c r="DA70">
        <v>19777</v>
      </c>
      <c r="DB70">
        <v>16903</v>
      </c>
      <c r="DC70">
        <v>14931</v>
      </c>
      <c r="DD70">
        <v>15906</v>
      </c>
      <c r="DE70">
        <v>19895</v>
      </c>
      <c r="DF70">
        <v>20790</v>
      </c>
      <c r="DG70">
        <v>20989</v>
      </c>
      <c r="DH70">
        <v>18182</v>
      </c>
      <c r="DI70">
        <v>18632</v>
      </c>
      <c r="DJ70">
        <v>17864</v>
      </c>
      <c r="DK70">
        <v>15097</v>
      </c>
      <c r="DL70">
        <v>21611</v>
      </c>
      <c r="DM70">
        <v>23612</v>
      </c>
    </row>
    <row r="71" spans="1:117" x14ac:dyDescent="0.25">
      <c r="A71" t="s">
        <v>263</v>
      </c>
      <c r="B71" s="200" t="str">
        <f>IF(A71="","",VLOOKUP(A71,Config!K$6:L$26,2,FALSE))</f>
        <v>Corse</v>
      </c>
      <c r="C71">
        <v>5</v>
      </c>
      <c r="D71" t="s">
        <v>8166</v>
      </c>
      <c r="E71" t="s">
        <v>8163</v>
      </c>
      <c r="F71" t="s">
        <v>8164</v>
      </c>
      <c r="G71" t="s">
        <v>8182</v>
      </c>
      <c r="H71" s="49">
        <v>3</v>
      </c>
      <c r="I71" s="49">
        <v>7</v>
      </c>
      <c r="K71" s="49">
        <v>2</v>
      </c>
      <c r="BT71">
        <v>6070</v>
      </c>
      <c r="BU71">
        <v>6412</v>
      </c>
      <c r="BV71">
        <v>9033</v>
      </c>
      <c r="BW71">
        <v>7934</v>
      </c>
      <c r="BX71">
        <v>6288</v>
      </c>
      <c r="BY71">
        <v>7641</v>
      </c>
      <c r="BZ71">
        <v>6994</v>
      </c>
      <c r="CA71">
        <v>9745</v>
      </c>
      <c r="CB71">
        <v>8692</v>
      </c>
      <c r="CC71">
        <v>8971</v>
      </c>
      <c r="CD71">
        <v>8965</v>
      </c>
      <c r="CE71">
        <v>11221</v>
      </c>
      <c r="CF71">
        <v>14679</v>
      </c>
      <c r="CG71">
        <v>10089</v>
      </c>
      <c r="CH71">
        <v>10112</v>
      </c>
      <c r="CI71">
        <v>9151</v>
      </c>
      <c r="CJ71">
        <v>9682</v>
      </c>
      <c r="CK71">
        <v>8744</v>
      </c>
      <c r="CL71">
        <v>7098</v>
      </c>
      <c r="CM71">
        <v>6147</v>
      </c>
      <c r="CN71">
        <v>8041</v>
      </c>
      <c r="CO71">
        <v>7247</v>
      </c>
      <c r="CP71">
        <v>10831</v>
      </c>
      <c r="CQ71">
        <v>8639</v>
      </c>
      <c r="CR71">
        <v>13287</v>
      </c>
      <c r="CS71">
        <v>10047</v>
      </c>
      <c r="CT71">
        <v>11520</v>
      </c>
      <c r="CU71">
        <v>10842</v>
      </c>
      <c r="CV71">
        <v>10647</v>
      </c>
      <c r="CW71">
        <v>12666</v>
      </c>
      <c r="CX71">
        <v>12004</v>
      </c>
      <c r="CY71">
        <v>9643</v>
      </c>
      <c r="CZ71">
        <v>13328</v>
      </c>
      <c r="DA71">
        <v>12182</v>
      </c>
      <c r="DB71">
        <v>11582</v>
      </c>
      <c r="DC71">
        <v>10069</v>
      </c>
      <c r="DD71">
        <v>13228</v>
      </c>
      <c r="DE71">
        <v>14334</v>
      </c>
      <c r="DF71">
        <v>15231</v>
      </c>
      <c r="DG71">
        <v>17088</v>
      </c>
      <c r="DH71">
        <v>14742</v>
      </c>
      <c r="DI71">
        <v>15662</v>
      </c>
      <c r="DJ71">
        <v>15848</v>
      </c>
      <c r="DK71">
        <v>13615</v>
      </c>
      <c r="DL71">
        <v>19782</v>
      </c>
      <c r="DM71">
        <v>21440</v>
      </c>
    </row>
    <row r="72" spans="1:117" x14ac:dyDescent="0.25">
      <c r="A72" t="s">
        <v>263</v>
      </c>
      <c r="B72" s="200" t="str">
        <f>IF(A72="","",VLOOKUP(A72,Config!K$6:L$26,2,FALSE))</f>
        <v>Corse</v>
      </c>
      <c r="C72">
        <v>6</v>
      </c>
      <c r="D72" t="s">
        <v>8167</v>
      </c>
      <c r="E72" t="s">
        <v>8163</v>
      </c>
      <c r="F72" t="s">
        <v>8164</v>
      </c>
      <c r="G72" t="s">
        <v>8182</v>
      </c>
      <c r="H72" s="49">
        <v>3</v>
      </c>
      <c r="I72" s="49">
        <v>8</v>
      </c>
      <c r="K72" s="49">
        <v>2</v>
      </c>
      <c r="BT72">
        <v>238</v>
      </c>
      <c r="BU72">
        <v>269</v>
      </c>
      <c r="BV72">
        <v>266</v>
      </c>
      <c r="BW72">
        <v>276</v>
      </c>
      <c r="BX72">
        <v>276</v>
      </c>
      <c r="BY72">
        <v>284</v>
      </c>
      <c r="BZ72">
        <v>275</v>
      </c>
      <c r="CA72">
        <v>277</v>
      </c>
      <c r="CB72">
        <v>309</v>
      </c>
      <c r="CC72">
        <v>395</v>
      </c>
      <c r="CD72">
        <v>397</v>
      </c>
      <c r="CE72">
        <v>394</v>
      </c>
      <c r="CF72">
        <v>428</v>
      </c>
      <c r="CG72">
        <v>429</v>
      </c>
      <c r="CH72">
        <v>432</v>
      </c>
      <c r="CI72">
        <v>446</v>
      </c>
      <c r="CJ72">
        <v>453</v>
      </c>
      <c r="CK72">
        <v>467</v>
      </c>
      <c r="CL72">
        <v>499</v>
      </c>
      <c r="CM72">
        <v>502</v>
      </c>
      <c r="CN72">
        <v>514</v>
      </c>
      <c r="CO72">
        <v>517</v>
      </c>
      <c r="CP72">
        <v>517</v>
      </c>
      <c r="CQ72">
        <v>526</v>
      </c>
      <c r="CR72">
        <v>519</v>
      </c>
      <c r="CS72">
        <v>507</v>
      </c>
      <c r="CT72">
        <v>509</v>
      </c>
      <c r="CU72">
        <v>524</v>
      </c>
      <c r="CV72">
        <v>520</v>
      </c>
      <c r="CW72">
        <v>521</v>
      </c>
      <c r="CX72">
        <v>489</v>
      </c>
      <c r="CY72">
        <v>492</v>
      </c>
      <c r="CZ72">
        <v>494</v>
      </c>
      <c r="DA72">
        <v>497</v>
      </c>
      <c r="DB72">
        <v>500</v>
      </c>
      <c r="DC72">
        <v>483</v>
      </c>
      <c r="DD72">
        <v>497</v>
      </c>
      <c r="DE72">
        <v>510</v>
      </c>
      <c r="DF72">
        <v>520</v>
      </c>
      <c r="DG72">
        <v>523</v>
      </c>
      <c r="DH72">
        <v>688</v>
      </c>
      <c r="DI72">
        <v>692</v>
      </c>
      <c r="DJ72">
        <v>695</v>
      </c>
      <c r="DK72">
        <v>714</v>
      </c>
      <c r="DL72">
        <v>713</v>
      </c>
      <c r="DM72">
        <v>727</v>
      </c>
    </row>
    <row r="73" spans="1:117" x14ac:dyDescent="0.25">
      <c r="A73" t="s">
        <v>263</v>
      </c>
      <c r="B73" s="200" t="str">
        <f>IF(A73="","",VLOOKUP(A73,Config!K$6:L$26,2,FALSE))</f>
        <v>Corse</v>
      </c>
      <c r="C73">
        <v>7</v>
      </c>
      <c r="D73" t="s">
        <v>8168</v>
      </c>
      <c r="E73" t="s">
        <v>8163</v>
      </c>
      <c r="F73" t="s">
        <v>8174</v>
      </c>
      <c r="G73" t="s">
        <v>8181</v>
      </c>
      <c r="H73" s="49">
        <v>3</v>
      </c>
      <c r="I73" s="49">
        <v>26</v>
      </c>
      <c r="K73" s="49">
        <v>20</v>
      </c>
      <c r="BT73">
        <v>3</v>
      </c>
      <c r="BU73">
        <v>3</v>
      </c>
      <c r="BV73">
        <v>3</v>
      </c>
      <c r="BW73">
        <v>3</v>
      </c>
      <c r="BX73">
        <v>3</v>
      </c>
      <c r="BY73">
        <v>3</v>
      </c>
      <c r="BZ73">
        <v>3</v>
      </c>
      <c r="CA73">
        <v>3</v>
      </c>
      <c r="CB73">
        <v>3</v>
      </c>
      <c r="CC73">
        <v>3</v>
      </c>
      <c r="CD73">
        <v>3</v>
      </c>
      <c r="CE73">
        <v>3</v>
      </c>
      <c r="CF73">
        <v>3</v>
      </c>
      <c r="CG73">
        <v>3</v>
      </c>
      <c r="CH73">
        <v>3</v>
      </c>
      <c r="CI73">
        <v>3</v>
      </c>
      <c r="CJ73">
        <v>3</v>
      </c>
      <c r="CK73">
        <v>3</v>
      </c>
      <c r="CL73">
        <v>3</v>
      </c>
      <c r="CM73">
        <v>3</v>
      </c>
      <c r="CN73">
        <v>3</v>
      </c>
      <c r="CO73">
        <v>3</v>
      </c>
      <c r="CP73">
        <v>3</v>
      </c>
      <c r="CQ73">
        <v>3</v>
      </c>
      <c r="CR73">
        <v>3</v>
      </c>
      <c r="CS73">
        <v>3</v>
      </c>
      <c r="CT73">
        <v>3</v>
      </c>
      <c r="CU73">
        <v>3</v>
      </c>
      <c r="CV73">
        <v>3</v>
      </c>
      <c r="CW73">
        <v>3</v>
      </c>
      <c r="CX73">
        <v>3</v>
      </c>
      <c r="CY73">
        <v>3</v>
      </c>
      <c r="CZ73">
        <v>3</v>
      </c>
      <c r="DA73">
        <v>3</v>
      </c>
      <c r="DB73">
        <v>3</v>
      </c>
      <c r="DC73">
        <v>3</v>
      </c>
      <c r="DD73">
        <v>3</v>
      </c>
      <c r="DE73">
        <v>3</v>
      </c>
      <c r="DF73">
        <v>3</v>
      </c>
      <c r="DG73">
        <v>3</v>
      </c>
      <c r="DH73">
        <v>3</v>
      </c>
      <c r="DI73">
        <v>3</v>
      </c>
      <c r="DJ73">
        <v>3</v>
      </c>
      <c r="DK73">
        <v>3</v>
      </c>
      <c r="DL73">
        <v>3</v>
      </c>
      <c r="DM73">
        <v>3</v>
      </c>
    </row>
    <row r="74" spans="1:117" x14ac:dyDescent="0.25">
      <c r="A74" t="s">
        <v>263</v>
      </c>
      <c r="B74" s="200" t="str">
        <f>IF(A74="","",VLOOKUP(A74,Config!K$6:L$26,2,FALSE))</f>
        <v>Corse</v>
      </c>
      <c r="C74">
        <v>8</v>
      </c>
      <c r="D74" t="s">
        <v>8169</v>
      </c>
      <c r="E74" t="s">
        <v>8163</v>
      </c>
      <c r="F74" t="s">
        <v>8174</v>
      </c>
      <c r="G74" t="s">
        <v>8181</v>
      </c>
      <c r="H74" s="49">
        <v>3</v>
      </c>
      <c r="I74" s="49">
        <v>24</v>
      </c>
      <c r="K74" s="49">
        <v>20</v>
      </c>
      <c r="BT74">
        <v>3</v>
      </c>
      <c r="BU74">
        <v>3</v>
      </c>
      <c r="BV74">
        <v>3</v>
      </c>
      <c r="BW74">
        <v>3</v>
      </c>
      <c r="BX74">
        <v>3</v>
      </c>
      <c r="BY74">
        <v>3</v>
      </c>
      <c r="BZ74">
        <v>3</v>
      </c>
      <c r="CA74">
        <v>3</v>
      </c>
      <c r="CB74">
        <v>3</v>
      </c>
      <c r="CC74">
        <v>3</v>
      </c>
      <c r="CD74">
        <v>3</v>
      </c>
      <c r="CE74">
        <v>3</v>
      </c>
      <c r="CF74">
        <v>3</v>
      </c>
      <c r="CG74">
        <v>3</v>
      </c>
      <c r="CH74">
        <v>3</v>
      </c>
      <c r="CI74">
        <v>3</v>
      </c>
      <c r="CJ74">
        <v>3</v>
      </c>
      <c r="CK74">
        <v>2</v>
      </c>
      <c r="CL74">
        <v>3</v>
      </c>
      <c r="CM74">
        <v>3</v>
      </c>
      <c r="CN74">
        <v>2</v>
      </c>
      <c r="CO74">
        <v>2</v>
      </c>
      <c r="CP74">
        <v>3</v>
      </c>
      <c r="CQ74">
        <v>2</v>
      </c>
      <c r="CR74">
        <v>3</v>
      </c>
      <c r="CS74">
        <v>3</v>
      </c>
      <c r="CT74">
        <v>2</v>
      </c>
      <c r="CU74">
        <v>2</v>
      </c>
      <c r="CV74">
        <v>2</v>
      </c>
      <c r="CW74">
        <v>3</v>
      </c>
      <c r="CX74">
        <v>3</v>
      </c>
      <c r="CY74">
        <v>3</v>
      </c>
      <c r="CZ74">
        <v>3</v>
      </c>
      <c r="DA74">
        <v>3</v>
      </c>
      <c r="DB74">
        <v>3</v>
      </c>
      <c r="DC74">
        <v>3</v>
      </c>
      <c r="DD74">
        <v>3</v>
      </c>
      <c r="DE74">
        <v>2</v>
      </c>
      <c r="DF74">
        <v>3</v>
      </c>
      <c r="DG74">
        <v>3</v>
      </c>
      <c r="DH74">
        <v>3</v>
      </c>
      <c r="DI74">
        <v>3</v>
      </c>
      <c r="DJ74">
        <v>3</v>
      </c>
      <c r="DK74">
        <v>3</v>
      </c>
      <c r="DL74">
        <v>3</v>
      </c>
      <c r="DM74">
        <v>3</v>
      </c>
    </row>
    <row r="75" spans="1:117" x14ac:dyDescent="0.25">
      <c r="A75" t="s">
        <v>263</v>
      </c>
      <c r="B75" s="200" t="str">
        <f>IF(A75="","",VLOOKUP(A75,Config!K$6:L$26,2,FALSE))</f>
        <v>Corse</v>
      </c>
      <c r="C75">
        <v>9</v>
      </c>
      <c r="D75" t="s">
        <v>8170</v>
      </c>
      <c r="E75" t="s">
        <v>8163</v>
      </c>
      <c r="F75" t="s">
        <v>8174</v>
      </c>
      <c r="G75" t="s">
        <v>8181</v>
      </c>
      <c r="H75" s="49">
        <v>3</v>
      </c>
      <c r="I75" s="49">
        <v>22</v>
      </c>
      <c r="K75" s="49">
        <v>20</v>
      </c>
      <c r="BT75">
        <v>3</v>
      </c>
      <c r="BU75">
        <v>3</v>
      </c>
      <c r="BV75">
        <v>3</v>
      </c>
      <c r="BW75">
        <v>3</v>
      </c>
      <c r="BX75">
        <v>3</v>
      </c>
      <c r="BY75">
        <v>3</v>
      </c>
      <c r="BZ75">
        <v>3</v>
      </c>
      <c r="CA75">
        <v>3</v>
      </c>
      <c r="CB75">
        <v>3</v>
      </c>
      <c r="CC75">
        <v>3</v>
      </c>
      <c r="CD75">
        <v>3</v>
      </c>
      <c r="CE75">
        <v>3</v>
      </c>
      <c r="CF75">
        <v>3</v>
      </c>
      <c r="CG75">
        <v>3</v>
      </c>
      <c r="CH75">
        <v>3</v>
      </c>
      <c r="CI75">
        <v>3</v>
      </c>
      <c r="CJ75">
        <v>3</v>
      </c>
      <c r="CK75">
        <v>3</v>
      </c>
      <c r="CL75">
        <v>3</v>
      </c>
      <c r="CM75">
        <v>3</v>
      </c>
      <c r="CN75">
        <v>3</v>
      </c>
      <c r="CO75">
        <v>3</v>
      </c>
      <c r="CP75">
        <v>3</v>
      </c>
      <c r="CQ75">
        <v>3</v>
      </c>
      <c r="CR75">
        <v>3</v>
      </c>
      <c r="CS75">
        <v>3</v>
      </c>
      <c r="CT75">
        <v>3</v>
      </c>
      <c r="CU75">
        <v>3</v>
      </c>
      <c r="CV75">
        <v>3</v>
      </c>
      <c r="CW75">
        <v>3</v>
      </c>
      <c r="CX75">
        <v>3</v>
      </c>
      <c r="CY75">
        <v>3</v>
      </c>
      <c r="CZ75">
        <v>3</v>
      </c>
      <c r="DA75">
        <v>3</v>
      </c>
      <c r="DB75">
        <v>3</v>
      </c>
      <c r="DC75">
        <v>3</v>
      </c>
      <c r="DD75">
        <v>3</v>
      </c>
      <c r="DE75">
        <v>3</v>
      </c>
      <c r="DF75">
        <v>3</v>
      </c>
      <c r="DG75">
        <v>3</v>
      </c>
      <c r="DH75">
        <v>3</v>
      </c>
      <c r="DI75">
        <v>3</v>
      </c>
      <c r="DJ75">
        <v>3</v>
      </c>
      <c r="DK75">
        <v>3</v>
      </c>
      <c r="DL75">
        <v>3</v>
      </c>
      <c r="DM75">
        <v>3</v>
      </c>
    </row>
    <row r="76" spans="1:117" x14ac:dyDescent="0.25">
      <c r="A76" t="s">
        <v>263</v>
      </c>
      <c r="B76" s="200" t="str">
        <f>IF(A76="","",VLOOKUP(A76,Config!K$6:L$26,2,FALSE))</f>
        <v>Corse</v>
      </c>
      <c r="C76">
        <v>10</v>
      </c>
      <c r="D76" t="s">
        <v>8171</v>
      </c>
      <c r="E76" t="s">
        <v>8163</v>
      </c>
      <c r="F76" t="s">
        <v>8174</v>
      </c>
      <c r="G76" t="s">
        <v>8182</v>
      </c>
      <c r="H76" s="49">
        <v>3</v>
      </c>
      <c r="I76" s="49">
        <v>5</v>
      </c>
      <c r="K76" s="49">
        <v>2</v>
      </c>
      <c r="BT76">
        <v>15857</v>
      </c>
      <c r="BU76">
        <v>17224</v>
      </c>
      <c r="BV76">
        <v>24625</v>
      </c>
      <c r="BW76">
        <v>19157</v>
      </c>
      <c r="BX76">
        <v>16577</v>
      </c>
      <c r="BY76">
        <v>15893</v>
      </c>
      <c r="BZ76">
        <v>18547</v>
      </c>
      <c r="CA76">
        <v>18239</v>
      </c>
      <c r="CB76">
        <v>15657</v>
      </c>
      <c r="CC76">
        <v>15267</v>
      </c>
      <c r="CD76">
        <v>16145</v>
      </c>
      <c r="CE76">
        <v>21235</v>
      </c>
      <c r="CF76">
        <v>24388</v>
      </c>
      <c r="CG76">
        <v>16372</v>
      </c>
      <c r="CH76">
        <v>18287</v>
      </c>
      <c r="CI76">
        <v>16569</v>
      </c>
      <c r="CJ76">
        <v>14833</v>
      </c>
      <c r="CK76">
        <v>14985</v>
      </c>
      <c r="CL76">
        <v>14517</v>
      </c>
      <c r="CM76">
        <v>12768</v>
      </c>
      <c r="CN76">
        <v>15206</v>
      </c>
      <c r="CO76">
        <v>4903</v>
      </c>
      <c r="CP76">
        <v>19264</v>
      </c>
      <c r="CQ76">
        <v>8657</v>
      </c>
      <c r="CR76">
        <v>22832</v>
      </c>
      <c r="CS76">
        <v>19131</v>
      </c>
      <c r="CT76">
        <v>10259</v>
      </c>
      <c r="CU76">
        <v>9064</v>
      </c>
      <c r="CV76">
        <v>10291</v>
      </c>
      <c r="CW76">
        <v>26155</v>
      </c>
      <c r="CX76">
        <v>22993</v>
      </c>
      <c r="CY76">
        <v>23116</v>
      </c>
      <c r="CZ76">
        <v>28633</v>
      </c>
      <c r="DA76">
        <v>28631</v>
      </c>
      <c r="DB76">
        <v>27643</v>
      </c>
      <c r="DC76">
        <v>23897</v>
      </c>
      <c r="DD76">
        <v>29638</v>
      </c>
      <c r="DE76">
        <v>25290</v>
      </c>
      <c r="DF76">
        <v>29756</v>
      </c>
      <c r="DG76">
        <v>29722</v>
      </c>
      <c r="DH76">
        <v>28740</v>
      </c>
      <c r="DI76">
        <v>30398</v>
      </c>
      <c r="DJ76">
        <v>31610</v>
      </c>
      <c r="DK76">
        <v>27400</v>
      </c>
      <c r="DL76">
        <v>32577</v>
      </c>
      <c r="DM76">
        <v>37146</v>
      </c>
    </row>
    <row r="77" spans="1:117" x14ac:dyDescent="0.25">
      <c r="A77" t="s">
        <v>263</v>
      </c>
      <c r="B77" s="200" t="str">
        <f>IF(A77="","",VLOOKUP(A77,Config!K$6:L$26,2,FALSE))</f>
        <v>Corse</v>
      </c>
      <c r="C77">
        <v>11</v>
      </c>
      <c r="D77" t="s">
        <v>8172</v>
      </c>
      <c r="E77" t="s">
        <v>8163</v>
      </c>
      <c r="F77" t="s">
        <v>8174</v>
      </c>
      <c r="G77" t="s">
        <v>8182</v>
      </c>
      <c r="H77" s="49">
        <v>3</v>
      </c>
      <c r="I77" s="49">
        <v>14</v>
      </c>
      <c r="K77" s="49">
        <v>12</v>
      </c>
      <c r="BT77">
        <v>17</v>
      </c>
      <c r="BU77">
        <v>12</v>
      </c>
      <c r="BV77">
        <v>17</v>
      </c>
      <c r="BW77">
        <v>16</v>
      </c>
      <c r="BX77">
        <v>0</v>
      </c>
      <c r="BY77">
        <v>40</v>
      </c>
      <c r="BZ77">
        <v>242</v>
      </c>
      <c r="CA77">
        <v>611</v>
      </c>
      <c r="CB77">
        <v>230</v>
      </c>
      <c r="CC77">
        <v>205</v>
      </c>
      <c r="CD77">
        <v>179</v>
      </c>
      <c r="CE77">
        <v>313</v>
      </c>
      <c r="CF77">
        <v>640</v>
      </c>
      <c r="CG77">
        <v>318</v>
      </c>
      <c r="CH77">
        <v>356</v>
      </c>
      <c r="CI77">
        <v>292</v>
      </c>
      <c r="CJ77">
        <v>210</v>
      </c>
      <c r="CK77">
        <v>177</v>
      </c>
      <c r="CL77">
        <v>157</v>
      </c>
      <c r="CM77">
        <v>116</v>
      </c>
      <c r="CN77">
        <v>96</v>
      </c>
      <c r="CO77">
        <v>193</v>
      </c>
      <c r="CP77">
        <v>456</v>
      </c>
      <c r="CQ77">
        <v>663</v>
      </c>
      <c r="CR77">
        <v>1573</v>
      </c>
      <c r="CS77">
        <v>970</v>
      </c>
      <c r="CT77">
        <v>93</v>
      </c>
      <c r="CU77">
        <v>77</v>
      </c>
      <c r="CV77">
        <v>47</v>
      </c>
      <c r="CW77">
        <v>48</v>
      </c>
      <c r="CX77">
        <v>59</v>
      </c>
      <c r="CY77">
        <v>57</v>
      </c>
      <c r="CZ77">
        <v>197</v>
      </c>
      <c r="DA77">
        <v>47</v>
      </c>
      <c r="DB77">
        <v>39</v>
      </c>
      <c r="DC77">
        <v>35</v>
      </c>
      <c r="DD77">
        <v>33</v>
      </c>
      <c r="DE77">
        <v>84</v>
      </c>
      <c r="DF77">
        <v>110</v>
      </c>
      <c r="DG77">
        <v>207</v>
      </c>
      <c r="DH77">
        <v>104</v>
      </c>
      <c r="DI77">
        <v>154</v>
      </c>
      <c r="DJ77">
        <v>135</v>
      </c>
      <c r="DK77">
        <v>143</v>
      </c>
      <c r="DL77">
        <v>252</v>
      </c>
      <c r="DM77">
        <v>209</v>
      </c>
    </row>
    <row r="78" spans="1:117" x14ac:dyDescent="0.25">
      <c r="A78" t="s">
        <v>263</v>
      </c>
      <c r="B78" s="200" t="str">
        <f>IF(A78="","",VLOOKUP(A78,Config!K$6:L$26,2,FALSE))</f>
        <v>Corse</v>
      </c>
      <c r="C78">
        <v>12</v>
      </c>
      <c r="D78" t="s">
        <v>8173</v>
      </c>
      <c r="E78" t="s">
        <v>8163</v>
      </c>
      <c r="F78" t="s">
        <v>8174</v>
      </c>
      <c r="G78" t="s">
        <v>8182</v>
      </c>
      <c r="H78" s="49">
        <v>3</v>
      </c>
      <c r="I78" s="49">
        <v>6</v>
      </c>
      <c r="K78" s="49">
        <v>2</v>
      </c>
      <c r="BT78">
        <v>12</v>
      </c>
      <c r="BU78">
        <v>12</v>
      </c>
      <c r="BV78">
        <v>12</v>
      </c>
      <c r="BW78">
        <v>12</v>
      </c>
      <c r="BX78">
        <v>12</v>
      </c>
      <c r="BY78">
        <v>12</v>
      </c>
      <c r="BZ78">
        <v>13</v>
      </c>
      <c r="CA78">
        <v>13</v>
      </c>
      <c r="CB78">
        <v>13</v>
      </c>
      <c r="CC78">
        <v>15</v>
      </c>
      <c r="CD78">
        <v>15</v>
      </c>
      <c r="CE78">
        <v>15</v>
      </c>
      <c r="CF78">
        <v>15</v>
      </c>
      <c r="CG78">
        <v>15</v>
      </c>
      <c r="CH78">
        <v>15</v>
      </c>
      <c r="CI78">
        <v>15</v>
      </c>
      <c r="CJ78">
        <v>15</v>
      </c>
      <c r="CK78">
        <v>16</v>
      </c>
      <c r="CL78">
        <v>16</v>
      </c>
      <c r="CM78">
        <v>16</v>
      </c>
      <c r="CN78">
        <v>16</v>
      </c>
      <c r="CO78">
        <v>17</v>
      </c>
      <c r="CP78">
        <v>19</v>
      </c>
      <c r="CQ78">
        <v>22</v>
      </c>
      <c r="CR78">
        <v>22</v>
      </c>
      <c r="CS78">
        <v>22</v>
      </c>
      <c r="CT78">
        <v>22</v>
      </c>
      <c r="CU78">
        <v>23</v>
      </c>
      <c r="CV78">
        <v>23</v>
      </c>
      <c r="CW78">
        <v>24</v>
      </c>
      <c r="CX78">
        <v>38</v>
      </c>
      <c r="CY78">
        <v>39</v>
      </c>
      <c r="CZ78">
        <v>40</v>
      </c>
      <c r="DA78">
        <v>39</v>
      </c>
      <c r="DB78">
        <v>41</v>
      </c>
      <c r="DC78">
        <v>41</v>
      </c>
      <c r="DD78">
        <v>41</v>
      </c>
      <c r="DE78">
        <v>40</v>
      </c>
      <c r="DF78">
        <v>40</v>
      </c>
      <c r="DG78">
        <v>40</v>
      </c>
      <c r="DH78">
        <v>40</v>
      </c>
      <c r="DI78">
        <v>40</v>
      </c>
      <c r="DJ78">
        <v>41</v>
      </c>
      <c r="DK78">
        <v>41</v>
      </c>
      <c r="DL78">
        <v>42</v>
      </c>
      <c r="DM78">
        <v>42</v>
      </c>
    </row>
    <row r="79" spans="1:117" x14ac:dyDescent="0.25">
      <c r="A79" t="s">
        <v>263</v>
      </c>
      <c r="B79" s="200" t="str">
        <f>IF(A79="","",VLOOKUP(A79,Config!K$6:L$26,2,FALSE))</f>
        <v>Corse</v>
      </c>
      <c r="C79">
        <v>13</v>
      </c>
      <c r="D79" t="s">
        <v>8175</v>
      </c>
      <c r="E79" t="s">
        <v>8163</v>
      </c>
      <c r="F79" t="s">
        <v>8176</v>
      </c>
      <c r="G79" t="s">
        <v>8182</v>
      </c>
      <c r="H79" s="49">
        <v>3</v>
      </c>
      <c r="I79" s="49">
        <v>6</v>
      </c>
      <c r="K79" s="49">
        <v>2</v>
      </c>
      <c r="BT79">
        <v>1876</v>
      </c>
      <c r="BU79">
        <v>1905</v>
      </c>
      <c r="BV79">
        <v>1921</v>
      </c>
      <c r="BW79">
        <v>1939</v>
      </c>
      <c r="BX79">
        <v>1941</v>
      </c>
      <c r="BY79">
        <v>1957</v>
      </c>
      <c r="BZ79">
        <v>1947</v>
      </c>
      <c r="CA79">
        <v>1956</v>
      </c>
      <c r="CB79">
        <v>1969</v>
      </c>
      <c r="CC79">
        <v>1934</v>
      </c>
      <c r="CD79">
        <v>1939</v>
      </c>
      <c r="CE79">
        <v>1961</v>
      </c>
      <c r="CF79">
        <v>2037</v>
      </c>
      <c r="CG79">
        <v>2036</v>
      </c>
      <c r="CH79">
        <v>2064</v>
      </c>
      <c r="CI79">
        <v>2082</v>
      </c>
      <c r="CJ79">
        <v>2090</v>
      </c>
      <c r="CK79">
        <v>2091</v>
      </c>
      <c r="CL79">
        <v>2103</v>
      </c>
      <c r="CM79">
        <v>2106</v>
      </c>
      <c r="CN79">
        <v>2119</v>
      </c>
      <c r="CO79">
        <v>2131</v>
      </c>
      <c r="CP79">
        <v>2140</v>
      </c>
      <c r="CQ79">
        <v>2152</v>
      </c>
      <c r="CR79">
        <v>2166</v>
      </c>
      <c r="CS79">
        <v>2183</v>
      </c>
      <c r="CT79">
        <v>2184</v>
      </c>
      <c r="CU79">
        <v>2199</v>
      </c>
      <c r="CV79">
        <v>2189</v>
      </c>
      <c r="CW79">
        <v>2197</v>
      </c>
      <c r="CX79">
        <v>2195</v>
      </c>
      <c r="CY79">
        <v>2195</v>
      </c>
      <c r="CZ79">
        <v>2193</v>
      </c>
      <c r="DA79">
        <v>2208</v>
      </c>
      <c r="DB79">
        <v>2218</v>
      </c>
      <c r="DC79">
        <v>2212</v>
      </c>
      <c r="DD79">
        <v>2237</v>
      </c>
      <c r="DE79">
        <v>2274</v>
      </c>
      <c r="DF79">
        <v>2281</v>
      </c>
      <c r="DG79">
        <v>2285</v>
      </c>
      <c r="DH79">
        <v>2301</v>
      </c>
      <c r="DI79">
        <v>2303</v>
      </c>
      <c r="DJ79">
        <v>2314</v>
      </c>
      <c r="DK79">
        <v>2315</v>
      </c>
      <c r="DL79">
        <v>2320</v>
      </c>
      <c r="DM79">
        <v>2339</v>
      </c>
    </row>
    <row r="80" spans="1:117" x14ac:dyDescent="0.25">
      <c r="A80" t="s">
        <v>263</v>
      </c>
      <c r="B80" s="200" t="str">
        <f>IF(A80="","",VLOOKUP(A80,Config!K$6:L$26,2,FALSE))</f>
        <v>Corse</v>
      </c>
      <c r="C80">
        <v>14</v>
      </c>
      <c r="D80" t="s">
        <v>8177</v>
      </c>
      <c r="E80" t="s">
        <v>29</v>
      </c>
      <c r="F80" t="s">
        <v>7955</v>
      </c>
      <c r="G80" t="s">
        <v>8183</v>
      </c>
      <c r="H80" s="49">
        <v>6</v>
      </c>
      <c r="I80" s="49">
        <v>3</v>
      </c>
      <c r="K80" s="49">
        <v>1</v>
      </c>
      <c r="BT80">
        <v>2934</v>
      </c>
      <c r="BU80">
        <v>2934</v>
      </c>
      <c r="BV80">
        <v>4097</v>
      </c>
      <c r="BW80">
        <v>4097</v>
      </c>
      <c r="BX80">
        <v>4097</v>
      </c>
      <c r="BY80">
        <v>4097</v>
      </c>
      <c r="BZ80">
        <v>4097</v>
      </c>
      <c r="CA80">
        <v>4097</v>
      </c>
      <c r="CB80">
        <v>4097</v>
      </c>
      <c r="CC80">
        <v>4097</v>
      </c>
      <c r="CD80">
        <v>4097</v>
      </c>
      <c r="CE80">
        <v>4097</v>
      </c>
      <c r="CF80">
        <v>3747</v>
      </c>
      <c r="CG80">
        <v>3747</v>
      </c>
      <c r="CH80">
        <v>3747</v>
      </c>
      <c r="CI80">
        <v>3747</v>
      </c>
      <c r="CJ80">
        <v>3747</v>
      </c>
      <c r="CK80">
        <v>3747</v>
      </c>
      <c r="CL80">
        <v>3747</v>
      </c>
      <c r="CM80">
        <v>3747</v>
      </c>
      <c r="CN80">
        <v>3747</v>
      </c>
      <c r="CO80">
        <v>3747</v>
      </c>
      <c r="CP80">
        <v>3747</v>
      </c>
      <c r="CQ80">
        <v>3747</v>
      </c>
      <c r="CR80">
        <v>3926</v>
      </c>
      <c r="CS80">
        <v>3926</v>
      </c>
      <c r="CT80">
        <v>3926</v>
      </c>
      <c r="CU80">
        <v>3926</v>
      </c>
      <c r="CV80">
        <v>3926</v>
      </c>
      <c r="CW80">
        <v>3926</v>
      </c>
      <c r="CX80">
        <v>3926</v>
      </c>
      <c r="CY80">
        <v>3926</v>
      </c>
      <c r="CZ80">
        <v>3926</v>
      </c>
      <c r="DA80">
        <v>3926</v>
      </c>
      <c r="DB80">
        <v>3926</v>
      </c>
      <c r="DC80">
        <v>3926</v>
      </c>
      <c r="DD80">
        <v>3926</v>
      </c>
      <c r="DE80">
        <v>3926</v>
      </c>
      <c r="DF80">
        <v>3926</v>
      </c>
      <c r="DG80">
        <v>3926</v>
      </c>
      <c r="DH80">
        <v>3926</v>
      </c>
      <c r="DI80">
        <v>3926</v>
      </c>
      <c r="DJ80">
        <v>3926</v>
      </c>
      <c r="DK80">
        <v>3926</v>
      </c>
      <c r="DL80">
        <v>3926</v>
      </c>
      <c r="DM80">
        <v>3926</v>
      </c>
    </row>
    <row r="81" spans="1:117" x14ac:dyDescent="0.25">
      <c r="A81" t="s">
        <v>263</v>
      </c>
      <c r="B81" s="200" t="str">
        <f>IF(A81="","",VLOOKUP(A81,Config!K$6:L$26,2,FALSE))</f>
        <v>Corse</v>
      </c>
      <c r="C81">
        <v>15</v>
      </c>
      <c r="D81" t="s">
        <v>8178</v>
      </c>
      <c r="E81" t="s">
        <v>8163</v>
      </c>
      <c r="F81" t="s">
        <v>8176</v>
      </c>
      <c r="G81" t="s">
        <v>8182</v>
      </c>
      <c r="H81" s="49">
        <v>3</v>
      </c>
      <c r="I81" s="49">
        <v>10</v>
      </c>
      <c r="K81" s="49">
        <v>8</v>
      </c>
      <c r="BT81">
        <v>594</v>
      </c>
      <c r="BU81">
        <v>626</v>
      </c>
      <c r="BV81">
        <v>903</v>
      </c>
      <c r="BW81">
        <v>653</v>
      </c>
      <c r="BX81">
        <v>827</v>
      </c>
      <c r="BY81">
        <v>760</v>
      </c>
      <c r="BZ81">
        <v>385</v>
      </c>
      <c r="CA81">
        <v>697</v>
      </c>
      <c r="CB81">
        <v>961</v>
      </c>
      <c r="CC81">
        <v>971</v>
      </c>
      <c r="CD81">
        <v>823</v>
      </c>
      <c r="CE81">
        <v>752</v>
      </c>
      <c r="CF81">
        <v>618</v>
      </c>
      <c r="CG81">
        <v>595</v>
      </c>
      <c r="CH81">
        <v>752</v>
      </c>
      <c r="CI81">
        <v>878</v>
      </c>
      <c r="CJ81">
        <v>791</v>
      </c>
      <c r="CK81">
        <v>881</v>
      </c>
      <c r="CL81">
        <v>1185</v>
      </c>
      <c r="CM81">
        <v>947</v>
      </c>
      <c r="CN81">
        <v>1978</v>
      </c>
      <c r="CO81">
        <v>1353</v>
      </c>
      <c r="CP81">
        <v>2452</v>
      </c>
      <c r="CQ81">
        <v>2775</v>
      </c>
      <c r="CR81">
        <v>4363</v>
      </c>
      <c r="CS81">
        <v>3025</v>
      </c>
      <c r="CT81">
        <v>2740</v>
      </c>
      <c r="CU81">
        <v>2454</v>
      </c>
      <c r="CV81">
        <v>3328</v>
      </c>
      <c r="CW81">
        <v>5540</v>
      </c>
      <c r="CX81">
        <v>3450</v>
      </c>
      <c r="CY81">
        <v>4885</v>
      </c>
      <c r="CZ81">
        <v>6495</v>
      </c>
      <c r="DA81">
        <v>7085</v>
      </c>
      <c r="DB81">
        <v>5959</v>
      </c>
      <c r="DC81">
        <v>5482</v>
      </c>
      <c r="DD81">
        <v>10780</v>
      </c>
      <c r="DE81">
        <v>23629</v>
      </c>
      <c r="DF81">
        <v>21114</v>
      </c>
      <c r="DG81">
        <v>23810</v>
      </c>
      <c r="DH81">
        <v>22628</v>
      </c>
      <c r="DI81">
        <v>23620</v>
      </c>
      <c r="DJ81">
        <v>25964</v>
      </c>
      <c r="DK81">
        <v>16897</v>
      </c>
      <c r="DL81">
        <v>24923</v>
      </c>
      <c r="DM81">
        <v>27112</v>
      </c>
    </row>
    <row r="82" spans="1:117" x14ac:dyDescent="0.25">
      <c r="A82" t="s">
        <v>263</v>
      </c>
      <c r="B82" s="200" t="str">
        <f>IF(A82="","",VLOOKUP(A82,Config!K$6:L$26,2,FALSE))</f>
        <v>Corse</v>
      </c>
      <c r="C82">
        <v>16</v>
      </c>
      <c r="D82" t="s">
        <v>8179</v>
      </c>
      <c r="E82" t="s">
        <v>8163</v>
      </c>
      <c r="F82" t="s">
        <v>8176</v>
      </c>
      <c r="G82" t="s">
        <v>8182</v>
      </c>
      <c r="H82" s="49">
        <v>3</v>
      </c>
      <c r="I82" s="49">
        <v>11</v>
      </c>
      <c r="K82" s="49">
        <v>8</v>
      </c>
      <c r="BT82">
        <v>22145</v>
      </c>
      <c r="BU82">
        <v>24720</v>
      </c>
      <c r="BV82">
        <v>35634</v>
      </c>
      <c r="BW82">
        <v>32858</v>
      </c>
      <c r="BX82">
        <v>23316</v>
      </c>
      <c r="BY82">
        <v>31330</v>
      </c>
      <c r="BZ82">
        <v>29343</v>
      </c>
      <c r="CA82">
        <v>54643</v>
      </c>
      <c r="CB82">
        <v>41266</v>
      </c>
      <c r="CC82">
        <v>35063</v>
      </c>
      <c r="CD82">
        <v>34260</v>
      </c>
      <c r="CE82">
        <v>44923</v>
      </c>
      <c r="CF82">
        <v>60948</v>
      </c>
      <c r="CG82">
        <v>37232</v>
      </c>
      <c r="CH82">
        <v>35145</v>
      </c>
      <c r="CI82">
        <v>32089</v>
      </c>
      <c r="CJ82">
        <v>32254</v>
      </c>
      <c r="CK82">
        <v>27772</v>
      </c>
      <c r="CL82">
        <v>23443</v>
      </c>
      <c r="CM82">
        <v>19517</v>
      </c>
      <c r="CN82">
        <v>22513</v>
      </c>
      <c r="CO82">
        <v>21106</v>
      </c>
      <c r="CP82">
        <v>29141</v>
      </c>
      <c r="CQ82">
        <v>30246</v>
      </c>
      <c r="CR82">
        <v>46888</v>
      </c>
      <c r="CS82">
        <v>26042</v>
      </c>
      <c r="CT82">
        <v>33730</v>
      </c>
      <c r="CU82">
        <v>34300</v>
      </c>
      <c r="CV82">
        <v>32228</v>
      </c>
      <c r="CW82">
        <v>38088</v>
      </c>
      <c r="CX82">
        <v>36491</v>
      </c>
      <c r="CY82">
        <v>34382</v>
      </c>
      <c r="CZ82">
        <v>45647</v>
      </c>
      <c r="DA82">
        <v>37997</v>
      </c>
      <c r="DB82">
        <v>34197</v>
      </c>
      <c r="DC82">
        <v>30288</v>
      </c>
      <c r="DD82">
        <v>39438</v>
      </c>
      <c r="DE82">
        <v>50435</v>
      </c>
      <c r="DF82">
        <v>49146</v>
      </c>
      <c r="DG82">
        <v>56116</v>
      </c>
      <c r="DH82">
        <v>47471</v>
      </c>
      <c r="DI82">
        <v>50246</v>
      </c>
      <c r="DJ82">
        <v>52256</v>
      </c>
      <c r="DK82">
        <v>41751</v>
      </c>
      <c r="DL82">
        <v>55970</v>
      </c>
      <c r="DM82">
        <v>61995</v>
      </c>
    </row>
    <row r="83" spans="1:117" x14ac:dyDescent="0.25">
      <c r="A83" t="s">
        <v>256</v>
      </c>
      <c r="B83" s="200" t="str">
        <f>IF(A83="","",VLOOKUP(A83,Config!K$6:L$26,2,FALSE))</f>
        <v>Grand-Est</v>
      </c>
      <c r="C83">
        <v>1</v>
      </c>
      <c r="D83" t="s">
        <v>8159</v>
      </c>
      <c r="E83" t="s">
        <v>8163</v>
      </c>
      <c r="F83" t="s">
        <v>8164</v>
      </c>
      <c r="G83" t="s">
        <v>8181</v>
      </c>
      <c r="H83" s="49">
        <v>3</v>
      </c>
      <c r="I83" s="49">
        <v>11</v>
      </c>
      <c r="K83" s="49">
        <v>10</v>
      </c>
      <c r="BT83">
        <v>125</v>
      </c>
      <c r="BU83">
        <v>128</v>
      </c>
      <c r="BV83">
        <v>125</v>
      </c>
      <c r="BW83">
        <v>129</v>
      </c>
      <c r="BX83">
        <v>134</v>
      </c>
      <c r="BY83">
        <v>134</v>
      </c>
      <c r="BZ83">
        <v>152</v>
      </c>
      <c r="CA83">
        <v>164</v>
      </c>
      <c r="CB83">
        <v>188</v>
      </c>
      <c r="CC83">
        <v>191</v>
      </c>
      <c r="CD83">
        <v>194</v>
      </c>
      <c r="CE83">
        <v>194</v>
      </c>
      <c r="CF83">
        <v>199</v>
      </c>
      <c r="CG83">
        <v>200</v>
      </c>
      <c r="CH83">
        <v>202</v>
      </c>
      <c r="CI83">
        <v>208</v>
      </c>
      <c r="CJ83">
        <v>209</v>
      </c>
      <c r="CK83">
        <v>209</v>
      </c>
      <c r="CL83">
        <v>209</v>
      </c>
      <c r="CM83">
        <v>209</v>
      </c>
      <c r="CN83">
        <v>209</v>
      </c>
      <c r="CO83">
        <v>210</v>
      </c>
      <c r="CP83">
        <v>212</v>
      </c>
      <c r="CQ83">
        <v>218</v>
      </c>
      <c r="CR83">
        <v>219</v>
      </c>
      <c r="CS83">
        <v>223</v>
      </c>
      <c r="CT83">
        <v>227</v>
      </c>
      <c r="CU83">
        <v>227</v>
      </c>
      <c r="CV83">
        <v>227</v>
      </c>
      <c r="CW83">
        <v>227</v>
      </c>
      <c r="CX83">
        <v>233</v>
      </c>
      <c r="CY83">
        <v>232</v>
      </c>
      <c r="CZ83">
        <v>235</v>
      </c>
      <c r="DA83">
        <v>235</v>
      </c>
      <c r="DB83">
        <v>243</v>
      </c>
      <c r="DC83">
        <v>244</v>
      </c>
      <c r="DD83">
        <v>245</v>
      </c>
      <c r="DE83">
        <v>247</v>
      </c>
      <c r="DF83">
        <v>247</v>
      </c>
      <c r="DG83">
        <v>249</v>
      </c>
      <c r="DH83">
        <v>250</v>
      </c>
      <c r="DI83">
        <v>250</v>
      </c>
      <c r="DJ83">
        <v>250</v>
      </c>
      <c r="DK83">
        <v>251</v>
      </c>
      <c r="DL83">
        <v>252</v>
      </c>
      <c r="DM83">
        <v>252</v>
      </c>
    </row>
    <row r="84" spans="1:117" x14ac:dyDescent="0.25">
      <c r="A84" t="s">
        <v>256</v>
      </c>
      <c r="B84" s="200" t="str">
        <f>IF(A84="","",VLOOKUP(A84,Config!K$6:L$26,2,FALSE))</f>
        <v>Grand-Est</v>
      </c>
      <c r="C84">
        <v>2</v>
      </c>
      <c r="D84" t="s">
        <v>8160</v>
      </c>
      <c r="E84" t="s">
        <v>8163</v>
      </c>
      <c r="F84" t="s">
        <v>8164</v>
      </c>
      <c r="G84" t="s">
        <v>8181</v>
      </c>
      <c r="H84" s="49">
        <v>3</v>
      </c>
      <c r="I84" s="49">
        <v>12</v>
      </c>
      <c r="K84" s="49">
        <v>10</v>
      </c>
      <c r="BT84">
        <v>50</v>
      </c>
      <c r="BU84">
        <v>60</v>
      </c>
      <c r="BV84">
        <v>55</v>
      </c>
      <c r="BW84">
        <v>55</v>
      </c>
      <c r="BX84">
        <v>60</v>
      </c>
      <c r="BY84">
        <v>68</v>
      </c>
      <c r="BZ84">
        <v>68</v>
      </c>
      <c r="CA84">
        <v>76</v>
      </c>
      <c r="CB84">
        <v>91</v>
      </c>
      <c r="CC84">
        <v>96</v>
      </c>
      <c r="CD84">
        <v>98</v>
      </c>
      <c r="CE84">
        <v>102</v>
      </c>
      <c r="CF84">
        <v>110</v>
      </c>
      <c r="CG84">
        <v>103</v>
      </c>
      <c r="CH84">
        <v>111</v>
      </c>
      <c r="CI84">
        <v>110</v>
      </c>
      <c r="CJ84">
        <v>118</v>
      </c>
      <c r="CK84">
        <v>122</v>
      </c>
      <c r="CL84">
        <v>112</v>
      </c>
      <c r="CM84">
        <v>110</v>
      </c>
      <c r="CN84">
        <v>115</v>
      </c>
      <c r="CO84">
        <v>123</v>
      </c>
      <c r="CP84">
        <v>124</v>
      </c>
      <c r="CQ84">
        <v>123</v>
      </c>
      <c r="CR84">
        <v>127</v>
      </c>
      <c r="CS84">
        <v>133</v>
      </c>
      <c r="CT84">
        <v>144</v>
      </c>
      <c r="CU84">
        <v>151</v>
      </c>
      <c r="CV84">
        <v>147</v>
      </c>
      <c r="CW84">
        <v>162</v>
      </c>
      <c r="CX84">
        <v>151</v>
      </c>
      <c r="CY84">
        <v>140</v>
      </c>
      <c r="CZ84">
        <v>158</v>
      </c>
      <c r="DA84">
        <v>164</v>
      </c>
      <c r="DB84">
        <v>175</v>
      </c>
      <c r="DC84">
        <v>175</v>
      </c>
      <c r="DD84">
        <v>176</v>
      </c>
      <c r="DE84">
        <v>185</v>
      </c>
      <c r="DF84">
        <v>180</v>
      </c>
      <c r="DG84">
        <v>192</v>
      </c>
      <c r="DH84">
        <v>182</v>
      </c>
      <c r="DI84">
        <v>183</v>
      </c>
      <c r="DJ84">
        <v>175</v>
      </c>
      <c r="DK84">
        <v>187</v>
      </c>
      <c r="DL84">
        <v>198</v>
      </c>
      <c r="DM84">
        <v>199</v>
      </c>
    </row>
    <row r="85" spans="1:117" x14ac:dyDescent="0.25">
      <c r="A85" t="s">
        <v>256</v>
      </c>
      <c r="B85" s="200" t="str">
        <f>IF(A85="","",VLOOKUP(A85,Config!K$6:L$26,2,FALSE))</f>
        <v>Grand-Est</v>
      </c>
      <c r="C85">
        <v>3</v>
      </c>
      <c r="D85" t="s">
        <v>8161</v>
      </c>
      <c r="E85" t="s">
        <v>8163</v>
      </c>
      <c r="F85" t="s">
        <v>8164</v>
      </c>
      <c r="G85" t="s">
        <v>8181</v>
      </c>
      <c r="H85" s="49">
        <v>3</v>
      </c>
      <c r="I85" s="49">
        <v>13</v>
      </c>
      <c r="K85" s="49">
        <v>10</v>
      </c>
      <c r="BT85">
        <v>250</v>
      </c>
      <c r="BU85">
        <v>250</v>
      </c>
      <c r="BV85">
        <v>250</v>
      </c>
      <c r="BW85">
        <v>250</v>
      </c>
      <c r="BX85">
        <v>250</v>
      </c>
      <c r="BY85">
        <v>250</v>
      </c>
      <c r="BZ85">
        <v>250</v>
      </c>
      <c r="CA85">
        <v>250</v>
      </c>
      <c r="CB85">
        <v>250</v>
      </c>
      <c r="CC85">
        <v>250</v>
      </c>
      <c r="CD85">
        <v>250</v>
      </c>
      <c r="CE85">
        <v>250</v>
      </c>
      <c r="CF85">
        <v>250</v>
      </c>
      <c r="CG85">
        <v>250</v>
      </c>
      <c r="CH85">
        <v>250</v>
      </c>
      <c r="CI85">
        <v>250</v>
      </c>
      <c r="CJ85">
        <v>250</v>
      </c>
      <c r="CK85">
        <v>250</v>
      </c>
      <c r="CL85">
        <v>250</v>
      </c>
      <c r="CM85">
        <v>250</v>
      </c>
      <c r="CN85">
        <v>250</v>
      </c>
      <c r="CO85">
        <v>250</v>
      </c>
      <c r="CP85">
        <v>250</v>
      </c>
      <c r="CQ85">
        <v>250</v>
      </c>
      <c r="CR85">
        <v>252</v>
      </c>
      <c r="CS85">
        <v>252</v>
      </c>
      <c r="CT85">
        <v>252</v>
      </c>
      <c r="CU85">
        <v>252</v>
      </c>
      <c r="CV85">
        <v>252</v>
      </c>
      <c r="CW85">
        <v>252</v>
      </c>
      <c r="CX85">
        <v>252</v>
      </c>
      <c r="CY85">
        <v>250</v>
      </c>
      <c r="CZ85">
        <v>252</v>
      </c>
      <c r="DA85">
        <v>274</v>
      </c>
      <c r="DB85">
        <v>274</v>
      </c>
      <c r="DC85">
        <v>274</v>
      </c>
      <c r="DD85">
        <v>274</v>
      </c>
      <c r="DE85">
        <v>274</v>
      </c>
      <c r="DF85">
        <v>274</v>
      </c>
      <c r="DG85">
        <v>274</v>
      </c>
      <c r="DH85">
        <v>274</v>
      </c>
      <c r="DI85">
        <v>274</v>
      </c>
      <c r="DJ85">
        <v>274</v>
      </c>
      <c r="DK85">
        <v>274</v>
      </c>
      <c r="DL85">
        <v>274</v>
      </c>
      <c r="DM85">
        <v>274</v>
      </c>
    </row>
    <row r="86" spans="1:117" x14ac:dyDescent="0.25">
      <c r="A86" t="s">
        <v>256</v>
      </c>
      <c r="B86" s="200" t="str">
        <f>IF(A86="","",VLOOKUP(A86,Config!K$6:L$26,2,FALSE))</f>
        <v>Grand-Est</v>
      </c>
      <c r="C86">
        <v>4</v>
      </c>
      <c r="D86" t="s">
        <v>8162</v>
      </c>
      <c r="E86" t="s">
        <v>8163</v>
      </c>
      <c r="F86" t="s">
        <v>8164</v>
      </c>
      <c r="G86" t="s">
        <v>8181</v>
      </c>
      <c r="H86" s="49">
        <v>3</v>
      </c>
      <c r="I86" s="49">
        <v>22</v>
      </c>
      <c r="K86" s="49">
        <v>21</v>
      </c>
      <c r="BT86">
        <v>12915</v>
      </c>
      <c r="BU86">
        <v>13652</v>
      </c>
      <c r="BV86">
        <v>14549</v>
      </c>
      <c r="BW86">
        <v>40087</v>
      </c>
      <c r="BX86">
        <v>38443</v>
      </c>
      <c r="BY86">
        <v>49430</v>
      </c>
      <c r="BZ86">
        <v>45682</v>
      </c>
      <c r="CA86">
        <v>39134</v>
      </c>
      <c r="CB86">
        <v>49052</v>
      </c>
      <c r="CC86">
        <v>57964</v>
      </c>
      <c r="CD86">
        <v>57005</v>
      </c>
      <c r="CE86">
        <v>75969</v>
      </c>
      <c r="CF86">
        <v>87137</v>
      </c>
      <c r="CG86">
        <v>89631</v>
      </c>
      <c r="CH86">
        <v>110621</v>
      </c>
      <c r="CI86">
        <v>87296</v>
      </c>
      <c r="CJ86">
        <v>103068</v>
      </c>
      <c r="CK86">
        <v>102383</v>
      </c>
      <c r="CL86">
        <v>96919</v>
      </c>
      <c r="CM86">
        <v>99090</v>
      </c>
      <c r="CN86">
        <v>163574</v>
      </c>
      <c r="CO86">
        <v>147366</v>
      </c>
      <c r="CP86">
        <v>144579</v>
      </c>
      <c r="CQ86">
        <v>237871</v>
      </c>
      <c r="CR86">
        <v>316910</v>
      </c>
      <c r="CS86">
        <v>310683</v>
      </c>
      <c r="CT86">
        <v>435856</v>
      </c>
      <c r="CU86">
        <v>483977</v>
      </c>
      <c r="CV86">
        <v>410204</v>
      </c>
      <c r="CW86">
        <v>478962</v>
      </c>
      <c r="CX86">
        <v>445836</v>
      </c>
      <c r="CY86">
        <v>423426</v>
      </c>
      <c r="CZ86">
        <v>435179</v>
      </c>
      <c r="DA86">
        <v>483124</v>
      </c>
      <c r="DB86">
        <v>498909</v>
      </c>
      <c r="DC86">
        <v>492434</v>
      </c>
      <c r="DD86">
        <v>544548</v>
      </c>
      <c r="DE86">
        <v>574096</v>
      </c>
      <c r="DF86">
        <v>582188</v>
      </c>
      <c r="DG86">
        <v>653065</v>
      </c>
      <c r="DH86">
        <v>575926</v>
      </c>
      <c r="DI86">
        <v>648036</v>
      </c>
      <c r="DJ86">
        <v>641220</v>
      </c>
      <c r="DK86">
        <v>533882</v>
      </c>
      <c r="DL86">
        <v>644336</v>
      </c>
      <c r="DM86">
        <v>779276</v>
      </c>
    </row>
    <row r="87" spans="1:117" x14ac:dyDescent="0.25">
      <c r="A87" t="s">
        <v>256</v>
      </c>
      <c r="B87" s="200" t="str">
        <f>IF(A87="","",VLOOKUP(A87,Config!K$6:L$26,2,FALSE))</f>
        <v>Grand-Est</v>
      </c>
      <c r="C87">
        <v>5</v>
      </c>
      <c r="D87" t="s">
        <v>8166</v>
      </c>
      <c r="E87" t="s">
        <v>8163</v>
      </c>
      <c r="F87" t="s">
        <v>8164</v>
      </c>
      <c r="G87" t="s">
        <v>8182</v>
      </c>
      <c r="H87" s="49">
        <v>3</v>
      </c>
      <c r="I87" s="49">
        <v>7</v>
      </c>
      <c r="K87" s="49">
        <v>2</v>
      </c>
      <c r="BT87">
        <v>58376</v>
      </c>
      <c r="BU87">
        <v>63629</v>
      </c>
      <c r="BV87">
        <v>94764</v>
      </c>
      <c r="BW87">
        <v>97905</v>
      </c>
      <c r="BX87">
        <v>70530</v>
      </c>
      <c r="BY87">
        <v>105587</v>
      </c>
      <c r="BZ87">
        <v>87093</v>
      </c>
      <c r="CA87">
        <v>186807</v>
      </c>
      <c r="CB87">
        <v>119833</v>
      </c>
      <c r="CC87">
        <v>127669</v>
      </c>
      <c r="CD87">
        <v>116026</v>
      </c>
      <c r="CE87">
        <v>143727</v>
      </c>
      <c r="CF87">
        <v>204869</v>
      </c>
      <c r="CG87">
        <v>142422</v>
      </c>
      <c r="CH87">
        <v>127389</v>
      </c>
      <c r="CI87">
        <v>112718</v>
      </c>
      <c r="CJ87">
        <v>128142</v>
      </c>
      <c r="CK87">
        <v>101071</v>
      </c>
      <c r="CL87">
        <v>87457</v>
      </c>
      <c r="CM87">
        <v>80499</v>
      </c>
      <c r="CN87">
        <v>76110</v>
      </c>
      <c r="CO87">
        <v>73172</v>
      </c>
      <c r="CP87">
        <v>84774</v>
      </c>
      <c r="CQ87">
        <v>131683</v>
      </c>
      <c r="CR87">
        <v>151792</v>
      </c>
      <c r="CS87">
        <v>88299</v>
      </c>
      <c r="CT87">
        <v>115467</v>
      </c>
      <c r="CU87">
        <v>115186</v>
      </c>
      <c r="CV87">
        <v>109982</v>
      </c>
      <c r="CW87">
        <v>113635</v>
      </c>
      <c r="CX87">
        <v>134023</v>
      </c>
      <c r="CY87">
        <v>125482</v>
      </c>
      <c r="CZ87">
        <v>169486</v>
      </c>
      <c r="DA87">
        <v>130387</v>
      </c>
      <c r="DB87">
        <v>136738</v>
      </c>
      <c r="DC87">
        <v>132275</v>
      </c>
      <c r="DD87">
        <v>161654</v>
      </c>
      <c r="DE87">
        <v>193131</v>
      </c>
      <c r="DF87">
        <v>205332</v>
      </c>
      <c r="DG87">
        <v>263860</v>
      </c>
      <c r="DH87">
        <v>211145</v>
      </c>
      <c r="DI87">
        <v>240605</v>
      </c>
      <c r="DJ87">
        <v>247977</v>
      </c>
      <c r="DK87">
        <v>227986</v>
      </c>
      <c r="DL87">
        <v>302556</v>
      </c>
      <c r="DM87">
        <v>341202</v>
      </c>
    </row>
    <row r="88" spans="1:117" x14ac:dyDescent="0.25">
      <c r="A88" t="s">
        <v>256</v>
      </c>
      <c r="B88" s="200" t="str">
        <f>IF(A88="","",VLOOKUP(A88,Config!K$6:L$26,2,FALSE))</f>
        <v>Grand-Est</v>
      </c>
      <c r="C88">
        <v>6</v>
      </c>
      <c r="D88" t="s">
        <v>8167</v>
      </c>
      <c r="E88" t="s">
        <v>8163</v>
      </c>
      <c r="F88" t="s">
        <v>8164</v>
      </c>
      <c r="G88" t="s">
        <v>8182</v>
      </c>
      <c r="H88" s="49">
        <v>3</v>
      </c>
      <c r="I88" s="49">
        <v>8</v>
      </c>
      <c r="K88" s="49">
        <v>2</v>
      </c>
      <c r="BT88">
        <v>8489</v>
      </c>
      <c r="BU88">
        <v>8537</v>
      </c>
      <c r="BV88">
        <v>8608</v>
      </c>
      <c r="BW88">
        <v>8884</v>
      </c>
      <c r="BX88">
        <v>8762</v>
      </c>
      <c r="BY88">
        <v>9286</v>
      </c>
      <c r="BZ88">
        <v>9301</v>
      </c>
      <c r="CA88">
        <v>9299</v>
      </c>
      <c r="CB88">
        <v>9422</v>
      </c>
      <c r="CC88">
        <v>10041</v>
      </c>
      <c r="CD88">
        <v>9959</v>
      </c>
      <c r="CE88">
        <v>10256</v>
      </c>
      <c r="CF88">
        <v>10418</v>
      </c>
      <c r="CG88">
        <v>10424</v>
      </c>
      <c r="CH88">
        <v>10510</v>
      </c>
      <c r="CI88">
        <v>10557</v>
      </c>
      <c r="CJ88">
        <v>10559</v>
      </c>
      <c r="CK88">
        <v>10716</v>
      </c>
      <c r="CL88">
        <v>11229</v>
      </c>
      <c r="CM88">
        <v>11350</v>
      </c>
      <c r="CN88">
        <v>11394</v>
      </c>
      <c r="CO88">
        <v>11754</v>
      </c>
      <c r="CP88">
        <v>12104</v>
      </c>
      <c r="CQ88">
        <v>12221</v>
      </c>
      <c r="CR88">
        <v>12339</v>
      </c>
      <c r="CS88">
        <v>13446</v>
      </c>
      <c r="CT88">
        <v>13742</v>
      </c>
      <c r="CU88">
        <v>15083</v>
      </c>
      <c r="CV88">
        <v>15746</v>
      </c>
      <c r="CW88">
        <v>16768</v>
      </c>
      <c r="CX88">
        <v>16856</v>
      </c>
      <c r="CY88">
        <v>16644</v>
      </c>
      <c r="CZ88">
        <v>16981</v>
      </c>
      <c r="DA88">
        <v>17380</v>
      </c>
      <c r="DB88">
        <v>17559</v>
      </c>
      <c r="DC88">
        <v>17491</v>
      </c>
      <c r="DD88">
        <v>17666</v>
      </c>
      <c r="DE88">
        <v>18730</v>
      </c>
      <c r="DF88">
        <v>18749</v>
      </c>
      <c r="DG88">
        <v>18857</v>
      </c>
      <c r="DH88">
        <v>19124</v>
      </c>
      <c r="DI88">
        <v>19309</v>
      </c>
      <c r="DJ88">
        <v>19477</v>
      </c>
      <c r="DK88">
        <v>19572</v>
      </c>
      <c r="DL88">
        <v>19815</v>
      </c>
      <c r="DM88">
        <v>20094</v>
      </c>
    </row>
    <row r="89" spans="1:117" x14ac:dyDescent="0.25">
      <c r="A89" t="s">
        <v>256</v>
      </c>
      <c r="B89" s="200" t="str">
        <f>IF(A89="","",VLOOKUP(A89,Config!K$6:L$26,2,FALSE))</f>
        <v>Grand-Est</v>
      </c>
      <c r="C89">
        <v>7</v>
      </c>
      <c r="D89" t="s">
        <v>8168</v>
      </c>
      <c r="E89" t="s">
        <v>8163</v>
      </c>
      <c r="F89" t="s">
        <v>8174</v>
      </c>
      <c r="G89" t="s">
        <v>8181</v>
      </c>
      <c r="H89" s="49">
        <v>3</v>
      </c>
      <c r="I89" s="49">
        <v>26</v>
      </c>
      <c r="K89" s="49">
        <v>20</v>
      </c>
      <c r="BT89">
        <v>18</v>
      </c>
      <c r="BU89">
        <v>18</v>
      </c>
      <c r="BV89">
        <v>18</v>
      </c>
      <c r="BW89">
        <v>17</v>
      </c>
      <c r="BX89">
        <v>17</v>
      </c>
      <c r="BY89">
        <v>18</v>
      </c>
      <c r="BZ89">
        <v>20</v>
      </c>
      <c r="CA89">
        <v>20</v>
      </c>
      <c r="CB89">
        <v>20</v>
      </c>
      <c r="CC89">
        <v>20</v>
      </c>
      <c r="CD89">
        <v>20</v>
      </c>
      <c r="CE89">
        <v>20</v>
      </c>
      <c r="CF89">
        <v>20</v>
      </c>
      <c r="CG89">
        <v>20</v>
      </c>
      <c r="CH89">
        <v>20</v>
      </c>
      <c r="CI89">
        <v>20</v>
      </c>
      <c r="CJ89">
        <v>20</v>
      </c>
      <c r="CK89">
        <v>20</v>
      </c>
      <c r="CL89">
        <v>20</v>
      </c>
      <c r="CM89">
        <v>20</v>
      </c>
      <c r="CN89">
        <v>20</v>
      </c>
      <c r="CO89">
        <v>20</v>
      </c>
      <c r="CP89">
        <v>20</v>
      </c>
      <c r="CQ89">
        <v>20</v>
      </c>
      <c r="CR89">
        <v>20</v>
      </c>
      <c r="CS89">
        <v>20</v>
      </c>
      <c r="CT89">
        <v>21</v>
      </c>
      <c r="CU89">
        <v>21</v>
      </c>
      <c r="CV89">
        <v>21</v>
      </c>
      <c r="CW89">
        <v>21</v>
      </c>
      <c r="CX89">
        <v>21</v>
      </c>
      <c r="CY89">
        <v>21</v>
      </c>
      <c r="CZ89">
        <v>21</v>
      </c>
      <c r="DA89">
        <v>21</v>
      </c>
      <c r="DB89">
        <v>21</v>
      </c>
      <c r="DC89">
        <v>22</v>
      </c>
      <c r="DD89">
        <v>22</v>
      </c>
      <c r="DE89">
        <v>22</v>
      </c>
      <c r="DF89">
        <v>22</v>
      </c>
      <c r="DG89">
        <v>23</v>
      </c>
      <c r="DH89">
        <v>23</v>
      </c>
      <c r="DI89">
        <v>23</v>
      </c>
      <c r="DJ89">
        <v>23</v>
      </c>
      <c r="DK89">
        <v>23</v>
      </c>
      <c r="DL89">
        <v>23</v>
      </c>
      <c r="DM89">
        <v>23</v>
      </c>
    </row>
    <row r="90" spans="1:117" x14ac:dyDescent="0.25">
      <c r="A90" t="s">
        <v>256</v>
      </c>
      <c r="B90" s="200" t="str">
        <f>IF(A90="","",VLOOKUP(A90,Config!K$6:L$26,2,FALSE))</f>
        <v>Grand-Est</v>
      </c>
      <c r="C90">
        <v>8</v>
      </c>
      <c r="D90" t="s">
        <v>8169</v>
      </c>
      <c r="E90" t="s">
        <v>8163</v>
      </c>
      <c r="F90" t="s">
        <v>8174</v>
      </c>
      <c r="G90" t="s">
        <v>8181</v>
      </c>
      <c r="H90" s="49">
        <v>3</v>
      </c>
      <c r="I90" s="49">
        <v>24</v>
      </c>
      <c r="K90" s="49">
        <v>20</v>
      </c>
      <c r="BT90">
        <v>16</v>
      </c>
      <c r="BU90">
        <v>16</v>
      </c>
      <c r="BV90">
        <v>15</v>
      </c>
      <c r="BW90">
        <v>13</v>
      </c>
      <c r="BX90">
        <v>15</v>
      </c>
      <c r="BY90">
        <v>15</v>
      </c>
      <c r="BZ90">
        <v>17</v>
      </c>
      <c r="CA90">
        <v>17</v>
      </c>
      <c r="CB90">
        <v>17</v>
      </c>
      <c r="CC90">
        <v>17</v>
      </c>
      <c r="CD90">
        <v>17</v>
      </c>
      <c r="CE90">
        <v>18</v>
      </c>
      <c r="CF90">
        <v>17</v>
      </c>
      <c r="CG90">
        <v>19</v>
      </c>
      <c r="CH90">
        <v>19</v>
      </c>
      <c r="CI90">
        <v>19</v>
      </c>
      <c r="CJ90">
        <v>20</v>
      </c>
      <c r="CK90">
        <v>14</v>
      </c>
      <c r="CL90">
        <v>20</v>
      </c>
      <c r="CM90">
        <v>20</v>
      </c>
      <c r="CN90">
        <v>17</v>
      </c>
      <c r="CO90">
        <v>15</v>
      </c>
      <c r="CP90">
        <v>20</v>
      </c>
      <c r="CQ90">
        <v>18</v>
      </c>
      <c r="CR90">
        <v>19</v>
      </c>
      <c r="CS90">
        <v>19</v>
      </c>
      <c r="CT90">
        <v>18</v>
      </c>
      <c r="CU90">
        <v>17</v>
      </c>
      <c r="CV90">
        <v>18</v>
      </c>
      <c r="CW90">
        <v>15</v>
      </c>
      <c r="CX90">
        <v>18</v>
      </c>
      <c r="CY90">
        <v>18</v>
      </c>
      <c r="CZ90">
        <v>18</v>
      </c>
      <c r="DA90">
        <v>18</v>
      </c>
      <c r="DB90">
        <v>17</v>
      </c>
      <c r="DC90">
        <v>19</v>
      </c>
      <c r="DD90">
        <v>17</v>
      </c>
      <c r="DE90">
        <v>13</v>
      </c>
      <c r="DF90">
        <v>17</v>
      </c>
      <c r="DG90">
        <v>16</v>
      </c>
      <c r="DH90">
        <v>17</v>
      </c>
      <c r="DI90">
        <v>17</v>
      </c>
      <c r="DJ90">
        <v>16</v>
      </c>
      <c r="DK90">
        <v>17</v>
      </c>
      <c r="DL90">
        <v>17</v>
      </c>
      <c r="DM90">
        <v>17</v>
      </c>
    </row>
    <row r="91" spans="1:117" x14ac:dyDescent="0.25">
      <c r="A91" t="s">
        <v>256</v>
      </c>
      <c r="B91" s="200" t="str">
        <f>IF(A91="","",VLOOKUP(A91,Config!K$6:L$26,2,FALSE))</f>
        <v>Grand-Est</v>
      </c>
      <c r="C91">
        <v>9</v>
      </c>
      <c r="D91" t="s">
        <v>8170</v>
      </c>
      <c r="E91" t="s">
        <v>8163</v>
      </c>
      <c r="F91" t="s">
        <v>8174</v>
      </c>
      <c r="G91" t="s">
        <v>8181</v>
      </c>
      <c r="H91" s="49">
        <v>3</v>
      </c>
      <c r="I91" s="49">
        <v>22</v>
      </c>
      <c r="K91" s="49">
        <v>20</v>
      </c>
      <c r="BT91">
        <v>27</v>
      </c>
      <c r="BU91">
        <v>27</v>
      </c>
      <c r="BV91">
        <v>27</v>
      </c>
      <c r="BW91">
        <v>26</v>
      </c>
      <c r="BX91">
        <v>26</v>
      </c>
      <c r="BY91">
        <v>24</v>
      </c>
      <c r="BZ91">
        <v>24</v>
      </c>
      <c r="CA91">
        <v>24</v>
      </c>
      <c r="CB91">
        <v>24</v>
      </c>
      <c r="CC91">
        <v>24</v>
      </c>
      <c r="CD91">
        <v>24</v>
      </c>
      <c r="CE91">
        <v>24</v>
      </c>
      <c r="CF91">
        <v>24</v>
      </c>
      <c r="CG91">
        <v>24</v>
      </c>
      <c r="CH91">
        <v>24</v>
      </c>
      <c r="CI91">
        <v>24</v>
      </c>
      <c r="CJ91">
        <v>24</v>
      </c>
      <c r="CK91">
        <v>24</v>
      </c>
      <c r="CL91">
        <v>24</v>
      </c>
      <c r="CM91">
        <v>24</v>
      </c>
      <c r="CN91">
        <v>24</v>
      </c>
      <c r="CO91">
        <v>24</v>
      </c>
      <c r="CP91">
        <v>24</v>
      </c>
      <c r="CQ91">
        <v>24</v>
      </c>
      <c r="CR91">
        <v>24</v>
      </c>
      <c r="CS91">
        <v>24</v>
      </c>
      <c r="CT91">
        <v>24</v>
      </c>
      <c r="CU91">
        <v>24</v>
      </c>
      <c r="CV91">
        <v>24</v>
      </c>
      <c r="CW91">
        <v>24</v>
      </c>
      <c r="CX91">
        <v>24</v>
      </c>
      <c r="CY91">
        <v>24</v>
      </c>
      <c r="CZ91">
        <v>24</v>
      </c>
      <c r="DA91">
        <v>24</v>
      </c>
      <c r="DB91">
        <v>24</v>
      </c>
      <c r="DC91">
        <v>24</v>
      </c>
      <c r="DD91">
        <v>24</v>
      </c>
      <c r="DE91">
        <v>24</v>
      </c>
      <c r="DF91">
        <v>24</v>
      </c>
      <c r="DG91">
        <v>24</v>
      </c>
      <c r="DH91">
        <v>24</v>
      </c>
      <c r="DI91">
        <v>24</v>
      </c>
      <c r="DJ91">
        <v>24</v>
      </c>
      <c r="DK91">
        <v>24</v>
      </c>
      <c r="DL91">
        <v>24</v>
      </c>
      <c r="DM91">
        <v>24</v>
      </c>
    </row>
    <row r="92" spans="1:117" x14ac:dyDescent="0.25">
      <c r="A92" t="s">
        <v>256</v>
      </c>
      <c r="B92" s="200" t="str">
        <f>IF(A92="","",VLOOKUP(A92,Config!K$6:L$26,2,FALSE))</f>
        <v>Grand-Est</v>
      </c>
      <c r="C92">
        <v>10</v>
      </c>
      <c r="D92" t="s">
        <v>8171</v>
      </c>
      <c r="E92" t="s">
        <v>8163</v>
      </c>
      <c r="F92" t="s">
        <v>8174</v>
      </c>
      <c r="G92" t="s">
        <v>8182</v>
      </c>
      <c r="H92" s="49">
        <v>3</v>
      </c>
      <c r="I92" s="49">
        <v>5</v>
      </c>
      <c r="K92" s="49">
        <v>2</v>
      </c>
      <c r="BT92">
        <v>31064</v>
      </c>
      <c r="BU92">
        <v>31612</v>
      </c>
      <c r="BV92">
        <v>37956</v>
      </c>
      <c r="BW92">
        <v>35857</v>
      </c>
      <c r="BX92">
        <v>42895</v>
      </c>
      <c r="BY92">
        <v>46064</v>
      </c>
      <c r="BZ92">
        <v>37496</v>
      </c>
      <c r="CA92">
        <v>35848</v>
      </c>
      <c r="CB92">
        <v>45662</v>
      </c>
      <c r="CC92">
        <v>49227</v>
      </c>
      <c r="CD92">
        <v>53896</v>
      </c>
      <c r="CE92">
        <v>57354</v>
      </c>
      <c r="CF92">
        <v>64678</v>
      </c>
      <c r="CG92">
        <v>52059</v>
      </c>
      <c r="CH92">
        <v>65494</v>
      </c>
      <c r="CI92">
        <v>55411</v>
      </c>
      <c r="CJ92">
        <v>59802</v>
      </c>
      <c r="CK92">
        <v>6478</v>
      </c>
      <c r="CL92">
        <v>59544</v>
      </c>
      <c r="CM92">
        <v>58538</v>
      </c>
      <c r="CN92">
        <v>30975</v>
      </c>
      <c r="CO92">
        <v>36513</v>
      </c>
      <c r="CP92">
        <v>69414</v>
      </c>
      <c r="CQ92">
        <v>40092</v>
      </c>
      <c r="CR92">
        <v>77253</v>
      </c>
      <c r="CS92">
        <v>73515</v>
      </c>
      <c r="CT92">
        <v>96730</v>
      </c>
      <c r="CU92">
        <v>84522</v>
      </c>
      <c r="CV92">
        <v>88150</v>
      </c>
      <c r="CW92">
        <v>92213</v>
      </c>
      <c r="CX92">
        <v>90908</v>
      </c>
      <c r="CY92">
        <v>103171</v>
      </c>
      <c r="CZ92">
        <v>130485</v>
      </c>
      <c r="DA92">
        <v>139218</v>
      </c>
      <c r="DB92">
        <v>145643</v>
      </c>
      <c r="DC92">
        <v>145220</v>
      </c>
      <c r="DD92">
        <v>166973</v>
      </c>
      <c r="DE92">
        <v>111991</v>
      </c>
      <c r="DF92">
        <v>174292</v>
      </c>
      <c r="DG92">
        <v>175028</v>
      </c>
      <c r="DH92">
        <v>171744</v>
      </c>
      <c r="DI92">
        <v>182943</v>
      </c>
      <c r="DJ92">
        <v>187887</v>
      </c>
      <c r="DK92">
        <v>211841</v>
      </c>
      <c r="DL92">
        <v>238134</v>
      </c>
      <c r="DM92">
        <v>280721</v>
      </c>
    </row>
    <row r="93" spans="1:117" x14ac:dyDescent="0.25">
      <c r="A93" t="s">
        <v>256</v>
      </c>
      <c r="B93" s="200" t="str">
        <f>IF(A93="","",VLOOKUP(A93,Config!K$6:L$26,2,FALSE))</f>
        <v>Grand-Est</v>
      </c>
      <c r="C93">
        <v>11</v>
      </c>
      <c r="D93" t="s">
        <v>8172</v>
      </c>
      <c r="E93" t="s">
        <v>8163</v>
      </c>
      <c r="F93" t="s">
        <v>8174</v>
      </c>
      <c r="G93" t="s">
        <v>8182</v>
      </c>
      <c r="H93" s="49">
        <v>3</v>
      </c>
      <c r="I93" s="49">
        <v>14</v>
      </c>
      <c r="K93" s="49">
        <v>12</v>
      </c>
      <c r="BT93">
        <v>655</v>
      </c>
      <c r="BU93">
        <v>656</v>
      </c>
      <c r="BV93">
        <v>1007</v>
      </c>
      <c r="BW93">
        <v>781</v>
      </c>
      <c r="BX93">
        <v>302</v>
      </c>
      <c r="BY93">
        <v>1748</v>
      </c>
      <c r="BZ93">
        <v>3630</v>
      </c>
      <c r="CA93">
        <v>16133</v>
      </c>
      <c r="CB93">
        <v>13953</v>
      </c>
      <c r="CC93">
        <v>11263</v>
      </c>
      <c r="CD93">
        <v>13261</v>
      </c>
      <c r="CE93">
        <v>29225</v>
      </c>
      <c r="CF93">
        <v>42999</v>
      </c>
      <c r="CG93">
        <v>23775</v>
      </c>
      <c r="CH93">
        <v>22284</v>
      </c>
      <c r="CI93">
        <v>22697</v>
      </c>
      <c r="CJ93">
        <v>12653</v>
      </c>
      <c r="CK93">
        <v>12663</v>
      </c>
      <c r="CL93">
        <v>13801</v>
      </c>
      <c r="CM93">
        <v>9872</v>
      </c>
      <c r="CN93">
        <v>9330</v>
      </c>
      <c r="CO93">
        <v>14070</v>
      </c>
      <c r="CP93">
        <v>9584</v>
      </c>
      <c r="CQ93">
        <v>10680</v>
      </c>
      <c r="CR93">
        <v>7884</v>
      </c>
      <c r="CS93">
        <v>4157</v>
      </c>
      <c r="CT93">
        <v>4976</v>
      </c>
      <c r="CU93">
        <v>3999</v>
      </c>
      <c r="CV93">
        <v>3840</v>
      </c>
      <c r="CW93">
        <v>2832</v>
      </c>
      <c r="CX93">
        <v>2814</v>
      </c>
      <c r="CY93">
        <v>2646</v>
      </c>
      <c r="CZ93">
        <v>4209</v>
      </c>
      <c r="DA93">
        <v>2604</v>
      </c>
      <c r="DB93">
        <v>3047</v>
      </c>
      <c r="DC93">
        <v>2905</v>
      </c>
      <c r="DD93">
        <v>4094</v>
      </c>
      <c r="DE93">
        <v>1529</v>
      </c>
      <c r="DF93">
        <v>5124</v>
      </c>
      <c r="DG93">
        <v>6150</v>
      </c>
      <c r="DH93">
        <v>4888</v>
      </c>
      <c r="DI93">
        <v>5220</v>
      </c>
      <c r="DJ93">
        <v>4687</v>
      </c>
      <c r="DK93">
        <v>5725</v>
      </c>
      <c r="DL93">
        <v>13434</v>
      </c>
      <c r="DM93">
        <v>15179</v>
      </c>
    </row>
    <row r="94" spans="1:117" x14ac:dyDescent="0.25">
      <c r="A94" t="s">
        <v>256</v>
      </c>
      <c r="B94" s="200" t="str">
        <f>IF(A94="","",VLOOKUP(A94,Config!K$6:L$26,2,FALSE))</f>
        <v>Grand-Est</v>
      </c>
      <c r="C94">
        <v>12</v>
      </c>
      <c r="D94" t="s">
        <v>8173</v>
      </c>
      <c r="E94" t="s">
        <v>8163</v>
      </c>
      <c r="F94" t="s">
        <v>8174</v>
      </c>
      <c r="G94" t="s">
        <v>8182</v>
      </c>
      <c r="H94" s="49">
        <v>3</v>
      </c>
      <c r="I94" s="49">
        <v>6</v>
      </c>
      <c r="K94" s="49">
        <v>2</v>
      </c>
      <c r="BT94">
        <v>251</v>
      </c>
      <c r="BU94">
        <v>235</v>
      </c>
      <c r="BV94">
        <v>234</v>
      </c>
      <c r="BW94">
        <v>250</v>
      </c>
      <c r="BX94">
        <v>252</v>
      </c>
      <c r="BY94">
        <v>339</v>
      </c>
      <c r="BZ94">
        <v>353</v>
      </c>
      <c r="CA94">
        <v>355</v>
      </c>
      <c r="CB94">
        <v>360</v>
      </c>
      <c r="CC94">
        <v>382</v>
      </c>
      <c r="CD94">
        <v>392</v>
      </c>
      <c r="CE94">
        <v>400</v>
      </c>
      <c r="CF94">
        <v>426</v>
      </c>
      <c r="CG94">
        <v>426</v>
      </c>
      <c r="CH94">
        <v>442</v>
      </c>
      <c r="CI94">
        <v>417</v>
      </c>
      <c r="CJ94">
        <v>450</v>
      </c>
      <c r="CK94">
        <v>450</v>
      </c>
      <c r="CL94">
        <v>490</v>
      </c>
      <c r="CM94">
        <v>490</v>
      </c>
      <c r="CN94">
        <v>490</v>
      </c>
      <c r="CO94">
        <v>494</v>
      </c>
      <c r="CP94">
        <v>503</v>
      </c>
      <c r="CQ94">
        <v>499</v>
      </c>
      <c r="CR94">
        <v>502</v>
      </c>
      <c r="CS94">
        <v>501</v>
      </c>
      <c r="CT94">
        <v>508</v>
      </c>
      <c r="CU94">
        <v>497</v>
      </c>
      <c r="CV94">
        <v>514</v>
      </c>
      <c r="CW94">
        <v>521</v>
      </c>
      <c r="CX94">
        <v>522</v>
      </c>
      <c r="CY94">
        <v>523</v>
      </c>
      <c r="CZ94">
        <v>530</v>
      </c>
      <c r="DA94">
        <v>532</v>
      </c>
      <c r="DB94">
        <v>541</v>
      </c>
      <c r="DC94">
        <v>538</v>
      </c>
      <c r="DD94">
        <v>543</v>
      </c>
      <c r="DE94">
        <v>365</v>
      </c>
      <c r="DF94">
        <v>366</v>
      </c>
      <c r="DG94">
        <v>411</v>
      </c>
      <c r="DH94">
        <v>425</v>
      </c>
      <c r="DI94">
        <v>425</v>
      </c>
      <c r="DJ94">
        <v>424</v>
      </c>
      <c r="DK94">
        <v>424</v>
      </c>
      <c r="DL94">
        <v>427</v>
      </c>
      <c r="DM94">
        <v>428</v>
      </c>
    </row>
    <row r="95" spans="1:117" x14ac:dyDescent="0.25">
      <c r="A95" t="s">
        <v>256</v>
      </c>
      <c r="B95" s="200" t="str">
        <f>IF(A95="","",VLOOKUP(A95,Config!K$6:L$26,2,FALSE))</f>
        <v>Grand-Est</v>
      </c>
      <c r="C95">
        <v>13</v>
      </c>
      <c r="D95" t="s">
        <v>8175</v>
      </c>
      <c r="E95" t="s">
        <v>8163</v>
      </c>
      <c r="F95" t="s">
        <v>8176</v>
      </c>
      <c r="G95" t="s">
        <v>8182</v>
      </c>
      <c r="H95" s="49">
        <v>3</v>
      </c>
      <c r="I95" s="49">
        <v>6</v>
      </c>
      <c r="K95" s="49">
        <v>2</v>
      </c>
      <c r="BT95">
        <v>19264</v>
      </c>
      <c r="BU95">
        <v>19652</v>
      </c>
      <c r="BV95">
        <v>19903</v>
      </c>
      <c r="BW95">
        <v>20406</v>
      </c>
      <c r="BX95">
        <v>20453</v>
      </c>
      <c r="BY95">
        <v>20515</v>
      </c>
      <c r="BZ95">
        <v>20408</v>
      </c>
      <c r="CA95">
        <v>20523</v>
      </c>
      <c r="CB95">
        <v>20684</v>
      </c>
      <c r="CC95">
        <v>21253</v>
      </c>
      <c r="CD95">
        <v>21631</v>
      </c>
      <c r="CE95">
        <v>22908</v>
      </c>
      <c r="CF95">
        <v>24067</v>
      </c>
      <c r="CG95">
        <v>24091</v>
      </c>
      <c r="CH95">
        <v>24357</v>
      </c>
      <c r="CI95">
        <v>24400</v>
      </c>
      <c r="CJ95">
        <v>24522</v>
      </c>
      <c r="CK95">
        <v>24505</v>
      </c>
      <c r="CL95">
        <v>24873</v>
      </c>
      <c r="CM95">
        <v>24920</v>
      </c>
      <c r="CN95">
        <v>25016</v>
      </c>
      <c r="CO95">
        <v>25082</v>
      </c>
      <c r="CP95">
        <v>25312</v>
      </c>
      <c r="CQ95">
        <v>25443</v>
      </c>
      <c r="CR95">
        <v>25555</v>
      </c>
      <c r="CS95">
        <v>25880</v>
      </c>
      <c r="CT95">
        <v>25890</v>
      </c>
      <c r="CU95">
        <v>25983</v>
      </c>
      <c r="CV95">
        <v>25978</v>
      </c>
      <c r="CW95">
        <v>26112</v>
      </c>
      <c r="CX95">
        <v>26149</v>
      </c>
      <c r="CY95">
        <v>26171</v>
      </c>
      <c r="CZ95">
        <v>26234</v>
      </c>
      <c r="DA95">
        <v>26293</v>
      </c>
      <c r="DB95">
        <v>26360</v>
      </c>
      <c r="DC95">
        <v>26298</v>
      </c>
      <c r="DD95">
        <v>26461</v>
      </c>
      <c r="DE95">
        <v>26835</v>
      </c>
      <c r="DF95">
        <v>26843</v>
      </c>
      <c r="DG95">
        <v>26867</v>
      </c>
      <c r="DH95">
        <v>26914</v>
      </c>
      <c r="DI95">
        <v>26853</v>
      </c>
      <c r="DJ95">
        <v>26897</v>
      </c>
      <c r="DK95">
        <v>26941</v>
      </c>
      <c r="DL95">
        <v>27021</v>
      </c>
      <c r="DM95">
        <v>27094</v>
      </c>
    </row>
    <row r="96" spans="1:117" x14ac:dyDescent="0.25">
      <c r="A96" t="s">
        <v>256</v>
      </c>
      <c r="B96" s="200" t="str">
        <f>IF(A96="","",VLOOKUP(A96,Config!K$6:L$26,2,FALSE))</f>
        <v>Grand-Est</v>
      </c>
      <c r="C96">
        <v>14</v>
      </c>
      <c r="D96" t="s">
        <v>8177</v>
      </c>
      <c r="E96" t="s">
        <v>29</v>
      </c>
      <c r="F96" t="s">
        <v>7955</v>
      </c>
      <c r="G96" t="s">
        <v>8183</v>
      </c>
      <c r="H96" s="49">
        <v>6</v>
      </c>
      <c r="I96" s="49">
        <v>3</v>
      </c>
      <c r="K96" s="49">
        <v>1</v>
      </c>
      <c r="BT96">
        <v>29737</v>
      </c>
      <c r="BU96">
        <v>29737</v>
      </c>
      <c r="BV96">
        <v>38567</v>
      </c>
      <c r="BW96">
        <v>38567</v>
      </c>
      <c r="BX96">
        <v>38567</v>
      </c>
      <c r="BY96">
        <v>38567</v>
      </c>
      <c r="BZ96">
        <v>38567</v>
      </c>
      <c r="CA96">
        <v>38567</v>
      </c>
      <c r="CB96">
        <v>38567</v>
      </c>
      <c r="CC96">
        <v>38567</v>
      </c>
      <c r="CD96">
        <v>38567</v>
      </c>
      <c r="CE96">
        <v>38567</v>
      </c>
      <c r="CF96">
        <v>38430</v>
      </c>
      <c r="CG96">
        <v>38430</v>
      </c>
      <c r="CH96">
        <v>38430</v>
      </c>
      <c r="CI96">
        <v>38430</v>
      </c>
      <c r="CJ96">
        <v>38430</v>
      </c>
      <c r="CK96">
        <v>38430</v>
      </c>
      <c r="CL96">
        <v>38430</v>
      </c>
      <c r="CM96">
        <v>38430</v>
      </c>
      <c r="CN96">
        <v>38430</v>
      </c>
      <c r="CO96">
        <v>38430</v>
      </c>
      <c r="CP96">
        <v>38430</v>
      </c>
      <c r="CQ96">
        <v>38430</v>
      </c>
      <c r="CR96">
        <v>39660</v>
      </c>
      <c r="CS96">
        <v>39660</v>
      </c>
      <c r="CT96">
        <v>39660</v>
      </c>
      <c r="CU96">
        <v>39660</v>
      </c>
      <c r="CV96">
        <v>39660</v>
      </c>
      <c r="CW96">
        <v>39660</v>
      </c>
      <c r="CX96">
        <v>39660</v>
      </c>
      <c r="CY96">
        <v>39660</v>
      </c>
      <c r="CZ96">
        <v>39660</v>
      </c>
      <c r="DA96">
        <v>39660</v>
      </c>
      <c r="DB96">
        <v>39660</v>
      </c>
      <c r="DC96">
        <v>39660</v>
      </c>
      <c r="DD96">
        <v>39660</v>
      </c>
      <c r="DE96">
        <v>39660</v>
      </c>
      <c r="DF96">
        <v>39660</v>
      </c>
      <c r="DG96">
        <v>39660</v>
      </c>
      <c r="DH96">
        <v>39660</v>
      </c>
      <c r="DI96">
        <v>39660</v>
      </c>
      <c r="DJ96">
        <v>39660</v>
      </c>
      <c r="DK96">
        <v>39660</v>
      </c>
      <c r="DL96">
        <v>39660</v>
      </c>
      <c r="DM96">
        <v>39660</v>
      </c>
    </row>
    <row r="97" spans="1:117" x14ac:dyDescent="0.25">
      <c r="A97" t="s">
        <v>256</v>
      </c>
      <c r="B97" s="200" t="str">
        <f>IF(A97="","",VLOOKUP(A97,Config!K$6:L$26,2,FALSE))</f>
        <v>Grand-Est</v>
      </c>
      <c r="C97">
        <v>15</v>
      </c>
      <c r="D97" t="s">
        <v>8178</v>
      </c>
      <c r="E97" t="s">
        <v>8163</v>
      </c>
      <c r="F97" t="s">
        <v>8176</v>
      </c>
      <c r="G97" t="s">
        <v>8182</v>
      </c>
      <c r="H97" s="49">
        <v>3</v>
      </c>
      <c r="I97" s="49">
        <v>10</v>
      </c>
      <c r="K97" s="49">
        <v>8</v>
      </c>
      <c r="BT97">
        <v>10018</v>
      </c>
      <c r="BU97">
        <v>12980</v>
      </c>
      <c r="BV97">
        <v>15583</v>
      </c>
      <c r="BW97">
        <v>18641</v>
      </c>
      <c r="BX97">
        <v>16823</v>
      </c>
      <c r="BY97">
        <v>12624</v>
      </c>
      <c r="BZ97">
        <v>10861</v>
      </c>
      <c r="CA97">
        <v>8846</v>
      </c>
      <c r="CB97">
        <v>13385</v>
      </c>
      <c r="CC97">
        <v>13524</v>
      </c>
      <c r="CD97">
        <v>13482</v>
      </c>
      <c r="CE97">
        <v>15202</v>
      </c>
      <c r="CF97">
        <v>17492</v>
      </c>
      <c r="CG97">
        <v>18690</v>
      </c>
      <c r="CH97">
        <v>24028</v>
      </c>
      <c r="CI97">
        <v>20725</v>
      </c>
      <c r="CJ97">
        <v>25246</v>
      </c>
      <c r="CK97">
        <v>26497</v>
      </c>
      <c r="CL97">
        <v>22768</v>
      </c>
      <c r="CM97">
        <v>21951</v>
      </c>
      <c r="CN97">
        <v>30261</v>
      </c>
      <c r="CO97">
        <v>35056</v>
      </c>
      <c r="CP97">
        <v>76495</v>
      </c>
      <c r="CQ97">
        <v>89439</v>
      </c>
      <c r="CR97">
        <v>93115</v>
      </c>
      <c r="CS97">
        <v>105843</v>
      </c>
      <c r="CT97">
        <v>120796</v>
      </c>
      <c r="CU97">
        <v>95068</v>
      </c>
      <c r="CV97">
        <v>151488</v>
      </c>
      <c r="CW97">
        <v>193724</v>
      </c>
      <c r="CX97">
        <v>173493</v>
      </c>
      <c r="CY97">
        <v>167644</v>
      </c>
      <c r="CZ97">
        <v>222260</v>
      </c>
      <c r="DA97">
        <v>236481</v>
      </c>
      <c r="DB97">
        <v>238570</v>
      </c>
      <c r="DC97">
        <v>208175</v>
      </c>
      <c r="DD97">
        <v>281324</v>
      </c>
      <c r="DE97">
        <v>279861</v>
      </c>
      <c r="DF97">
        <v>280362</v>
      </c>
      <c r="DG97">
        <v>286313</v>
      </c>
      <c r="DH97">
        <v>268905</v>
      </c>
      <c r="DI97">
        <v>279945</v>
      </c>
      <c r="DJ97">
        <v>299274</v>
      </c>
      <c r="DK97">
        <v>246578</v>
      </c>
      <c r="DL97">
        <v>309263</v>
      </c>
      <c r="DM97">
        <v>341619</v>
      </c>
    </row>
    <row r="98" spans="1:117" x14ac:dyDescent="0.25">
      <c r="A98" t="s">
        <v>256</v>
      </c>
      <c r="B98" s="200" t="str">
        <f>IF(A98="","",VLOOKUP(A98,Config!K$6:L$26,2,FALSE))</f>
        <v>Grand-Est</v>
      </c>
      <c r="C98">
        <v>16</v>
      </c>
      <c r="D98" t="s">
        <v>8179</v>
      </c>
      <c r="E98" t="s">
        <v>8163</v>
      </c>
      <c r="F98" t="s">
        <v>8176</v>
      </c>
      <c r="G98" t="s">
        <v>8182</v>
      </c>
      <c r="H98" s="49">
        <v>3</v>
      </c>
      <c r="I98" s="49">
        <v>11</v>
      </c>
      <c r="K98" s="49">
        <v>8</v>
      </c>
      <c r="BT98">
        <v>119625</v>
      </c>
      <c r="BU98">
        <v>131245</v>
      </c>
      <c r="BV98">
        <v>181590</v>
      </c>
      <c r="BW98">
        <v>188052</v>
      </c>
      <c r="BX98">
        <v>118048</v>
      </c>
      <c r="BY98">
        <v>203213</v>
      </c>
      <c r="BZ98">
        <v>160285</v>
      </c>
      <c r="CA98">
        <v>412469</v>
      </c>
      <c r="CB98">
        <v>257299</v>
      </c>
      <c r="CC98">
        <v>300902</v>
      </c>
      <c r="CD98">
        <v>238542</v>
      </c>
      <c r="CE98">
        <v>341217</v>
      </c>
      <c r="CF98">
        <v>498550</v>
      </c>
      <c r="CG98">
        <v>316487</v>
      </c>
      <c r="CH98">
        <v>309418</v>
      </c>
      <c r="CI98">
        <v>280216</v>
      </c>
      <c r="CJ98">
        <v>307730</v>
      </c>
      <c r="CK98">
        <v>239664</v>
      </c>
      <c r="CL98">
        <v>223684</v>
      </c>
      <c r="CM98">
        <v>204891</v>
      </c>
      <c r="CN98">
        <v>249680</v>
      </c>
      <c r="CO98">
        <v>224769</v>
      </c>
      <c r="CP98">
        <v>281504</v>
      </c>
      <c r="CQ98">
        <v>427068</v>
      </c>
      <c r="CR98">
        <v>485629</v>
      </c>
      <c r="CS98">
        <v>369059</v>
      </c>
      <c r="CT98">
        <v>446065</v>
      </c>
      <c r="CU98">
        <v>391051</v>
      </c>
      <c r="CV98">
        <v>410620</v>
      </c>
      <c r="CW98">
        <v>475683</v>
      </c>
      <c r="CX98">
        <v>484083</v>
      </c>
      <c r="CY98">
        <v>433176</v>
      </c>
      <c r="CZ98">
        <v>587908</v>
      </c>
      <c r="DA98">
        <v>524172</v>
      </c>
      <c r="DB98">
        <v>526603</v>
      </c>
      <c r="DC98">
        <v>494697</v>
      </c>
      <c r="DD98">
        <v>601516</v>
      </c>
      <c r="DE98">
        <v>631093</v>
      </c>
      <c r="DF98">
        <v>644761</v>
      </c>
      <c r="DG98">
        <v>740257</v>
      </c>
      <c r="DH98">
        <v>620722</v>
      </c>
      <c r="DI98">
        <v>679330</v>
      </c>
      <c r="DJ98">
        <v>726629</v>
      </c>
      <c r="DK98">
        <v>656875</v>
      </c>
      <c r="DL98">
        <v>807012</v>
      </c>
      <c r="DM98">
        <v>900968</v>
      </c>
    </row>
    <row r="99" spans="1:117" x14ac:dyDescent="0.25">
      <c r="A99" t="s">
        <v>262</v>
      </c>
      <c r="B99" s="200" t="str">
        <f>IF(A99="","",VLOOKUP(A99,Config!K$6:L$26,2,FALSE))</f>
        <v>Guadeloupe</v>
      </c>
      <c r="C99">
        <v>1</v>
      </c>
      <c r="D99" t="s">
        <v>8159</v>
      </c>
      <c r="E99" t="s">
        <v>8163</v>
      </c>
      <c r="F99" t="s">
        <v>8164</v>
      </c>
      <c r="G99" t="s">
        <v>8181</v>
      </c>
      <c r="H99" s="49">
        <v>3</v>
      </c>
      <c r="I99" s="49">
        <v>11</v>
      </c>
      <c r="K99" s="49">
        <v>10</v>
      </c>
      <c r="BT99">
        <v>13</v>
      </c>
      <c r="BU99">
        <v>13</v>
      </c>
      <c r="BV99">
        <v>13</v>
      </c>
      <c r="BW99">
        <v>14</v>
      </c>
      <c r="BX99">
        <v>14</v>
      </c>
      <c r="BY99">
        <v>14</v>
      </c>
      <c r="BZ99">
        <v>15</v>
      </c>
      <c r="CA99">
        <v>16</v>
      </c>
      <c r="CB99">
        <v>23</v>
      </c>
      <c r="CC99">
        <v>24</v>
      </c>
      <c r="CD99">
        <v>24</v>
      </c>
      <c r="CE99">
        <v>24</v>
      </c>
      <c r="CF99">
        <v>25</v>
      </c>
      <c r="CG99">
        <v>25</v>
      </c>
      <c r="CH99">
        <v>25</v>
      </c>
      <c r="CI99">
        <v>25</v>
      </c>
      <c r="CJ99">
        <v>25</v>
      </c>
      <c r="CK99">
        <v>25</v>
      </c>
      <c r="CL99">
        <v>25</v>
      </c>
      <c r="CM99">
        <v>25</v>
      </c>
      <c r="CN99">
        <v>25</v>
      </c>
      <c r="CO99">
        <v>25</v>
      </c>
      <c r="CP99">
        <v>26</v>
      </c>
      <c r="CQ99">
        <v>26</v>
      </c>
      <c r="CR99">
        <v>26</v>
      </c>
      <c r="CS99">
        <v>26</v>
      </c>
      <c r="CT99">
        <v>26</v>
      </c>
      <c r="CU99">
        <v>26</v>
      </c>
      <c r="CV99">
        <v>26</v>
      </c>
      <c r="CW99">
        <v>26</v>
      </c>
      <c r="CX99">
        <v>27</v>
      </c>
      <c r="CY99">
        <v>27</v>
      </c>
      <c r="CZ99">
        <v>27</v>
      </c>
      <c r="DA99">
        <v>27</v>
      </c>
      <c r="DB99">
        <v>28</v>
      </c>
      <c r="DC99">
        <v>28</v>
      </c>
      <c r="DD99">
        <v>28</v>
      </c>
      <c r="DE99">
        <v>28</v>
      </c>
      <c r="DF99">
        <v>28</v>
      </c>
      <c r="DG99">
        <v>28</v>
      </c>
      <c r="DH99">
        <v>28</v>
      </c>
      <c r="DI99">
        <v>28</v>
      </c>
      <c r="DJ99">
        <v>28</v>
      </c>
      <c r="DK99">
        <v>29</v>
      </c>
      <c r="DL99">
        <v>29</v>
      </c>
      <c r="DM99">
        <v>29</v>
      </c>
    </row>
    <row r="100" spans="1:117" x14ac:dyDescent="0.25">
      <c r="A100" t="s">
        <v>262</v>
      </c>
      <c r="B100" s="200" t="str">
        <f>IF(A100="","",VLOOKUP(A100,Config!K$6:L$26,2,FALSE))</f>
        <v>Guadeloupe</v>
      </c>
      <c r="C100">
        <v>2</v>
      </c>
      <c r="D100" t="s">
        <v>8160</v>
      </c>
      <c r="E100" t="s">
        <v>8163</v>
      </c>
      <c r="F100" t="s">
        <v>8164</v>
      </c>
      <c r="G100" t="s">
        <v>8181</v>
      </c>
      <c r="H100" s="49">
        <v>3</v>
      </c>
      <c r="I100" s="49">
        <v>12</v>
      </c>
      <c r="K100" s="49">
        <v>10</v>
      </c>
      <c r="BT100">
        <v>4</v>
      </c>
      <c r="BU100">
        <v>3</v>
      </c>
      <c r="BV100">
        <v>4</v>
      </c>
      <c r="BW100">
        <v>6</v>
      </c>
      <c r="BX100">
        <v>6</v>
      </c>
      <c r="BY100">
        <v>5</v>
      </c>
      <c r="BZ100">
        <v>7</v>
      </c>
      <c r="CA100">
        <v>9</v>
      </c>
      <c r="CB100">
        <v>10</v>
      </c>
      <c r="CC100">
        <v>8</v>
      </c>
      <c r="CD100">
        <v>9</v>
      </c>
      <c r="CE100">
        <v>9</v>
      </c>
      <c r="CF100">
        <v>9</v>
      </c>
      <c r="CG100">
        <v>7</v>
      </c>
      <c r="CH100">
        <v>5</v>
      </c>
      <c r="CI100">
        <v>5</v>
      </c>
      <c r="CJ100">
        <v>5</v>
      </c>
      <c r="CK100">
        <v>9</v>
      </c>
      <c r="CL100">
        <v>10</v>
      </c>
      <c r="CM100">
        <v>8</v>
      </c>
      <c r="CN100">
        <v>10</v>
      </c>
      <c r="CO100">
        <v>7</v>
      </c>
      <c r="CP100">
        <v>9</v>
      </c>
      <c r="CQ100">
        <v>11</v>
      </c>
      <c r="CR100">
        <v>10</v>
      </c>
      <c r="CS100">
        <v>10</v>
      </c>
      <c r="CT100">
        <v>13</v>
      </c>
      <c r="CU100">
        <v>12</v>
      </c>
      <c r="CV100">
        <v>15</v>
      </c>
      <c r="CW100">
        <v>15</v>
      </c>
      <c r="CX100">
        <v>16</v>
      </c>
      <c r="CY100">
        <v>17</v>
      </c>
      <c r="CZ100">
        <v>17</v>
      </c>
      <c r="DA100">
        <v>17</v>
      </c>
      <c r="DB100">
        <v>21</v>
      </c>
      <c r="DC100">
        <v>20</v>
      </c>
      <c r="DD100">
        <v>20</v>
      </c>
      <c r="DE100">
        <v>21</v>
      </c>
      <c r="DF100">
        <v>21</v>
      </c>
      <c r="DG100">
        <v>19</v>
      </c>
      <c r="DH100">
        <v>17</v>
      </c>
      <c r="DI100">
        <v>18</v>
      </c>
      <c r="DJ100">
        <v>16</v>
      </c>
      <c r="DK100">
        <v>18</v>
      </c>
      <c r="DL100">
        <v>18</v>
      </c>
      <c r="DM100">
        <v>16</v>
      </c>
    </row>
    <row r="101" spans="1:117" x14ac:dyDescent="0.25">
      <c r="A101" t="s">
        <v>262</v>
      </c>
      <c r="B101" s="200" t="str">
        <f>IF(A101="","",VLOOKUP(A101,Config!K$6:L$26,2,FALSE))</f>
        <v>Guadeloupe</v>
      </c>
      <c r="C101">
        <v>3</v>
      </c>
      <c r="D101" t="s">
        <v>8161</v>
      </c>
      <c r="E101" t="s">
        <v>8163</v>
      </c>
      <c r="F101" t="s">
        <v>8164</v>
      </c>
      <c r="G101" t="s">
        <v>8181</v>
      </c>
      <c r="H101" s="49">
        <v>3</v>
      </c>
      <c r="I101" s="49">
        <v>13</v>
      </c>
      <c r="K101" s="49">
        <v>10</v>
      </c>
      <c r="BT101">
        <v>28</v>
      </c>
      <c r="BU101">
        <v>28</v>
      </c>
      <c r="BV101">
        <v>28</v>
      </c>
      <c r="BW101">
        <v>28</v>
      </c>
      <c r="BX101">
        <v>28</v>
      </c>
      <c r="BY101">
        <v>28</v>
      </c>
      <c r="BZ101">
        <v>28</v>
      </c>
      <c r="CA101">
        <v>28</v>
      </c>
      <c r="CB101">
        <v>28</v>
      </c>
      <c r="CC101">
        <v>28</v>
      </c>
      <c r="CD101">
        <v>28</v>
      </c>
      <c r="CE101">
        <v>28</v>
      </c>
      <c r="CF101">
        <v>28</v>
      </c>
      <c r="CG101">
        <v>28</v>
      </c>
      <c r="CH101">
        <v>28</v>
      </c>
      <c r="CI101">
        <v>28</v>
      </c>
      <c r="CJ101">
        <v>28</v>
      </c>
      <c r="CK101">
        <v>28</v>
      </c>
      <c r="CL101">
        <v>28</v>
      </c>
      <c r="CM101">
        <v>28</v>
      </c>
      <c r="CN101">
        <v>28</v>
      </c>
      <c r="CO101">
        <v>28</v>
      </c>
      <c r="CP101">
        <v>28</v>
      </c>
      <c r="CQ101">
        <v>28</v>
      </c>
      <c r="CR101">
        <v>28</v>
      </c>
      <c r="CS101">
        <v>28</v>
      </c>
      <c r="CT101">
        <v>28</v>
      </c>
      <c r="CU101">
        <v>28</v>
      </c>
      <c r="CV101">
        <v>28</v>
      </c>
      <c r="CW101">
        <v>28</v>
      </c>
      <c r="CX101">
        <v>28</v>
      </c>
      <c r="CY101">
        <v>28</v>
      </c>
      <c r="CZ101">
        <v>28</v>
      </c>
      <c r="DA101">
        <v>30</v>
      </c>
      <c r="DB101">
        <v>30</v>
      </c>
      <c r="DC101">
        <v>30</v>
      </c>
      <c r="DD101">
        <v>30</v>
      </c>
      <c r="DE101">
        <v>30</v>
      </c>
      <c r="DF101">
        <v>30</v>
      </c>
      <c r="DG101">
        <v>30</v>
      </c>
      <c r="DH101">
        <v>30</v>
      </c>
      <c r="DI101">
        <v>30</v>
      </c>
      <c r="DJ101">
        <v>30</v>
      </c>
      <c r="DK101">
        <v>30</v>
      </c>
      <c r="DL101">
        <v>30</v>
      </c>
      <c r="DM101">
        <v>30</v>
      </c>
    </row>
    <row r="102" spans="1:117" x14ac:dyDescent="0.25">
      <c r="A102" t="s">
        <v>262</v>
      </c>
      <c r="B102" s="200" t="str">
        <f>IF(A102="","",VLOOKUP(A102,Config!K$6:L$26,2,FALSE))</f>
        <v>Guadeloupe</v>
      </c>
      <c r="C102">
        <v>4</v>
      </c>
      <c r="D102" t="s">
        <v>8162</v>
      </c>
      <c r="E102" t="s">
        <v>8163</v>
      </c>
      <c r="F102" t="s">
        <v>8164</v>
      </c>
      <c r="G102" t="s">
        <v>8181</v>
      </c>
      <c r="H102" s="49">
        <v>3</v>
      </c>
      <c r="I102" s="49">
        <v>22</v>
      </c>
      <c r="K102" s="49">
        <v>21</v>
      </c>
      <c r="BT102">
        <v>878</v>
      </c>
      <c r="BU102">
        <v>846</v>
      </c>
      <c r="BV102">
        <v>1227</v>
      </c>
      <c r="BW102">
        <v>842</v>
      </c>
      <c r="BX102">
        <v>839</v>
      </c>
      <c r="BY102">
        <v>889</v>
      </c>
      <c r="BZ102">
        <v>927</v>
      </c>
      <c r="CA102">
        <v>968</v>
      </c>
      <c r="CB102">
        <v>841</v>
      </c>
      <c r="CC102">
        <v>934</v>
      </c>
      <c r="CD102">
        <v>850</v>
      </c>
      <c r="CE102">
        <v>866</v>
      </c>
      <c r="CF102">
        <v>703</v>
      </c>
      <c r="CG102">
        <v>1126</v>
      </c>
      <c r="CH102">
        <v>1034</v>
      </c>
      <c r="CI102">
        <v>982</v>
      </c>
      <c r="CJ102">
        <v>1104</v>
      </c>
      <c r="CK102">
        <v>1426</v>
      </c>
      <c r="CL102">
        <v>1323</v>
      </c>
      <c r="CM102">
        <v>1261</v>
      </c>
      <c r="CN102">
        <v>2051</v>
      </c>
      <c r="CO102">
        <v>1628</v>
      </c>
      <c r="CP102">
        <v>2065</v>
      </c>
      <c r="CQ102">
        <v>2286</v>
      </c>
      <c r="CR102">
        <v>3836</v>
      </c>
      <c r="CS102">
        <v>2484</v>
      </c>
      <c r="CT102">
        <v>4007</v>
      </c>
      <c r="CU102">
        <v>2681</v>
      </c>
      <c r="CV102">
        <v>2721</v>
      </c>
      <c r="CW102">
        <v>7044</v>
      </c>
      <c r="CX102">
        <v>12136</v>
      </c>
      <c r="CY102">
        <v>9594</v>
      </c>
      <c r="CZ102">
        <v>17439</v>
      </c>
      <c r="DA102">
        <v>19313</v>
      </c>
      <c r="DB102">
        <v>8150</v>
      </c>
      <c r="DC102">
        <v>19470</v>
      </c>
      <c r="DD102">
        <v>10601</v>
      </c>
      <c r="DE102">
        <v>8287</v>
      </c>
      <c r="DF102">
        <v>21376</v>
      </c>
      <c r="DG102">
        <v>20362</v>
      </c>
      <c r="DH102">
        <v>13859</v>
      </c>
      <c r="DI102">
        <v>15176</v>
      </c>
      <c r="DJ102">
        <v>17865</v>
      </c>
      <c r="DK102">
        <v>9447</v>
      </c>
      <c r="DL102">
        <v>23395</v>
      </c>
      <c r="DM102">
        <v>17154</v>
      </c>
    </row>
    <row r="103" spans="1:117" x14ac:dyDescent="0.25">
      <c r="A103" t="s">
        <v>262</v>
      </c>
      <c r="B103" s="200" t="str">
        <f>IF(A103="","",VLOOKUP(A103,Config!K$6:L$26,2,FALSE))</f>
        <v>Guadeloupe</v>
      </c>
      <c r="C103">
        <v>5</v>
      </c>
      <c r="D103" t="s">
        <v>8166</v>
      </c>
      <c r="E103" t="s">
        <v>8163</v>
      </c>
      <c r="F103" t="s">
        <v>8164</v>
      </c>
      <c r="G103" t="s">
        <v>8182</v>
      </c>
      <c r="H103" s="49">
        <v>3</v>
      </c>
      <c r="I103" s="49">
        <v>7</v>
      </c>
      <c r="K103" s="49">
        <v>2</v>
      </c>
      <c r="BT103">
        <v>1589</v>
      </c>
      <c r="BU103">
        <v>1631</v>
      </c>
      <c r="BV103">
        <v>2953</v>
      </c>
      <c r="BW103">
        <v>3112</v>
      </c>
      <c r="BX103">
        <v>2059</v>
      </c>
      <c r="BY103">
        <v>3593</v>
      </c>
      <c r="BZ103">
        <v>2977</v>
      </c>
      <c r="CA103">
        <v>7253</v>
      </c>
      <c r="CB103">
        <v>4885</v>
      </c>
      <c r="CC103">
        <v>4648</v>
      </c>
      <c r="CD103">
        <v>4861</v>
      </c>
      <c r="CE103">
        <v>6732</v>
      </c>
      <c r="CF103">
        <v>10083</v>
      </c>
      <c r="CG103">
        <v>6361</v>
      </c>
      <c r="CH103">
        <v>5211</v>
      </c>
      <c r="CI103">
        <v>5013</v>
      </c>
      <c r="CJ103">
        <v>5440</v>
      </c>
      <c r="CK103">
        <v>4701</v>
      </c>
      <c r="CL103">
        <v>3560</v>
      </c>
      <c r="CM103">
        <v>3301</v>
      </c>
      <c r="CN103">
        <v>4711</v>
      </c>
      <c r="CO103">
        <v>3983</v>
      </c>
      <c r="CP103">
        <v>5136</v>
      </c>
      <c r="CQ103">
        <v>8983</v>
      </c>
      <c r="CR103">
        <v>8307</v>
      </c>
      <c r="CS103">
        <v>2304</v>
      </c>
      <c r="CT103">
        <v>3452</v>
      </c>
      <c r="CU103">
        <v>4531</v>
      </c>
      <c r="CV103">
        <v>4019</v>
      </c>
      <c r="CW103">
        <v>2668</v>
      </c>
      <c r="CX103">
        <v>6494</v>
      </c>
      <c r="CY103">
        <v>5351</v>
      </c>
      <c r="CZ103">
        <v>8891</v>
      </c>
      <c r="DA103">
        <v>4480</v>
      </c>
      <c r="DB103">
        <v>4991</v>
      </c>
      <c r="DC103">
        <v>4736</v>
      </c>
      <c r="DD103">
        <v>5182</v>
      </c>
      <c r="DE103">
        <v>6712</v>
      </c>
      <c r="DF103">
        <v>7780</v>
      </c>
      <c r="DG103">
        <v>11950</v>
      </c>
      <c r="DH103">
        <v>7938</v>
      </c>
      <c r="DI103">
        <v>9733</v>
      </c>
      <c r="DJ103">
        <v>8616</v>
      </c>
      <c r="DK103">
        <v>9176</v>
      </c>
      <c r="DL103">
        <v>14457</v>
      </c>
      <c r="DM103">
        <v>13294</v>
      </c>
    </row>
    <row r="104" spans="1:117" x14ac:dyDescent="0.25">
      <c r="A104" t="s">
        <v>262</v>
      </c>
      <c r="B104" s="200" t="str">
        <f>IF(A104="","",VLOOKUP(A104,Config!K$6:L$26,2,FALSE))</f>
        <v>Guadeloupe</v>
      </c>
      <c r="C104">
        <v>6</v>
      </c>
      <c r="D104" t="s">
        <v>8167</v>
      </c>
      <c r="E104" t="s">
        <v>8163</v>
      </c>
      <c r="F104" t="s">
        <v>8164</v>
      </c>
      <c r="G104" t="s">
        <v>8182</v>
      </c>
      <c r="H104" s="49">
        <v>3</v>
      </c>
      <c r="I104" s="49">
        <v>8</v>
      </c>
      <c r="K104" s="49">
        <v>2</v>
      </c>
      <c r="BT104">
        <v>359</v>
      </c>
      <c r="BU104">
        <v>357</v>
      </c>
      <c r="BV104">
        <v>364</v>
      </c>
      <c r="BW104">
        <v>380</v>
      </c>
      <c r="BX104">
        <v>380</v>
      </c>
      <c r="BY104">
        <v>390</v>
      </c>
      <c r="BZ104">
        <v>389</v>
      </c>
      <c r="CA104">
        <v>392</v>
      </c>
      <c r="CB104">
        <v>520</v>
      </c>
      <c r="CC104">
        <v>472</v>
      </c>
      <c r="CD104">
        <v>470</v>
      </c>
      <c r="CE104">
        <v>484</v>
      </c>
      <c r="CF104">
        <v>496</v>
      </c>
      <c r="CG104">
        <v>497</v>
      </c>
      <c r="CH104">
        <v>500</v>
      </c>
      <c r="CI104">
        <v>515</v>
      </c>
      <c r="CJ104">
        <v>519</v>
      </c>
      <c r="CK104">
        <v>561</v>
      </c>
      <c r="CL104">
        <v>610</v>
      </c>
      <c r="CM104">
        <v>636</v>
      </c>
      <c r="CN104">
        <v>1064</v>
      </c>
      <c r="CO104">
        <v>1076</v>
      </c>
      <c r="CP104">
        <v>1129</v>
      </c>
      <c r="CQ104">
        <v>1163</v>
      </c>
      <c r="CR104">
        <v>1165</v>
      </c>
      <c r="CS104">
        <v>1174</v>
      </c>
      <c r="CT104">
        <v>953</v>
      </c>
      <c r="CU104">
        <v>1108</v>
      </c>
      <c r="CV104">
        <v>1071</v>
      </c>
      <c r="CW104">
        <v>1088</v>
      </c>
      <c r="CX104">
        <v>1089</v>
      </c>
      <c r="CY104">
        <v>1097</v>
      </c>
      <c r="CZ104">
        <v>1078</v>
      </c>
      <c r="DA104">
        <v>1083</v>
      </c>
      <c r="DB104">
        <v>1122</v>
      </c>
      <c r="DC104">
        <v>1115</v>
      </c>
      <c r="DD104">
        <v>1147</v>
      </c>
      <c r="DE104">
        <v>1156</v>
      </c>
      <c r="DF104">
        <v>1176</v>
      </c>
      <c r="DG104">
        <v>1189</v>
      </c>
      <c r="DH104">
        <v>1203</v>
      </c>
      <c r="DI104">
        <v>1233</v>
      </c>
      <c r="DJ104">
        <v>1237</v>
      </c>
      <c r="DK104">
        <v>1256</v>
      </c>
      <c r="DL104">
        <v>1270</v>
      </c>
      <c r="DM104">
        <v>1265</v>
      </c>
    </row>
    <row r="105" spans="1:117" x14ac:dyDescent="0.25">
      <c r="A105" t="s">
        <v>262</v>
      </c>
      <c r="B105" s="200" t="str">
        <f>IF(A105="","",VLOOKUP(A105,Config!K$6:L$26,2,FALSE))</f>
        <v>Guadeloupe</v>
      </c>
      <c r="C105">
        <v>7</v>
      </c>
      <c r="D105" t="s">
        <v>8168</v>
      </c>
      <c r="E105" t="s">
        <v>8163</v>
      </c>
      <c r="F105" t="s">
        <v>8174</v>
      </c>
      <c r="G105" t="s">
        <v>8181</v>
      </c>
      <c r="H105" s="49">
        <v>3</v>
      </c>
      <c r="I105" s="49">
        <v>26</v>
      </c>
      <c r="K105" s="49">
        <v>20</v>
      </c>
      <c r="BT105">
        <v>3</v>
      </c>
      <c r="BU105">
        <v>3</v>
      </c>
      <c r="BV105">
        <v>3</v>
      </c>
      <c r="BW105">
        <v>3</v>
      </c>
      <c r="BX105">
        <v>3</v>
      </c>
      <c r="BY105">
        <v>3</v>
      </c>
      <c r="BZ105">
        <v>3</v>
      </c>
      <c r="CA105">
        <v>3</v>
      </c>
      <c r="CB105">
        <v>3</v>
      </c>
      <c r="CC105">
        <v>3</v>
      </c>
      <c r="CD105">
        <v>3</v>
      </c>
      <c r="CE105">
        <v>3</v>
      </c>
      <c r="CF105">
        <v>3</v>
      </c>
      <c r="CG105">
        <v>3</v>
      </c>
      <c r="CH105">
        <v>3</v>
      </c>
      <c r="CI105">
        <v>3</v>
      </c>
      <c r="CJ105">
        <v>3</v>
      </c>
      <c r="CK105">
        <v>3</v>
      </c>
      <c r="CL105">
        <v>3</v>
      </c>
      <c r="CM105">
        <v>3</v>
      </c>
      <c r="CN105">
        <v>3</v>
      </c>
      <c r="CO105">
        <v>3</v>
      </c>
      <c r="CP105">
        <v>3</v>
      </c>
      <c r="CQ105">
        <v>3</v>
      </c>
      <c r="CR105">
        <v>3</v>
      </c>
      <c r="CS105">
        <v>3</v>
      </c>
      <c r="CT105">
        <v>3</v>
      </c>
      <c r="CU105">
        <v>3</v>
      </c>
      <c r="CV105">
        <v>3</v>
      </c>
      <c r="CW105">
        <v>3</v>
      </c>
      <c r="CX105">
        <v>3</v>
      </c>
      <c r="CY105">
        <v>3</v>
      </c>
      <c r="CZ105">
        <v>3</v>
      </c>
      <c r="DA105">
        <v>3</v>
      </c>
      <c r="DB105">
        <v>3</v>
      </c>
      <c r="DC105">
        <v>3</v>
      </c>
      <c r="DD105">
        <v>3</v>
      </c>
      <c r="DE105">
        <v>3</v>
      </c>
      <c r="DF105">
        <v>3</v>
      </c>
      <c r="DG105">
        <v>3</v>
      </c>
      <c r="DH105">
        <v>3</v>
      </c>
      <c r="DI105">
        <v>3</v>
      </c>
      <c r="DJ105">
        <v>3</v>
      </c>
      <c r="DK105">
        <v>3</v>
      </c>
      <c r="DL105">
        <v>3</v>
      </c>
      <c r="DM105">
        <v>3</v>
      </c>
    </row>
    <row r="106" spans="1:117" x14ac:dyDescent="0.25">
      <c r="A106" t="s">
        <v>262</v>
      </c>
      <c r="B106" s="200" t="str">
        <f>IF(A106="","",VLOOKUP(A106,Config!K$6:L$26,2,FALSE))</f>
        <v>Guadeloupe</v>
      </c>
      <c r="C106">
        <v>8</v>
      </c>
      <c r="D106" t="s">
        <v>8169</v>
      </c>
      <c r="E106" t="s">
        <v>8163</v>
      </c>
      <c r="F106" t="s">
        <v>8174</v>
      </c>
      <c r="G106" t="s">
        <v>8181</v>
      </c>
      <c r="H106" s="49">
        <v>3</v>
      </c>
      <c r="I106" s="49">
        <v>24</v>
      </c>
      <c r="K106" s="49">
        <v>20</v>
      </c>
      <c r="BT106">
        <v>2</v>
      </c>
      <c r="BU106">
        <v>1</v>
      </c>
      <c r="BV106">
        <v>2</v>
      </c>
      <c r="BW106">
        <v>2</v>
      </c>
      <c r="BX106">
        <v>2</v>
      </c>
      <c r="BY106">
        <v>2</v>
      </c>
      <c r="BZ106">
        <v>2</v>
      </c>
      <c r="CA106">
        <v>2</v>
      </c>
      <c r="CB106">
        <v>2</v>
      </c>
      <c r="CC106">
        <v>2</v>
      </c>
      <c r="CD106">
        <v>2</v>
      </c>
      <c r="CE106">
        <v>2</v>
      </c>
      <c r="CF106">
        <v>2</v>
      </c>
      <c r="CG106">
        <v>2</v>
      </c>
      <c r="CH106">
        <v>2</v>
      </c>
      <c r="CI106">
        <v>2</v>
      </c>
      <c r="CJ106">
        <v>2</v>
      </c>
      <c r="CK106">
        <v>1</v>
      </c>
      <c r="CL106">
        <v>2</v>
      </c>
      <c r="CM106">
        <v>2</v>
      </c>
      <c r="CN106">
        <v>2</v>
      </c>
      <c r="CO106">
        <v>1</v>
      </c>
      <c r="CP106">
        <v>2</v>
      </c>
      <c r="CQ106">
        <v>1</v>
      </c>
      <c r="CR106">
        <v>2</v>
      </c>
      <c r="CS106">
        <v>2</v>
      </c>
      <c r="CT106">
        <v>2</v>
      </c>
      <c r="CU106">
        <v>2</v>
      </c>
      <c r="CV106">
        <v>2</v>
      </c>
      <c r="CW106">
        <v>2</v>
      </c>
      <c r="CX106">
        <v>2</v>
      </c>
      <c r="CY106">
        <v>2</v>
      </c>
      <c r="CZ106">
        <v>2</v>
      </c>
      <c r="DA106">
        <v>2</v>
      </c>
      <c r="DB106">
        <v>2</v>
      </c>
      <c r="DC106">
        <v>2</v>
      </c>
      <c r="DD106">
        <v>2</v>
      </c>
      <c r="DE106">
        <v>2</v>
      </c>
      <c r="DF106">
        <v>2</v>
      </c>
      <c r="DG106">
        <v>2</v>
      </c>
      <c r="DH106">
        <v>2</v>
      </c>
      <c r="DI106">
        <v>2</v>
      </c>
      <c r="DJ106">
        <v>2</v>
      </c>
      <c r="DK106">
        <v>2</v>
      </c>
      <c r="DL106">
        <v>2</v>
      </c>
      <c r="DM106">
        <v>2</v>
      </c>
    </row>
    <row r="107" spans="1:117" x14ac:dyDescent="0.25">
      <c r="A107" t="s">
        <v>262</v>
      </c>
      <c r="B107" s="200" t="str">
        <f>IF(A107="","",VLOOKUP(A107,Config!K$6:L$26,2,FALSE))</f>
        <v>Guadeloupe</v>
      </c>
      <c r="C107">
        <v>9</v>
      </c>
      <c r="D107" t="s">
        <v>8170</v>
      </c>
      <c r="E107" t="s">
        <v>8163</v>
      </c>
      <c r="F107" t="s">
        <v>8174</v>
      </c>
      <c r="G107" t="s">
        <v>8181</v>
      </c>
      <c r="H107" s="49">
        <v>3</v>
      </c>
      <c r="I107" s="49">
        <v>22</v>
      </c>
      <c r="K107" s="49">
        <v>20</v>
      </c>
      <c r="BT107">
        <v>4</v>
      </c>
      <c r="BU107">
        <v>4</v>
      </c>
      <c r="BV107">
        <v>4</v>
      </c>
      <c r="BW107">
        <v>4</v>
      </c>
      <c r="BX107">
        <v>4</v>
      </c>
      <c r="BY107">
        <v>4</v>
      </c>
      <c r="BZ107">
        <v>4</v>
      </c>
      <c r="CA107">
        <v>4</v>
      </c>
      <c r="CB107">
        <v>4</v>
      </c>
      <c r="CC107">
        <v>4</v>
      </c>
      <c r="CD107">
        <v>4</v>
      </c>
      <c r="CE107">
        <v>4</v>
      </c>
      <c r="CF107">
        <v>4</v>
      </c>
      <c r="CG107">
        <v>4</v>
      </c>
      <c r="CH107">
        <v>4</v>
      </c>
      <c r="CI107">
        <v>4</v>
      </c>
      <c r="CJ107">
        <v>4</v>
      </c>
      <c r="CK107">
        <v>4</v>
      </c>
      <c r="CL107">
        <v>4</v>
      </c>
      <c r="CM107">
        <v>4</v>
      </c>
      <c r="CN107">
        <v>4</v>
      </c>
      <c r="CO107">
        <v>4</v>
      </c>
      <c r="CP107">
        <v>4</v>
      </c>
      <c r="CQ107">
        <v>4</v>
      </c>
      <c r="CR107">
        <v>4</v>
      </c>
      <c r="CS107">
        <v>4</v>
      </c>
      <c r="CT107">
        <v>4</v>
      </c>
      <c r="CU107">
        <v>4</v>
      </c>
      <c r="CV107">
        <v>4</v>
      </c>
      <c r="CW107">
        <v>4</v>
      </c>
      <c r="CX107">
        <v>4</v>
      </c>
      <c r="CY107">
        <v>4</v>
      </c>
      <c r="CZ107">
        <v>4</v>
      </c>
      <c r="DA107">
        <v>4</v>
      </c>
      <c r="DB107">
        <v>4</v>
      </c>
      <c r="DC107">
        <v>4</v>
      </c>
      <c r="DD107">
        <v>4</v>
      </c>
      <c r="DE107">
        <v>4</v>
      </c>
      <c r="DF107">
        <v>4</v>
      </c>
      <c r="DG107">
        <v>4</v>
      </c>
      <c r="DH107">
        <v>4</v>
      </c>
      <c r="DI107">
        <v>4</v>
      </c>
      <c r="DJ107">
        <v>4</v>
      </c>
      <c r="DK107">
        <v>4</v>
      </c>
      <c r="DL107">
        <v>4</v>
      </c>
      <c r="DM107">
        <v>4</v>
      </c>
    </row>
    <row r="108" spans="1:117" x14ac:dyDescent="0.25">
      <c r="A108" t="s">
        <v>262</v>
      </c>
      <c r="B108" s="200" t="str">
        <f>IF(A108="","",VLOOKUP(A108,Config!K$6:L$26,2,FALSE))</f>
        <v>Guadeloupe</v>
      </c>
      <c r="C108">
        <v>10</v>
      </c>
      <c r="D108" t="s">
        <v>8171</v>
      </c>
      <c r="E108" t="s">
        <v>8163</v>
      </c>
      <c r="F108" t="s">
        <v>8174</v>
      </c>
      <c r="G108" t="s">
        <v>8182</v>
      </c>
      <c r="H108" s="49">
        <v>3</v>
      </c>
      <c r="I108" s="49">
        <v>5</v>
      </c>
      <c r="K108" s="49">
        <v>2</v>
      </c>
      <c r="BT108">
        <v>2012</v>
      </c>
      <c r="BU108">
        <v>1782</v>
      </c>
      <c r="BV108">
        <v>2797</v>
      </c>
      <c r="BW108">
        <v>2462</v>
      </c>
      <c r="BX108">
        <v>2725</v>
      </c>
      <c r="BY108">
        <v>3218</v>
      </c>
      <c r="BZ108">
        <v>3077</v>
      </c>
      <c r="CA108">
        <v>3204</v>
      </c>
      <c r="CB108">
        <v>4315</v>
      </c>
      <c r="CC108">
        <v>3692</v>
      </c>
      <c r="CD108">
        <v>3505</v>
      </c>
      <c r="CE108">
        <v>4481</v>
      </c>
      <c r="CF108">
        <v>5532</v>
      </c>
      <c r="CG108">
        <v>5544</v>
      </c>
      <c r="CH108">
        <v>6148</v>
      </c>
      <c r="CI108">
        <v>5475</v>
      </c>
      <c r="CJ108">
        <v>7110</v>
      </c>
      <c r="CK108">
        <v>6128</v>
      </c>
      <c r="CL108">
        <v>8160</v>
      </c>
      <c r="CM108">
        <v>6687</v>
      </c>
      <c r="CN108">
        <v>8897</v>
      </c>
      <c r="CO108">
        <v>7176</v>
      </c>
      <c r="CP108">
        <v>8705</v>
      </c>
      <c r="CQ108">
        <v>7094</v>
      </c>
      <c r="CR108">
        <v>10974</v>
      </c>
      <c r="CS108">
        <v>11839</v>
      </c>
      <c r="CT108">
        <v>22375</v>
      </c>
      <c r="CU108">
        <v>17786</v>
      </c>
      <c r="CV108">
        <v>18771</v>
      </c>
      <c r="CW108">
        <v>4826</v>
      </c>
      <c r="CX108">
        <v>20290</v>
      </c>
      <c r="CY108">
        <v>22335</v>
      </c>
      <c r="CZ108">
        <v>26444</v>
      </c>
      <c r="DA108">
        <v>25466</v>
      </c>
      <c r="DB108">
        <v>28311</v>
      </c>
      <c r="DC108">
        <v>26237</v>
      </c>
      <c r="DD108">
        <v>29903</v>
      </c>
      <c r="DE108">
        <v>28186</v>
      </c>
      <c r="DF108">
        <v>31636</v>
      </c>
      <c r="DG108">
        <v>31222</v>
      </c>
      <c r="DH108">
        <v>31186</v>
      </c>
      <c r="DI108">
        <v>31868</v>
      </c>
      <c r="DJ108">
        <v>33506</v>
      </c>
      <c r="DK108">
        <v>30247</v>
      </c>
      <c r="DL108">
        <v>32437</v>
      </c>
      <c r="DM108">
        <v>37867</v>
      </c>
    </row>
    <row r="109" spans="1:117" x14ac:dyDescent="0.25">
      <c r="A109" t="s">
        <v>262</v>
      </c>
      <c r="B109" s="200" t="str">
        <f>IF(A109="","",VLOOKUP(A109,Config!K$6:L$26,2,FALSE))</f>
        <v>Guadeloupe</v>
      </c>
      <c r="C109">
        <v>11</v>
      </c>
      <c r="D109" t="s">
        <v>8172</v>
      </c>
      <c r="E109" t="s">
        <v>8163</v>
      </c>
      <c r="F109" t="s">
        <v>8174</v>
      </c>
      <c r="G109" t="s">
        <v>8182</v>
      </c>
      <c r="H109" s="49">
        <v>3</v>
      </c>
      <c r="I109" s="49">
        <v>14</v>
      </c>
      <c r="K109" s="49">
        <v>12</v>
      </c>
      <c r="BT109">
        <v>57</v>
      </c>
      <c r="BU109">
        <v>47</v>
      </c>
      <c r="BV109">
        <v>123</v>
      </c>
      <c r="BW109">
        <v>68</v>
      </c>
      <c r="BX109">
        <v>37</v>
      </c>
      <c r="BY109">
        <v>86</v>
      </c>
      <c r="BZ109">
        <v>69</v>
      </c>
      <c r="CA109">
        <v>192</v>
      </c>
      <c r="CB109">
        <v>134</v>
      </c>
      <c r="CC109">
        <v>104</v>
      </c>
      <c r="CD109">
        <v>95</v>
      </c>
      <c r="CE109">
        <v>126</v>
      </c>
      <c r="CF109">
        <v>216</v>
      </c>
      <c r="CG109">
        <v>131</v>
      </c>
      <c r="CH109">
        <v>135</v>
      </c>
      <c r="CI109">
        <v>105</v>
      </c>
      <c r="CJ109">
        <v>138</v>
      </c>
      <c r="CK109">
        <v>110</v>
      </c>
      <c r="CL109">
        <v>78</v>
      </c>
      <c r="CM109">
        <v>77</v>
      </c>
      <c r="CN109">
        <v>118</v>
      </c>
      <c r="CO109">
        <v>73</v>
      </c>
      <c r="CP109">
        <v>139</v>
      </c>
      <c r="CQ109">
        <v>270</v>
      </c>
      <c r="CR109">
        <v>234</v>
      </c>
      <c r="CS109">
        <v>68</v>
      </c>
      <c r="CT109">
        <v>55</v>
      </c>
      <c r="CU109">
        <v>147</v>
      </c>
      <c r="CV109">
        <v>250</v>
      </c>
      <c r="CW109">
        <v>159</v>
      </c>
      <c r="CX109">
        <v>242</v>
      </c>
      <c r="CY109">
        <v>174</v>
      </c>
      <c r="CZ109">
        <v>296</v>
      </c>
      <c r="DA109">
        <v>234</v>
      </c>
      <c r="DB109">
        <v>241</v>
      </c>
      <c r="DC109">
        <v>217</v>
      </c>
      <c r="DD109">
        <v>289</v>
      </c>
      <c r="DE109">
        <v>300</v>
      </c>
      <c r="DF109">
        <v>1997</v>
      </c>
      <c r="DG109">
        <v>1990</v>
      </c>
      <c r="DH109">
        <v>1867</v>
      </c>
      <c r="DI109">
        <v>2109</v>
      </c>
      <c r="DJ109">
        <v>1844</v>
      </c>
      <c r="DK109">
        <v>917</v>
      </c>
      <c r="DL109">
        <v>2201</v>
      </c>
      <c r="DM109">
        <v>2118</v>
      </c>
    </row>
    <row r="110" spans="1:117" x14ac:dyDescent="0.25">
      <c r="A110" t="s">
        <v>262</v>
      </c>
      <c r="B110" s="200" t="str">
        <f>IF(A110="","",VLOOKUP(A110,Config!K$6:L$26,2,FALSE))</f>
        <v>Guadeloupe</v>
      </c>
      <c r="C110">
        <v>12</v>
      </c>
      <c r="D110" t="s">
        <v>8173</v>
      </c>
      <c r="E110" t="s">
        <v>8163</v>
      </c>
      <c r="F110" t="s">
        <v>8174</v>
      </c>
      <c r="G110" t="s">
        <v>8182</v>
      </c>
      <c r="H110" s="49">
        <v>3</v>
      </c>
      <c r="I110" s="49">
        <v>6</v>
      </c>
      <c r="K110" s="49">
        <v>2</v>
      </c>
      <c r="BT110">
        <v>15</v>
      </c>
      <c r="BU110">
        <v>17</v>
      </c>
      <c r="BV110">
        <v>18</v>
      </c>
      <c r="BW110">
        <v>19</v>
      </c>
      <c r="BX110">
        <v>21</v>
      </c>
      <c r="BY110">
        <v>21</v>
      </c>
      <c r="BZ110">
        <v>23</v>
      </c>
      <c r="CA110">
        <v>23</v>
      </c>
      <c r="CB110">
        <v>23</v>
      </c>
      <c r="CC110">
        <v>23</v>
      </c>
      <c r="CD110">
        <v>23</v>
      </c>
      <c r="CE110">
        <v>23</v>
      </c>
      <c r="CF110">
        <v>24</v>
      </c>
      <c r="CG110">
        <v>24</v>
      </c>
      <c r="CH110">
        <v>24</v>
      </c>
      <c r="CI110">
        <v>24</v>
      </c>
      <c r="CJ110">
        <v>24</v>
      </c>
      <c r="CK110">
        <v>24</v>
      </c>
      <c r="CL110">
        <v>24</v>
      </c>
      <c r="CM110">
        <v>24</v>
      </c>
      <c r="CN110">
        <v>25</v>
      </c>
      <c r="CO110">
        <v>25</v>
      </c>
      <c r="CP110">
        <v>24</v>
      </c>
      <c r="CQ110">
        <v>25</v>
      </c>
      <c r="CR110">
        <v>26</v>
      </c>
      <c r="CS110">
        <v>27</v>
      </c>
      <c r="CT110">
        <v>24</v>
      </c>
      <c r="CU110">
        <v>22</v>
      </c>
      <c r="CV110">
        <v>23</v>
      </c>
      <c r="CW110">
        <v>24</v>
      </c>
      <c r="CX110">
        <v>25</v>
      </c>
      <c r="CY110">
        <v>25</v>
      </c>
      <c r="CZ110">
        <v>25</v>
      </c>
      <c r="DA110">
        <v>25</v>
      </c>
      <c r="DB110">
        <v>26</v>
      </c>
      <c r="DC110">
        <v>27</v>
      </c>
      <c r="DD110">
        <v>38</v>
      </c>
      <c r="DE110">
        <v>28</v>
      </c>
      <c r="DF110">
        <v>28</v>
      </c>
      <c r="DG110">
        <v>26</v>
      </c>
      <c r="DH110">
        <v>26</v>
      </c>
      <c r="DI110">
        <v>26</v>
      </c>
      <c r="DJ110">
        <v>27</v>
      </c>
      <c r="DK110">
        <v>27</v>
      </c>
      <c r="DL110">
        <v>26</v>
      </c>
      <c r="DM110">
        <v>25</v>
      </c>
    </row>
    <row r="111" spans="1:117" x14ac:dyDescent="0.25">
      <c r="A111" t="s">
        <v>262</v>
      </c>
      <c r="B111" s="200" t="str">
        <f>IF(A111="","",VLOOKUP(A111,Config!K$6:L$26,2,FALSE))</f>
        <v>Guadeloupe</v>
      </c>
      <c r="C111">
        <v>13</v>
      </c>
      <c r="D111" t="s">
        <v>8175</v>
      </c>
      <c r="E111" t="s">
        <v>8163</v>
      </c>
      <c r="F111" t="s">
        <v>8176</v>
      </c>
      <c r="G111" t="s">
        <v>8182</v>
      </c>
      <c r="H111" s="49">
        <v>3</v>
      </c>
      <c r="I111" s="49">
        <v>6</v>
      </c>
      <c r="K111" s="49">
        <v>2</v>
      </c>
      <c r="BT111">
        <v>1110</v>
      </c>
      <c r="BU111">
        <v>1192</v>
      </c>
      <c r="BV111">
        <v>1257</v>
      </c>
      <c r="BW111">
        <v>1277</v>
      </c>
      <c r="BX111">
        <v>1271</v>
      </c>
      <c r="BY111">
        <v>1273</v>
      </c>
      <c r="BZ111">
        <v>1266</v>
      </c>
      <c r="CA111">
        <v>1279</v>
      </c>
      <c r="CB111">
        <v>1302</v>
      </c>
      <c r="CC111">
        <v>1268</v>
      </c>
      <c r="CD111">
        <v>1276</v>
      </c>
      <c r="CE111">
        <v>1305</v>
      </c>
      <c r="CF111">
        <v>1380</v>
      </c>
      <c r="CG111">
        <v>1388</v>
      </c>
      <c r="CH111">
        <v>1399</v>
      </c>
      <c r="CI111">
        <v>1410</v>
      </c>
      <c r="CJ111">
        <v>1409</v>
      </c>
      <c r="CK111">
        <v>1406</v>
      </c>
      <c r="CL111">
        <v>1451</v>
      </c>
      <c r="CM111">
        <v>1454</v>
      </c>
      <c r="CN111">
        <v>1488</v>
      </c>
      <c r="CO111">
        <v>1490</v>
      </c>
      <c r="CP111">
        <v>1511</v>
      </c>
      <c r="CQ111">
        <v>1540</v>
      </c>
      <c r="CR111">
        <v>1552</v>
      </c>
      <c r="CS111">
        <v>1577</v>
      </c>
      <c r="CT111">
        <v>1495</v>
      </c>
      <c r="CU111">
        <v>1509</v>
      </c>
      <c r="CV111">
        <v>1525</v>
      </c>
      <c r="CW111">
        <v>1532</v>
      </c>
      <c r="CX111">
        <v>1534</v>
      </c>
      <c r="CY111">
        <v>1539</v>
      </c>
      <c r="CZ111">
        <v>1538</v>
      </c>
      <c r="DA111">
        <v>1540</v>
      </c>
      <c r="DB111">
        <v>1546</v>
      </c>
      <c r="DC111">
        <v>1549</v>
      </c>
      <c r="DD111">
        <v>1584</v>
      </c>
      <c r="DE111">
        <v>1651</v>
      </c>
      <c r="DF111">
        <v>1671</v>
      </c>
      <c r="DG111">
        <v>1760</v>
      </c>
      <c r="DH111">
        <v>1763</v>
      </c>
      <c r="DI111">
        <v>1773</v>
      </c>
      <c r="DJ111">
        <v>1778</v>
      </c>
      <c r="DK111">
        <v>1772</v>
      </c>
      <c r="DL111">
        <v>1772</v>
      </c>
      <c r="DM111">
        <v>1790</v>
      </c>
    </row>
    <row r="112" spans="1:117" x14ac:dyDescent="0.25">
      <c r="A112" t="s">
        <v>262</v>
      </c>
      <c r="B112" s="200" t="str">
        <f>IF(A112="","",VLOOKUP(A112,Config!K$6:L$26,2,FALSE))</f>
        <v>Guadeloupe</v>
      </c>
      <c r="C112">
        <v>14</v>
      </c>
      <c r="D112" t="s">
        <v>8177</v>
      </c>
      <c r="E112" t="s">
        <v>29</v>
      </c>
      <c r="F112" t="s">
        <v>7955</v>
      </c>
      <c r="G112" t="s">
        <v>8183</v>
      </c>
      <c r="H112" s="49">
        <v>6</v>
      </c>
      <c r="I112" s="49">
        <v>3</v>
      </c>
      <c r="K112" s="49">
        <v>1</v>
      </c>
      <c r="BT112">
        <v>2878</v>
      </c>
      <c r="BU112">
        <v>2878</v>
      </c>
      <c r="BV112">
        <v>4225</v>
      </c>
      <c r="BW112">
        <v>4225</v>
      </c>
      <c r="BX112">
        <v>4225</v>
      </c>
      <c r="BY112">
        <v>4225</v>
      </c>
      <c r="BZ112">
        <v>4225</v>
      </c>
      <c r="CA112">
        <v>4225</v>
      </c>
      <c r="CB112">
        <v>4225</v>
      </c>
      <c r="CC112">
        <v>4225</v>
      </c>
      <c r="CD112">
        <v>4225</v>
      </c>
      <c r="CE112">
        <v>4225</v>
      </c>
      <c r="CF112">
        <v>3819</v>
      </c>
      <c r="CG112">
        <v>3819</v>
      </c>
      <c r="CH112">
        <v>3819</v>
      </c>
      <c r="CI112">
        <v>3819</v>
      </c>
      <c r="CJ112">
        <v>3819</v>
      </c>
      <c r="CK112">
        <v>3819</v>
      </c>
      <c r="CL112">
        <v>3819</v>
      </c>
      <c r="CM112">
        <v>3819</v>
      </c>
      <c r="CN112">
        <v>3819</v>
      </c>
      <c r="CO112">
        <v>3819</v>
      </c>
      <c r="CP112">
        <v>3819</v>
      </c>
      <c r="CQ112">
        <v>3819</v>
      </c>
      <c r="CR112">
        <v>3982</v>
      </c>
      <c r="CS112">
        <v>3982</v>
      </c>
      <c r="CT112">
        <v>3982</v>
      </c>
      <c r="CU112">
        <v>3982</v>
      </c>
      <c r="CV112">
        <v>3982</v>
      </c>
      <c r="CW112">
        <v>3982</v>
      </c>
      <c r="CX112">
        <v>3982</v>
      </c>
      <c r="CY112">
        <v>3982</v>
      </c>
      <c r="CZ112">
        <v>3982</v>
      </c>
      <c r="DA112">
        <v>3982</v>
      </c>
      <c r="DB112">
        <v>3982</v>
      </c>
      <c r="DC112">
        <v>3982</v>
      </c>
      <c r="DD112">
        <v>3982</v>
      </c>
      <c r="DE112">
        <v>3982</v>
      </c>
      <c r="DF112">
        <v>3982</v>
      </c>
      <c r="DG112">
        <v>3982</v>
      </c>
      <c r="DH112">
        <v>3982</v>
      </c>
      <c r="DI112">
        <v>3982</v>
      </c>
      <c r="DJ112">
        <v>3982</v>
      </c>
      <c r="DK112">
        <v>3982</v>
      </c>
      <c r="DL112">
        <v>3982</v>
      </c>
      <c r="DM112">
        <v>3982</v>
      </c>
    </row>
    <row r="113" spans="1:117" x14ac:dyDescent="0.25">
      <c r="A113" t="s">
        <v>262</v>
      </c>
      <c r="B113" s="200" t="str">
        <f>IF(A113="","",VLOOKUP(A113,Config!K$6:L$26,2,FALSE))</f>
        <v>Guadeloupe</v>
      </c>
      <c r="C113">
        <v>15</v>
      </c>
      <c r="D113" t="s">
        <v>8178</v>
      </c>
      <c r="E113" t="s">
        <v>8163</v>
      </c>
      <c r="F113" t="s">
        <v>8176</v>
      </c>
      <c r="G113" t="s">
        <v>8182</v>
      </c>
      <c r="H113" s="49">
        <v>3</v>
      </c>
      <c r="I113" s="49">
        <v>10</v>
      </c>
      <c r="K113" s="49">
        <v>8</v>
      </c>
      <c r="BT113">
        <v>348</v>
      </c>
      <c r="BU113">
        <v>433</v>
      </c>
      <c r="BV113">
        <v>460</v>
      </c>
      <c r="BW113">
        <v>396</v>
      </c>
      <c r="BX113">
        <v>441</v>
      </c>
      <c r="BY113">
        <v>470</v>
      </c>
      <c r="BZ113">
        <v>378</v>
      </c>
      <c r="CA113">
        <v>198</v>
      </c>
      <c r="CB113">
        <v>420</v>
      </c>
      <c r="CC113">
        <v>334</v>
      </c>
      <c r="CD113">
        <v>340</v>
      </c>
      <c r="CE113">
        <v>314</v>
      </c>
      <c r="CF113">
        <v>287</v>
      </c>
      <c r="CG113">
        <v>362</v>
      </c>
      <c r="CH113">
        <v>448</v>
      </c>
      <c r="CI113">
        <v>325</v>
      </c>
      <c r="CJ113">
        <v>345</v>
      </c>
      <c r="CK113">
        <v>380</v>
      </c>
      <c r="CL113">
        <v>208</v>
      </c>
      <c r="CM113">
        <v>401</v>
      </c>
      <c r="CN113">
        <v>575</v>
      </c>
      <c r="CO113">
        <v>647</v>
      </c>
      <c r="CP113">
        <v>746</v>
      </c>
      <c r="CQ113">
        <v>1642</v>
      </c>
      <c r="CR113">
        <v>4267</v>
      </c>
      <c r="CS113">
        <v>3844</v>
      </c>
      <c r="CT113">
        <v>3089</v>
      </c>
      <c r="CU113">
        <v>2619</v>
      </c>
      <c r="CV113">
        <v>2020</v>
      </c>
      <c r="CW113">
        <v>2454</v>
      </c>
      <c r="CX113">
        <v>1852</v>
      </c>
      <c r="CY113">
        <v>884</v>
      </c>
      <c r="CZ113">
        <v>1912</v>
      </c>
      <c r="DA113">
        <v>2543</v>
      </c>
      <c r="DB113">
        <v>2773</v>
      </c>
      <c r="DC113">
        <v>2603</v>
      </c>
      <c r="DD113">
        <v>1301</v>
      </c>
      <c r="DE113">
        <v>1118</v>
      </c>
      <c r="DF113">
        <v>2090</v>
      </c>
      <c r="DG113">
        <v>4327</v>
      </c>
      <c r="DH113">
        <v>5084</v>
      </c>
      <c r="DI113">
        <v>3898</v>
      </c>
      <c r="DJ113">
        <v>3025</v>
      </c>
      <c r="DK113">
        <v>1010</v>
      </c>
      <c r="DL113">
        <v>2443</v>
      </c>
      <c r="DM113">
        <v>4697</v>
      </c>
    </row>
    <row r="114" spans="1:117" x14ac:dyDescent="0.25">
      <c r="A114" t="s">
        <v>262</v>
      </c>
      <c r="B114" s="200" t="str">
        <f>IF(A114="","",VLOOKUP(A114,Config!K$6:L$26,2,FALSE))</f>
        <v>Guadeloupe</v>
      </c>
      <c r="C114">
        <v>16</v>
      </c>
      <c r="D114" t="s">
        <v>8179</v>
      </c>
      <c r="E114" t="s">
        <v>8163</v>
      </c>
      <c r="F114" t="s">
        <v>8176</v>
      </c>
      <c r="G114" t="s">
        <v>8182</v>
      </c>
      <c r="H114" s="49">
        <v>3</v>
      </c>
      <c r="I114" s="49">
        <v>11</v>
      </c>
      <c r="K114" s="49">
        <v>8</v>
      </c>
      <c r="BT114">
        <v>6780</v>
      </c>
      <c r="BU114">
        <v>7491</v>
      </c>
      <c r="BV114">
        <v>11730</v>
      </c>
      <c r="BW114">
        <v>12343</v>
      </c>
      <c r="BX114">
        <v>7976</v>
      </c>
      <c r="BY114">
        <v>13609</v>
      </c>
      <c r="BZ114">
        <v>11141</v>
      </c>
      <c r="CA114">
        <v>27395</v>
      </c>
      <c r="CB114">
        <v>17700</v>
      </c>
      <c r="CC114">
        <v>15323</v>
      </c>
      <c r="CD114">
        <v>14650</v>
      </c>
      <c r="CE114">
        <v>20607</v>
      </c>
      <c r="CF114">
        <v>29215</v>
      </c>
      <c r="CG114">
        <v>18830</v>
      </c>
      <c r="CH114">
        <v>17018</v>
      </c>
      <c r="CI114">
        <v>15885</v>
      </c>
      <c r="CJ114">
        <v>18697</v>
      </c>
      <c r="CK114">
        <v>16313</v>
      </c>
      <c r="CL114">
        <v>15340</v>
      </c>
      <c r="CM114">
        <v>12199</v>
      </c>
      <c r="CN114">
        <v>15007</v>
      </c>
      <c r="CO114">
        <v>11667</v>
      </c>
      <c r="CP114">
        <v>14999</v>
      </c>
      <c r="CQ114">
        <v>19337</v>
      </c>
      <c r="CR114">
        <v>23632</v>
      </c>
      <c r="CS114">
        <v>16474</v>
      </c>
      <c r="CT114">
        <v>18801</v>
      </c>
      <c r="CU114">
        <v>16895</v>
      </c>
      <c r="CV114">
        <v>16229</v>
      </c>
      <c r="CW114">
        <v>11021</v>
      </c>
      <c r="CX114">
        <v>21453</v>
      </c>
      <c r="CY114">
        <v>19748</v>
      </c>
      <c r="CZ114">
        <v>29688</v>
      </c>
      <c r="DA114">
        <v>22131</v>
      </c>
      <c r="DB114">
        <v>22450</v>
      </c>
      <c r="DC114">
        <v>20089</v>
      </c>
      <c r="DD114">
        <v>22902</v>
      </c>
      <c r="DE114">
        <v>23729</v>
      </c>
      <c r="DF114">
        <v>25937</v>
      </c>
      <c r="DG114">
        <v>32024</v>
      </c>
      <c r="DH114">
        <v>28800</v>
      </c>
      <c r="DI114">
        <v>28190</v>
      </c>
      <c r="DJ114">
        <v>31341</v>
      </c>
      <c r="DK114">
        <v>27841</v>
      </c>
      <c r="DL114">
        <v>35162</v>
      </c>
      <c r="DM114">
        <v>38383</v>
      </c>
    </row>
    <row r="115" spans="1:117" x14ac:dyDescent="0.25">
      <c r="A115" t="s">
        <v>261</v>
      </c>
      <c r="B115" s="200" t="str">
        <f>IF(A115="","",VLOOKUP(A115,Config!K$6:L$26,2,FALSE))</f>
        <v>Guyane</v>
      </c>
      <c r="C115">
        <v>1</v>
      </c>
      <c r="D115" t="s">
        <v>8159</v>
      </c>
      <c r="E115" t="s">
        <v>8163</v>
      </c>
      <c r="F115" t="s">
        <v>8164</v>
      </c>
      <c r="G115" t="s">
        <v>8181</v>
      </c>
      <c r="H115" s="49">
        <v>3</v>
      </c>
      <c r="I115" s="49">
        <v>11</v>
      </c>
      <c r="K115" s="49">
        <v>10</v>
      </c>
      <c r="BT115">
        <v>5</v>
      </c>
      <c r="BU115">
        <v>5</v>
      </c>
      <c r="BV115">
        <v>5</v>
      </c>
      <c r="BW115">
        <v>4</v>
      </c>
      <c r="BX115">
        <v>4</v>
      </c>
      <c r="BY115">
        <v>4</v>
      </c>
      <c r="BZ115">
        <v>4</v>
      </c>
      <c r="CA115">
        <v>5</v>
      </c>
      <c r="CB115">
        <v>8</v>
      </c>
      <c r="CC115">
        <v>8</v>
      </c>
      <c r="CD115">
        <v>8</v>
      </c>
      <c r="CE115">
        <v>8</v>
      </c>
      <c r="CF115">
        <v>9</v>
      </c>
      <c r="CG115">
        <v>9</v>
      </c>
      <c r="CH115">
        <v>10</v>
      </c>
      <c r="CI115">
        <v>11</v>
      </c>
      <c r="CJ115">
        <v>11</v>
      </c>
      <c r="CK115">
        <v>11</v>
      </c>
      <c r="CL115">
        <v>11</v>
      </c>
      <c r="CM115">
        <v>11</v>
      </c>
      <c r="CN115">
        <v>11</v>
      </c>
      <c r="CO115">
        <v>11</v>
      </c>
      <c r="CP115">
        <v>11</v>
      </c>
      <c r="CQ115">
        <v>12</v>
      </c>
      <c r="CR115">
        <v>12</v>
      </c>
      <c r="CS115">
        <v>12</v>
      </c>
      <c r="CT115">
        <v>12</v>
      </c>
      <c r="CU115">
        <v>12</v>
      </c>
      <c r="CV115">
        <v>12</v>
      </c>
      <c r="CW115">
        <v>12</v>
      </c>
      <c r="CX115">
        <v>12</v>
      </c>
      <c r="CY115">
        <v>12</v>
      </c>
      <c r="CZ115">
        <v>12</v>
      </c>
      <c r="DA115">
        <v>12</v>
      </c>
      <c r="DB115">
        <v>12</v>
      </c>
      <c r="DC115">
        <v>12</v>
      </c>
      <c r="DD115">
        <v>12</v>
      </c>
      <c r="DE115">
        <v>12</v>
      </c>
      <c r="DF115">
        <v>12</v>
      </c>
      <c r="DG115">
        <v>12</v>
      </c>
      <c r="DH115">
        <v>12</v>
      </c>
      <c r="DI115">
        <v>12</v>
      </c>
      <c r="DJ115">
        <v>12</v>
      </c>
      <c r="DK115">
        <v>12</v>
      </c>
      <c r="DL115">
        <v>12</v>
      </c>
      <c r="DM115">
        <v>12</v>
      </c>
    </row>
    <row r="116" spans="1:117" x14ac:dyDescent="0.25">
      <c r="A116" t="s">
        <v>261</v>
      </c>
      <c r="B116" s="200" t="str">
        <f>IF(A116="","",VLOOKUP(A116,Config!K$6:L$26,2,FALSE))</f>
        <v>Guyane</v>
      </c>
      <c r="C116">
        <v>2</v>
      </c>
      <c r="D116" t="s">
        <v>8160</v>
      </c>
      <c r="E116" t="s">
        <v>8163</v>
      </c>
      <c r="F116" t="s">
        <v>8164</v>
      </c>
      <c r="G116" t="s">
        <v>8181</v>
      </c>
      <c r="H116" s="49">
        <v>3</v>
      </c>
      <c r="I116" s="49">
        <v>12</v>
      </c>
      <c r="K116" s="49">
        <v>10</v>
      </c>
      <c r="BT116">
        <v>3</v>
      </c>
      <c r="BU116">
        <v>4</v>
      </c>
      <c r="BV116">
        <v>4</v>
      </c>
      <c r="BW116">
        <v>2</v>
      </c>
      <c r="BX116">
        <v>3</v>
      </c>
      <c r="BY116">
        <v>3</v>
      </c>
      <c r="BZ116">
        <v>1</v>
      </c>
      <c r="CA116">
        <v>2</v>
      </c>
      <c r="CB116">
        <v>1</v>
      </c>
      <c r="CC116">
        <v>2</v>
      </c>
      <c r="CD116">
        <v>3</v>
      </c>
      <c r="CE116">
        <v>4</v>
      </c>
      <c r="CF116">
        <v>2</v>
      </c>
      <c r="CG116">
        <v>3</v>
      </c>
      <c r="CH116">
        <v>3</v>
      </c>
      <c r="CI116">
        <v>3</v>
      </c>
      <c r="CJ116">
        <v>4</v>
      </c>
      <c r="CK116">
        <v>5</v>
      </c>
      <c r="CL116">
        <v>5</v>
      </c>
      <c r="CM116">
        <v>4</v>
      </c>
      <c r="CN116">
        <v>4</v>
      </c>
      <c r="CO116">
        <v>7</v>
      </c>
      <c r="CP116">
        <v>8</v>
      </c>
      <c r="CQ116">
        <v>9</v>
      </c>
      <c r="CR116">
        <v>8</v>
      </c>
      <c r="CS116">
        <v>8</v>
      </c>
      <c r="CT116">
        <v>8</v>
      </c>
      <c r="CU116">
        <v>8</v>
      </c>
      <c r="CV116">
        <v>8</v>
      </c>
      <c r="CW116">
        <v>8</v>
      </c>
      <c r="CX116">
        <v>8</v>
      </c>
      <c r="CY116">
        <v>8</v>
      </c>
      <c r="CZ116">
        <v>9</v>
      </c>
      <c r="DA116">
        <v>7</v>
      </c>
      <c r="DB116">
        <v>8</v>
      </c>
      <c r="DC116">
        <v>5</v>
      </c>
      <c r="DD116">
        <v>4</v>
      </c>
      <c r="DE116">
        <v>7</v>
      </c>
      <c r="DF116">
        <v>7</v>
      </c>
      <c r="DG116">
        <v>6</v>
      </c>
      <c r="DH116">
        <v>5</v>
      </c>
      <c r="DI116">
        <v>6</v>
      </c>
      <c r="DJ116">
        <v>7</v>
      </c>
      <c r="DK116">
        <v>5</v>
      </c>
      <c r="DL116">
        <v>9</v>
      </c>
      <c r="DM116">
        <v>4</v>
      </c>
    </row>
    <row r="117" spans="1:117" x14ac:dyDescent="0.25">
      <c r="A117" t="s">
        <v>261</v>
      </c>
      <c r="B117" s="200" t="str">
        <f>IF(A117="","",VLOOKUP(A117,Config!K$6:L$26,2,FALSE))</f>
        <v>Guyane</v>
      </c>
      <c r="C117">
        <v>3</v>
      </c>
      <c r="D117" t="s">
        <v>8161</v>
      </c>
      <c r="E117" t="s">
        <v>8163</v>
      </c>
      <c r="F117" t="s">
        <v>8164</v>
      </c>
      <c r="G117" t="s">
        <v>8181</v>
      </c>
      <c r="H117" s="49">
        <v>3</v>
      </c>
      <c r="I117" s="49">
        <v>13</v>
      </c>
      <c r="K117" s="49">
        <v>10</v>
      </c>
      <c r="BT117">
        <v>15</v>
      </c>
      <c r="BU117">
        <v>15</v>
      </c>
      <c r="BV117">
        <v>15</v>
      </c>
      <c r="BW117">
        <v>14</v>
      </c>
      <c r="BX117">
        <v>14</v>
      </c>
      <c r="BY117">
        <v>14</v>
      </c>
      <c r="BZ117">
        <v>14</v>
      </c>
      <c r="CA117">
        <v>14</v>
      </c>
      <c r="CB117">
        <v>14</v>
      </c>
      <c r="CC117">
        <v>14</v>
      </c>
      <c r="CD117">
        <v>14</v>
      </c>
      <c r="CE117">
        <v>14</v>
      </c>
      <c r="CF117">
        <v>14</v>
      </c>
      <c r="CG117">
        <v>14</v>
      </c>
      <c r="CH117">
        <v>14</v>
      </c>
      <c r="CI117">
        <v>14</v>
      </c>
      <c r="CJ117">
        <v>14</v>
      </c>
      <c r="CK117">
        <v>14</v>
      </c>
      <c r="CL117">
        <v>14</v>
      </c>
      <c r="CM117">
        <v>14</v>
      </c>
      <c r="CN117">
        <v>14</v>
      </c>
      <c r="CO117">
        <v>14</v>
      </c>
      <c r="CP117">
        <v>14</v>
      </c>
      <c r="CQ117">
        <v>14</v>
      </c>
      <c r="CR117">
        <v>14</v>
      </c>
      <c r="CS117">
        <v>14</v>
      </c>
      <c r="CT117">
        <v>14</v>
      </c>
      <c r="CU117">
        <v>14</v>
      </c>
      <c r="CV117">
        <v>14</v>
      </c>
      <c r="CW117">
        <v>14</v>
      </c>
      <c r="CX117">
        <v>14</v>
      </c>
      <c r="CY117">
        <v>14</v>
      </c>
      <c r="CZ117">
        <v>14</v>
      </c>
      <c r="DA117">
        <v>14</v>
      </c>
      <c r="DB117">
        <v>14</v>
      </c>
      <c r="DC117">
        <v>14</v>
      </c>
      <c r="DD117">
        <v>14</v>
      </c>
      <c r="DE117">
        <v>14</v>
      </c>
      <c r="DF117">
        <v>14</v>
      </c>
      <c r="DG117">
        <v>14</v>
      </c>
      <c r="DH117">
        <v>14</v>
      </c>
      <c r="DI117">
        <v>14</v>
      </c>
      <c r="DJ117">
        <v>14</v>
      </c>
      <c r="DK117">
        <v>14</v>
      </c>
      <c r="DL117">
        <v>14</v>
      </c>
      <c r="DM117">
        <v>14</v>
      </c>
    </row>
    <row r="118" spans="1:117" x14ac:dyDescent="0.25">
      <c r="A118" t="s">
        <v>261</v>
      </c>
      <c r="B118" s="200" t="str">
        <f>IF(A118="","",VLOOKUP(A118,Config!K$6:L$26,2,FALSE))</f>
        <v>Guyane</v>
      </c>
      <c r="C118">
        <v>4</v>
      </c>
      <c r="D118" t="s">
        <v>8162</v>
      </c>
      <c r="E118" t="s">
        <v>8163</v>
      </c>
      <c r="F118" t="s">
        <v>8164</v>
      </c>
      <c r="G118" t="s">
        <v>8181</v>
      </c>
      <c r="H118" s="49">
        <v>3</v>
      </c>
      <c r="I118" s="49">
        <v>22</v>
      </c>
      <c r="K118" s="49">
        <v>21</v>
      </c>
      <c r="BT118">
        <v>124</v>
      </c>
      <c r="BU118">
        <v>64</v>
      </c>
      <c r="BV118">
        <v>70</v>
      </c>
      <c r="BW118">
        <v>18</v>
      </c>
      <c r="BX118">
        <v>25</v>
      </c>
      <c r="BY118">
        <v>28</v>
      </c>
      <c r="BZ118">
        <v>21</v>
      </c>
      <c r="CA118">
        <v>3</v>
      </c>
      <c r="CB118">
        <v>2</v>
      </c>
      <c r="CC118">
        <v>90</v>
      </c>
      <c r="CD118">
        <v>22</v>
      </c>
      <c r="CE118">
        <v>324</v>
      </c>
      <c r="CF118">
        <v>12</v>
      </c>
      <c r="CG118">
        <v>16</v>
      </c>
      <c r="CH118">
        <v>19</v>
      </c>
      <c r="CI118">
        <v>32</v>
      </c>
      <c r="CJ118">
        <v>80</v>
      </c>
      <c r="CK118">
        <v>26</v>
      </c>
      <c r="CL118">
        <v>20</v>
      </c>
      <c r="CM118">
        <v>23</v>
      </c>
      <c r="CN118">
        <v>80</v>
      </c>
      <c r="CO118">
        <v>160</v>
      </c>
      <c r="CP118">
        <v>113</v>
      </c>
      <c r="CQ118">
        <v>569</v>
      </c>
      <c r="CR118">
        <v>162</v>
      </c>
      <c r="CS118">
        <v>124</v>
      </c>
      <c r="CT118">
        <v>866</v>
      </c>
      <c r="CU118">
        <v>649</v>
      </c>
      <c r="CV118">
        <v>206</v>
      </c>
      <c r="CW118">
        <v>2276</v>
      </c>
      <c r="CX118">
        <v>3685</v>
      </c>
      <c r="CY118">
        <v>2302</v>
      </c>
      <c r="CZ118">
        <v>3100</v>
      </c>
      <c r="DA118">
        <v>3066</v>
      </c>
      <c r="DB118">
        <v>2065</v>
      </c>
      <c r="DC118">
        <v>521</v>
      </c>
      <c r="DD118">
        <v>3712</v>
      </c>
      <c r="DE118">
        <v>1628</v>
      </c>
      <c r="DF118">
        <v>3311</v>
      </c>
      <c r="DG118">
        <v>3035</v>
      </c>
      <c r="DH118">
        <v>3403</v>
      </c>
      <c r="DI118">
        <v>3122</v>
      </c>
      <c r="DJ118">
        <v>4146</v>
      </c>
      <c r="DK118">
        <v>4192</v>
      </c>
      <c r="DL118">
        <v>5531</v>
      </c>
      <c r="DM118">
        <v>5367</v>
      </c>
    </row>
    <row r="119" spans="1:117" x14ac:dyDescent="0.25">
      <c r="A119" t="s">
        <v>261</v>
      </c>
      <c r="B119" s="200" t="str">
        <f>IF(A119="","",VLOOKUP(A119,Config!K$6:L$26,2,FALSE))</f>
        <v>Guyane</v>
      </c>
      <c r="C119">
        <v>5</v>
      </c>
      <c r="D119" t="s">
        <v>8166</v>
      </c>
      <c r="E119" t="s">
        <v>8163</v>
      </c>
      <c r="F119" t="s">
        <v>8164</v>
      </c>
      <c r="G119" t="s">
        <v>8182</v>
      </c>
      <c r="H119" s="49">
        <v>3</v>
      </c>
      <c r="I119" s="49">
        <v>7</v>
      </c>
      <c r="K119" s="49">
        <v>2</v>
      </c>
      <c r="BT119">
        <v>1788</v>
      </c>
      <c r="BU119">
        <v>1931</v>
      </c>
      <c r="BV119">
        <v>4105</v>
      </c>
      <c r="BW119">
        <v>1553</v>
      </c>
      <c r="BX119">
        <v>1072</v>
      </c>
      <c r="BY119">
        <v>1810</v>
      </c>
      <c r="BZ119">
        <v>1419</v>
      </c>
      <c r="CA119">
        <v>3805</v>
      </c>
      <c r="CB119">
        <v>1972</v>
      </c>
      <c r="CC119">
        <v>2316</v>
      </c>
      <c r="CD119">
        <v>2225</v>
      </c>
      <c r="CE119">
        <v>2996</v>
      </c>
      <c r="CF119">
        <v>4273</v>
      </c>
      <c r="CG119">
        <v>2567</v>
      </c>
      <c r="CH119">
        <v>1948</v>
      </c>
      <c r="CI119">
        <v>1893</v>
      </c>
      <c r="CJ119">
        <v>2250</v>
      </c>
      <c r="CK119">
        <v>1791</v>
      </c>
      <c r="CL119">
        <v>1230</v>
      </c>
      <c r="CM119">
        <v>1127</v>
      </c>
      <c r="CN119">
        <v>1088</v>
      </c>
      <c r="CO119">
        <v>938</v>
      </c>
      <c r="CP119">
        <v>1523</v>
      </c>
      <c r="CQ119">
        <v>3900</v>
      </c>
      <c r="CR119">
        <v>3254</v>
      </c>
      <c r="CS119">
        <v>968</v>
      </c>
      <c r="CT119">
        <v>1309</v>
      </c>
      <c r="CU119">
        <v>2041</v>
      </c>
      <c r="CV119">
        <v>1387</v>
      </c>
      <c r="CW119">
        <v>1007</v>
      </c>
      <c r="CX119">
        <v>2495</v>
      </c>
      <c r="CY119">
        <v>2429</v>
      </c>
      <c r="CZ119">
        <v>4586</v>
      </c>
      <c r="DA119">
        <v>1371</v>
      </c>
      <c r="DB119">
        <v>1465</v>
      </c>
      <c r="DC119">
        <v>1145</v>
      </c>
      <c r="DD119">
        <v>1995</v>
      </c>
      <c r="DE119">
        <v>3252</v>
      </c>
      <c r="DF119">
        <v>3050</v>
      </c>
      <c r="DG119">
        <v>5057</v>
      </c>
      <c r="DH119">
        <v>2861</v>
      </c>
      <c r="DI119">
        <v>3526</v>
      </c>
      <c r="DJ119">
        <v>4884</v>
      </c>
      <c r="DK119">
        <v>4771</v>
      </c>
      <c r="DL119">
        <v>5971</v>
      </c>
      <c r="DM119">
        <v>4770</v>
      </c>
    </row>
    <row r="120" spans="1:117" x14ac:dyDescent="0.25">
      <c r="A120" t="s">
        <v>261</v>
      </c>
      <c r="B120" s="200" t="str">
        <f>IF(A120="","",VLOOKUP(A120,Config!K$6:L$26,2,FALSE))</f>
        <v>Guyane</v>
      </c>
      <c r="C120">
        <v>6</v>
      </c>
      <c r="D120" t="s">
        <v>8167</v>
      </c>
      <c r="E120" t="s">
        <v>8163</v>
      </c>
      <c r="F120" t="s">
        <v>8164</v>
      </c>
      <c r="G120" t="s">
        <v>8182</v>
      </c>
      <c r="H120" s="49">
        <v>3</v>
      </c>
      <c r="I120" s="49">
        <v>8</v>
      </c>
      <c r="K120" s="49">
        <v>2</v>
      </c>
      <c r="BT120">
        <v>423</v>
      </c>
      <c r="BU120">
        <v>426</v>
      </c>
      <c r="BV120">
        <v>472</v>
      </c>
      <c r="BW120">
        <v>168</v>
      </c>
      <c r="BX120">
        <v>171</v>
      </c>
      <c r="BY120">
        <v>177</v>
      </c>
      <c r="BZ120">
        <v>176</v>
      </c>
      <c r="CA120">
        <v>180</v>
      </c>
      <c r="CB120">
        <v>175</v>
      </c>
      <c r="CC120">
        <v>216</v>
      </c>
      <c r="CD120">
        <v>214</v>
      </c>
      <c r="CE120">
        <v>212</v>
      </c>
      <c r="CF120">
        <v>219</v>
      </c>
      <c r="CG120">
        <v>217</v>
      </c>
      <c r="CH120">
        <v>235</v>
      </c>
      <c r="CI120">
        <v>246</v>
      </c>
      <c r="CJ120">
        <v>259</v>
      </c>
      <c r="CK120">
        <v>264</v>
      </c>
      <c r="CL120">
        <v>279</v>
      </c>
      <c r="CM120">
        <v>281</v>
      </c>
      <c r="CN120">
        <v>327</v>
      </c>
      <c r="CO120">
        <v>438</v>
      </c>
      <c r="CP120">
        <v>452</v>
      </c>
      <c r="CQ120">
        <v>468</v>
      </c>
      <c r="CR120">
        <v>471</v>
      </c>
      <c r="CS120">
        <v>508</v>
      </c>
      <c r="CT120">
        <v>512</v>
      </c>
      <c r="CU120">
        <v>574</v>
      </c>
      <c r="CV120">
        <v>581</v>
      </c>
      <c r="CW120">
        <v>580</v>
      </c>
      <c r="CX120">
        <v>762</v>
      </c>
      <c r="CY120">
        <v>763</v>
      </c>
      <c r="CZ120">
        <v>766</v>
      </c>
      <c r="DA120">
        <v>783</v>
      </c>
      <c r="DB120">
        <v>789</v>
      </c>
      <c r="DC120">
        <v>765</v>
      </c>
      <c r="DD120">
        <v>797</v>
      </c>
      <c r="DE120">
        <v>809</v>
      </c>
      <c r="DF120">
        <v>807</v>
      </c>
      <c r="DG120">
        <v>806</v>
      </c>
      <c r="DH120">
        <v>801</v>
      </c>
      <c r="DI120">
        <v>805</v>
      </c>
      <c r="DJ120">
        <v>807</v>
      </c>
      <c r="DK120">
        <v>807</v>
      </c>
      <c r="DL120">
        <v>811</v>
      </c>
      <c r="DM120">
        <v>818</v>
      </c>
    </row>
    <row r="121" spans="1:117" x14ac:dyDescent="0.25">
      <c r="A121" t="s">
        <v>261</v>
      </c>
      <c r="B121" s="200" t="str">
        <f>IF(A121="","",VLOOKUP(A121,Config!K$6:L$26,2,FALSE))</f>
        <v>Guyane</v>
      </c>
      <c r="C121">
        <v>7</v>
      </c>
      <c r="D121" t="s">
        <v>8168</v>
      </c>
      <c r="E121" t="s">
        <v>8163</v>
      </c>
      <c r="F121" t="s">
        <v>8174</v>
      </c>
      <c r="G121" t="s">
        <v>8181</v>
      </c>
      <c r="H121" s="49">
        <v>3</v>
      </c>
      <c r="I121" s="49">
        <v>26</v>
      </c>
      <c r="K121" s="49">
        <v>20</v>
      </c>
      <c r="BT121">
        <v>1</v>
      </c>
      <c r="BU121">
        <v>1</v>
      </c>
      <c r="BV121">
        <v>1</v>
      </c>
      <c r="BW121">
        <v>1</v>
      </c>
      <c r="BX121">
        <v>1</v>
      </c>
      <c r="BY121">
        <v>1</v>
      </c>
      <c r="BZ121">
        <v>1</v>
      </c>
      <c r="CA121">
        <v>1</v>
      </c>
      <c r="CB121">
        <v>1</v>
      </c>
      <c r="CC121">
        <v>1</v>
      </c>
      <c r="CD121">
        <v>1</v>
      </c>
      <c r="CE121">
        <v>1</v>
      </c>
      <c r="CF121">
        <v>1</v>
      </c>
      <c r="CG121">
        <v>1</v>
      </c>
      <c r="CH121">
        <v>1</v>
      </c>
      <c r="CI121">
        <v>1</v>
      </c>
      <c r="CJ121">
        <v>1</v>
      </c>
      <c r="CK121">
        <v>1</v>
      </c>
      <c r="CL121">
        <v>1</v>
      </c>
      <c r="CM121">
        <v>1</v>
      </c>
      <c r="CN121">
        <v>1</v>
      </c>
      <c r="CO121">
        <v>1</v>
      </c>
      <c r="CP121">
        <v>1</v>
      </c>
      <c r="CQ121">
        <v>1</v>
      </c>
      <c r="CR121">
        <v>1</v>
      </c>
      <c r="CS121">
        <v>1</v>
      </c>
      <c r="CT121">
        <v>1</v>
      </c>
      <c r="CU121">
        <v>2</v>
      </c>
      <c r="CV121">
        <v>2</v>
      </c>
      <c r="CW121">
        <v>2</v>
      </c>
      <c r="CX121">
        <v>2</v>
      </c>
      <c r="CY121">
        <v>2</v>
      </c>
      <c r="CZ121">
        <v>2</v>
      </c>
      <c r="DA121">
        <v>2</v>
      </c>
      <c r="DB121">
        <v>2</v>
      </c>
      <c r="DC121">
        <v>2</v>
      </c>
      <c r="DD121">
        <v>2</v>
      </c>
      <c r="DE121">
        <v>2</v>
      </c>
      <c r="DF121">
        <v>2</v>
      </c>
      <c r="DG121">
        <v>2</v>
      </c>
      <c r="DH121">
        <v>2</v>
      </c>
      <c r="DI121">
        <v>2</v>
      </c>
      <c r="DJ121">
        <v>2</v>
      </c>
      <c r="DK121">
        <v>2</v>
      </c>
      <c r="DL121">
        <v>2</v>
      </c>
      <c r="DM121">
        <v>2</v>
      </c>
    </row>
    <row r="122" spans="1:117" x14ac:dyDescent="0.25">
      <c r="A122" t="s">
        <v>261</v>
      </c>
      <c r="B122" s="200" t="str">
        <f>IF(A122="","",VLOOKUP(A122,Config!K$6:L$26,2,FALSE))</f>
        <v>Guyane</v>
      </c>
      <c r="C122">
        <v>8</v>
      </c>
      <c r="D122" t="s">
        <v>8169</v>
      </c>
      <c r="E122" t="s">
        <v>8163</v>
      </c>
      <c r="F122" t="s">
        <v>8174</v>
      </c>
      <c r="G122" t="s">
        <v>8181</v>
      </c>
      <c r="H122" s="49">
        <v>3</v>
      </c>
      <c r="I122" s="49">
        <v>24</v>
      </c>
      <c r="K122" s="49">
        <v>20</v>
      </c>
      <c r="BT122">
        <v>1</v>
      </c>
      <c r="BU122">
        <v>1</v>
      </c>
      <c r="BV122">
        <v>1</v>
      </c>
      <c r="BW122">
        <v>1</v>
      </c>
      <c r="BX122">
        <v>1</v>
      </c>
      <c r="BY122">
        <v>1</v>
      </c>
      <c r="BZ122">
        <v>1</v>
      </c>
      <c r="CA122">
        <v>1</v>
      </c>
      <c r="CB122">
        <v>1</v>
      </c>
      <c r="CC122">
        <v>1</v>
      </c>
      <c r="CD122">
        <v>1</v>
      </c>
      <c r="CE122">
        <v>1</v>
      </c>
      <c r="CF122">
        <v>1</v>
      </c>
      <c r="CG122">
        <v>1</v>
      </c>
      <c r="CH122">
        <v>1</v>
      </c>
      <c r="CI122">
        <v>1</v>
      </c>
      <c r="CJ122">
        <v>1</v>
      </c>
      <c r="CK122">
        <v>1</v>
      </c>
      <c r="CL122">
        <v>1</v>
      </c>
      <c r="CM122">
        <v>1</v>
      </c>
      <c r="CN122">
        <v>1</v>
      </c>
      <c r="CO122">
        <v>1</v>
      </c>
      <c r="CP122">
        <v>1</v>
      </c>
      <c r="CQ122">
        <v>1</v>
      </c>
      <c r="CR122">
        <v>1</v>
      </c>
      <c r="CS122">
        <v>1</v>
      </c>
      <c r="CT122">
        <v>1</v>
      </c>
      <c r="CU122">
        <v>1</v>
      </c>
      <c r="CV122">
        <v>1</v>
      </c>
      <c r="CW122">
        <v>1</v>
      </c>
      <c r="CX122">
        <v>1</v>
      </c>
      <c r="CY122">
        <v>1</v>
      </c>
      <c r="CZ122">
        <v>1</v>
      </c>
      <c r="DA122">
        <v>1</v>
      </c>
      <c r="DB122">
        <v>1</v>
      </c>
      <c r="DC122">
        <v>2</v>
      </c>
      <c r="DD122">
        <v>2</v>
      </c>
      <c r="DE122">
        <v>2</v>
      </c>
      <c r="DF122">
        <v>2</v>
      </c>
      <c r="DG122">
        <v>2</v>
      </c>
      <c r="DH122">
        <v>2</v>
      </c>
      <c r="DI122">
        <v>2</v>
      </c>
      <c r="DJ122">
        <v>2</v>
      </c>
      <c r="DK122">
        <v>2</v>
      </c>
      <c r="DL122">
        <v>2</v>
      </c>
      <c r="DM122">
        <v>2</v>
      </c>
    </row>
    <row r="123" spans="1:117" x14ac:dyDescent="0.25">
      <c r="A123" t="s">
        <v>261</v>
      </c>
      <c r="B123" s="200" t="str">
        <f>IF(A123="","",VLOOKUP(A123,Config!K$6:L$26,2,FALSE))</f>
        <v>Guyane</v>
      </c>
      <c r="C123">
        <v>9</v>
      </c>
      <c r="D123" t="s">
        <v>8170</v>
      </c>
      <c r="E123" t="s">
        <v>8163</v>
      </c>
      <c r="F123" t="s">
        <v>8174</v>
      </c>
      <c r="G123" t="s">
        <v>8181</v>
      </c>
      <c r="H123" s="49">
        <v>3</v>
      </c>
      <c r="I123" s="49">
        <v>22</v>
      </c>
      <c r="K123" s="49">
        <v>20</v>
      </c>
      <c r="BT123">
        <v>3</v>
      </c>
      <c r="BU123">
        <v>3</v>
      </c>
      <c r="BV123">
        <v>3</v>
      </c>
      <c r="BW123">
        <v>3</v>
      </c>
      <c r="BX123">
        <v>3</v>
      </c>
      <c r="BY123">
        <v>3</v>
      </c>
      <c r="BZ123">
        <v>3</v>
      </c>
      <c r="CA123">
        <v>3</v>
      </c>
      <c r="CB123">
        <v>3</v>
      </c>
      <c r="CC123">
        <v>3</v>
      </c>
      <c r="CD123">
        <v>3</v>
      </c>
      <c r="CE123">
        <v>3</v>
      </c>
      <c r="CF123">
        <v>3</v>
      </c>
      <c r="CG123">
        <v>3</v>
      </c>
      <c r="CH123">
        <v>3</v>
      </c>
      <c r="CI123">
        <v>3</v>
      </c>
      <c r="CJ123">
        <v>3</v>
      </c>
      <c r="CK123">
        <v>3</v>
      </c>
      <c r="CL123">
        <v>3</v>
      </c>
      <c r="CM123">
        <v>3</v>
      </c>
      <c r="CN123">
        <v>3</v>
      </c>
      <c r="CO123">
        <v>3</v>
      </c>
      <c r="CP123">
        <v>3</v>
      </c>
      <c r="CQ123">
        <v>3</v>
      </c>
      <c r="CR123">
        <v>3</v>
      </c>
      <c r="CS123">
        <v>3</v>
      </c>
      <c r="CT123">
        <v>3</v>
      </c>
      <c r="CU123">
        <v>3</v>
      </c>
      <c r="CV123">
        <v>3</v>
      </c>
      <c r="CW123">
        <v>3</v>
      </c>
      <c r="CX123">
        <v>3</v>
      </c>
      <c r="CY123">
        <v>3</v>
      </c>
      <c r="CZ123">
        <v>3</v>
      </c>
      <c r="DA123">
        <v>3</v>
      </c>
      <c r="DB123">
        <v>3</v>
      </c>
      <c r="DC123">
        <v>3</v>
      </c>
      <c r="DD123">
        <v>3</v>
      </c>
      <c r="DE123">
        <v>3</v>
      </c>
      <c r="DF123">
        <v>3</v>
      </c>
      <c r="DG123">
        <v>3</v>
      </c>
      <c r="DH123">
        <v>3</v>
      </c>
      <c r="DI123">
        <v>3</v>
      </c>
      <c r="DJ123">
        <v>3</v>
      </c>
      <c r="DK123">
        <v>3</v>
      </c>
      <c r="DL123">
        <v>3</v>
      </c>
      <c r="DM123">
        <v>3</v>
      </c>
    </row>
    <row r="124" spans="1:117" x14ac:dyDescent="0.25">
      <c r="A124" t="s">
        <v>261</v>
      </c>
      <c r="B124" s="200" t="str">
        <f>IF(A124="","",VLOOKUP(A124,Config!K$6:L$26,2,FALSE))</f>
        <v>Guyane</v>
      </c>
      <c r="C124">
        <v>10</v>
      </c>
      <c r="D124" t="s">
        <v>8171</v>
      </c>
      <c r="E124" t="s">
        <v>8163</v>
      </c>
      <c r="F124" t="s">
        <v>8174</v>
      </c>
      <c r="G124" t="s">
        <v>8182</v>
      </c>
      <c r="H124" s="49">
        <v>3</v>
      </c>
      <c r="I124" s="49">
        <v>5</v>
      </c>
      <c r="K124" s="49">
        <v>2</v>
      </c>
      <c r="BT124">
        <v>470</v>
      </c>
      <c r="BU124">
        <v>793</v>
      </c>
      <c r="BV124">
        <v>957</v>
      </c>
      <c r="BW124">
        <v>601</v>
      </c>
      <c r="BX124">
        <v>593</v>
      </c>
      <c r="BY124">
        <v>697</v>
      </c>
      <c r="BZ124">
        <v>467</v>
      </c>
      <c r="CA124">
        <v>697</v>
      </c>
      <c r="CB124">
        <v>867</v>
      </c>
      <c r="CC124">
        <v>1192</v>
      </c>
      <c r="CD124">
        <v>877</v>
      </c>
      <c r="CE124">
        <v>543</v>
      </c>
      <c r="CF124">
        <v>634</v>
      </c>
      <c r="CG124">
        <v>618</v>
      </c>
      <c r="CH124">
        <v>413</v>
      </c>
      <c r="CI124">
        <v>346</v>
      </c>
      <c r="CJ124">
        <v>346</v>
      </c>
      <c r="CK124">
        <v>859</v>
      </c>
      <c r="CL124">
        <v>781</v>
      </c>
      <c r="CM124">
        <v>755</v>
      </c>
      <c r="CN124">
        <v>932</v>
      </c>
      <c r="CO124">
        <v>1047</v>
      </c>
      <c r="CP124">
        <v>1008</v>
      </c>
      <c r="CQ124">
        <v>849</v>
      </c>
      <c r="CR124">
        <v>937</v>
      </c>
      <c r="CS124">
        <v>763</v>
      </c>
      <c r="CT124">
        <v>1186</v>
      </c>
      <c r="CU124">
        <v>1077</v>
      </c>
      <c r="CV124">
        <v>974</v>
      </c>
      <c r="CW124">
        <v>1</v>
      </c>
      <c r="CX124">
        <v>1081</v>
      </c>
      <c r="CY124">
        <v>1156</v>
      </c>
      <c r="CZ124">
        <v>1469</v>
      </c>
      <c r="DA124">
        <v>1631</v>
      </c>
      <c r="DB124">
        <v>2110</v>
      </c>
      <c r="DC124">
        <v>1978</v>
      </c>
      <c r="DD124">
        <v>4122</v>
      </c>
      <c r="DE124">
        <v>4172</v>
      </c>
      <c r="DF124">
        <v>4100</v>
      </c>
      <c r="DG124">
        <v>3925</v>
      </c>
      <c r="DH124">
        <v>3956</v>
      </c>
      <c r="DI124">
        <v>3584</v>
      </c>
      <c r="DJ124">
        <v>6348</v>
      </c>
      <c r="DK124">
        <v>4623</v>
      </c>
      <c r="DL124">
        <v>5591</v>
      </c>
      <c r="DM124">
        <v>6392</v>
      </c>
    </row>
    <row r="125" spans="1:117" x14ac:dyDescent="0.25">
      <c r="A125" t="s">
        <v>261</v>
      </c>
      <c r="B125" s="200" t="str">
        <f>IF(A125="","",VLOOKUP(A125,Config!K$6:L$26,2,FALSE))</f>
        <v>Guyane</v>
      </c>
      <c r="C125">
        <v>11</v>
      </c>
      <c r="D125" t="s">
        <v>8172</v>
      </c>
      <c r="E125" t="s">
        <v>8163</v>
      </c>
      <c r="F125" t="s">
        <v>8174</v>
      </c>
      <c r="G125" t="s">
        <v>8182</v>
      </c>
      <c r="H125" s="49">
        <v>3</v>
      </c>
      <c r="I125" s="49">
        <v>14</v>
      </c>
      <c r="K125" s="49">
        <v>12</v>
      </c>
      <c r="BT125">
        <v>0</v>
      </c>
      <c r="BU125">
        <v>0</v>
      </c>
      <c r="BV125">
        <v>0</v>
      </c>
      <c r="BW125">
        <v>0</v>
      </c>
      <c r="BX125">
        <v>0</v>
      </c>
      <c r="BY125">
        <v>0</v>
      </c>
      <c r="BZ125">
        <v>0</v>
      </c>
      <c r="CA125">
        <v>126</v>
      </c>
      <c r="CB125">
        <v>99</v>
      </c>
      <c r="CC125">
        <v>89</v>
      </c>
      <c r="CD125">
        <v>27</v>
      </c>
      <c r="CE125">
        <v>51</v>
      </c>
      <c r="CF125">
        <v>123</v>
      </c>
      <c r="CG125">
        <v>79</v>
      </c>
      <c r="CH125">
        <v>33</v>
      </c>
      <c r="CI125">
        <v>38</v>
      </c>
      <c r="CJ125">
        <v>42</v>
      </c>
      <c r="CK125">
        <v>35</v>
      </c>
      <c r="CL125">
        <v>31</v>
      </c>
      <c r="CM125">
        <v>27</v>
      </c>
      <c r="CN125">
        <v>11</v>
      </c>
      <c r="CO125">
        <v>11</v>
      </c>
      <c r="CP125">
        <v>27</v>
      </c>
      <c r="CQ125">
        <v>139</v>
      </c>
      <c r="CR125">
        <v>39</v>
      </c>
      <c r="CS125">
        <v>5</v>
      </c>
      <c r="CT125">
        <v>1</v>
      </c>
      <c r="CU125">
        <v>4</v>
      </c>
      <c r="CV125">
        <v>3</v>
      </c>
      <c r="CW125">
        <v>1</v>
      </c>
      <c r="CX125">
        <v>28</v>
      </c>
      <c r="CY125">
        <v>3</v>
      </c>
      <c r="CZ125">
        <v>10</v>
      </c>
      <c r="DA125">
        <v>0</v>
      </c>
      <c r="DB125">
        <v>0</v>
      </c>
      <c r="DC125">
        <v>1</v>
      </c>
      <c r="DD125">
        <v>0</v>
      </c>
      <c r="DE125">
        <v>12</v>
      </c>
      <c r="DF125">
        <v>46</v>
      </c>
      <c r="DG125">
        <v>103</v>
      </c>
      <c r="DH125">
        <v>35</v>
      </c>
      <c r="DI125">
        <v>54</v>
      </c>
      <c r="DJ125">
        <v>53</v>
      </c>
      <c r="DK125">
        <v>72</v>
      </c>
      <c r="DL125">
        <v>143</v>
      </c>
      <c r="DM125">
        <v>85</v>
      </c>
    </row>
    <row r="126" spans="1:117" x14ac:dyDescent="0.25">
      <c r="A126" t="s">
        <v>261</v>
      </c>
      <c r="B126" s="200" t="str">
        <f>IF(A126="","",VLOOKUP(A126,Config!K$6:L$26,2,FALSE))</f>
        <v>Guyane</v>
      </c>
      <c r="C126">
        <v>12</v>
      </c>
      <c r="D126" t="s">
        <v>8173</v>
      </c>
      <c r="E126" t="s">
        <v>8163</v>
      </c>
      <c r="F126" t="s">
        <v>8174</v>
      </c>
      <c r="G126" t="s">
        <v>8182</v>
      </c>
      <c r="H126" s="49">
        <v>3</v>
      </c>
      <c r="I126" s="49">
        <v>6</v>
      </c>
      <c r="K126" s="49">
        <v>2</v>
      </c>
      <c r="BT126">
        <v>1</v>
      </c>
      <c r="BU126">
        <v>1</v>
      </c>
      <c r="BV126">
        <v>1</v>
      </c>
      <c r="BW126">
        <v>1</v>
      </c>
      <c r="BX126">
        <v>1</v>
      </c>
      <c r="BY126">
        <v>1</v>
      </c>
      <c r="BZ126">
        <v>1</v>
      </c>
      <c r="CA126">
        <v>2</v>
      </c>
      <c r="CB126">
        <v>2</v>
      </c>
      <c r="CC126">
        <v>3</v>
      </c>
      <c r="CD126">
        <v>3</v>
      </c>
      <c r="CE126">
        <v>3</v>
      </c>
      <c r="CF126">
        <v>4</v>
      </c>
      <c r="CG126">
        <v>4</v>
      </c>
      <c r="CH126">
        <v>4</v>
      </c>
      <c r="CI126">
        <v>4</v>
      </c>
      <c r="CJ126">
        <v>4</v>
      </c>
      <c r="CK126">
        <v>4</v>
      </c>
      <c r="CL126">
        <v>4</v>
      </c>
      <c r="CM126">
        <v>4</v>
      </c>
      <c r="CN126">
        <v>4</v>
      </c>
      <c r="CO126">
        <v>5</v>
      </c>
      <c r="CP126">
        <v>5</v>
      </c>
      <c r="CQ126">
        <v>5</v>
      </c>
      <c r="CR126">
        <v>5</v>
      </c>
      <c r="CS126">
        <v>5</v>
      </c>
      <c r="CT126">
        <v>4</v>
      </c>
      <c r="CU126">
        <v>4</v>
      </c>
      <c r="CV126">
        <v>4</v>
      </c>
      <c r="CW126">
        <v>4</v>
      </c>
      <c r="CX126">
        <v>4</v>
      </c>
      <c r="CY126">
        <v>4</v>
      </c>
      <c r="CZ126">
        <v>4</v>
      </c>
      <c r="DA126">
        <v>6</v>
      </c>
      <c r="DB126">
        <v>6</v>
      </c>
      <c r="DC126">
        <v>6</v>
      </c>
      <c r="DD126">
        <v>7</v>
      </c>
      <c r="DE126">
        <v>7</v>
      </c>
      <c r="DF126">
        <v>7</v>
      </c>
      <c r="DG126">
        <v>7</v>
      </c>
      <c r="DH126">
        <v>7</v>
      </c>
      <c r="DI126">
        <v>7</v>
      </c>
      <c r="DJ126">
        <v>7</v>
      </c>
      <c r="DK126">
        <v>7</v>
      </c>
      <c r="DL126">
        <v>5</v>
      </c>
      <c r="DM126">
        <v>6</v>
      </c>
    </row>
    <row r="127" spans="1:117" x14ac:dyDescent="0.25">
      <c r="A127" t="s">
        <v>261</v>
      </c>
      <c r="B127" s="200" t="str">
        <f>IF(A127="","",VLOOKUP(A127,Config!K$6:L$26,2,FALSE))</f>
        <v>Guyane</v>
      </c>
      <c r="C127">
        <v>13</v>
      </c>
      <c r="D127" t="s">
        <v>8175</v>
      </c>
      <c r="E127" t="s">
        <v>8163</v>
      </c>
      <c r="F127" t="s">
        <v>8176</v>
      </c>
      <c r="G127" t="s">
        <v>8182</v>
      </c>
      <c r="H127" s="49">
        <v>3</v>
      </c>
      <c r="I127" s="49">
        <v>6</v>
      </c>
      <c r="K127" s="49">
        <v>2</v>
      </c>
      <c r="BT127">
        <v>282</v>
      </c>
      <c r="BU127">
        <v>308</v>
      </c>
      <c r="BV127">
        <v>328</v>
      </c>
      <c r="BW127">
        <v>343</v>
      </c>
      <c r="BX127">
        <v>347</v>
      </c>
      <c r="BY127">
        <v>350</v>
      </c>
      <c r="BZ127">
        <v>340</v>
      </c>
      <c r="CA127">
        <v>341</v>
      </c>
      <c r="CB127">
        <v>381</v>
      </c>
      <c r="CC127">
        <v>370</v>
      </c>
      <c r="CD127">
        <v>370</v>
      </c>
      <c r="CE127">
        <v>381</v>
      </c>
      <c r="CF127">
        <v>423</v>
      </c>
      <c r="CG127">
        <v>423</v>
      </c>
      <c r="CH127">
        <v>430</v>
      </c>
      <c r="CI127">
        <v>433</v>
      </c>
      <c r="CJ127">
        <v>448</v>
      </c>
      <c r="CK127">
        <v>445</v>
      </c>
      <c r="CL127">
        <v>493</v>
      </c>
      <c r="CM127">
        <v>497</v>
      </c>
      <c r="CN127">
        <v>498</v>
      </c>
      <c r="CO127">
        <v>508</v>
      </c>
      <c r="CP127">
        <v>511</v>
      </c>
      <c r="CQ127">
        <v>513</v>
      </c>
      <c r="CR127">
        <v>512</v>
      </c>
      <c r="CS127">
        <v>501</v>
      </c>
      <c r="CT127">
        <v>504</v>
      </c>
      <c r="CU127">
        <v>506</v>
      </c>
      <c r="CV127">
        <v>499</v>
      </c>
      <c r="CW127">
        <v>498</v>
      </c>
      <c r="CX127">
        <v>475</v>
      </c>
      <c r="CY127">
        <v>476</v>
      </c>
      <c r="CZ127">
        <v>479</v>
      </c>
      <c r="DA127">
        <v>482</v>
      </c>
      <c r="DB127">
        <v>488</v>
      </c>
      <c r="DC127">
        <v>487</v>
      </c>
      <c r="DD127">
        <v>496</v>
      </c>
      <c r="DE127">
        <v>509</v>
      </c>
      <c r="DF127">
        <v>506</v>
      </c>
      <c r="DG127">
        <v>514</v>
      </c>
      <c r="DH127">
        <v>513</v>
      </c>
      <c r="DI127">
        <v>518</v>
      </c>
      <c r="DJ127">
        <v>520</v>
      </c>
      <c r="DK127">
        <v>519</v>
      </c>
      <c r="DL127">
        <v>519</v>
      </c>
      <c r="DM127">
        <v>526</v>
      </c>
    </row>
    <row r="128" spans="1:117" x14ac:dyDescent="0.25">
      <c r="A128" t="s">
        <v>261</v>
      </c>
      <c r="B128" s="200" t="str">
        <f>IF(A128="","",VLOOKUP(A128,Config!K$6:L$26,2,FALSE))</f>
        <v>Guyane</v>
      </c>
      <c r="C128">
        <v>14</v>
      </c>
      <c r="D128" t="s">
        <v>8177</v>
      </c>
      <c r="E128" t="s">
        <v>29</v>
      </c>
      <c r="F128" t="s">
        <v>7955</v>
      </c>
      <c r="G128" t="s">
        <v>8183</v>
      </c>
      <c r="H128" s="49">
        <v>6</v>
      </c>
      <c r="I128" s="49">
        <v>3</v>
      </c>
      <c r="K128" s="49">
        <v>1</v>
      </c>
      <c r="BT128">
        <v>723</v>
      </c>
      <c r="BU128">
        <v>723</v>
      </c>
      <c r="BV128">
        <v>1041</v>
      </c>
      <c r="BW128">
        <v>1041</v>
      </c>
      <c r="BX128">
        <v>1041</v>
      </c>
      <c r="BY128">
        <v>1041</v>
      </c>
      <c r="BZ128">
        <v>1041</v>
      </c>
      <c r="CA128">
        <v>1041</v>
      </c>
      <c r="CB128">
        <v>1041</v>
      </c>
      <c r="CC128">
        <v>1041</v>
      </c>
      <c r="CD128">
        <v>1041</v>
      </c>
      <c r="CE128">
        <v>1041</v>
      </c>
      <c r="CF128">
        <v>949</v>
      </c>
      <c r="CG128">
        <v>949</v>
      </c>
      <c r="CH128">
        <v>949</v>
      </c>
      <c r="CI128">
        <v>949</v>
      </c>
      <c r="CJ128">
        <v>949</v>
      </c>
      <c r="CK128">
        <v>949</v>
      </c>
      <c r="CL128">
        <v>949</v>
      </c>
      <c r="CM128">
        <v>949</v>
      </c>
      <c r="CN128">
        <v>949</v>
      </c>
      <c r="CO128">
        <v>949</v>
      </c>
      <c r="CP128">
        <v>949</v>
      </c>
      <c r="CQ128">
        <v>949</v>
      </c>
      <c r="CR128">
        <v>990</v>
      </c>
      <c r="CS128">
        <v>990</v>
      </c>
      <c r="CT128">
        <v>990</v>
      </c>
      <c r="CU128">
        <v>990</v>
      </c>
      <c r="CV128">
        <v>990</v>
      </c>
      <c r="CW128">
        <v>990</v>
      </c>
      <c r="CX128">
        <v>990</v>
      </c>
      <c r="CY128">
        <v>990</v>
      </c>
      <c r="CZ128">
        <v>990</v>
      </c>
      <c r="DA128">
        <v>990</v>
      </c>
      <c r="DB128">
        <v>990</v>
      </c>
      <c r="DC128">
        <v>990</v>
      </c>
      <c r="DD128">
        <v>990</v>
      </c>
      <c r="DE128">
        <v>990</v>
      </c>
      <c r="DF128">
        <v>990</v>
      </c>
      <c r="DG128">
        <v>990</v>
      </c>
      <c r="DH128">
        <v>990</v>
      </c>
      <c r="DI128">
        <v>990</v>
      </c>
      <c r="DJ128">
        <v>990</v>
      </c>
      <c r="DK128">
        <v>990</v>
      </c>
      <c r="DL128">
        <v>990</v>
      </c>
      <c r="DM128">
        <v>990</v>
      </c>
    </row>
    <row r="129" spans="1:117" x14ac:dyDescent="0.25">
      <c r="A129" t="s">
        <v>261</v>
      </c>
      <c r="B129" s="200" t="str">
        <f>IF(A129="","",VLOOKUP(A129,Config!K$6:L$26,2,FALSE))</f>
        <v>Guyane</v>
      </c>
      <c r="C129">
        <v>15</v>
      </c>
      <c r="D129" t="s">
        <v>8178</v>
      </c>
      <c r="E129" t="s">
        <v>8163</v>
      </c>
      <c r="F129" t="s">
        <v>8176</v>
      </c>
      <c r="G129" t="s">
        <v>8182</v>
      </c>
      <c r="H129" s="49">
        <v>3</v>
      </c>
      <c r="I129" s="49">
        <v>10</v>
      </c>
      <c r="K129" s="49">
        <v>8</v>
      </c>
      <c r="BT129">
        <v>2</v>
      </c>
      <c r="BU129">
        <v>35</v>
      </c>
      <c r="BV129">
        <v>17</v>
      </c>
      <c r="BW129">
        <v>32</v>
      </c>
      <c r="BX129">
        <v>15</v>
      </c>
      <c r="BY129">
        <v>18</v>
      </c>
      <c r="BZ129">
        <v>5</v>
      </c>
      <c r="CA129">
        <v>14</v>
      </c>
      <c r="CB129">
        <v>4</v>
      </c>
      <c r="CC129">
        <v>13</v>
      </c>
      <c r="CD129">
        <v>3</v>
      </c>
      <c r="CE129">
        <v>4</v>
      </c>
      <c r="CF129">
        <v>1</v>
      </c>
      <c r="CG129">
        <v>4</v>
      </c>
      <c r="CH129">
        <v>1</v>
      </c>
      <c r="CI129">
        <v>6</v>
      </c>
      <c r="CJ129">
        <v>4</v>
      </c>
      <c r="CK129">
        <v>6</v>
      </c>
      <c r="CL129">
        <v>5</v>
      </c>
      <c r="CM129">
        <v>6</v>
      </c>
      <c r="CN129">
        <v>6</v>
      </c>
      <c r="CO129">
        <v>21</v>
      </c>
      <c r="CP129">
        <v>368</v>
      </c>
      <c r="CQ129">
        <v>112</v>
      </c>
      <c r="CR129">
        <v>124</v>
      </c>
      <c r="CS129">
        <v>37</v>
      </c>
      <c r="CT129">
        <v>105</v>
      </c>
      <c r="CU129">
        <v>189</v>
      </c>
      <c r="CV129">
        <v>18</v>
      </c>
      <c r="CW129">
        <v>154</v>
      </c>
      <c r="CX129">
        <v>879</v>
      </c>
      <c r="CY129">
        <v>1050</v>
      </c>
      <c r="CZ129">
        <v>926</v>
      </c>
      <c r="DA129">
        <v>1175</v>
      </c>
      <c r="DB129">
        <v>1178</v>
      </c>
      <c r="DC129">
        <v>1203</v>
      </c>
      <c r="DD129">
        <v>1131</v>
      </c>
      <c r="DE129">
        <v>895</v>
      </c>
      <c r="DF129">
        <v>799</v>
      </c>
      <c r="DG129">
        <v>884</v>
      </c>
      <c r="DH129">
        <v>777</v>
      </c>
      <c r="DI129">
        <v>1128</v>
      </c>
      <c r="DJ129">
        <v>952</v>
      </c>
      <c r="DK129">
        <v>448</v>
      </c>
      <c r="DL129">
        <v>637</v>
      </c>
      <c r="DM129">
        <v>1443</v>
      </c>
    </row>
    <row r="130" spans="1:117" x14ac:dyDescent="0.25">
      <c r="A130" t="s">
        <v>261</v>
      </c>
      <c r="B130" s="200" t="str">
        <f>IF(A130="","",VLOOKUP(A130,Config!K$6:L$26,2,FALSE))</f>
        <v>Guyane</v>
      </c>
      <c r="C130">
        <v>16</v>
      </c>
      <c r="D130" t="s">
        <v>8179</v>
      </c>
      <c r="E130" t="s">
        <v>8163</v>
      </c>
      <c r="F130" t="s">
        <v>8176</v>
      </c>
      <c r="G130" t="s">
        <v>8182</v>
      </c>
      <c r="H130" s="49">
        <v>3</v>
      </c>
      <c r="I130" s="49">
        <v>11</v>
      </c>
      <c r="K130" s="49">
        <v>8</v>
      </c>
      <c r="BT130">
        <v>1555</v>
      </c>
      <c r="BU130">
        <v>1771</v>
      </c>
      <c r="BV130">
        <v>2982</v>
      </c>
      <c r="BW130">
        <v>3462</v>
      </c>
      <c r="BX130">
        <v>1987</v>
      </c>
      <c r="BY130">
        <v>3569</v>
      </c>
      <c r="BZ130">
        <v>2604</v>
      </c>
      <c r="CA130">
        <v>7272</v>
      </c>
      <c r="CB130">
        <v>4667</v>
      </c>
      <c r="CC130">
        <v>4299</v>
      </c>
      <c r="CD130">
        <v>3791</v>
      </c>
      <c r="CE130">
        <v>5072</v>
      </c>
      <c r="CF130">
        <v>7448</v>
      </c>
      <c r="CG130">
        <v>4487</v>
      </c>
      <c r="CH130">
        <v>3613</v>
      </c>
      <c r="CI130">
        <v>3430</v>
      </c>
      <c r="CJ130">
        <v>3690</v>
      </c>
      <c r="CK130">
        <v>3510</v>
      </c>
      <c r="CL130">
        <v>2466</v>
      </c>
      <c r="CM130">
        <v>2054</v>
      </c>
      <c r="CN130">
        <v>1974</v>
      </c>
      <c r="CO130">
        <v>1744</v>
      </c>
      <c r="CP130">
        <v>2311</v>
      </c>
      <c r="CQ130">
        <v>3740</v>
      </c>
      <c r="CR130">
        <v>3204</v>
      </c>
      <c r="CS130">
        <v>726</v>
      </c>
      <c r="CT130">
        <v>1344</v>
      </c>
      <c r="CU130">
        <v>2017</v>
      </c>
      <c r="CV130">
        <v>1483</v>
      </c>
      <c r="CW130">
        <v>1057</v>
      </c>
      <c r="CX130">
        <v>4021</v>
      </c>
      <c r="CY130">
        <v>3260</v>
      </c>
      <c r="CZ130">
        <v>4710</v>
      </c>
      <c r="DA130">
        <v>2871</v>
      </c>
      <c r="DB130">
        <v>3153</v>
      </c>
      <c r="DC130">
        <v>2770</v>
      </c>
      <c r="DD130">
        <v>5024</v>
      </c>
      <c r="DE130">
        <v>5025</v>
      </c>
      <c r="DF130">
        <v>4500</v>
      </c>
      <c r="DG130">
        <v>5296</v>
      </c>
      <c r="DH130">
        <v>4673</v>
      </c>
      <c r="DI130">
        <v>4952</v>
      </c>
      <c r="DJ130">
        <v>5532</v>
      </c>
      <c r="DK130">
        <v>5370</v>
      </c>
      <c r="DL130">
        <v>6734</v>
      </c>
      <c r="DM130">
        <v>7551</v>
      </c>
    </row>
    <row r="131" spans="1:117" x14ac:dyDescent="0.25">
      <c r="A131" t="s">
        <v>8154</v>
      </c>
      <c r="B131" s="200" t="str">
        <f>IF(A131="","",VLOOKUP(A131,Config!K$6:L$26,2,FALSE))</f>
        <v>Hauts-de-France</v>
      </c>
      <c r="C131">
        <v>1</v>
      </c>
      <c r="D131" t="s">
        <v>8159</v>
      </c>
      <c r="E131" t="s">
        <v>8163</v>
      </c>
      <c r="F131" t="s">
        <v>8164</v>
      </c>
      <c r="G131" t="s">
        <v>8181</v>
      </c>
      <c r="H131" s="49">
        <v>3</v>
      </c>
      <c r="I131" s="49">
        <v>11</v>
      </c>
      <c r="K131" s="49">
        <v>10</v>
      </c>
      <c r="BT131">
        <v>123</v>
      </c>
      <c r="BU131">
        <v>123</v>
      </c>
      <c r="BV131">
        <v>128</v>
      </c>
      <c r="BW131">
        <v>130</v>
      </c>
      <c r="BX131">
        <v>133</v>
      </c>
      <c r="BY131">
        <v>139</v>
      </c>
      <c r="BZ131">
        <v>154</v>
      </c>
      <c r="CA131">
        <v>160</v>
      </c>
      <c r="CB131">
        <v>186</v>
      </c>
      <c r="CC131">
        <v>189</v>
      </c>
      <c r="CD131">
        <v>195</v>
      </c>
      <c r="CE131">
        <v>195</v>
      </c>
      <c r="CF131">
        <v>199</v>
      </c>
      <c r="CG131">
        <v>199</v>
      </c>
      <c r="CH131">
        <v>199</v>
      </c>
      <c r="CI131">
        <v>199</v>
      </c>
      <c r="CJ131">
        <v>203</v>
      </c>
      <c r="CK131">
        <v>206</v>
      </c>
      <c r="CL131">
        <v>207</v>
      </c>
      <c r="CM131">
        <v>207</v>
      </c>
      <c r="CN131">
        <v>207</v>
      </c>
      <c r="CO131">
        <v>210</v>
      </c>
      <c r="CP131">
        <v>218</v>
      </c>
      <c r="CQ131">
        <v>223</v>
      </c>
      <c r="CR131">
        <v>236</v>
      </c>
      <c r="CS131">
        <v>240</v>
      </c>
      <c r="CT131">
        <v>240</v>
      </c>
      <c r="CU131">
        <v>245</v>
      </c>
      <c r="CV131">
        <v>245</v>
      </c>
      <c r="CW131">
        <v>245</v>
      </c>
      <c r="CX131">
        <v>247</v>
      </c>
      <c r="CY131">
        <v>247</v>
      </c>
      <c r="CZ131">
        <v>248</v>
      </c>
      <c r="DA131">
        <v>248</v>
      </c>
      <c r="DB131">
        <v>251</v>
      </c>
      <c r="DC131">
        <v>252</v>
      </c>
      <c r="DD131">
        <v>252</v>
      </c>
      <c r="DE131">
        <v>252</v>
      </c>
      <c r="DF131">
        <v>253</v>
      </c>
      <c r="DG131">
        <v>253</v>
      </c>
      <c r="DH131">
        <v>253</v>
      </c>
      <c r="DI131">
        <v>253</v>
      </c>
      <c r="DJ131">
        <v>253</v>
      </c>
      <c r="DK131">
        <v>253</v>
      </c>
      <c r="DL131">
        <v>255</v>
      </c>
      <c r="DM131">
        <v>255</v>
      </c>
    </row>
    <row r="132" spans="1:117" x14ac:dyDescent="0.25">
      <c r="A132" t="s">
        <v>8154</v>
      </c>
      <c r="B132" s="200" t="str">
        <f>IF(A132="","",VLOOKUP(A132,Config!K$6:L$26,2,FALSE))</f>
        <v>Hauts-de-France</v>
      </c>
      <c r="C132">
        <v>2</v>
      </c>
      <c r="D132" t="s">
        <v>8160</v>
      </c>
      <c r="E132" t="s">
        <v>8163</v>
      </c>
      <c r="F132" t="s">
        <v>8164</v>
      </c>
      <c r="G132" t="s">
        <v>8181</v>
      </c>
      <c r="H132" s="49">
        <v>3</v>
      </c>
      <c r="I132" s="49">
        <v>12</v>
      </c>
      <c r="K132" s="49">
        <v>10</v>
      </c>
      <c r="BT132">
        <v>50</v>
      </c>
      <c r="BU132">
        <v>65</v>
      </c>
      <c r="BV132">
        <v>62</v>
      </c>
      <c r="BW132">
        <v>73</v>
      </c>
      <c r="BX132">
        <v>71</v>
      </c>
      <c r="BY132">
        <v>83</v>
      </c>
      <c r="BZ132">
        <v>81</v>
      </c>
      <c r="CA132">
        <v>85</v>
      </c>
      <c r="CB132">
        <v>95</v>
      </c>
      <c r="CC132">
        <v>96</v>
      </c>
      <c r="CD132">
        <v>97</v>
      </c>
      <c r="CE132">
        <v>104</v>
      </c>
      <c r="CF132">
        <v>102</v>
      </c>
      <c r="CG132">
        <v>102</v>
      </c>
      <c r="CH132">
        <v>110</v>
      </c>
      <c r="CI132">
        <v>120</v>
      </c>
      <c r="CJ132">
        <v>117</v>
      </c>
      <c r="CK132">
        <v>125</v>
      </c>
      <c r="CL132">
        <v>108</v>
      </c>
      <c r="CM132">
        <v>104</v>
      </c>
      <c r="CN132">
        <v>113</v>
      </c>
      <c r="CO132">
        <v>128</v>
      </c>
      <c r="CP132">
        <v>133</v>
      </c>
      <c r="CQ132">
        <v>140</v>
      </c>
      <c r="CR132">
        <v>140</v>
      </c>
      <c r="CS132">
        <v>153</v>
      </c>
      <c r="CT132">
        <v>154</v>
      </c>
      <c r="CU132">
        <v>164</v>
      </c>
      <c r="CV132">
        <v>154</v>
      </c>
      <c r="CW132">
        <v>169</v>
      </c>
      <c r="CX132">
        <v>164</v>
      </c>
      <c r="CY132">
        <v>169</v>
      </c>
      <c r="CZ132">
        <v>190</v>
      </c>
      <c r="DA132">
        <v>175</v>
      </c>
      <c r="DB132">
        <v>182</v>
      </c>
      <c r="DC132">
        <v>186</v>
      </c>
      <c r="DD132">
        <v>193</v>
      </c>
      <c r="DE132">
        <v>192</v>
      </c>
      <c r="DF132">
        <v>192</v>
      </c>
      <c r="DG132">
        <v>194</v>
      </c>
      <c r="DH132">
        <v>194</v>
      </c>
      <c r="DI132">
        <v>196</v>
      </c>
      <c r="DJ132">
        <v>188</v>
      </c>
      <c r="DK132">
        <v>203</v>
      </c>
      <c r="DL132">
        <v>206</v>
      </c>
      <c r="DM132">
        <v>204</v>
      </c>
    </row>
    <row r="133" spans="1:117" x14ac:dyDescent="0.25">
      <c r="A133" t="s">
        <v>8154</v>
      </c>
      <c r="B133" s="200" t="str">
        <f>IF(A133="","",VLOOKUP(A133,Config!K$6:L$26,2,FALSE))</f>
        <v>Hauts-de-France</v>
      </c>
      <c r="C133">
        <v>3</v>
      </c>
      <c r="D133" t="s">
        <v>8161</v>
      </c>
      <c r="E133" t="s">
        <v>8163</v>
      </c>
      <c r="F133" t="s">
        <v>8164</v>
      </c>
      <c r="G133" t="s">
        <v>8181</v>
      </c>
      <c r="H133" s="49">
        <v>3</v>
      </c>
      <c r="I133" s="49">
        <v>13</v>
      </c>
      <c r="K133" s="49">
        <v>10</v>
      </c>
      <c r="BT133">
        <v>288</v>
      </c>
      <c r="BU133">
        <v>288</v>
      </c>
      <c r="BV133">
        <v>288</v>
      </c>
      <c r="BW133">
        <v>288</v>
      </c>
      <c r="BX133">
        <v>288</v>
      </c>
      <c r="BY133">
        <v>288</v>
      </c>
      <c r="BZ133">
        <v>288</v>
      </c>
      <c r="CA133">
        <v>288</v>
      </c>
      <c r="CB133">
        <v>288</v>
      </c>
      <c r="CC133">
        <v>285</v>
      </c>
      <c r="CD133">
        <v>285</v>
      </c>
      <c r="CE133">
        <v>285</v>
      </c>
      <c r="CF133">
        <v>285</v>
      </c>
      <c r="CG133">
        <v>285</v>
      </c>
      <c r="CH133">
        <v>285</v>
      </c>
      <c r="CI133">
        <v>285</v>
      </c>
      <c r="CJ133">
        <v>285</v>
      </c>
      <c r="CK133">
        <v>285</v>
      </c>
      <c r="CL133">
        <v>285</v>
      </c>
      <c r="CM133">
        <v>285</v>
      </c>
      <c r="CN133">
        <v>285</v>
      </c>
      <c r="CO133">
        <v>285</v>
      </c>
      <c r="CP133">
        <v>285</v>
      </c>
      <c r="CQ133">
        <v>285</v>
      </c>
      <c r="CR133">
        <v>284</v>
      </c>
      <c r="CS133">
        <v>284</v>
      </c>
      <c r="CT133">
        <v>284</v>
      </c>
      <c r="CU133">
        <v>284</v>
      </c>
      <c r="CV133">
        <v>284</v>
      </c>
      <c r="CW133">
        <v>284</v>
      </c>
      <c r="CX133">
        <v>284</v>
      </c>
      <c r="CY133">
        <v>284</v>
      </c>
      <c r="CZ133">
        <v>284</v>
      </c>
      <c r="DA133">
        <v>295</v>
      </c>
      <c r="DB133">
        <v>295</v>
      </c>
      <c r="DC133">
        <v>295</v>
      </c>
      <c r="DD133">
        <v>295</v>
      </c>
      <c r="DE133">
        <v>295</v>
      </c>
      <c r="DF133">
        <v>295</v>
      </c>
      <c r="DG133">
        <v>295</v>
      </c>
      <c r="DH133">
        <v>295</v>
      </c>
      <c r="DI133">
        <v>295</v>
      </c>
      <c r="DJ133">
        <v>295</v>
      </c>
      <c r="DK133">
        <v>295</v>
      </c>
      <c r="DL133">
        <v>295</v>
      </c>
      <c r="DM133">
        <v>295</v>
      </c>
    </row>
    <row r="134" spans="1:117" x14ac:dyDescent="0.25">
      <c r="A134" t="s">
        <v>8154</v>
      </c>
      <c r="B134" s="200" t="str">
        <f>IF(A134="","",VLOOKUP(A134,Config!K$6:L$26,2,FALSE))</f>
        <v>Hauts-de-France</v>
      </c>
      <c r="C134">
        <v>4</v>
      </c>
      <c r="D134" t="s">
        <v>8162</v>
      </c>
      <c r="E134" t="s">
        <v>8163</v>
      </c>
      <c r="F134" t="s">
        <v>8164</v>
      </c>
      <c r="G134" t="s">
        <v>8181</v>
      </c>
      <c r="H134" s="49">
        <v>3</v>
      </c>
      <c r="I134" s="49">
        <v>22</v>
      </c>
      <c r="K134" s="49">
        <v>21</v>
      </c>
      <c r="BT134">
        <v>7880</v>
      </c>
      <c r="BU134">
        <v>35996</v>
      </c>
      <c r="BV134">
        <v>42010</v>
      </c>
      <c r="BW134">
        <v>53101</v>
      </c>
      <c r="BX134">
        <v>52050</v>
      </c>
      <c r="BY134">
        <v>67788</v>
      </c>
      <c r="BZ134">
        <v>53540</v>
      </c>
      <c r="CA134">
        <v>46456</v>
      </c>
      <c r="CB134">
        <v>60359</v>
      </c>
      <c r="CC134">
        <v>65480</v>
      </c>
      <c r="CD134">
        <v>56657</v>
      </c>
      <c r="CE134">
        <v>79729</v>
      </c>
      <c r="CF134">
        <v>95961</v>
      </c>
      <c r="CG134">
        <v>79520</v>
      </c>
      <c r="CH134">
        <v>102463</v>
      </c>
      <c r="CI134">
        <v>86048</v>
      </c>
      <c r="CJ134">
        <v>92109</v>
      </c>
      <c r="CK134">
        <v>98081</v>
      </c>
      <c r="CL134">
        <v>80395</v>
      </c>
      <c r="CM134">
        <v>72247</v>
      </c>
      <c r="CN134">
        <v>98833</v>
      </c>
      <c r="CO134">
        <v>136743</v>
      </c>
      <c r="CP134">
        <v>240663</v>
      </c>
      <c r="CQ134">
        <v>277496</v>
      </c>
      <c r="CR134">
        <v>304774</v>
      </c>
      <c r="CS134">
        <v>306005</v>
      </c>
      <c r="CT134">
        <v>425014</v>
      </c>
      <c r="CU134">
        <v>325993</v>
      </c>
      <c r="CV134">
        <v>461573</v>
      </c>
      <c r="CW134">
        <v>625345</v>
      </c>
      <c r="CX134">
        <v>513246</v>
      </c>
      <c r="CY134">
        <v>457771</v>
      </c>
      <c r="CZ134">
        <v>580468</v>
      </c>
      <c r="DA134">
        <v>632408</v>
      </c>
      <c r="DB134">
        <v>656583</v>
      </c>
      <c r="DC134">
        <v>676608</v>
      </c>
      <c r="DD134">
        <v>750839</v>
      </c>
      <c r="DE134">
        <v>740074</v>
      </c>
      <c r="DF134">
        <v>768279</v>
      </c>
      <c r="DG134">
        <v>910492</v>
      </c>
      <c r="DH134">
        <v>673939</v>
      </c>
      <c r="DI134">
        <v>751773</v>
      </c>
      <c r="DJ134">
        <v>789658</v>
      </c>
      <c r="DK134">
        <v>611112</v>
      </c>
      <c r="DL134">
        <v>759509</v>
      </c>
      <c r="DM134">
        <v>865370</v>
      </c>
    </row>
    <row r="135" spans="1:117" x14ac:dyDescent="0.25">
      <c r="A135" t="s">
        <v>8154</v>
      </c>
      <c r="B135" s="200" t="str">
        <f>IF(A135="","",VLOOKUP(A135,Config!K$6:L$26,2,FALSE))</f>
        <v>Hauts-de-France</v>
      </c>
      <c r="C135">
        <v>5</v>
      </c>
      <c r="D135" t="s">
        <v>8166</v>
      </c>
      <c r="E135" t="s">
        <v>8163</v>
      </c>
      <c r="F135" t="s">
        <v>8164</v>
      </c>
      <c r="G135" t="s">
        <v>8182</v>
      </c>
      <c r="H135" s="49">
        <v>3</v>
      </c>
      <c r="I135" s="49">
        <v>7</v>
      </c>
      <c r="K135" s="49">
        <v>2</v>
      </c>
      <c r="BT135">
        <v>26035</v>
      </c>
      <c r="BU135">
        <v>37834</v>
      </c>
      <c r="BV135">
        <v>69980</v>
      </c>
      <c r="BW135">
        <v>72843</v>
      </c>
      <c r="BX135">
        <v>51842</v>
      </c>
      <c r="BY135">
        <v>81190</v>
      </c>
      <c r="BZ135">
        <v>64947</v>
      </c>
      <c r="CA135">
        <v>147561</v>
      </c>
      <c r="CB135">
        <v>92098</v>
      </c>
      <c r="CC135">
        <v>93312</v>
      </c>
      <c r="CD135">
        <v>90175</v>
      </c>
      <c r="CE135">
        <v>123273</v>
      </c>
      <c r="CF135">
        <v>187627</v>
      </c>
      <c r="CG135">
        <v>117783</v>
      </c>
      <c r="CH135">
        <v>104875</v>
      </c>
      <c r="CI135">
        <v>93542</v>
      </c>
      <c r="CJ135">
        <v>100858</v>
      </c>
      <c r="CK135">
        <v>89811</v>
      </c>
      <c r="CL135">
        <v>76724</v>
      </c>
      <c r="CM135">
        <v>69738</v>
      </c>
      <c r="CN135">
        <v>73500</v>
      </c>
      <c r="CO135">
        <v>84725</v>
      </c>
      <c r="CP135">
        <v>161495</v>
      </c>
      <c r="CQ135">
        <v>142102</v>
      </c>
      <c r="CR135">
        <v>127925</v>
      </c>
      <c r="CS135">
        <v>105952</v>
      </c>
      <c r="CT135">
        <v>142030</v>
      </c>
      <c r="CU135">
        <v>112894</v>
      </c>
      <c r="CV135">
        <v>117913</v>
      </c>
      <c r="CW135">
        <v>141432</v>
      </c>
      <c r="CX135">
        <v>152613</v>
      </c>
      <c r="CY135">
        <v>148884</v>
      </c>
      <c r="CZ135">
        <v>199082</v>
      </c>
      <c r="DA135">
        <v>171091</v>
      </c>
      <c r="DB135">
        <v>206279</v>
      </c>
      <c r="DC135">
        <v>160078</v>
      </c>
      <c r="DD135">
        <v>197426</v>
      </c>
      <c r="DE135">
        <v>215603</v>
      </c>
      <c r="DF135">
        <v>225316</v>
      </c>
      <c r="DG135">
        <v>257586</v>
      </c>
      <c r="DH135">
        <v>203179</v>
      </c>
      <c r="DI135">
        <v>230216</v>
      </c>
      <c r="DJ135">
        <v>234820</v>
      </c>
      <c r="DK135">
        <v>211024</v>
      </c>
      <c r="DL135">
        <v>281511</v>
      </c>
      <c r="DM135">
        <v>308646</v>
      </c>
    </row>
    <row r="136" spans="1:117" x14ac:dyDescent="0.25">
      <c r="A136" t="s">
        <v>8154</v>
      </c>
      <c r="B136" s="200" t="str">
        <f>IF(A136="","",VLOOKUP(A136,Config!K$6:L$26,2,FALSE))</f>
        <v>Hauts-de-France</v>
      </c>
      <c r="C136">
        <v>6</v>
      </c>
      <c r="D136" t="s">
        <v>8167</v>
      </c>
      <c r="E136" t="s">
        <v>8163</v>
      </c>
      <c r="F136" t="s">
        <v>8164</v>
      </c>
      <c r="G136" t="s">
        <v>8182</v>
      </c>
      <c r="H136" s="49">
        <v>3</v>
      </c>
      <c r="I136" s="49">
        <v>8</v>
      </c>
      <c r="K136" s="49">
        <v>2</v>
      </c>
      <c r="BT136">
        <v>4297</v>
      </c>
      <c r="BU136">
        <v>4990</v>
      </c>
      <c r="BV136">
        <v>5909</v>
      </c>
      <c r="BW136">
        <v>6329</v>
      </c>
      <c r="BX136">
        <v>6509</v>
      </c>
      <c r="BY136">
        <v>7070</v>
      </c>
      <c r="BZ136">
        <v>7071</v>
      </c>
      <c r="CA136">
        <v>7088</v>
      </c>
      <c r="CB136">
        <v>7153</v>
      </c>
      <c r="CC136">
        <v>7936</v>
      </c>
      <c r="CD136">
        <v>7999</v>
      </c>
      <c r="CE136">
        <v>8116</v>
      </c>
      <c r="CF136">
        <v>8433</v>
      </c>
      <c r="CG136">
        <v>8420</v>
      </c>
      <c r="CH136">
        <v>8650</v>
      </c>
      <c r="CI136">
        <v>8656</v>
      </c>
      <c r="CJ136">
        <v>8737</v>
      </c>
      <c r="CK136">
        <v>8859</v>
      </c>
      <c r="CL136">
        <v>9298</v>
      </c>
      <c r="CM136">
        <v>9464</v>
      </c>
      <c r="CN136">
        <v>10480</v>
      </c>
      <c r="CO136">
        <v>11127</v>
      </c>
      <c r="CP136">
        <v>11917</v>
      </c>
      <c r="CQ136">
        <v>12101</v>
      </c>
      <c r="CR136">
        <v>12111</v>
      </c>
      <c r="CS136">
        <v>12344</v>
      </c>
      <c r="CT136">
        <v>12499</v>
      </c>
      <c r="CU136">
        <v>13170</v>
      </c>
      <c r="CV136">
        <v>13776</v>
      </c>
      <c r="CW136">
        <v>14397</v>
      </c>
      <c r="CX136">
        <v>14070</v>
      </c>
      <c r="CY136">
        <v>14157</v>
      </c>
      <c r="CZ136">
        <v>14394</v>
      </c>
      <c r="DA136">
        <v>14699</v>
      </c>
      <c r="DB136">
        <v>15071</v>
      </c>
      <c r="DC136">
        <v>15573</v>
      </c>
      <c r="DD136">
        <v>15734</v>
      </c>
      <c r="DE136">
        <v>16038</v>
      </c>
      <c r="DF136">
        <v>16118</v>
      </c>
      <c r="DG136">
        <v>16220</v>
      </c>
      <c r="DH136">
        <v>16352</v>
      </c>
      <c r="DI136">
        <v>16488</v>
      </c>
      <c r="DJ136">
        <v>16639</v>
      </c>
      <c r="DK136">
        <v>16816</v>
      </c>
      <c r="DL136">
        <v>17067</v>
      </c>
      <c r="DM136">
        <v>17330</v>
      </c>
    </row>
    <row r="137" spans="1:117" x14ac:dyDescent="0.25">
      <c r="A137" t="s">
        <v>8154</v>
      </c>
      <c r="B137" s="200" t="str">
        <f>IF(A137="","",VLOOKUP(A137,Config!K$6:L$26,2,FALSE))</f>
        <v>Hauts-de-France</v>
      </c>
      <c r="C137">
        <v>7</v>
      </c>
      <c r="D137" t="s">
        <v>8168</v>
      </c>
      <c r="E137" t="s">
        <v>8163</v>
      </c>
      <c r="F137" t="s">
        <v>8174</v>
      </c>
      <c r="G137" t="s">
        <v>8181</v>
      </c>
      <c r="H137" s="49">
        <v>3</v>
      </c>
      <c r="I137" s="49">
        <v>26</v>
      </c>
      <c r="K137" s="49">
        <v>20</v>
      </c>
      <c r="BT137">
        <v>23</v>
      </c>
      <c r="BU137">
        <v>23</v>
      </c>
      <c r="BV137">
        <v>23</v>
      </c>
      <c r="BW137">
        <v>23</v>
      </c>
      <c r="BX137">
        <v>23</v>
      </c>
      <c r="BY137">
        <v>26</v>
      </c>
      <c r="BZ137">
        <v>27</v>
      </c>
      <c r="CA137">
        <v>27</v>
      </c>
      <c r="CB137">
        <v>27</v>
      </c>
      <c r="CC137">
        <v>29</v>
      </c>
      <c r="CD137">
        <v>31</v>
      </c>
      <c r="CE137">
        <v>31</v>
      </c>
      <c r="CF137">
        <v>31</v>
      </c>
      <c r="CG137">
        <v>31</v>
      </c>
      <c r="CH137">
        <v>31</v>
      </c>
      <c r="CI137">
        <v>31</v>
      </c>
      <c r="CJ137">
        <v>31</v>
      </c>
      <c r="CK137">
        <v>31</v>
      </c>
      <c r="CL137">
        <v>31</v>
      </c>
      <c r="CM137">
        <v>32</v>
      </c>
      <c r="CN137">
        <v>32</v>
      </c>
      <c r="CO137">
        <v>32</v>
      </c>
      <c r="CP137">
        <v>32</v>
      </c>
      <c r="CQ137">
        <v>32</v>
      </c>
      <c r="CR137">
        <v>33</v>
      </c>
      <c r="CS137">
        <v>33</v>
      </c>
      <c r="CT137">
        <v>34</v>
      </c>
      <c r="CU137">
        <v>35</v>
      </c>
      <c r="CV137">
        <v>36</v>
      </c>
      <c r="CW137">
        <v>36</v>
      </c>
      <c r="CX137">
        <v>36</v>
      </c>
      <c r="CY137">
        <v>36</v>
      </c>
      <c r="CZ137">
        <v>36</v>
      </c>
      <c r="DA137">
        <v>36</v>
      </c>
      <c r="DB137">
        <v>36</v>
      </c>
      <c r="DC137">
        <v>36</v>
      </c>
      <c r="DD137">
        <v>36</v>
      </c>
      <c r="DE137">
        <v>36</v>
      </c>
      <c r="DF137">
        <v>36</v>
      </c>
      <c r="DG137">
        <v>36</v>
      </c>
      <c r="DH137">
        <v>36</v>
      </c>
      <c r="DI137">
        <v>36</v>
      </c>
      <c r="DJ137">
        <v>36</v>
      </c>
      <c r="DK137">
        <v>36</v>
      </c>
      <c r="DL137">
        <v>36</v>
      </c>
      <c r="DM137">
        <v>36</v>
      </c>
    </row>
    <row r="138" spans="1:117" x14ac:dyDescent="0.25">
      <c r="A138" t="s">
        <v>8154</v>
      </c>
      <c r="B138" s="200" t="str">
        <f>IF(A138="","",VLOOKUP(A138,Config!K$6:L$26,2,FALSE))</f>
        <v>Hauts-de-France</v>
      </c>
      <c r="C138">
        <v>8</v>
      </c>
      <c r="D138" t="s">
        <v>8169</v>
      </c>
      <c r="E138" t="s">
        <v>8163</v>
      </c>
      <c r="F138" t="s">
        <v>8174</v>
      </c>
      <c r="G138" t="s">
        <v>8181</v>
      </c>
      <c r="H138" s="49">
        <v>3</v>
      </c>
      <c r="I138" s="49">
        <v>24</v>
      </c>
      <c r="K138" s="49">
        <v>20</v>
      </c>
      <c r="BT138">
        <v>12</v>
      </c>
      <c r="BU138">
        <v>11</v>
      </c>
      <c r="BV138">
        <v>13</v>
      </c>
      <c r="BW138">
        <v>13</v>
      </c>
      <c r="BX138">
        <v>12</v>
      </c>
      <c r="BY138">
        <v>12</v>
      </c>
      <c r="BZ138">
        <v>11</v>
      </c>
      <c r="CA138">
        <v>12</v>
      </c>
      <c r="CB138">
        <v>13</v>
      </c>
      <c r="CC138">
        <v>14</v>
      </c>
      <c r="CD138">
        <v>15</v>
      </c>
      <c r="CE138">
        <v>15</v>
      </c>
      <c r="CF138">
        <v>17</v>
      </c>
      <c r="CG138">
        <v>16</v>
      </c>
      <c r="CH138">
        <v>16</v>
      </c>
      <c r="CI138">
        <v>17</v>
      </c>
      <c r="CJ138">
        <v>19</v>
      </c>
      <c r="CK138">
        <v>14</v>
      </c>
      <c r="CL138">
        <v>19</v>
      </c>
      <c r="CM138">
        <v>20</v>
      </c>
      <c r="CN138">
        <v>19</v>
      </c>
      <c r="CO138">
        <v>14</v>
      </c>
      <c r="CP138">
        <v>20</v>
      </c>
      <c r="CQ138">
        <v>23</v>
      </c>
      <c r="CR138">
        <v>25</v>
      </c>
      <c r="CS138">
        <v>26</v>
      </c>
      <c r="CT138">
        <v>28</v>
      </c>
      <c r="CU138">
        <v>25</v>
      </c>
      <c r="CV138">
        <v>27</v>
      </c>
      <c r="CW138">
        <v>22</v>
      </c>
      <c r="CX138">
        <v>27</v>
      </c>
      <c r="CY138">
        <v>28</v>
      </c>
      <c r="CZ138">
        <v>29</v>
      </c>
      <c r="DA138">
        <v>28</v>
      </c>
      <c r="DB138">
        <v>26</v>
      </c>
      <c r="DC138">
        <v>30</v>
      </c>
      <c r="DD138">
        <v>27</v>
      </c>
      <c r="DE138">
        <v>25</v>
      </c>
      <c r="DF138">
        <v>26</v>
      </c>
      <c r="DG138">
        <v>26</v>
      </c>
      <c r="DH138">
        <v>25</v>
      </c>
      <c r="DI138">
        <v>26</v>
      </c>
      <c r="DJ138">
        <v>26</v>
      </c>
      <c r="DK138">
        <v>26</v>
      </c>
      <c r="DL138">
        <v>25</v>
      </c>
      <c r="DM138">
        <v>29</v>
      </c>
    </row>
    <row r="139" spans="1:117" x14ac:dyDescent="0.25">
      <c r="A139" t="s">
        <v>8154</v>
      </c>
      <c r="B139" s="200" t="str">
        <f>IF(A139="","",VLOOKUP(A139,Config!K$6:L$26,2,FALSE))</f>
        <v>Hauts-de-France</v>
      </c>
      <c r="C139">
        <v>9</v>
      </c>
      <c r="D139" t="s">
        <v>8170</v>
      </c>
      <c r="E139" t="s">
        <v>8163</v>
      </c>
      <c r="F139" t="s">
        <v>8174</v>
      </c>
      <c r="G139" t="s">
        <v>8181</v>
      </c>
      <c r="H139" s="49">
        <v>3</v>
      </c>
      <c r="I139" s="49">
        <v>22</v>
      </c>
      <c r="K139" s="49">
        <v>20</v>
      </c>
      <c r="BT139">
        <v>39</v>
      </c>
      <c r="BU139">
        <v>39</v>
      </c>
      <c r="BV139">
        <v>39</v>
      </c>
      <c r="BW139">
        <v>39</v>
      </c>
      <c r="BX139">
        <v>39</v>
      </c>
      <c r="BY139">
        <v>40</v>
      </c>
      <c r="BZ139">
        <v>40</v>
      </c>
      <c r="CA139">
        <v>40</v>
      </c>
      <c r="CB139">
        <v>40</v>
      </c>
      <c r="CC139">
        <v>40</v>
      </c>
      <c r="CD139">
        <v>40</v>
      </c>
      <c r="CE139">
        <v>40</v>
      </c>
      <c r="CF139">
        <v>40</v>
      </c>
      <c r="CG139">
        <v>40</v>
      </c>
      <c r="CH139">
        <v>40</v>
      </c>
      <c r="CI139">
        <v>40</v>
      </c>
      <c r="CJ139">
        <v>40</v>
      </c>
      <c r="CK139">
        <v>40</v>
      </c>
      <c r="CL139">
        <v>40</v>
      </c>
      <c r="CM139">
        <v>40</v>
      </c>
      <c r="CN139">
        <v>40</v>
      </c>
      <c r="CO139">
        <v>40</v>
      </c>
      <c r="CP139">
        <v>40</v>
      </c>
      <c r="CQ139">
        <v>40</v>
      </c>
      <c r="CR139">
        <v>40</v>
      </c>
      <c r="CS139">
        <v>40</v>
      </c>
      <c r="CT139">
        <v>40</v>
      </c>
      <c r="CU139">
        <v>40</v>
      </c>
      <c r="CV139">
        <v>40</v>
      </c>
      <c r="CW139">
        <v>40</v>
      </c>
      <c r="CX139">
        <v>40</v>
      </c>
      <c r="CY139">
        <v>40</v>
      </c>
      <c r="CZ139">
        <v>40</v>
      </c>
      <c r="DA139">
        <v>40</v>
      </c>
      <c r="DB139">
        <v>40</v>
      </c>
      <c r="DC139">
        <v>40</v>
      </c>
      <c r="DD139">
        <v>40</v>
      </c>
      <c r="DE139">
        <v>40</v>
      </c>
      <c r="DF139">
        <v>40</v>
      </c>
      <c r="DG139">
        <v>40</v>
      </c>
      <c r="DH139">
        <v>40</v>
      </c>
      <c r="DI139">
        <v>40</v>
      </c>
      <c r="DJ139">
        <v>40</v>
      </c>
      <c r="DK139">
        <v>40</v>
      </c>
      <c r="DL139">
        <v>40</v>
      </c>
      <c r="DM139">
        <v>40</v>
      </c>
    </row>
    <row r="140" spans="1:117" x14ac:dyDescent="0.25">
      <c r="A140" t="s">
        <v>8154</v>
      </c>
      <c r="B140" s="200" t="str">
        <f>IF(A140="","",VLOOKUP(A140,Config!K$6:L$26,2,FALSE))</f>
        <v>Hauts-de-France</v>
      </c>
      <c r="C140">
        <v>10</v>
      </c>
      <c r="D140" t="s">
        <v>8171</v>
      </c>
      <c r="E140" t="s">
        <v>8163</v>
      </c>
      <c r="F140" t="s">
        <v>8174</v>
      </c>
      <c r="G140" t="s">
        <v>8182</v>
      </c>
      <c r="H140" s="49">
        <v>3</v>
      </c>
      <c r="I140" s="49">
        <v>5</v>
      </c>
      <c r="K140" s="49">
        <v>2</v>
      </c>
      <c r="BT140">
        <v>14951</v>
      </c>
      <c r="BU140">
        <v>15704</v>
      </c>
      <c r="BV140">
        <v>20092</v>
      </c>
      <c r="BW140">
        <v>18324</v>
      </c>
      <c r="BX140">
        <v>15606</v>
      </c>
      <c r="BY140">
        <v>15048</v>
      </c>
      <c r="BZ140">
        <v>11296</v>
      </c>
      <c r="CA140">
        <v>11902</v>
      </c>
      <c r="CB140">
        <v>13319</v>
      </c>
      <c r="CC140">
        <v>17399</v>
      </c>
      <c r="CD140">
        <v>19966</v>
      </c>
      <c r="CE140">
        <v>24202</v>
      </c>
      <c r="CF140">
        <v>25978</v>
      </c>
      <c r="CG140">
        <v>21721</v>
      </c>
      <c r="CH140">
        <v>25906</v>
      </c>
      <c r="CI140">
        <v>22841</v>
      </c>
      <c r="CJ140">
        <v>23100</v>
      </c>
      <c r="CK140">
        <v>9445</v>
      </c>
      <c r="CL140">
        <v>21562</v>
      </c>
      <c r="CM140">
        <v>22536</v>
      </c>
      <c r="CN140">
        <v>28030</v>
      </c>
      <c r="CO140">
        <v>13747</v>
      </c>
      <c r="CP140">
        <v>36122</v>
      </c>
      <c r="CQ140">
        <v>30676</v>
      </c>
      <c r="CR140">
        <v>108822</v>
      </c>
      <c r="CS140">
        <v>129923</v>
      </c>
      <c r="CT140">
        <v>169957</v>
      </c>
      <c r="CU140">
        <v>150445</v>
      </c>
      <c r="CV140">
        <v>191254</v>
      </c>
      <c r="CW140">
        <v>174858</v>
      </c>
      <c r="CX140">
        <v>184618</v>
      </c>
      <c r="CY140">
        <v>190830</v>
      </c>
      <c r="CZ140">
        <v>227952</v>
      </c>
      <c r="DA140">
        <v>240533</v>
      </c>
      <c r="DB140">
        <v>240974</v>
      </c>
      <c r="DC140">
        <v>237205</v>
      </c>
      <c r="DD140">
        <v>277021</v>
      </c>
      <c r="DE140">
        <v>238553</v>
      </c>
      <c r="DF140">
        <v>288113</v>
      </c>
      <c r="DG140">
        <v>291581</v>
      </c>
      <c r="DH140">
        <v>307280</v>
      </c>
      <c r="DI140">
        <v>328301</v>
      </c>
      <c r="DJ140">
        <v>305149</v>
      </c>
      <c r="DK140">
        <v>315251</v>
      </c>
      <c r="DL140">
        <v>365220</v>
      </c>
      <c r="DM140">
        <v>383657</v>
      </c>
    </row>
    <row r="141" spans="1:117" x14ac:dyDescent="0.25">
      <c r="A141" t="s">
        <v>8154</v>
      </c>
      <c r="B141" s="200" t="str">
        <f>IF(A141="","",VLOOKUP(A141,Config!K$6:L$26,2,FALSE))</f>
        <v>Hauts-de-France</v>
      </c>
      <c r="C141">
        <v>11</v>
      </c>
      <c r="D141" t="s">
        <v>8172</v>
      </c>
      <c r="E141" t="s">
        <v>8163</v>
      </c>
      <c r="F141" t="s">
        <v>8174</v>
      </c>
      <c r="G141" t="s">
        <v>8182</v>
      </c>
      <c r="H141" s="49">
        <v>3</v>
      </c>
      <c r="I141" s="49">
        <v>14</v>
      </c>
      <c r="K141" s="49">
        <v>12</v>
      </c>
      <c r="BT141">
        <v>232</v>
      </c>
      <c r="BU141">
        <v>303</v>
      </c>
      <c r="BV141">
        <v>491</v>
      </c>
      <c r="BW141">
        <v>582</v>
      </c>
      <c r="BX141">
        <v>338</v>
      </c>
      <c r="BY141">
        <v>669</v>
      </c>
      <c r="BZ141">
        <v>1111</v>
      </c>
      <c r="CA141">
        <v>4022</v>
      </c>
      <c r="CB141">
        <v>3334</v>
      </c>
      <c r="CC141">
        <v>2976</v>
      </c>
      <c r="CD141">
        <v>3169</v>
      </c>
      <c r="CE141">
        <v>7953</v>
      </c>
      <c r="CF141">
        <v>11269</v>
      </c>
      <c r="CG141">
        <v>6041</v>
      </c>
      <c r="CH141">
        <v>5767</v>
      </c>
      <c r="CI141">
        <v>5537</v>
      </c>
      <c r="CJ141">
        <v>3447</v>
      </c>
      <c r="CK141">
        <v>3575</v>
      </c>
      <c r="CL141">
        <v>3718</v>
      </c>
      <c r="CM141">
        <v>1980</v>
      </c>
      <c r="CN141">
        <v>2192</v>
      </c>
      <c r="CO141">
        <v>3371</v>
      </c>
      <c r="CP141">
        <v>2292</v>
      </c>
      <c r="CQ141">
        <v>2579</v>
      </c>
      <c r="CR141">
        <v>2462</v>
      </c>
      <c r="CS141">
        <v>978</v>
      </c>
      <c r="CT141">
        <v>1964</v>
      </c>
      <c r="CU141">
        <v>1462</v>
      </c>
      <c r="CV141">
        <v>3728</v>
      </c>
      <c r="CW141">
        <v>4921</v>
      </c>
      <c r="CX141">
        <v>2019</v>
      </c>
      <c r="CY141">
        <v>1120</v>
      </c>
      <c r="CZ141">
        <v>2106</v>
      </c>
      <c r="DA141">
        <v>1603</v>
      </c>
      <c r="DB141">
        <v>1624</v>
      </c>
      <c r="DC141">
        <v>1411</v>
      </c>
      <c r="DD141">
        <v>1952</v>
      </c>
      <c r="DE141">
        <v>1780</v>
      </c>
      <c r="DF141">
        <v>10315</v>
      </c>
      <c r="DG141">
        <v>11598</v>
      </c>
      <c r="DH141">
        <v>11799</v>
      </c>
      <c r="DI141">
        <v>12925</v>
      </c>
      <c r="DJ141">
        <v>12586</v>
      </c>
      <c r="DK141">
        <v>8499</v>
      </c>
      <c r="DL141">
        <v>18397</v>
      </c>
      <c r="DM141">
        <v>18114</v>
      </c>
    </row>
    <row r="142" spans="1:117" x14ac:dyDescent="0.25">
      <c r="A142" t="s">
        <v>8154</v>
      </c>
      <c r="B142" s="200" t="str">
        <f>IF(A142="","",VLOOKUP(A142,Config!K$6:L$26,2,FALSE))</f>
        <v>Hauts-de-France</v>
      </c>
      <c r="C142">
        <v>12</v>
      </c>
      <c r="D142" t="s">
        <v>8173</v>
      </c>
      <c r="E142" t="s">
        <v>8163</v>
      </c>
      <c r="F142" t="s">
        <v>8174</v>
      </c>
      <c r="G142" t="s">
        <v>8182</v>
      </c>
      <c r="H142" s="49">
        <v>3</v>
      </c>
      <c r="I142" s="49">
        <v>6</v>
      </c>
      <c r="K142" s="49">
        <v>2</v>
      </c>
      <c r="BT142">
        <v>120</v>
      </c>
      <c r="BU142">
        <v>119</v>
      </c>
      <c r="BV142">
        <v>118</v>
      </c>
      <c r="BW142">
        <v>117</v>
      </c>
      <c r="BX142">
        <v>120</v>
      </c>
      <c r="BY142">
        <v>119</v>
      </c>
      <c r="BZ142">
        <v>129</v>
      </c>
      <c r="CA142">
        <v>129</v>
      </c>
      <c r="CB142">
        <v>129</v>
      </c>
      <c r="CC142">
        <v>143</v>
      </c>
      <c r="CD142">
        <v>143</v>
      </c>
      <c r="CE142">
        <v>145</v>
      </c>
      <c r="CF142">
        <v>144</v>
      </c>
      <c r="CG142">
        <v>144</v>
      </c>
      <c r="CH142">
        <v>148</v>
      </c>
      <c r="CI142">
        <v>149</v>
      </c>
      <c r="CJ142">
        <v>153</v>
      </c>
      <c r="CK142">
        <v>153</v>
      </c>
      <c r="CL142">
        <v>159</v>
      </c>
      <c r="CM142">
        <v>159</v>
      </c>
      <c r="CN142">
        <v>159</v>
      </c>
      <c r="CO142">
        <v>163</v>
      </c>
      <c r="CP142">
        <v>157</v>
      </c>
      <c r="CQ142">
        <v>169</v>
      </c>
      <c r="CR142">
        <v>140</v>
      </c>
      <c r="CS142">
        <v>137</v>
      </c>
      <c r="CT142">
        <v>140</v>
      </c>
      <c r="CU142">
        <v>144</v>
      </c>
      <c r="CV142">
        <v>169</v>
      </c>
      <c r="CW142">
        <v>214</v>
      </c>
      <c r="CX142">
        <v>219</v>
      </c>
      <c r="CY142">
        <v>220</v>
      </c>
      <c r="CZ142">
        <v>219</v>
      </c>
      <c r="DA142">
        <v>225</v>
      </c>
      <c r="DB142">
        <v>226</v>
      </c>
      <c r="DC142">
        <v>226</v>
      </c>
      <c r="DD142">
        <v>228</v>
      </c>
      <c r="DE142">
        <v>229</v>
      </c>
      <c r="DF142">
        <v>227</v>
      </c>
      <c r="DG142">
        <v>225</v>
      </c>
      <c r="DH142">
        <v>225</v>
      </c>
      <c r="DI142">
        <v>226</v>
      </c>
      <c r="DJ142">
        <v>235</v>
      </c>
      <c r="DK142">
        <v>236</v>
      </c>
      <c r="DL142">
        <v>241</v>
      </c>
      <c r="DM142">
        <v>258</v>
      </c>
    </row>
    <row r="143" spans="1:117" x14ac:dyDescent="0.25">
      <c r="A143" t="s">
        <v>8154</v>
      </c>
      <c r="B143" s="200" t="str">
        <f>IF(A143="","",VLOOKUP(A143,Config!K$6:L$26,2,FALSE))</f>
        <v>Hauts-de-France</v>
      </c>
      <c r="C143">
        <v>13</v>
      </c>
      <c r="D143" t="s">
        <v>8175</v>
      </c>
      <c r="E143" t="s">
        <v>8163</v>
      </c>
      <c r="F143" t="s">
        <v>8176</v>
      </c>
      <c r="G143" t="s">
        <v>8182</v>
      </c>
      <c r="H143" s="49">
        <v>3</v>
      </c>
      <c r="I143" s="49">
        <v>6</v>
      </c>
      <c r="K143" s="49">
        <v>2</v>
      </c>
      <c r="BT143">
        <v>21553</v>
      </c>
      <c r="BU143">
        <v>21963</v>
      </c>
      <c r="BV143">
        <v>22307</v>
      </c>
      <c r="BW143">
        <v>22572</v>
      </c>
      <c r="BX143">
        <v>22680</v>
      </c>
      <c r="BY143">
        <v>22786</v>
      </c>
      <c r="BZ143">
        <v>22764</v>
      </c>
      <c r="CA143">
        <v>22907</v>
      </c>
      <c r="CB143">
        <v>23145</v>
      </c>
      <c r="CC143">
        <v>23321</v>
      </c>
      <c r="CD143">
        <v>23494</v>
      </c>
      <c r="CE143">
        <v>24717</v>
      </c>
      <c r="CF143">
        <v>25814</v>
      </c>
      <c r="CG143">
        <v>25824</v>
      </c>
      <c r="CH143">
        <v>26066</v>
      </c>
      <c r="CI143">
        <v>26142</v>
      </c>
      <c r="CJ143">
        <v>26249</v>
      </c>
      <c r="CK143">
        <v>26249</v>
      </c>
      <c r="CL143">
        <v>26574</v>
      </c>
      <c r="CM143">
        <v>26658</v>
      </c>
      <c r="CN143">
        <v>26779</v>
      </c>
      <c r="CO143">
        <v>26905</v>
      </c>
      <c r="CP143">
        <v>27111</v>
      </c>
      <c r="CQ143">
        <v>27265</v>
      </c>
      <c r="CR143">
        <v>27414</v>
      </c>
      <c r="CS143">
        <v>27634</v>
      </c>
      <c r="CT143">
        <v>27659</v>
      </c>
      <c r="CU143">
        <v>27794</v>
      </c>
      <c r="CV143">
        <v>27792</v>
      </c>
      <c r="CW143">
        <v>27926</v>
      </c>
      <c r="CX143">
        <v>27973</v>
      </c>
      <c r="CY143">
        <v>28025</v>
      </c>
      <c r="CZ143">
        <v>28109</v>
      </c>
      <c r="DA143">
        <v>28216</v>
      </c>
      <c r="DB143">
        <v>28340</v>
      </c>
      <c r="DC143">
        <v>28376</v>
      </c>
      <c r="DD143">
        <v>28515</v>
      </c>
      <c r="DE143">
        <v>28736</v>
      </c>
      <c r="DF143">
        <v>28735</v>
      </c>
      <c r="DG143">
        <v>28785</v>
      </c>
      <c r="DH143">
        <v>28871</v>
      </c>
      <c r="DI143">
        <v>28809</v>
      </c>
      <c r="DJ143">
        <v>28873</v>
      </c>
      <c r="DK143">
        <v>28885</v>
      </c>
      <c r="DL143">
        <v>28958</v>
      </c>
      <c r="DM143">
        <v>29063</v>
      </c>
    </row>
    <row r="144" spans="1:117" x14ac:dyDescent="0.25">
      <c r="A144" t="s">
        <v>8154</v>
      </c>
      <c r="B144" s="200" t="str">
        <f>IF(A144="","",VLOOKUP(A144,Config!K$6:L$26,2,FALSE))</f>
        <v>Hauts-de-France</v>
      </c>
      <c r="C144">
        <v>14</v>
      </c>
      <c r="D144" t="s">
        <v>8177</v>
      </c>
      <c r="E144" t="s">
        <v>29</v>
      </c>
      <c r="F144" t="s">
        <v>7955</v>
      </c>
      <c r="G144" t="s">
        <v>8183</v>
      </c>
      <c r="H144" s="49">
        <v>6</v>
      </c>
      <c r="I144" s="49">
        <v>3</v>
      </c>
      <c r="K144" s="49">
        <v>1</v>
      </c>
      <c r="BT144">
        <v>32567</v>
      </c>
      <c r="BU144">
        <v>32567</v>
      </c>
      <c r="BV144">
        <v>41357</v>
      </c>
      <c r="BW144">
        <v>41357</v>
      </c>
      <c r="BX144">
        <v>41357</v>
      </c>
      <c r="BY144">
        <v>41357</v>
      </c>
      <c r="BZ144">
        <v>41357</v>
      </c>
      <c r="CA144">
        <v>41357</v>
      </c>
      <c r="CB144">
        <v>41357</v>
      </c>
      <c r="CC144">
        <v>41357</v>
      </c>
      <c r="CD144">
        <v>41357</v>
      </c>
      <c r="CE144">
        <v>41357</v>
      </c>
      <c r="CF144">
        <v>41044</v>
      </c>
      <c r="CG144">
        <v>41044</v>
      </c>
      <c r="CH144">
        <v>41044</v>
      </c>
      <c r="CI144">
        <v>41044</v>
      </c>
      <c r="CJ144">
        <v>41044</v>
      </c>
      <c r="CK144">
        <v>41044</v>
      </c>
      <c r="CL144">
        <v>41044</v>
      </c>
      <c r="CM144">
        <v>41044</v>
      </c>
      <c r="CN144">
        <v>41044</v>
      </c>
      <c r="CO144">
        <v>41044</v>
      </c>
      <c r="CP144">
        <v>41044</v>
      </c>
      <c r="CQ144">
        <v>41044</v>
      </c>
      <c r="CR144">
        <v>42173</v>
      </c>
      <c r="CS144">
        <v>42173</v>
      </c>
      <c r="CT144">
        <v>42173</v>
      </c>
      <c r="CU144">
        <v>42173</v>
      </c>
      <c r="CV144">
        <v>42173</v>
      </c>
      <c r="CW144">
        <v>42173</v>
      </c>
      <c r="CX144">
        <v>42173</v>
      </c>
      <c r="CY144">
        <v>42173</v>
      </c>
      <c r="CZ144">
        <v>42173</v>
      </c>
      <c r="DA144">
        <v>42173</v>
      </c>
      <c r="DB144">
        <v>42173</v>
      </c>
      <c r="DC144">
        <v>42173</v>
      </c>
      <c r="DD144">
        <v>42173</v>
      </c>
      <c r="DE144">
        <v>42173</v>
      </c>
      <c r="DF144">
        <v>42173</v>
      </c>
      <c r="DG144">
        <v>42173</v>
      </c>
      <c r="DH144">
        <v>42173</v>
      </c>
      <c r="DI144">
        <v>42173</v>
      </c>
      <c r="DJ144">
        <v>42173</v>
      </c>
      <c r="DK144">
        <v>42173</v>
      </c>
      <c r="DL144">
        <v>42173</v>
      </c>
      <c r="DM144">
        <v>42173</v>
      </c>
    </row>
    <row r="145" spans="1:117" x14ac:dyDescent="0.25">
      <c r="A145" t="s">
        <v>8154</v>
      </c>
      <c r="B145" s="200" t="str">
        <f>IF(A145="","",VLOOKUP(A145,Config!K$6:L$26,2,FALSE))</f>
        <v>Hauts-de-France</v>
      </c>
      <c r="C145">
        <v>15</v>
      </c>
      <c r="D145" t="s">
        <v>8178</v>
      </c>
      <c r="E145" t="s">
        <v>8163</v>
      </c>
      <c r="F145" t="s">
        <v>8176</v>
      </c>
      <c r="G145" t="s">
        <v>8182</v>
      </c>
      <c r="H145" s="49">
        <v>3</v>
      </c>
      <c r="I145" s="49">
        <v>10</v>
      </c>
      <c r="K145" s="49">
        <v>8</v>
      </c>
      <c r="BT145">
        <v>9567</v>
      </c>
      <c r="BU145">
        <v>22215</v>
      </c>
      <c r="BV145">
        <v>24032</v>
      </c>
      <c r="BW145">
        <v>35071</v>
      </c>
      <c r="BX145">
        <v>36354</v>
      </c>
      <c r="BY145">
        <v>38848</v>
      </c>
      <c r="BZ145">
        <v>32354</v>
      </c>
      <c r="CA145">
        <v>23541</v>
      </c>
      <c r="CB145">
        <v>36995</v>
      </c>
      <c r="CC145">
        <v>38107</v>
      </c>
      <c r="CD145">
        <v>35426</v>
      </c>
      <c r="CE145">
        <v>35757</v>
      </c>
      <c r="CF145">
        <v>56815</v>
      </c>
      <c r="CG145">
        <v>45270</v>
      </c>
      <c r="CH145">
        <v>60195</v>
      </c>
      <c r="CI145">
        <v>48947</v>
      </c>
      <c r="CJ145">
        <v>56152</v>
      </c>
      <c r="CK145">
        <v>54217</v>
      </c>
      <c r="CL145">
        <v>46857</v>
      </c>
      <c r="CM145">
        <v>39157</v>
      </c>
      <c r="CN145">
        <v>59927</v>
      </c>
      <c r="CO145">
        <v>70986</v>
      </c>
      <c r="CP145">
        <v>39684</v>
      </c>
      <c r="CQ145">
        <v>63763</v>
      </c>
      <c r="CR145">
        <v>100526</v>
      </c>
      <c r="CS145">
        <v>84253</v>
      </c>
      <c r="CT145">
        <v>102657</v>
      </c>
      <c r="CU145">
        <v>81457</v>
      </c>
      <c r="CV145">
        <v>88575</v>
      </c>
      <c r="CW145">
        <v>131374</v>
      </c>
      <c r="CX145">
        <v>107960</v>
      </c>
      <c r="CY145">
        <v>126029</v>
      </c>
      <c r="CZ145">
        <v>209664</v>
      </c>
      <c r="DA145">
        <v>249940</v>
      </c>
      <c r="DB145">
        <v>258259</v>
      </c>
      <c r="DC145">
        <v>253162</v>
      </c>
      <c r="DD145">
        <v>262646</v>
      </c>
      <c r="DE145">
        <v>322628</v>
      </c>
      <c r="DF145">
        <v>292433</v>
      </c>
      <c r="DG145">
        <v>320085</v>
      </c>
      <c r="DH145">
        <v>300062</v>
      </c>
      <c r="DI145">
        <v>331423</v>
      </c>
      <c r="DJ145">
        <v>337910</v>
      </c>
      <c r="DK145">
        <v>263465</v>
      </c>
      <c r="DL145">
        <v>353560</v>
      </c>
      <c r="DM145">
        <v>391671</v>
      </c>
    </row>
    <row r="146" spans="1:117" x14ac:dyDescent="0.25">
      <c r="A146" t="s">
        <v>8154</v>
      </c>
      <c r="B146" s="200" t="str">
        <f>IF(A146="","",VLOOKUP(A146,Config!K$6:L$26,2,FALSE))</f>
        <v>Hauts-de-France</v>
      </c>
      <c r="C146">
        <v>16</v>
      </c>
      <c r="D146" t="s">
        <v>8179</v>
      </c>
      <c r="E146" t="s">
        <v>8163</v>
      </c>
      <c r="F146" t="s">
        <v>8176</v>
      </c>
      <c r="G146" t="s">
        <v>8182</v>
      </c>
      <c r="H146" s="49">
        <v>3</v>
      </c>
      <c r="I146" s="49">
        <v>11</v>
      </c>
      <c r="K146" s="49">
        <v>8</v>
      </c>
      <c r="BT146">
        <v>114751</v>
      </c>
      <c r="BU146">
        <v>156030</v>
      </c>
      <c r="BV146">
        <v>215948</v>
      </c>
      <c r="BW146">
        <v>239361</v>
      </c>
      <c r="BX146">
        <v>166303</v>
      </c>
      <c r="BY146">
        <v>273326</v>
      </c>
      <c r="BZ146">
        <v>208639</v>
      </c>
      <c r="CA146">
        <v>492117</v>
      </c>
      <c r="CB146">
        <v>326664</v>
      </c>
      <c r="CC146">
        <v>304420</v>
      </c>
      <c r="CD146">
        <v>295412</v>
      </c>
      <c r="CE146">
        <v>407679</v>
      </c>
      <c r="CF146">
        <v>615205</v>
      </c>
      <c r="CG146">
        <v>403758</v>
      </c>
      <c r="CH146">
        <v>411248</v>
      </c>
      <c r="CI146">
        <v>359937</v>
      </c>
      <c r="CJ146">
        <v>384374</v>
      </c>
      <c r="CK146">
        <v>341408</v>
      </c>
      <c r="CL146">
        <v>271298</v>
      </c>
      <c r="CM146">
        <v>227724</v>
      </c>
      <c r="CN146">
        <v>279010</v>
      </c>
      <c r="CO146">
        <v>276201</v>
      </c>
      <c r="CP146">
        <v>315385</v>
      </c>
      <c r="CQ146">
        <v>470944</v>
      </c>
      <c r="CR146">
        <v>589168</v>
      </c>
      <c r="CS146">
        <v>464097</v>
      </c>
      <c r="CT146">
        <v>593251</v>
      </c>
      <c r="CU146">
        <v>517016</v>
      </c>
      <c r="CV146">
        <v>545636</v>
      </c>
      <c r="CW146">
        <v>656081</v>
      </c>
      <c r="CX146">
        <v>637766</v>
      </c>
      <c r="CY146">
        <v>632563</v>
      </c>
      <c r="CZ146">
        <v>807224</v>
      </c>
      <c r="DA146">
        <v>753206</v>
      </c>
      <c r="DB146">
        <v>737723</v>
      </c>
      <c r="DC146">
        <v>717034</v>
      </c>
      <c r="DD146">
        <v>805384</v>
      </c>
      <c r="DE146">
        <v>894734</v>
      </c>
      <c r="DF146">
        <v>859296</v>
      </c>
      <c r="DG146">
        <v>1028340</v>
      </c>
      <c r="DH146">
        <v>820311</v>
      </c>
      <c r="DI146">
        <v>900933</v>
      </c>
      <c r="DJ146">
        <v>910577</v>
      </c>
      <c r="DK146">
        <v>772910</v>
      </c>
      <c r="DL146">
        <v>994128</v>
      </c>
      <c r="DM146">
        <v>1095473</v>
      </c>
    </row>
    <row r="147" spans="1:117" x14ac:dyDescent="0.25">
      <c r="A147" t="s">
        <v>8155</v>
      </c>
      <c r="B147" s="200" t="str">
        <f>IF(A147="","",VLOOKUP(A147,Config!K$6:L$26,2,FALSE))</f>
        <v>Ile-de-france</v>
      </c>
      <c r="C147">
        <v>1</v>
      </c>
      <c r="D147" t="s">
        <v>8159</v>
      </c>
      <c r="E147" t="s">
        <v>8163</v>
      </c>
      <c r="F147" t="s">
        <v>8164</v>
      </c>
      <c r="G147" t="s">
        <v>8181</v>
      </c>
      <c r="H147" s="49">
        <v>3</v>
      </c>
      <c r="I147" s="49">
        <v>11</v>
      </c>
      <c r="K147" s="49">
        <v>10</v>
      </c>
      <c r="BT147">
        <v>291</v>
      </c>
      <c r="BU147">
        <v>293</v>
      </c>
      <c r="BV147">
        <v>289</v>
      </c>
      <c r="BW147">
        <v>299</v>
      </c>
      <c r="BX147">
        <v>306</v>
      </c>
      <c r="BY147">
        <v>313</v>
      </c>
      <c r="BZ147">
        <v>343</v>
      </c>
      <c r="CA147">
        <v>356</v>
      </c>
      <c r="CB147">
        <v>366</v>
      </c>
      <c r="CC147">
        <v>367</v>
      </c>
      <c r="CD147">
        <v>370</v>
      </c>
      <c r="CE147">
        <v>370</v>
      </c>
      <c r="CF147">
        <v>375</v>
      </c>
      <c r="CG147">
        <v>375</v>
      </c>
      <c r="CH147">
        <v>375</v>
      </c>
      <c r="CI147">
        <v>375</v>
      </c>
      <c r="CJ147">
        <v>376</v>
      </c>
      <c r="CK147">
        <v>382</v>
      </c>
      <c r="CL147">
        <v>382</v>
      </c>
      <c r="CM147">
        <v>385</v>
      </c>
      <c r="CN147">
        <v>385</v>
      </c>
      <c r="CO147">
        <v>390</v>
      </c>
      <c r="CP147">
        <v>392</v>
      </c>
      <c r="CQ147">
        <v>407</v>
      </c>
      <c r="CR147">
        <v>409</v>
      </c>
      <c r="CS147">
        <v>415</v>
      </c>
      <c r="CT147">
        <v>420</v>
      </c>
      <c r="CU147">
        <v>420</v>
      </c>
      <c r="CV147">
        <v>420</v>
      </c>
      <c r="CW147">
        <v>420</v>
      </c>
      <c r="CX147">
        <v>429</v>
      </c>
      <c r="CY147">
        <v>429</v>
      </c>
      <c r="CZ147">
        <v>430</v>
      </c>
      <c r="DA147">
        <v>431</v>
      </c>
      <c r="DB147">
        <v>431</v>
      </c>
      <c r="DC147">
        <v>431</v>
      </c>
      <c r="DD147">
        <v>431</v>
      </c>
      <c r="DE147">
        <v>432</v>
      </c>
      <c r="DF147">
        <v>436</v>
      </c>
      <c r="DG147">
        <v>438</v>
      </c>
      <c r="DH147">
        <v>438</v>
      </c>
      <c r="DI147">
        <v>438</v>
      </c>
      <c r="DJ147">
        <v>438</v>
      </c>
      <c r="DK147">
        <v>439</v>
      </c>
      <c r="DL147">
        <v>439</v>
      </c>
      <c r="DM147">
        <v>446</v>
      </c>
    </row>
    <row r="148" spans="1:117" x14ac:dyDescent="0.25">
      <c r="A148" t="s">
        <v>8155</v>
      </c>
      <c r="B148" s="200" t="str">
        <f>IF(A148="","",VLOOKUP(A148,Config!K$6:L$26,2,FALSE))</f>
        <v>Ile-de-france</v>
      </c>
      <c r="C148">
        <v>2</v>
      </c>
      <c r="D148" t="s">
        <v>8160</v>
      </c>
      <c r="E148" t="s">
        <v>8163</v>
      </c>
      <c r="F148" t="s">
        <v>8164</v>
      </c>
      <c r="G148" t="s">
        <v>8181</v>
      </c>
      <c r="H148" s="49">
        <v>3</v>
      </c>
      <c r="I148" s="49">
        <v>12</v>
      </c>
      <c r="K148" s="49">
        <v>10</v>
      </c>
      <c r="BT148">
        <v>126</v>
      </c>
      <c r="BU148">
        <v>142</v>
      </c>
      <c r="BV148">
        <v>148</v>
      </c>
      <c r="BW148">
        <v>162</v>
      </c>
      <c r="BX148">
        <v>171</v>
      </c>
      <c r="BY148">
        <v>196</v>
      </c>
      <c r="BZ148">
        <v>191</v>
      </c>
      <c r="CA148">
        <v>208</v>
      </c>
      <c r="CB148">
        <v>219</v>
      </c>
      <c r="CC148">
        <v>223</v>
      </c>
      <c r="CD148">
        <v>221</v>
      </c>
      <c r="CE148">
        <v>230</v>
      </c>
      <c r="CF148">
        <v>242</v>
      </c>
      <c r="CG148">
        <v>249</v>
      </c>
      <c r="CH148">
        <v>247</v>
      </c>
      <c r="CI148">
        <v>257</v>
      </c>
      <c r="CJ148">
        <v>251</v>
      </c>
      <c r="CK148">
        <v>265</v>
      </c>
      <c r="CL148">
        <v>252</v>
      </c>
      <c r="CM148">
        <v>242</v>
      </c>
      <c r="CN148">
        <v>259</v>
      </c>
      <c r="CO148">
        <v>269</v>
      </c>
      <c r="CP148">
        <v>283</v>
      </c>
      <c r="CQ148">
        <v>273</v>
      </c>
      <c r="CR148">
        <v>288</v>
      </c>
      <c r="CS148">
        <v>285</v>
      </c>
      <c r="CT148">
        <v>299</v>
      </c>
      <c r="CU148">
        <v>300</v>
      </c>
      <c r="CV148">
        <v>293</v>
      </c>
      <c r="CW148">
        <v>308</v>
      </c>
      <c r="CX148">
        <v>307</v>
      </c>
      <c r="CY148">
        <v>310</v>
      </c>
      <c r="CZ148">
        <v>319</v>
      </c>
      <c r="DA148">
        <v>311</v>
      </c>
      <c r="DB148">
        <v>314</v>
      </c>
      <c r="DC148">
        <v>320</v>
      </c>
      <c r="DD148">
        <v>319</v>
      </c>
      <c r="DE148">
        <v>326</v>
      </c>
      <c r="DF148">
        <v>326</v>
      </c>
      <c r="DG148">
        <v>332</v>
      </c>
      <c r="DH148">
        <v>322</v>
      </c>
      <c r="DI148">
        <v>329</v>
      </c>
      <c r="DJ148">
        <v>309</v>
      </c>
      <c r="DK148">
        <v>326</v>
      </c>
      <c r="DL148">
        <v>340</v>
      </c>
      <c r="DM148">
        <v>345</v>
      </c>
    </row>
    <row r="149" spans="1:117" x14ac:dyDescent="0.25">
      <c r="A149" t="s">
        <v>8155</v>
      </c>
      <c r="B149" s="200" t="str">
        <f>IF(A149="","",VLOOKUP(A149,Config!K$6:L$26,2,FALSE))</f>
        <v>Ile-de-france</v>
      </c>
      <c r="C149">
        <v>3</v>
      </c>
      <c r="D149" t="s">
        <v>8161</v>
      </c>
      <c r="E149" t="s">
        <v>8163</v>
      </c>
      <c r="F149" t="s">
        <v>8164</v>
      </c>
      <c r="G149" t="s">
        <v>8181</v>
      </c>
      <c r="H149" s="49">
        <v>3</v>
      </c>
      <c r="I149" s="49">
        <v>13</v>
      </c>
      <c r="K149" s="49">
        <v>10</v>
      </c>
      <c r="BT149">
        <v>462</v>
      </c>
      <c r="BU149">
        <v>462</v>
      </c>
      <c r="BV149">
        <v>462</v>
      </c>
      <c r="BW149">
        <v>462</v>
      </c>
      <c r="BX149">
        <v>463</v>
      </c>
      <c r="BY149">
        <v>463</v>
      </c>
      <c r="BZ149">
        <v>463</v>
      </c>
      <c r="CA149">
        <v>463</v>
      </c>
      <c r="CB149">
        <v>463</v>
      </c>
      <c r="CC149">
        <v>461</v>
      </c>
      <c r="CD149">
        <v>461</v>
      </c>
      <c r="CE149">
        <v>461</v>
      </c>
      <c r="CF149">
        <v>461</v>
      </c>
      <c r="CG149">
        <v>461</v>
      </c>
      <c r="CH149">
        <v>461</v>
      </c>
      <c r="CI149">
        <v>461</v>
      </c>
      <c r="CJ149">
        <v>461</v>
      </c>
      <c r="CK149">
        <v>461</v>
      </c>
      <c r="CL149">
        <v>461</v>
      </c>
      <c r="CM149">
        <v>461</v>
      </c>
      <c r="CN149">
        <v>461</v>
      </c>
      <c r="CO149">
        <v>461</v>
      </c>
      <c r="CP149">
        <v>461</v>
      </c>
      <c r="CQ149">
        <v>461</v>
      </c>
      <c r="CR149">
        <v>461</v>
      </c>
      <c r="CS149">
        <v>461</v>
      </c>
      <c r="CT149">
        <v>461</v>
      </c>
      <c r="CU149">
        <v>461</v>
      </c>
      <c r="CV149">
        <v>461</v>
      </c>
      <c r="CW149">
        <v>461</v>
      </c>
      <c r="CX149">
        <v>461</v>
      </c>
      <c r="CY149">
        <v>461</v>
      </c>
      <c r="CZ149">
        <v>461</v>
      </c>
      <c r="DA149">
        <v>462</v>
      </c>
      <c r="DB149">
        <v>462</v>
      </c>
      <c r="DC149">
        <v>462</v>
      </c>
      <c r="DD149">
        <v>462</v>
      </c>
      <c r="DE149">
        <v>462</v>
      </c>
      <c r="DF149">
        <v>462</v>
      </c>
      <c r="DG149">
        <v>462</v>
      </c>
      <c r="DH149">
        <v>462</v>
      </c>
      <c r="DI149">
        <v>462</v>
      </c>
      <c r="DJ149">
        <v>462</v>
      </c>
      <c r="DK149">
        <v>462</v>
      </c>
      <c r="DL149">
        <v>462</v>
      </c>
      <c r="DM149">
        <v>462</v>
      </c>
    </row>
    <row r="150" spans="1:117" x14ac:dyDescent="0.25">
      <c r="A150" t="s">
        <v>8155</v>
      </c>
      <c r="B150" s="200" t="str">
        <f>IF(A150="","",VLOOKUP(A150,Config!K$6:L$26,2,FALSE))</f>
        <v>Ile-de-france</v>
      </c>
      <c r="C150">
        <v>4</v>
      </c>
      <c r="D150" t="s">
        <v>8162</v>
      </c>
      <c r="E150" t="s">
        <v>8163</v>
      </c>
      <c r="F150" t="s">
        <v>8164</v>
      </c>
      <c r="G150" t="s">
        <v>8181</v>
      </c>
      <c r="H150" s="49">
        <v>3</v>
      </c>
      <c r="I150" s="49">
        <v>22</v>
      </c>
      <c r="K150" s="49">
        <v>21</v>
      </c>
      <c r="BT150">
        <v>119831</v>
      </c>
      <c r="BU150">
        <v>120412</v>
      </c>
      <c r="BV150">
        <v>127873</v>
      </c>
      <c r="BW150">
        <v>230413</v>
      </c>
      <c r="BX150">
        <v>194197</v>
      </c>
      <c r="BY150">
        <v>245461</v>
      </c>
      <c r="BZ150">
        <v>204330</v>
      </c>
      <c r="CA150">
        <v>139377</v>
      </c>
      <c r="CB150">
        <v>213332</v>
      </c>
      <c r="CC150">
        <v>254783</v>
      </c>
      <c r="CD150">
        <v>231242</v>
      </c>
      <c r="CE150">
        <v>248556</v>
      </c>
      <c r="CF150">
        <v>285041</v>
      </c>
      <c r="CG150">
        <v>290786</v>
      </c>
      <c r="CH150">
        <v>360039</v>
      </c>
      <c r="CI150">
        <v>332137</v>
      </c>
      <c r="CJ150">
        <v>316637</v>
      </c>
      <c r="CK150">
        <v>328145</v>
      </c>
      <c r="CL150">
        <v>319915</v>
      </c>
      <c r="CM150">
        <v>197009</v>
      </c>
      <c r="CN150">
        <v>320394</v>
      </c>
      <c r="CO150">
        <v>311542</v>
      </c>
      <c r="CP150">
        <v>452335</v>
      </c>
      <c r="CQ150">
        <v>423189</v>
      </c>
      <c r="CR150">
        <v>526215</v>
      </c>
      <c r="CS150">
        <v>536117</v>
      </c>
      <c r="CT150">
        <v>805673</v>
      </c>
      <c r="CU150">
        <v>809105</v>
      </c>
      <c r="CV150">
        <v>838359</v>
      </c>
      <c r="CW150">
        <v>1081584</v>
      </c>
      <c r="CX150">
        <v>921096</v>
      </c>
      <c r="CY150">
        <v>753003</v>
      </c>
      <c r="CZ150">
        <v>1022792</v>
      </c>
      <c r="DA150">
        <v>1240476</v>
      </c>
      <c r="DB150">
        <v>1222985</v>
      </c>
      <c r="DC150">
        <v>1056279</v>
      </c>
      <c r="DD150">
        <v>1147232</v>
      </c>
      <c r="DE150">
        <v>848308</v>
      </c>
      <c r="DF150">
        <v>986688</v>
      </c>
      <c r="DG150">
        <v>969002</v>
      </c>
      <c r="DH150">
        <v>876955</v>
      </c>
      <c r="DI150">
        <v>852756</v>
      </c>
      <c r="DJ150">
        <v>829353</v>
      </c>
      <c r="DK150">
        <v>519425</v>
      </c>
      <c r="DL150">
        <v>818310</v>
      </c>
      <c r="DM150">
        <v>1137361</v>
      </c>
    </row>
    <row r="151" spans="1:117" x14ac:dyDescent="0.25">
      <c r="A151" t="s">
        <v>8155</v>
      </c>
      <c r="B151" s="200" t="str">
        <f>IF(A151="","",VLOOKUP(A151,Config!K$6:L$26,2,FALSE))</f>
        <v>Ile-de-france</v>
      </c>
      <c r="C151">
        <v>5</v>
      </c>
      <c r="D151" t="s">
        <v>8166</v>
      </c>
      <c r="E151" t="s">
        <v>8163</v>
      </c>
      <c r="F151" t="s">
        <v>8164</v>
      </c>
      <c r="G151" t="s">
        <v>8182</v>
      </c>
      <c r="H151" s="49">
        <v>3</v>
      </c>
      <c r="I151" s="49">
        <v>7</v>
      </c>
      <c r="K151" s="49">
        <v>2</v>
      </c>
      <c r="BT151">
        <v>139528</v>
      </c>
      <c r="BU151">
        <v>149574</v>
      </c>
      <c r="BV151">
        <v>242406</v>
      </c>
      <c r="BW151">
        <v>246007</v>
      </c>
      <c r="BX151">
        <v>169805</v>
      </c>
      <c r="BY151">
        <v>274325</v>
      </c>
      <c r="BZ151">
        <v>217496</v>
      </c>
      <c r="CA151">
        <v>474679</v>
      </c>
      <c r="CB151">
        <v>305972</v>
      </c>
      <c r="CC151">
        <v>278261</v>
      </c>
      <c r="CD151">
        <v>271480</v>
      </c>
      <c r="CE151">
        <v>349543</v>
      </c>
      <c r="CF151">
        <v>528655</v>
      </c>
      <c r="CG151">
        <v>375791</v>
      </c>
      <c r="CH151">
        <v>364519</v>
      </c>
      <c r="CI151">
        <v>340283</v>
      </c>
      <c r="CJ151">
        <v>350873</v>
      </c>
      <c r="CK151">
        <v>299223</v>
      </c>
      <c r="CL151">
        <v>247191</v>
      </c>
      <c r="CM151">
        <v>202354</v>
      </c>
      <c r="CN151">
        <v>196645</v>
      </c>
      <c r="CO151">
        <v>193766</v>
      </c>
      <c r="CP151">
        <v>271978</v>
      </c>
      <c r="CQ151">
        <v>394345</v>
      </c>
      <c r="CR151">
        <v>350688</v>
      </c>
      <c r="CS151">
        <v>215806</v>
      </c>
      <c r="CT151">
        <v>268295</v>
      </c>
      <c r="CU151">
        <v>262319</v>
      </c>
      <c r="CV151">
        <v>246679</v>
      </c>
      <c r="CW151">
        <v>269248</v>
      </c>
      <c r="CX151">
        <v>360857</v>
      </c>
      <c r="CY151">
        <v>311823</v>
      </c>
      <c r="CZ151">
        <v>500043</v>
      </c>
      <c r="DA151">
        <v>435438</v>
      </c>
      <c r="DB151">
        <v>458180</v>
      </c>
      <c r="DC151">
        <v>393166</v>
      </c>
      <c r="DD151">
        <v>451118</v>
      </c>
      <c r="DE151">
        <v>478392</v>
      </c>
      <c r="DF151">
        <v>566837</v>
      </c>
      <c r="DG151">
        <v>659420</v>
      </c>
      <c r="DH151">
        <v>485938</v>
      </c>
      <c r="DI151">
        <v>534013</v>
      </c>
      <c r="DJ151">
        <v>506058</v>
      </c>
      <c r="DK151">
        <v>418253</v>
      </c>
      <c r="DL151">
        <v>643738</v>
      </c>
      <c r="DM151">
        <v>722931</v>
      </c>
    </row>
    <row r="152" spans="1:117" x14ac:dyDescent="0.25">
      <c r="A152" t="s">
        <v>8155</v>
      </c>
      <c r="B152" s="200" t="str">
        <f>IF(A152="","",VLOOKUP(A152,Config!K$6:L$26,2,FALSE))</f>
        <v>Ile-de-france</v>
      </c>
      <c r="C152">
        <v>6</v>
      </c>
      <c r="D152" t="s">
        <v>8167</v>
      </c>
      <c r="E152" t="s">
        <v>8163</v>
      </c>
      <c r="F152" t="s">
        <v>8164</v>
      </c>
      <c r="G152" t="s">
        <v>8182</v>
      </c>
      <c r="H152" s="49">
        <v>3</v>
      </c>
      <c r="I152" s="49">
        <v>8</v>
      </c>
      <c r="K152" s="49">
        <v>2</v>
      </c>
      <c r="BT152">
        <v>16967</v>
      </c>
      <c r="BU152">
        <v>17794</v>
      </c>
      <c r="BV152">
        <v>18478</v>
      </c>
      <c r="BW152">
        <v>19274</v>
      </c>
      <c r="BX152">
        <v>19590</v>
      </c>
      <c r="BY152">
        <v>21534</v>
      </c>
      <c r="BZ152">
        <v>21391</v>
      </c>
      <c r="CA152">
        <v>21665</v>
      </c>
      <c r="CB152">
        <v>22569</v>
      </c>
      <c r="CC152">
        <v>20763</v>
      </c>
      <c r="CD152">
        <v>20784</v>
      </c>
      <c r="CE152">
        <v>21394</v>
      </c>
      <c r="CF152">
        <v>23122</v>
      </c>
      <c r="CG152">
        <v>23090</v>
      </c>
      <c r="CH152">
        <v>24484</v>
      </c>
      <c r="CI152">
        <v>24603</v>
      </c>
      <c r="CJ152">
        <v>24728</v>
      </c>
      <c r="CK152">
        <v>25684</v>
      </c>
      <c r="CL152">
        <v>29631</v>
      </c>
      <c r="CM152">
        <v>29849</v>
      </c>
      <c r="CN152">
        <v>30642</v>
      </c>
      <c r="CO152">
        <v>30830</v>
      </c>
      <c r="CP152">
        <v>32565</v>
      </c>
      <c r="CQ152">
        <v>32721</v>
      </c>
      <c r="CR152">
        <v>32827</v>
      </c>
      <c r="CS152">
        <v>31973</v>
      </c>
      <c r="CT152">
        <v>34438</v>
      </c>
      <c r="CU152">
        <v>35374</v>
      </c>
      <c r="CV152">
        <v>36945</v>
      </c>
      <c r="CW152">
        <v>37091</v>
      </c>
      <c r="CX152">
        <v>36997</v>
      </c>
      <c r="CY152">
        <v>37243</v>
      </c>
      <c r="CZ152">
        <v>37401</v>
      </c>
      <c r="DA152">
        <v>37356</v>
      </c>
      <c r="DB152">
        <v>37612</v>
      </c>
      <c r="DC152">
        <v>37517</v>
      </c>
      <c r="DD152">
        <v>38331</v>
      </c>
      <c r="DE152">
        <v>38997</v>
      </c>
      <c r="DF152">
        <v>39348</v>
      </c>
      <c r="DG152">
        <v>40346</v>
      </c>
      <c r="DH152">
        <v>41002</v>
      </c>
      <c r="DI152">
        <v>41346</v>
      </c>
      <c r="DJ152">
        <v>42031</v>
      </c>
      <c r="DK152">
        <v>42472</v>
      </c>
      <c r="DL152">
        <v>43013</v>
      </c>
      <c r="DM152">
        <v>42791</v>
      </c>
    </row>
    <row r="153" spans="1:117" x14ac:dyDescent="0.25">
      <c r="A153" t="s">
        <v>8155</v>
      </c>
      <c r="B153" s="200" t="str">
        <f>IF(A153="","",VLOOKUP(A153,Config!K$6:L$26,2,FALSE))</f>
        <v>Ile-de-france</v>
      </c>
      <c r="C153">
        <v>7</v>
      </c>
      <c r="D153" t="s">
        <v>8168</v>
      </c>
      <c r="E153" t="s">
        <v>8163</v>
      </c>
      <c r="F153" t="s">
        <v>8174</v>
      </c>
      <c r="G153" t="s">
        <v>8181</v>
      </c>
      <c r="H153" s="49">
        <v>3</v>
      </c>
      <c r="I153" s="49">
        <v>26</v>
      </c>
      <c r="K153" s="49">
        <v>20</v>
      </c>
      <c r="BT153">
        <v>8</v>
      </c>
      <c r="BU153">
        <v>32</v>
      </c>
      <c r="BV153">
        <v>32</v>
      </c>
      <c r="BW153">
        <v>32</v>
      </c>
      <c r="BX153">
        <v>32</v>
      </c>
      <c r="BY153">
        <v>35</v>
      </c>
      <c r="BZ153">
        <v>37</v>
      </c>
      <c r="CA153">
        <v>38</v>
      </c>
      <c r="CB153">
        <v>39</v>
      </c>
      <c r="CC153">
        <v>40</v>
      </c>
      <c r="CD153">
        <v>43</v>
      </c>
      <c r="CE153">
        <v>43</v>
      </c>
      <c r="CF153">
        <v>43</v>
      </c>
      <c r="CG153">
        <v>43</v>
      </c>
      <c r="CH153">
        <v>43</v>
      </c>
      <c r="CI153">
        <v>43</v>
      </c>
      <c r="CJ153">
        <v>43</v>
      </c>
      <c r="CK153">
        <v>43</v>
      </c>
      <c r="CL153">
        <v>43</v>
      </c>
      <c r="CM153">
        <v>45</v>
      </c>
      <c r="CN153">
        <v>45</v>
      </c>
      <c r="CO153">
        <v>45</v>
      </c>
      <c r="CP153">
        <v>47</v>
      </c>
      <c r="CQ153">
        <v>47</v>
      </c>
      <c r="CR153">
        <v>49</v>
      </c>
      <c r="CS153">
        <v>49</v>
      </c>
      <c r="CT153">
        <v>52</v>
      </c>
      <c r="CU153">
        <v>54</v>
      </c>
      <c r="CV153">
        <v>55</v>
      </c>
      <c r="CW153">
        <v>55</v>
      </c>
      <c r="CX153">
        <v>55</v>
      </c>
      <c r="CY153">
        <v>55</v>
      </c>
      <c r="CZ153">
        <v>55</v>
      </c>
      <c r="DA153">
        <v>55</v>
      </c>
      <c r="DB153">
        <v>55</v>
      </c>
      <c r="DC153">
        <v>56</v>
      </c>
      <c r="DD153">
        <v>58</v>
      </c>
      <c r="DE153">
        <v>58</v>
      </c>
      <c r="DF153">
        <v>58</v>
      </c>
      <c r="DG153">
        <v>58</v>
      </c>
      <c r="DH153">
        <v>58</v>
      </c>
      <c r="DI153">
        <v>58</v>
      </c>
      <c r="DJ153">
        <v>58</v>
      </c>
      <c r="DK153">
        <v>58</v>
      </c>
      <c r="DL153">
        <v>58</v>
      </c>
      <c r="DM153">
        <v>59</v>
      </c>
    </row>
    <row r="154" spans="1:117" x14ac:dyDescent="0.25">
      <c r="A154" t="s">
        <v>8155</v>
      </c>
      <c r="B154" s="200" t="str">
        <f>IF(A154="","",VLOOKUP(A154,Config!K$6:L$26,2,FALSE))</f>
        <v>Ile-de-france</v>
      </c>
      <c r="C154">
        <v>8</v>
      </c>
      <c r="D154" t="s">
        <v>8169</v>
      </c>
      <c r="E154" t="s">
        <v>8163</v>
      </c>
      <c r="F154" t="s">
        <v>8174</v>
      </c>
      <c r="G154" t="s">
        <v>8181</v>
      </c>
      <c r="H154" s="49">
        <v>3</v>
      </c>
      <c r="I154" s="49">
        <v>24</v>
      </c>
      <c r="K154" s="49">
        <v>20</v>
      </c>
      <c r="BT154">
        <v>8</v>
      </c>
      <c r="BU154">
        <v>22</v>
      </c>
      <c r="BV154">
        <v>22</v>
      </c>
      <c r="BW154">
        <v>22</v>
      </c>
      <c r="BX154">
        <v>24</v>
      </c>
      <c r="BY154">
        <v>26</v>
      </c>
      <c r="BZ154">
        <v>24</v>
      </c>
      <c r="CA154">
        <v>24</v>
      </c>
      <c r="CB154">
        <v>27</v>
      </c>
      <c r="CC154">
        <v>28</v>
      </c>
      <c r="CD154">
        <v>30</v>
      </c>
      <c r="CE154">
        <v>33</v>
      </c>
      <c r="CF154">
        <v>29</v>
      </c>
      <c r="CG154">
        <v>30</v>
      </c>
      <c r="CH154">
        <v>30</v>
      </c>
      <c r="CI154">
        <v>29</v>
      </c>
      <c r="CJ154">
        <v>30</v>
      </c>
      <c r="CK154">
        <v>26</v>
      </c>
      <c r="CL154">
        <v>30</v>
      </c>
      <c r="CM154">
        <v>32</v>
      </c>
      <c r="CN154">
        <v>27</v>
      </c>
      <c r="CO154">
        <v>24</v>
      </c>
      <c r="CP154">
        <v>33</v>
      </c>
      <c r="CQ154">
        <v>34</v>
      </c>
      <c r="CR154">
        <v>37</v>
      </c>
      <c r="CS154">
        <v>38</v>
      </c>
      <c r="CT154">
        <v>39</v>
      </c>
      <c r="CU154">
        <v>38</v>
      </c>
      <c r="CV154">
        <v>38</v>
      </c>
      <c r="CW154">
        <v>29</v>
      </c>
      <c r="CX154">
        <v>39</v>
      </c>
      <c r="CY154">
        <v>40</v>
      </c>
      <c r="CZ154">
        <v>43</v>
      </c>
      <c r="DA154">
        <v>43</v>
      </c>
      <c r="DB154">
        <v>42</v>
      </c>
      <c r="DC154">
        <v>43</v>
      </c>
      <c r="DD154">
        <v>43</v>
      </c>
      <c r="DE154">
        <v>38</v>
      </c>
      <c r="DF154">
        <v>42</v>
      </c>
      <c r="DG154">
        <v>43</v>
      </c>
      <c r="DH154">
        <v>43</v>
      </c>
      <c r="DI154">
        <v>44</v>
      </c>
      <c r="DJ154">
        <v>37</v>
      </c>
      <c r="DK154">
        <v>43</v>
      </c>
      <c r="DL154">
        <v>42</v>
      </c>
      <c r="DM154">
        <v>44</v>
      </c>
    </row>
    <row r="155" spans="1:117" x14ac:dyDescent="0.25">
      <c r="A155" t="s">
        <v>8155</v>
      </c>
      <c r="B155" s="200" t="str">
        <f>IF(A155="","",VLOOKUP(A155,Config!K$6:L$26,2,FALSE))</f>
        <v>Ile-de-france</v>
      </c>
      <c r="C155">
        <v>9</v>
      </c>
      <c r="D155" t="s">
        <v>8170</v>
      </c>
      <c r="E155" t="s">
        <v>8163</v>
      </c>
      <c r="F155" t="s">
        <v>8174</v>
      </c>
      <c r="G155" t="s">
        <v>8181</v>
      </c>
      <c r="H155" s="49">
        <v>3</v>
      </c>
      <c r="I155" s="49">
        <v>22</v>
      </c>
      <c r="K155" s="49">
        <v>20</v>
      </c>
      <c r="BT155">
        <v>8</v>
      </c>
      <c r="BU155">
        <v>76</v>
      </c>
      <c r="BV155">
        <v>76</v>
      </c>
      <c r="BW155">
        <v>76</v>
      </c>
      <c r="BX155">
        <v>76</v>
      </c>
      <c r="BY155">
        <v>71</v>
      </c>
      <c r="BZ155">
        <v>71</v>
      </c>
      <c r="CA155">
        <v>71</v>
      </c>
      <c r="CB155">
        <v>71</v>
      </c>
      <c r="CC155">
        <v>71</v>
      </c>
      <c r="CD155">
        <v>71</v>
      </c>
      <c r="CE155">
        <v>71</v>
      </c>
      <c r="CF155">
        <v>71</v>
      </c>
      <c r="CG155">
        <v>71</v>
      </c>
      <c r="CH155">
        <v>71</v>
      </c>
      <c r="CI155">
        <v>71</v>
      </c>
      <c r="CJ155">
        <v>71</v>
      </c>
      <c r="CK155">
        <v>71</v>
      </c>
      <c r="CL155">
        <v>71</v>
      </c>
      <c r="CM155">
        <v>71</v>
      </c>
      <c r="CN155">
        <v>71</v>
      </c>
      <c r="CO155">
        <v>71</v>
      </c>
      <c r="CP155">
        <v>71</v>
      </c>
      <c r="CQ155">
        <v>71</v>
      </c>
      <c r="CR155">
        <v>71</v>
      </c>
      <c r="CS155">
        <v>71</v>
      </c>
      <c r="CT155">
        <v>71</v>
      </c>
      <c r="CU155">
        <v>71</v>
      </c>
      <c r="CV155">
        <v>71</v>
      </c>
      <c r="CW155">
        <v>71</v>
      </c>
      <c r="CX155">
        <v>71</v>
      </c>
      <c r="CY155">
        <v>71</v>
      </c>
      <c r="CZ155">
        <v>71</v>
      </c>
      <c r="DA155">
        <v>71</v>
      </c>
      <c r="DB155">
        <v>71</v>
      </c>
      <c r="DC155">
        <v>71</v>
      </c>
      <c r="DD155">
        <v>71</v>
      </c>
      <c r="DE155">
        <v>71</v>
      </c>
      <c r="DF155">
        <v>71</v>
      </c>
      <c r="DG155">
        <v>71</v>
      </c>
      <c r="DH155">
        <v>71</v>
      </c>
      <c r="DI155">
        <v>71</v>
      </c>
      <c r="DJ155">
        <v>71</v>
      </c>
      <c r="DK155">
        <v>71</v>
      </c>
      <c r="DL155">
        <v>71</v>
      </c>
      <c r="DM155">
        <v>71</v>
      </c>
    </row>
    <row r="156" spans="1:117" x14ac:dyDescent="0.25">
      <c r="A156" t="s">
        <v>8155</v>
      </c>
      <c r="B156" s="200" t="str">
        <f>IF(A156="","",VLOOKUP(A156,Config!K$6:L$26,2,FALSE))</f>
        <v>Ile-de-france</v>
      </c>
      <c r="C156">
        <v>10</v>
      </c>
      <c r="D156" t="s">
        <v>8171</v>
      </c>
      <c r="E156" t="s">
        <v>8163</v>
      </c>
      <c r="F156" t="s">
        <v>8174</v>
      </c>
      <c r="G156" t="s">
        <v>8182</v>
      </c>
      <c r="H156" s="49">
        <v>3</v>
      </c>
      <c r="I156" s="49">
        <v>5</v>
      </c>
      <c r="K156" s="49">
        <v>2</v>
      </c>
      <c r="BT156">
        <v>56411</v>
      </c>
      <c r="BU156">
        <v>63004</v>
      </c>
      <c r="BV156">
        <v>75022</v>
      </c>
      <c r="BW156">
        <v>70222</v>
      </c>
      <c r="BX156">
        <v>67750</v>
      </c>
      <c r="BY156">
        <v>68351</v>
      </c>
      <c r="BZ156">
        <v>58775</v>
      </c>
      <c r="CA156">
        <v>55798</v>
      </c>
      <c r="CB156">
        <v>73120</v>
      </c>
      <c r="CC156">
        <v>77562</v>
      </c>
      <c r="CD156">
        <v>78872</v>
      </c>
      <c r="CE156">
        <v>94232</v>
      </c>
      <c r="CF156">
        <v>110402</v>
      </c>
      <c r="CG156">
        <v>98314</v>
      </c>
      <c r="CH156">
        <v>120823</v>
      </c>
      <c r="CI156">
        <v>113281</v>
      </c>
      <c r="CJ156">
        <v>121600</v>
      </c>
      <c r="CK156">
        <v>110482</v>
      </c>
      <c r="CL156">
        <v>124431</v>
      </c>
      <c r="CM156">
        <v>113188</v>
      </c>
      <c r="CN156">
        <v>130601</v>
      </c>
      <c r="CO156">
        <v>179102</v>
      </c>
      <c r="CP156">
        <v>175745</v>
      </c>
      <c r="CQ156">
        <v>163674</v>
      </c>
      <c r="CR156">
        <v>219947</v>
      </c>
      <c r="CS156">
        <v>231421</v>
      </c>
      <c r="CT156">
        <v>289247</v>
      </c>
      <c r="CU156">
        <v>270780</v>
      </c>
      <c r="CV156">
        <v>272488</v>
      </c>
      <c r="CW156">
        <v>266483</v>
      </c>
      <c r="CX156">
        <v>294148</v>
      </c>
      <c r="CY156">
        <v>273531</v>
      </c>
      <c r="CZ156">
        <v>413510</v>
      </c>
      <c r="DA156">
        <v>434816</v>
      </c>
      <c r="DB156">
        <v>502760</v>
      </c>
      <c r="DC156">
        <v>508707</v>
      </c>
      <c r="DD156">
        <v>580513</v>
      </c>
      <c r="DE156">
        <v>483961</v>
      </c>
      <c r="DF156">
        <v>647657</v>
      </c>
      <c r="DG156">
        <v>611359</v>
      </c>
      <c r="DH156">
        <v>648049</v>
      </c>
      <c r="DI156">
        <v>701287</v>
      </c>
      <c r="DJ156">
        <v>401556</v>
      </c>
      <c r="DK156">
        <v>535925</v>
      </c>
      <c r="DL156">
        <v>754945</v>
      </c>
      <c r="DM156">
        <v>869656</v>
      </c>
    </row>
    <row r="157" spans="1:117" x14ac:dyDescent="0.25">
      <c r="A157" t="s">
        <v>8155</v>
      </c>
      <c r="B157" s="200" t="str">
        <f>IF(A157="","",VLOOKUP(A157,Config!K$6:L$26,2,FALSE))</f>
        <v>Ile-de-france</v>
      </c>
      <c r="C157">
        <v>11</v>
      </c>
      <c r="D157" t="s">
        <v>8172</v>
      </c>
      <c r="E157" t="s">
        <v>8163</v>
      </c>
      <c r="F157" t="s">
        <v>8174</v>
      </c>
      <c r="G157" t="s">
        <v>8182</v>
      </c>
      <c r="H157" s="49">
        <v>3</v>
      </c>
      <c r="I157" s="49">
        <v>14</v>
      </c>
      <c r="K157" s="49">
        <v>12</v>
      </c>
      <c r="BT157">
        <v>748</v>
      </c>
      <c r="BU157">
        <v>881</v>
      </c>
      <c r="BV157">
        <v>1214</v>
      </c>
      <c r="BW157">
        <v>2167</v>
      </c>
      <c r="BX157">
        <v>1438</v>
      </c>
      <c r="BY157">
        <v>3325</v>
      </c>
      <c r="BZ157">
        <v>6787</v>
      </c>
      <c r="CA157">
        <v>20917</v>
      </c>
      <c r="CB157">
        <v>18093</v>
      </c>
      <c r="CC157">
        <v>14659</v>
      </c>
      <c r="CD157">
        <v>15469</v>
      </c>
      <c r="CE157">
        <v>32597</v>
      </c>
      <c r="CF157">
        <v>45480</v>
      </c>
      <c r="CG157">
        <v>18760</v>
      </c>
      <c r="CH157">
        <v>17188</v>
      </c>
      <c r="CI157">
        <v>19372</v>
      </c>
      <c r="CJ157">
        <v>13633</v>
      </c>
      <c r="CK157">
        <v>15284</v>
      </c>
      <c r="CL157">
        <v>16413</v>
      </c>
      <c r="CM157">
        <v>9349</v>
      </c>
      <c r="CN157">
        <v>10681</v>
      </c>
      <c r="CO157">
        <v>14585</v>
      </c>
      <c r="CP157">
        <v>11188</v>
      </c>
      <c r="CQ157">
        <v>12609</v>
      </c>
      <c r="CR157">
        <v>15323</v>
      </c>
      <c r="CS157">
        <v>9560</v>
      </c>
      <c r="CT157">
        <v>11670</v>
      </c>
      <c r="CU157">
        <v>10837</v>
      </c>
      <c r="CV157">
        <v>10081</v>
      </c>
      <c r="CW157">
        <v>10094</v>
      </c>
      <c r="CX157">
        <v>8261</v>
      </c>
      <c r="CY157">
        <v>7438</v>
      </c>
      <c r="CZ157">
        <v>11380</v>
      </c>
      <c r="DA157">
        <v>7205</v>
      </c>
      <c r="DB157">
        <v>7242</v>
      </c>
      <c r="DC157">
        <v>7599</v>
      </c>
      <c r="DD157">
        <v>8806</v>
      </c>
      <c r="DE157">
        <v>9889</v>
      </c>
      <c r="DF157">
        <v>47617</v>
      </c>
      <c r="DG157">
        <v>48916</v>
      </c>
      <c r="DH157">
        <v>48281</v>
      </c>
      <c r="DI157">
        <v>52330</v>
      </c>
      <c r="DJ157">
        <v>45924</v>
      </c>
      <c r="DK157">
        <v>26945</v>
      </c>
      <c r="DL157">
        <v>59148</v>
      </c>
      <c r="DM157">
        <v>73810</v>
      </c>
    </row>
    <row r="158" spans="1:117" x14ac:dyDescent="0.25">
      <c r="A158" t="s">
        <v>8155</v>
      </c>
      <c r="B158" s="200" t="str">
        <f>IF(A158="","",VLOOKUP(A158,Config!K$6:L$26,2,FALSE))</f>
        <v>Ile-de-france</v>
      </c>
      <c r="C158">
        <v>12</v>
      </c>
      <c r="D158" t="s">
        <v>8173</v>
      </c>
      <c r="E158" t="s">
        <v>8163</v>
      </c>
      <c r="F158" t="s">
        <v>8174</v>
      </c>
      <c r="G158" t="s">
        <v>8182</v>
      </c>
      <c r="H158" s="49">
        <v>3</v>
      </c>
      <c r="I158" s="49">
        <v>6</v>
      </c>
      <c r="K158" s="49">
        <v>2</v>
      </c>
      <c r="BT158">
        <v>293</v>
      </c>
      <c r="BU158">
        <v>295</v>
      </c>
      <c r="BV158">
        <v>297</v>
      </c>
      <c r="BW158">
        <v>304</v>
      </c>
      <c r="BX158">
        <v>313</v>
      </c>
      <c r="BY158">
        <v>326</v>
      </c>
      <c r="BZ158">
        <v>341</v>
      </c>
      <c r="CA158">
        <v>346</v>
      </c>
      <c r="CB158">
        <v>347</v>
      </c>
      <c r="CC158">
        <v>381</v>
      </c>
      <c r="CD158">
        <v>382</v>
      </c>
      <c r="CE158">
        <v>386</v>
      </c>
      <c r="CF158">
        <v>401</v>
      </c>
      <c r="CG158">
        <v>399</v>
      </c>
      <c r="CH158">
        <v>402</v>
      </c>
      <c r="CI158">
        <v>405</v>
      </c>
      <c r="CJ158">
        <v>408</v>
      </c>
      <c r="CK158">
        <v>409</v>
      </c>
      <c r="CL158">
        <v>415</v>
      </c>
      <c r="CM158">
        <v>416</v>
      </c>
      <c r="CN158">
        <v>420</v>
      </c>
      <c r="CO158">
        <v>422</v>
      </c>
      <c r="CP158">
        <v>426</v>
      </c>
      <c r="CQ158">
        <v>431</v>
      </c>
      <c r="CR158">
        <v>432</v>
      </c>
      <c r="CS158">
        <v>430</v>
      </c>
      <c r="CT158">
        <v>448</v>
      </c>
      <c r="CU158">
        <v>458</v>
      </c>
      <c r="CV158">
        <v>450</v>
      </c>
      <c r="CW158">
        <v>455</v>
      </c>
      <c r="CX158">
        <v>458</v>
      </c>
      <c r="CY158">
        <v>459</v>
      </c>
      <c r="CZ158">
        <v>488</v>
      </c>
      <c r="DA158">
        <v>498</v>
      </c>
      <c r="DB158">
        <v>503</v>
      </c>
      <c r="DC158">
        <v>509</v>
      </c>
      <c r="DD158">
        <v>518</v>
      </c>
      <c r="DE158">
        <v>517</v>
      </c>
      <c r="DF158">
        <v>524</v>
      </c>
      <c r="DG158">
        <v>524</v>
      </c>
      <c r="DH158">
        <v>528</v>
      </c>
      <c r="DI158">
        <v>525</v>
      </c>
      <c r="DJ158">
        <v>525</v>
      </c>
      <c r="DK158">
        <v>523</v>
      </c>
      <c r="DL158">
        <v>527</v>
      </c>
      <c r="DM158">
        <v>524</v>
      </c>
    </row>
    <row r="159" spans="1:117" x14ac:dyDescent="0.25">
      <c r="A159" t="s">
        <v>8155</v>
      </c>
      <c r="B159" s="200" t="str">
        <f>IF(A159="","",VLOOKUP(A159,Config!K$6:L$26,2,FALSE))</f>
        <v>Ile-de-france</v>
      </c>
      <c r="C159">
        <v>13</v>
      </c>
      <c r="D159" t="s">
        <v>8175</v>
      </c>
      <c r="E159" t="s">
        <v>8163</v>
      </c>
      <c r="F159" t="s">
        <v>8176</v>
      </c>
      <c r="G159" t="s">
        <v>8182</v>
      </c>
      <c r="H159" s="49">
        <v>3</v>
      </c>
      <c r="I159" s="49">
        <v>6</v>
      </c>
      <c r="K159" s="49">
        <v>2</v>
      </c>
      <c r="BT159">
        <v>33007</v>
      </c>
      <c r="BU159">
        <v>33807</v>
      </c>
      <c r="BV159">
        <v>34456</v>
      </c>
      <c r="BW159">
        <v>35355</v>
      </c>
      <c r="BX159">
        <v>35500</v>
      </c>
      <c r="BY159">
        <v>35516</v>
      </c>
      <c r="BZ159">
        <v>34995</v>
      </c>
      <c r="CA159">
        <v>35126</v>
      </c>
      <c r="CB159">
        <v>35415</v>
      </c>
      <c r="CC159">
        <v>35607</v>
      </c>
      <c r="CD159">
        <v>35713</v>
      </c>
      <c r="CE159">
        <v>36983</v>
      </c>
      <c r="CF159">
        <v>38548</v>
      </c>
      <c r="CG159">
        <v>38577</v>
      </c>
      <c r="CH159">
        <v>39073</v>
      </c>
      <c r="CI159">
        <v>39186</v>
      </c>
      <c r="CJ159">
        <v>39258</v>
      </c>
      <c r="CK159">
        <v>39225</v>
      </c>
      <c r="CL159">
        <v>40183</v>
      </c>
      <c r="CM159">
        <v>40254</v>
      </c>
      <c r="CN159">
        <v>40494</v>
      </c>
      <c r="CO159">
        <v>40694</v>
      </c>
      <c r="CP159">
        <v>41015</v>
      </c>
      <c r="CQ159">
        <v>41175</v>
      </c>
      <c r="CR159">
        <v>41538</v>
      </c>
      <c r="CS159">
        <v>41975</v>
      </c>
      <c r="CT159">
        <v>42131</v>
      </c>
      <c r="CU159">
        <v>42428</v>
      </c>
      <c r="CV159">
        <v>42421</v>
      </c>
      <c r="CW159">
        <v>42511</v>
      </c>
      <c r="CX159">
        <v>42517</v>
      </c>
      <c r="CY159">
        <v>42612</v>
      </c>
      <c r="CZ159">
        <v>42707</v>
      </c>
      <c r="DA159">
        <v>42802</v>
      </c>
      <c r="DB159">
        <v>42954</v>
      </c>
      <c r="DC159">
        <v>42785</v>
      </c>
      <c r="DD159">
        <v>43174</v>
      </c>
      <c r="DE159">
        <v>43834</v>
      </c>
      <c r="DF159">
        <v>43893</v>
      </c>
      <c r="DG159">
        <v>44062</v>
      </c>
      <c r="DH159">
        <v>44159</v>
      </c>
      <c r="DI159">
        <v>44106</v>
      </c>
      <c r="DJ159">
        <v>44156</v>
      </c>
      <c r="DK159">
        <v>44152</v>
      </c>
      <c r="DL159">
        <v>44284</v>
      </c>
      <c r="DM159">
        <v>44359</v>
      </c>
    </row>
    <row r="160" spans="1:117" x14ac:dyDescent="0.25">
      <c r="A160" t="s">
        <v>8155</v>
      </c>
      <c r="B160" s="200" t="str">
        <f>IF(A160="","",VLOOKUP(A160,Config!K$6:L$26,2,FALSE))</f>
        <v>Ile-de-france</v>
      </c>
      <c r="C160">
        <v>14</v>
      </c>
      <c r="D160" t="s">
        <v>8177</v>
      </c>
      <c r="E160" t="s">
        <v>29</v>
      </c>
      <c r="F160" t="s">
        <v>7955</v>
      </c>
      <c r="G160" t="s">
        <v>8183</v>
      </c>
      <c r="H160" s="49">
        <v>6</v>
      </c>
      <c r="I160" s="49">
        <v>3</v>
      </c>
      <c r="K160" s="49">
        <v>1</v>
      </c>
      <c r="BT160">
        <v>60497</v>
      </c>
      <c r="BU160">
        <v>60497</v>
      </c>
      <c r="BV160">
        <v>86209</v>
      </c>
      <c r="BW160">
        <v>86209</v>
      </c>
      <c r="BX160">
        <v>86209</v>
      </c>
      <c r="BY160">
        <v>86209</v>
      </c>
      <c r="BZ160">
        <v>86209</v>
      </c>
      <c r="CA160">
        <v>86209</v>
      </c>
      <c r="CB160">
        <v>86209</v>
      </c>
      <c r="CC160">
        <v>86209</v>
      </c>
      <c r="CD160">
        <v>86209</v>
      </c>
      <c r="CE160">
        <v>86209</v>
      </c>
      <c r="CF160">
        <v>84535</v>
      </c>
      <c r="CG160">
        <v>84535</v>
      </c>
      <c r="CH160">
        <v>84535</v>
      </c>
      <c r="CI160">
        <v>84535</v>
      </c>
      <c r="CJ160">
        <v>84535</v>
      </c>
      <c r="CK160">
        <v>84535</v>
      </c>
      <c r="CL160">
        <v>84535</v>
      </c>
      <c r="CM160">
        <v>84535</v>
      </c>
      <c r="CN160">
        <v>84535</v>
      </c>
      <c r="CO160">
        <v>84535</v>
      </c>
      <c r="CP160">
        <v>84535</v>
      </c>
      <c r="CQ160">
        <v>84535</v>
      </c>
      <c r="CR160">
        <v>85879</v>
      </c>
      <c r="CS160">
        <v>85879</v>
      </c>
      <c r="CT160">
        <v>85879</v>
      </c>
      <c r="CU160">
        <v>85879</v>
      </c>
      <c r="CV160">
        <v>85879</v>
      </c>
      <c r="CW160">
        <v>85879</v>
      </c>
      <c r="CX160">
        <v>85879</v>
      </c>
      <c r="CY160">
        <v>85879</v>
      </c>
      <c r="CZ160">
        <v>85879</v>
      </c>
      <c r="DA160">
        <v>85879</v>
      </c>
      <c r="DB160">
        <v>85879</v>
      </c>
      <c r="DC160">
        <v>85879</v>
      </c>
      <c r="DD160">
        <v>85879</v>
      </c>
      <c r="DE160">
        <v>85879</v>
      </c>
      <c r="DF160">
        <v>85879</v>
      </c>
      <c r="DG160">
        <v>85879</v>
      </c>
      <c r="DH160">
        <v>85879</v>
      </c>
      <c r="DI160">
        <v>85879</v>
      </c>
      <c r="DJ160">
        <v>85879</v>
      </c>
      <c r="DK160">
        <v>85879</v>
      </c>
      <c r="DL160">
        <v>85879</v>
      </c>
      <c r="DM160">
        <v>85879</v>
      </c>
    </row>
    <row r="161" spans="1:117" x14ac:dyDescent="0.25">
      <c r="A161" t="s">
        <v>8155</v>
      </c>
      <c r="B161" s="200" t="str">
        <f>IF(A161="","",VLOOKUP(A161,Config!K$6:L$26,2,FALSE))</f>
        <v>Ile-de-france</v>
      </c>
      <c r="C161">
        <v>15</v>
      </c>
      <c r="D161" t="s">
        <v>8178</v>
      </c>
      <c r="E161" t="s">
        <v>8163</v>
      </c>
      <c r="F161" t="s">
        <v>8176</v>
      </c>
      <c r="G161" t="s">
        <v>8182</v>
      </c>
      <c r="H161" s="49">
        <v>3</v>
      </c>
      <c r="I161" s="49">
        <v>10</v>
      </c>
      <c r="K161" s="49">
        <v>8</v>
      </c>
      <c r="BT161">
        <v>17592</v>
      </c>
      <c r="BU161">
        <v>32509</v>
      </c>
      <c r="BV161">
        <v>37696</v>
      </c>
      <c r="BW161">
        <v>51008</v>
      </c>
      <c r="BX161">
        <v>53743</v>
      </c>
      <c r="BY161">
        <v>54153</v>
      </c>
      <c r="BZ161">
        <v>42724</v>
      </c>
      <c r="CA161">
        <v>22732</v>
      </c>
      <c r="CB161">
        <v>51305</v>
      </c>
      <c r="CC161">
        <v>53698</v>
      </c>
      <c r="CD161">
        <v>50109</v>
      </c>
      <c r="CE161">
        <v>50347</v>
      </c>
      <c r="CF161">
        <v>73047</v>
      </c>
      <c r="CG161">
        <v>60039</v>
      </c>
      <c r="CH161">
        <v>70412</v>
      </c>
      <c r="CI161">
        <v>62846</v>
      </c>
      <c r="CJ161">
        <v>65544</v>
      </c>
      <c r="CK161">
        <v>69118</v>
      </c>
      <c r="CL161">
        <v>57631</v>
      </c>
      <c r="CM161">
        <v>35540</v>
      </c>
      <c r="CN161">
        <v>79679</v>
      </c>
      <c r="CO161">
        <v>90139</v>
      </c>
      <c r="CP161">
        <v>54345</v>
      </c>
      <c r="CQ161">
        <v>73546</v>
      </c>
      <c r="CR161">
        <v>122595</v>
      </c>
      <c r="CS161">
        <v>86057</v>
      </c>
      <c r="CT161">
        <v>97598</v>
      </c>
      <c r="CU161">
        <v>106972</v>
      </c>
      <c r="CV161">
        <v>112409</v>
      </c>
      <c r="CW161">
        <v>160055</v>
      </c>
      <c r="CX161">
        <v>120725</v>
      </c>
      <c r="CY161">
        <v>99980</v>
      </c>
      <c r="CZ161">
        <v>227689</v>
      </c>
      <c r="DA161">
        <v>260341</v>
      </c>
      <c r="DB161">
        <v>300726</v>
      </c>
      <c r="DC161">
        <v>274573</v>
      </c>
      <c r="DD161">
        <v>301911</v>
      </c>
      <c r="DE161">
        <v>302860</v>
      </c>
      <c r="DF161">
        <v>358590</v>
      </c>
      <c r="DG161">
        <v>378866</v>
      </c>
      <c r="DH161">
        <v>341619</v>
      </c>
      <c r="DI161">
        <v>368911</v>
      </c>
      <c r="DJ161">
        <v>349148</v>
      </c>
      <c r="DK161">
        <v>211504</v>
      </c>
      <c r="DL161">
        <v>412219</v>
      </c>
      <c r="DM161">
        <v>459566</v>
      </c>
    </row>
    <row r="162" spans="1:117" x14ac:dyDescent="0.25">
      <c r="A162" t="s">
        <v>8155</v>
      </c>
      <c r="B162" s="200" t="str">
        <f>IF(A162="","",VLOOKUP(A162,Config!K$6:L$26,2,FALSE))</f>
        <v>Ile-de-france</v>
      </c>
      <c r="C162">
        <v>16</v>
      </c>
      <c r="D162" t="s">
        <v>8179</v>
      </c>
      <c r="E162" t="s">
        <v>8163</v>
      </c>
      <c r="F162" t="s">
        <v>8176</v>
      </c>
      <c r="G162" t="s">
        <v>8182</v>
      </c>
      <c r="H162" s="49">
        <v>3</v>
      </c>
      <c r="I162" s="49">
        <v>11</v>
      </c>
      <c r="K162" s="49">
        <v>8</v>
      </c>
      <c r="BT162">
        <v>266416</v>
      </c>
      <c r="BU162">
        <v>280688</v>
      </c>
      <c r="BV162">
        <v>390289</v>
      </c>
      <c r="BW162">
        <v>406338</v>
      </c>
      <c r="BX162">
        <v>307559</v>
      </c>
      <c r="BY162">
        <v>465094</v>
      </c>
      <c r="BZ162">
        <v>367666</v>
      </c>
      <c r="CA162">
        <v>725911</v>
      </c>
      <c r="CB162">
        <v>517511</v>
      </c>
      <c r="CC162">
        <v>506122</v>
      </c>
      <c r="CD162">
        <v>492968</v>
      </c>
      <c r="CE162">
        <v>627606</v>
      </c>
      <c r="CF162">
        <v>918376</v>
      </c>
      <c r="CG162">
        <v>642714</v>
      </c>
      <c r="CH162">
        <v>636711</v>
      </c>
      <c r="CI162">
        <v>599268</v>
      </c>
      <c r="CJ162">
        <v>628263</v>
      </c>
      <c r="CK162">
        <v>569759</v>
      </c>
      <c r="CL162">
        <v>463331</v>
      </c>
      <c r="CM162">
        <v>334008</v>
      </c>
      <c r="CN162">
        <v>463488</v>
      </c>
      <c r="CO162">
        <v>469900</v>
      </c>
      <c r="CP162">
        <v>496933</v>
      </c>
      <c r="CQ162">
        <v>654507</v>
      </c>
      <c r="CR162">
        <v>751681</v>
      </c>
      <c r="CS162">
        <v>545749</v>
      </c>
      <c r="CT162">
        <v>648808</v>
      </c>
      <c r="CU162">
        <v>616969</v>
      </c>
      <c r="CV162">
        <v>558726</v>
      </c>
      <c r="CW162">
        <v>644997</v>
      </c>
      <c r="CX162">
        <v>646270</v>
      </c>
      <c r="CY162">
        <v>529389</v>
      </c>
      <c r="CZ162">
        <v>847403</v>
      </c>
      <c r="DA162">
        <v>772683</v>
      </c>
      <c r="DB162">
        <v>779725</v>
      </c>
      <c r="DC162">
        <v>732668</v>
      </c>
      <c r="DD162">
        <v>831615</v>
      </c>
      <c r="DE162">
        <v>821364</v>
      </c>
      <c r="DF162">
        <v>939867</v>
      </c>
      <c r="DG162">
        <v>1004843</v>
      </c>
      <c r="DH162">
        <v>884412</v>
      </c>
      <c r="DI162">
        <v>962074</v>
      </c>
      <c r="DJ162">
        <v>867946</v>
      </c>
      <c r="DK162">
        <v>670675</v>
      </c>
      <c r="DL162">
        <v>1078199</v>
      </c>
      <c r="DM162">
        <v>1228399</v>
      </c>
    </row>
    <row r="163" spans="1:117" x14ac:dyDescent="0.25">
      <c r="A163" t="s">
        <v>487</v>
      </c>
      <c r="B163" s="200" t="str">
        <f>IF(A163="","",VLOOKUP(A163,Config!K$6:L$26,2,FALSE))</f>
        <v>La Réunion</v>
      </c>
      <c r="C163">
        <v>1</v>
      </c>
      <c r="D163" t="s">
        <v>8159</v>
      </c>
      <c r="E163" t="s">
        <v>8163</v>
      </c>
      <c r="F163" t="s">
        <v>8164</v>
      </c>
      <c r="G163" t="s">
        <v>8181</v>
      </c>
      <c r="H163" s="49">
        <v>3</v>
      </c>
      <c r="I163" s="49">
        <v>11</v>
      </c>
      <c r="K163" s="49">
        <v>10</v>
      </c>
      <c r="BT163">
        <v>22</v>
      </c>
      <c r="BU163">
        <v>22</v>
      </c>
      <c r="BV163">
        <v>21</v>
      </c>
      <c r="BW163">
        <v>24</v>
      </c>
      <c r="BX163">
        <v>24</v>
      </c>
      <c r="BY163">
        <v>24</v>
      </c>
      <c r="BZ163">
        <v>27</v>
      </c>
      <c r="CA163">
        <v>28</v>
      </c>
      <c r="CB163">
        <v>35</v>
      </c>
      <c r="CC163">
        <v>35</v>
      </c>
      <c r="CD163">
        <v>36</v>
      </c>
      <c r="CE163">
        <v>36</v>
      </c>
      <c r="CF163">
        <v>36</v>
      </c>
      <c r="CG163">
        <v>36</v>
      </c>
      <c r="CH163">
        <v>36</v>
      </c>
      <c r="CI163">
        <v>36</v>
      </c>
      <c r="CJ163">
        <v>37</v>
      </c>
      <c r="CK163">
        <v>38</v>
      </c>
      <c r="CL163">
        <v>38</v>
      </c>
      <c r="CM163">
        <v>38</v>
      </c>
      <c r="CN163">
        <v>38</v>
      </c>
      <c r="CO163">
        <v>40</v>
      </c>
      <c r="CP163">
        <v>40</v>
      </c>
      <c r="CQ163">
        <v>41</v>
      </c>
      <c r="CR163">
        <v>42</v>
      </c>
      <c r="CS163">
        <v>43</v>
      </c>
      <c r="CT163">
        <v>43</v>
      </c>
      <c r="CU163">
        <v>44</v>
      </c>
      <c r="CV163">
        <v>44</v>
      </c>
      <c r="CW163">
        <v>44</v>
      </c>
      <c r="CX163">
        <v>45</v>
      </c>
      <c r="CY163">
        <v>45</v>
      </c>
      <c r="CZ163">
        <v>45</v>
      </c>
      <c r="DA163">
        <v>45</v>
      </c>
      <c r="DB163">
        <v>47</v>
      </c>
      <c r="DC163">
        <v>47</v>
      </c>
      <c r="DD163">
        <v>48</v>
      </c>
      <c r="DE163">
        <v>49</v>
      </c>
      <c r="DF163">
        <v>50</v>
      </c>
      <c r="DG163">
        <v>50</v>
      </c>
      <c r="DH163">
        <v>50</v>
      </c>
      <c r="DI163">
        <v>50</v>
      </c>
      <c r="DJ163">
        <v>50</v>
      </c>
      <c r="DK163">
        <v>51</v>
      </c>
      <c r="DL163">
        <v>51</v>
      </c>
      <c r="DM163">
        <v>51</v>
      </c>
    </row>
    <row r="164" spans="1:117" x14ac:dyDescent="0.25">
      <c r="A164" t="s">
        <v>487</v>
      </c>
      <c r="B164" s="200" t="str">
        <f>IF(A164="","",VLOOKUP(A164,Config!K$6:L$26,2,FALSE))</f>
        <v>La Réunion</v>
      </c>
      <c r="C164">
        <v>2</v>
      </c>
      <c r="D164" t="s">
        <v>8160</v>
      </c>
      <c r="E164" t="s">
        <v>8163</v>
      </c>
      <c r="F164" t="s">
        <v>8164</v>
      </c>
      <c r="G164" t="s">
        <v>8181</v>
      </c>
      <c r="H164" s="49">
        <v>3</v>
      </c>
      <c r="I164" s="49">
        <v>12</v>
      </c>
      <c r="K164" s="49">
        <v>10</v>
      </c>
      <c r="BT164">
        <v>6</v>
      </c>
      <c r="BU164">
        <v>9</v>
      </c>
      <c r="BV164">
        <v>6</v>
      </c>
      <c r="BW164">
        <v>9</v>
      </c>
      <c r="BX164">
        <v>8</v>
      </c>
      <c r="BY164">
        <v>10</v>
      </c>
      <c r="BZ164">
        <v>10</v>
      </c>
      <c r="CA164">
        <v>10</v>
      </c>
      <c r="CB164">
        <v>14</v>
      </c>
      <c r="CC164">
        <v>12</v>
      </c>
      <c r="CD164">
        <v>13</v>
      </c>
      <c r="CE164">
        <v>12</v>
      </c>
      <c r="CF164">
        <v>12</v>
      </c>
      <c r="CG164">
        <v>10</v>
      </c>
      <c r="CH164">
        <v>13</v>
      </c>
      <c r="CI164">
        <v>16</v>
      </c>
      <c r="CJ164">
        <v>14</v>
      </c>
      <c r="CK164">
        <v>18</v>
      </c>
      <c r="CL164">
        <v>14</v>
      </c>
      <c r="CM164">
        <v>13</v>
      </c>
      <c r="CN164">
        <v>13</v>
      </c>
      <c r="CO164">
        <v>16</v>
      </c>
      <c r="CP164">
        <v>17</v>
      </c>
      <c r="CQ164">
        <v>15</v>
      </c>
      <c r="CR164">
        <v>18</v>
      </c>
      <c r="CS164">
        <v>18</v>
      </c>
      <c r="CT164">
        <v>22</v>
      </c>
      <c r="CU164">
        <v>23</v>
      </c>
      <c r="CV164">
        <v>21</v>
      </c>
      <c r="CW164">
        <v>22</v>
      </c>
      <c r="CX164">
        <v>19</v>
      </c>
      <c r="CY164">
        <v>21</v>
      </c>
      <c r="CZ164">
        <v>22</v>
      </c>
      <c r="DA164">
        <v>24</v>
      </c>
      <c r="DB164">
        <v>25</v>
      </c>
      <c r="DC164">
        <v>26</v>
      </c>
      <c r="DD164">
        <v>24</v>
      </c>
      <c r="DE164">
        <v>25</v>
      </c>
      <c r="DF164">
        <v>28</v>
      </c>
      <c r="DG164">
        <v>32</v>
      </c>
      <c r="DH164">
        <v>29</v>
      </c>
      <c r="DI164">
        <v>30</v>
      </c>
      <c r="DJ164">
        <v>29</v>
      </c>
      <c r="DK164">
        <v>29</v>
      </c>
      <c r="DL164">
        <v>32</v>
      </c>
      <c r="DM164">
        <v>33</v>
      </c>
    </row>
    <row r="165" spans="1:117" x14ac:dyDescent="0.25">
      <c r="A165" t="s">
        <v>487</v>
      </c>
      <c r="B165" s="200" t="str">
        <f>IF(A165="","",VLOOKUP(A165,Config!K$6:L$26,2,FALSE))</f>
        <v>La Réunion</v>
      </c>
      <c r="C165">
        <v>3</v>
      </c>
      <c r="D165" t="s">
        <v>8161</v>
      </c>
      <c r="E165" t="s">
        <v>8163</v>
      </c>
      <c r="F165" t="s">
        <v>8164</v>
      </c>
      <c r="G165" t="s">
        <v>8181</v>
      </c>
      <c r="H165" s="49">
        <v>3</v>
      </c>
      <c r="I165" s="49">
        <v>13</v>
      </c>
      <c r="K165" s="49">
        <v>10</v>
      </c>
      <c r="BT165">
        <v>54</v>
      </c>
      <c r="BU165">
        <v>54</v>
      </c>
      <c r="BV165">
        <v>54</v>
      </c>
      <c r="BW165">
        <v>54</v>
      </c>
      <c r="BX165">
        <v>54</v>
      </c>
      <c r="BY165">
        <v>54</v>
      </c>
      <c r="BZ165">
        <v>54</v>
      </c>
      <c r="CA165">
        <v>54</v>
      </c>
      <c r="CB165">
        <v>54</v>
      </c>
      <c r="CC165">
        <v>54</v>
      </c>
      <c r="CD165">
        <v>54</v>
      </c>
      <c r="CE165">
        <v>54</v>
      </c>
      <c r="CF165">
        <v>54</v>
      </c>
      <c r="CG165">
        <v>54</v>
      </c>
      <c r="CH165">
        <v>54</v>
      </c>
      <c r="CI165">
        <v>54</v>
      </c>
      <c r="CJ165">
        <v>54</v>
      </c>
      <c r="CK165">
        <v>54</v>
      </c>
      <c r="CL165">
        <v>54</v>
      </c>
      <c r="CM165">
        <v>54</v>
      </c>
      <c r="CN165">
        <v>54</v>
      </c>
      <c r="CO165">
        <v>54</v>
      </c>
      <c r="CP165">
        <v>54</v>
      </c>
      <c r="CQ165">
        <v>54</v>
      </c>
      <c r="CR165">
        <v>54</v>
      </c>
      <c r="CS165">
        <v>54</v>
      </c>
      <c r="CT165">
        <v>54</v>
      </c>
      <c r="CU165">
        <v>54</v>
      </c>
      <c r="CV165">
        <v>54</v>
      </c>
      <c r="CW165">
        <v>54</v>
      </c>
      <c r="CX165">
        <v>54</v>
      </c>
      <c r="CY165">
        <v>54</v>
      </c>
      <c r="CZ165">
        <v>54</v>
      </c>
      <c r="DA165">
        <v>59</v>
      </c>
      <c r="DB165">
        <v>59</v>
      </c>
      <c r="DC165">
        <v>59</v>
      </c>
      <c r="DD165">
        <v>59</v>
      </c>
      <c r="DE165">
        <v>59</v>
      </c>
      <c r="DF165">
        <v>59</v>
      </c>
      <c r="DG165">
        <v>59</v>
      </c>
      <c r="DH165">
        <v>59</v>
      </c>
      <c r="DI165">
        <v>59</v>
      </c>
      <c r="DJ165">
        <v>59</v>
      </c>
      <c r="DK165">
        <v>59</v>
      </c>
      <c r="DL165">
        <v>59</v>
      </c>
      <c r="DM165">
        <v>59</v>
      </c>
    </row>
    <row r="166" spans="1:117" x14ac:dyDescent="0.25">
      <c r="A166" t="s">
        <v>487</v>
      </c>
      <c r="B166" s="200" t="str">
        <f>IF(A166="","",VLOOKUP(A166,Config!K$6:L$26,2,FALSE))</f>
        <v>La Réunion</v>
      </c>
      <c r="C166">
        <v>4</v>
      </c>
      <c r="D166" t="s">
        <v>8162</v>
      </c>
      <c r="E166" t="s">
        <v>8163</v>
      </c>
      <c r="F166" t="s">
        <v>8164</v>
      </c>
      <c r="G166" t="s">
        <v>8181</v>
      </c>
      <c r="H166" s="49">
        <v>3</v>
      </c>
      <c r="I166" s="49">
        <v>22</v>
      </c>
      <c r="K166" s="49">
        <v>21</v>
      </c>
      <c r="BT166">
        <v>425</v>
      </c>
      <c r="BU166">
        <v>1490</v>
      </c>
      <c r="BV166">
        <v>2459</v>
      </c>
      <c r="BW166">
        <v>3937</v>
      </c>
      <c r="BX166">
        <v>3785</v>
      </c>
      <c r="BY166">
        <v>5845</v>
      </c>
      <c r="BZ166">
        <v>5418</v>
      </c>
      <c r="CA166">
        <v>5359</v>
      </c>
      <c r="CB166">
        <v>5982</v>
      </c>
      <c r="CC166">
        <v>5783</v>
      </c>
      <c r="CD166">
        <v>5459</v>
      </c>
      <c r="CE166">
        <v>16521</v>
      </c>
      <c r="CF166">
        <v>5710</v>
      </c>
      <c r="CG166">
        <v>5741</v>
      </c>
      <c r="CH166">
        <v>7096</v>
      </c>
      <c r="CI166">
        <v>6999</v>
      </c>
      <c r="CJ166">
        <v>7255</v>
      </c>
      <c r="CK166">
        <v>8030</v>
      </c>
      <c r="CL166">
        <v>7180</v>
      </c>
      <c r="CM166">
        <v>9165</v>
      </c>
      <c r="CN166">
        <v>10687</v>
      </c>
      <c r="CO166">
        <v>11586</v>
      </c>
      <c r="CP166">
        <v>13822</v>
      </c>
      <c r="CQ166">
        <v>18651</v>
      </c>
      <c r="CR166">
        <v>6371</v>
      </c>
      <c r="CS166">
        <v>5600</v>
      </c>
      <c r="CT166">
        <v>5570</v>
      </c>
      <c r="CU166">
        <v>4447</v>
      </c>
      <c r="CV166">
        <v>21832</v>
      </c>
      <c r="CW166">
        <v>33836</v>
      </c>
      <c r="CX166">
        <v>31833</v>
      </c>
      <c r="CY166">
        <v>35031</v>
      </c>
      <c r="CZ166">
        <v>35996</v>
      </c>
      <c r="DA166">
        <v>47561</v>
      </c>
      <c r="DB166">
        <v>46064</v>
      </c>
      <c r="DC166">
        <v>45112</v>
      </c>
      <c r="DD166">
        <v>21809</v>
      </c>
      <c r="DE166">
        <v>49127</v>
      </c>
      <c r="DF166">
        <v>59343</v>
      </c>
      <c r="DG166">
        <v>63215</v>
      </c>
      <c r="DH166">
        <v>70677</v>
      </c>
      <c r="DI166">
        <v>71330</v>
      </c>
      <c r="DJ166">
        <v>85202</v>
      </c>
      <c r="DK166">
        <v>81097</v>
      </c>
      <c r="DL166">
        <v>81206</v>
      </c>
      <c r="DM166">
        <v>29364</v>
      </c>
    </row>
    <row r="167" spans="1:117" x14ac:dyDescent="0.25">
      <c r="A167" t="s">
        <v>487</v>
      </c>
      <c r="B167" s="200" t="str">
        <f>IF(A167="","",VLOOKUP(A167,Config!K$6:L$26,2,FALSE))</f>
        <v>La Réunion</v>
      </c>
      <c r="C167">
        <v>5</v>
      </c>
      <c r="D167" t="s">
        <v>8166</v>
      </c>
      <c r="E167" t="s">
        <v>8163</v>
      </c>
      <c r="F167" t="s">
        <v>8164</v>
      </c>
      <c r="G167" t="s">
        <v>8182</v>
      </c>
      <c r="H167" s="49">
        <v>3</v>
      </c>
      <c r="I167" s="49">
        <v>7</v>
      </c>
      <c r="K167" s="49">
        <v>2</v>
      </c>
      <c r="BT167">
        <v>6569</v>
      </c>
      <c r="BU167">
        <v>7671</v>
      </c>
      <c r="BV167">
        <v>13963</v>
      </c>
      <c r="BW167">
        <v>15388</v>
      </c>
      <c r="BX167">
        <v>10774</v>
      </c>
      <c r="BY167">
        <v>17016</v>
      </c>
      <c r="BZ167">
        <v>13932</v>
      </c>
      <c r="CA167">
        <v>32592</v>
      </c>
      <c r="CB167">
        <v>19400</v>
      </c>
      <c r="CC167">
        <v>18085</v>
      </c>
      <c r="CD167">
        <v>18359</v>
      </c>
      <c r="CE167">
        <v>25608</v>
      </c>
      <c r="CF167">
        <v>33967</v>
      </c>
      <c r="CG167">
        <v>22352</v>
      </c>
      <c r="CH167">
        <v>18256</v>
      </c>
      <c r="CI167">
        <v>17110</v>
      </c>
      <c r="CJ167">
        <v>18729</v>
      </c>
      <c r="CK167">
        <v>16178</v>
      </c>
      <c r="CL167">
        <v>11676</v>
      </c>
      <c r="CM167">
        <v>13322</v>
      </c>
      <c r="CN167">
        <v>11342</v>
      </c>
      <c r="CO167">
        <v>10037</v>
      </c>
      <c r="CP167">
        <v>9686</v>
      </c>
      <c r="CQ167">
        <v>15893</v>
      </c>
      <c r="CR167">
        <v>12157</v>
      </c>
      <c r="CS167">
        <v>5118</v>
      </c>
      <c r="CT167">
        <v>5146</v>
      </c>
      <c r="CU167">
        <v>6877</v>
      </c>
      <c r="CV167">
        <v>8041</v>
      </c>
      <c r="CW167">
        <v>5418</v>
      </c>
      <c r="CX167">
        <v>11251</v>
      </c>
      <c r="CY167">
        <v>11011</v>
      </c>
      <c r="CZ167">
        <v>15730</v>
      </c>
      <c r="DA167">
        <v>12013</v>
      </c>
      <c r="DB167">
        <v>12109</v>
      </c>
      <c r="DC167">
        <v>11925</v>
      </c>
      <c r="DD167">
        <v>9284</v>
      </c>
      <c r="DE167">
        <v>15872</v>
      </c>
      <c r="DF167">
        <v>17540</v>
      </c>
      <c r="DG167">
        <v>21049</v>
      </c>
      <c r="DH167">
        <v>16677</v>
      </c>
      <c r="DI167">
        <v>18550</v>
      </c>
      <c r="DJ167">
        <v>22802</v>
      </c>
      <c r="DK167">
        <v>23236</v>
      </c>
      <c r="DL167">
        <v>27835</v>
      </c>
      <c r="DM167">
        <v>18983</v>
      </c>
    </row>
    <row r="168" spans="1:117" x14ac:dyDescent="0.25">
      <c r="A168" t="s">
        <v>487</v>
      </c>
      <c r="B168" s="200" t="str">
        <f>IF(A168="","",VLOOKUP(A168,Config!K$6:L$26,2,FALSE))</f>
        <v>La Réunion</v>
      </c>
      <c r="C168">
        <v>6</v>
      </c>
      <c r="D168" t="s">
        <v>8167</v>
      </c>
      <c r="E168" t="s">
        <v>8163</v>
      </c>
      <c r="F168" t="s">
        <v>8164</v>
      </c>
      <c r="G168" t="s">
        <v>8182</v>
      </c>
      <c r="H168" s="49">
        <v>3</v>
      </c>
      <c r="I168" s="49">
        <v>8</v>
      </c>
      <c r="K168" s="49">
        <v>2</v>
      </c>
      <c r="BT168">
        <v>1042</v>
      </c>
      <c r="BU168">
        <v>1152</v>
      </c>
      <c r="BV168">
        <v>1248</v>
      </c>
      <c r="BW168">
        <v>1256</v>
      </c>
      <c r="BX168">
        <v>1253</v>
      </c>
      <c r="BY168">
        <v>1276</v>
      </c>
      <c r="BZ168">
        <v>1286</v>
      </c>
      <c r="CA168">
        <v>1294</v>
      </c>
      <c r="CB168">
        <v>1333</v>
      </c>
      <c r="CC168">
        <v>1365</v>
      </c>
      <c r="CD168">
        <v>1375</v>
      </c>
      <c r="CE168">
        <v>1368</v>
      </c>
      <c r="CF168">
        <v>1387</v>
      </c>
      <c r="CG168">
        <v>1387</v>
      </c>
      <c r="CH168">
        <v>1388</v>
      </c>
      <c r="CI168">
        <v>1394</v>
      </c>
      <c r="CJ168">
        <v>1397</v>
      </c>
      <c r="CK168">
        <v>1410</v>
      </c>
      <c r="CL168">
        <v>1457</v>
      </c>
      <c r="CM168">
        <v>1466</v>
      </c>
      <c r="CN168">
        <v>1509</v>
      </c>
      <c r="CO168">
        <v>1515</v>
      </c>
      <c r="CP168">
        <v>1564</v>
      </c>
      <c r="CQ168">
        <v>1592</v>
      </c>
      <c r="CR168">
        <v>1604</v>
      </c>
      <c r="CS168">
        <v>1129</v>
      </c>
      <c r="CT168">
        <v>1130</v>
      </c>
      <c r="CU168">
        <v>1147</v>
      </c>
      <c r="CV168">
        <v>1187</v>
      </c>
      <c r="CW168">
        <v>1204</v>
      </c>
      <c r="CX168">
        <v>1221</v>
      </c>
      <c r="CY168">
        <v>1233</v>
      </c>
      <c r="CZ168">
        <v>1246</v>
      </c>
      <c r="DA168">
        <v>1277</v>
      </c>
      <c r="DB168">
        <v>1289</v>
      </c>
      <c r="DC168">
        <v>1286</v>
      </c>
      <c r="DD168">
        <v>1312</v>
      </c>
      <c r="DE168">
        <v>1473</v>
      </c>
      <c r="DF168">
        <v>1488</v>
      </c>
      <c r="DG168">
        <v>1513</v>
      </c>
      <c r="DH168">
        <v>1544</v>
      </c>
      <c r="DI168">
        <v>1567</v>
      </c>
      <c r="DJ168">
        <v>1578</v>
      </c>
      <c r="DK168">
        <v>1513</v>
      </c>
      <c r="DL168">
        <v>1573</v>
      </c>
      <c r="DM168">
        <v>1588</v>
      </c>
    </row>
    <row r="169" spans="1:117" x14ac:dyDescent="0.25">
      <c r="A169" t="s">
        <v>487</v>
      </c>
      <c r="B169" s="200" t="str">
        <f>IF(A169="","",VLOOKUP(A169,Config!K$6:L$26,2,FALSE))</f>
        <v>La Réunion</v>
      </c>
      <c r="C169">
        <v>7</v>
      </c>
      <c r="D169" t="s">
        <v>8168</v>
      </c>
      <c r="E169" t="s">
        <v>8163</v>
      </c>
      <c r="F169" t="s">
        <v>8174</v>
      </c>
      <c r="G169" t="s">
        <v>8181</v>
      </c>
      <c r="H169" s="49">
        <v>3</v>
      </c>
      <c r="I169" s="49">
        <v>26</v>
      </c>
      <c r="K169" s="49">
        <v>20</v>
      </c>
      <c r="BT169">
        <v>4</v>
      </c>
      <c r="BU169">
        <v>4</v>
      </c>
      <c r="BV169">
        <v>4</v>
      </c>
      <c r="BW169">
        <v>4</v>
      </c>
      <c r="BX169">
        <v>4</v>
      </c>
      <c r="BY169">
        <v>4</v>
      </c>
      <c r="BZ169">
        <v>4</v>
      </c>
      <c r="CA169">
        <v>4</v>
      </c>
      <c r="CB169">
        <v>4</v>
      </c>
      <c r="CC169">
        <v>4</v>
      </c>
      <c r="CD169">
        <v>4</v>
      </c>
      <c r="CE169">
        <v>4</v>
      </c>
      <c r="CF169">
        <v>4</v>
      </c>
      <c r="CG169">
        <v>4</v>
      </c>
      <c r="CH169">
        <v>4</v>
      </c>
      <c r="CI169">
        <v>4</v>
      </c>
      <c r="CJ169">
        <v>4</v>
      </c>
      <c r="CK169">
        <v>4</v>
      </c>
      <c r="CL169">
        <v>4</v>
      </c>
      <c r="CM169">
        <v>4</v>
      </c>
      <c r="CN169">
        <v>4</v>
      </c>
      <c r="CO169">
        <v>4</v>
      </c>
      <c r="CP169">
        <v>4</v>
      </c>
      <c r="CQ169">
        <v>4</v>
      </c>
      <c r="CR169">
        <v>4</v>
      </c>
      <c r="CS169">
        <v>4</v>
      </c>
      <c r="CT169">
        <v>4</v>
      </c>
      <c r="CU169">
        <v>4</v>
      </c>
      <c r="CV169">
        <v>4</v>
      </c>
      <c r="CW169">
        <v>4</v>
      </c>
      <c r="CX169">
        <v>4</v>
      </c>
      <c r="CY169">
        <v>4</v>
      </c>
      <c r="CZ169">
        <v>4</v>
      </c>
      <c r="DA169">
        <v>4</v>
      </c>
      <c r="DB169">
        <v>4</v>
      </c>
      <c r="DC169">
        <v>4</v>
      </c>
      <c r="DD169">
        <v>4</v>
      </c>
      <c r="DE169">
        <v>4</v>
      </c>
      <c r="DF169">
        <v>4</v>
      </c>
      <c r="DG169">
        <v>4</v>
      </c>
      <c r="DH169">
        <v>4</v>
      </c>
      <c r="DI169">
        <v>4</v>
      </c>
      <c r="DJ169">
        <v>4</v>
      </c>
      <c r="DK169">
        <v>4</v>
      </c>
      <c r="DL169">
        <v>4</v>
      </c>
      <c r="DM169">
        <v>4</v>
      </c>
    </row>
    <row r="170" spans="1:117" x14ac:dyDescent="0.25">
      <c r="A170" t="s">
        <v>487</v>
      </c>
      <c r="B170" s="200" t="str">
        <f>IF(A170="","",VLOOKUP(A170,Config!K$6:L$26,2,FALSE))</f>
        <v>La Réunion</v>
      </c>
      <c r="C170">
        <v>8</v>
      </c>
      <c r="D170" t="s">
        <v>8169</v>
      </c>
      <c r="E170" t="s">
        <v>8163</v>
      </c>
      <c r="F170" t="s">
        <v>8174</v>
      </c>
      <c r="G170" t="s">
        <v>8181</v>
      </c>
      <c r="H170" s="49">
        <v>3</v>
      </c>
      <c r="I170" s="49">
        <v>24</v>
      </c>
      <c r="K170" s="49">
        <v>20</v>
      </c>
      <c r="BT170">
        <v>3</v>
      </c>
      <c r="BU170">
        <v>3</v>
      </c>
      <c r="BV170">
        <v>3</v>
      </c>
      <c r="BW170">
        <v>3</v>
      </c>
      <c r="BX170">
        <v>3</v>
      </c>
      <c r="BY170">
        <v>3</v>
      </c>
      <c r="BZ170">
        <v>4</v>
      </c>
      <c r="CA170">
        <v>3</v>
      </c>
      <c r="CB170">
        <v>3</v>
      </c>
      <c r="CC170">
        <v>3</v>
      </c>
      <c r="CD170">
        <v>3</v>
      </c>
      <c r="CE170">
        <v>3</v>
      </c>
      <c r="CF170">
        <v>3</v>
      </c>
      <c r="CG170">
        <v>3</v>
      </c>
      <c r="CH170">
        <v>3</v>
      </c>
      <c r="CI170">
        <v>3</v>
      </c>
      <c r="CJ170">
        <v>4</v>
      </c>
      <c r="CK170">
        <v>4</v>
      </c>
      <c r="CL170">
        <v>4</v>
      </c>
      <c r="CM170">
        <v>4</v>
      </c>
      <c r="CN170">
        <v>4</v>
      </c>
      <c r="CO170">
        <v>4</v>
      </c>
      <c r="CP170">
        <v>4</v>
      </c>
      <c r="CQ170">
        <v>4</v>
      </c>
      <c r="CR170">
        <v>4</v>
      </c>
      <c r="CS170">
        <v>4</v>
      </c>
      <c r="CT170">
        <v>4</v>
      </c>
      <c r="CU170">
        <v>4</v>
      </c>
      <c r="CV170">
        <v>4</v>
      </c>
      <c r="CW170">
        <v>1</v>
      </c>
      <c r="CX170">
        <v>4</v>
      </c>
      <c r="CY170">
        <v>4</v>
      </c>
      <c r="CZ170">
        <v>4</v>
      </c>
      <c r="DA170">
        <v>4</v>
      </c>
      <c r="DB170">
        <v>4</v>
      </c>
      <c r="DC170">
        <v>4</v>
      </c>
      <c r="DD170">
        <v>4</v>
      </c>
      <c r="DE170">
        <v>4</v>
      </c>
      <c r="DF170">
        <v>4</v>
      </c>
      <c r="DG170">
        <v>4</v>
      </c>
      <c r="DH170">
        <v>4</v>
      </c>
      <c r="DI170">
        <v>4</v>
      </c>
      <c r="DJ170">
        <v>4</v>
      </c>
      <c r="DK170">
        <v>4</v>
      </c>
      <c r="DL170">
        <v>4</v>
      </c>
      <c r="DM170">
        <v>4</v>
      </c>
    </row>
    <row r="171" spans="1:117" x14ac:dyDescent="0.25">
      <c r="A171" t="s">
        <v>487</v>
      </c>
      <c r="B171" s="200" t="str">
        <f>IF(A171="","",VLOOKUP(A171,Config!K$6:L$26,2,FALSE))</f>
        <v>La Réunion</v>
      </c>
      <c r="C171">
        <v>9</v>
      </c>
      <c r="D171" t="s">
        <v>8170</v>
      </c>
      <c r="E171" t="s">
        <v>8163</v>
      </c>
      <c r="F171" t="s">
        <v>8174</v>
      </c>
      <c r="G171" t="s">
        <v>8181</v>
      </c>
      <c r="H171" s="49">
        <v>3</v>
      </c>
      <c r="I171" s="49">
        <v>22</v>
      </c>
      <c r="K171" s="49">
        <v>20</v>
      </c>
      <c r="BT171">
        <v>4</v>
      </c>
      <c r="BU171">
        <v>4</v>
      </c>
      <c r="BV171">
        <v>4</v>
      </c>
      <c r="BW171">
        <v>4</v>
      </c>
      <c r="BX171">
        <v>4</v>
      </c>
      <c r="BY171">
        <v>4</v>
      </c>
      <c r="BZ171">
        <v>4</v>
      </c>
      <c r="CA171">
        <v>4</v>
      </c>
      <c r="CB171">
        <v>4</v>
      </c>
      <c r="CC171">
        <v>4</v>
      </c>
      <c r="CD171">
        <v>4</v>
      </c>
      <c r="CE171">
        <v>4</v>
      </c>
      <c r="CF171">
        <v>4</v>
      </c>
      <c r="CG171">
        <v>4</v>
      </c>
      <c r="CH171">
        <v>4</v>
      </c>
      <c r="CI171">
        <v>4</v>
      </c>
      <c r="CJ171">
        <v>4</v>
      </c>
      <c r="CK171">
        <v>4</v>
      </c>
      <c r="CL171">
        <v>4</v>
      </c>
      <c r="CM171">
        <v>4</v>
      </c>
      <c r="CN171">
        <v>4</v>
      </c>
      <c r="CO171">
        <v>4</v>
      </c>
      <c r="CP171">
        <v>4</v>
      </c>
      <c r="CQ171">
        <v>4</v>
      </c>
      <c r="CR171">
        <v>4</v>
      </c>
      <c r="CS171">
        <v>4</v>
      </c>
      <c r="CT171">
        <v>4</v>
      </c>
      <c r="CU171">
        <v>4</v>
      </c>
      <c r="CV171">
        <v>4</v>
      </c>
      <c r="CW171">
        <v>4</v>
      </c>
      <c r="CX171">
        <v>4</v>
      </c>
      <c r="CY171">
        <v>4</v>
      </c>
      <c r="CZ171">
        <v>4</v>
      </c>
      <c r="DA171">
        <v>4</v>
      </c>
      <c r="DB171">
        <v>4</v>
      </c>
      <c r="DC171">
        <v>4</v>
      </c>
      <c r="DD171">
        <v>4</v>
      </c>
      <c r="DE171">
        <v>4</v>
      </c>
      <c r="DF171">
        <v>4</v>
      </c>
      <c r="DG171">
        <v>4</v>
      </c>
      <c r="DH171">
        <v>4</v>
      </c>
      <c r="DI171">
        <v>4</v>
      </c>
      <c r="DJ171">
        <v>4</v>
      </c>
      <c r="DK171">
        <v>4</v>
      </c>
      <c r="DL171">
        <v>4</v>
      </c>
      <c r="DM171">
        <v>4</v>
      </c>
    </row>
    <row r="172" spans="1:117" x14ac:dyDescent="0.25">
      <c r="A172" t="s">
        <v>487</v>
      </c>
      <c r="B172" s="200" t="str">
        <f>IF(A172="","",VLOOKUP(A172,Config!K$6:L$26,2,FALSE))</f>
        <v>La Réunion</v>
      </c>
      <c r="C172">
        <v>10</v>
      </c>
      <c r="D172" t="s">
        <v>8171</v>
      </c>
      <c r="E172" t="s">
        <v>8163</v>
      </c>
      <c r="F172" t="s">
        <v>8174</v>
      </c>
      <c r="G172" t="s">
        <v>8182</v>
      </c>
      <c r="H172" s="49">
        <v>3</v>
      </c>
      <c r="I172" s="49">
        <v>5</v>
      </c>
      <c r="K172" s="49">
        <v>2</v>
      </c>
      <c r="BT172">
        <v>8266</v>
      </c>
      <c r="BU172">
        <v>10167</v>
      </c>
      <c r="BV172">
        <v>11652</v>
      </c>
      <c r="BW172">
        <v>12416</v>
      </c>
      <c r="BX172">
        <v>13592</v>
      </c>
      <c r="BY172">
        <v>15055</v>
      </c>
      <c r="BZ172">
        <v>11124</v>
      </c>
      <c r="CA172">
        <v>12771</v>
      </c>
      <c r="CB172">
        <v>12247</v>
      </c>
      <c r="CC172">
        <v>11104</v>
      </c>
      <c r="CD172">
        <v>13590</v>
      </c>
      <c r="CE172">
        <v>15037</v>
      </c>
      <c r="CF172">
        <v>17775</v>
      </c>
      <c r="CG172">
        <v>13220</v>
      </c>
      <c r="CH172">
        <v>15250</v>
      </c>
      <c r="CI172">
        <v>15941</v>
      </c>
      <c r="CJ172">
        <v>16371</v>
      </c>
      <c r="CK172">
        <v>15091</v>
      </c>
      <c r="CL172">
        <v>14926</v>
      </c>
      <c r="CM172">
        <v>18063</v>
      </c>
      <c r="CN172">
        <v>18440</v>
      </c>
      <c r="CO172">
        <v>19002</v>
      </c>
      <c r="CP172">
        <v>18255</v>
      </c>
      <c r="CQ172">
        <v>21142</v>
      </c>
      <c r="CR172">
        <v>22638</v>
      </c>
      <c r="CS172">
        <v>24695</v>
      </c>
      <c r="CT172">
        <v>28698</v>
      </c>
      <c r="CU172">
        <v>44231</v>
      </c>
      <c r="CV172">
        <v>51389</v>
      </c>
      <c r="CW172">
        <v>127</v>
      </c>
      <c r="CX172">
        <v>57730</v>
      </c>
      <c r="CY172">
        <v>65920</v>
      </c>
      <c r="CZ172">
        <v>73050</v>
      </c>
      <c r="DA172">
        <v>79492</v>
      </c>
      <c r="DB172">
        <v>89471</v>
      </c>
      <c r="DC172">
        <v>84046</v>
      </c>
      <c r="DD172">
        <v>89945</v>
      </c>
      <c r="DE172">
        <v>109848</v>
      </c>
      <c r="DF172">
        <v>113766</v>
      </c>
      <c r="DG172">
        <v>108520</v>
      </c>
      <c r="DH172">
        <v>104862</v>
      </c>
      <c r="DI172">
        <v>104820</v>
      </c>
      <c r="DJ172">
        <v>110935</v>
      </c>
      <c r="DK172">
        <v>123085</v>
      </c>
      <c r="DL172">
        <v>127293</v>
      </c>
      <c r="DM172">
        <v>146526</v>
      </c>
    </row>
    <row r="173" spans="1:117" x14ac:dyDescent="0.25">
      <c r="A173" t="s">
        <v>487</v>
      </c>
      <c r="B173" s="200" t="str">
        <f>IF(A173="","",VLOOKUP(A173,Config!K$6:L$26,2,FALSE))</f>
        <v>La Réunion</v>
      </c>
      <c r="C173">
        <v>11</v>
      </c>
      <c r="D173" t="s">
        <v>8172</v>
      </c>
      <c r="E173" t="s">
        <v>8163</v>
      </c>
      <c r="F173" t="s">
        <v>8174</v>
      </c>
      <c r="G173" t="s">
        <v>8182</v>
      </c>
      <c r="H173" s="49">
        <v>3</v>
      </c>
      <c r="I173" s="49">
        <v>14</v>
      </c>
      <c r="K173" s="49">
        <v>12</v>
      </c>
      <c r="BT173">
        <v>135</v>
      </c>
      <c r="BU173">
        <v>167</v>
      </c>
      <c r="BV173">
        <v>262</v>
      </c>
      <c r="BW173">
        <v>395</v>
      </c>
      <c r="BX173">
        <v>212</v>
      </c>
      <c r="BY173">
        <v>364</v>
      </c>
      <c r="BZ173">
        <v>384</v>
      </c>
      <c r="CA173">
        <v>1357</v>
      </c>
      <c r="CB173">
        <v>1169</v>
      </c>
      <c r="CC173">
        <v>1079</v>
      </c>
      <c r="CD173">
        <v>1162</v>
      </c>
      <c r="CE173">
        <v>1479</v>
      </c>
      <c r="CF173">
        <v>2850</v>
      </c>
      <c r="CG173">
        <v>1416</v>
      </c>
      <c r="CH173">
        <v>1539</v>
      </c>
      <c r="CI173">
        <v>1851</v>
      </c>
      <c r="CJ173">
        <v>2390</v>
      </c>
      <c r="CK173">
        <v>1611</v>
      </c>
      <c r="CL173">
        <v>2510</v>
      </c>
      <c r="CM173">
        <v>1721</v>
      </c>
      <c r="CN173">
        <v>2050</v>
      </c>
      <c r="CO173">
        <v>938</v>
      </c>
      <c r="CP173">
        <v>1282</v>
      </c>
      <c r="CQ173">
        <v>1526</v>
      </c>
      <c r="CR173">
        <v>1886</v>
      </c>
      <c r="CS173">
        <v>1732</v>
      </c>
      <c r="CT173">
        <v>3152</v>
      </c>
      <c r="CU173">
        <v>3195</v>
      </c>
      <c r="CV173">
        <v>24620</v>
      </c>
      <c r="CW173">
        <v>29775</v>
      </c>
      <c r="CX173">
        <v>8030</v>
      </c>
      <c r="CY173">
        <v>2047</v>
      </c>
      <c r="CZ173">
        <v>4160</v>
      </c>
      <c r="DA173">
        <v>4087</v>
      </c>
      <c r="DB173">
        <v>4743</v>
      </c>
      <c r="DC173">
        <v>5194</v>
      </c>
      <c r="DD173">
        <v>5318</v>
      </c>
      <c r="DE173">
        <v>6416</v>
      </c>
      <c r="DF173">
        <v>13792</v>
      </c>
      <c r="DG173">
        <v>15746</v>
      </c>
      <c r="DH173">
        <v>13925</v>
      </c>
      <c r="DI173">
        <v>13738</v>
      </c>
      <c r="DJ173">
        <v>13404</v>
      </c>
      <c r="DK173">
        <v>10137</v>
      </c>
      <c r="DL173">
        <v>16953</v>
      </c>
      <c r="DM173">
        <v>18284</v>
      </c>
    </row>
    <row r="174" spans="1:117" x14ac:dyDescent="0.25">
      <c r="A174" t="s">
        <v>487</v>
      </c>
      <c r="B174" s="200" t="str">
        <f>IF(A174="","",VLOOKUP(A174,Config!K$6:L$26,2,FALSE))</f>
        <v>La Réunion</v>
      </c>
      <c r="C174">
        <v>12</v>
      </c>
      <c r="D174" t="s">
        <v>8173</v>
      </c>
      <c r="E174" t="s">
        <v>8163</v>
      </c>
      <c r="F174" t="s">
        <v>8174</v>
      </c>
      <c r="G174" t="s">
        <v>8182</v>
      </c>
      <c r="H174" s="49">
        <v>3</v>
      </c>
      <c r="I174" s="49">
        <v>6</v>
      </c>
      <c r="K174" s="49">
        <v>2</v>
      </c>
      <c r="BT174">
        <v>36</v>
      </c>
      <c r="BU174">
        <v>36</v>
      </c>
      <c r="BV174">
        <v>41</v>
      </c>
      <c r="BW174">
        <v>42</v>
      </c>
      <c r="BX174">
        <v>42</v>
      </c>
      <c r="BY174">
        <v>45</v>
      </c>
      <c r="BZ174">
        <v>47</v>
      </c>
      <c r="CA174">
        <v>47</v>
      </c>
      <c r="CB174">
        <v>49</v>
      </c>
      <c r="CC174">
        <v>50</v>
      </c>
      <c r="CD174">
        <v>45</v>
      </c>
      <c r="CE174">
        <v>44</v>
      </c>
      <c r="CF174">
        <v>45</v>
      </c>
      <c r="CG174">
        <v>46</v>
      </c>
      <c r="CH174">
        <v>44</v>
      </c>
      <c r="CI174">
        <v>46</v>
      </c>
      <c r="CJ174">
        <v>46</v>
      </c>
      <c r="CK174">
        <v>49</v>
      </c>
      <c r="CL174">
        <v>48</v>
      </c>
      <c r="CM174">
        <v>48</v>
      </c>
      <c r="CN174">
        <v>49</v>
      </c>
      <c r="CO174">
        <v>49</v>
      </c>
      <c r="CP174">
        <v>50</v>
      </c>
      <c r="CQ174">
        <v>51</v>
      </c>
      <c r="CR174">
        <v>50</v>
      </c>
      <c r="CS174">
        <v>77</v>
      </c>
      <c r="CT174">
        <v>80</v>
      </c>
      <c r="CU174">
        <v>80</v>
      </c>
      <c r="CV174">
        <v>80</v>
      </c>
      <c r="CW174">
        <v>86</v>
      </c>
      <c r="CX174">
        <v>86</v>
      </c>
      <c r="CY174">
        <v>86</v>
      </c>
      <c r="CZ174">
        <v>88</v>
      </c>
      <c r="DA174">
        <v>89</v>
      </c>
      <c r="DB174">
        <v>89</v>
      </c>
      <c r="DC174">
        <v>90</v>
      </c>
      <c r="DD174">
        <v>91</v>
      </c>
      <c r="DE174">
        <v>59</v>
      </c>
      <c r="DF174">
        <v>59</v>
      </c>
      <c r="DG174">
        <v>60</v>
      </c>
      <c r="DH174">
        <v>58</v>
      </c>
      <c r="DI174">
        <v>60</v>
      </c>
      <c r="DJ174">
        <v>59</v>
      </c>
      <c r="DK174">
        <v>46</v>
      </c>
      <c r="DL174">
        <v>47</v>
      </c>
      <c r="DM174">
        <v>52</v>
      </c>
    </row>
    <row r="175" spans="1:117" x14ac:dyDescent="0.25">
      <c r="A175" t="s">
        <v>487</v>
      </c>
      <c r="B175" s="200" t="str">
        <f>IF(A175="","",VLOOKUP(A175,Config!K$6:L$26,2,FALSE))</f>
        <v>La Réunion</v>
      </c>
      <c r="C175">
        <v>13</v>
      </c>
      <c r="D175" t="s">
        <v>8175</v>
      </c>
      <c r="E175" t="s">
        <v>8163</v>
      </c>
      <c r="F175" t="s">
        <v>8176</v>
      </c>
      <c r="G175" t="s">
        <v>8182</v>
      </c>
      <c r="H175" s="49">
        <v>3</v>
      </c>
      <c r="I175" s="49">
        <v>6</v>
      </c>
      <c r="K175" s="49">
        <v>2</v>
      </c>
      <c r="BT175">
        <v>3989</v>
      </c>
      <c r="BU175">
        <v>4193</v>
      </c>
      <c r="BV175">
        <v>4322</v>
      </c>
      <c r="BW175">
        <v>4343</v>
      </c>
      <c r="BX175">
        <v>4286</v>
      </c>
      <c r="BY175">
        <v>4296</v>
      </c>
      <c r="BZ175">
        <v>4252</v>
      </c>
      <c r="CA175">
        <v>4270</v>
      </c>
      <c r="CB175">
        <v>4304</v>
      </c>
      <c r="CC175">
        <v>4087</v>
      </c>
      <c r="CD175">
        <v>4082</v>
      </c>
      <c r="CE175">
        <v>4095</v>
      </c>
      <c r="CF175">
        <v>4304</v>
      </c>
      <c r="CG175">
        <v>4318</v>
      </c>
      <c r="CH175">
        <v>4415</v>
      </c>
      <c r="CI175">
        <v>4436</v>
      </c>
      <c r="CJ175">
        <v>4434</v>
      </c>
      <c r="CK175">
        <v>4461</v>
      </c>
      <c r="CL175">
        <v>4465</v>
      </c>
      <c r="CM175">
        <v>4446</v>
      </c>
      <c r="CN175">
        <v>4460</v>
      </c>
      <c r="CO175">
        <v>4486</v>
      </c>
      <c r="CP175">
        <v>4558</v>
      </c>
      <c r="CQ175">
        <v>4585</v>
      </c>
      <c r="CR175">
        <v>4647</v>
      </c>
      <c r="CS175">
        <v>4677</v>
      </c>
      <c r="CT175">
        <v>4681</v>
      </c>
      <c r="CU175">
        <v>4755</v>
      </c>
      <c r="CV175">
        <v>4738</v>
      </c>
      <c r="CW175">
        <v>4768</v>
      </c>
      <c r="CX175">
        <v>4774</v>
      </c>
      <c r="CY175">
        <v>4794</v>
      </c>
      <c r="CZ175">
        <v>4790</v>
      </c>
      <c r="DA175">
        <v>4814</v>
      </c>
      <c r="DB175">
        <v>4853</v>
      </c>
      <c r="DC175">
        <v>4867</v>
      </c>
      <c r="DD175">
        <v>4911</v>
      </c>
      <c r="DE175">
        <v>5013</v>
      </c>
      <c r="DF175">
        <v>5003</v>
      </c>
      <c r="DG175">
        <v>5028</v>
      </c>
      <c r="DH175">
        <v>5037</v>
      </c>
      <c r="DI175">
        <v>5037</v>
      </c>
      <c r="DJ175">
        <v>5066</v>
      </c>
      <c r="DK175">
        <v>4991</v>
      </c>
      <c r="DL175">
        <v>5024</v>
      </c>
      <c r="DM175">
        <v>5058</v>
      </c>
    </row>
    <row r="176" spans="1:117" x14ac:dyDescent="0.25">
      <c r="A176" t="s">
        <v>487</v>
      </c>
      <c r="B176" s="200" t="str">
        <f>IF(A176="","",VLOOKUP(A176,Config!K$6:L$26,2,FALSE))</f>
        <v>La Réunion</v>
      </c>
      <c r="C176">
        <v>14</v>
      </c>
      <c r="D176" t="s">
        <v>8177</v>
      </c>
      <c r="E176" t="s">
        <v>29</v>
      </c>
      <c r="F176" t="s">
        <v>7955</v>
      </c>
      <c r="G176" t="s">
        <v>8183</v>
      </c>
      <c r="H176" s="49">
        <v>6</v>
      </c>
      <c r="I176" s="49">
        <v>3</v>
      </c>
      <c r="K176" s="49">
        <v>1</v>
      </c>
      <c r="BT176">
        <v>5948</v>
      </c>
      <c r="BU176">
        <v>5948</v>
      </c>
      <c r="BV176">
        <v>8438</v>
      </c>
      <c r="BW176">
        <v>8438</v>
      </c>
      <c r="BX176">
        <v>8438</v>
      </c>
      <c r="BY176">
        <v>8438</v>
      </c>
      <c r="BZ176">
        <v>8438</v>
      </c>
      <c r="CA176">
        <v>8438</v>
      </c>
      <c r="CB176">
        <v>8438</v>
      </c>
      <c r="CC176">
        <v>8438</v>
      </c>
      <c r="CD176">
        <v>8438</v>
      </c>
      <c r="CE176">
        <v>8438</v>
      </c>
      <c r="CF176">
        <v>7995</v>
      </c>
      <c r="CG176">
        <v>7995</v>
      </c>
      <c r="CH176">
        <v>7995</v>
      </c>
      <c r="CI176">
        <v>7995</v>
      </c>
      <c r="CJ176">
        <v>7995</v>
      </c>
      <c r="CK176">
        <v>7995</v>
      </c>
      <c r="CL176">
        <v>7995</v>
      </c>
      <c r="CM176">
        <v>7995</v>
      </c>
      <c r="CN176">
        <v>7995</v>
      </c>
      <c r="CO176">
        <v>7995</v>
      </c>
      <c r="CP176">
        <v>7995</v>
      </c>
      <c r="CQ176">
        <v>7995</v>
      </c>
      <c r="CR176">
        <v>8439</v>
      </c>
      <c r="CS176">
        <v>8439</v>
      </c>
      <c r="CT176">
        <v>8439</v>
      </c>
      <c r="CU176">
        <v>8439</v>
      </c>
      <c r="CV176">
        <v>8439</v>
      </c>
      <c r="CW176">
        <v>8439</v>
      </c>
      <c r="CX176">
        <v>8439</v>
      </c>
      <c r="CY176">
        <v>8439</v>
      </c>
      <c r="CZ176">
        <v>8439</v>
      </c>
      <c r="DA176">
        <v>8439</v>
      </c>
      <c r="DB176">
        <v>8439</v>
      </c>
      <c r="DC176">
        <v>8439</v>
      </c>
      <c r="DD176">
        <v>8439</v>
      </c>
      <c r="DE176">
        <v>8439</v>
      </c>
      <c r="DF176">
        <v>8439</v>
      </c>
      <c r="DG176">
        <v>8439</v>
      </c>
      <c r="DH176">
        <v>8439</v>
      </c>
      <c r="DI176">
        <v>8439</v>
      </c>
      <c r="DJ176">
        <v>8439</v>
      </c>
      <c r="DK176">
        <v>8439</v>
      </c>
      <c r="DL176">
        <v>8439</v>
      </c>
      <c r="DM176">
        <v>8439</v>
      </c>
    </row>
    <row r="177" spans="1:117" x14ac:dyDescent="0.25">
      <c r="A177" t="s">
        <v>487</v>
      </c>
      <c r="B177" s="200" t="str">
        <f>IF(A177="","",VLOOKUP(A177,Config!K$6:L$26,2,FALSE))</f>
        <v>La Réunion</v>
      </c>
      <c r="C177">
        <v>15</v>
      </c>
      <c r="D177" t="s">
        <v>8178</v>
      </c>
      <c r="E177" t="s">
        <v>8163</v>
      </c>
      <c r="F177" t="s">
        <v>8176</v>
      </c>
      <c r="G177" t="s">
        <v>8182</v>
      </c>
      <c r="H177" s="49">
        <v>3</v>
      </c>
      <c r="I177" s="49">
        <v>10</v>
      </c>
      <c r="K177" s="49">
        <v>8</v>
      </c>
      <c r="BT177">
        <v>2299</v>
      </c>
      <c r="BU177">
        <v>4113</v>
      </c>
      <c r="BV177">
        <v>4110</v>
      </c>
      <c r="BW177">
        <v>4694</v>
      </c>
      <c r="BX177">
        <v>4237</v>
      </c>
      <c r="BY177">
        <v>4105</v>
      </c>
      <c r="BZ177">
        <v>2773</v>
      </c>
      <c r="CA177">
        <v>2525</v>
      </c>
      <c r="CB177">
        <v>3180</v>
      </c>
      <c r="CC177">
        <v>2747</v>
      </c>
      <c r="CD177">
        <v>2711</v>
      </c>
      <c r="CE177">
        <v>2955</v>
      </c>
      <c r="CF177">
        <v>1876</v>
      </c>
      <c r="CG177">
        <v>2678</v>
      </c>
      <c r="CH177">
        <v>3035</v>
      </c>
      <c r="CI177">
        <v>3375</v>
      </c>
      <c r="CJ177">
        <v>4221</v>
      </c>
      <c r="CK177">
        <v>4054</v>
      </c>
      <c r="CL177">
        <v>3060</v>
      </c>
      <c r="CM177">
        <v>3023</v>
      </c>
      <c r="CN177">
        <v>4009</v>
      </c>
      <c r="CO177">
        <v>3716</v>
      </c>
      <c r="CP177">
        <v>8085</v>
      </c>
      <c r="CQ177">
        <v>11640</v>
      </c>
      <c r="CR177">
        <v>8224</v>
      </c>
      <c r="CS177">
        <v>9312</v>
      </c>
      <c r="CT177">
        <v>12002</v>
      </c>
      <c r="CU177">
        <v>15794</v>
      </c>
      <c r="CV177">
        <v>37952</v>
      </c>
      <c r="CW177">
        <v>46944</v>
      </c>
      <c r="CX177">
        <v>17157</v>
      </c>
      <c r="CY177">
        <v>12756</v>
      </c>
      <c r="CZ177">
        <v>17950</v>
      </c>
      <c r="DA177">
        <v>24227</v>
      </c>
      <c r="DB177">
        <v>26787</v>
      </c>
      <c r="DC177">
        <v>26230</v>
      </c>
      <c r="DD177">
        <v>19778</v>
      </c>
      <c r="DE177">
        <v>26335</v>
      </c>
      <c r="DF177">
        <v>25391</v>
      </c>
      <c r="DG177">
        <v>25918</v>
      </c>
      <c r="DH177">
        <v>25684</v>
      </c>
      <c r="DI177">
        <v>22950</v>
      </c>
      <c r="DJ177">
        <v>23847</v>
      </c>
      <c r="DK177">
        <v>24131</v>
      </c>
      <c r="DL177">
        <v>26217</v>
      </c>
      <c r="DM177">
        <v>28899</v>
      </c>
    </row>
    <row r="178" spans="1:117" x14ac:dyDescent="0.25">
      <c r="A178" t="s">
        <v>487</v>
      </c>
      <c r="B178" s="200" t="str">
        <f>IF(A178="","",VLOOKUP(A178,Config!K$6:L$26,2,FALSE))</f>
        <v>La Réunion</v>
      </c>
      <c r="C178">
        <v>16</v>
      </c>
      <c r="D178" t="s">
        <v>8179</v>
      </c>
      <c r="E178" t="s">
        <v>8163</v>
      </c>
      <c r="F178" t="s">
        <v>8176</v>
      </c>
      <c r="G178" t="s">
        <v>8182</v>
      </c>
      <c r="H178" s="49">
        <v>3</v>
      </c>
      <c r="I178" s="49">
        <v>11</v>
      </c>
      <c r="K178" s="49">
        <v>8</v>
      </c>
      <c r="BT178">
        <v>23383</v>
      </c>
      <c r="BU178">
        <v>34882</v>
      </c>
      <c r="BV178">
        <v>45610</v>
      </c>
      <c r="BW178">
        <v>51351</v>
      </c>
      <c r="BX178">
        <v>34989</v>
      </c>
      <c r="BY178">
        <v>58176</v>
      </c>
      <c r="BZ178">
        <v>44563</v>
      </c>
      <c r="CA178">
        <v>105205</v>
      </c>
      <c r="CB178">
        <v>66246</v>
      </c>
      <c r="CC178">
        <v>58622</v>
      </c>
      <c r="CD178">
        <v>59811</v>
      </c>
      <c r="CE178">
        <v>84393</v>
      </c>
      <c r="CF178">
        <v>110845</v>
      </c>
      <c r="CG178">
        <v>76755</v>
      </c>
      <c r="CH178">
        <v>77457</v>
      </c>
      <c r="CI178">
        <v>74739</v>
      </c>
      <c r="CJ178">
        <v>82285</v>
      </c>
      <c r="CK178">
        <v>66981</v>
      </c>
      <c r="CL178">
        <v>53998</v>
      </c>
      <c r="CM178">
        <v>56486</v>
      </c>
      <c r="CN178">
        <v>58735</v>
      </c>
      <c r="CO178">
        <v>56616</v>
      </c>
      <c r="CP178">
        <v>60928</v>
      </c>
      <c r="CQ178">
        <v>87778</v>
      </c>
      <c r="CR178">
        <v>61575</v>
      </c>
      <c r="CS178">
        <v>42982</v>
      </c>
      <c r="CT178">
        <v>49645</v>
      </c>
      <c r="CU178">
        <v>56327</v>
      </c>
      <c r="CV178">
        <v>86406</v>
      </c>
      <c r="CW178">
        <v>64087</v>
      </c>
      <c r="CX178">
        <v>101933</v>
      </c>
      <c r="CY178">
        <v>106230</v>
      </c>
      <c r="CZ178">
        <v>134522</v>
      </c>
      <c r="DA178">
        <v>127527</v>
      </c>
      <c r="DB178">
        <v>129635</v>
      </c>
      <c r="DC178">
        <v>118110</v>
      </c>
      <c r="DD178">
        <v>81672</v>
      </c>
      <c r="DE178">
        <v>139834</v>
      </c>
      <c r="DF178">
        <v>145563</v>
      </c>
      <c r="DG178">
        <v>159382</v>
      </c>
      <c r="DH178">
        <v>142260</v>
      </c>
      <c r="DI178">
        <v>147332</v>
      </c>
      <c r="DJ178">
        <v>167193</v>
      </c>
      <c r="DK178">
        <v>171877</v>
      </c>
      <c r="DL178">
        <v>180032</v>
      </c>
      <c r="DM178">
        <v>135815</v>
      </c>
    </row>
    <row r="179" spans="1:117" x14ac:dyDescent="0.25">
      <c r="A179" t="s">
        <v>259</v>
      </c>
      <c r="B179" s="200" t="str">
        <f>IF(A179="","",VLOOKUP(A179,Config!K$6:L$26,2,FALSE))</f>
        <v>Martinique</v>
      </c>
      <c r="C179">
        <v>1</v>
      </c>
      <c r="D179" t="s">
        <v>8159</v>
      </c>
      <c r="E179" t="s">
        <v>8163</v>
      </c>
      <c r="F179" t="s">
        <v>8164</v>
      </c>
      <c r="G179" t="s">
        <v>8181</v>
      </c>
      <c r="H179" s="49">
        <v>3</v>
      </c>
      <c r="I179" s="49">
        <v>11</v>
      </c>
      <c r="K179" s="49">
        <v>10</v>
      </c>
      <c r="BT179">
        <v>11</v>
      </c>
      <c r="BU179">
        <v>11</v>
      </c>
      <c r="BV179">
        <v>10</v>
      </c>
      <c r="BW179">
        <v>11</v>
      </c>
      <c r="BX179">
        <v>11</v>
      </c>
      <c r="BY179">
        <v>11</v>
      </c>
      <c r="BZ179">
        <v>11</v>
      </c>
      <c r="CA179">
        <v>13</v>
      </c>
      <c r="CB179">
        <v>14</v>
      </c>
      <c r="CC179">
        <v>14</v>
      </c>
      <c r="CD179">
        <v>15</v>
      </c>
      <c r="CE179">
        <v>15</v>
      </c>
      <c r="CF179">
        <v>15</v>
      </c>
      <c r="CG179">
        <v>15</v>
      </c>
      <c r="CH179">
        <v>15</v>
      </c>
      <c r="CI179">
        <v>15</v>
      </c>
      <c r="CJ179">
        <v>15</v>
      </c>
      <c r="CK179">
        <v>15</v>
      </c>
      <c r="CL179">
        <v>15</v>
      </c>
      <c r="CM179">
        <v>15</v>
      </c>
      <c r="CN179">
        <v>15</v>
      </c>
      <c r="CO179">
        <v>17</v>
      </c>
      <c r="CP179">
        <v>17</v>
      </c>
      <c r="CQ179">
        <v>17</v>
      </c>
      <c r="CR179">
        <v>17</v>
      </c>
      <c r="CS179">
        <v>18</v>
      </c>
      <c r="CT179">
        <v>18</v>
      </c>
      <c r="CU179">
        <v>18</v>
      </c>
      <c r="CV179">
        <v>18</v>
      </c>
      <c r="CW179">
        <v>18</v>
      </c>
      <c r="CX179">
        <v>19</v>
      </c>
      <c r="CY179">
        <v>19</v>
      </c>
      <c r="CZ179">
        <v>19</v>
      </c>
      <c r="DA179">
        <v>19</v>
      </c>
      <c r="DB179">
        <v>19</v>
      </c>
      <c r="DC179">
        <v>19</v>
      </c>
      <c r="DD179">
        <v>19</v>
      </c>
      <c r="DE179">
        <v>19</v>
      </c>
      <c r="DF179">
        <v>19</v>
      </c>
      <c r="DG179">
        <v>19</v>
      </c>
      <c r="DH179">
        <v>19</v>
      </c>
      <c r="DI179">
        <v>19</v>
      </c>
      <c r="DJ179">
        <v>19</v>
      </c>
      <c r="DK179">
        <v>19</v>
      </c>
      <c r="DL179">
        <v>19</v>
      </c>
      <c r="DM179">
        <v>19</v>
      </c>
    </row>
    <row r="180" spans="1:117" x14ac:dyDescent="0.25">
      <c r="A180" t="s">
        <v>259</v>
      </c>
      <c r="B180" s="200" t="str">
        <f>IF(A180="","",VLOOKUP(A180,Config!K$6:L$26,2,FALSE))</f>
        <v>Martinique</v>
      </c>
      <c r="C180">
        <v>2</v>
      </c>
      <c r="D180" t="s">
        <v>8160</v>
      </c>
      <c r="E180" t="s">
        <v>8163</v>
      </c>
      <c r="F180" t="s">
        <v>8164</v>
      </c>
      <c r="G180" t="s">
        <v>8181</v>
      </c>
      <c r="H180" s="49">
        <v>3</v>
      </c>
      <c r="I180" s="49">
        <v>12</v>
      </c>
      <c r="K180" s="49">
        <v>10</v>
      </c>
      <c r="BT180">
        <v>0</v>
      </c>
      <c r="BU180">
        <v>1</v>
      </c>
      <c r="BV180">
        <v>2</v>
      </c>
      <c r="BW180">
        <v>3</v>
      </c>
      <c r="BX180">
        <v>2</v>
      </c>
      <c r="BY180">
        <v>3</v>
      </c>
      <c r="BZ180">
        <v>2</v>
      </c>
      <c r="CA180">
        <v>4</v>
      </c>
      <c r="CB180">
        <v>4</v>
      </c>
      <c r="CC180">
        <v>3</v>
      </c>
      <c r="CD180">
        <v>4</v>
      </c>
      <c r="CE180">
        <v>4</v>
      </c>
      <c r="CF180">
        <v>4</v>
      </c>
      <c r="CG180">
        <v>3</v>
      </c>
      <c r="CH180">
        <v>5</v>
      </c>
      <c r="CI180">
        <v>4</v>
      </c>
      <c r="CJ180">
        <v>5</v>
      </c>
      <c r="CK180">
        <v>3</v>
      </c>
      <c r="CL180">
        <v>4</v>
      </c>
      <c r="CM180">
        <v>4</v>
      </c>
      <c r="CN180">
        <v>4</v>
      </c>
      <c r="CO180">
        <v>8</v>
      </c>
      <c r="CP180">
        <v>6</v>
      </c>
      <c r="CQ180">
        <v>8</v>
      </c>
      <c r="CR180">
        <v>6</v>
      </c>
      <c r="CS180">
        <v>7</v>
      </c>
      <c r="CT180">
        <v>7</v>
      </c>
      <c r="CU180">
        <v>6</v>
      </c>
      <c r="CV180">
        <v>7</v>
      </c>
      <c r="CW180">
        <v>10</v>
      </c>
      <c r="CX180">
        <v>8</v>
      </c>
      <c r="CY180">
        <v>8</v>
      </c>
      <c r="CZ180">
        <v>8</v>
      </c>
      <c r="DA180">
        <v>8</v>
      </c>
      <c r="DB180">
        <v>9</v>
      </c>
      <c r="DC180">
        <v>6</v>
      </c>
      <c r="DD180">
        <v>10</v>
      </c>
      <c r="DE180">
        <v>9</v>
      </c>
      <c r="DF180">
        <v>11</v>
      </c>
      <c r="DG180">
        <v>8</v>
      </c>
      <c r="DH180">
        <v>9</v>
      </c>
      <c r="DI180">
        <v>8</v>
      </c>
      <c r="DJ180">
        <v>7</v>
      </c>
      <c r="DK180">
        <v>12</v>
      </c>
      <c r="DL180">
        <v>11</v>
      </c>
      <c r="DM180">
        <v>13</v>
      </c>
    </row>
    <row r="181" spans="1:117" x14ac:dyDescent="0.25">
      <c r="A181" t="s">
        <v>259</v>
      </c>
      <c r="B181" s="200" t="str">
        <f>IF(A181="","",VLOOKUP(A181,Config!K$6:L$26,2,FALSE))</f>
        <v>Martinique</v>
      </c>
      <c r="C181">
        <v>3</v>
      </c>
      <c r="D181" t="s">
        <v>8161</v>
      </c>
      <c r="E181" t="s">
        <v>8163</v>
      </c>
      <c r="F181" t="s">
        <v>8164</v>
      </c>
      <c r="G181" t="s">
        <v>8181</v>
      </c>
      <c r="H181" s="49">
        <v>3</v>
      </c>
      <c r="I181" s="49">
        <v>13</v>
      </c>
      <c r="K181" s="49">
        <v>10</v>
      </c>
      <c r="BT181">
        <v>17</v>
      </c>
      <c r="BU181">
        <v>17</v>
      </c>
      <c r="BV181">
        <v>17</v>
      </c>
      <c r="BW181">
        <v>18</v>
      </c>
      <c r="BX181">
        <v>18</v>
      </c>
      <c r="BY181">
        <v>18</v>
      </c>
      <c r="BZ181">
        <v>18</v>
      </c>
      <c r="CA181">
        <v>18</v>
      </c>
      <c r="CB181">
        <v>18</v>
      </c>
      <c r="CC181">
        <v>18</v>
      </c>
      <c r="CD181">
        <v>18</v>
      </c>
      <c r="CE181">
        <v>18</v>
      </c>
      <c r="CF181">
        <v>18</v>
      </c>
      <c r="CG181">
        <v>18</v>
      </c>
      <c r="CH181">
        <v>18</v>
      </c>
      <c r="CI181">
        <v>18</v>
      </c>
      <c r="CJ181">
        <v>18</v>
      </c>
      <c r="CK181">
        <v>18</v>
      </c>
      <c r="CL181">
        <v>18</v>
      </c>
      <c r="CM181">
        <v>18</v>
      </c>
      <c r="CN181">
        <v>18</v>
      </c>
      <c r="CO181">
        <v>20</v>
      </c>
      <c r="CP181">
        <v>20</v>
      </c>
      <c r="CQ181">
        <v>20</v>
      </c>
      <c r="CR181">
        <v>20</v>
      </c>
      <c r="CS181">
        <v>20</v>
      </c>
      <c r="CT181">
        <v>20</v>
      </c>
      <c r="CU181">
        <v>20</v>
      </c>
      <c r="CV181">
        <v>20</v>
      </c>
      <c r="CW181">
        <v>20</v>
      </c>
      <c r="CX181">
        <v>20</v>
      </c>
      <c r="CY181">
        <v>20</v>
      </c>
      <c r="CZ181">
        <v>20</v>
      </c>
      <c r="DA181">
        <v>20</v>
      </c>
      <c r="DB181">
        <v>20</v>
      </c>
      <c r="DC181">
        <v>20</v>
      </c>
      <c r="DD181">
        <v>20</v>
      </c>
      <c r="DE181">
        <v>20</v>
      </c>
      <c r="DF181">
        <v>20</v>
      </c>
      <c r="DG181">
        <v>20</v>
      </c>
      <c r="DH181">
        <v>20</v>
      </c>
      <c r="DI181">
        <v>20</v>
      </c>
      <c r="DJ181">
        <v>20</v>
      </c>
      <c r="DK181">
        <v>20</v>
      </c>
      <c r="DL181">
        <v>20</v>
      </c>
      <c r="DM181">
        <v>20</v>
      </c>
    </row>
    <row r="182" spans="1:117" x14ac:dyDescent="0.25">
      <c r="A182" t="s">
        <v>259</v>
      </c>
      <c r="B182" s="200" t="str">
        <f>IF(A182="","",VLOOKUP(A182,Config!K$6:L$26,2,FALSE))</f>
        <v>Martinique</v>
      </c>
      <c r="C182">
        <v>4</v>
      </c>
      <c r="D182" t="s">
        <v>8162</v>
      </c>
      <c r="E182" t="s">
        <v>8163</v>
      </c>
      <c r="F182" t="s">
        <v>8164</v>
      </c>
      <c r="G182" t="s">
        <v>8181</v>
      </c>
      <c r="H182" s="49">
        <v>3</v>
      </c>
      <c r="I182" s="49">
        <v>22</v>
      </c>
      <c r="K182" s="49">
        <v>21</v>
      </c>
      <c r="BT182">
        <v>0</v>
      </c>
      <c r="BU182">
        <v>41</v>
      </c>
      <c r="BV182">
        <v>47</v>
      </c>
      <c r="BW182">
        <v>104</v>
      </c>
      <c r="BX182">
        <v>126</v>
      </c>
      <c r="BY182">
        <v>484</v>
      </c>
      <c r="BZ182">
        <v>387</v>
      </c>
      <c r="CA182">
        <v>134</v>
      </c>
      <c r="CB182">
        <v>433</v>
      </c>
      <c r="CC182">
        <v>512</v>
      </c>
      <c r="CD182">
        <v>343</v>
      </c>
      <c r="CE182">
        <v>495</v>
      </c>
      <c r="CF182">
        <v>738</v>
      </c>
      <c r="CG182">
        <v>503</v>
      </c>
      <c r="CH182">
        <v>520</v>
      </c>
      <c r="CI182">
        <v>301</v>
      </c>
      <c r="CJ182">
        <v>419</v>
      </c>
      <c r="CK182">
        <v>391</v>
      </c>
      <c r="CL182">
        <v>393</v>
      </c>
      <c r="CM182">
        <v>221</v>
      </c>
      <c r="CN182">
        <v>438</v>
      </c>
      <c r="CO182">
        <v>388</v>
      </c>
      <c r="CP182">
        <v>484</v>
      </c>
      <c r="CQ182">
        <v>1122</v>
      </c>
      <c r="CR182">
        <v>742</v>
      </c>
      <c r="CS182">
        <v>861</v>
      </c>
      <c r="CT182">
        <v>1581</v>
      </c>
      <c r="CU182">
        <v>856</v>
      </c>
      <c r="CV182">
        <v>1447</v>
      </c>
      <c r="CW182">
        <v>1372</v>
      </c>
      <c r="CX182">
        <v>1200</v>
      </c>
      <c r="CY182">
        <v>921</v>
      </c>
      <c r="CZ182">
        <v>984</v>
      </c>
      <c r="DA182">
        <v>5068</v>
      </c>
      <c r="DB182">
        <v>8034</v>
      </c>
      <c r="DC182">
        <v>4021</v>
      </c>
      <c r="DD182">
        <v>1194</v>
      </c>
      <c r="DE182">
        <v>16626</v>
      </c>
      <c r="DF182">
        <v>6571</v>
      </c>
      <c r="DG182">
        <v>8093</v>
      </c>
      <c r="DH182">
        <v>6680</v>
      </c>
      <c r="DI182">
        <v>7416</v>
      </c>
      <c r="DJ182">
        <v>11372</v>
      </c>
      <c r="DK182">
        <v>7902</v>
      </c>
      <c r="DL182">
        <v>7508</v>
      </c>
      <c r="DM182">
        <v>7999</v>
      </c>
    </row>
    <row r="183" spans="1:117" x14ac:dyDescent="0.25">
      <c r="A183" t="s">
        <v>259</v>
      </c>
      <c r="B183" s="200" t="str">
        <f>IF(A183="","",VLOOKUP(A183,Config!K$6:L$26,2,FALSE))</f>
        <v>Martinique</v>
      </c>
      <c r="C183">
        <v>5</v>
      </c>
      <c r="D183" t="s">
        <v>8166</v>
      </c>
      <c r="E183" t="s">
        <v>8163</v>
      </c>
      <c r="F183" t="s">
        <v>8164</v>
      </c>
      <c r="G183" t="s">
        <v>8182</v>
      </c>
      <c r="H183" s="49">
        <v>3</v>
      </c>
      <c r="I183" s="49">
        <v>7</v>
      </c>
      <c r="K183" s="49">
        <v>2</v>
      </c>
      <c r="BT183">
        <v>300</v>
      </c>
      <c r="BU183">
        <v>325</v>
      </c>
      <c r="BV183">
        <v>589</v>
      </c>
      <c r="BW183">
        <v>3527</v>
      </c>
      <c r="BX183">
        <v>2234</v>
      </c>
      <c r="BY183">
        <v>4436</v>
      </c>
      <c r="BZ183">
        <v>3688</v>
      </c>
      <c r="CA183">
        <v>10155</v>
      </c>
      <c r="CB183">
        <v>5575</v>
      </c>
      <c r="CC183">
        <v>6067</v>
      </c>
      <c r="CD183">
        <v>5594</v>
      </c>
      <c r="CE183">
        <v>7630</v>
      </c>
      <c r="CF183">
        <v>10937</v>
      </c>
      <c r="CG183">
        <v>6902</v>
      </c>
      <c r="CH183">
        <v>5676</v>
      </c>
      <c r="CI183">
        <v>4984</v>
      </c>
      <c r="CJ183">
        <v>5897</v>
      </c>
      <c r="CK183">
        <v>4644</v>
      </c>
      <c r="CL183">
        <v>3646</v>
      </c>
      <c r="CM183">
        <v>3232</v>
      </c>
      <c r="CN183">
        <v>2594</v>
      </c>
      <c r="CO183">
        <v>2114</v>
      </c>
      <c r="CP183">
        <v>2038</v>
      </c>
      <c r="CQ183">
        <v>4413</v>
      </c>
      <c r="CR183">
        <v>4041</v>
      </c>
      <c r="CS183">
        <v>1387</v>
      </c>
      <c r="CT183">
        <v>2148</v>
      </c>
      <c r="CU183">
        <v>2818</v>
      </c>
      <c r="CV183">
        <v>2652</v>
      </c>
      <c r="CW183">
        <v>1832</v>
      </c>
      <c r="CX183">
        <v>4991</v>
      </c>
      <c r="CY183">
        <v>3344</v>
      </c>
      <c r="CZ183">
        <v>5119</v>
      </c>
      <c r="DA183">
        <v>3317</v>
      </c>
      <c r="DB183">
        <v>3751</v>
      </c>
      <c r="DC183">
        <v>1822</v>
      </c>
      <c r="DD183">
        <v>2493</v>
      </c>
      <c r="DE183">
        <v>5285</v>
      </c>
      <c r="DF183">
        <v>4032</v>
      </c>
      <c r="DG183">
        <v>6548</v>
      </c>
      <c r="DH183">
        <v>4376</v>
      </c>
      <c r="DI183">
        <v>5878</v>
      </c>
      <c r="DJ183">
        <v>9776</v>
      </c>
      <c r="DK183">
        <v>8599</v>
      </c>
      <c r="DL183">
        <v>10604</v>
      </c>
      <c r="DM183">
        <v>9795</v>
      </c>
    </row>
    <row r="184" spans="1:117" x14ac:dyDescent="0.25">
      <c r="A184" t="s">
        <v>259</v>
      </c>
      <c r="B184" s="200" t="str">
        <f>IF(A184="","",VLOOKUP(A184,Config!K$6:L$26,2,FALSE))</f>
        <v>Martinique</v>
      </c>
      <c r="C184">
        <v>6</v>
      </c>
      <c r="D184" t="s">
        <v>8167</v>
      </c>
      <c r="E184" t="s">
        <v>8163</v>
      </c>
      <c r="F184" t="s">
        <v>8164</v>
      </c>
      <c r="G184" t="s">
        <v>8182</v>
      </c>
      <c r="H184" s="49">
        <v>3</v>
      </c>
      <c r="I184" s="49">
        <v>8</v>
      </c>
      <c r="K184" s="49">
        <v>2</v>
      </c>
      <c r="BT184">
        <v>73</v>
      </c>
      <c r="BU184">
        <v>74</v>
      </c>
      <c r="BV184">
        <v>77</v>
      </c>
      <c r="BW184">
        <v>428</v>
      </c>
      <c r="BX184">
        <v>430</v>
      </c>
      <c r="BY184">
        <v>477</v>
      </c>
      <c r="BZ184">
        <v>485</v>
      </c>
      <c r="CA184">
        <v>486</v>
      </c>
      <c r="CB184">
        <v>493</v>
      </c>
      <c r="CC184">
        <v>524</v>
      </c>
      <c r="CD184">
        <v>523</v>
      </c>
      <c r="CE184">
        <v>521</v>
      </c>
      <c r="CF184">
        <v>517</v>
      </c>
      <c r="CG184">
        <v>517</v>
      </c>
      <c r="CH184">
        <v>521</v>
      </c>
      <c r="CI184">
        <v>513</v>
      </c>
      <c r="CJ184">
        <v>518</v>
      </c>
      <c r="CK184">
        <v>535</v>
      </c>
      <c r="CL184">
        <v>570</v>
      </c>
      <c r="CM184">
        <v>566</v>
      </c>
      <c r="CN184">
        <v>559</v>
      </c>
      <c r="CO184">
        <v>575</v>
      </c>
      <c r="CP184">
        <v>682</v>
      </c>
      <c r="CQ184">
        <v>680</v>
      </c>
      <c r="CR184">
        <v>682</v>
      </c>
      <c r="CS184">
        <v>671</v>
      </c>
      <c r="CT184">
        <v>674</v>
      </c>
      <c r="CU184">
        <v>672</v>
      </c>
      <c r="CV184">
        <v>675</v>
      </c>
      <c r="CW184">
        <v>675</v>
      </c>
      <c r="CX184">
        <v>671</v>
      </c>
      <c r="CY184">
        <v>693</v>
      </c>
      <c r="CZ184">
        <v>696</v>
      </c>
      <c r="DA184">
        <v>699</v>
      </c>
      <c r="DB184">
        <v>699</v>
      </c>
      <c r="DC184">
        <v>767</v>
      </c>
      <c r="DD184">
        <v>778</v>
      </c>
      <c r="DE184">
        <v>425</v>
      </c>
      <c r="DF184">
        <v>913</v>
      </c>
      <c r="DG184">
        <v>922</v>
      </c>
      <c r="DH184">
        <v>1263</v>
      </c>
      <c r="DI184">
        <v>1304</v>
      </c>
      <c r="DJ184">
        <v>1353</v>
      </c>
      <c r="DK184">
        <v>1364</v>
      </c>
      <c r="DL184">
        <v>1382</v>
      </c>
      <c r="DM184">
        <v>1507</v>
      </c>
    </row>
    <row r="185" spans="1:117" x14ac:dyDescent="0.25">
      <c r="A185" t="s">
        <v>259</v>
      </c>
      <c r="B185" s="200" t="str">
        <f>IF(A185="","",VLOOKUP(A185,Config!K$6:L$26,2,FALSE))</f>
        <v>Martinique</v>
      </c>
      <c r="C185">
        <v>7</v>
      </c>
      <c r="D185" t="s">
        <v>8168</v>
      </c>
      <c r="E185" t="s">
        <v>8163</v>
      </c>
      <c r="F185" t="s">
        <v>8174</v>
      </c>
      <c r="G185" t="s">
        <v>8181</v>
      </c>
      <c r="H185" s="49">
        <v>3</v>
      </c>
      <c r="I185" s="49">
        <v>26</v>
      </c>
      <c r="K185" s="49">
        <v>20</v>
      </c>
      <c r="BT185">
        <v>1</v>
      </c>
      <c r="BU185">
        <v>1</v>
      </c>
      <c r="BV185">
        <v>1</v>
      </c>
      <c r="BW185">
        <v>1</v>
      </c>
      <c r="BX185">
        <v>1</v>
      </c>
      <c r="BY185">
        <v>2</v>
      </c>
      <c r="BZ185">
        <v>2</v>
      </c>
      <c r="CA185">
        <v>2</v>
      </c>
      <c r="CB185">
        <v>2</v>
      </c>
      <c r="CC185">
        <v>2</v>
      </c>
      <c r="CD185">
        <v>4</v>
      </c>
      <c r="CE185">
        <v>4</v>
      </c>
      <c r="CF185">
        <v>4</v>
      </c>
      <c r="CG185">
        <v>4</v>
      </c>
      <c r="CH185">
        <v>4</v>
      </c>
      <c r="CI185">
        <v>4</v>
      </c>
      <c r="CJ185">
        <v>4</v>
      </c>
      <c r="CK185">
        <v>4</v>
      </c>
      <c r="CL185">
        <v>4</v>
      </c>
      <c r="CM185">
        <v>4</v>
      </c>
      <c r="CN185">
        <v>4</v>
      </c>
      <c r="CO185">
        <v>4</v>
      </c>
      <c r="CP185">
        <v>4</v>
      </c>
      <c r="CQ185">
        <v>4</v>
      </c>
      <c r="CR185">
        <v>4</v>
      </c>
      <c r="CS185">
        <v>4</v>
      </c>
      <c r="CT185">
        <v>4</v>
      </c>
      <c r="CU185">
        <v>4</v>
      </c>
      <c r="CV185">
        <v>4</v>
      </c>
      <c r="CW185">
        <v>4</v>
      </c>
      <c r="CX185">
        <v>4</v>
      </c>
      <c r="CY185">
        <v>4</v>
      </c>
      <c r="CZ185">
        <v>4</v>
      </c>
      <c r="DA185">
        <v>4</v>
      </c>
      <c r="DB185">
        <v>4</v>
      </c>
      <c r="DC185">
        <v>4</v>
      </c>
      <c r="DD185">
        <v>4</v>
      </c>
      <c r="DE185">
        <v>4</v>
      </c>
      <c r="DF185">
        <v>4</v>
      </c>
      <c r="DG185">
        <v>4</v>
      </c>
      <c r="DH185">
        <v>4</v>
      </c>
      <c r="DI185">
        <v>4</v>
      </c>
      <c r="DJ185">
        <v>4</v>
      </c>
      <c r="DK185">
        <v>4</v>
      </c>
      <c r="DL185">
        <v>4</v>
      </c>
      <c r="DM185">
        <v>4</v>
      </c>
    </row>
    <row r="186" spans="1:117" x14ac:dyDescent="0.25">
      <c r="A186" t="s">
        <v>259</v>
      </c>
      <c r="B186" s="200" t="str">
        <f>IF(A186="","",VLOOKUP(A186,Config!K$6:L$26,2,FALSE))</f>
        <v>Martinique</v>
      </c>
      <c r="C186">
        <v>8</v>
      </c>
      <c r="D186" t="s">
        <v>8169</v>
      </c>
      <c r="E186" t="s">
        <v>8163</v>
      </c>
      <c r="F186" t="s">
        <v>8174</v>
      </c>
      <c r="G186" t="s">
        <v>8181</v>
      </c>
      <c r="H186" s="49">
        <v>3</v>
      </c>
      <c r="I186" s="49">
        <v>24</v>
      </c>
      <c r="K186" s="49">
        <v>20</v>
      </c>
      <c r="BT186">
        <v>1</v>
      </c>
      <c r="BU186">
        <v>1</v>
      </c>
      <c r="BV186">
        <v>1</v>
      </c>
      <c r="BW186">
        <v>1</v>
      </c>
      <c r="BX186">
        <v>1</v>
      </c>
      <c r="BY186">
        <v>1</v>
      </c>
      <c r="BZ186">
        <v>1</v>
      </c>
      <c r="CA186">
        <v>1</v>
      </c>
      <c r="CB186">
        <v>1</v>
      </c>
      <c r="CC186">
        <v>1</v>
      </c>
      <c r="CD186">
        <v>1</v>
      </c>
      <c r="CE186">
        <v>1</v>
      </c>
      <c r="CF186">
        <v>1</v>
      </c>
      <c r="CG186">
        <v>1</v>
      </c>
      <c r="CH186">
        <v>1</v>
      </c>
      <c r="CI186">
        <v>1</v>
      </c>
      <c r="CJ186">
        <v>1</v>
      </c>
      <c r="CK186">
        <v>1</v>
      </c>
      <c r="CL186">
        <v>2</v>
      </c>
      <c r="CM186">
        <v>2</v>
      </c>
      <c r="CN186">
        <v>1</v>
      </c>
      <c r="CO186">
        <v>2</v>
      </c>
      <c r="CP186">
        <v>2</v>
      </c>
      <c r="CQ186">
        <v>1</v>
      </c>
      <c r="CR186">
        <v>2</v>
      </c>
      <c r="CS186">
        <v>2</v>
      </c>
      <c r="CT186">
        <v>1</v>
      </c>
      <c r="CU186">
        <v>1</v>
      </c>
      <c r="CV186">
        <v>1</v>
      </c>
      <c r="CW186">
        <v>1</v>
      </c>
      <c r="CX186">
        <v>2</v>
      </c>
      <c r="CY186">
        <v>2</v>
      </c>
      <c r="CZ186">
        <v>2</v>
      </c>
      <c r="DA186">
        <v>2</v>
      </c>
      <c r="DB186">
        <v>3</v>
      </c>
      <c r="DC186">
        <v>2</v>
      </c>
      <c r="DD186">
        <v>2</v>
      </c>
      <c r="DE186">
        <v>1</v>
      </c>
      <c r="DF186">
        <v>3</v>
      </c>
      <c r="DG186">
        <v>1</v>
      </c>
      <c r="DH186">
        <v>2</v>
      </c>
      <c r="DI186">
        <v>2</v>
      </c>
      <c r="DJ186">
        <v>2</v>
      </c>
      <c r="DK186">
        <v>1</v>
      </c>
      <c r="DL186">
        <v>1</v>
      </c>
      <c r="DM186">
        <v>1</v>
      </c>
    </row>
    <row r="187" spans="1:117" x14ac:dyDescent="0.25">
      <c r="A187" t="s">
        <v>259</v>
      </c>
      <c r="B187" s="200" t="str">
        <f>IF(A187="","",VLOOKUP(A187,Config!K$6:L$26,2,FALSE))</f>
        <v>Martinique</v>
      </c>
      <c r="C187">
        <v>9</v>
      </c>
      <c r="D187" t="s">
        <v>8170</v>
      </c>
      <c r="E187" t="s">
        <v>8163</v>
      </c>
      <c r="F187" t="s">
        <v>8174</v>
      </c>
      <c r="G187" t="s">
        <v>8181</v>
      </c>
      <c r="H187" s="49">
        <v>3</v>
      </c>
      <c r="I187" s="49">
        <v>22</v>
      </c>
      <c r="K187" s="49">
        <v>20</v>
      </c>
      <c r="BT187">
        <v>4</v>
      </c>
      <c r="BU187">
        <v>4</v>
      </c>
      <c r="BV187">
        <v>4</v>
      </c>
      <c r="BW187">
        <v>4</v>
      </c>
      <c r="BX187">
        <v>4</v>
      </c>
      <c r="BY187">
        <v>5</v>
      </c>
      <c r="BZ187">
        <v>5</v>
      </c>
      <c r="CA187">
        <v>5</v>
      </c>
      <c r="CB187">
        <v>5</v>
      </c>
      <c r="CC187">
        <v>5</v>
      </c>
      <c r="CD187">
        <v>5</v>
      </c>
      <c r="CE187">
        <v>5</v>
      </c>
      <c r="CF187">
        <v>5</v>
      </c>
      <c r="CG187">
        <v>5</v>
      </c>
      <c r="CH187">
        <v>5</v>
      </c>
      <c r="CI187">
        <v>5</v>
      </c>
      <c r="CJ187">
        <v>5</v>
      </c>
      <c r="CK187">
        <v>5</v>
      </c>
      <c r="CL187">
        <v>5</v>
      </c>
      <c r="CM187">
        <v>5</v>
      </c>
      <c r="CN187">
        <v>5</v>
      </c>
      <c r="CO187">
        <v>5</v>
      </c>
      <c r="CP187">
        <v>5</v>
      </c>
      <c r="CQ187">
        <v>5</v>
      </c>
      <c r="CR187">
        <v>5</v>
      </c>
      <c r="CS187">
        <v>5</v>
      </c>
      <c r="CT187">
        <v>5</v>
      </c>
      <c r="CU187">
        <v>5</v>
      </c>
      <c r="CV187">
        <v>5</v>
      </c>
      <c r="CW187">
        <v>5</v>
      </c>
      <c r="CX187">
        <v>5</v>
      </c>
      <c r="CY187">
        <v>5</v>
      </c>
      <c r="CZ187">
        <v>5</v>
      </c>
      <c r="DA187">
        <v>5</v>
      </c>
      <c r="DB187">
        <v>5</v>
      </c>
      <c r="DC187">
        <v>5</v>
      </c>
      <c r="DD187">
        <v>5</v>
      </c>
      <c r="DE187">
        <v>5</v>
      </c>
      <c r="DF187">
        <v>5</v>
      </c>
      <c r="DG187">
        <v>5</v>
      </c>
      <c r="DH187">
        <v>5</v>
      </c>
      <c r="DI187">
        <v>5</v>
      </c>
      <c r="DJ187">
        <v>5</v>
      </c>
      <c r="DK187">
        <v>5</v>
      </c>
      <c r="DL187">
        <v>5</v>
      </c>
      <c r="DM187">
        <v>5</v>
      </c>
    </row>
    <row r="188" spans="1:117" x14ac:dyDescent="0.25">
      <c r="A188" t="s">
        <v>259</v>
      </c>
      <c r="B188" s="200" t="str">
        <f>IF(A188="","",VLOOKUP(A188,Config!K$6:L$26,2,FALSE))</f>
        <v>Martinique</v>
      </c>
      <c r="C188">
        <v>10</v>
      </c>
      <c r="D188" t="s">
        <v>8171</v>
      </c>
      <c r="E188" t="s">
        <v>8163</v>
      </c>
      <c r="F188" t="s">
        <v>8174</v>
      </c>
      <c r="G188" t="s">
        <v>8182</v>
      </c>
      <c r="H188" s="49">
        <v>3</v>
      </c>
      <c r="I188" s="49">
        <v>5</v>
      </c>
      <c r="K188" s="49">
        <v>2</v>
      </c>
      <c r="BT188">
        <v>1560</v>
      </c>
      <c r="BU188">
        <v>1498</v>
      </c>
      <c r="BV188">
        <v>1916</v>
      </c>
      <c r="BW188">
        <v>2084</v>
      </c>
      <c r="BX188">
        <v>1629</v>
      </c>
      <c r="BY188">
        <v>1747</v>
      </c>
      <c r="BZ188">
        <v>1700</v>
      </c>
      <c r="CA188">
        <v>1944</v>
      </c>
      <c r="CB188">
        <v>1899</v>
      </c>
      <c r="CC188">
        <v>2012</v>
      </c>
      <c r="CD188">
        <v>1825</v>
      </c>
      <c r="CE188">
        <v>2092</v>
      </c>
      <c r="CF188">
        <v>2384</v>
      </c>
      <c r="CG188">
        <v>2593</v>
      </c>
      <c r="CH188">
        <v>2928</v>
      </c>
      <c r="CI188">
        <v>2680</v>
      </c>
      <c r="CJ188">
        <v>2639</v>
      </c>
      <c r="CK188">
        <v>2726</v>
      </c>
      <c r="CL188">
        <v>2858</v>
      </c>
      <c r="CM188">
        <v>2571</v>
      </c>
      <c r="CN188">
        <v>2831</v>
      </c>
      <c r="CO188">
        <v>2798</v>
      </c>
      <c r="CP188">
        <v>2695</v>
      </c>
      <c r="CQ188">
        <v>2981</v>
      </c>
      <c r="CR188">
        <v>3327</v>
      </c>
      <c r="CS188">
        <v>3011</v>
      </c>
      <c r="CT188">
        <v>4015</v>
      </c>
      <c r="CU188">
        <v>3549</v>
      </c>
      <c r="CV188">
        <v>3613</v>
      </c>
      <c r="CW188">
        <v>19</v>
      </c>
      <c r="CX188">
        <v>3594</v>
      </c>
      <c r="CY188">
        <v>3889</v>
      </c>
      <c r="CZ188">
        <v>8749</v>
      </c>
      <c r="DA188">
        <v>13290</v>
      </c>
      <c r="DB188">
        <v>12767</v>
      </c>
      <c r="DC188">
        <v>12418</v>
      </c>
      <c r="DD188">
        <v>15439</v>
      </c>
      <c r="DE188">
        <v>13820</v>
      </c>
      <c r="DF188">
        <v>15995</v>
      </c>
      <c r="DG188">
        <v>16855</v>
      </c>
      <c r="DH188">
        <v>14212</v>
      </c>
      <c r="DI188">
        <v>17458</v>
      </c>
      <c r="DJ188">
        <v>18767</v>
      </c>
      <c r="DK188">
        <v>16686</v>
      </c>
      <c r="DL188">
        <v>18880</v>
      </c>
      <c r="DM188">
        <v>19380</v>
      </c>
    </row>
    <row r="189" spans="1:117" x14ac:dyDescent="0.25">
      <c r="A189" t="s">
        <v>259</v>
      </c>
      <c r="B189" s="200" t="str">
        <f>IF(A189="","",VLOOKUP(A189,Config!K$6:L$26,2,FALSE))</f>
        <v>Martinique</v>
      </c>
      <c r="C189">
        <v>11</v>
      </c>
      <c r="D189" t="s">
        <v>8172</v>
      </c>
      <c r="E189" t="s">
        <v>8163</v>
      </c>
      <c r="F189" t="s">
        <v>8174</v>
      </c>
      <c r="G189" t="s">
        <v>8182</v>
      </c>
      <c r="H189" s="49">
        <v>3</v>
      </c>
      <c r="I189" s="49">
        <v>14</v>
      </c>
      <c r="K189" s="49">
        <v>12</v>
      </c>
      <c r="BT189">
        <v>84</v>
      </c>
      <c r="BU189">
        <v>89</v>
      </c>
      <c r="BV189">
        <v>170</v>
      </c>
      <c r="BW189">
        <v>235</v>
      </c>
      <c r="BX189">
        <v>125</v>
      </c>
      <c r="BY189">
        <v>221</v>
      </c>
      <c r="BZ189">
        <v>158</v>
      </c>
      <c r="CA189">
        <v>477</v>
      </c>
      <c r="CB189">
        <v>405</v>
      </c>
      <c r="CC189">
        <v>352</v>
      </c>
      <c r="CD189">
        <v>310</v>
      </c>
      <c r="CE189">
        <v>420</v>
      </c>
      <c r="CF189">
        <v>602</v>
      </c>
      <c r="CG189">
        <v>343</v>
      </c>
      <c r="CH189">
        <v>268</v>
      </c>
      <c r="CI189">
        <v>292</v>
      </c>
      <c r="CJ189">
        <v>299</v>
      </c>
      <c r="CK189">
        <v>680</v>
      </c>
      <c r="CL189">
        <v>667</v>
      </c>
      <c r="CM189">
        <v>481</v>
      </c>
      <c r="CN189">
        <v>370</v>
      </c>
      <c r="CO189">
        <v>270</v>
      </c>
      <c r="CP189">
        <v>364</v>
      </c>
      <c r="CQ189">
        <v>554</v>
      </c>
      <c r="CR189">
        <v>757</v>
      </c>
      <c r="CS189">
        <v>727</v>
      </c>
      <c r="CT189">
        <v>1114</v>
      </c>
      <c r="CU189">
        <v>990</v>
      </c>
      <c r="CV189">
        <v>1015</v>
      </c>
      <c r="CW189">
        <v>166</v>
      </c>
      <c r="CX189">
        <v>332</v>
      </c>
      <c r="CY189">
        <v>217</v>
      </c>
      <c r="CZ189">
        <v>307</v>
      </c>
      <c r="DA189">
        <v>294</v>
      </c>
      <c r="DB189">
        <v>298</v>
      </c>
      <c r="DC189">
        <v>131</v>
      </c>
      <c r="DD189">
        <v>688</v>
      </c>
      <c r="DE189">
        <v>540</v>
      </c>
      <c r="DF189">
        <v>1864</v>
      </c>
      <c r="DG189">
        <v>2267</v>
      </c>
      <c r="DH189">
        <v>1936</v>
      </c>
      <c r="DI189">
        <v>3331</v>
      </c>
      <c r="DJ189">
        <v>2204</v>
      </c>
      <c r="DK189">
        <v>1037</v>
      </c>
      <c r="DL189">
        <v>2364</v>
      </c>
      <c r="DM189">
        <v>2342</v>
      </c>
    </row>
    <row r="190" spans="1:117" x14ac:dyDescent="0.25">
      <c r="A190" t="s">
        <v>259</v>
      </c>
      <c r="B190" s="200" t="str">
        <f>IF(A190="","",VLOOKUP(A190,Config!K$6:L$26,2,FALSE))</f>
        <v>Martinique</v>
      </c>
      <c r="C190">
        <v>12</v>
      </c>
      <c r="D190" t="s">
        <v>8173</v>
      </c>
      <c r="E190" t="s">
        <v>8163</v>
      </c>
      <c r="F190" t="s">
        <v>8174</v>
      </c>
      <c r="G190" t="s">
        <v>8182</v>
      </c>
      <c r="H190" s="49">
        <v>3</v>
      </c>
      <c r="I190" s="49">
        <v>6</v>
      </c>
      <c r="K190" s="49">
        <v>2</v>
      </c>
      <c r="BT190">
        <v>21</v>
      </c>
      <c r="BU190">
        <v>22</v>
      </c>
      <c r="BV190">
        <v>22</v>
      </c>
      <c r="BW190">
        <v>24</v>
      </c>
      <c r="BX190">
        <v>24</v>
      </c>
      <c r="BY190">
        <v>24</v>
      </c>
      <c r="BZ190">
        <v>24</v>
      </c>
      <c r="CA190">
        <v>24</v>
      </c>
      <c r="CB190">
        <v>25</v>
      </c>
      <c r="CC190">
        <v>26</v>
      </c>
      <c r="CD190">
        <v>26</v>
      </c>
      <c r="CE190">
        <v>25</v>
      </c>
      <c r="CF190">
        <v>26</v>
      </c>
      <c r="CG190">
        <v>22</v>
      </c>
      <c r="CH190">
        <v>23</v>
      </c>
      <c r="CI190">
        <v>25</v>
      </c>
      <c r="CJ190">
        <v>25</v>
      </c>
      <c r="CK190">
        <v>30</v>
      </c>
      <c r="CL190">
        <v>34</v>
      </c>
      <c r="CM190">
        <v>35</v>
      </c>
      <c r="CN190">
        <v>35</v>
      </c>
      <c r="CO190">
        <v>34</v>
      </c>
      <c r="CP190">
        <v>36</v>
      </c>
      <c r="CQ190">
        <v>35</v>
      </c>
      <c r="CR190">
        <v>34</v>
      </c>
      <c r="CS190">
        <v>33</v>
      </c>
      <c r="CT190">
        <v>33</v>
      </c>
      <c r="CU190">
        <v>35</v>
      </c>
      <c r="CV190">
        <v>35</v>
      </c>
      <c r="CW190">
        <v>36</v>
      </c>
      <c r="CX190">
        <v>36</v>
      </c>
      <c r="CY190">
        <v>35</v>
      </c>
      <c r="CZ190">
        <v>37</v>
      </c>
      <c r="DA190">
        <v>37</v>
      </c>
      <c r="DB190">
        <v>37</v>
      </c>
      <c r="DC190">
        <v>37</v>
      </c>
      <c r="DD190">
        <v>37</v>
      </c>
      <c r="DE190">
        <v>68</v>
      </c>
      <c r="DF190">
        <v>71</v>
      </c>
      <c r="DG190">
        <v>73</v>
      </c>
      <c r="DH190">
        <v>68</v>
      </c>
      <c r="DI190">
        <v>68</v>
      </c>
      <c r="DJ190">
        <v>68</v>
      </c>
      <c r="DK190">
        <v>67</v>
      </c>
      <c r="DL190">
        <v>68</v>
      </c>
      <c r="DM190">
        <v>68</v>
      </c>
    </row>
    <row r="191" spans="1:117" x14ac:dyDescent="0.25">
      <c r="A191" t="s">
        <v>259</v>
      </c>
      <c r="B191" s="200" t="str">
        <f>IF(A191="","",VLOOKUP(A191,Config!K$6:L$26,2,FALSE))</f>
        <v>Martinique</v>
      </c>
      <c r="C191">
        <v>13</v>
      </c>
      <c r="D191" t="s">
        <v>8175</v>
      </c>
      <c r="E191" t="s">
        <v>8163</v>
      </c>
      <c r="F191" t="s">
        <v>8176</v>
      </c>
      <c r="G191" t="s">
        <v>8182</v>
      </c>
      <c r="H191" s="49">
        <v>3</v>
      </c>
      <c r="I191" s="49">
        <v>6</v>
      </c>
      <c r="K191" s="49">
        <v>2</v>
      </c>
      <c r="BT191">
        <v>1467</v>
      </c>
      <c r="BU191">
        <v>1531</v>
      </c>
      <c r="BV191">
        <v>1603</v>
      </c>
      <c r="BW191">
        <v>1613</v>
      </c>
      <c r="BX191">
        <v>1618</v>
      </c>
      <c r="BY191">
        <v>1613</v>
      </c>
      <c r="BZ191">
        <v>1598</v>
      </c>
      <c r="CA191">
        <v>1603</v>
      </c>
      <c r="CB191">
        <v>1609</v>
      </c>
      <c r="CC191">
        <v>1550</v>
      </c>
      <c r="CD191">
        <v>1549</v>
      </c>
      <c r="CE191">
        <v>1580</v>
      </c>
      <c r="CF191">
        <v>1644</v>
      </c>
      <c r="CG191">
        <v>1642</v>
      </c>
      <c r="CH191">
        <v>1673</v>
      </c>
      <c r="CI191">
        <v>1672</v>
      </c>
      <c r="CJ191">
        <v>1669</v>
      </c>
      <c r="CK191">
        <v>1666</v>
      </c>
      <c r="CL191">
        <v>1717</v>
      </c>
      <c r="CM191">
        <v>1715</v>
      </c>
      <c r="CN191">
        <v>1717</v>
      </c>
      <c r="CO191">
        <v>1730</v>
      </c>
      <c r="CP191">
        <v>1752</v>
      </c>
      <c r="CQ191">
        <v>1753</v>
      </c>
      <c r="CR191">
        <v>1773</v>
      </c>
      <c r="CS191">
        <v>1788</v>
      </c>
      <c r="CT191">
        <v>1787</v>
      </c>
      <c r="CU191">
        <v>1820</v>
      </c>
      <c r="CV191">
        <v>1812</v>
      </c>
      <c r="CW191">
        <v>1813</v>
      </c>
      <c r="CX191">
        <v>1820</v>
      </c>
      <c r="CY191">
        <v>1816</v>
      </c>
      <c r="CZ191">
        <v>1825</v>
      </c>
      <c r="DA191">
        <v>1835</v>
      </c>
      <c r="DB191">
        <v>1852</v>
      </c>
      <c r="DC191">
        <v>1851</v>
      </c>
      <c r="DD191">
        <v>1871</v>
      </c>
      <c r="DE191">
        <v>1859</v>
      </c>
      <c r="DF191">
        <v>1900</v>
      </c>
      <c r="DG191">
        <v>1904</v>
      </c>
      <c r="DH191">
        <v>1896</v>
      </c>
      <c r="DI191">
        <v>1893</v>
      </c>
      <c r="DJ191">
        <v>1899</v>
      </c>
      <c r="DK191">
        <v>1896</v>
      </c>
      <c r="DL191">
        <v>1889</v>
      </c>
      <c r="DM191">
        <v>1897</v>
      </c>
    </row>
    <row r="192" spans="1:117" x14ac:dyDescent="0.25">
      <c r="A192" t="s">
        <v>259</v>
      </c>
      <c r="B192" s="200" t="str">
        <f>IF(A192="","",VLOOKUP(A192,Config!K$6:L$26,2,FALSE))</f>
        <v>Martinique</v>
      </c>
      <c r="C192">
        <v>14</v>
      </c>
      <c r="D192" t="s">
        <v>8177</v>
      </c>
      <c r="E192" t="s">
        <v>29</v>
      </c>
      <c r="F192" t="s">
        <v>7955</v>
      </c>
      <c r="G192" t="s">
        <v>8183</v>
      </c>
      <c r="H192" s="49">
        <v>6</v>
      </c>
      <c r="I192" s="49">
        <v>3</v>
      </c>
      <c r="K192" s="49">
        <v>1</v>
      </c>
      <c r="BT192">
        <v>2784</v>
      </c>
      <c r="BU192">
        <v>2784</v>
      </c>
      <c r="BV192">
        <v>3550</v>
      </c>
      <c r="BW192">
        <v>3550</v>
      </c>
      <c r="BX192">
        <v>3550</v>
      </c>
      <c r="BY192">
        <v>3550</v>
      </c>
      <c r="BZ192">
        <v>3550</v>
      </c>
      <c r="CA192">
        <v>3550</v>
      </c>
      <c r="CB192">
        <v>3550</v>
      </c>
      <c r="CC192">
        <v>3550</v>
      </c>
      <c r="CD192">
        <v>3550</v>
      </c>
      <c r="CE192">
        <v>3550</v>
      </c>
      <c r="CF192">
        <v>3314</v>
      </c>
      <c r="CG192">
        <v>3314</v>
      </c>
      <c r="CH192">
        <v>3314</v>
      </c>
      <c r="CI192">
        <v>3314</v>
      </c>
      <c r="CJ192">
        <v>3314</v>
      </c>
      <c r="CK192">
        <v>3314</v>
      </c>
      <c r="CL192">
        <v>3314</v>
      </c>
      <c r="CM192">
        <v>3314</v>
      </c>
      <c r="CN192">
        <v>3314</v>
      </c>
      <c r="CO192">
        <v>3314</v>
      </c>
      <c r="CP192">
        <v>3314</v>
      </c>
      <c r="CQ192">
        <v>3314</v>
      </c>
      <c r="CR192">
        <v>3433</v>
      </c>
      <c r="CS192">
        <v>3433</v>
      </c>
      <c r="CT192">
        <v>3433</v>
      </c>
      <c r="CU192">
        <v>3433</v>
      </c>
      <c r="CV192">
        <v>3433</v>
      </c>
      <c r="CW192">
        <v>3433</v>
      </c>
      <c r="CX192">
        <v>3433</v>
      </c>
      <c r="CY192">
        <v>3433</v>
      </c>
      <c r="CZ192">
        <v>3433</v>
      </c>
      <c r="DA192">
        <v>3433</v>
      </c>
      <c r="DB192">
        <v>3433</v>
      </c>
      <c r="DC192">
        <v>3433</v>
      </c>
      <c r="DD192">
        <v>3433</v>
      </c>
      <c r="DE192">
        <v>3433</v>
      </c>
      <c r="DF192">
        <v>3433</v>
      </c>
      <c r="DG192">
        <v>3433</v>
      </c>
      <c r="DH192">
        <v>3433</v>
      </c>
      <c r="DI192">
        <v>3433</v>
      </c>
      <c r="DJ192">
        <v>3433</v>
      </c>
      <c r="DK192">
        <v>3433</v>
      </c>
      <c r="DL192">
        <v>3433</v>
      </c>
      <c r="DM192">
        <v>3433</v>
      </c>
    </row>
    <row r="193" spans="1:117" x14ac:dyDescent="0.25">
      <c r="A193" t="s">
        <v>259</v>
      </c>
      <c r="B193" s="200" t="str">
        <f>IF(A193="","",VLOOKUP(A193,Config!K$6:L$26,2,FALSE))</f>
        <v>Martinique</v>
      </c>
      <c r="C193">
        <v>15</v>
      </c>
      <c r="D193" t="s">
        <v>8178</v>
      </c>
      <c r="E193" t="s">
        <v>8163</v>
      </c>
      <c r="F193" t="s">
        <v>8176</v>
      </c>
      <c r="G193" t="s">
        <v>8182</v>
      </c>
      <c r="H193" s="49">
        <v>3</v>
      </c>
      <c r="I193" s="49">
        <v>10</v>
      </c>
      <c r="K193" s="49">
        <v>8</v>
      </c>
      <c r="BT193">
        <v>271</v>
      </c>
      <c r="BU193">
        <v>415</v>
      </c>
      <c r="BV193">
        <v>454</v>
      </c>
      <c r="BW193">
        <v>617</v>
      </c>
      <c r="BX193">
        <v>632</v>
      </c>
      <c r="BY193">
        <v>341</v>
      </c>
      <c r="BZ193">
        <v>282</v>
      </c>
      <c r="CA193">
        <v>84</v>
      </c>
      <c r="CB193">
        <v>276</v>
      </c>
      <c r="CC193">
        <v>329</v>
      </c>
      <c r="CD193">
        <v>203</v>
      </c>
      <c r="CE193">
        <v>267</v>
      </c>
      <c r="CF193">
        <v>281</v>
      </c>
      <c r="CG193">
        <v>366</v>
      </c>
      <c r="CH193">
        <v>250</v>
      </c>
      <c r="CI193">
        <v>186</v>
      </c>
      <c r="CJ193">
        <v>308</v>
      </c>
      <c r="CK193">
        <v>240</v>
      </c>
      <c r="CL193">
        <v>254</v>
      </c>
      <c r="CM193">
        <v>113</v>
      </c>
      <c r="CN193">
        <v>267</v>
      </c>
      <c r="CO193">
        <v>295</v>
      </c>
      <c r="CP193">
        <v>522</v>
      </c>
      <c r="CQ193">
        <v>583</v>
      </c>
      <c r="CR193">
        <v>534</v>
      </c>
      <c r="CS193">
        <v>388</v>
      </c>
      <c r="CT193">
        <v>1815</v>
      </c>
      <c r="CU193">
        <v>400</v>
      </c>
      <c r="CV193">
        <v>6284</v>
      </c>
      <c r="CW193">
        <v>2435</v>
      </c>
      <c r="CX193">
        <v>494</v>
      </c>
      <c r="CY193">
        <v>391</v>
      </c>
      <c r="CZ193">
        <v>1763</v>
      </c>
      <c r="DA193">
        <v>3620</v>
      </c>
      <c r="DB193">
        <v>4667</v>
      </c>
      <c r="DC193">
        <v>2823</v>
      </c>
      <c r="DD193">
        <v>3637</v>
      </c>
      <c r="DE193">
        <v>5349</v>
      </c>
      <c r="DF193">
        <v>6494</v>
      </c>
      <c r="DG193">
        <v>8134</v>
      </c>
      <c r="DH193">
        <v>6380</v>
      </c>
      <c r="DI193">
        <v>9268</v>
      </c>
      <c r="DJ193">
        <v>6795</v>
      </c>
      <c r="DK193">
        <v>5682</v>
      </c>
      <c r="DL193">
        <v>7410</v>
      </c>
      <c r="DM193">
        <v>6053</v>
      </c>
    </row>
    <row r="194" spans="1:117" x14ac:dyDescent="0.25">
      <c r="A194" t="s">
        <v>259</v>
      </c>
      <c r="B194" s="200" t="str">
        <f>IF(A194="","",VLOOKUP(A194,Config!K$6:L$26,2,FALSE))</f>
        <v>Martinique</v>
      </c>
      <c r="C194">
        <v>16</v>
      </c>
      <c r="D194" t="s">
        <v>8179</v>
      </c>
      <c r="E194" t="s">
        <v>8163</v>
      </c>
      <c r="F194" t="s">
        <v>8176</v>
      </c>
      <c r="G194" t="s">
        <v>8182</v>
      </c>
      <c r="H194" s="49">
        <v>3</v>
      </c>
      <c r="I194" s="49">
        <v>11</v>
      </c>
      <c r="K194" s="49">
        <v>8</v>
      </c>
      <c r="BT194">
        <v>6634</v>
      </c>
      <c r="BU194">
        <v>7848</v>
      </c>
      <c r="BV194">
        <v>12089</v>
      </c>
      <c r="BW194">
        <v>13737</v>
      </c>
      <c r="BX194">
        <v>7064</v>
      </c>
      <c r="BY194">
        <v>14125</v>
      </c>
      <c r="BZ194">
        <v>11004</v>
      </c>
      <c r="CA194">
        <v>32216</v>
      </c>
      <c r="CB194">
        <v>18075</v>
      </c>
      <c r="CC194">
        <v>15320</v>
      </c>
      <c r="CD194">
        <v>14332</v>
      </c>
      <c r="CE194">
        <v>21213</v>
      </c>
      <c r="CF194">
        <v>31348</v>
      </c>
      <c r="CG194">
        <v>17830</v>
      </c>
      <c r="CH194">
        <v>15137</v>
      </c>
      <c r="CI194">
        <v>14572</v>
      </c>
      <c r="CJ194">
        <v>15128</v>
      </c>
      <c r="CK194">
        <v>12286</v>
      </c>
      <c r="CL194">
        <v>9493</v>
      </c>
      <c r="CM194">
        <v>8103</v>
      </c>
      <c r="CN194">
        <v>8329</v>
      </c>
      <c r="CO194">
        <v>6910</v>
      </c>
      <c r="CP194">
        <v>7800</v>
      </c>
      <c r="CQ194">
        <v>15409</v>
      </c>
      <c r="CR194">
        <v>14249</v>
      </c>
      <c r="CS194">
        <v>5812</v>
      </c>
      <c r="CT194">
        <v>11567</v>
      </c>
      <c r="CU194">
        <v>11768</v>
      </c>
      <c r="CV194">
        <v>17090</v>
      </c>
      <c r="CW194">
        <v>9771</v>
      </c>
      <c r="CX194">
        <v>18073</v>
      </c>
      <c r="CY194">
        <v>12667</v>
      </c>
      <c r="CZ194">
        <v>20020</v>
      </c>
      <c r="DA194">
        <v>18111</v>
      </c>
      <c r="DB194">
        <v>19021</v>
      </c>
      <c r="DC194">
        <v>12631</v>
      </c>
      <c r="DD194">
        <v>13576</v>
      </c>
      <c r="DE194">
        <v>28535</v>
      </c>
      <c r="DF194">
        <v>19487</v>
      </c>
      <c r="DG194">
        <v>26044</v>
      </c>
      <c r="DH194">
        <v>18345</v>
      </c>
      <c r="DI194">
        <v>22475</v>
      </c>
      <c r="DJ194">
        <v>22198</v>
      </c>
      <c r="DK194">
        <v>19252</v>
      </c>
      <c r="DL194">
        <v>22686</v>
      </c>
      <c r="DM194">
        <v>21632</v>
      </c>
    </row>
    <row r="195" spans="1:117" x14ac:dyDescent="0.25">
      <c r="A195" t="s">
        <v>260</v>
      </c>
      <c r="B195" s="200" t="str">
        <f>IF(A195="","",VLOOKUP(A195,Config!K$6:L$26,2,FALSE))</f>
        <v>Mayotte</v>
      </c>
      <c r="C195">
        <v>1</v>
      </c>
      <c r="D195" t="s">
        <v>8159</v>
      </c>
      <c r="E195" t="s">
        <v>8163</v>
      </c>
      <c r="F195" t="s">
        <v>8164</v>
      </c>
      <c r="G195" t="s">
        <v>8181</v>
      </c>
      <c r="H195" s="49">
        <v>3</v>
      </c>
      <c r="I195" s="49">
        <v>11</v>
      </c>
      <c r="K195" s="49">
        <v>10</v>
      </c>
      <c r="BT195">
        <v>1</v>
      </c>
      <c r="BU195">
        <v>1</v>
      </c>
      <c r="BV195">
        <v>1</v>
      </c>
      <c r="BW195">
        <v>1</v>
      </c>
      <c r="BX195">
        <v>1</v>
      </c>
      <c r="BY195">
        <v>1</v>
      </c>
      <c r="BZ195">
        <v>1</v>
      </c>
      <c r="CA195">
        <v>1</v>
      </c>
      <c r="CB195">
        <v>1</v>
      </c>
      <c r="CC195">
        <v>1</v>
      </c>
      <c r="CD195">
        <v>1</v>
      </c>
      <c r="CE195">
        <v>1</v>
      </c>
      <c r="CF195">
        <v>1</v>
      </c>
      <c r="CG195">
        <v>1</v>
      </c>
      <c r="CH195">
        <v>1</v>
      </c>
      <c r="CI195">
        <v>1</v>
      </c>
      <c r="CJ195">
        <v>1</v>
      </c>
      <c r="CK195">
        <v>1</v>
      </c>
      <c r="CL195">
        <v>1</v>
      </c>
      <c r="CM195">
        <v>1</v>
      </c>
      <c r="CN195">
        <v>1</v>
      </c>
      <c r="CO195">
        <v>1</v>
      </c>
      <c r="CP195">
        <v>1</v>
      </c>
      <c r="CQ195">
        <v>1</v>
      </c>
      <c r="CR195">
        <v>1</v>
      </c>
      <c r="CS195">
        <v>2</v>
      </c>
      <c r="CT195">
        <v>2</v>
      </c>
      <c r="CU195">
        <v>2</v>
      </c>
      <c r="CV195">
        <v>2</v>
      </c>
      <c r="CW195">
        <v>2</v>
      </c>
      <c r="CX195">
        <v>2</v>
      </c>
      <c r="CY195">
        <v>2</v>
      </c>
      <c r="CZ195">
        <v>2</v>
      </c>
      <c r="DA195">
        <v>2</v>
      </c>
      <c r="DB195">
        <v>2</v>
      </c>
      <c r="DC195">
        <v>2</v>
      </c>
      <c r="DD195">
        <v>3</v>
      </c>
      <c r="DE195">
        <v>3</v>
      </c>
      <c r="DF195">
        <v>3</v>
      </c>
      <c r="DG195">
        <v>3</v>
      </c>
      <c r="DH195">
        <v>3</v>
      </c>
      <c r="DI195">
        <v>3</v>
      </c>
      <c r="DJ195">
        <v>3</v>
      </c>
      <c r="DK195">
        <v>3</v>
      </c>
      <c r="DL195">
        <v>3</v>
      </c>
      <c r="DM195">
        <v>3</v>
      </c>
    </row>
    <row r="196" spans="1:117" x14ac:dyDescent="0.25">
      <c r="A196" t="s">
        <v>260</v>
      </c>
      <c r="B196" s="200" t="str">
        <f>IF(A196="","",VLOOKUP(A196,Config!K$6:L$26,2,FALSE))</f>
        <v>Mayotte</v>
      </c>
      <c r="C196">
        <v>2</v>
      </c>
      <c r="D196" t="s">
        <v>8160</v>
      </c>
      <c r="E196" t="s">
        <v>8163</v>
      </c>
      <c r="F196" t="s">
        <v>8164</v>
      </c>
      <c r="G196" t="s">
        <v>8181</v>
      </c>
      <c r="H196" s="49">
        <v>3</v>
      </c>
      <c r="I196" s="49">
        <v>12</v>
      </c>
      <c r="K196" s="49">
        <v>10</v>
      </c>
      <c r="BT196">
        <v>0</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0</v>
      </c>
      <c r="CQ196">
        <v>1</v>
      </c>
      <c r="CR196">
        <v>1</v>
      </c>
      <c r="CS196">
        <v>0</v>
      </c>
      <c r="CT196">
        <v>1</v>
      </c>
      <c r="CU196">
        <v>0</v>
      </c>
      <c r="CV196">
        <v>1</v>
      </c>
      <c r="CW196">
        <v>1</v>
      </c>
      <c r="CX196">
        <v>1</v>
      </c>
      <c r="CY196">
        <v>1</v>
      </c>
      <c r="CZ196">
        <v>1</v>
      </c>
      <c r="DA196">
        <v>1</v>
      </c>
      <c r="DB196">
        <v>0</v>
      </c>
      <c r="DC196">
        <v>1</v>
      </c>
      <c r="DD196">
        <v>1</v>
      </c>
      <c r="DE196">
        <v>0</v>
      </c>
      <c r="DF196">
        <v>1</v>
      </c>
      <c r="DG196">
        <v>2</v>
      </c>
      <c r="DH196">
        <v>2</v>
      </c>
      <c r="DI196">
        <v>1</v>
      </c>
      <c r="DJ196">
        <v>2</v>
      </c>
      <c r="DK196">
        <v>1</v>
      </c>
      <c r="DL196">
        <v>2</v>
      </c>
      <c r="DM196">
        <v>1</v>
      </c>
    </row>
    <row r="197" spans="1:117" x14ac:dyDescent="0.25">
      <c r="A197" t="s">
        <v>260</v>
      </c>
      <c r="B197" s="200" t="str">
        <f>IF(A197="","",VLOOKUP(A197,Config!K$6:L$26,2,FALSE))</f>
        <v>Mayotte</v>
      </c>
      <c r="C197">
        <v>3</v>
      </c>
      <c r="D197" t="s">
        <v>8161</v>
      </c>
      <c r="E197" t="s">
        <v>8163</v>
      </c>
      <c r="F197" t="s">
        <v>8164</v>
      </c>
      <c r="G197" t="s">
        <v>8181</v>
      </c>
      <c r="H197" s="49">
        <v>3</v>
      </c>
      <c r="I197" s="49">
        <v>13</v>
      </c>
      <c r="K197" s="49">
        <v>10</v>
      </c>
      <c r="BT197">
        <v>4</v>
      </c>
      <c r="BU197">
        <v>4</v>
      </c>
      <c r="BV197">
        <v>4</v>
      </c>
      <c r="BW197">
        <v>4</v>
      </c>
      <c r="BX197">
        <v>4</v>
      </c>
      <c r="BY197">
        <v>4</v>
      </c>
      <c r="BZ197">
        <v>4</v>
      </c>
      <c r="CA197">
        <v>4</v>
      </c>
      <c r="CB197">
        <v>4</v>
      </c>
      <c r="CC197">
        <v>4</v>
      </c>
      <c r="CD197">
        <v>4</v>
      </c>
      <c r="CE197">
        <v>4</v>
      </c>
      <c r="CF197">
        <v>4</v>
      </c>
      <c r="CG197">
        <v>4</v>
      </c>
      <c r="CH197">
        <v>4</v>
      </c>
      <c r="CI197">
        <v>4</v>
      </c>
      <c r="CJ197">
        <v>4</v>
      </c>
      <c r="CK197">
        <v>4</v>
      </c>
      <c r="CL197">
        <v>4</v>
      </c>
      <c r="CM197">
        <v>4</v>
      </c>
      <c r="CN197">
        <v>4</v>
      </c>
      <c r="CO197">
        <v>4</v>
      </c>
      <c r="CP197">
        <v>4</v>
      </c>
      <c r="CQ197">
        <v>4</v>
      </c>
      <c r="CR197">
        <v>4</v>
      </c>
      <c r="CS197">
        <v>4</v>
      </c>
      <c r="CT197">
        <v>4</v>
      </c>
      <c r="CU197">
        <v>4</v>
      </c>
      <c r="CV197">
        <v>4</v>
      </c>
      <c r="CW197">
        <v>4</v>
      </c>
      <c r="CX197">
        <v>4</v>
      </c>
      <c r="CY197">
        <v>4</v>
      </c>
      <c r="CZ197">
        <v>4</v>
      </c>
      <c r="DA197">
        <v>5</v>
      </c>
      <c r="DB197">
        <v>5</v>
      </c>
      <c r="DC197">
        <v>5</v>
      </c>
      <c r="DD197">
        <v>5</v>
      </c>
      <c r="DE197">
        <v>5</v>
      </c>
      <c r="DF197">
        <v>5</v>
      </c>
      <c r="DG197">
        <v>5</v>
      </c>
      <c r="DH197">
        <v>5</v>
      </c>
      <c r="DI197">
        <v>5</v>
      </c>
      <c r="DJ197">
        <v>5</v>
      </c>
      <c r="DK197">
        <v>5</v>
      </c>
      <c r="DL197">
        <v>5</v>
      </c>
      <c r="DM197">
        <v>5</v>
      </c>
    </row>
    <row r="198" spans="1:117" x14ac:dyDescent="0.25">
      <c r="A198" t="s">
        <v>260</v>
      </c>
      <c r="B198" s="200" t="str">
        <f>IF(A198="","",VLOOKUP(A198,Config!K$6:L$26,2,FALSE))</f>
        <v>Mayotte</v>
      </c>
      <c r="C198">
        <v>4</v>
      </c>
      <c r="D198" t="s">
        <v>8162</v>
      </c>
      <c r="E198" t="s">
        <v>8163</v>
      </c>
      <c r="F198" t="s">
        <v>8164</v>
      </c>
      <c r="G198" t="s">
        <v>8181</v>
      </c>
      <c r="H198" s="49">
        <v>3</v>
      </c>
      <c r="I198" s="49">
        <v>22</v>
      </c>
      <c r="K198" s="49">
        <v>21</v>
      </c>
      <c r="BT198">
        <v>0</v>
      </c>
      <c r="BU198">
        <v>1</v>
      </c>
      <c r="BV198">
        <v>1</v>
      </c>
      <c r="BW198">
        <v>4</v>
      </c>
      <c r="BX198">
        <v>8</v>
      </c>
      <c r="BY198">
        <v>9</v>
      </c>
      <c r="BZ198">
        <v>6</v>
      </c>
      <c r="CA198">
        <v>4</v>
      </c>
      <c r="CB198">
        <v>56</v>
      </c>
      <c r="CC198">
        <v>39</v>
      </c>
      <c r="CD198">
        <v>89</v>
      </c>
      <c r="CE198">
        <v>32</v>
      </c>
      <c r="CF198">
        <v>71</v>
      </c>
      <c r="CG198">
        <v>118</v>
      </c>
      <c r="CH198">
        <v>120</v>
      </c>
      <c r="CI198">
        <v>91</v>
      </c>
      <c r="CJ198">
        <v>97</v>
      </c>
      <c r="CK198">
        <v>35</v>
      </c>
      <c r="CL198">
        <v>118</v>
      </c>
      <c r="CM198">
        <v>96</v>
      </c>
      <c r="CN198">
        <v>108</v>
      </c>
      <c r="CO198">
        <v>122</v>
      </c>
      <c r="CP198">
        <v>0</v>
      </c>
      <c r="CQ198">
        <v>2</v>
      </c>
      <c r="CR198">
        <v>3</v>
      </c>
      <c r="CS198">
        <v>0</v>
      </c>
      <c r="CT198">
        <v>1</v>
      </c>
      <c r="CU198">
        <v>0</v>
      </c>
      <c r="CV198">
        <v>3</v>
      </c>
      <c r="CW198">
        <v>6</v>
      </c>
      <c r="CX198">
        <v>1</v>
      </c>
      <c r="CY198">
        <v>22</v>
      </c>
      <c r="CZ198">
        <v>16</v>
      </c>
      <c r="DA198">
        <v>1</v>
      </c>
      <c r="DB198">
        <v>0</v>
      </c>
      <c r="DC198">
        <v>3</v>
      </c>
      <c r="DD198">
        <v>2</v>
      </c>
      <c r="DE198">
        <v>0</v>
      </c>
      <c r="DF198">
        <v>6</v>
      </c>
      <c r="DG198">
        <v>7</v>
      </c>
      <c r="DH198">
        <v>30</v>
      </c>
      <c r="DI198">
        <v>16</v>
      </c>
      <c r="DJ198">
        <v>72</v>
      </c>
      <c r="DK198">
        <v>67</v>
      </c>
      <c r="DL198">
        <v>18</v>
      </c>
      <c r="DM198">
        <v>22</v>
      </c>
    </row>
    <row r="199" spans="1:117" x14ac:dyDescent="0.25">
      <c r="A199" t="s">
        <v>260</v>
      </c>
      <c r="B199" s="200" t="str">
        <f>IF(A199="","",VLOOKUP(A199,Config!K$6:L$26,2,FALSE))</f>
        <v>Mayotte</v>
      </c>
      <c r="C199">
        <v>5</v>
      </c>
      <c r="D199" t="s">
        <v>8166</v>
      </c>
      <c r="E199" t="s">
        <v>8163</v>
      </c>
      <c r="F199" t="s">
        <v>8164</v>
      </c>
      <c r="G199" t="s">
        <v>8182</v>
      </c>
      <c r="H199" s="49">
        <v>3</v>
      </c>
      <c r="I199" s="49">
        <v>7</v>
      </c>
      <c r="K199" s="49">
        <v>2</v>
      </c>
      <c r="BT199">
        <v>171</v>
      </c>
      <c r="BU199">
        <v>180</v>
      </c>
      <c r="BV199">
        <v>386</v>
      </c>
      <c r="BW199">
        <v>438</v>
      </c>
      <c r="BX199">
        <v>313</v>
      </c>
      <c r="BY199">
        <v>579</v>
      </c>
      <c r="BZ199">
        <v>655</v>
      </c>
      <c r="CA199">
        <v>1621</v>
      </c>
      <c r="CB199">
        <v>1029</v>
      </c>
      <c r="CC199">
        <v>966</v>
      </c>
      <c r="CD199">
        <v>1104</v>
      </c>
      <c r="CE199">
        <v>1206</v>
      </c>
      <c r="CF199">
        <v>1749</v>
      </c>
      <c r="CG199">
        <v>2170</v>
      </c>
      <c r="CH199">
        <v>1916</v>
      </c>
      <c r="CI199">
        <v>1658</v>
      </c>
      <c r="CJ199">
        <v>1850</v>
      </c>
      <c r="CK199">
        <v>1492</v>
      </c>
      <c r="CL199">
        <v>982</v>
      </c>
      <c r="CM199">
        <v>1002</v>
      </c>
      <c r="CN199">
        <v>715</v>
      </c>
      <c r="CO199">
        <v>685</v>
      </c>
      <c r="CP199">
        <v>560</v>
      </c>
      <c r="CQ199">
        <v>1710</v>
      </c>
      <c r="CR199">
        <v>1109</v>
      </c>
      <c r="CS199">
        <v>162</v>
      </c>
      <c r="CT199">
        <v>150</v>
      </c>
      <c r="CU199">
        <v>454</v>
      </c>
      <c r="CV199">
        <v>264</v>
      </c>
      <c r="CW199">
        <v>111</v>
      </c>
      <c r="CX199">
        <v>1007</v>
      </c>
      <c r="CY199">
        <v>742</v>
      </c>
      <c r="CZ199">
        <v>1451</v>
      </c>
      <c r="DA199">
        <v>237</v>
      </c>
      <c r="DB199">
        <v>145</v>
      </c>
      <c r="DC199">
        <v>196</v>
      </c>
      <c r="DD199">
        <v>115</v>
      </c>
      <c r="DE199">
        <v>578</v>
      </c>
      <c r="DF199">
        <v>173</v>
      </c>
      <c r="DG199">
        <v>858</v>
      </c>
      <c r="DH199">
        <v>180</v>
      </c>
      <c r="DI199">
        <v>305</v>
      </c>
      <c r="DJ199">
        <v>394</v>
      </c>
      <c r="DK199">
        <v>737</v>
      </c>
      <c r="DL199">
        <v>1109</v>
      </c>
      <c r="DM199">
        <v>888</v>
      </c>
    </row>
    <row r="200" spans="1:117" x14ac:dyDescent="0.25">
      <c r="A200" t="s">
        <v>260</v>
      </c>
      <c r="B200" s="200" t="str">
        <f>IF(A200="","",VLOOKUP(A200,Config!K$6:L$26,2,FALSE))</f>
        <v>Mayotte</v>
      </c>
      <c r="C200">
        <v>6</v>
      </c>
      <c r="D200" t="s">
        <v>8167</v>
      </c>
      <c r="E200" t="s">
        <v>8163</v>
      </c>
      <c r="F200" t="s">
        <v>8164</v>
      </c>
      <c r="G200" t="s">
        <v>8182</v>
      </c>
      <c r="H200" s="49">
        <v>3</v>
      </c>
      <c r="I200" s="49">
        <v>8</v>
      </c>
      <c r="K200" s="49">
        <v>2</v>
      </c>
      <c r="BT200">
        <v>43</v>
      </c>
      <c r="BU200">
        <v>48</v>
      </c>
      <c r="BV200">
        <v>49</v>
      </c>
      <c r="BW200">
        <v>54</v>
      </c>
      <c r="BX200">
        <v>52</v>
      </c>
      <c r="BY200">
        <v>69</v>
      </c>
      <c r="BZ200">
        <v>72</v>
      </c>
      <c r="CA200">
        <v>74</v>
      </c>
      <c r="CB200">
        <v>74</v>
      </c>
      <c r="CC200">
        <v>79</v>
      </c>
      <c r="CD200">
        <v>84</v>
      </c>
      <c r="CE200">
        <v>91</v>
      </c>
      <c r="CF200">
        <v>198</v>
      </c>
      <c r="CG200">
        <v>198</v>
      </c>
      <c r="CH200">
        <v>196</v>
      </c>
      <c r="CI200">
        <v>196</v>
      </c>
      <c r="CJ200">
        <v>198</v>
      </c>
      <c r="CK200">
        <v>194</v>
      </c>
      <c r="CL200">
        <v>195</v>
      </c>
      <c r="CM200">
        <v>196</v>
      </c>
      <c r="CN200">
        <v>195</v>
      </c>
      <c r="CO200">
        <v>190</v>
      </c>
      <c r="CP200">
        <v>186</v>
      </c>
      <c r="CQ200">
        <v>185</v>
      </c>
      <c r="CR200">
        <v>183</v>
      </c>
      <c r="CS200">
        <v>176</v>
      </c>
      <c r="CT200">
        <v>175</v>
      </c>
      <c r="CU200">
        <v>176</v>
      </c>
      <c r="CV200">
        <v>247</v>
      </c>
      <c r="CW200">
        <v>311</v>
      </c>
      <c r="CX200">
        <v>308</v>
      </c>
      <c r="CY200">
        <v>303</v>
      </c>
      <c r="CZ200">
        <v>298</v>
      </c>
      <c r="DA200">
        <v>334</v>
      </c>
      <c r="DB200">
        <v>326</v>
      </c>
      <c r="DC200">
        <v>320</v>
      </c>
      <c r="DD200">
        <v>310</v>
      </c>
      <c r="DE200">
        <v>318</v>
      </c>
      <c r="DF200">
        <v>318</v>
      </c>
      <c r="DG200">
        <v>311</v>
      </c>
      <c r="DH200">
        <v>323</v>
      </c>
      <c r="DI200">
        <v>315</v>
      </c>
      <c r="DJ200">
        <v>310</v>
      </c>
      <c r="DK200">
        <v>305</v>
      </c>
      <c r="DL200">
        <v>305</v>
      </c>
      <c r="DM200">
        <v>303</v>
      </c>
    </row>
    <row r="201" spans="1:117" x14ac:dyDescent="0.25">
      <c r="A201" t="s">
        <v>260</v>
      </c>
      <c r="B201" s="200" t="str">
        <f>IF(A201="","",VLOOKUP(A201,Config!K$6:L$26,2,FALSE))</f>
        <v>Mayotte</v>
      </c>
      <c r="C201">
        <v>7</v>
      </c>
      <c r="D201" t="s">
        <v>8168</v>
      </c>
      <c r="E201" t="s">
        <v>8163</v>
      </c>
      <c r="F201" t="s">
        <v>8174</v>
      </c>
      <c r="G201" t="s">
        <v>8181</v>
      </c>
      <c r="H201" s="49">
        <v>3</v>
      </c>
      <c r="I201" s="49">
        <v>26</v>
      </c>
      <c r="K201" s="49">
        <v>20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row>
    <row r="202" spans="1:117" x14ac:dyDescent="0.25">
      <c r="A202" t="s">
        <v>260</v>
      </c>
      <c r="B202" s="200" t="str">
        <f>IF(A202="","",VLOOKUP(A202,Config!K$6:L$26,2,FALSE))</f>
        <v>Mayotte</v>
      </c>
      <c r="C202">
        <v>8</v>
      </c>
      <c r="D202" t="s">
        <v>8169</v>
      </c>
      <c r="E202" t="s">
        <v>8163</v>
      </c>
      <c r="F202" t="s">
        <v>8174</v>
      </c>
      <c r="G202" t="s">
        <v>8181</v>
      </c>
      <c r="H202" s="49">
        <v>3</v>
      </c>
      <c r="I202" s="49">
        <v>24</v>
      </c>
      <c r="K202" s="49">
        <v>20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row>
    <row r="203" spans="1:117" x14ac:dyDescent="0.25">
      <c r="A203" t="s">
        <v>260</v>
      </c>
      <c r="B203" s="200" t="str">
        <f>IF(A203="","",VLOOKUP(A203,Config!K$6:L$26,2,FALSE))</f>
        <v>Mayotte</v>
      </c>
      <c r="C203">
        <v>9</v>
      </c>
      <c r="D203" t="s">
        <v>8170</v>
      </c>
      <c r="E203" t="s">
        <v>8163</v>
      </c>
      <c r="F203" t="s">
        <v>8174</v>
      </c>
      <c r="G203" t="s">
        <v>8181</v>
      </c>
      <c r="H203" s="49">
        <v>3</v>
      </c>
      <c r="I203" s="49">
        <v>22</v>
      </c>
      <c r="K203" s="49">
        <v>20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row>
    <row r="204" spans="1:117" x14ac:dyDescent="0.25">
      <c r="A204" t="s">
        <v>260</v>
      </c>
      <c r="B204" s="200" t="str">
        <f>IF(A204="","",VLOOKUP(A204,Config!K$6:L$26,2,FALSE))</f>
        <v>Mayotte</v>
      </c>
      <c r="C204">
        <v>10</v>
      </c>
      <c r="D204" t="s">
        <v>8171</v>
      </c>
      <c r="E204" t="s">
        <v>8163</v>
      </c>
      <c r="F204" t="s">
        <v>8174</v>
      </c>
      <c r="G204" t="s">
        <v>8182</v>
      </c>
      <c r="H204" s="49">
        <v>3</v>
      </c>
      <c r="I204" s="49">
        <v>5</v>
      </c>
      <c r="K204" s="49">
        <v>2</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row>
    <row r="205" spans="1:117" x14ac:dyDescent="0.25">
      <c r="A205" t="s">
        <v>260</v>
      </c>
      <c r="B205" s="200" t="str">
        <f>IF(A205="","",VLOOKUP(A205,Config!K$6:L$26,2,FALSE))</f>
        <v>Mayotte</v>
      </c>
      <c r="C205">
        <v>11</v>
      </c>
      <c r="D205" t="s">
        <v>8172</v>
      </c>
      <c r="E205" t="s">
        <v>8163</v>
      </c>
      <c r="F205" t="s">
        <v>8174</v>
      </c>
      <c r="G205" t="s">
        <v>8182</v>
      </c>
      <c r="H205" s="49">
        <v>3</v>
      </c>
      <c r="I205" s="49">
        <v>14</v>
      </c>
      <c r="K205" s="49">
        <v>12</v>
      </c>
      <c r="BT205">
        <v>0</v>
      </c>
      <c r="BU205">
        <v>0</v>
      </c>
      <c r="BV205">
        <v>0</v>
      </c>
      <c r="BW205">
        <v>0</v>
      </c>
      <c r="BX205">
        <v>0</v>
      </c>
      <c r="BY205">
        <v>0</v>
      </c>
      <c r="BZ205">
        <v>265</v>
      </c>
      <c r="CA205">
        <v>1175</v>
      </c>
      <c r="CB205">
        <v>2015</v>
      </c>
      <c r="CC205">
        <v>1931</v>
      </c>
      <c r="CD205">
        <v>1430</v>
      </c>
      <c r="CE205">
        <v>2301</v>
      </c>
      <c r="CF205">
        <v>1639</v>
      </c>
      <c r="CG205">
        <v>1943</v>
      </c>
      <c r="CH205">
        <v>2593</v>
      </c>
      <c r="CI205">
        <v>2625</v>
      </c>
      <c r="CJ205">
        <v>2167</v>
      </c>
      <c r="CK205">
        <v>2256</v>
      </c>
      <c r="CL205">
        <v>1918</v>
      </c>
      <c r="CM205">
        <v>2140</v>
      </c>
      <c r="CN205">
        <v>1449</v>
      </c>
      <c r="CO205">
        <v>16</v>
      </c>
      <c r="CP205">
        <v>7</v>
      </c>
      <c r="CQ205">
        <v>32</v>
      </c>
      <c r="CR205">
        <v>13</v>
      </c>
      <c r="CS205">
        <v>6</v>
      </c>
      <c r="CT205">
        <v>2</v>
      </c>
      <c r="CU205">
        <v>3</v>
      </c>
      <c r="CV205">
        <v>0</v>
      </c>
      <c r="CW205">
        <v>3</v>
      </c>
      <c r="CX205">
        <v>6</v>
      </c>
      <c r="CY205">
        <v>5</v>
      </c>
      <c r="CZ205">
        <v>20</v>
      </c>
      <c r="DA205">
        <v>0</v>
      </c>
      <c r="DB205">
        <v>0</v>
      </c>
      <c r="DC205">
        <v>0</v>
      </c>
      <c r="DD205">
        <v>0</v>
      </c>
      <c r="DE205">
        <v>8</v>
      </c>
      <c r="DF205">
        <v>0</v>
      </c>
      <c r="DG205">
        <v>9</v>
      </c>
      <c r="DH205">
        <v>0</v>
      </c>
      <c r="DI205">
        <v>0</v>
      </c>
      <c r="DJ205">
        <v>0</v>
      </c>
      <c r="DK205">
        <v>3</v>
      </c>
      <c r="DL205">
        <v>12</v>
      </c>
      <c r="DM205">
        <v>6</v>
      </c>
    </row>
    <row r="206" spans="1:117" x14ac:dyDescent="0.25">
      <c r="A206" t="s">
        <v>260</v>
      </c>
      <c r="B206" s="200" t="str">
        <f>IF(A206="","",VLOOKUP(A206,Config!K$6:L$26,2,FALSE))</f>
        <v>Mayotte</v>
      </c>
      <c r="C206">
        <v>12</v>
      </c>
      <c r="D206" t="s">
        <v>8173</v>
      </c>
      <c r="E206" t="s">
        <v>8163</v>
      </c>
      <c r="F206" t="s">
        <v>8174</v>
      </c>
      <c r="G206" t="s">
        <v>8182</v>
      </c>
      <c r="H206" s="49">
        <v>3</v>
      </c>
      <c r="I206" s="49">
        <v>6</v>
      </c>
      <c r="K206" s="49">
        <v>2</v>
      </c>
      <c r="BT206">
        <v>0</v>
      </c>
      <c r="BU206">
        <v>0</v>
      </c>
      <c r="BV206">
        <v>0</v>
      </c>
      <c r="BW206">
        <v>0</v>
      </c>
      <c r="BX206">
        <v>0</v>
      </c>
      <c r="BY206">
        <v>0</v>
      </c>
      <c r="BZ206">
        <v>2</v>
      </c>
      <c r="CA206">
        <v>2</v>
      </c>
      <c r="CB206">
        <v>2</v>
      </c>
      <c r="CC206">
        <v>3</v>
      </c>
      <c r="CD206">
        <v>3</v>
      </c>
      <c r="CE206">
        <v>3</v>
      </c>
      <c r="CF206">
        <v>3</v>
      </c>
      <c r="CG206">
        <v>3</v>
      </c>
      <c r="CH206">
        <v>3</v>
      </c>
      <c r="CI206">
        <v>3</v>
      </c>
      <c r="CJ206">
        <v>2</v>
      </c>
      <c r="CK206">
        <v>2</v>
      </c>
      <c r="CL206">
        <v>3</v>
      </c>
      <c r="CM206">
        <v>3</v>
      </c>
      <c r="CN206">
        <v>3</v>
      </c>
      <c r="CO206">
        <v>4</v>
      </c>
      <c r="CP206">
        <v>4</v>
      </c>
      <c r="CQ206">
        <v>4</v>
      </c>
      <c r="CR206">
        <v>4</v>
      </c>
      <c r="CS206">
        <v>4</v>
      </c>
      <c r="CT206">
        <v>4</v>
      </c>
      <c r="CU206">
        <v>4</v>
      </c>
      <c r="CV206">
        <v>4</v>
      </c>
      <c r="CW206">
        <v>6</v>
      </c>
      <c r="CX206">
        <v>6</v>
      </c>
      <c r="CY206">
        <v>6</v>
      </c>
      <c r="CZ206">
        <v>6</v>
      </c>
      <c r="DA206">
        <v>5</v>
      </c>
      <c r="DB206">
        <v>5</v>
      </c>
      <c r="DC206">
        <v>5</v>
      </c>
      <c r="DD206">
        <v>5</v>
      </c>
      <c r="DE206">
        <v>5</v>
      </c>
      <c r="DF206">
        <v>5</v>
      </c>
      <c r="DG206">
        <v>5</v>
      </c>
      <c r="DH206">
        <v>5</v>
      </c>
      <c r="DI206">
        <v>5</v>
      </c>
      <c r="DJ206">
        <v>5</v>
      </c>
      <c r="DK206">
        <v>5</v>
      </c>
      <c r="DL206">
        <v>5</v>
      </c>
      <c r="DM206">
        <v>5</v>
      </c>
    </row>
    <row r="207" spans="1:117" x14ac:dyDescent="0.25">
      <c r="A207" t="s">
        <v>260</v>
      </c>
      <c r="B207" s="200" t="str">
        <f>IF(A207="","",VLOOKUP(A207,Config!K$6:L$26,2,FALSE))</f>
        <v>Mayotte</v>
      </c>
      <c r="C207">
        <v>13</v>
      </c>
      <c r="D207" t="s">
        <v>8175</v>
      </c>
      <c r="E207" t="s">
        <v>8163</v>
      </c>
      <c r="F207" t="s">
        <v>8176</v>
      </c>
      <c r="G207" t="s">
        <v>8182</v>
      </c>
      <c r="H207" s="49">
        <v>3</v>
      </c>
      <c r="I207" s="49">
        <v>6</v>
      </c>
      <c r="K207" s="49">
        <v>2</v>
      </c>
      <c r="BT207">
        <v>44</v>
      </c>
      <c r="BU207">
        <v>52</v>
      </c>
      <c r="BV207">
        <v>52</v>
      </c>
      <c r="BW207">
        <v>55</v>
      </c>
      <c r="BX207">
        <v>0</v>
      </c>
      <c r="BY207">
        <v>55</v>
      </c>
      <c r="BZ207">
        <v>59</v>
      </c>
      <c r="CA207">
        <v>61</v>
      </c>
      <c r="CB207">
        <v>61</v>
      </c>
      <c r="CC207">
        <v>55</v>
      </c>
      <c r="CD207">
        <v>56</v>
      </c>
      <c r="CE207">
        <v>62</v>
      </c>
      <c r="CF207">
        <v>0</v>
      </c>
      <c r="CG207">
        <v>80</v>
      </c>
      <c r="CH207">
        <v>83</v>
      </c>
      <c r="CI207">
        <v>85</v>
      </c>
      <c r="CJ207">
        <v>85</v>
      </c>
      <c r="CK207">
        <v>83</v>
      </c>
      <c r="CL207">
        <v>99</v>
      </c>
      <c r="CM207">
        <v>97</v>
      </c>
      <c r="CN207">
        <v>98</v>
      </c>
      <c r="CO207">
        <v>106</v>
      </c>
      <c r="CP207">
        <v>113</v>
      </c>
      <c r="CQ207">
        <v>115</v>
      </c>
      <c r="CR207">
        <v>117</v>
      </c>
      <c r="CS207">
        <v>118</v>
      </c>
      <c r="CT207">
        <v>125</v>
      </c>
      <c r="CU207">
        <v>128</v>
      </c>
      <c r="CV207">
        <v>129</v>
      </c>
      <c r="CW207">
        <v>131</v>
      </c>
      <c r="CX207">
        <v>131</v>
      </c>
      <c r="CY207">
        <v>132</v>
      </c>
      <c r="CZ207">
        <v>133</v>
      </c>
      <c r="DA207">
        <v>132</v>
      </c>
      <c r="DB207">
        <v>134</v>
      </c>
      <c r="DC207">
        <v>133</v>
      </c>
      <c r="DD207">
        <v>134</v>
      </c>
      <c r="DE207">
        <v>139</v>
      </c>
      <c r="DF207">
        <v>137</v>
      </c>
      <c r="DG207">
        <v>138</v>
      </c>
      <c r="DH207">
        <v>137</v>
      </c>
      <c r="DI207">
        <v>138</v>
      </c>
      <c r="DJ207">
        <v>139</v>
      </c>
      <c r="DK207">
        <v>139</v>
      </c>
      <c r="DL207">
        <v>146</v>
      </c>
      <c r="DM207">
        <v>145</v>
      </c>
    </row>
    <row r="208" spans="1:117" x14ac:dyDescent="0.25">
      <c r="A208" t="s">
        <v>260</v>
      </c>
      <c r="B208" s="200" t="str">
        <f>IF(A208="","",VLOOKUP(A208,Config!K$6:L$26,2,FALSE))</f>
        <v>Mayotte</v>
      </c>
      <c r="C208">
        <v>14</v>
      </c>
      <c r="D208" t="s">
        <v>8177</v>
      </c>
      <c r="E208" t="s">
        <v>29</v>
      </c>
      <c r="F208" t="s">
        <v>7955</v>
      </c>
      <c r="G208" t="s">
        <v>8183</v>
      </c>
      <c r="H208" s="49">
        <v>6</v>
      </c>
      <c r="I208" s="49">
        <v>3</v>
      </c>
      <c r="K208" s="49">
        <v>1</v>
      </c>
      <c r="BT208">
        <v>274</v>
      </c>
      <c r="BU208">
        <v>274</v>
      </c>
      <c r="BV208">
        <v>391</v>
      </c>
      <c r="BW208">
        <v>391</v>
      </c>
      <c r="BX208">
        <v>391</v>
      </c>
      <c r="BY208">
        <v>391</v>
      </c>
      <c r="BZ208">
        <v>391</v>
      </c>
      <c r="CA208">
        <v>391</v>
      </c>
      <c r="CB208">
        <v>391</v>
      </c>
      <c r="CC208">
        <v>391</v>
      </c>
      <c r="CD208">
        <v>391</v>
      </c>
      <c r="CE208">
        <v>391</v>
      </c>
      <c r="CF208">
        <v>282</v>
      </c>
      <c r="CG208">
        <v>282</v>
      </c>
      <c r="CH208">
        <v>282</v>
      </c>
      <c r="CI208">
        <v>282</v>
      </c>
      <c r="CJ208">
        <v>282</v>
      </c>
      <c r="CK208">
        <v>282</v>
      </c>
      <c r="CL208">
        <v>282</v>
      </c>
      <c r="CM208">
        <v>282</v>
      </c>
      <c r="CN208">
        <v>282</v>
      </c>
      <c r="CO208">
        <v>282</v>
      </c>
      <c r="CP208">
        <v>282</v>
      </c>
      <c r="CQ208">
        <v>282</v>
      </c>
      <c r="CR208">
        <v>333</v>
      </c>
      <c r="CS208">
        <v>333</v>
      </c>
      <c r="CT208">
        <v>333</v>
      </c>
      <c r="CU208">
        <v>333</v>
      </c>
      <c r="CV208">
        <v>333</v>
      </c>
      <c r="CW208">
        <v>333</v>
      </c>
      <c r="CX208">
        <v>333</v>
      </c>
      <c r="CY208">
        <v>333</v>
      </c>
      <c r="CZ208">
        <v>333</v>
      </c>
      <c r="DA208">
        <v>333</v>
      </c>
      <c r="DB208">
        <v>333</v>
      </c>
      <c r="DC208">
        <v>333</v>
      </c>
      <c r="DD208">
        <v>333</v>
      </c>
      <c r="DE208">
        <v>333</v>
      </c>
      <c r="DF208">
        <v>333</v>
      </c>
      <c r="DG208">
        <v>333</v>
      </c>
      <c r="DH208">
        <v>333</v>
      </c>
      <c r="DI208">
        <v>333</v>
      </c>
      <c r="DJ208">
        <v>333</v>
      </c>
      <c r="DK208">
        <v>333</v>
      </c>
      <c r="DL208">
        <v>333</v>
      </c>
      <c r="DM208">
        <v>333</v>
      </c>
    </row>
    <row r="209" spans="1:117" x14ac:dyDescent="0.25">
      <c r="A209" t="s">
        <v>260</v>
      </c>
      <c r="B209" s="200" t="str">
        <f>IF(A209="","",VLOOKUP(A209,Config!K$6:L$26,2,FALSE))</f>
        <v>Mayotte</v>
      </c>
      <c r="C209">
        <v>15</v>
      </c>
      <c r="D209" t="s">
        <v>8178</v>
      </c>
      <c r="E209" t="s">
        <v>8163</v>
      </c>
      <c r="F209" t="s">
        <v>8176</v>
      </c>
      <c r="G209" t="s">
        <v>8182</v>
      </c>
      <c r="H209" s="49">
        <v>3</v>
      </c>
      <c r="I209" s="49">
        <v>10</v>
      </c>
      <c r="K209" s="49">
        <v>8</v>
      </c>
      <c r="BT209">
        <v>1</v>
      </c>
      <c r="BU209">
        <v>3</v>
      </c>
      <c r="BV209">
        <v>1</v>
      </c>
      <c r="BW209">
        <v>3</v>
      </c>
      <c r="BX209">
        <v>0</v>
      </c>
      <c r="BY209">
        <v>2</v>
      </c>
      <c r="BZ209">
        <v>0</v>
      </c>
      <c r="CA209">
        <v>0</v>
      </c>
      <c r="CB209">
        <v>2</v>
      </c>
      <c r="CC209">
        <v>1</v>
      </c>
      <c r="CD209">
        <v>2</v>
      </c>
      <c r="CE209">
        <v>2</v>
      </c>
      <c r="CF209">
        <v>0</v>
      </c>
      <c r="CG209">
        <v>2</v>
      </c>
      <c r="CH209">
        <v>2</v>
      </c>
      <c r="CI209">
        <v>2</v>
      </c>
      <c r="CJ209">
        <v>2</v>
      </c>
      <c r="CK209">
        <v>1</v>
      </c>
      <c r="CL209">
        <v>0</v>
      </c>
      <c r="CM209">
        <v>1</v>
      </c>
      <c r="CN209">
        <v>6</v>
      </c>
      <c r="CO209">
        <v>9</v>
      </c>
      <c r="CP209">
        <v>61</v>
      </c>
      <c r="CQ209">
        <v>109</v>
      </c>
      <c r="CR209">
        <v>30</v>
      </c>
      <c r="CS209">
        <v>76</v>
      </c>
      <c r="CT209">
        <v>308</v>
      </c>
      <c r="CU209">
        <v>213</v>
      </c>
      <c r="CV209">
        <v>155</v>
      </c>
      <c r="CW209">
        <v>252</v>
      </c>
      <c r="CX209">
        <v>64</v>
      </c>
      <c r="CY209">
        <v>65</v>
      </c>
      <c r="CZ209">
        <v>394</v>
      </c>
      <c r="DA209">
        <v>1</v>
      </c>
      <c r="DB209">
        <v>3</v>
      </c>
      <c r="DC209">
        <v>1</v>
      </c>
      <c r="DD209">
        <v>6</v>
      </c>
      <c r="DE209">
        <v>6</v>
      </c>
      <c r="DF209">
        <v>6</v>
      </c>
      <c r="DG209">
        <v>15</v>
      </c>
      <c r="DH209">
        <v>2</v>
      </c>
      <c r="DI209">
        <v>116</v>
      </c>
      <c r="DJ209">
        <v>314</v>
      </c>
      <c r="DK209">
        <v>60</v>
      </c>
      <c r="DL209">
        <v>424</v>
      </c>
      <c r="DM209">
        <v>560</v>
      </c>
    </row>
    <row r="210" spans="1:117" x14ac:dyDescent="0.25">
      <c r="A210" t="s">
        <v>260</v>
      </c>
      <c r="B210" s="200" t="str">
        <f>IF(A210="","",VLOOKUP(A210,Config!K$6:L$26,2,FALSE))</f>
        <v>Mayotte</v>
      </c>
      <c r="C210">
        <v>16</v>
      </c>
      <c r="D210" t="s">
        <v>8179</v>
      </c>
      <c r="E210" t="s">
        <v>8163</v>
      </c>
      <c r="F210" t="s">
        <v>8176</v>
      </c>
      <c r="G210" t="s">
        <v>8182</v>
      </c>
      <c r="H210" s="49">
        <v>3</v>
      </c>
      <c r="I210" s="49">
        <v>11</v>
      </c>
      <c r="K210" s="49">
        <v>8</v>
      </c>
      <c r="BT210">
        <v>143</v>
      </c>
      <c r="BU210">
        <v>166</v>
      </c>
      <c r="BV210">
        <v>348</v>
      </c>
      <c r="BW210">
        <v>398</v>
      </c>
      <c r="BX210">
        <v>214</v>
      </c>
      <c r="BY210">
        <v>389</v>
      </c>
      <c r="BZ210">
        <v>336</v>
      </c>
      <c r="CA210">
        <v>892</v>
      </c>
      <c r="CB210">
        <v>515</v>
      </c>
      <c r="CC210">
        <v>388</v>
      </c>
      <c r="CD210">
        <v>426</v>
      </c>
      <c r="CE210">
        <v>612</v>
      </c>
      <c r="CF210">
        <v>988</v>
      </c>
      <c r="CG210">
        <v>715</v>
      </c>
      <c r="CH210">
        <v>633</v>
      </c>
      <c r="CI210">
        <v>588</v>
      </c>
      <c r="CJ210">
        <v>612</v>
      </c>
      <c r="CK210">
        <v>563</v>
      </c>
      <c r="CL210">
        <v>418</v>
      </c>
      <c r="CM210">
        <v>359</v>
      </c>
      <c r="CN210">
        <v>340</v>
      </c>
      <c r="CO210">
        <v>343</v>
      </c>
      <c r="CP210">
        <v>418</v>
      </c>
      <c r="CQ210">
        <v>1509</v>
      </c>
      <c r="CR210">
        <v>738</v>
      </c>
      <c r="CS210">
        <v>276</v>
      </c>
      <c r="CT210">
        <v>394</v>
      </c>
      <c r="CU210">
        <v>616</v>
      </c>
      <c r="CV210">
        <v>399</v>
      </c>
      <c r="CW210">
        <v>398</v>
      </c>
      <c r="CX210">
        <v>779</v>
      </c>
      <c r="CY210">
        <v>570</v>
      </c>
      <c r="CZ210">
        <v>942</v>
      </c>
      <c r="DA210">
        <v>355</v>
      </c>
      <c r="DB210">
        <v>387</v>
      </c>
      <c r="DC210">
        <v>569</v>
      </c>
      <c r="DD210">
        <v>293</v>
      </c>
      <c r="DE210">
        <v>398</v>
      </c>
      <c r="DF210">
        <v>738</v>
      </c>
      <c r="DG210">
        <v>943</v>
      </c>
      <c r="DH210">
        <v>535</v>
      </c>
      <c r="DI210">
        <v>993</v>
      </c>
      <c r="DJ210">
        <v>937</v>
      </c>
      <c r="DK210">
        <v>1275</v>
      </c>
      <c r="DL210">
        <v>1305</v>
      </c>
      <c r="DM210">
        <v>1212</v>
      </c>
    </row>
    <row r="211" spans="1:117" x14ac:dyDescent="0.25">
      <c r="A211" t="s">
        <v>257</v>
      </c>
      <c r="B211" s="200" t="str">
        <f>IF(A211="","",VLOOKUP(A211,Config!K$6:L$26,2,FALSE))</f>
        <v>Normandie</v>
      </c>
      <c r="C211">
        <v>1</v>
      </c>
      <c r="D211" t="s">
        <v>8159</v>
      </c>
      <c r="E211" t="s">
        <v>8163</v>
      </c>
      <c r="F211" t="s">
        <v>8164</v>
      </c>
      <c r="G211" t="s">
        <v>8181</v>
      </c>
      <c r="H211" s="49">
        <v>3</v>
      </c>
      <c r="I211" s="49">
        <v>11</v>
      </c>
      <c r="K211" s="49">
        <v>10</v>
      </c>
      <c r="BT211">
        <v>90</v>
      </c>
      <c r="BU211">
        <v>91</v>
      </c>
      <c r="BV211">
        <v>91</v>
      </c>
      <c r="BW211">
        <v>93</v>
      </c>
      <c r="BX211">
        <v>93</v>
      </c>
      <c r="BY211">
        <v>93</v>
      </c>
      <c r="BZ211">
        <v>100</v>
      </c>
      <c r="CA211">
        <v>104</v>
      </c>
      <c r="CB211">
        <v>117</v>
      </c>
      <c r="CC211">
        <v>119</v>
      </c>
      <c r="CD211">
        <v>119</v>
      </c>
      <c r="CE211">
        <v>119</v>
      </c>
      <c r="CF211">
        <v>122</v>
      </c>
      <c r="CG211">
        <v>124</v>
      </c>
      <c r="CH211">
        <v>124</v>
      </c>
      <c r="CI211">
        <v>124</v>
      </c>
      <c r="CJ211">
        <v>124</v>
      </c>
      <c r="CK211">
        <v>126</v>
      </c>
      <c r="CL211">
        <v>126</v>
      </c>
      <c r="CM211">
        <v>126</v>
      </c>
      <c r="CN211">
        <v>126</v>
      </c>
      <c r="CO211">
        <v>126</v>
      </c>
      <c r="CP211">
        <v>126</v>
      </c>
      <c r="CQ211">
        <v>128</v>
      </c>
      <c r="CR211">
        <v>129</v>
      </c>
      <c r="CS211">
        <v>131</v>
      </c>
      <c r="CT211">
        <v>134</v>
      </c>
      <c r="CU211">
        <v>134</v>
      </c>
      <c r="CV211">
        <v>134</v>
      </c>
      <c r="CW211">
        <v>134</v>
      </c>
      <c r="CX211">
        <v>135</v>
      </c>
      <c r="CY211">
        <v>135</v>
      </c>
      <c r="CZ211">
        <v>135</v>
      </c>
      <c r="DA211">
        <v>135</v>
      </c>
      <c r="DB211">
        <v>136</v>
      </c>
      <c r="DC211">
        <v>137</v>
      </c>
      <c r="DD211">
        <v>137</v>
      </c>
      <c r="DE211">
        <v>138</v>
      </c>
      <c r="DF211">
        <v>138</v>
      </c>
      <c r="DG211">
        <v>138</v>
      </c>
      <c r="DH211">
        <v>138</v>
      </c>
      <c r="DI211">
        <v>138</v>
      </c>
      <c r="DJ211">
        <v>138</v>
      </c>
      <c r="DK211">
        <v>138</v>
      </c>
      <c r="DL211">
        <v>138</v>
      </c>
      <c r="DM211">
        <v>138</v>
      </c>
    </row>
    <row r="212" spans="1:117" x14ac:dyDescent="0.25">
      <c r="A212" t="s">
        <v>257</v>
      </c>
      <c r="B212" s="200" t="str">
        <f>IF(A212="","",VLOOKUP(A212,Config!K$6:L$26,2,FALSE))</f>
        <v>Normandie</v>
      </c>
      <c r="C212">
        <v>2</v>
      </c>
      <c r="D212" t="s">
        <v>8160</v>
      </c>
      <c r="E212" t="s">
        <v>8163</v>
      </c>
      <c r="F212" t="s">
        <v>8164</v>
      </c>
      <c r="G212" t="s">
        <v>8181</v>
      </c>
      <c r="H212" s="49">
        <v>3</v>
      </c>
      <c r="I212" s="49">
        <v>12</v>
      </c>
      <c r="K212" s="49">
        <v>10</v>
      </c>
      <c r="BT212">
        <v>44</v>
      </c>
      <c r="BU212">
        <v>52</v>
      </c>
      <c r="BV212">
        <v>56</v>
      </c>
      <c r="BW212">
        <v>58</v>
      </c>
      <c r="BX212">
        <v>53</v>
      </c>
      <c r="BY212">
        <v>58</v>
      </c>
      <c r="BZ212">
        <v>54</v>
      </c>
      <c r="CA212">
        <v>61</v>
      </c>
      <c r="CB212">
        <v>67</v>
      </c>
      <c r="CC212">
        <v>79</v>
      </c>
      <c r="CD212">
        <v>79</v>
      </c>
      <c r="CE212">
        <v>80</v>
      </c>
      <c r="CF212">
        <v>80</v>
      </c>
      <c r="CG212">
        <v>81</v>
      </c>
      <c r="CH212">
        <v>86</v>
      </c>
      <c r="CI212">
        <v>91</v>
      </c>
      <c r="CJ212">
        <v>82</v>
      </c>
      <c r="CK212">
        <v>87</v>
      </c>
      <c r="CL212">
        <v>80</v>
      </c>
      <c r="CM212">
        <v>80</v>
      </c>
      <c r="CN212">
        <v>86</v>
      </c>
      <c r="CO212">
        <v>94</v>
      </c>
      <c r="CP212">
        <v>94</v>
      </c>
      <c r="CQ212">
        <v>95</v>
      </c>
      <c r="CR212">
        <v>97</v>
      </c>
      <c r="CS212">
        <v>104</v>
      </c>
      <c r="CT212">
        <v>105</v>
      </c>
      <c r="CU212">
        <v>112</v>
      </c>
      <c r="CV212">
        <v>109</v>
      </c>
      <c r="CW212">
        <v>108</v>
      </c>
      <c r="CX212">
        <v>109</v>
      </c>
      <c r="CY212">
        <v>108</v>
      </c>
      <c r="CZ212">
        <v>109</v>
      </c>
      <c r="DA212">
        <v>111</v>
      </c>
      <c r="DB212">
        <v>113</v>
      </c>
      <c r="DC212">
        <v>116</v>
      </c>
      <c r="DD212">
        <v>115</v>
      </c>
      <c r="DE212">
        <v>118</v>
      </c>
      <c r="DF212">
        <v>117</v>
      </c>
      <c r="DG212">
        <v>121</v>
      </c>
      <c r="DH212">
        <v>118</v>
      </c>
      <c r="DI212">
        <v>120</v>
      </c>
      <c r="DJ212">
        <v>107</v>
      </c>
      <c r="DK212">
        <v>118</v>
      </c>
      <c r="DL212">
        <v>123</v>
      </c>
      <c r="DM212">
        <v>122</v>
      </c>
    </row>
    <row r="213" spans="1:117" x14ac:dyDescent="0.25">
      <c r="A213" t="s">
        <v>257</v>
      </c>
      <c r="B213" s="200" t="str">
        <f>IF(A213="","",VLOOKUP(A213,Config!K$6:L$26,2,FALSE))</f>
        <v>Normandie</v>
      </c>
      <c r="C213">
        <v>3</v>
      </c>
      <c r="D213" t="s">
        <v>8161</v>
      </c>
      <c r="E213" t="s">
        <v>8163</v>
      </c>
      <c r="F213" t="s">
        <v>8164</v>
      </c>
      <c r="G213" t="s">
        <v>8181</v>
      </c>
      <c r="H213" s="49">
        <v>3</v>
      </c>
      <c r="I213" s="49">
        <v>13</v>
      </c>
      <c r="K213" s="49">
        <v>10</v>
      </c>
      <c r="BT213">
        <v>138</v>
      </c>
      <c r="BU213">
        <v>138</v>
      </c>
      <c r="BV213">
        <v>138</v>
      </c>
      <c r="BW213">
        <v>138</v>
      </c>
      <c r="BX213">
        <v>138</v>
      </c>
      <c r="BY213">
        <v>138</v>
      </c>
      <c r="BZ213">
        <v>138</v>
      </c>
      <c r="CA213">
        <v>138</v>
      </c>
      <c r="CB213">
        <v>138</v>
      </c>
      <c r="CC213">
        <v>138</v>
      </c>
      <c r="CD213">
        <v>138</v>
      </c>
      <c r="CE213">
        <v>138</v>
      </c>
      <c r="CF213">
        <v>138</v>
      </c>
      <c r="CG213">
        <v>138</v>
      </c>
      <c r="CH213">
        <v>138</v>
      </c>
      <c r="CI213">
        <v>138</v>
      </c>
      <c r="CJ213">
        <v>138</v>
      </c>
      <c r="CK213">
        <v>138</v>
      </c>
      <c r="CL213">
        <v>138</v>
      </c>
      <c r="CM213">
        <v>138</v>
      </c>
      <c r="CN213">
        <v>138</v>
      </c>
      <c r="CO213">
        <v>138</v>
      </c>
      <c r="CP213">
        <v>138</v>
      </c>
      <c r="CQ213">
        <v>138</v>
      </c>
      <c r="CR213">
        <v>138</v>
      </c>
      <c r="CS213">
        <v>138</v>
      </c>
      <c r="CT213">
        <v>138</v>
      </c>
      <c r="CU213">
        <v>138</v>
      </c>
      <c r="CV213">
        <v>138</v>
      </c>
      <c r="CW213">
        <v>138</v>
      </c>
      <c r="CX213">
        <v>138</v>
      </c>
      <c r="CY213">
        <v>138</v>
      </c>
      <c r="CZ213">
        <v>138</v>
      </c>
      <c r="DA213">
        <v>140</v>
      </c>
      <c r="DB213">
        <v>140</v>
      </c>
      <c r="DC213">
        <v>140</v>
      </c>
      <c r="DD213">
        <v>140</v>
      </c>
      <c r="DE213">
        <v>140</v>
      </c>
      <c r="DF213">
        <v>140</v>
      </c>
      <c r="DG213">
        <v>140</v>
      </c>
      <c r="DH213">
        <v>140</v>
      </c>
      <c r="DI213">
        <v>140</v>
      </c>
      <c r="DJ213">
        <v>140</v>
      </c>
      <c r="DK213">
        <v>140</v>
      </c>
      <c r="DL213">
        <v>140</v>
      </c>
      <c r="DM213">
        <v>140</v>
      </c>
    </row>
    <row r="214" spans="1:117" x14ac:dyDescent="0.25">
      <c r="A214" t="s">
        <v>257</v>
      </c>
      <c r="B214" s="200" t="str">
        <f>IF(A214="","",VLOOKUP(A214,Config!K$6:L$26,2,FALSE))</f>
        <v>Normandie</v>
      </c>
      <c r="C214">
        <v>4</v>
      </c>
      <c r="D214" t="s">
        <v>8162</v>
      </c>
      <c r="E214" t="s">
        <v>8163</v>
      </c>
      <c r="F214" t="s">
        <v>8164</v>
      </c>
      <c r="G214" t="s">
        <v>8181</v>
      </c>
      <c r="H214" s="49">
        <v>3</v>
      </c>
      <c r="I214" s="49">
        <v>22</v>
      </c>
      <c r="K214" s="49">
        <v>21</v>
      </c>
      <c r="BT214">
        <v>21689</v>
      </c>
      <c r="BU214">
        <v>34288</v>
      </c>
      <c r="BV214">
        <v>41707</v>
      </c>
      <c r="BW214">
        <v>84600</v>
      </c>
      <c r="BX214">
        <v>74554</v>
      </c>
      <c r="BY214">
        <v>92232</v>
      </c>
      <c r="BZ214">
        <v>77144</v>
      </c>
      <c r="CA214">
        <v>71402</v>
      </c>
      <c r="CB214">
        <v>87948</v>
      </c>
      <c r="CC214">
        <v>94798</v>
      </c>
      <c r="CD214">
        <v>94523</v>
      </c>
      <c r="CE214">
        <v>113487</v>
      </c>
      <c r="CF214">
        <v>127896</v>
      </c>
      <c r="CG214">
        <v>104258</v>
      </c>
      <c r="CH214">
        <v>131527</v>
      </c>
      <c r="CI214">
        <v>106705</v>
      </c>
      <c r="CJ214">
        <v>110152</v>
      </c>
      <c r="CK214">
        <v>126922</v>
      </c>
      <c r="CL214">
        <v>105233</v>
      </c>
      <c r="CM214">
        <v>101060</v>
      </c>
      <c r="CN214">
        <v>129122</v>
      </c>
      <c r="CO214">
        <v>151022</v>
      </c>
      <c r="CP214">
        <v>155490</v>
      </c>
      <c r="CQ214">
        <v>226676</v>
      </c>
      <c r="CR214">
        <v>264545</v>
      </c>
      <c r="CS214">
        <v>238772</v>
      </c>
      <c r="CT214">
        <v>292397</v>
      </c>
      <c r="CU214">
        <v>230123</v>
      </c>
      <c r="CV214">
        <v>262275</v>
      </c>
      <c r="CW214">
        <v>338897</v>
      </c>
      <c r="CX214">
        <v>295623</v>
      </c>
      <c r="CY214">
        <v>273205</v>
      </c>
      <c r="CZ214">
        <v>338192</v>
      </c>
      <c r="DA214">
        <v>363391</v>
      </c>
      <c r="DB214">
        <v>398533</v>
      </c>
      <c r="DC214">
        <v>376656</v>
      </c>
      <c r="DD214">
        <v>421401</v>
      </c>
      <c r="DE214">
        <v>442729</v>
      </c>
      <c r="DF214">
        <v>406900</v>
      </c>
      <c r="DG214">
        <v>484675</v>
      </c>
      <c r="DH214">
        <v>408725</v>
      </c>
      <c r="DI214">
        <v>464623</v>
      </c>
      <c r="DJ214">
        <v>458238</v>
      </c>
      <c r="DK214">
        <v>358806</v>
      </c>
      <c r="DL214">
        <v>445852</v>
      </c>
      <c r="DM214">
        <v>532538</v>
      </c>
    </row>
    <row r="215" spans="1:117" x14ac:dyDescent="0.25">
      <c r="A215" t="s">
        <v>257</v>
      </c>
      <c r="B215" s="200" t="str">
        <f>IF(A215="","",VLOOKUP(A215,Config!K$6:L$26,2,FALSE))</f>
        <v>Normandie</v>
      </c>
      <c r="C215">
        <v>5</v>
      </c>
      <c r="D215" t="s">
        <v>8166</v>
      </c>
      <c r="E215" t="s">
        <v>8163</v>
      </c>
      <c r="F215" t="s">
        <v>8164</v>
      </c>
      <c r="G215" t="s">
        <v>8182</v>
      </c>
      <c r="H215" s="49">
        <v>3</v>
      </c>
      <c r="I215" s="49">
        <v>7</v>
      </c>
      <c r="K215" s="49">
        <v>2</v>
      </c>
      <c r="BT215">
        <v>56821</v>
      </c>
      <c r="BU215">
        <v>64976</v>
      </c>
      <c r="BV215">
        <v>94506</v>
      </c>
      <c r="BW215">
        <v>100466</v>
      </c>
      <c r="BX215">
        <v>74789</v>
      </c>
      <c r="BY215">
        <v>102207</v>
      </c>
      <c r="BZ215">
        <v>79437</v>
      </c>
      <c r="CA215">
        <v>148870</v>
      </c>
      <c r="CB215">
        <v>104241</v>
      </c>
      <c r="CC215">
        <v>109279</v>
      </c>
      <c r="CD215">
        <v>116605</v>
      </c>
      <c r="CE215">
        <v>148446</v>
      </c>
      <c r="CF215">
        <v>224125</v>
      </c>
      <c r="CG215">
        <v>175091</v>
      </c>
      <c r="CH215">
        <v>131512</v>
      </c>
      <c r="CI215">
        <v>114086</v>
      </c>
      <c r="CJ215">
        <v>119659</v>
      </c>
      <c r="CK215">
        <v>114827</v>
      </c>
      <c r="CL215">
        <v>86956</v>
      </c>
      <c r="CM215">
        <v>80710</v>
      </c>
      <c r="CN215">
        <v>88829</v>
      </c>
      <c r="CO215">
        <v>96600</v>
      </c>
      <c r="CP215">
        <v>101504</v>
      </c>
      <c r="CQ215">
        <v>146896</v>
      </c>
      <c r="CR215">
        <v>153525</v>
      </c>
      <c r="CS215">
        <v>100816</v>
      </c>
      <c r="CT215">
        <v>117115</v>
      </c>
      <c r="CU215">
        <v>109576</v>
      </c>
      <c r="CV215">
        <v>108758</v>
      </c>
      <c r="CW215">
        <v>115072</v>
      </c>
      <c r="CX215">
        <v>149713</v>
      </c>
      <c r="CY215">
        <v>142321</v>
      </c>
      <c r="CZ215">
        <v>205302</v>
      </c>
      <c r="DA215">
        <v>155986</v>
      </c>
      <c r="DB215">
        <v>166686</v>
      </c>
      <c r="DC215">
        <v>161189</v>
      </c>
      <c r="DD215">
        <v>183293</v>
      </c>
      <c r="DE215">
        <v>212290</v>
      </c>
      <c r="DF215">
        <v>190948</v>
      </c>
      <c r="DG215">
        <v>247927</v>
      </c>
      <c r="DH215">
        <v>195493</v>
      </c>
      <c r="DI215">
        <v>215821</v>
      </c>
      <c r="DJ215">
        <v>205488</v>
      </c>
      <c r="DK215">
        <v>197453</v>
      </c>
      <c r="DL215">
        <v>263768</v>
      </c>
      <c r="DM215">
        <v>287157</v>
      </c>
    </row>
    <row r="216" spans="1:117" x14ac:dyDescent="0.25">
      <c r="A216" t="s">
        <v>257</v>
      </c>
      <c r="B216" s="200" t="str">
        <f>IF(A216="","",VLOOKUP(A216,Config!K$6:L$26,2,FALSE))</f>
        <v>Normandie</v>
      </c>
      <c r="C216">
        <v>6</v>
      </c>
      <c r="D216" t="s">
        <v>8167</v>
      </c>
      <c r="E216" t="s">
        <v>8163</v>
      </c>
      <c r="F216" t="s">
        <v>8164</v>
      </c>
      <c r="G216" t="s">
        <v>8182</v>
      </c>
      <c r="H216" s="49">
        <v>3</v>
      </c>
      <c r="I216" s="49">
        <v>8</v>
      </c>
      <c r="K216" s="49">
        <v>2</v>
      </c>
      <c r="BT216">
        <v>4183</v>
      </c>
      <c r="BU216">
        <v>4364</v>
      </c>
      <c r="BV216">
        <v>4459</v>
      </c>
      <c r="BW216">
        <v>4893</v>
      </c>
      <c r="BX216">
        <v>4946</v>
      </c>
      <c r="BY216">
        <v>5598</v>
      </c>
      <c r="BZ216">
        <v>5639</v>
      </c>
      <c r="CA216">
        <v>5702</v>
      </c>
      <c r="CB216">
        <v>6026</v>
      </c>
      <c r="CC216">
        <v>6450</v>
      </c>
      <c r="CD216">
        <v>6501</v>
      </c>
      <c r="CE216">
        <v>6924</v>
      </c>
      <c r="CF216">
        <v>7192</v>
      </c>
      <c r="CG216">
        <v>7197</v>
      </c>
      <c r="CH216">
        <v>7304</v>
      </c>
      <c r="CI216">
        <v>7393</v>
      </c>
      <c r="CJ216">
        <v>7532</v>
      </c>
      <c r="CK216">
        <v>7625</v>
      </c>
      <c r="CL216">
        <v>7980</v>
      </c>
      <c r="CM216">
        <v>8143</v>
      </c>
      <c r="CN216">
        <v>8251</v>
      </c>
      <c r="CO216">
        <v>8329</v>
      </c>
      <c r="CP216">
        <v>8812</v>
      </c>
      <c r="CQ216">
        <v>9227</v>
      </c>
      <c r="CR216">
        <v>9338</v>
      </c>
      <c r="CS216">
        <v>9869</v>
      </c>
      <c r="CT216">
        <v>10054</v>
      </c>
      <c r="CU216">
        <v>11064</v>
      </c>
      <c r="CV216">
        <v>11774</v>
      </c>
      <c r="CW216">
        <v>14760</v>
      </c>
      <c r="CX216">
        <v>15205</v>
      </c>
      <c r="CY216">
        <v>15254</v>
      </c>
      <c r="CZ216">
        <v>15163</v>
      </c>
      <c r="DA216">
        <v>15309</v>
      </c>
      <c r="DB216">
        <v>15422</v>
      </c>
      <c r="DC216">
        <v>15474</v>
      </c>
      <c r="DD216">
        <v>15661</v>
      </c>
      <c r="DE216">
        <v>15344</v>
      </c>
      <c r="DF216">
        <v>15457</v>
      </c>
      <c r="DG216">
        <v>15252</v>
      </c>
      <c r="DH216">
        <v>15329</v>
      </c>
      <c r="DI216">
        <v>15420</v>
      </c>
      <c r="DJ216">
        <v>15501</v>
      </c>
      <c r="DK216">
        <v>15549</v>
      </c>
      <c r="DL216">
        <v>15632</v>
      </c>
      <c r="DM216">
        <v>15868</v>
      </c>
    </row>
    <row r="217" spans="1:117" x14ac:dyDescent="0.25">
      <c r="A217" t="s">
        <v>257</v>
      </c>
      <c r="B217" s="200" t="str">
        <f>IF(A217="","",VLOOKUP(A217,Config!K$6:L$26,2,FALSE))</f>
        <v>Normandie</v>
      </c>
      <c r="C217">
        <v>7</v>
      </c>
      <c r="D217" t="s">
        <v>8168</v>
      </c>
      <c r="E217" t="s">
        <v>8163</v>
      </c>
      <c r="F217" t="s">
        <v>8174</v>
      </c>
      <c r="G217" t="s">
        <v>8181</v>
      </c>
      <c r="H217" s="49">
        <v>3</v>
      </c>
      <c r="I217" s="49">
        <v>26</v>
      </c>
      <c r="K217" s="49">
        <v>20</v>
      </c>
      <c r="BT217">
        <v>21</v>
      </c>
      <c r="BU217">
        <v>22</v>
      </c>
      <c r="BV217">
        <v>22</v>
      </c>
      <c r="BW217">
        <v>22</v>
      </c>
      <c r="BX217">
        <v>22</v>
      </c>
      <c r="BY217">
        <v>23</v>
      </c>
      <c r="BZ217">
        <v>23</v>
      </c>
      <c r="CA217">
        <v>23</v>
      </c>
      <c r="CB217">
        <v>23</v>
      </c>
      <c r="CC217">
        <v>23</v>
      </c>
      <c r="CD217">
        <v>24</v>
      </c>
      <c r="CE217">
        <v>24</v>
      </c>
      <c r="CF217">
        <v>24</v>
      </c>
      <c r="CG217">
        <v>24</v>
      </c>
      <c r="CH217">
        <v>24</v>
      </c>
      <c r="CI217">
        <v>24</v>
      </c>
      <c r="CJ217">
        <v>24</v>
      </c>
      <c r="CK217">
        <v>24</v>
      </c>
      <c r="CL217">
        <v>24</v>
      </c>
      <c r="CM217">
        <v>24</v>
      </c>
      <c r="CN217">
        <v>24</v>
      </c>
      <c r="CO217">
        <v>24</v>
      </c>
      <c r="CP217">
        <v>24</v>
      </c>
      <c r="CQ217">
        <v>24</v>
      </c>
      <c r="CR217">
        <v>24</v>
      </c>
      <c r="CS217">
        <v>24</v>
      </c>
      <c r="CT217">
        <v>27</v>
      </c>
      <c r="CU217">
        <v>27</v>
      </c>
      <c r="CV217">
        <v>28</v>
      </c>
      <c r="CW217">
        <v>28</v>
      </c>
      <c r="CX217">
        <v>28</v>
      </c>
      <c r="CY217">
        <v>28</v>
      </c>
      <c r="CZ217">
        <v>28</v>
      </c>
      <c r="DA217">
        <v>28</v>
      </c>
      <c r="DB217">
        <v>28</v>
      </c>
      <c r="DC217">
        <v>28</v>
      </c>
      <c r="DD217">
        <v>28</v>
      </c>
      <c r="DE217">
        <v>28</v>
      </c>
      <c r="DF217">
        <v>28</v>
      </c>
      <c r="DG217">
        <v>28</v>
      </c>
      <c r="DH217">
        <v>28</v>
      </c>
      <c r="DI217">
        <v>28</v>
      </c>
      <c r="DJ217">
        <v>28</v>
      </c>
      <c r="DK217">
        <v>28</v>
      </c>
      <c r="DL217">
        <v>28</v>
      </c>
      <c r="DM217">
        <v>28</v>
      </c>
    </row>
    <row r="218" spans="1:117" x14ac:dyDescent="0.25">
      <c r="A218" t="s">
        <v>257</v>
      </c>
      <c r="B218" s="200" t="str">
        <f>IF(A218="","",VLOOKUP(A218,Config!K$6:L$26,2,FALSE))</f>
        <v>Normandie</v>
      </c>
      <c r="C218">
        <v>8</v>
      </c>
      <c r="D218" t="s">
        <v>8169</v>
      </c>
      <c r="E218" t="s">
        <v>8163</v>
      </c>
      <c r="F218" t="s">
        <v>8174</v>
      </c>
      <c r="G218" t="s">
        <v>8181</v>
      </c>
      <c r="H218" s="49">
        <v>3</v>
      </c>
      <c r="I218" s="49">
        <v>24</v>
      </c>
      <c r="K218" s="49">
        <v>20</v>
      </c>
      <c r="BT218">
        <v>17</v>
      </c>
      <c r="BU218">
        <v>17</v>
      </c>
      <c r="BV218">
        <v>16</v>
      </c>
      <c r="BW218">
        <v>16</v>
      </c>
      <c r="BX218">
        <v>17</v>
      </c>
      <c r="BY218">
        <v>18</v>
      </c>
      <c r="BZ218">
        <v>18</v>
      </c>
      <c r="CA218">
        <v>20</v>
      </c>
      <c r="CB218">
        <v>21</v>
      </c>
      <c r="CC218">
        <v>22</v>
      </c>
      <c r="CD218">
        <v>22</v>
      </c>
      <c r="CE218">
        <v>21</v>
      </c>
      <c r="CF218">
        <v>20</v>
      </c>
      <c r="CG218">
        <v>21</v>
      </c>
      <c r="CH218">
        <v>22</v>
      </c>
      <c r="CI218">
        <v>23</v>
      </c>
      <c r="CJ218">
        <v>22</v>
      </c>
      <c r="CK218">
        <v>19</v>
      </c>
      <c r="CL218">
        <v>21</v>
      </c>
      <c r="CM218">
        <v>21</v>
      </c>
      <c r="CN218">
        <v>20</v>
      </c>
      <c r="CO218">
        <v>20</v>
      </c>
      <c r="CP218">
        <v>22</v>
      </c>
      <c r="CQ218">
        <v>23</v>
      </c>
      <c r="CR218">
        <v>24</v>
      </c>
      <c r="CS218">
        <v>24</v>
      </c>
      <c r="CT218">
        <v>25</v>
      </c>
      <c r="CU218">
        <v>24</v>
      </c>
      <c r="CV218">
        <v>24</v>
      </c>
      <c r="CW218">
        <v>15</v>
      </c>
      <c r="CX218">
        <v>24</v>
      </c>
      <c r="CY218">
        <v>24</v>
      </c>
      <c r="CZ218">
        <v>26</v>
      </c>
      <c r="DA218">
        <v>25</v>
      </c>
      <c r="DB218">
        <v>25</v>
      </c>
      <c r="DC218">
        <v>26</v>
      </c>
      <c r="DD218">
        <v>26</v>
      </c>
      <c r="DE218">
        <v>25</v>
      </c>
      <c r="DF218">
        <v>26</v>
      </c>
      <c r="DG218">
        <v>26</v>
      </c>
      <c r="DH218">
        <v>25</v>
      </c>
      <c r="DI218">
        <v>26</v>
      </c>
      <c r="DJ218">
        <v>21</v>
      </c>
      <c r="DK218">
        <v>23</v>
      </c>
      <c r="DL218">
        <v>22</v>
      </c>
      <c r="DM218">
        <v>22</v>
      </c>
    </row>
    <row r="219" spans="1:117" x14ac:dyDescent="0.25">
      <c r="A219" t="s">
        <v>257</v>
      </c>
      <c r="B219" s="200" t="str">
        <f>IF(A219="","",VLOOKUP(A219,Config!K$6:L$26,2,FALSE))</f>
        <v>Normandie</v>
      </c>
      <c r="C219">
        <v>9</v>
      </c>
      <c r="D219" t="s">
        <v>8170</v>
      </c>
      <c r="E219" t="s">
        <v>8163</v>
      </c>
      <c r="F219" t="s">
        <v>8174</v>
      </c>
      <c r="G219" t="s">
        <v>8181</v>
      </c>
      <c r="H219" s="49">
        <v>3</v>
      </c>
      <c r="I219" s="49">
        <v>22</v>
      </c>
      <c r="K219" s="49">
        <v>20</v>
      </c>
      <c r="BT219">
        <v>31</v>
      </c>
      <c r="BU219">
        <v>31</v>
      </c>
      <c r="BV219">
        <v>31</v>
      </c>
      <c r="BW219">
        <v>31</v>
      </c>
      <c r="BX219">
        <v>31</v>
      </c>
      <c r="BY219">
        <v>31</v>
      </c>
      <c r="BZ219">
        <v>31</v>
      </c>
      <c r="CA219">
        <v>31</v>
      </c>
      <c r="CB219">
        <v>31</v>
      </c>
      <c r="CC219">
        <v>31</v>
      </c>
      <c r="CD219">
        <v>31</v>
      </c>
      <c r="CE219">
        <v>31</v>
      </c>
      <c r="CF219">
        <v>31</v>
      </c>
      <c r="CG219">
        <v>31</v>
      </c>
      <c r="CH219">
        <v>31</v>
      </c>
      <c r="CI219">
        <v>31</v>
      </c>
      <c r="CJ219">
        <v>31</v>
      </c>
      <c r="CK219">
        <v>31</v>
      </c>
      <c r="CL219">
        <v>31</v>
      </c>
      <c r="CM219">
        <v>31</v>
      </c>
      <c r="CN219">
        <v>31</v>
      </c>
      <c r="CO219">
        <v>31</v>
      </c>
      <c r="CP219">
        <v>31</v>
      </c>
      <c r="CQ219">
        <v>31</v>
      </c>
      <c r="CR219">
        <v>31</v>
      </c>
      <c r="CS219">
        <v>31</v>
      </c>
      <c r="CT219">
        <v>31</v>
      </c>
      <c r="CU219">
        <v>31</v>
      </c>
      <c r="CV219">
        <v>31</v>
      </c>
      <c r="CW219">
        <v>31</v>
      </c>
      <c r="CX219">
        <v>31</v>
      </c>
      <c r="CY219">
        <v>31</v>
      </c>
      <c r="CZ219">
        <v>31</v>
      </c>
      <c r="DA219">
        <v>31</v>
      </c>
      <c r="DB219">
        <v>31</v>
      </c>
      <c r="DC219">
        <v>31</v>
      </c>
      <c r="DD219">
        <v>31</v>
      </c>
      <c r="DE219">
        <v>31</v>
      </c>
      <c r="DF219">
        <v>31</v>
      </c>
      <c r="DG219">
        <v>31</v>
      </c>
      <c r="DH219">
        <v>31</v>
      </c>
      <c r="DI219">
        <v>31</v>
      </c>
      <c r="DJ219">
        <v>31</v>
      </c>
      <c r="DK219">
        <v>31</v>
      </c>
      <c r="DL219">
        <v>31</v>
      </c>
      <c r="DM219">
        <v>31</v>
      </c>
    </row>
    <row r="220" spans="1:117" x14ac:dyDescent="0.25">
      <c r="A220" t="s">
        <v>257</v>
      </c>
      <c r="B220" s="200" t="str">
        <f>IF(A220="","",VLOOKUP(A220,Config!K$6:L$26,2,FALSE))</f>
        <v>Normandie</v>
      </c>
      <c r="C220">
        <v>10</v>
      </c>
      <c r="D220" t="s">
        <v>8171</v>
      </c>
      <c r="E220" t="s">
        <v>8163</v>
      </c>
      <c r="F220" t="s">
        <v>8174</v>
      </c>
      <c r="G220" t="s">
        <v>8182</v>
      </c>
      <c r="H220" s="49">
        <v>3</v>
      </c>
      <c r="I220" s="49">
        <v>5</v>
      </c>
      <c r="K220" s="49">
        <v>2</v>
      </c>
      <c r="BT220">
        <v>18557</v>
      </c>
      <c r="BU220">
        <v>19165</v>
      </c>
      <c r="BV220">
        <v>23519</v>
      </c>
      <c r="BW220">
        <v>22554</v>
      </c>
      <c r="BX220">
        <v>21223</v>
      </c>
      <c r="BY220">
        <v>23015</v>
      </c>
      <c r="BZ220">
        <v>20922</v>
      </c>
      <c r="CA220">
        <v>21403</v>
      </c>
      <c r="CB220">
        <v>24848</v>
      </c>
      <c r="CC220">
        <v>25030</v>
      </c>
      <c r="CD220">
        <v>26409</v>
      </c>
      <c r="CE220">
        <v>27466</v>
      </c>
      <c r="CF220">
        <v>29256</v>
      </c>
      <c r="CG220">
        <v>27126</v>
      </c>
      <c r="CH220">
        <v>32546</v>
      </c>
      <c r="CI220">
        <v>29883</v>
      </c>
      <c r="CJ220">
        <v>31748</v>
      </c>
      <c r="CK220">
        <v>31962</v>
      </c>
      <c r="CL220">
        <v>30180</v>
      </c>
      <c r="CM220">
        <v>32345</v>
      </c>
      <c r="CN220">
        <v>37094</v>
      </c>
      <c r="CO220">
        <v>37997</v>
      </c>
      <c r="CP220">
        <v>40586</v>
      </c>
      <c r="CQ220">
        <v>37065</v>
      </c>
      <c r="CR220">
        <v>49048</v>
      </c>
      <c r="CS220">
        <v>49181</v>
      </c>
      <c r="CT220">
        <v>62346</v>
      </c>
      <c r="CU220">
        <v>73749</v>
      </c>
      <c r="CV220">
        <v>84649</v>
      </c>
      <c r="CW220">
        <v>41989</v>
      </c>
      <c r="CX220">
        <v>95266</v>
      </c>
      <c r="CY220">
        <v>96565</v>
      </c>
      <c r="CZ220">
        <v>116278</v>
      </c>
      <c r="DA220">
        <v>131525</v>
      </c>
      <c r="DB220">
        <v>144121</v>
      </c>
      <c r="DC220">
        <v>142896</v>
      </c>
      <c r="DD220">
        <v>159081</v>
      </c>
      <c r="DE220">
        <v>186114</v>
      </c>
      <c r="DF220">
        <v>201211</v>
      </c>
      <c r="DG220">
        <v>199601</v>
      </c>
      <c r="DH220">
        <v>194955</v>
      </c>
      <c r="DI220">
        <v>201190</v>
      </c>
      <c r="DJ220">
        <v>165793</v>
      </c>
      <c r="DK220">
        <v>201459</v>
      </c>
      <c r="DL220">
        <v>250677</v>
      </c>
      <c r="DM220">
        <v>287279</v>
      </c>
    </row>
    <row r="221" spans="1:117" x14ac:dyDescent="0.25">
      <c r="A221" t="s">
        <v>257</v>
      </c>
      <c r="B221" s="200" t="str">
        <f>IF(A221="","",VLOOKUP(A221,Config!K$6:L$26,2,FALSE))</f>
        <v>Normandie</v>
      </c>
      <c r="C221">
        <v>11</v>
      </c>
      <c r="D221" t="s">
        <v>8172</v>
      </c>
      <c r="E221" t="s">
        <v>8163</v>
      </c>
      <c r="F221" t="s">
        <v>8174</v>
      </c>
      <c r="G221" t="s">
        <v>8182</v>
      </c>
      <c r="H221" s="49">
        <v>3</v>
      </c>
      <c r="I221" s="49">
        <v>14</v>
      </c>
      <c r="K221" s="49">
        <v>12</v>
      </c>
      <c r="BT221">
        <v>1200</v>
      </c>
      <c r="BU221">
        <v>1070</v>
      </c>
      <c r="BV221">
        <v>1696</v>
      </c>
      <c r="BW221">
        <v>1217</v>
      </c>
      <c r="BX221">
        <v>806</v>
      </c>
      <c r="BY221">
        <v>1116</v>
      </c>
      <c r="BZ221">
        <v>1110</v>
      </c>
      <c r="CA221">
        <v>2651</v>
      </c>
      <c r="CB221">
        <v>2407</v>
      </c>
      <c r="CC221">
        <v>2316</v>
      </c>
      <c r="CD221">
        <v>2685</v>
      </c>
      <c r="CE221">
        <v>4057</v>
      </c>
      <c r="CF221">
        <v>7594</v>
      </c>
      <c r="CG221">
        <v>9051</v>
      </c>
      <c r="CH221">
        <v>7981</v>
      </c>
      <c r="CI221">
        <v>8580</v>
      </c>
      <c r="CJ221">
        <v>4693</v>
      </c>
      <c r="CK221">
        <v>4084</v>
      </c>
      <c r="CL221">
        <v>4693</v>
      </c>
      <c r="CM221">
        <v>3367</v>
      </c>
      <c r="CN221">
        <v>2850</v>
      </c>
      <c r="CO221">
        <v>4227</v>
      </c>
      <c r="CP221">
        <v>4115</v>
      </c>
      <c r="CQ221">
        <v>4642</v>
      </c>
      <c r="CR221">
        <v>3221</v>
      </c>
      <c r="CS221">
        <v>3562</v>
      </c>
      <c r="CT221">
        <v>4199</v>
      </c>
      <c r="CU221">
        <v>5352</v>
      </c>
      <c r="CV221">
        <v>8082</v>
      </c>
      <c r="CW221">
        <v>10547</v>
      </c>
      <c r="CX221">
        <v>6400</v>
      </c>
      <c r="CY221">
        <v>5463</v>
      </c>
      <c r="CZ221">
        <v>9524</v>
      </c>
      <c r="DA221">
        <v>10004</v>
      </c>
      <c r="DB221">
        <v>10897</v>
      </c>
      <c r="DC221">
        <v>9102</v>
      </c>
      <c r="DD221">
        <v>9757</v>
      </c>
      <c r="DE221">
        <v>9791</v>
      </c>
      <c r="DF221">
        <v>24412</v>
      </c>
      <c r="DG221">
        <v>25087</v>
      </c>
      <c r="DH221">
        <v>24753</v>
      </c>
      <c r="DI221">
        <v>25271</v>
      </c>
      <c r="DJ221">
        <v>22453</v>
      </c>
      <c r="DK221">
        <v>16312</v>
      </c>
      <c r="DL221">
        <v>29043</v>
      </c>
      <c r="DM221">
        <v>31150</v>
      </c>
    </row>
    <row r="222" spans="1:117" x14ac:dyDescent="0.25">
      <c r="A222" t="s">
        <v>257</v>
      </c>
      <c r="B222" s="200" t="str">
        <f>IF(A222="","",VLOOKUP(A222,Config!K$6:L$26,2,FALSE))</f>
        <v>Normandie</v>
      </c>
      <c r="C222">
        <v>12</v>
      </c>
      <c r="D222" t="s">
        <v>8173</v>
      </c>
      <c r="E222" t="s">
        <v>8163</v>
      </c>
      <c r="F222" t="s">
        <v>8174</v>
      </c>
      <c r="G222" t="s">
        <v>8182</v>
      </c>
      <c r="H222" s="49">
        <v>3</v>
      </c>
      <c r="I222" s="49">
        <v>6</v>
      </c>
      <c r="K222" s="49">
        <v>2</v>
      </c>
      <c r="BT222">
        <v>34</v>
      </c>
      <c r="BU222">
        <v>34</v>
      </c>
      <c r="BV222">
        <v>34</v>
      </c>
      <c r="BW222">
        <v>35</v>
      </c>
      <c r="BX222">
        <v>35</v>
      </c>
      <c r="BY222">
        <v>36</v>
      </c>
      <c r="BZ222">
        <v>43</v>
      </c>
      <c r="CA222">
        <v>45</v>
      </c>
      <c r="CB222">
        <v>44</v>
      </c>
      <c r="CC222">
        <v>55</v>
      </c>
      <c r="CD222">
        <v>55</v>
      </c>
      <c r="CE222">
        <v>59</v>
      </c>
      <c r="CF222">
        <v>62</v>
      </c>
      <c r="CG222">
        <v>62</v>
      </c>
      <c r="CH222">
        <v>63</v>
      </c>
      <c r="CI222">
        <v>63</v>
      </c>
      <c r="CJ222">
        <v>62</v>
      </c>
      <c r="CK222">
        <v>62</v>
      </c>
      <c r="CL222">
        <v>67</v>
      </c>
      <c r="CM222">
        <v>67</v>
      </c>
      <c r="CN222">
        <v>67</v>
      </c>
      <c r="CO222">
        <v>67</v>
      </c>
      <c r="CP222">
        <v>70</v>
      </c>
      <c r="CQ222">
        <v>74</v>
      </c>
      <c r="CR222">
        <v>77</v>
      </c>
      <c r="CS222">
        <v>77</v>
      </c>
      <c r="CT222">
        <v>82</v>
      </c>
      <c r="CU222">
        <v>89</v>
      </c>
      <c r="CV222">
        <v>90</v>
      </c>
      <c r="CW222">
        <v>94</v>
      </c>
      <c r="CX222">
        <v>92</v>
      </c>
      <c r="CY222">
        <v>94</v>
      </c>
      <c r="CZ222">
        <v>96</v>
      </c>
      <c r="DA222">
        <v>100</v>
      </c>
      <c r="DB222">
        <v>103</v>
      </c>
      <c r="DC222">
        <v>101</v>
      </c>
      <c r="DD222">
        <v>102</v>
      </c>
      <c r="DE222">
        <v>103</v>
      </c>
      <c r="DF222">
        <v>102</v>
      </c>
      <c r="DG222">
        <v>102</v>
      </c>
      <c r="DH222">
        <v>104</v>
      </c>
      <c r="DI222">
        <v>102</v>
      </c>
      <c r="DJ222">
        <v>103</v>
      </c>
      <c r="DK222">
        <v>103</v>
      </c>
      <c r="DL222">
        <v>103</v>
      </c>
      <c r="DM222">
        <v>105</v>
      </c>
    </row>
    <row r="223" spans="1:117" x14ac:dyDescent="0.25">
      <c r="A223" t="s">
        <v>257</v>
      </c>
      <c r="B223" s="200" t="str">
        <f>IF(A223="","",VLOOKUP(A223,Config!K$6:L$26,2,FALSE))</f>
        <v>Normandie</v>
      </c>
      <c r="C223">
        <v>13</v>
      </c>
      <c r="D223" t="s">
        <v>8175</v>
      </c>
      <c r="E223" t="s">
        <v>8163</v>
      </c>
      <c r="F223" t="s">
        <v>8176</v>
      </c>
      <c r="G223" t="s">
        <v>8182</v>
      </c>
      <c r="H223" s="49">
        <v>3</v>
      </c>
      <c r="I223" s="49">
        <v>6</v>
      </c>
      <c r="K223" s="49">
        <v>2</v>
      </c>
      <c r="BT223">
        <v>9771</v>
      </c>
      <c r="BU223">
        <v>10007</v>
      </c>
      <c r="BV223">
        <v>10164</v>
      </c>
      <c r="BW223">
        <v>10361</v>
      </c>
      <c r="BX223">
        <v>10416</v>
      </c>
      <c r="BY223">
        <v>10484</v>
      </c>
      <c r="BZ223">
        <v>10547</v>
      </c>
      <c r="CA223">
        <v>10649</v>
      </c>
      <c r="CB223">
        <v>10784</v>
      </c>
      <c r="CC223">
        <v>10855</v>
      </c>
      <c r="CD223">
        <v>10935</v>
      </c>
      <c r="CE223">
        <v>11578</v>
      </c>
      <c r="CF223">
        <v>12163</v>
      </c>
      <c r="CG223">
        <v>12175</v>
      </c>
      <c r="CH223">
        <v>12368</v>
      </c>
      <c r="CI223">
        <v>12449</v>
      </c>
      <c r="CJ223">
        <v>12511</v>
      </c>
      <c r="CK223">
        <v>12511</v>
      </c>
      <c r="CL223">
        <v>12649</v>
      </c>
      <c r="CM223">
        <v>12687</v>
      </c>
      <c r="CN223">
        <v>12710</v>
      </c>
      <c r="CO223">
        <v>12735</v>
      </c>
      <c r="CP223">
        <v>12842</v>
      </c>
      <c r="CQ223">
        <v>12898</v>
      </c>
      <c r="CR223">
        <v>12999</v>
      </c>
      <c r="CS223">
        <v>13177</v>
      </c>
      <c r="CT223">
        <v>13205</v>
      </c>
      <c r="CU223">
        <v>13283</v>
      </c>
      <c r="CV223">
        <v>13330</v>
      </c>
      <c r="CW223">
        <v>13359</v>
      </c>
      <c r="CX223">
        <v>13408</v>
      </c>
      <c r="CY223">
        <v>13447</v>
      </c>
      <c r="CZ223">
        <v>13489</v>
      </c>
      <c r="DA223">
        <v>13550</v>
      </c>
      <c r="DB223">
        <v>13630</v>
      </c>
      <c r="DC223">
        <v>13667</v>
      </c>
      <c r="DD223">
        <v>13782</v>
      </c>
      <c r="DE223">
        <v>13976</v>
      </c>
      <c r="DF223">
        <v>13991</v>
      </c>
      <c r="DG223">
        <v>14007</v>
      </c>
      <c r="DH223">
        <v>14046</v>
      </c>
      <c r="DI223">
        <v>14053</v>
      </c>
      <c r="DJ223">
        <v>14084</v>
      </c>
      <c r="DK223">
        <v>14071</v>
      </c>
      <c r="DL223">
        <v>14090</v>
      </c>
      <c r="DM223">
        <v>14160</v>
      </c>
    </row>
    <row r="224" spans="1:117" x14ac:dyDescent="0.25">
      <c r="A224" t="s">
        <v>257</v>
      </c>
      <c r="B224" s="200" t="str">
        <f>IF(A224="","",VLOOKUP(A224,Config!K$6:L$26,2,FALSE))</f>
        <v>Normandie</v>
      </c>
      <c r="C224">
        <v>14</v>
      </c>
      <c r="D224" t="s">
        <v>8177</v>
      </c>
      <c r="E224" t="s">
        <v>29</v>
      </c>
      <c r="F224" t="s">
        <v>7955</v>
      </c>
      <c r="G224" t="s">
        <v>8183</v>
      </c>
      <c r="H224" s="49">
        <v>6</v>
      </c>
      <c r="I224" s="49">
        <v>3</v>
      </c>
      <c r="K224" s="49">
        <v>1</v>
      </c>
      <c r="BT224">
        <v>14991</v>
      </c>
      <c r="BU224">
        <v>14991</v>
      </c>
      <c r="BV224">
        <v>20159</v>
      </c>
      <c r="BW224">
        <v>20159</v>
      </c>
      <c r="BX224">
        <v>20159</v>
      </c>
      <c r="BY224">
        <v>20159</v>
      </c>
      <c r="BZ224">
        <v>20159</v>
      </c>
      <c r="CA224">
        <v>20159</v>
      </c>
      <c r="CB224">
        <v>20159</v>
      </c>
      <c r="CC224">
        <v>20159</v>
      </c>
      <c r="CD224">
        <v>20159</v>
      </c>
      <c r="CE224">
        <v>20159</v>
      </c>
      <c r="CF224">
        <v>19773</v>
      </c>
      <c r="CG224">
        <v>19773</v>
      </c>
      <c r="CH224">
        <v>19773</v>
      </c>
      <c r="CI224">
        <v>19773</v>
      </c>
      <c r="CJ224">
        <v>19773</v>
      </c>
      <c r="CK224">
        <v>19773</v>
      </c>
      <c r="CL224">
        <v>19773</v>
      </c>
      <c r="CM224">
        <v>19773</v>
      </c>
      <c r="CN224">
        <v>19773</v>
      </c>
      <c r="CO224">
        <v>19773</v>
      </c>
      <c r="CP224">
        <v>19773</v>
      </c>
      <c r="CQ224">
        <v>19773</v>
      </c>
      <c r="CR224">
        <v>20428</v>
      </c>
      <c r="CS224">
        <v>20428</v>
      </c>
      <c r="CT224">
        <v>20428</v>
      </c>
      <c r="CU224">
        <v>20428</v>
      </c>
      <c r="CV224">
        <v>20428</v>
      </c>
      <c r="CW224">
        <v>20428</v>
      </c>
      <c r="CX224">
        <v>20428</v>
      </c>
      <c r="CY224">
        <v>20428</v>
      </c>
      <c r="CZ224">
        <v>20428</v>
      </c>
      <c r="DA224">
        <v>20428</v>
      </c>
      <c r="DB224">
        <v>20428</v>
      </c>
      <c r="DC224">
        <v>20428</v>
      </c>
      <c r="DD224">
        <v>20428</v>
      </c>
      <c r="DE224">
        <v>20428</v>
      </c>
      <c r="DF224">
        <v>20428</v>
      </c>
      <c r="DG224">
        <v>20428</v>
      </c>
      <c r="DH224">
        <v>20428</v>
      </c>
      <c r="DI224">
        <v>20428</v>
      </c>
      <c r="DJ224">
        <v>20428</v>
      </c>
      <c r="DK224">
        <v>20428</v>
      </c>
      <c r="DL224">
        <v>20428</v>
      </c>
      <c r="DM224">
        <v>20428</v>
      </c>
    </row>
    <row r="225" spans="1:117" x14ac:dyDescent="0.25">
      <c r="A225" t="s">
        <v>257</v>
      </c>
      <c r="B225" s="200" t="str">
        <f>IF(A225="","",VLOOKUP(A225,Config!K$6:L$26,2,FALSE))</f>
        <v>Normandie</v>
      </c>
      <c r="C225">
        <v>15</v>
      </c>
      <c r="D225" t="s">
        <v>8178</v>
      </c>
      <c r="E225" t="s">
        <v>8163</v>
      </c>
      <c r="F225" t="s">
        <v>8176</v>
      </c>
      <c r="G225" t="s">
        <v>8182</v>
      </c>
      <c r="H225" s="49">
        <v>3</v>
      </c>
      <c r="I225" s="49">
        <v>10</v>
      </c>
      <c r="K225" s="49">
        <v>8</v>
      </c>
      <c r="BT225">
        <v>8426</v>
      </c>
      <c r="BU225">
        <v>11608</v>
      </c>
      <c r="BV225">
        <v>12844</v>
      </c>
      <c r="BW225">
        <v>17722</v>
      </c>
      <c r="BX225">
        <v>15952</v>
      </c>
      <c r="BY225">
        <v>13376</v>
      </c>
      <c r="BZ225">
        <v>10820</v>
      </c>
      <c r="CA225">
        <v>8043</v>
      </c>
      <c r="CB225">
        <v>12969</v>
      </c>
      <c r="CC225">
        <v>13007</v>
      </c>
      <c r="CD225">
        <v>12598</v>
      </c>
      <c r="CE225">
        <v>14304</v>
      </c>
      <c r="CF225">
        <v>16974</v>
      </c>
      <c r="CG225">
        <v>15596</v>
      </c>
      <c r="CH225">
        <v>21068</v>
      </c>
      <c r="CI225">
        <v>17051</v>
      </c>
      <c r="CJ225">
        <v>19667</v>
      </c>
      <c r="CK225">
        <v>20861</v>
      </c>
      <c r="CL225">
        <v>16824</v>
      </c>
      <c r="CM225">
        <v>15573</v>
      </c>
      <c r="CN225">
        <v>23600</v>
      </c>
      <c r="CO225">
        <v>25209</v>
      </c>
      <c r="CP225">
        <v>27293</v>
      </c>
      <c r="CQ225">
        <v>38146</v>
      </c>
      <c r="CR225">
        <v>45382</v>
      </c>
      <c r="CS225">
        <v>37532</v>
      </c>
      <c r="CT225">
        <v>64143</v>
      </c>
      <c r="CU225">
        <v>50582</v>
      </c>
      <c r="CV225">
        <v>49793</v>
      </c>
      <c r="CW225">
        <v>112844</v>
      </c>
      <c r="CX225">
        <v>96446</v>
      </c>
      <c r="CY225">
        <v>103063</v>
      </c>
      <c r="CZ225">
        <v>159420</v>
      </c>
      <c r="DA225">
        <v>164102</v>
      </c>
      <c r="DB225">
        <v>212377</v>
      </c>
      <c r="DC225">
        <v>184060</v>
      </c>
      <c r="DD225">
        <v>237531</v>
      </c>
      <c r="DE225">
        <v>229792</v>
      </c>
      <c r="DF225">
        <v>214683</v>
      </c>
      <c r="DG225">
        <v>233725</v>
      </c>
      <c r="DH225">
        <v>219339</v>
      </c>
      <c r="DI225">
        <v>236120</v>
      </c>
      <c r="DJ225">
        <v>236573</v>
      </c>
      <c r="DK225">
        <v>184237</v>
      </c>
      <c r="DL225">
        <v>251995</v>
      </c>
      <c r="DM225">
        <v>263320</v>
      </c>
    </row>
    <row r="226" spans="1:117" x14ac:dyDescent="0.25">
      <c r="A226" t="s">
        <v>257</v>
      </c>
      <c r="B226" s="200" t="str">
        <f>IF(A226="","",VLOOKUP(A226,Config!K$6:L$26,2,FALSE))</f>
        <v>Normandie</v>
      </c>
      <c r="C226">
        <v>16</v>
      </c>
      <c r="D226" t="s">
        <v>8179</v>
      </c>
      <c r="E226" t="s">
        <v>8163</v>
      </c>
      <c r="F226" t="s">
        <v>8176</v>
      </c>
      <c r="G226" t="s">
        <v>8182</v>
      </c>
      <c r="H226" s="49">
        <v>3</v>
      </c>
      <c r="I226" s="49">
        <v>11</v>
      </c>
      <c r="K226" s="49">
        <v>8</v>
      </c>
      <c r="BT226">
        <v>83607</v>
      </c>
      <c r="BU226">
        <v>100960</v>
      </c>
      <c r="BV226">
        <v>136673</v>
      </c>
      <c r="BW226">
        <v>146488</v>
      </c>
      <c r="BX226">
        <v>107190</v>
      </c>
      <c r="BY226">
        <v>156375</v>
      </c>
      <c r="BZ226">
        <v>125832</v>
      </c>
      <c r="CA226">
        <v>248000</v>
      </c>
      <c r="CB226">
        <v>180715</v>
      </c>
      <c r="CC226">
        <v>170116</v>
      </c>
      <c r="CD226">
        <v>168598</v>
      </c>
      <c r="CE226">
        <v>219032</v>
      </c>
      <c r="CF226">
        <v>297116</v>
      </c>
      <c r="CG226">
        <v>197982</v>
      </c>
      <c r="CH226">
        <v>210496</v>
      </c>
      <c r="CI226">
        <v>183772</v>
      </c>
      <c r="CJ226">
        <v>197962</v>
      </c>
      <c r="CK226">
        <v>189460</v>
      </c>
      <c r="CL226">
        <v>148475</v>
      </c>
      <c r="CM226">
        <v>133052</v>
      </c>
      <c r="CN226">
        <v>161916</v>
      </c>
      <c r="CO226">
        <v>168962</v>
      </c>
      <c r="CP226">
        <v>184001</v>
      </c>
      <c r="CQ226">
        <v>287913</v>
      </c>
      <c r="CR226">
        <v>329350</v>
      </c>
      <c r="CS226">
        <v>246141</v>
      </c>
      <c r="CT226">
        <v>320049</v>
      </c>
      <c r="CU226">
        <v>267897</v>
      </c>
      <c r="CV226">
        <v>269204</v>
      </c>
      <c r="CW226">
        <v>326515</v>
      </c>
      <c r="CX226">
        <v>316629</v>
      </c>
      <c r="CY226">
        <v>305367</v>
      </c>
      <c r="CZ226">
        <v>408016</v>
      </c>
      <c r="DA226">
        <v>382168</v>
      </c>
      <c r="DB226">
        <v>404659</v>
      </c>
      <c r="DC226">
        <v>378908</v>
      </c>
      <c r="DD226">
        <v>429254</v>
      </c>
      <c r="DE226">
        <v>476298</v>
      </c>
      <c r="DF226">
        <v>443667</v>
      </c>
      <c r="DG226">
        <v>516061</v>
      </c>
      <c r="DH226">
        <v>434159</v>
      </c>
      <c r="DI226">
        <v>484244</v>
      </c>
      <c r="DJ226">
        <v>457490</v>
      </c>
      <c r="DK226">
        <v>420797</v>
      </c>
      <c r="DL226">
        <v>532413</v>
      </c>
      <c r="DM226">
        <v>589775</v>
      </c>
    </row>
    <row r="227" spans="1:117" x14ac:dyDescent="0.25">
      <c r="A227" t="s">
        <v>8156</v>
      </c>
      <c r="B227" s="200" t="str">
        <f>IF(A227="","",VLOOKUP(A227,Config!K$6:L$26,2,FALSE))</f>
        <v>Nouvelle-Aquitaine</v>
      </c>
      <c r="C227">
        <v>1</v>
      </c>
      <c r="D227" t="s">
        <v>8159</v>
      </c>
      <c r="E227" t="s">
        <v>8163</v>
      </c>
      <c r="F227" t="s">
        <v>8164</v>
      </c>
      <c r="G227" t="s">
        <v>8181</v>
      </c>
      <c r="H227" s="49">
        <v>3</v>
      </c>
      <c r="I227" s="49">
        <v>11</v>
      </c>
      <c r="K227" s="49">
        <v>10</v>
      </c>
      <c r="BT227">
        <v>245</v>
      </c>
      <c r="BU227">
        <v>246</v>
      </c>
      <c r="BV227">
        <v>243</v>
      </c>
      <c r="BW227">
        <v>244</v>
      </c>
      <c r="BX227">
        <v>245</v>
      </c>
      <c r="BY227">
        <v>247</v>
      </c>
      <c r="BZ227">
        <v>250</v>
      </c>
      <c r="CA227">
        <v>253</v>
      </c>
      <c r="CB227">
        <v>259</v>
      </c>
      <c r="CC227">
        <v>257</v>
      </c>
      <c r="CD227">
        <v>258</v>
      </c>
      <c r="CE227">
        <v>258</v>
      </c>
      <c r="CF227">
        <v>272</v>
      </c>
      <c r="CG227">
        <v>272</v>
      </c>
      <c r="CH227">
        <v>273</v>
      </c>
      <c r="CI227">
        <v>273</v>
      </c>
      <c r="CJ227">
        <v>273</v>
      </c>
      <c r="CK227">
        <v>273</v>
      </c>
      <c r="CL227">
        <v>273</v>
      </c>
      <c r="CM227">
        <v>273</v>
      </c>
      <c r="CN227">
        <v>273</v>
      </c>
      <c r="CO227">
        <v>273</v>
      </c>
      <c r="CP227">
        <v>275</v>
      </c>
      <c r="CQ227">
        <v>277</v>
      </c>
      <c r="CR227">
        <v>277</v>
      </c>
      <c r="CS227">
        <v>278</v>
      </c>
      <c r="CT227">
        <v>280</v>
      </c>
      <c r="CU227">
        <v>280</v>
      </c>
      <c r="CV227">
        <v>280</v>
      </c>
      <c r="CW227">
        <v>280</v>
      </c>
      <c r="CX227">
        <v>283</v>
      </c>
      <c r="CY227">
        <v>283</v>
      </c>
      <c r="CZ227">
        <v>284</v>
      </c>
      <c r="DA227">
        <v>284</v>
      </c>
      <c r="DB227">
        <v>286</v>
      </c>
      <c r="DC227">
        <v>287</v>
      </c>
      <c r="DD227">
        <v>288</v>
      </c>
      <c r="DE227">
        <v>288</v>
      </c>
      <c r="DF227">
        <v>288</v>
      </c>
      <c r="DG227">
        <v>288</v>
      </c>
      <c r="DH227">
        <v>290</v>
      </c>
      <c r="DI227">
        <v>291</v>
      </c>
      <c r="DJ227">
        <v>291</v>
      </c>
      <c r="DK227">
        <v>291</v>
      </c>
      <c r="DL227">
        <v>291</v>
      </c>
      <c r="DM227">
        <v>292</v>
      </c>
    </row>
    <row r="228" spans="1:117" x14ac:dyDescent="0.25">
      <c r="A228" t="s">
        <v>8156</v>
      </c>
      <c r="B228" s="200" t="str">
        <f>IF(A228="","",VLOOKUP(A228,Config!K$6:L$26,2,FALSE))</f>
        <v>Nouvelle-Aquitaine</v>
      </c>
      <c r="C228">
        <v>2</v>
      </c>
      <c r="D228" t="s">
        <v>8160</v>
      </c>
      <c r="E228" t="s">
        <v>8163</v>
      </c>
      <c r="F228" t="s">
        <v>8164</v>
      </c>
      <c r="G228" t="s">
        <v>8181</v>
      </c>
      <c r="H228" s="49">
        <v>3</v>
      </c>
      <c r="I228" s="49">
        <v>12</v>
      </c>
      <c r="K228" s="49">
        <v>10</v>
      </c>
      <c r="BT228">
        <v>139</v>
      </c>
      <c r="BU228">
        <v>136</v>
      </c>
      <c r="BV228">
        <v>136</v>
      </c>
      <c r="BW228">
        <v>142</v>
      </c>
      <c r="BX228">
        <v>144</v>
      </c>
      <c r="BY228">
        <v>154</v>
      </c>
      <c r="BZ228">
        <v>139</v>
      </c>
      <c r="CA228">
        <v>156</v>
      </c>
      <c r="CB228">
        <v>156</v>
      </c>
      <c r="CC228">
        <v>175</v>
      </c>
      <c r="CD228">
        <v>163</v>
      </c>
      <c r="CE228">
        <v>165</v>
      </c>
      <c r="CF228">
        <v>166</v>
      </c>
      <c r="CG228">
        <v>177</v>
      </c>
      <c r="CH228">
        <v>176</v>
      </c>
      <c r="CI228">
        <v>183</v>
      </c>
      <c r="CJ228">
        <v>171</v>
      </c>
      <c r="CK228">
        <v>180</v>
      </c>
      <c r="CL228">
        <v>174</v>
      </c>
      <c r="CM228">
        <v>169</v>
      </c>
      <c r="CN228">
        <v>184</v>
      </c>
      <c r="CO228">
        <v>203</v>
      </c>
      <c r="CP228">
        <v>205</v>
      </c>
      <c r="CQ228">
        <v>199</v>
      </c>
      <c r="CR228">
        <v>202</v>
      </c>
      <c r="CS228">
        <v>203</v>
      </c>
      <c r="CT228">
        <v>216</v>
      </c>
      <c r="CU228">
        <v>218</v>
      </c>
      <c r="CV228">
        <v>216</v>
      </c>
      <c r="CW228">
        <v>225</v>
      </c>
      <c r="CX228">
        <v>220</v>
      </c>
      <c r="CY228">
        <v>218</v>
      </c>
      <c r="CZ228">
        <v>226</v>
      </c>
      <c r="DA228">
        <v>224</v>
      </c>
      <c r="DB228">
        <v>231</v>
      </c>
      <c r="DC228">
        <v>232</v>
      </c>
      <c r="DD228">
        <v>238</v>
      </c>
      <c r="DE228">
        <v>240</v>
      </c>
      <c r="DF228">
        <v>238</v>
      </c>
      <c r="DG228">
        <v>235</v>
      </c>
      <c r="DH228">
        <v>234</v>
      </c>
      <c r="DI228">
        <v>239</v>
      </c>
      <c r="DJ228">
        <v>216</v>
      </c>
      <c r="DK228">
        <v>216</v>
      </c>
      <c r="DL228">
        <v>240</v>
      </c>
      <c r="DM228">
        <v>241</v>
      </c>
    </row>
    <row r="229" spans="1:117" x14ac:dyDescent="0.25">
      <c r="A229" t="s">
        <v>8156</v>
      </c>
      <c r="B229" s="200" t="str">
        <f>IF(A229="","",VLOOKUP(A229,Config!K$6:L$26,2,FALSE))</f>
        <v>Nouvelle-Aquitaine</v>
      </c>
      <c r="C229">
        <v>3</v>
      </c>
      <c r="D229" t="s">
        <v>8161</v>
      </c>
      <c r="E229" t="s">
        <v>8163</v>
      </c>
      <c r="F229" t="s">
        <v>8164</v>
      </c>
      <c r="G229" t="s">
        <v>8181</v>
      </c>
      <c r="H229" s="49">
        <v>3</v>
      </c>
      <c r="I229" s="49">
        <v>13</v>
      </c>
      <c r="K229" s="49">
        <v>10</v>
      </c>
      <c r="BT229">
        <v>311</v>
      </c>
      <c r="BU229">
        <v>310</v>
      </c>
      <c r="BV229">
        <v>310</v>
      </c>
      <c r="BW229">
        <v>310</v>
      </c>
      <c r="BX229">
        <v>310</v>
      </c>
      <c r="BY229">
        <v>310</v>
      </c>
      <c r="BZ229">
        <v>310</v>
      </c>
      <c r="CA229">
        <v>310</v>
      </c>
      <c r="CB229">
        <v>310</v>
      </c>
      <c r="CC229">
        <v>306</v>
      </c>
      <c r="CD229">
        <v>306</v>
      </c>
      <c r="CE229">
        <v>306</v>
      </c>
      <c r="CF229">
        <v>304</v>
      </c>
      <c r="CG229">
        <v>304</v>
      </c>
      <c r="CH229">
        <v>304</v>
      </c>
      <c r="CI229">
        <v>304</v>
      </c>
      <c r="CJ229">
        <v>304</v>
      </c>
      <c r="CK229">
        <v>304</v>
      </c>
      <c r="CL229">
        <v>304</v>
      </c>
      <c r="CM229">
        <v>304</v>
      </c>
      <c r="CN229">
        <v>304</v>
      </c>
      <c r="CO229">
        <v>304</v>
      </c>
      <c r="CP229">
        <v>304</v>
      </c>
      <c r="CQ229">
        <v>304</v>
      </c>
      <c r="CR229">
        <v>304</v>
      </c>
      <c r="CS229">
        <v>304</v>
      </c>
      <c r="CT229">
        <v>306</v>
      </c>
      <c r="CU229">
        <v>306</v>
      </c>
      <c r="CV229">
        <v>306</v>
      </c>
      <c r="CW229">
        <v>306</v>
      </c>
      <c r="CX229">
        <v>306</v>
      </c>
      <c r="CY229">
        <v>306</v>
      </c>
      <c r="CZ229">
        <v>306</v>
      </c>
      <c r="DA229">
        <v>313</v>
      </c>
      <c r="DB229">
        <v>313</v>
      </c>
      <c r="DC229">
        <v>313</v>
      </c>
      <c r="DD229">
        <v>313</v>
      </c>
      <c r="DE229">
        <v>313</v>
      </c>
      <c r="DF229">
        <v>313</v>
      </c>
      <c r="DG229">
        <v>313</v>
      </c>
      <c r="DH229">
        <v>313</v>
      </c>
      <c r="DI229">
        <v>313</v>
      </c>
      <c r="DJ229">
        <v>313</v>
      </c>
      <c r="DK229">
        <v>313</v>
      </c>
      <c r="DL229">
        <v>313</v>
      </c>
      <c r="DM229">
        <v>313</v>
      </c>
    </row>
    <row r="230" spans="1:117" x14ac:dyDescent="0.25">
      <c r="A230" t="s">
        <v>8156</v>
      </c>
      <c r="B230" s="200" t="str">
        <f>IF(A230="","",VLOOKUP(A230,Config!K$6:L$26,2,FALSE))</f>
        <v>Nouvelle-Aquitaine</v>
      </c>
      <c r="C230">
        <v>4</v>
      </c>
      <c r="D230" t="s">
        <v>8162</v>
      </c>
      <c r="E230" t="s">
        <v>8163</v>
      </c>
      <c r="F230" t="s">
        <v>8164</v>
      </c>
      <c r="G230" t="s">
        <v>8181</v>
      </c>
      <c r="H230" s="49">
        <v>3</v>
      </c>
      <c r="I230" s="49">
        <v>22</v>
      </c>
      <c r="K230" s="49">
        <v>21</v>
      </c>
      <c r="BT230">
        <v>127891</v>
      </c>
      <c r="BU230">
        <v>132270</v>
      </c>
      <c r="BV230">
        <v>170115</v>
      </c>
      <c r="BW230">
        <v>258996</v>
      </c>
      <c r="BX230">
        <v>248358</v>
      </c>
      <c r="BY230">
        <v>350160</v>
      </c>
      <c r="BZ230">
        <v>286478</v>
      </c>
      <c r="CA230">
        <v>272367</v>
      </c>
      <c r="CB230">
        <v>323161</v>
      </c>
      <c r="CC230">
        <v>335988</v>
      </c>
      <c r="CD230">
        <v>308220</v>
      </c>
      <c r="CE230">
        <v>342918</v>
      </c>
      <c r="CF230">
        <v>374987</v>
      </c>
      <c r="CG230">
        <v>337350</v>
      </c>
      <c r="CH230">
        <v>386161</v>
      </c>
      <c r="CI230">
        <v>332133</v>
      </c>
      <c r="CJ230">
        <v>394833</v>
      </c>
      <c r="CK230">
        <v>471399</v>
      </c>
      <c r="CL230">
        <v>394751</v>
      </c>
      <c r="CM230">
        <v>363056</v>
      </c>
      <c r="CN230">
        <v>472010</v>
      </c>
      <c r="CO230">
        <v>511313</v>
      </c>
      <c r="CP230">
        <v>531888</v>
      </c>
      <c r="CQ230">
        <v>545218</v>
      </c>
      <c r="CR230">
        <v>700442</v>
      </c>
      <c r="CS230">
        <v>611815</v>
      </c>
      <c r="CT230">
        <v>889839</v>
      </c>
      <c r="CU230">
        <v>754861</v>
      </c>
      <c r="CV230">
        <v>842586</v>
      </c>
      <c r="CW230">
        <v>936948</v>
      </c>
      <c r="CX230">
        <v>872895</v>
      </c>
      <c r="CY230">
        <v>756232</v>
      </c>
      <c r="CZ230">
        <v>938969</v>
      </c>
      <c r="DA230">
        <v>1091959</v>
      </c>
      <c r="DB230">
        <v>1103306</v>
      </c>
      <c r="DC230">
        <v>1074141</v>
      </c>
      <c r="DD230">
        <v>1185809</v>
      </c>
      <c r="DE230">
        <v>1182677</v>
      </c>
      <c r="DF230">
        <v>1213799</v>
      </c>
      <c r="DG230">
        <v>1154628</v>
      </c>
      <c r="DH230">
        <v>1142238</v>
      </c>
      <c r="DI230">
        <v>1223407</v>
      </c>
      <c r="DJ230">
        <v>1265725</v>
      </c>
      <c r="DK230">
        <v>990724</v>
      </c>
      <c r="DL230">
        <v>1227940</v>
      </c>
      <c r="DM230">
        <v>1446185</v>
      </c>
    </row>
    <row r="231" spans="1:117" x14ac:dyDescent="0.25">
      <c r="A231" t="s">
        <v>8156</v>
      </c>
      <c r="B231" s="200" t="str">
        <f>IF(A231="","",VLOOKUP(A231,Config!K$6:L$26,2,FALSE))</f>
        <v>Nouvelle-Aquitaine</v>
      </c>
      <c r="C231">
        <v>5</v>
      </c>
      <c r="D231" t="s">
        <v>8166</v>
      </c>
      <c r="E231" t="s">
        <v>8163</v>
      </c>
      <c r="F231" t="s">
        <v>8164</v>
      </c>
      <c r="G231" t="s">
        <v>8182</v>
      </c>
      <c r="H231" s="49">
        <v>3</v>
      </c>
      <c r="I231" s="49">
        <v>7</v>
      </c>
      <c r="K231" s="49">
        <v>2</v>
      </c>
      <c r="BT231">
        <v>148474</v>
      </c>
      <c r="BU231">
        <v>158414</v>
      </c>
      <c r="BV231">
        <v>235041</v>
      </c>
      <c r="BW231">
        <v>235583</v>
      </c>
      <c r="BX231">
        <v>198579</v>
      </c>
      <c r="BY231">
        <v>270276</v>
      </c>
      <c r="BZ231">
        <v>228046</v>
      </c>
      <c r="CA231">
        <v>378179</v>
      </c>
      <c r="CB231">
        <v>296305</v>
      </c>
      <c r="CC231">
        <v>292073</v>
      </c>
      <c r="CD231">
        <v>284473</v>
      </c>
      <c r="CE231">
        <v>348292</v>
      </c>
      <c r="CF231">
        <v>455547</v>
      </c>
      <c r="CG231">
        <v>321120</v>
      </c>
      <c r="CH231">
        <v>316310</v>
      </c>
      <c r="CI231">
        <v>287963</v>
      </c>
      <c r="CJ231">
        <v>319009</v>
      </c>
      <c r="CK231">
        <v>303350</v>
      </c>
      <c r="CL231">
        <v>258581</v>
      </c>
      <c r="CM231">
        <v>250240</v>
      </c>
      <c r="CN231">
        <v>255716</v>
      </c>
      <c r="CO231">
        <v>281761</v>
      </c>
      <c r="CP231">
        <v>287394</v>
      </c>
      <c r="CQ231">
        <v>341476</v>
      </c>
      <c r="CR231">
        <v>402654</v>
      </c>
      <c r="CS231">
        <v>293670</v>
      </c>
      <c r="CT231">
        <v>350173</v>
      </c>
      <c r="CU231">
        <v>326583</v>
      </c>
      <c r="CV231">
        <v>341495</v>
      </c>
      <c r="CW231">
        <v>315281</v>
      </c>
      <c r="CX231">
        <v>354346</v>
      </c>
      <c r="CY231">
        <v>330212</v>
      </c>
      <c r="CZ231">
        <v>450297</v>
      </c>
      <c r="DA231">
        <v>412335</v>
      </c>
      <c r="DB231">
        <v>418419</v>
      </c>
      <c r="DC231">
        <v>403595</v>
      </c>
      <c r="DD231">
        <v>472027</v>
      </c>
      <c r="DE231">
        <v>469869</v>
      </c>
      <c r="DF231">
        <v>523209</v>
      </c>
      <c r="DG231">
        <v>548784</v>
      </c>
      <c r="DH231">
        <v>500903</v>
      </c>
      <c r="DI231">
        <v>530822</v>
      </c>
      <c r="DJ231">
        <v>527123</v>
      </c>
      <c r="DK231">
        <v>468906</v>
      </c>
      <c r="DL231">
        <v>609240</v>
      </c>
      <c r="DM231">
        <v>677318</v>
      </c>
    </row>
    <row r="232" spans="1:117" x14ac:dyDescent="0.25">
      <c r="A232" t="s">
        <v>8156</v>
      </c>
      <c r="B232" s="200" t="str">
        <f>IF(A232="","",VLOOKUP(A232,Config!K$6:L$26,2,FALSE))</f>
        <v>Nouvelle-Aquitaine</v>
      </c>
      <c r="C232">
        <v>6</v>
      </c>
      <c r="D232" t="s">
        <v>8167</v>
      </c>
      <c r="E232" t="s">
        <v>8163</v>
      </c>
      <c r="F232" t="s">
        <v>8164</v>
      </c>
      <c r="G232" t="s">
        <v>8182</v>
      </c>
      <c r="H232" s="49">
        <v>3</v>
      </c>
      <c r="I232" s="49">
        <v>8</v>
      </c>
      <c r="K232" s="49">
        <v>2</v>
      </c>
      <c r="BT232">
        <v>11367</v>
      </c>
      <c r="BU232">
        <v>11619</v>
      </c>
      <c r="BV232">
        <v>11729</v>
      </c>
      <c r="BW232">
        <v>12048</v>
      </c>
      <c r="BX232">
        <v>12108</v>
      </c>
      <c r="BY232">
        <v>12935</v>
      </c>
      <c r="BZ232">
        <v>12958</v>
      </c>
      <c r="CA232">
        <v>13026</v>
      </c>
      <c r="CB232">
        <v>13126</v>
      </c>
      <c r="CC232">
        <v>13628</v>
      </c>
      <c r="CD232">
        <v>14249</v>
      </c>
      <c r="CE232">
        <v>14452</v>
      </c>
      <c r="CF232">
        <v>14863</v>
      </c>
      <c r="CG232">
        <v>14869</v>
      </c>
      <c r="CH232">
        <v>14989</v>
      </c>
      <c r="CI232">
        <v>15231</v>
      </c>
      <c r="CJ232">
        <v>15410</v>
      </c>
      <c r="CK232">
        <v>15676</v>
      </c>
      <c r="CL232">
        <v>16661</v>
      </c>
      <c r="CM232">
        <v>16876</v>
      </c>
      <c r="CN232">
        <v>17318</v>
      </c>
      <c r="CO232">
        <v>17473</v>
      </c>
      <c r="CP232">
        <v>18365</v>
      </c>
      <c r="CQ232">
        <v>18710</v>
      </c>
      <c r="CR232">
        <v>18780</v>
      </c>
      <c r="CS232">
        <v>18340</v>
      </c>
      <c r="CT232">
        <v>18485</v>
      </c>
      <c r="CU232">
        <v>19139</v>
      </c>
      <c r="CV232">
        <v>19929</v>
      </c>
      <c r="CW232">
        <v>19648</v>
      </c>
      <c r="CX232">
        <v>19812</v>
      </c>
      <c r="CY232">
        <v>19847</v>
      </c>
      <c r="CZ232">
        <v>19813</v>
      </c>
      <c r="DA232">
        <v>20014</v>
      </c>
      <c r="DB232">
        <v>20090</v>
      </c>
      <c r="DC232">
        <v>20184</v>
      </c>
      <c r="DD232">
        <v>20573</v>
      </c>
      <c r="DE232">
        <v>20795</v>
      </c>
      <c r="DF232">
        <v>20900</v>
      </c>
      <c r="DG232">
        <v>20874</v>
      </c>
      <c r="DH232">
        <v>20973</v>
      </c>
      <c r="DI232">
        <v>21060</v>
      </c>
      <c r="DJ232">
        <v>21016</v>
      </c>
      <c r="DK232">
        <v>21095</v>
      </c>
      <c r="DL232">
        <v>21486</v>
      </c>
      <c r="DM232">
        <v>21530</v>
      </c>
    </row>
    <row r="233" spans="1:117" x14ac:dyDescent="0.25">
      <c r="A233" t="s">
        <v>8156</v>
      </c>
      <c r="B233" s="200" t="str">
        <f>IF(A233="","",VLOOKUP(A233,Config!K$6:L$26,2,FALSE))</f>
        <v>Nouvelle-Aquitaine</v>
      </c>
      <c r="C233">
        <v>7</v>
      </c>
      <c r="D233" t="s">
        <v>8168</v>
      </c>
      <c r="E233" t="s">
        <v>8163</v>
      </c>
      <c r="F233" t="s">
        <v>8174</v>
      </c>
      <c r="G233" t="s">
        <v>8181</v>
      </c>
      <c r="H233" s="49">
        <v>3</v>
      </c>
      <c r="I233" s="49">
        <v>26</v>
      </c>
      <c r="K233" s="49">
        <v>20</v>
      </c>
      <c r="BT233">
        <v>26</v>
      </c>
      <c r="BU233">
        <v>27</v>
      </c>
      <c r="BV233">
        <v>27</v>
      </c>
      <c r="BW233">
        <v>28</v>
      </c>
      <c r="BX233">
        <v>29</v>
      </c>
      <c r="BY233">
        <v>29</v>
      </c>
      <c r="BZ233">
        <v>29</v>
      </c>
      <c r="CA233">
        <v>29</v>
      </c>
      <c r="CB233">
        <v>29</v>
      </c>
      <c r="CC233">
        <v>29</v>
      </c>
      <c r="CD233">
        <v>30</v>
      </c>
      <c r="CE233">
        <v>30</v>
      </c>
      <c r="CF233">
        <v>31</v>
      </c>
      <c r="CG233">
        <v>31</v>
      </c>
      <c r="CH233">
        <v>31</v>
      </c>
      <c r="CI233">
        <v>31</v>
      </c>
      <c r="CJ233">
        <v>31</v>
      </c>
      <c r="CK233">
        <v>31</v>
      </c>
      <c r="CL233">
        <v>31</v>
      </c>
      <c r="CM233">
        <v>31</v>
      </c>
      <c r="CN233">
        <v>31</v>
      </c>
      <c r="CO233">
        <v>31</v>
      </c>
      <c r="CP233">
        <v>31</v>
      </c>
      <c r="CQ233">
        <v>31</v>
      </c>
      <c r="CR233">
        <v>31</v>
      </c>
      <c r="CS233">
        <v>31</v>
      </c>
      <c r="CT233">
        <v>31</v>
      </c>
      <c r="CU233">
        <v>31</v>
      </c>
      <c r="CV233">
        <v>31</v>
      </c>
      <c r="CW233">
        <v>31</v>
      </c>
      <c r="CX233">
        <v>31</v>
      </c>
      <c r="CY233">
        <v>31</v>
      </c>
      <c r="CZ233">
        <v>31</v>
      </c>
      <c r="DA233">
        <v>31</v>
      </c>
      <c r="DB233">
        <v>31</v>
      </c>
      <c r="DC233">
        <v>31</v>
      </c>
      <c r="DD233">
        <v>31</v>
      </c>
      <c r="DE233">
        <v>31</v>
      </c>
      <c r="DF233">
        <v>31</v>
      </c>
      <c r="DG233">
        <v>31</v>
      </c>
      <c r="DH233">
        <v>31</v>
      </c>
      <c r="DI233">
        <v>31</v>
      </c>
      <c r="DJ233">
        <v>31</v>
      </c>
      <c r="DK233">
        <v>31</v>
      </c>
      <c r="DL233">
        <v>31</v>
      </c>
      <c r="DM233">
        <v>31</v>
      </c>
    </row>
    <row r="234" spans="1:117" x14ac:dyDescent="0.25">
      <c r="A234" t="s">
        <v>8156</v>
      </c>
      <c r="B234" s="200" t="str">
        <f>IF(A234="","",VLOOKUP(A234,Config!K$6:L$26,2,FALSE))</f>
        <v>Nouvelle-Aquitaine</v>
      </c>
      <c r="C234">
        <v>8</v>
      </c>
      <c r="D234" t="s">
        <v>8169</v>
      </c>
      <c r="E234" t="s">
        <v>8163</v>
      </c>
      <c r="F234" t="s">
        <v>8174</v>
      </c>
      <c r="G234" t="s">
        <v>8181</v>
      </c>
      <c r="H234" s="49">
        <v>3</v>
      </c>
      <c r="I234" s="49">
        <v>24</v>
      </c>
      <c r="K234" s="49">
        <v>20</v>
      </c>
      <c r="BT234">
        <v>21</v>
      </c>
      <c r="BU234">
        <v>21</v>
      </c>
      <c r="BV234">
        <v>21</v>
      </c>
      <c r="BW234">
        <v>23</v>
      </c>
      <c r="BX234">
        <v>23</v>
      </c>
      <c r="BY234">
        <v>24</v>
      </c>
      <c r="BZ234">
        <v>25</v>
      </c>
      <c r="CA234">
        <v>25</v>
      </c>
      <c r="CB234">
        <v>25</v>
      </c>
      <c r="CC234">
        <v>25</v>
      </c>
      <c r="CD234">
        <v>25</v>
      </c>
      <c r="CE234">
        <v>26</v>
      </c>
      <c r="CF234">
        <v>27</v>
      </c>
      <c r="CG234">
        <v>28</v>
      </c>
      <c r="CH234">
        <v>28</v>
      </c>
      <c r="CI234">
        <v>29</v>
      </c>
      <c r="CJ234">
        <v>29</v>
      </c>
      <c r="CK234">
        <v>26</v>
      </c>
      <c r="CL234">
        <v>29</v>
      </c>
      <c r="CM234">
        <v>28</v>
      </c>
      <c r="CN234">
        <v>25</v>
      </c>
      <c r="CO234">
        <v>24</v>
      </c>
      <c r="CP234">
        <v>28</v>
      </c>
      <c r="CQ234">
        <v>26</v>
      </c>
      <c r="CR234">
        <v>26</v>
      </c>
      <c r="CS234">
        <v>26</v>
      </c>
      <c r="CT234">
        <v>27</v>
      </c>
      <c r="CU234">
        <v>26</v>
      </c>
      <c r="CV234">
        <v>26</v>
      </c>
      <c r="CW234">
        <v>16</v>
      </c>
      <c r="CX234">
        <v>26</v>
      </c>
      <c r="CY234">
        <v>25</v>
      </c>
      <c r="CZ234">
        <v>28</v>
      </c>
      <c r="DA234">
        <v>29</v>
      </c>
      <c r="DB234">
        <v>28</v>
      </c>
      <c r="DC234">
        <v>28</v>
      </c>
      <c r="DD234">
        <v>28</v>
      </c>
      <c r="DE234">
        <v>29</v>
      </c>
      <c r="DF234">
        <v>29</v>
      </c>
      <c r="DG234">
        <v>29</v>
      </c>
      <c r="DH234">
        <v>29</v>
      </c>
      <c r="DI234">
        <v>30</v>
      </c>
      <c r="DJ234">
        <v>28</v>
      </c>
      <c r="DK234">
        <v>28</v>
      </c>
      <c r="DL234">
        <v>28</v>
      </c>
      <c r="DM234">
        <v>29</v>
      </c>
    </row>
    <row r="235" spans="1:117" x14ac:dyDescent="0.25">
      <c r="A235" t="s">
        <v>8156</v>
      </c>
      <c r="B235" s="200" t="str">
        <f>IF(A235="","",VLOOKUP(A235,Config!K$6:L$26,2,FALSE))</f>
        <v>Nouvelle-Aquitaine</v>
      </c>
      <c r="C235">
        <v>9</v>
      </c>
      <c r="D235" t="s">
        <v>8170</v>
      </c>
      <c r="E235" t="s">
        <v>8163</v>
      </c>
      <c r="F235" t="s">
        <v>8174</v>
      </c>
      <c r="G235" t="s">
        <v>8181</v>
      </c>
      <c r="H235" s="49">
        <v>3</v>
      </c>
      <c r="I235" s="49">
        <v>22</v>
      </c>
      <c r="K235" s="49">
        <v>20</v>
      </c>
      <c r="BT235">
        <v>34</v>
      </c>
      <c r="BU235">
        <v>34</v>
      </c>
      <c r="BV235">
        <v>34</v>
      </c>
      <c r="BW235">
        <v>34</v>
      </c>
      <c r="BX235">
        <v>34</v>
      </c>
      <c r="BY235">
        <v>34</v>
      </c>
      <c r="BZ235">
        <v>34</v>
      </c>
      <c r="CA235">
        <v>34</v>
      </c>
      <c r="CB235">
        <v>34</v>
      </c>
      <c r="CC235">
        <v>34</v>
      </c>
      <c r="CD235">
        <v>34</v>
      </c>
      <c r="CE235">
        <v>34</v>
      </c>
      <c r="CF235">
        <v>34</v>
      </c>
      <c r="CG235">
        <v>34</v>
      </c>
      <c r="CH235">
        <v>34</v>
      </c>
      <c r="CI235">
        <v>34</v>
      </c>
      <c r="CJ235">
        <v>34</v>
      </c>
      <c r="CK235">
        <v>34</v>
      </c>
      <c r="CL235">
        <v>34</v>
      </c>
      <c r="CM235">
        <v>34</v>
      </c>
      <c r="CN235">
        <v>34</v>
      </c>
      <c r="CO235">
        <v>34</v>
      </c>
      <c r="CP235">
        <v>34</v>
      </c>
      <c r="CQ235">
        <v>34</v>
      </c>
      <c r="CR235">
        <v>34</v>
      </c>
      <c r="CS235">
        <v>34</v>
      </c>
      <c r="CT235">
        <v>34</v>
      </c>
      <c r="CU235">
        <v>34</v>
      </c>
      <c r="CV235">
        <v>34</v>
      </c>
      <c r="CW235">
        <v>34</v>
      </c>
      <c r="CX235">
        <v>34</v>
      </c>
      <c r="CY235">
        <v>34</v>
      </c>
      <c r="CZ235">
        <v>34</v>
      </c>
      <c r="DA235">
        <v>34</v>
      </c>
      <c r="DB235">
        <v>34</v>
      </c>
      <c r="DC235">
        <v>34</v>
      </c>
      <c r="DD235">
        <v>34</v>
      </c>
      <c r="DE235">
        <v>34</v>
      </c>
      <c r="DF235">
        <v>34</v>
      </c>
      <c r="DG235">
        <v>34</v>
      </c>
      <c r="DH235">
        <v>34</v>
      </c>
      <c r="DI235">
        <v>34</v>
      </c>
      <c r="DJ235">
        <v>34</v>
      </c>
      <c r="DK235">
        <v>34</v>
      </c>
      <c r="DL235">
        <v>34</v>
      </c>
      <c r="DM235">
        <v>34</v>
      </c>
    </row>
    <row r="236" spans="1:117" x14ac:dyDescent="0.25">
      <c r="A236" t="s">
        <v>8156</v>
      </c>
      <c r="B236" s="200" t="str">
        <f>IF(A236="","",VLOOKUP(A236,Config!K$6:L$26,2,FALSE))</f>
        <v>Nouvelle-Aquitaine</v>
      </c>
      <c r="C236">
        <v>10</v>
      </c>
      <c r="D236" t="s">
        <v>8171</v>
      </c>
      <c r="E236" t="s">
        <v>8163</v>
      </c>
      <c r="F236" t="s">
        <v>8174</v>
      </c>
      <c r="G236" t="s">
        <v>8182</v>
      </c>
      <c r="H236" s="49">
        <v>3</v>
      </c>
      <c r="I236" s="49">
        <v>5</v>
      </c>
      <c r="K236" s="49">
        <v>2</v>
      </c>
      <c r="BT236">
        <v>135988</v>
      </c>
      <c r="BU236">
        <v>139305</v>
      </c>
      <c r="BV236">
        <v>166301</v>
      </c>
      <c r="BW236">
        <v>160326</v>
      </c>
      <c r="BX236">
        <v>150740</v>
      </c>
      <c r="BY236">
        <v>156335</v>
      </c>
      <c r="BZ236">
        <v>144593</v>
      </c>
      <c r="CA236">
        <v>142103</v>
      </c>
      <c r="CB236">
        <v>153856</v>
      </c>
      <c r="CC236">
        <v>154117</v>
      </c>
      <c r="CD236">
        <v>175419</v>
      </c>
      <c r="CE236">
        <v>198514</v>
      </c>
      <c r="CF236">
        <v>212229</v>
      </c>
      <c r="CG236">
        <v>193867</v>
      </c>
      <c r="CH236">
        <v>224656</v>
      </c>
      <c r="CI236">
        <v>206507</v>
      </c>
      <c r="CJ236">
        <v>222818</v>
      </c>
      <c r="CK236">
        <v>181752</v>
      </c>
      <c r="CL236">
        <v>229684</v>
      </c>
      <c r="CM236">
        <v>247548</v>
      </c>
      <c r="CN236">
        <v>186195</v>
      </c>
      <c r="CO236">
        <v>221710</v>
      </c>
      <c r="CP236">
        <v>283695</v>
      </c>
      <c r="CQ236">
        <v>219533</v>
      </c>
      <c r="CR236">
        <v>354866</v>
      </c>
      <c r="CS236">
        <v>343339</v>
      </c>
      <c r="CT236">
        <v>426812</v>
      </c>
      <c r="CU236">
        <v>358901</v>
      </c>
      <c r="CV236">
        <v>388805</v>
      </c>
      <c r="CW236">
        <v>275152</v>
      </c>
      <c r="CX236">
        <v>399210</v>
      </c>
      <c r="CY236">
        <v>421008</v>
      </c>
      <c r="CZ236">
        <v>501636</v>
      </c>
      <c r="DA236">
        <v>536238</v>
      </c>
      <c r="DB236">
        <v>579040</v>
      </c>
      <c r="DC236">
        <v>626557</v>
      </c>
      <c r="DD236">
        <v>738667</v>
      </c>
      <c r="DE236">
        <v>641189</v>
      </c>
      <c r="DF236">
        <v>804416</v>
      </c>
      <c r="DG236">
        <v>769322</v>
      </c>
      <c r="DH236">
        <v>771515</v>
      </c>
      <c r="DI236">
        <v>785892</v>
      </c>
      <c r="DJ236">
        <v>665823</v>
      </c>
      <c r="DK236">
        <v>734567</v>
      </c>
      <c r="DL236">
        <v>826223</v>
      </c>
      <c r="DM236">
        <v>922342</v>
      </c>
    </row>
    <row r="237" spans="1:117" x14ac:dyDescent="0.25">
      <c r="A237" t="s">
        <v>8156</v>
      </c>
      <c r="B237" s="200" t="str">
        <f>IF(A237="","",VLOOKUP(A237,Config!K$6:L$26,2,FALSE))</f>
        <v>Nouvelle-Aquitaine</v>
      </c>
      <c r="C237">
        <v>11</v>
      </c>
      <c r="D237" t="s">
        <v>8172</v>
      </c>
      <c r="E237" t="s">
        <v>8163</v>
      </c>
      <c r="F237" t="s">
        <v>8174</v>
      </c>
      <c r="G237" t="s">
        <v>8182</v>
      </c>
      <c r="H237" s="49">
        <v>3</v>
      </c>
      <c r="I237" s="49">
        <v>14</v>
      </c>
      <c r="K237" s="49">
        <v>12</v>
      </c>
      <c r="BT237">
        <v>1058</v>
      </c>
      <c r="BU237">
        <v>1244</v>
      </c>
      <c r="BV237">
        <v>4189</v>
      </c>
      <c r="BW237">
        <v>4569</v>
      </c>
      <c r="BX237">
        <v>4177</v>
      </c>
      <c r="BY237">
        <v>4397</v>
      </c>
      <c r="BZ237">
        <v>5095</v>
      </c>
      <c r="CA237">
        <v>11339</v>
      </c>
      <c r="CB237">
        <v>9338</v>
      </c>
      <c r="CC237">
        <v>9004</v>
      </c>
      <c r="CD237">
        <v>8282</v>
      </c>
      <c r="CE237">
        <v>14456</v>
      </c>
      <c r="CF237">
        <v>20654</v>
      </c>
      <c r="CG237">
        <v>14127</v>
      </c>
      <c r="CH237">
        <v>15287</v>
      </c>
      <c r="CI237">
        <v>16549</v>
      </c>
      <c r="CJ237">
        <v>15949</v>
      </c>
      <c r="CK237">
        <v>16119</v>
      </c>
      <c r="CL237">
        <v>14878</v>
      </c>
      <c r="CM237">
        <v>9359</v>
      </c>
      <c r="CN237">
        <v>11509</v>
      </c>
      <c r="CO237">
        <v>13481</v>
      </c>
      <c r="CP237">
        <v>16454</v>
      </c>
      <c r="CQ237">
        <v>21679</v>
      </c>
      <c r="CR237">
        <v>34221</v>
      </c>
      <c r="CS237">
        <v>33695</v>
      </c>
      <c r="CT237">
        <v>41370</v>
      </c>
      <c r="CU237">
        <v>30568</v>
      </c>
      <c r="CV237">
        <v>65841</v>
      </c>
      <c r="CW237">
        <v>57077</v>
      </c>
      <c r="CX237">
        <v>20376</v>
      </c>
      <c r="CY237">
        <v>14587</v>
      </c>
      <c r="CZ237">
        <v>27304</v>
      </c>
      <c r="DA237">
        <v>30694</v>
      </c>
      <c r="DB237">
        <v>29723</v>
      </c>
      <c r="DC237">
        <v>30843</v>
      </c>
      <c r="DD237">
        <v>33909</v>
      </c>
      <c r="DE237">
        <v>44091</v>
      </c>
      <c r="DF237">
        <v>89847</v>
      </c>
      <c r="DG237">
        <v>86028</v>
      </c>
      <c r="DH237">
        <v>86277</v>
      </c>
      <c r="DI237">
        <v>89509</v>
      </c>
      <c r="DJ237">
        <v>79915</v>
      </c>
      <c r="DK237">
        <v>58409</v>
      </c>
      <c r="DL237">
        <v>99766</v>
      </c>
      <c r="DM237">
        <v>106670</v>
      </c>
    </row>
    <row r="238" spans="1:117" x14ac:dyDescent="0.25">
      <c r="A238" t="s">
        <v>8156</v>
      </c>
      <c r="B238" s="200" t="str">
        <f>IF(A238="","",VLOOKUP(A238,Config!K$6:L$26,2,FALSE))</f>
        <v>Nouvelle-Aquitaine</v>
      </c>
      <c r="C238">
        <v>12</v>
      </c>
      <c r="D238" t="s">
        <v>8173</v>
      </c>
      <c r="E238" t="s">
        <v>8163</v>
      </c>
      <c r="F238" t="s">
        <v>8174</v>
      </c>
      <c r="G238" t="s">
        <v>8182</v>
      </c>
      <c r="H238" s="49">
        <v>3</v>
      </c>
      <c r="I238" s="49">
        <v>6</v>
      </c>
      <c r="K238" s="49">
        <v>2</v>
      </c>
      <c r="BT238">
        <v>130</v>
      </c>
      <c r="BU238">
        <v>135</v>
      </c>
      <c r="BV238">
        <v>137</v>
      </c>
      <c r="BW238">
        <v>138</v>
      </c>
      <c r="BX238">
        <v>143</v>
      </c>
      <c r="BY238">
        <v>143</v>
      </c>
      <c r="BZ238">
        <v>151</v>
      </c>
      <c r="CA238">
        <v>153</v>
      </c>
      <c r="CB238">
        <v>153</v>
      </c>
      <c r="CC238">
        <v>157</v>
      </c>
      <c r="CD238">
        <v>160</v>
      </c>
      <c r="CE238">
        <v>163</v>
      </c>
      <c r="CF238">
        <v>164</v>
      </c>
      <c r="CG238">
        <v>164</v>
      </c>
      <c r="CH238">
        <v>167</v>
      </c>
      <c r="CI238">
        <v>167</v>
      </c>
      <c r="CJ238">
        <v>167</v>
      </c>
      <c r="CK238">
        <v>168</v>
      </c>
      <c r="CL238">
        <v>168</v>
      </c>
      <c r="CM238">
        <v>168</v>
      </c>
      <c r="CN238">
        <v>170</v>
      </c>
      <c r="CO238">
        <v>172</v>
      </c>
      <c r="CP238">
        <v>170</v>
      </c>
      <c r="CQ238">
        <v>180</v>
      </c>
      <c r="CR238">
        <v>178</v>
      </c>
      <c r="CS238">
        <v>242</v>
      </c>
      <c r="CT238">
        <v>245</v>
      </c>
      <c r="CU238">
        <v>219</v>
      </c>
      <c r="CV238">
        <v>245</v>
      </c>
      <c r="CW238">
        <v>256</v>
      </c>
      <c r="CX238">
        <v>252</v>
      </c>
      <c r="CY238">
        <v>251</v>
      </c>
      <c r="CZ238">
        <v>261</v>
      </c>
      <c r="DA238">
        <v>266</v>
      </c>
      <c r="DB238">
        <v>270</v>
      </c>
      <c r="DC238">
        <v>270</v>
      </c>
      <c r="DD238">
        <v>274</v>
      </c>
      <c r="DE238">
        <v>340</v>
      </c>
      <c r="DF238">
        <v>343</v>
      </c>
      <c r="DG238">
        <v>346</v>
      </c>
      <c r="DH238">
        <v>348</v>
      </c>
      <c r="DI238">
        <v>350</v>
      </c>
      <c r="DJ238">
        <v>366</v>
      </c>
      <c r="DK238">
        <v>386</v>
      </c>
      <c r="DL238">
        <v>390</v>
      </c>
      <c r="DM238">
        <v>373</v>
      </c>
    </row>
    <row r="239" spans="1:117" x14ac:dyDescent="0.25">
      <c r="A239" t="s">
        <v>8156</v>
      </c>
      <c r="B239" s="200" t="str">
        <f>IF(A239="","",VLOOKUP(A239,Config!K$6:L$26,2,FALSE))</f>
        <v>Nouvelle-Aquitaine</v>
      </c>
      <c r="C239">
        <v>13</v>
      </c>
      <c r="D239" t="s">
        <v>8175</v>
      </c>
      <c r="E239" t="s">
        <v>8163</v>
      </c>
      <c r="F239" t="s">
        <v>8176</v>
      </c>
      <c r="G239" t="s">
        <v>8182</v>
      </c>
      <c r="H239" s="49">
        <v>3</v>
      </c>
      <c r="I239" s="49">
        <v>6</v>
      </c>
      <c r="K239" s="49">
        <v>2</v>
      </c>
      <c r="BT239">
        <v>26330</v>
      </c>
      <c r="BU239">
        <v>26940</v>
      </c>
      <c r="BV239">
        <v>27371</v>
      </c>
      <c r="BW239">
        <v>27782</v>
      </c>
      <c r="BX239">
        <v>27920</v>
      </c>
      <c r="BY239">
        <v>28009</v>
      </c>
      <c r="BZ239">
        <v>27908</v>
      </c>
      <c r="CA239">
        <v>28026</v>
      </c>
      <c r="CB239">
        <v>28243</v>
      </c>
      <c r="CC239">
        <v>28204</v>
      </c>
      <c r="CD239">
        <v>28296</v>
      </c>
      <c r="CE239">
        <v>29051</v>
      </c>
      <c r="CF239">
        <v>29942</v>
      </c>
      <c r="CG239">
        <v>29986</v>
      </c>
      <c r="CH239">
        <v>30264</v>
      </c>
      <c r="CI239">
        <v>30378</v>
      </c>
      <c r="CJ239">
        <v>30496</v>
      </c>
      <c r="CK239">
        <v>30535</v>
      </c>
      <c r="CL239">
        <v>30936</v>
      </c>
      <c r="CM239">
        <v>31025</v>
      </c>
      <c r="CN239">
        <v>31176</v>
      </c>
      <c r="CO239">
        <v>31297</v>
      </c>
      <c r="CP239">
        <v>31584</v>
      </c>
      <c r="CQ239">
        <v>31688</v>
      </c>
      <c r="CR239">
        <v>31940</v>
      </c>
      <c r="CS239">
        <v>32258</v>
      </c>
      <c r="CT239">
        <v>32277</v>
      </c>
      <c r="CU239">
        <v>32446</v>
      </c>
      <c r="CV239">
        <v>32487</v>
      </c>
      <c r="CW239">
        <v>31872</v>
      </c>
      <c r="CX239">
        <v>31950</v>
      </c>
      <c r="CY239">
        <v>32026</v>
      </c>
      <c r="CZ239">
        <v>32137</v>
      </c>
      <c r="DA239">
        <v>32274</v>
      </c>
      <c r="DB239">
        <v>32411</v>
      </c>
      <c r="DC239">
        <v>32365</v>
      </c>
      <c r="DD239">
        <v>32727</v>
      </c>
      <c r="DE239">
        <v>33223</v>
      </c>
      <c r="DF239">
        <v>33189</v>
      </c>
      <c r="DG239">
        <v>33248</v>
      </c>
      <c r="DH239">
        <v>33361</v>
      </c>
      <c r="DI239">
        <v>33305</v>
      </c>
      <c r="DJ239">
        <v>33408</v>
      </c>
      <c r="DK239">
        <v>33453</v>
      </c>
      <c r="DL239">
        <v>33588</v>
      </c>
      <c r="DM239">
        <v>33719</v>
      </c>
    </row>
    <row r="240" spans="1:117" x14ac:dyDescent="0.25">
      <c r="A240" t="s">
        <v>8156</v>
      </c>
      <c r="B240" s="200" t="str">
        <f>IF(A240="","",VLOOKUP(A240,Config!K$6:L$26,2,FALSE))</f>
        <v>Nouvelle-Aquitaine</v>
      </c>
      <c r="C240">
        <v>14</v>
      </c>
      <c r="D240" t="s">
        <v>8177</v>
      </c>
      <c r="E240" t="s">
        <v>29</v>
      </c>
      <c r="F240" t="s">
        <v>7955</v>
      </c>
      <c r="G240" t="s">
        <v>8183</v>
      </c>
      <c r="H240" s="49">
        <v>6</v>
      </c>
      <c r="I240" s="49">
        <v>3</v>
      </c>
      <c r="K240" s="49">
        <v>1</v>
      </c>
      <c r="BT240">
        <v>38782</v>
      </c>
      <c r="BU240">
        <v>38782</v>
      </c>
      <c r="BV240">
        <v>52160</v>
      </c>
      <c r="BW240">
        <v>52160</v>
      </c>
      <c r="BX240">
        <v>52160</v>
      </c>
      <c r="BY240">
        <v>52160</v>
      </c>
      <c r="BZ240">
        <v>52160</v>
      </c>
      <c r="CA240">
        <v>52160</v>
      </c>
      <c r="CB240">
        <v>52160</v>
      </c>
      <c r="CC240">
        <v>52160</v>
      </c>
      <c r="CD240">
        <v>52160</v>
      </c>
      <c r="CE240">
        <v>52160</v>
      </c>
      <c r="CF240">
        <v>52450</v>
      </c>
      <c r="CG240">
        <v>52450</v>
      </c>
      <c r="CH240">
        <v>52450</v>
      </c>
      <c r="CI240">
        <v>52450</v>
      </c>
      <c r="CJ240">
        <v>52450</v>
      </c>
      <c r="CK240">
        <v>52450</v>
      </c>
      <c r="CL240">
        <v>52450</v>
      </c>
      <c r="CM240">
        <v>52450</v>
      </c>
      <c r="CN240">
        <v>52450</v>
      </c>
      <c r="CO240">
        <v>52450</v>
      </c>
      <c r="CP240">
        <v>52450</v>
      </c>
      <c r="CQ240">
        <v>52450</v>
      </c>
      <c r="CR240">
        <v>53908</v>
      </c>
      <c r="CS240">
        <v>53908</v>
      </c>
      <c r="CT240">
        <v>53908</v>
      </c>
      <c r="CU240">
        <v>53908</v>
      </c>
      <c r="CV240">
        <v>53908</v>
      </c>
      <c r="CW240">
        <v>53908</v>
      </c>
      <c r="CX240">
        <v>53908</v>
      </c>
      <c r="CY240">
        <v>53908</v>
      </c>
      <c r="CZ240">
        <v>53908</v>
      </c>
      <c r="DA240">
        <v>53908</v>
      </c>
      <c r="DB240">
        <v>53908</v>
      </c>
      <c r="DC240">
        <v>53908</v>
      </c>
      <c r="DD240">
        <v>53908</v>
      </c>
      <c r="DE240">
        <v>53908</v>
      </c>
      <c r="DF240">
        <v>53908</v>
      </c>
      <c r="DG240">
        <v>53908</v>
      </c>
      <c r="DH240">
        <v>53908</v>
      </c>
      <c r="DI240">
        <v>53908</v>
      </c>
      <c r="DJ240">
        <v>53908</v>
      </c>
      <c r="DK240">
        <v>53908</v>
      </c>
      <c r="DL240">
        <v>53908</v>
      </c>
      <c r="DM240">
        <v>53908</v>
      </c>
    </row>
    <row r="241" spans="1:117" x14ac:dyDescent="0.25">
      <c r="A241" t="s">
        <v>8156</v>
      </c>
      <c r="B241" s="200" t="str">
        <f>IF(A241="","",VLOOKUP(A241,Config!K$6:L$26,2,FALSE))</f>
        <v>Nouvelle-Aquitaine</v>
      </c>
      <c r="C241">
        <v>15</v>
      </c>
      <c r="D241" t="s">
        <v>8178</v>
      </c>
      <c r="E241" t="s">
        <v>8163</v>
      </c>
      <c r="F241" t="s">
        <v>8176</v>
      </c>
      <c r="G241" t="s">
        <v>8182</v>
      </c>
      <c r="H241" s="49">
        <v>3</v>
      </c>
      <c r="I241" s="49">
        <v>10</v>
      </c>
      <c r="K241" s="49">
        <v>8</v>
      </c>
      <c r="BT241">
        <v>74002</v>
      </c>
      <c r="BU241">
        <v>90584</v>
      </c>
      <c r="BV241">
        <v>112787</v>
      </c>
      <c r="BW241">
        <v>118686</v>
      </c>
      <c r="BX241">
        <v>121353</v>
      </c>
      <c r="BY241">
        <v>101204</v>
      </c>
      <c r="BZ241">
        <v>93955</v>
      </c>
      <c r="CA241">
        <v>77546</v>
      </c>
      <c r="CB241">
        <v>112383</v>
      </c>
      <c r="CC241">
        <v>114182</v>
      </c>
      <c r="CD241">
        <v>110028</v>
      </c>
      <c r="CE241">
        <v>112640</v>
      </c>
      <c r="CF241">
        <v>111528</v>
      </c>
      <c r="CG241">
        <v>113733</v>
      </c>
      <c r="CH241">
        <v>144352</v>
      </c>
      <c r="CI241">
        <v>124991</v>
      </c>
      <c r="CJ241">
        <v>145354</v>
      </c>
      <c r="CK241">
        <v>164739</v>
      </c>
      <c r="CL241">
        <v>143132</v>
      </c>
      <c r="CM241">
        <v>128576</v>
      </c>
      <c r="CN241">
        <v>174500</v>
      </c>
      <c r="CO241">
        <v>194907</v>
      </c>
      <c r="CP241">
        <v>167079</v>
      </c>
      <c r="CQ241">
        <v>252676</v>
      </c>
      <c r="CR241">
        <v>287496</v>
      </c>
      <c r="CS241">
        <v>252893</v>
      </c>
      <c r="CT241">
        <v>334107</v>
      </c>
      <c r="CU241">
        <v>264755</v>
      </c>
      <c r="CV241">
        <v>295425</v>
      </c>
      <c r="CW241">
        <v>334233</v>
      </c>
      <c r="CX241">
        <v>194861</v>
      </c>
      <c r="CY241">
        <v>175163</v>
      </c>
      <c r="CZ241">
        <v>274928</v>
      </c>
      <c r="DA241">
        <v>307582</v>
      </c>
      <c r="DB241">
        <v>310379</v>
      </c>
      <c r="DC241">
        <v>283997</v>
      </c>
      <c r="DD241">
        <v>344374</v>
      </c>
      <c r="DE241">
        <v>326160</v>
      </c>
      <c r="DF241">
        <v>369084</v>
      </c>
      <c r="DG241">
        <v>357803</v>
      </c>
      <c r="DH241">
        <v>353636</v>
      </c>
      <c r="DI241">
        <v>373988</v>
      </c>
      <c r="DJ241">
        <v>385397</v>
      </c>
      <c r="DK241">
        <v>284760</v>
      </c>
      <c r="DL241">
        <v>379860</v>
      </c>
      <c r="DM241">
        <v>437346</v>
      </c>
    </row>
    <row r="242" spans="1:117" x14ac:dyDescent="0.25">
      <c r="A242" t="s">
        <v>8156</v>
      </c>
      <c r="B242" s="200" t="str">
        <f>IF(A242="","",VLOOKUP(A242,Config!K$6:L$26,2,FALSE))</f>
        <v>Nouvelle-Aquitaine</v>
      </c>
      <c r="C242">
        <v>16</v>
      </c>
      <c r="D242" t="s">
        <v>8179</v>
      </c>
      <c r="E242" t="s">
        <v>8163</v>
      </c>
      <c r="F242" t="s">
        <v>8176</v>
      </c>
      <c r="G242" t="s">
        <v>8182</v>
      </c>
      <c r="H242" s="49">
        <v>3</v>
      </c>
      <c r="I242" s="49">
        <v>11</v>
      </c>
      <c r="K242" s="49">
        <v>8</v>
      </c>
      <c r="BT242">
        <v>410209</v>
      </c>
      <c r="BU242">
        <v>445917</v>
      </c>
      <c r="BV242">
        <v>629873</v>
      </c>
      <c r="BW242">
        <v>608024</v>
      </c>
      <c r="BX242">
        <v>504990</v>
      </c>
      <c r="BY242">
        <v>693145</v>
      </c>
      <c r="BZ242">
        <v>582499</v>
      </c>
      <c r="CA242">
        <v>909451</v>
      </c>
      <c r="CB242">
        <v>742339</v>
      </c>
      <c r="CC242">
        <v>709336</v>
      </c>
      <c r="CD242">
        <v>700898</v>
      </c>
      <c r="CE242">
        <v>852691</v>
      </c>
      <c r="CF242">
        <v>1087722</v>
      </c>
      <c r="CG242">
        <v>809350</v>
      </c>
      <c r="CH242">
        <v>857732</v>
      </c>
      <c r="CI242">
        <v>762487</v>
      </c>
      <c r="CJ242">
        <v>862646</v>
      </c>
      <c r="CK242">
        <v>857180</v>
      </c>
      <c r="CL242">
        <v>724382</v>
      </c>
      <c r="CM242">
        <v>667453</v>
      </c>
      <c r="CN242">
        <v>762622</v>
      </c>
      <c r="CO242">
        <v>810282</v>
      </c>
      <c r="CP242">
        <v>834657</v>
      </c>
      <c r="CQ242">
        <v>979556</v>
      </c>
      <c r="CR242">
        <v>1170536</v>
      </c>
      <c r="CS242">
        <v>936682</v>
      </c>
      <c r="CT242">
        <v>1292566</v>
      </c>
      <c r="CU242">
        <v>1111969</v>
      </c>
      <c r="CV242">
        <v>1166122</v>
      </c>
      <c r="CW242">
        <v>1201922</v>
      </c>
      <c r="CX242">
        <v>1118124</v>
      </c>
      <c r="CY242">
        <v>1030706</v>
      </c>
      <c r="CZ242">
        <v>1391234</v>
      </c>
      <c r="DA242">
        <v>1379118</v>
      </c>
      <c r="DB242">
        <v>1400786</v>
      </c>
      <c r="DC242">
        <v>1290258</v>
      </c>
      <c r="DD242">
        <v>1499410</v>
      </c>
      <c r="DE242">
        <v>1449298</v>
      </c>
      <c r="DF242">
        <v>1610986</v>
      </c>
      <c r="DG242">
        <v>1624670</v>
      </c>
      <c r="DH242">
        <v>1518281</v>
      </c>
      <c r="DI242">
        <v>1614992</v>
      </c>
      <c r="DJ242">
        <v>1610079</v>
      </c>
      <c r="DK242">
        <v>1388964</v>
      </c>
      <c r="DL242">
        <v>1763335</v>
      </c>
      <c r="DM242">
        <v>1983756</v>
      </c>
    </row>
    <row r="243" spans="1:117" x14ac:dyDescent="0.25">
      <c r="A243" t="s">
        <v>249</v>
      </c>
      <c r="B243" s="200" t="str">
        <f>IF(A243="","",VLOOKUP(A243,Config!K$6:L$26,2,FALSE))</f>
        <v>Occitanie</v>
      </c>
      <c r="C243">
        <v>1</v>
      </c>
      <c r="D243" t="s">
        <v>8159</v>
      </c>
      <c r="E243" t="s">
        <v>8163</v>
      </c>
      <c r="F243" t="s">
        <v>8164</v>
      </c>
      <c r="G243" t="s">
        <v>8181</v>
      </c>
      <c r="H243" s="49">
        <v>3</v>
      </c>
      <c r="I243" s="49">
        <v>11</v>
      </c>
      <c r="K243" s="49">
        <v>10</v>
      </c>
      <c r="BT243">
        <v>223</v>
      </c>
      <c r="BU243">
        <v>223</v>
      </c>
      <c r="BV243">
        <v>219</v>
      </c>
      <c r="BW243">
        <v>220</v>
      </c>
      <c r="BX243">
        <v>221</v>
      </c>
      <c r="BY243">
        <v>226</v>
      </c>
      <c r="BZ243">
        <v>234</v>
      </c>
      <c r="CA243">
        <v>239</v>
      </c>
      <c r="CB243">
        <v>263</v>
      </c>
      <c r="CC243">
        <v>264</v>
      </c>
      <c r="CD243">
        <v>266</v>
      </c>
      <c r="CE243">
        <v>266</v>
      </c>
      <c r="CF243">
        <v>271</v>
      </c>
      <c r="CG243">
        <v>271</v>
      </c>
      <c r="CH243">
        <v>273</v>
      </c>
      <c r="CI243">
        <v>273</v>
      </c>
      <c r="CJ243">
        <v>273</v>
      </c>
      <c r="CK243">
        <v>273</v>
      </c>
      <c r="CL243">
        <v>273</v>
      </c>
      <c r="CM243">
        <v>275</v>
      </c>
      <c r="CN243">
        <v>276</v>
      </c>
      <c r="CO243">
        <v>278</v>
      </c>
      <c r="CP243">
        <v>278</v>
      </c>
      <c r="CQ243">
        <v>283</v>
      </c>
      <c r="CR243">
        <v>285</v>
      </c>
      <c r="CS243">
        <v>290</v>
      </c>
      <c r="CT243">
        <v>293</v>
      </c>
      <c r="CU243">
        <v>300</v>
      </c>
      <c r="CV243">
        <v>300</v>
      </c>
      <c r="CW243">
        <v>300</v>
      </c>
      <c r="CX243">
        <v>304</v>
      </c>
      <c r="CY243">
        <v>304</v>
      </c>
      <c r="CZ243">
        <v>305</v>
      </c>
      <c r="DA243">
        <v>305</v>
      </c>
      <c r="DB243">
        <v>309</v>
      </c>
      <c r="DC243">
        <v>309</v>
      </c>
      <c r="DD243">
        <v>310</v>
      </c>
      <c r="DE243">
        <v>312</v>
      </c>
      <c r="DF243">
        <v>312</v>
      </c>
      <c r="DG243">
        <v>313</v>
      </c>
      <c r="DH243">
        <v>313</v>
      </c>
      <c r="DI243">
        <v>313</v>
      </c>
      <c r="DJ243">
        <v>313</v>
      </c>
      <c r="DK243">
        <v>314</v>
      </c>
      <c r="DL243">
        <v>314</v>
      </c>
      <c r="DM243">
        <v>314</v>
      </c>
    </row>
    <row r="244" spans="1:117" x14ac:dyDescent="0.25">
      <c r="A244" t="s">
        <v>249</v>
      </c>
      <c r="B244" s="200" t="str">
        <f>IF(A244="","",VLOOKUP(A244,Config!K$6:L$26,2,FALSE))</f>
        <v>Occitanie</v>
      </c>
      <c r="C244">
        <v>2</v>
      </c>
      <c r="D244" t="s">
        <v>8160</v>
      </c>
      <c r="E244" t="s">
        <v>8163</v>
      </c>
      <c r="F244" t="s">
        <v>8164</v>
      </c>
      <c r="G244" t="s">
        <v>8181</v>
      </c>
      <c r="H244" s="49">
        <v>3</v>
      </c>
      <c r="I244" s="49">
        <v>12</v>
      </c>
      <c r="K244" s="49">
        <v>10</v>
      </c>
      <c r="BT244">
        <v>78</v>
      </c>
      <c r="BU244">
        <v>121</v>
      </c>
      <c r="BV244">
        <v>132</v>
      </c>
      <c r="BW244">
        <v>136</v>
      </c>
      <c r="BX244">
        <v>133</v>
      </c>
      <c r="BY244">
        <v>150</v>
      </c>
      <c r="BZ244">
        <v>103</v>
      </c>
      <c r="CA244">
        <v>138</v>
      </c>
      <c r="CB244">
        <v>159</v>
      </c>
      <c r="CC244">
        <v>165</v>
      </c>
      <c r="CD244">
        <v>160</v>
      </c>
      <c r="CE244">
        <v>151</v>
      </c>
      <c r="CF244">
        <v>156</v>
      </c>
      <c r="CG244">
        <v>165</v>
      </c>
      <c r="CH244">
        <v>170</v>
      </c>
      <c r="CI244">
        <v>186</v>
      </c>
      <c r="CJ244">
        <v>174</v>
      </c>
      <c r="CK244">
        <v>181</v>
      </c>
      <c r="CL244">
        <v>164</v>
      </c>
      <c r="CM244">
        <v>158</v>
      </c>
      <c r="CN244">
        <v>172</v>
      </c>
      <c r="CO244">
        <v>195</v>
      </c>
      <c r="CP244">
        <v>186</v>
      </c>
      <c r="CQ244">
        <v>197</v>
      </c>
      <c r="CR244">
        <v>204</v>
      </c>
      <c r="CS244">
        <v>198</v>
      </c>
      <c r="CT244">
        <v>207</v>
      </c>
      <c r="CU244">
        <v>204</v>
      </c>
      <c r="CV244">
        <v>211</v>
      </c>
      <c r="CW244">
        <v>231</v>
      </c>
      <c r="CX244">
        <v>226</v>
      </c>
      <c r="CY244">
        <v>222</v>
      </c>
      <c r="CZ244">
        <v>232</v>
      </c>
      <c r="DA244">
        <v>235</v>
      </c>
      <c r="DB244">
        <v>246</v>
      </c>
      <c r="DC244">
        <v>238</v>
      </c>
      <c r="DD244">
        <v>239</v>
      </c>
      <c r="DE244">
        <v>245</v>
      </c>
      <c r="DF244">
        <v>260</v>
      </c>
      <c r="DG244">
        <v>252</v>
      </c>
      <c r="DH244">
        <v>258</v>
      </c>
      <c r="DI244">
        <v>262</v>
      </c>
      <c r="DJ244">
        <v>233</v>
      </c>
      <c r="DK244">
        <v>253</v>
      </c>
      <c r="DL244">
        <v>259</v>
      </c>
      <c r="DM244">
        <v>262</v>
      </c>
    </row>
    <row r="245" spans="1:117" x14ac:dyDescent="0.25">
      <c r="A245" t="s">
        <v>249</v>
      </c>
      <c r="B245" s="200" t="str">
        <f>IF(A245="","",VLOOKUP(A245,Config!K$6:L$26,2,FALSE))</f>
        <v>Occitanie</v>
      </c>
      <c r="C245">
        <v>3</v>
      </c>
      <c r="D245" t="s">
        <v>8161</v>
      </c>
      <c r="E245" t="s">
        <v>8163</v>
      </c>
      <c r="F245" t="s">
        <v>8164</v>
      </c>
      <c r="G245" t="s">
        <v>8181</v>
      </c>
      <c r="H245" s="49">
        <v>3</v>
      </c>
      <c r="I245" s="49">
        <v>13</v>
      </c>
      <c r="K245" s="49">
        <v>10</v>
      </c>
      <c r="BT245">
        <v>313</v>
      </c>
      <c r="BU245">
        <v>313</v>
      </c>
      <c r="BV245">
        <v>313</v>
      </c>
      <c r="BW245">
        <v>313</v>
      </c>
      <c r="BX245">
        <v>313</v>
      </c>
      <c r="BY245">
        <v>313</v>
      </c>
      <c r="BZ245">
        <v>313</v>
      </c>
      <c r="CA245">
        <v>313</v>
      </c>
      <c r="CB245">
        <v>313</v>
      </c>
      <c r="CC245">
        <v>310</v>
      </c>
      <c r="CD245">
        <v>310</v>
      </c>
      <c r="CE245">
        <v>310</v>
      </c>
      <c r="CF245">
        <v>310</v>
      </c>
      <c r="CG245">
        <v>310</v>
      </c>
      <c r="CH245">
        <v>310</v>
      </c>
      <c r="CI245">
        <v>310</v>
      </c>
      <c r="CJ245">
        <v>310</v>
      </c>
      <c r="CK245">
        <v>310</v>
      </c>
      <c r="CL245">
        <v>310</v>
      </c>
      <c r="CM245">
        <v>310</v>
      </c>
      <c r="CN245">
        <v>310</v>
      </c>
      <c r="CO245">
        <v>310</v>
      </c>
      <c r="CP245">
        <v>310</v>
      </c>
      <c r="CQ245">
        <v>310</v>
      </c>
      <c r="CR245">
        <v>310</v>
      </c>
      <c r="CS245">
        <v>310</v>
      </c>
      <c r="CT245">
        <v>310</v>
      </c>
      <c r="CU245">
        <v>309</v>
      </c>
      <c r="CV245">
        <v>309</v>
      </c>
      <c r="CW245">
        <v>309</v>
      </c>
      <c r="CX245">
        <v>309</v>
      </c>
      <c r="CY245">
        <v>309</v>
      </c>
      <c r="CZ245">
        <v>309</v>
      </c>
      <c r="DA245">
        <v>316</v>
      </c>
      <c r="DB245">
        <v>316</v>
      </c>
      <c r="DC245">
        <v>316</v>
      </c>
      <c r="DD245">
        <v>316</v>
      </c>
      <c r="DE245">
        <v>316</v>
      </c>
      <c r="DF245">
        <v>316</v>
      </c>
      <c r="DG245">
        <v>316</v>
      </c>
      <c r="DH245">
        <v>316</v>
      </c>
      <c r="DI245">
        <v>316</v>
      </c>
      <c r="DJ245">
        <v>316</v>
      </c>
      <c r="DK245">
        <v>316</v>
      </c>
      <c r="DL245">
        <v>316</v>
      </c>
      <c r="DM245">
        <v>316</v>
      </c>
    </row>
    <row r="246" spans="1:117" x14ac:dyDescent="0.25">
      <c r="A246" t="s">
        <v>249</v>
      </c>
      <c r="B246" s="200" t="str">
        <f>IF(A246="","",VLOOKUP(A246,Config!K$6:L$26,2,FALSE))</f>
        <v>Occitanie</v>
      </c>
      <c r="C246">
        <v>4</v>
      </c>
      <c r="D246" t="s">
        <v>8162</v>
      </c>
      <c r="E246" t="s">
        <v>8163</v>
      </c>
      <c r="F246" t="s">
        <v>8164</v>
      </c>
      <c r="G246" t="s">
        <v>8181</v>
      </c>
      <c r="H246" s="49">
        <v>3</v>
      </c>
      <c r="I246" s="49">
        <v>22</v>
      </c>
      <c r="K246" s="49">
        <v>21</v>
      </c>
      <c r="BT246">
        <v>92771</v>
      </c>
      <c r="BU246">
        <v>191587</v>
      </c>
      <c r="BV246">
        <v>213079</v>
      </c>
      <c r="BW246">
        <v>233372</v>
      </c>
      <c r="BX246">
        <v>210054</v>
      </c>
      <c r="BY246">
        <v>282803</v>
      </c>
      <c r="BZ246">
        <v>145512</v>
      </c>
      <c r="CA246">
        <v>210302</v>
      </c>
      <c r="CB246">
        <v>263962</v>
      </c>
      <c r="CC246">
        <v>299888</v>
      </c>
      <c r="CD246">
        <v>272410</v>
      </c>
      <c r="CE246">
        <v>296079</v>
      </c>
      <c r="CF246">
        <v>336311</v>
      </c>
      <c r="CG246">
        <v>304416</v>
      </c>
      <c r="CH246">
        <v>348211</v>
      </c>
      <c r="CI246">
        <v>309362</v>
      </c>
      <c r="CJ246">
        <v>332289</v>
      </c>
      <c r="CK246">
        <v>349373</v>
      </c>
      <c r="CL246">
        <v>303160</v>
      </c>
      <c r="CM246">
        <v>275296</v>
      </c>
      <c r="CN246">
        <v>355715</v>
      </c>
      <c r="CO246">
        <v>399640</v>
      </c>
      <c r="CP246">
        <v>414064</v>
      </c>
      <c r="CQ246">
        <v>454287</v>
      </c>
      <c r="CR246">
        <v>535041</v>
      </c>
      <c r="CS246">
        <v>494479</v>
      </c>
      <c r="CT246">
        <v>625179</v>
      </c>
      <c r="CU246">
        <v>531000</v>
      </c>
      <c r="CV246">
        <v>578995</v>
      </c>
      <c r="CW246">
        <v>724185</v>
      </c>
      <c r="CX246">
        <v>617859</v>
      </c>
      <c r="CY246">
        <v>529514</v>
      </c>
      <c r="CZ246">
        <v>1164984</v>
      </c>
      <c r="DA246">
        <v>1765282</v>
      </c>
      <c r="DB246">
        <v>1765929</v>
      </c>
      <c r="DC246">
        <v>1805086</v>
      </c>
      <c r="DD246">
        <v>1392546</v>
      </c>
      <c r="DE246">
        <v>959889</v>
      </c>
      <c r="DF246">
        <v>1041435</v>
      </c>
      <c r="DG246">
        <v>945412</v>
      </c>
      <c r="DH246">
        <v>977411</v>
      </c>
      <c r="DI246">
        <v>1006211</v>
      </c>
      <c r="DJ246">
        <v>1037839</v>
      </c>
      <c r="DK246">
        <v>864594</v>
      </c>
      <c r="DL246">
        <v>1039505</v>
      </c>
      <c r="DM246">
        <v>1374271</v>
      </c>
    </row>
    <row r="247" spans="1:117" x14ac:dyDescent="0.25">
      <c r="A247" t="s">
        <v>249</v>
      </c>
      <c r="B247" s="200" t="str">
        <f>IF(A247="","",VLOOKUP(A247,Config!K$6:L$26,2,FALSE))</f>
        <v>Occitanie</v>
      </c>
      <c r="C247">
        <v>5</v>
      </c>
      <c r="D247" t="s">
        <v>8166</v>
      </c>
      <c r="E247" t="s">
        <v>8163</v>
      </c>
      <c r="F247" t="s">
        <v>8164</v>
      </c>
      <c r="G247" t="s">
        <v>8182</v>
      </c>
      <c r="H247" s="49">
        <v>3</v>
      </c>
      <c r="I247" s="49">
        <v>7</v>
      </c>
      <c r="K247" s="49">
        <v>2</v>
      </c>
      <c r="BT247">
        <v>175574</v>
      </c>
      <c r="BU247">
        <v>177433</v>
      </c>
      <c r="BV247">
        <v>262484</v>
      </c>
      <c r="BW247">
        <v>255953</v>
      </c>
      <c r="BX247">
        <v>189729</v>
      </c>
      <c r="BY247">
        <v>263767</v>
      </c>
      <c r="BZ247">
        <v>181005</v>
      </c>
      <c r="CA247">
        <v>411622</v>
      </c>
      <c r="CB247">
        <v>337906</v>
      </c>
      <c r="CC247">
        <v>290741</v>
      </c>
      <c r="CD247">
        <v>281666</v>
      </c>
      <c r="CE247">
        <v>357611</v>
      </c>
      <c r="CF247">
        <v>503331</v>
      </c>
      <c r="CG247">
        <v>342767</v>
      </c>
      <c r="CH247">
        <v>308125</v>
      </c>
      <c r="CI247">
        <v>283590</v>
      </c>
      <c r="CJ247">
        <v>301866</v>
      </c>
      <c r="CK247">
        <v>283055</v>
      </c>
      <c r="CL247">
        <v>222256</v>
      </c>
      <c r="CM247">
        <v>202204</v>
      </c>
      <c r="CN247">
        <v>218181</v>
      </c>
      <c r="CO247">
        <v>211732</v>
      </c>
      <c r="CP247">
        <v>226390</v>
      </c>
      <c r="CQ247">
        <v>300262</v>
      </c>
      <c r="CR247">
        <v>320234</v>
      </c>
      <c r="CS247">
        <v>216416</v>
      </c>
      <c r="CT247">
        <v>247382</v>
      </c>
      <c r="CU247">
        <v>257775</v>
      </c>
      <c r="CV247">
        <v>232936</v>
      </c>
      <c r="CW247">
        <v>217139</v>
      </c>
      <c r="CX247">
        <v>276332</v>
      </c>
      <c r="CY247">
        <v>242687</v>
      </c>
      <c r="CZ247">
        <v>346844</v>
      </c>
      <c r="DA247">
        <v>314937</v>
      </c>
      <c r="DB247">
        <v>308551</v>
      </c>
      <c r="DC247">
        <v>293741</v>
      </c>
      <c r="DD247">
        <v>333242</v>
      </c>
      <c r="DE247">
        <v>367396</v>
      </c>
      <c r="DF247">
        <v>394749</v>
      </c>
      <c r="DG247">
        <v>439899</v>
      </c>
      <c r="DH247">
        <v>385386</v>
      </c>
      <c r="DI247">
        <v>423961</v>
      </c>
      <c r="DJ247">
        <v>410154</v>
      </c>
      <c r="DK247">
        <v>381482</v>
      </c>
      <c r="DL247">
        <v>505820</v>
      </c>
      <c r="DM247">
        <v>548188</v>
      </c>
    </row>
    <row r="248" spans="1:117" x14ac:dyDescent="0.25">
      <c r="A248" t="s">
        <v>249</v>
      </c>
      <c r="B248" s="200" t="str">
        <f>IF(A248="","",VLOOKUP(A248,Config!K$6:L$26,2,FALSE))</f>
        <v>Occitanie</v>
      </c>
      <c r="C248">
        <v>6</v>
      </c>
      <c r="D248" t="s">
        <v>8167</v>
      </c>
      <c r="E248" t="s">
        <v>8163</v>
      </c>
      <c r="F248" t="s">
        <v>8164</v>
      </c>
      <c r="G248" t="s">
        <v>8182</v>
      </c>
      <c r="H248" s="49">
        <v>3</v>
      </c>
      <c r="I248" s="49">
        <v>8</v>
      </c>
      <c r="K248" s="49">
        <v>2</v>
      </c>
      <c r="BT248">
        <v>9177</v>
      </c>
      <c r="BU248">
        <v>11162</v>
      </c>
      <c r="BV248">
        <v>13691</v>
      </c>
      <c r="BW248">
        <v>13994</v>
      </c>
      <c r="BX248">
        <v>14079</v>
      </c>
      <c r="BY248">
        <v>14753</v>
      </c>
      <c r="BZ248">
        <v>14828</v>
      </c>
      <c r="CA248">
        <v>14930</v>
      </c>
      <c r="CB248">
        <v>15056</v>
      </c>
      <c r="CC248">
        <v>16422</v>
      </c>
      <c r="CD248">
        <v>16166</v>
      </c>
      <c r="CE248">
        <v>16357</v>
      </c>
      <c r="CF248">
        <v>16518</v>
      </c>
      <c r="CG248">
        <v>16501</v>
      </c>
      <c r="CH248">
        <v>16775</v>
      </c>
      <c r="CI248">
        <v>16944</v>
      </c>
      <c r="CJ248">
        <v>17075</v>
      </c>
      <c r="CK248">
        <v>17559</v>
      </c>
      <c r="CL248">
        <v>18208</v>
      </c>
      <c r="CM248">
        <v>18162</v>
      </c>
      <c r="CN248">
        <v>18406</v>
      </c>
      <c r="CO248">
        <v>18748</v>
      </c>
      <c r="CP248">
        <v>19486</v>
      </c>
      <c r="CQ248">
        <v>20240</v>
      </c>
      <c r="CR248">
        <v>19541</v>
      </c>
      <c r="CS248">
        <v>18587</v>
      </c>
      <c r="CT248">
        <v>18810</v>
      </c>
      <c r="CU248">
        <v>18760</v>
      </c>
      <c r="CV248">
        <v>19645</v>
      </c>
      <c r="CW248">
        <v>19805</v>
      </c>
      <c r="CX248">
        <v>17780</v>
      </c>
      <c r="CY248">
        <v>17827</v>
      </c>
      <c r="CZ248">
        <v>18084</v>
      </c>
      <c r="DA248">
        <v>18420</v>
      </c>
      <c r="DB248">
        <v>18568</v>
      </c>
      <c r="DC248">
        <v>19645</v>
      </c>
      <c r="DD248">
        <v>19899</v>
      </c>
      <c r="DE248">
        <v>20889</v>
      </c>
      <c r="DF248">
        <v>21050</v>
      </c>
      <c r="DG248">
        <v>21530</v>
      </c>
      <c r="DH248">
        <v>21758</v>
      </c>
      <c r="DI248">
        <v>22105</v>
      </c>
      <c r="DJ248">
        <v>22246</v>
      </c>
      <c r="DK248">
        <v>22793</v>
      </c>
      <c r="DL248">
        <v>22022</v>
      </c>
      <c r="DM248">
        <v>22533</v>
      </c>
    </row>
    <row r="249" spans="1:117" x14ac:dyDescent="0.25">
      <c r="A249" t="s">
        <v>249</v>
      </c>
      <c r="B249" s="200" t="str">
        <f>IF(A249="","",VLOOKUP(A249,Config!K$6:L$26,2,FALSE))</f>
        <v>Occitanie</v>
      </c>
      <c r="C249">
        <v>7</v>
      </c>
      <c r="D249" t="s">
        <v>8168</v>
      </c>
      <c r="E249" t="s">
        <v>8163</v>
      </c>
      <c r="F249" t="s">
        <v>8174</v>
      </c>
      <c r="G249" t="s">
        <v>8181</v>
      </c>
      <c r="H249" s="49">
        <v>3</v>
      </c>
      <c r="I249" s="49">
        <v>26</v>
      </c>
      <c r="K249" s="49">
        <v>20</v>
      </c>
      <c r="BT249">
        <v>31</v>
      </c>
      <c r="BU249">
        <v>31</v>
      </c>
      <c r="BV249">
        <v>31</v>
      </c>
      <c r="BW249">
        <v>31</v>
      </c>
      <c r="BX249">
        <v>31</v>
      </c>
      <c r="BY249">
        <v>31</v>
      </c>
      <c r="BZ249">
        <v>32</v>
      </c>
      <c r="CA249">
        <v>32</v>
      </c>
      <c r="CB249">
        <v>32</v>
      </c>
      <c r="CC249">
        <v>32</v>
      </c>
      <c r="CD249">
        <v>33</v>
      </c>
      <c r="CE249">
        <v>33</v>
      </c>
      <c r="CF249">
        <v>33</v>
      </c>
      <c r="CG249">
        <v>33</v>
      </c>
      <c r="CH249">
        <v>33</v>
      </c>
      <c r="CI249">
        <v>33</v>
      </c>
      <c r="CJ249">
        <v>33</v>
      </c>
      <c r="CK249">
        <v>34</v>
      </c>
      <c r="CL249">
        <v>34</v>
      </c>
      <c r="CM249">
        <v>35</v>
      </c>
      <c r="CN249">
        <v>35</v>
      </c>
      <c r="CO249">
        <v>35</v>
      </c>
      <c r="CP249">
        <v>35</v>
      </c>
      <c r="CQ249">
        <v>35</v>
      </c>
      <c r="CR249">
        <v>35</v>
      </c>
      <c r="CS249">
        <v>35</v>
      </c>
      <c r="CT249">
        <v>35</v>
      </c>
      <c r="CU249">
        <v>35</v>
      </c>
      <c r="CV249">
        <v>35</v>
      </c>
      <c r="CW249">
        <v>35</v>
      </c>
      <c r="CX249">
        <v>35</v>
      </c>
      <c r="CY249">
        <v>35</v>
      </c>
      <c r="CZ249">
        <v>35</v>
      </c>
      <c r="DA249">
        <v>35</v>
      </c>
      <c r="DB249">
        <v>35</v>
      </c>
      <c r="DC249">
        <v>36</v>
      </c>
      <c r="DD249">
        <v>36</v>
      </c>
      <c r="DE249">
        <v>36</v>
      </c>
      <c r="DF249">
        <v>36</v>
      </c>
      <c r="DG249">
        <v>36</v>
      </c>
      <c r="DH249">
        <v>36</v>
      </c>
      <c r="DI249">
        <v>36</v>
      </c>
      <c r="DJ249">
        <v>36</v>
      </c>
      <c r="DK249">
        <v>36</v>
      </c>
      <c r="DL249">
        <v>36</v>
      </c>
      <c r="DM249">
        <v>36</v>
      </c>
    </row>
    <row r="250" spans="1:117" x14ac:dyDescent="0.25">
      <c r="A250" t="s">
        <v>249</v>
      </c>
      <c r="B250" s="200" t="str">
        <f>IF(A250="","",VLOOKUP(A250,Config!K$6:L$26,2,FALSE))</f>
        <v>Occitanie</v>
      </c>
      <c r="C250">
        <v>8</v>
      </c>
      <c r="D250" t="s">
        <v>8169</v>
      </c>
      <c r="E250" t="s">
        <v>8163</v>
      </c>
      <c r="F250" t="s">
        <v>8174</v>
      </c>
      <c r="G250" t="s">
        <v>8181</v>
      </c>
      <c r="H250" s="49">
        <v>3</v>
      </c>
      <c r="I250" s="49">
        <v>24</v>
      </c>
      <c r="K250" s="49">
        <v>20</v>
      </c>
      <c r="BT250">
        <v>26</v>
      </c>
      <c r="BU250">
        <v>26</v>
      </c>
      <c r="BV250">
        <v>27</v>
      </c>
      <c r="BW250">
        <v>27</v>
      </c>
      <c r="BX250">
        <v>26</v>
      </c>
      <c r="BY250">
        <v>26</v>
      </c>
      <c r="BZ250">
        <v>26</v>
      </c>
      <c r="CA250">
        <v>26</v>
      </c>
      <c r="CB250">
        <v>26</v>
      </c>
      <c r="CC250">
        <v>27</v>
      </c>
      <c r="CD250">
        <v>28</v>
      </c>
      <c r="CE250">
        <v>28</v>
      </c>
      <c r="CF250">
        <v>29</v>
      </c>
      <c r="CG250">
        <v>29</v>
      </c>
      <c r="CH250">
        <v>29</v>
      </c>
      <c r="CI250">
        <v>29</v>
      </c>
      <c r="CJ250">
        <v>29</v>
      </c>
      <c r="CK250">
        <v>28</v>
      </c>
      <c r="CL250">
        <v>28</v>
      </c>
      <c r="CM250">
        <v>32</v>
      </c>
      <c r="CN250">
        <v>32</v>
      </c>
      <c r="CO250">
        <v>28</v>
      </c>
      <c r="CP250">
        <v>34</v>
      </c>
      <c r="CQ250">
        <v>33</v>
      </c>
      <c r="CR250">
        <v>34</v>
      </c>
      <c r="CS250">
        <v>33</v>
      </c>
      <c r="CT250">
        <v>34</v>
      </c>
      <c r="CU250">
        <v>34</v>
      </c>
      <c r="CV250">
        <v>34</v>
      </c>
      <c r="CW250">
        <v>30</v>
      </c>
      <c r="CX250">
        <v>35</v>
      </c>
      <c r="CY250">
        <v>34</v>
      </c>
      <c r="CZ250">
        <v>32</v>
      </c>
      <c r="DA250">
        <v>34</v>
      </c>
      <c r="DB250">
        <v>33</v>
      </c>
      <c r="DC250">
        <v>34</v>
      </c>
      <c r="DD250">
        <v>35</v>
      </c>
      <c r="DE250">
        <v>34</v>
      </c>
      <c r="DF250">
        <v>34</v>
      </c>
      <c r="DG250">
        <v>34</v>
      </c>
      <c r="DH250">
        <v>33</v>
      </c>
      <c r="DI250">
        <v>33</v>
      </c>
      <c r="DJ250">
        <v>33</v>
      </c>
      <c r="DK250">
        <v>34</v>
      </c>
      <c r="DL250">
        <v>34</v>
      </c>
      <c r="DM250">
        <v>35</v>
      </c>
    </row>
    <row r="251" spans="1:117" x14ac:dyDescent="0.25">
      <c r="A251" t="s">
        <v>249</v>
      </c>
      <c r="B251" s="200" t="str">
        <f>IF(A251="","",VLOOKUP(A251,Config!K$6:L$26,2,FALSE))</f>
        <v>Occitanie</v>
      </c>
      <c r="C251">
        <v>9</v>
      </c>
      <c r="D251" t="s">
        <v>8170</v>
      </c>
      <c r="E251" t="s">
        <v>8163</v>
      </c>
      <c r="F251" t="s">
        <v>8174</v>
      </c>
      <c r="G251" t="s">
        <v>8181</v>
      </c>
      <c r="H251" s="49">
        <v>3</v>
      </c>
      <c r="I251" s="49">
        <v>22</v>
      </c>
      <c r="K251" s="49">
        <v>20</v>
      </c>
      <c r="BT251">
        <v>44</v>
      </c>
      <c r="BU251">
        <v>44</v>
      </c>
      <c r="BV251">
        <v>44</v>
      </c>
      <c r="BW251">
        <v>44</v>
      </c>
      <c r="BX251">
        <v>44</v>
      </c>
      <c r="BY251">
        <v>41</v>
      </c>
      <c r="BZ251">
        <v>41</v>
      </c>
      <c r="CA251">
        <v>41</v>
      </c>
      <c r="CB251">
        <v>41</v>
      </c>
      <c r="CC251">
        <v>41</v>
      </c>
      <c r="CD251">
        <v>41</v>
      </c>
      <c r="CE251">
        <v>41</v>
      </c>
      <c r="CF251">
        <v>41</v>
      </c>
      <c r="CG251">
        <v>41</v>
      </c>
      <c r="CH251">
        <v>41</v>
      </c>
      <c r="CI251">
        <v>41</v>
      </c>
      <c r="CJ251">
        <v>41</v>
      </c>
      <c r="CK251">
        <v>41</v>
      </c>
      <c r="CL251">
        <v>41</v>
      </c>
      <c r="CM251">
        <v>41</v>
      </c>
      <c r="CN251">
        <v>39</v>
      </c>
      <c r="CO251">
        <v>39</v>
      </c>
      <c r="CP251">
        <v>38</v>
      </c>
      <c r="CQ251">
        <v>38</v>
      </c>
      <c r="CR251">
        <v>38</v>
      </c>
      <c r="CS251">
        <v>38</v>
      </c>
      <c r="CT251">
        <v>38</v>
      </c>
      <c r="CU251">
        <v>38</v>
      </c>
      <c r="CV251">
        <v>38</v>
      </c>
      <c r="CW251">
        <v>38</v>
      </c>
      <c r="CX251">
        <v>38</v>
      </c>
      <c r="CY251">
        <v>38</v>
      </c>
      <c r="CZ251">
        <v>38</v>
      </c>
      <c r="DA251">
        <v>38</v>
      </c>
      <c r="DB251">
        <v>38</v>
      </c>
      <c r="DC251">
        <v>38</v>
      </c>
      <c r="DD251">
        <v>38</v>
      </c>
      <c r="DE251">
        <v>38</v>
      </c>
      <c r="DF251">
        <v>38</v>
      </c>
      <c r="DG251">
        <v>38</v>
      </c>
      <c r="DH251">
        <v>38</v>
      </c>
      <c r="DI251">
        <v>38</v>
      </c>
      <c r="DJ251">
        <v>38</v>
      </c>
      <c r="DK251">
        <v>38</v>
      </c>
      <c r="DL251">
        <v>38</v>
      </c>
      <c r="DM251">
        <v>38</v>
      </c>
    </row>
    <row r="252" spans="1:117" x14ac:dyDescent="0.25">
      <c r="A252" t="s">
        <v>249</v>
      </c>
      <c r="B252" s="200" t="str">
        <f>IF(A252="","",VLOOKUP(A252,Config!K$6:L$26,2,FALSE))</f>
        <v>Occitanie</v>
      </c>
      <c r="C252">
        <v>10</v>
      </c>
      <c r="D252" t="s">
        <v>8171</v>
      </c>
      <c r="E252" t="s">
        <v>8163</v>
      </c>
      <c r="F252" t="s">
        <v>8174</v>
      </c>
      <c r="G252" t="s">
        <v>8182</v>
      </c>
      <c r="H252" s="49">
        <v>3</v>
      </c>
      <c r="I252" s="49">
        <v>5</v>
      </c>
      <c r="K252" s="49">
        <v>2</v>
      </c>
      <c r="BT252">
        <v>64305</v>
      </c>
      <c r="BU252">
        <v>64068</v>
      </c>
      <c r="BV252">
        <v>77930</v>
      </c>
      <c r="BW252">
        <v>76108</v>
      </c>
      <c r="BX252">
        <v>64178</v>
      </c>
      <c r="BY252">
        <v>74594</v>
      </c>
      <c r="BZ252">
        <v>68619</v>
      </c>
      <c r="CA252">
        <v>63282</v>
      </c>
      <c r="CB252">
        <v>66961</v>
      </c>
      <c r="CC252">
        <v>66172</v>
      </c>
      <c r="CD252">
        <v>67300</v>
      </c>
      <c r="CE252">
        <v>78149</v>
      </c>
      <c r="CF252">
        <v>89528</v>
      </c>
      <c r="CG252">
        <v>79934</v>
      </c>
      <c r="CH252">
        <v>89355</v>
      </c>
      <c r="CI252">
        <v>81968</v>
      </c>
      <c r="CJ252">
        <v>82111</v>
      </c>
      <c r="CK252">
        <v>105573</v>
      </c>
      <c r="CL252">
        <v>95499</v>
      </c>
      <c r="CM252">
        <v>98011</v>
      </c>
      <c r="CN252">
        <v>116497</v>
      </c>
      <c r="CO252">
        <v>99903</v>
      </c>
      <c r="CP252">
        <v>125943</v>
      </c>
      <c r="CQ252">
        <v>126224</v>
      </c>
      <c r="CR252">
        <v>191022</v>
      </c>
      <c r="CS252">
        <v>200221</v>
      </c>
      <c r="CT252">
        <v>244985</v>
      </c>
      <c r="CU252">
        <v>247805</v>
      </c>
      <c r="CV252">
        <v>269381</v>
      </c>
      <c r="CW252">
        <v>120924</v>
      </c>
      <c r="CX252">
        <v>290319</v>
      </c>
      <c r="CY252">
        <v>304133</v>
      </c>
      <c r="CZ252">
        <v>392330</v>
      </c>
      <c r="DA252">
        <v>430374</v>
      </c>
      <c r="DB252">
        <v>443631</v>
      </c>
      <c r="DC252">
        <v>407235</v>
      </c>
      <c r="DD252">
        <v>502629</v>
      </c>
      <c r="DE252">
        <v>462567</v>
      </c>
      <c r="DF252">
        <v>509235</v>
      </c>
      <c r="DG252">
        <v>493024</v>
      </c>
      <c r="DH252">
        <v>505719</v>
      </c>
      <c r="DI252">
        <v>532470</v>
      </c>
      <c r="DJ252">
        <v>527701</v>
      </c>
      <c r="DK252">
        <v>492980</v>
      </c>
      <c r="DL252">
        <v>582028</v>
      </c>
      <c r="DM252">
        <v>654575</v>
      </c>
    </row>
    <row r="253" spans="1:117" x14ac:dyDescent="0.25">
      <c r="A253" t="s">
        <v>249</v>
      </c>
      <c r="B253" s="200" t="str">
        <f>IF(A253="","",VLOOKUP(A253,Config!K$6:L$26,2,FALSE))</f>
        <v>Occitanie</v>
      </c>
      <c r="C253">
        <v>11</v>
      </c>
      <c r="D253" t="s">
        <v>8172</v>
      </c>
      <c r="E253" t="s">
        <v>8163</v>
      </c>
      <c r="F253" t="s">
        <v>8174</v>
      </c>
      <c r="G253" t="s">
        <v>8182</v>
      </c>
      <c r="H253" s="49">
        <v>3</v>
      </c>
      <c r="I253" s="49">
        <v>14</v>
      </c>
      <c r="K253" s="49">
        <v>12</v>
      </c>
      <c r="BT253">
        <v>593</v>
      </c>
      <c r="BU253">
        <v>688</v>
      </c>
      <c r="BV253">
        <v>1700</v>
      </c>
      <c r="BW253">
        <v>1516</v>
      </c>
      <c r="BX253">
        <v>1079</v>
      </c>
      <c r="BY253">
        <v>2825</v>
      </c>
      <c r="BZ253">
        <v>4074</v>
      </c>
      <c r="CA253">
        <v>8177</v>
      </c>
      <c r="CB253">
        <v>7228</v>
      </c>
      <c r="CC253">
        <v>6253</v>
      </c>
      <c r="CD253">
        <v>5949</v>
      </c>
      <c r="CE253">
        <v>8773</v>
      </c>
      <c r="CF253">
        <v>14435</v>
      </c>
      <c r="CG253">
        <v>8736</v>
      </c>
      <c r="CH253">
        <v>7353</v>
      </c>
      <c r="CI253">
        <v>6944</v>
      </c>
      <c r="CJ253">
        <v>6362</v>
      </c>
      <c r="CK253">
        <v>6323</v>
      </c>
      <c r="CL253">
        <v>5240</v>
      </c>
      <c r="CM253">
        <v>4455</v>
      </c>
      <c r="CN253">
        <v>5940</v>
      </c>
      <c r="CO253">
        <v>5944</v>
      </c>
      <c r="CP253">
        <v>4906</v>
      </c>
      <c r="CQ253">
        <v>10729</v>
      </c>
      <c r="CR253">
        <v>18577</v>
      </c>
      <c r="CS253">
        <v>15707</v>
      </c>
      <c r="CT253">
        <v>22580</v>
      </c>
      <c r="CU253">
        <v>25859</v>
      </c>
      <c r="CV253">
        <v>185412</v>
      </c>
      <c r="CW253">
        <v>255776</v>
      </c>
      <c r="CX253">
        <v>68001</v>
      </c>
      <c r="CY253">
        <v>19321</v>
      </c>
      <c r="CZ253">
        <v>29247</v>
      </c>
      <c r="DA253">
        <v>32456</v>
      </c>
      <c r="DB253">
        <v>44827</v>
      </c>
      <c r="DC253">
        <v>45203</v>
      </c>
      <c r="DD253">
        <v>36913</v>
      </c>
      <c r="DE253">
        <v>26884</v>
      </c>
      <c r="DF253">
        <v>46833</v>
      </c>
      <c r="DG253">
        <v>45525</v>
      </c>
      <c r="DH253">
        <v>43763</v>
      </c>
      <c r="DI253">
        <v>49088</v>
      </c>
      <c r="DJ253">
        <v>43095</v>
      </c>
      <c r="DK253">
        <v>35572</v>
      </c>
      <c r="DL253">
        <v>54312</v>
      </c>
      <c r="DM253">
        <v>56369</v>
      </c>
    </row>
    <row r="254" spans="1:117" x14ac:dyDescent="0.25">
      <c r="A254" t="s">
        <v>249</v>
      </c>
      <c r="B254" s="200" t="str">
        <f>IF(A254="","",VLOOKUP(A254,Config!K$6:L$26,2,FALSE))</f>
        <v>Occitanie</v>
      </c>
      <c r="C254">
        <v>12</v>
      </c>
      <c r="D254" t="s">
        <v>8173</v>
      </c>
      <c r="E254" t="s">
        <v>8163</v>
      </c>
      <c r="F254" t="s">
        <v>8174</v>
      </c>
      <c r="G254" t="s">
        <v>8182</v>
      </c>
      <c r="H254" s="49">
        <v>3</v>
      </c>
      <c r="I254" s="49">
        <v>6</v>
      </c>
      <c r="K254" s="49">
        <v>2</v>
      </c>
      <c r="BT254">
        <v>225</v>
      </c>
      <c r="BU254">
        <v>252</v>
      </c>
      <c r="BV254">
        <v>239</v>
      </c>
      <c r="BW254">
        <v>236</v>
      </c>
      <c r="BX254">
        <v>237</v>
      </c>
      <c r="BY254">
        <v>243</v>
      </c>
      <c r="BZ254">
        <v>253</v>
      </c>
      <c r="CA254">
        <v>256</v>
      </c>
      <c r="CB254">
        <v>270</v>
      </c>
      <c r="CC254">
        <v>295</v>
      </c>
      <c r="CD254">
        <v>294</v>
      </c>
      <c r="CE254">
        <v>302</v>
      </c>
      <c r="CF254">
        <v>305</v>
      </c>
      <c r="CG254">
        <v>306</v>
      </c>
      <c r="CH254">
        <v>314</v>
      </c>
      <c r="CI254">
        <v>321</v>
      </c>
      <c r="CJ254">
        <v>324</v>
      </c>
      <c r="CK254">
        <v>329</v>
      </c>
      <c r="CL254">
        <v>338</v>
      </c>
      <c r="CM254">
        <v>338</v>
      </c>
      <c r="CN254">
        <v>341</v>
      </c>
      <c r="CO254">
        <v>341</v>
      </c>
      <c r="CP254">
        <v>351</v>
      </c>
      <c r="CQ254">
        <v>386</v>
      </c>
      <c r="CR254">
        <v>347</v>
      </c>
      <c r="CS254">
        <v>347</v>
      </c>
      <c r="CT254">
        <v>370</v>
      </c>
      <c r="CU254">
        <v>544</v>
      </c>
      <c r="CV254">
        <v>544</v>
      </c>
      <c r="CW254">
        <v>631</v>
      </c>
      <c r="CX254">
        <v>617</v>
      </c>
      <c r="CY254">
        <v>622</v>
      </c>
      <c r="CZ254">
        <v>624</v>
      </c>
      <c r="DA254">
        <v>646</v>
      </c>
      <c r="DB254">
        <v>649</v>
      </c>
      <c r="DC254">
        <v>650</v>
      </c>
      <c r="DD254">
        <v>667</v>
      </c>
      <c r="DE254">
        <v>576</v>
      </c>
      <c r="DF254">
        <v>579</v>
      </c>
      <c r="DG254">
        <v>593</v>
      </c>
      <c r="DH254">
        <v>597</v>
      </c>
      <c r="DI254">
        <v>621</v>
      </c>
      <c r="DJ254">
        <v>620</v>
      </c>
      <c r="DK254">
        <v>624</v>
      </c>
      <c r="DL254">
        <v>644</v>
      </c>
      <c r="DM254">
        <v>781</v>
      </c>
    </row>
    <row r="255" spans="1:117" x14ac:dyDescent="0.25">
      <c r="A255" t="s">
        <v>249</v>
      </c>
      <c r="B255" s="200" t="str">
        <f>IF(A255="","",VLOOKUP(A255,Config!K$6:L$26,2,FALSE))</f>
        <v>Occitanie</v>
      </c>
      <c r="C255">
        <v>13</v>
      </c>
      <c r="D255" t="s">
        <v>8175</v>
      </c>
      <c r="E255" t="s">
        <v>8163</v>
      </c>
      <c r="F255" t="s">
        <v>8176</v>
      </c>
      <c r="G255" t="s">
        <v>8182</v>
      </c>
      <c r="H255" s="49">
        <v>3</v>
      </c>
      <c r="I255" s="49">
        <v>6</v>
      </c>
      <c r="K255" s="49">
        <v>2</v>
      </c>
      <c r="BT255">
        <v>31338</v>
      </c>
      <c r="BU255">
        <v>32498</v>
      </c>
      <c r="BV255">
        <v>32987</v>
      </c>
      <c r="BW255">
        <v>33051</v>
      </c>
      <c r="BX255">
        <v>33152</v>
      </c>
      <c r="BY255">
        <v>33311</v>
      </c>
      <c r="BZ255">
        <v>33113</v>
      </c>
      <c r="CA255">
        <v>33173</v>
      </c>
      <c r="CB255">
        <v>33260</v>
      </c>
      <c r="CC255">
        <v>33093</v>
      </c>
      <c r="CD255">
        <v>33153</v>
      </c>
      <c r="CE255">
        <v>33843</v>
      </c>
      <c r="CF255">
        <v>34978</v>
      </c>
      <c r="CG255">
        <v>35021</v>
      </c>
      <c r="CH255">
        <v>35352</v>
      </c>
      <c r="CI255">
        <v>35551</v>
      </c>
      <c r="CJ255">
        <v>35687</v>
      </c>
      <c r="CK255">
        <v>35692</v>
      </c>
      <c r="CL255">
        <v>36071</v>
      </c>
      <c r="CM255">
        <v>36122</v>
      </c>
      <c r="CN255">
        <v>36218</v>
      </c>
      <c r="CO255">
        <v>36368</v>
      </c>
      <c r="CP255">
        <v>36635</v>
      </c>
      <c r="CQ255">
        <v>36807</v>
      </c>
      <c r="CR255">
        <v>36246</v>
      </c>
      <c r="CS255">
        <v>35808</v>
      </c>
      <c r="CT255">
        <v>35735</v>
      </c>
      <c r="CU255">
        <v>35915</v>
      </c>
      <c r="CV255">
        <v>35743</v>
      </c>
      <c r="CW255">
        <v>35837</v>
      </c>
      <c r="CX255">
        <v>34969</v>
      </c>
      <c r="CY255">
        <v>35018</v>
      </c>
      <c r="CZ255">
        <v>35101</v>
      </c>
      <c r="DA255">
        <v>35155</v>
      </c>
      <c r="DB255">
        <v>35332</v>
      </c>
      <c r="DC255">
        <v>35303</v>
      </c>
      <c r="DD255">
        <v>35673</v>
      </c>
      <c r="DE255">
        <v>36236</v>
      </c>
      <c r="DF255">
        <v>36207</v>
      </c>
      <c r="DG255">
        <v>36316</v>
      </c>
      <c r="DH255">
        <v>36423</v>
      </c>
      <c r="DI255">
        <v>36633</v>
      </c>
      <c r="DJ255">
        <v>36694</v>
      </c>
      <c r="DK255">
        <v>37155</v>
      </c>
      <c r="DL255">
        <v>37615</v>
      </c>
      <c r="DM255">
        <v>37803</v>
      </c>
    </row>
    <row r="256" spans="1:117" x14ac:dyDescent="0.25">
      <c r="A256" t="s">
        <v>249</v>
      </c>
      <c r="B256" s="200" t="str">
        <f>IF(A256="","",VLOOKUP(A256,Config!K$6:L$26,2,FALSE))</f>
        <v>Occitanie</v>
      </c>
      <c r="C256">
        <v>14</v>
      </c>
      <c r="D256" t="s">
        <v>8177</v>
      </c>
      <c r="E256" t="s">
        <v>29</v>
      </c>
      <c r="F256" t="s">
        <v>7955</v>
      </c>
      <c r="G256" t="s">
        <v>8183</v>
      </c>
      <c r="H256" s="49">
        <v>6</v>
      </c>
      <c r="I256" s="49">
        <v>3</v>
      </c>
      <c r="K256" s="49">
        <v>1</v>
      </c>
      <c r="BT256">
        <v>45252</v>
      </c>
      <c r="BU256">
        <v>45252</v>
      </c>
      <c r="BV256">
        <v>62359</v>
      </c>
      <c r="BW256">
        <v>62359</v>
      </c>
      <c r="BX256">
        <v>62359</v>
      </c>
      <c r="BY256">
        <v>62359</v>
      </c>
      <c r="BZ256">
        <v>62359</v>
      </c>
      <c r="CA256">
        <v>62359</v>
      </c>
      <c r="CB256">
        <v>62359</v>
      </c>
      <c r="CC256">
        <v>62359</v>
      </c>
      <c r="CD256">
        <v>62359</v>
      </c>
      <c r="CE256">
        <v>62359</v>
      </c>
      <c r="CF256">
        <v>61449</v>
      </c>
      <c r="CG256">
        <v>61449</v>
      </c>
      <c r="CH256">
        <v>61449</v>
      </c>
      <c r="CI256">
        <v>61449</v>
      </c>
      <c r="CJ256">
        <v>61449</v>
      </c>
      <c r="CK256">
        <v>61449</v>
      </c>
      <c r="CL256">
        <v>61449</v>
      </c>
      <c r="CM256">
        <v>61449</v>
      </c>
      <c r="CN256">
        <v>61449</v>
      </c>
      <c r="CO256">
        <v>61449</v>
      </c>
      <c r="CP256">
        <v>61449</v>
      </c>
      <c r="CQ256">
        <v>61449</v>
      </c>
      <c r="CR256">
        <v>62885</v>
      </c>
      <c r="CS256">
        <v>62885</v>
      </c>
      <c r="CT256">
        <v>62885</v>
      </c>
      <c r="CU256">
        <v>62885</v>
      </c>
      <c r="CV256">
        <v>62885</v>
      </c>
      <c r="CW256">
        <v>62885</v>
      </c>
      <c r="CX256">
        <v>62885</v>
      </c>
      <c r="CY256">
        <v>62885</v>
      </c>
      <c r="CZ256">
        <v>62885</v>
      </c>
      <c r="DA256">
        <v>62885</v>
      </c>
      <c r="DB256">
        <v>62885</v>
      </c>
      <c r="DC256">
        <v>62885</v>
      </c>
      <c r="DD256">
        <v>62885</v>
      </c>
      <c r="DE256">
        <v>62885</v>
      </c>
      <c r="DF256">
        <v>62885</v>
      </c>
      <c r="DG256">
        <v>62885</v>
      </c>
      <c r="DH256">
        <v>62885</v>
      </c>
      <c r="DI256">
        <v>62885</v>
      </c>
      <c r="DJ256">
        <v>62885</v>
      </c>
      <c r="DK256">
        <v>62885</v>
      </c>
      <c r="DL256">
        <v>62885</v>
      </c>
      <c r="DM256">
        <v>62885</v>
      </c>
    </row>
    <row r="257" spans="1:117" x14ac:dyDescent="0.25">
      <c r="A257" t="s">
        <v>249</v>
      </c>
      <c r="B257" s="200" t="str">
        <f>IF(A257="","",VLOOKUP(A257,Config!K$6:L$26,2,FALSE))</f>
        <v>Occitanie</v>
      </c>
      <c r="C257">
        <v>15</v>
      </c>
      <c r="D257" t="s">
        <v>8178</v>
      </c>
      <c r="E257" t="s">
        <v>8163</v>
      </c>
      <c r="F257" t="s">
        <v>8176</v>
      </c>
      <c r="G257" t="s">
        <v>8182</v>
      </c>
      <c r="H257" s="49">
        <v>3</v>
      </c>
      <c r="I257" s="49">
        <v>10</v>
      </c>
      <c r="K257" s="49">
        <v>8</v>
      </c>
      <c r="BT257">
        <v>25957</v>
      </c>
      <c r="BU257">
        <v>63463</v>
      </c>
      <c r="BV257">
        <v>69781</v>
      </c>
      <c r="BW257">
        <v>81737</v>
      </c>
      <c r="BX257">
        <v>87619</v>
      </c>
      <c r="BY257">
        <v>83606</v>
      </c>
      <c r="BZ257">
        <v>42043</v>
      </c>
      <c r="CA257">
        <v>57300</v>
      </c>
      <c r="CB257">
        <v>139745</v>
      </c>
      <c r="CC257">
        <v>96465</v>
      </c>
      <c r="CD257">
        <v>89796</v>
      </c>
      <c r="CE257">
        <v>84829</v>
      </c>
      <c r="CF257">
        <v>103839</v>
      </c>
      <c r="CG257">
        <v>94414</v>
      </c>
      <c r="CH257">
        <v>113732</v>
      </c>
      <c r="CI257">
        <v>106721</v>
      </c>
      <c r="CJ257">
        <v>109994</v>
      </c>
      <c r="CK257">
        <v>119453</v>
      </c>
      <c r="CL257">
        <v>92053</v>
      </c>
      <c r="CM257">
        <v>80960</v>
      </c>
      <c r="CN257">
        <v>133259</v>
      </c>
      <c r="CO257">
        <v>137048</v>
      </c>
      <c r="CP257">
        <v>110884</v>
      </c>
      <c r="CQ257">
        <v>117238</v>
      </c>
      <c r="CR257">
        <v>158325</v>
      </c>
      <c r="CS257">
        <v>143815</v>
      </c>
      <c r="CT257">
        <v>197922</v>
      </c>
      <c r="CU257">
        <v>227692</v>
      </c>
      <c r="CV257">
        <v>293703</v>
      </c>
      <c r="CW257">
        <v>421655</v>
      </c>
      <c r="CX257">
        <v>441748</v>
      </c>
      <c r="CY257">
        <v>159621</v>
      </c>
      <c r="CZ257">
        <v>225093</v>
      </c>
      <c r="DA257">
        <v>271645</v>
      </c>
      <c r="DB257">
        <v>293960</v>
      </c>
      <c r="DC257">
        <v>271376</v>
      </c>
      <c r="DD257">
        <v>288455</v>
      </c>
      <c r="DE257">
        <v>262697</v>
      </c>
      <c r="DF257">
        <v>297222</v>
      </c>
      <c r="DG257">
        <v>283576</v>
      </c>
      <c r="DH257">
        <v>268655</v>
      </c>
      <c r="DI257">
        <v>284670</v>
      </c>
      <c r="DJ257">
        <v>295045</v>
      </c>
      <c r="DK257">
        <v>221552</v>
      </c>
      <c r="DL257">
        <v>323099</v>
      </c>
      <c r="DM257">
        <v>355953</v>
      </c>
    </row>
    <row r="258" spans="1:117" x14ac:dyDescent="0.25">
      <c r="A258" t="s">
        <v>249</v>
      </c>
      <c r="B258" s="200" t="str">
        <f>IF(A258="","",VLOOKUP(A258,Config!K$6:L$26,2,FALSE))</f>
        <v>Occitanie</v>
      </c>
      <c r="C258">
        <v>16</v>
      </c>
      <c r="D258" t="s">
        <v>8179</v>
      </c>
      <c r="E258" t="s">
        <v>8163</v>
      </c>
      <c r="F258" t="s">
        <v>8176</v>
      </c>
      <c r="G258" t="s">
        <v>8182</v>
      </c>
      <c r="H258" s="49">
        <v>3</v>
      </c>
      <c r="I258" s="49">
        <v>11</v>
      </c>
      <c r="K258" s="49">
        <v>8</v>
      </c>
      <c r="BT258">
        <v>264699</v>
      </c>
      <c r="BU258">
        <v>409887</v>
      </c>
      <c r="BV258">
        <v>519251</v>
      </c>
      <c r="BW258">
        <v>535426</v>
      </c>
      <c r="BX258">
        <v>406651</v>
      </c>
      <c r="BY258">
        <v>611360</v>
      </c>
      <c r="BZ258">
        <v>400269</v>
      </c>
      <c r="CA258">
        <v>927328</v>
      </c>
      <c r="CB258">
        <v>688504</v>
      </c>
      <c r="CC258">
        <v>668580</v>
      </c>
      <c r="CD258">
        <v>629065</v>
      </c>
      <c r="CE258">
        <v>775352</v>
      </c>
      <c r="CF258">
        <v>1071954</v>
      </c>
      <c r="CG258">
        <v>740283</v>
      </c>
      <c r="CH258">
        <v>739072</v>
      </c>
      <c r="CI258">
        <v>676648</v>
      </c>
      <c r="CJ258">
        <v>716526</v>
      </c>
      <c r="CK258">
        <v>683406</v>
      </c>
      <c r="CL258">
        <v>547132</v>
      </c>
      <c r="CM258">
        <v>481152</v>
      </c>
      <c r="CN258">
        <v>579650</v>
      </c>
      <c r="CO258">
        <v>550485</v>
      </c>
      <c r="CP258">
        <v>576460</v>
      </c>
      <c r="CQ258">
        <v>779192</v>
      </c>
      <c r="CR258">
        <v>882018</v>
      </c>
      <c r="CS258">
        <v>691736</v>
      </c>
      <c r="CT258">
        <v>822392</v>
      </c>
      <c r="CU258">
        <v>789800</v>
      </c>
      <c r="CV258">
        <v>705395</v>
      </c>
      <c r="CW258">
        <v>742065</v>
      </c>
      <c r="CX258">
        <v>857225</v>
      </c>
      <c r="CY258">
        <v>714354</v>
      </c>
      <c r="CZ258">
        <v>1014595</v>
      </c>
      <c r="DA258">
        <v>965047</v>
      </c>
      <c r="DB258">
        <v>1004480</v>
      </c>
      <c r="DC258">
        <v>906669</v>
      </c>
      <c r="DD258">
        <v>1016475</v>
      </c>
      <c r="DE258">
        <v>1093493</v>
      </c>
      <c r="DF258">
        <v>1123876</v>
      </c>
      <c r="DG258">
        <v>1171338</v>
      </c>
      <c r="DH258">
        <v>1063814</v>
      </c>
      <c r="DI258">
        <v>1140387</v>
      </c>
      <c r="DJ258">
        <v>1188491</v>
      </c>
      <c r="DK258">
        <v>1013609</v>
      </c>
      <c r="DL258">
        <v>1320689</v>
      </c>
      <c r="DM258">
        <v>1467992</v>
      </c>
    </row>
    <row r="259" spans="1:117" x14ac:dyDescent="0.25">
      <c r="A259" t="s">
        <v>8157</v>
      </c>
      <c r="B259" s="200" t="str">
        <f>IF(A259="","",VLOOKUP(A259,Config!K$6:L$26,2,FALSE))</f>
        <v>Pays de la Loire</v>
      </c>
      <c r="C259">
        <v>1</v>
      </c>
      <c r="D259" t="s">
        <v>8159</v>
      </c>
      <c r="E259" t="s">
        <v>8163</v>
      </c>
      <c r="F259" t="s">
        <v>8164</v>
      </c>
      <c r="G259" t="s">
        <v>8181</v>
      </c>
      <c r="H259" s="49">
        <v>3</v>
      </c>
      <c r="I259" s="49">
        <v>11</v>
      </c>
      <c r="K259" s="49">
        <v>10</v>
      </c>
      <c r="BT259">
        <v>131</v>
      </c>
      <c r="BU259">
        <v>131</v>
      </c>
      <c r="BV259">
        <v>128</v>
      </c>
      <c r="BW259">
        <v>129</v>
      </c>
      <c r="BX259">
        <v>129</v>
      </c>
      <c r="BY259">
        <v>129</v>
      </c>
      <c r="BZ259">
        <v>133</v>
      </c>
      <c r="CA259">
        <v>134</v>
      </c>
      <c r="CB259">
        <v>140</v>
      </c>
      <c r="CC259">
        <v>138</v>
      </c>
      <c r="CD259">
        <v>138</v>
      </c>
      <c r="CE259">
        <v>138</v>
      </c>
      <c r="CF259">
        <v>141</v>
      </c>
      <c r="CG259">
        <v>141</v>
      </c>
      <c r="CH259">
        <v>141</v>
      </c>
      <c r="CI259">
        <v>141</v>
      </c>
      <c r="CJ259">
        <v>141</v>
      </c>
      <c r="CK259">
        <v>141</v>
      </c>
      <c r="CL259">
        <v>141</v>
      </c>
      <c r="CM259">
        <v>141</v>
      </c>
      <c r="CN259">
        <v>141</v>
      </c>
      <c r="CO259">
        <v>142</v>
      </c>
      <c r="CP259">
        <v>144</v>
      </c>
      <c r="CQ259">
        <v>148</v>
      </c>
      <c r="CR259">
        <v>149</v>
      </c>
      <c r="CS259">
        <v>149</v>
      </c>
      <c r="CT259">
        <v>149</v>
      </c>
      <c r="CU259">
        <v>150</v>
      </c>
      <c r="CV259">
        <v>150</v>
      </c>
      <c r="CW259">
        <v>150</v>
      </c>
      <c r="CX259">
        <v>150</v>
      </c>
      <c r="CY259">
        <v>150</v>
      </c>
      <c r="CZ259">
        <v>151</v>
      </c>
      <c r="DA259">
        <v>151</v>
      </c>
      <c r="DB259">
        <v>153</v>
      </c>
      <c r="DC259">
        <v>153</v>
      </c>
      <c r="DD259">
        <v>153</v>
      </c>
      <c r="DE259">
        <v>153</v>
      </c>
      <c r="DF259">
        <v>153</v>
      </c>
      <c r="DG259">
        <v>154</v>
      </c>
      <c r="DH259">
        <v>154</v>
      </c>
      <c r="DI259">
        <v>154</v>
      </c>
      <c r="DJ259">
        <v>154</v>
      </c>
      <c r="DK259">
        <v>154</v>
      </c>
      <c r="DL259">
        <v>155</v>
      </c>
      <c r="DM259">
        <v>155</v>
      </c>
    </row>
    <row r="260" spans="1:117" x14ac:dyDescent="0.25">
      <c r="A260" t="s">
        <v>8157</v>
      </c>
      <c r="B260" s="200" t="str">
        <f>IF(A260="","",VLOOKUP(A260,Config!K$6:L$26,2,FALSE))</f>
        <v>Pays de la Loire</v>
      </c>
      <c r="C260">
        <v>2</v>
      </c>
      <c r="D260" t="s">
        <v>8160</v>
      </c>
      <c r="E260" t="s">
        <v>8163</v>
      </c>
      <c r="F260" t="s">
        <v>8164</v>
      </c>
      <c r="G260" t="s">
        <v>8181</v>
      </c>
      <c r="H260" s="49">
        <v>3</v>
      </c>
      <c r="I260" s="49">
        <v>12</v>
      </c>
      <c r="K260" s="49">
        <v>10</v>
      </c>
      <c r="BT260">
        <v>65</v>
      </c>
      <c r="BU260">
        <v>64</v>
      </c>
      <c r="BV260">
        <v>64</v>
      </c>
      <c r="BW260">
        <v>73</v>
      </c>
      <c r="BX260">
        <v>71</v>
      </c>
      <c r="BY260">
        <v>74</v>
      </c>
      <c r="BZ260">
        <v>75</v>
      </c>
      <c r="CA260">
        <v>75</v>
      </c>
      <c r="CB260">
        <v>81</v>
      </c>
      <c r="CC260">
        <v>80</v>
      </c>
      <c r="CD260">
        <v>87</v>
      </c>
      <c r="CE260">
        <v>89</v>
      </c>
      <c r="CF260">
        <v>90</v>
      </c>
      <c r="CG260">
        <v>90</v>
      </c>
      <c r="CH260">
        <v>93</v>
      </c>
      <c r="CI260">
        <v>94</v>
      </c>
      <c r="CJ260">
        <v>95</v>
      </c>
      <c r="CK260">
        <v>101</v>
      </c>
      <c r="CL260">
        <v>100</v>
      </c>
      <c r="CM260">
        <v>96</v>
      </c>
      <c r="CN260">
        <v>102</v>
      </c>
      <c r="CO260">
        <v>108</v>
      </c>
      <c r="CP260">
        <v>107</v>
      </c>
      <c r="CQ260">
        <v>107</v>
      </c>
      <c r="CR260">
        <v>103</v>
      </c>
      <c r="CS260">
        <v>110</v>
      </c>
      <c r="CT260">
        <v>112</v>
      </c>
      <c r="CU260">
        <v>115</v>
      </c>
      <c r="CV260">
        <v>115</v>
      </c>
      <c r="CW260">
        <v>115</v>
      </c>
      <c r="CX260">
        <v>113</v>
      </c>
      <c r="CY260">
        <v>112</v>
      </c>
      <c r="CZ260">
        <v>117</v>
      </c>
      <c r="DA260">
        <v>119</v>
      </c>
      <c r="DB260">
        <v>120</v>
      </c>
      <c r="DC260">
        <v>122</v>
      </c>
      <c r="DD260">
        <v>123</v>
      </c>
      <c r="DE260">
        <v>125</v>
      </c>
      <c r="DF260">
        <v>124</v>
      </c>
      <c r="DG260">
        <v>124</v>
      </c>
      <c r="DH260">
        <v>123</v>
      </c>
      <c r="DI260">
        <v>124</v>
      </c>
      <c r="DJ260">
        <v>114</v>
      </c>
      <c r="DK260">
        <v>128</v>
      </c>
      <c r="DL260">
        <v>123</v>
      </c>
      <c r="DM260">
        <v>120</v>
      </c>
    </row>
    <row r="261" spans="1:117" x14ac:dyDescent="0.25">
      <c r="A261" t="s">
        <v>8157</v>
      </c>
      <c r="B261" s="200" t="str">
        <f>IF(A261="","",VLOOKUP(A261,Config!K$6:L$26,2,FALSE))</f>
        <v>Pays de la Loire</v>
      </c>
      <c r="C261">
        <v>3</v>
      </c>
      <c r="D261" t="s">
        <v>8161</v>
      </c>
      <c r="E261" t="s">
        <v>8163</v>
      </c>
      <c r="F261" t="s">
        <v>8164</v>
      </c>
      <c r="G261" t="s">
        <v>8181</v>
      </c>
      <c r="H261" s="49">
        <v>3</v>
      </c>
      <c r="I261" s="49">
        <v>13</v>
      </c>
      <c r="K261" s="49">
        <v>10</v>
      </c>
      <c r="BT261">
        <v>160</v>
      </c>
      <c r="BU261">
        <v>160</v>
      </c>
      <c r="BV261">
        <v>160</v>
      </c>
      <c r="BW261">
        <v>160</v>
      </c>
      <c r="BX261">
        <v>160</v>
      </c>
      <c r="BY261">
        <v>160</v>
      </c>
      <c r="BZ261">
        <v>160</v>
      </c>
      <c r="CA261">
        <v>160</v>
      </c>
      <c r="CB261">
        <v>160</v>
      </c>
      <c r="CC261">
        <v>156</v>
      </c>
      <c r="CD261">
        <v>156</v>
      </c>
      <c r="CE261">
        <v>156</v>
      </c>
      <c r="CF261">
        <v>156</v>
      </c>
      <c r="CG261">
        <v>156</v>
      </c>
      <c r="CH261">
        <v>156</v>
      </c>
      <c r="CI261">
        <v>156</v>
      </c>
      <c r="CJ261">
        <v>156</v>
      </c>
      <c r="CK261">
        <v>156</v>
      </c>
      <c r="CL261">
        <v>156</v>
      </c>
      <c r="CM261">
        <v>156</v>
      </c>
      <c r="CN261">
        <v>156</v>
      </c>
      <c r="CO261">
        <v>156</v>
      </c>
      <c r="CP261">
        <v>156</v>
      </c>
      <c r="CQ261">
        <v>156</v>
      </c>
      <c r="CR261">
        <v>156</v>
      </c>
      <c r="CS261">
        <v>156</v>
      </c>
      <c r="CT261">
        <v>156</v>
      </c>
      <c r="CU261">
        <v>156</v>
      </c>
      <c r="CV261">
        <v>156</v>
      </c>
      <c r="CW261">
        <v>156</v>
      </c>
      <c r="CX261">
        <v>156</v>
      </c>
      <c r="CY261">
        <v>156</v>
      </c>
      <c r="CZ261">
        <v>156</v>
      </c>
      <c r="DA261">
        <v>162</v>
      </c>
      <c r="DB261">
        <v>162</v>
      </c>
      <c r="DC261">
        <v>162</v>
      </c>
      <c r="DD261">
        <v>162</v>
      </c>
      <c r="DE261">
        <v>162</v>
      </c>
      <c r="DF261">
        <v>162</v>
      </c>
      <c r="DG261">
        <v>162</v>
      </c>
      <c r="DH261">
        <v>162</v>
      </c>
      <c r="DI261">
        <v>162</v>
      </c>
      <c r="DJ261">
        <v>162</v>
      </c>
      <c r="DK261">
        <v>162</v>
      </c>
      <c r="DL261">
        <v>162</v>
      </c>
      <c r="DM261">
        <v>162</v>
      </c>
    </row>
    <row r="262" spans="1:117" x14ac:dyDescent="0.25">
      <c r="A262" t="s">
        <v>8157</v>
      </c>
      <c r="B262" s="200" t="str">
        <f>IF(A262="","",VLOOKUP(A262,Config!K$6:L$26,2,FALSE))</f>
        <v>Pays de la Loire</v>
      </c>
      <c r="C262">
        <v>4</v>
      </c>
      <c r="D262" t="s">
        <v>8162</v>
      </c>
      <c r="E262" t="s">
        <v>8163</v>
      </c>
      <c r="F262" t="s">
        <v>8164</v>
      </c>
      <c r="G262" t="s">
        <v>8181</v>
      </c>
      <c r="H262" s="49">
        <v>3</v>
      </c>
      <c r="I262" s="49">
        <v>22</v>
      </c>
      <c r="K262" s="49">
        <v>21</v>
      </c>
      <c r="BT262">
        <v>26100</v>
      </c>
      <c r="BU262">
        <v>41940</v>
      </c>
      <c r="BV262">
        <v>47949</v>
      </c>
      <c r="BW262">
        <v>121954</v>
      </c>
      <c r="BX262">
        <v>108927</v>
      </c>
      <c r="BY262">
        <v>152522</v>
      </c>
      <c r="BZ262">
        <v>130365</v>
      </c>
      <c r="CA262">
        <v>110321</v>
      </c>
      <c r="CB262">
        <v>144853</v>
      </c>
      <c r="CC262">
        <v>153820</v>
      </c>
      <c r="CD262">
        <v>147056</v>
      </c>
      <c r="CE262">
        <v>164495</v>
      </c>
      <c r="CF262">
        <v>165867</v>
      </c>
      <c r="CG262">
        <v>158298</v>
      </c>
      <c r="CH262">
        <v>218082</v>
      </c>
      <c r="CI262">
        <v>194611</v>
      </c>
      <c r="CJ262">
        <v>234150</v>
      </c>
      <c r="CK262">
        <v>236268</v>
      </c>
      <c r="CL262">
        <v>201925</v>
      </c>
      <c r="CM262">
        <v>183637</v>
      </c>
      <c r="CN262">
        <v>236955</v>
      </c>
      <c r="CO262">
        <v>255888</v>
      </c>
      <c r="CP262">
        <v>247285</v>
      </c>
      <c r="CQ262">
        <v>392028</v>
      </c>
      <c r="CR262">
        <v>473921</v>
      </c>
      <c r="CS262">
        <v>412899</v>
      </c>
      <c r="CT262">
        <v>545527</v>
      </c>
      <c r="CU262">
        <v>435367</v>
      </c>
      <c r="CV262">
        <v>494325</v>
      </c>
      <c r="CW262">
        <v>572770</v>
      </c>
      <c r="CX262">
        <v>504187</v>
      </c>
      <c r="CY262">
        <v>411514</v>
      </c>
      <c r="CZ262">
        <v>530925</v>
      </c>
      <c r="DA262">
        <v>586391</v>
      </c>
      <c r="DB262">
        <v>594874</v>
      </c>
      <c r="DC262">
        <v>593234</v>
      </c>
      <c r="DD262">
        <v>655504</v>
      </c>
      <c r="DE262">
        <v>647128</v>
      </c>
      <c r="DF262">
        <v>649983</v>
      </c>
      <c r="DG262">
        <v>667606</v>
      </c>
      <c r="DH262">
        <v>648312</v>
      </c>
      <c r="DI262">
        <v>724388</v>
      </c>
      <c r="DJ262">
        <v>723832</v>
      </c>
      <c r="DK262">
        <v>570614</v>
      </c>
      <c r="DL262">
        <v>735133</v>
      </c>
      <c r="DM262">
        <v>837055</v>
      </c>
    </row>
    <row r="263" spans="1:117" x14ac:dyDescent="0.25">
      <c r="A263" t="s">
        <v>8157</v>
      </c>
      <c r="B263" s="200" t="str">
        <f>IF(A263="","",VLOOKUP(A263,Config!K$6:L$26,2,FALSE))</f>
        <v>Pays de la Loire</v>
      </c>
      <c r="C263">
        <v>5</v>
      </c>
      <c r="D263" t="s">
        <v>8166</v>
      </c>
      <c r="E263" t="s">
        <v>8163</v>
      </c>
      <c r="F263" t="s">
        <v>8164</v>
      </c>
      <c r="G263" t="s">
        <v>8182</v>
      </c>
      <c r="H263" s="49">
        <v>3</v>
      </c>
      <c r="I263" s="49">
        <v>7</v>
      </c>
      <c r="K263" s="49">
        <v>2</v>
      </c>
      <c r="BT263">
        <v>52061</v>
      </c>
      <c r="BU263">
        <v>63343</v>
      </c>
      <c r="BV263">
        <v>84772</v>
      </c>
      <c r="BW263">
        <v>90702</v>
      </c>
      <c r="BX263">
        <v>67330</v>
      </c>
      <c r="BY263">
        <v>107775</v>
      </c>
      <c r="BZ263">
        <v>85590</v>
      </c>
      <c r="CA263">
        <v>162549</v>
      </c>
      <c r="CB263">
        <v>121415</v>
      </c>
      <c r="CC263">
        <v>127699</v>
      </c>
      <c r="CD263">
        <v>133576</v>
      </c>
      <c r="CE263">
        <v>172178</v>
      </c>
      <c r="CF263">
        <v>229348</v>
      </c>
      <c r="CG263">
        <v>150086</v>
      </c>
      <c r="CH263">
        <v>146852</v>
      </c>
      <c r="CI263">
        <v>154765</v>
      </c>
      <c r="CJ263">
        <v>176993</v>
      </c>
      <c r="CK263">
        <v>158577</v>
      </c>
      <c r="CL263">
        <v>128275</v>
      </c>
      <c r="CM263">
        <v>118027</v>
      </c>
      <c r="CN263">
        <v>122855</v>
      </c>
      <c r="CO263">
        <v>129427</v>
      </c>
      <c r="CP263">
        <v>135528</v>
      </c>
      <c r="CQ263">
        <v>192006</v>
      </c>
      <c r="CR263">
        <v>197725</v>
      </c>
      <c r="CS263">
        <v>131417</v>
      </c>
      <c r="CT263">
        <v>172016</v>
      </c>
      <c r="CU263">
        <v>169789</v>
      </c>
      <c r="CV263">
        <v>171677</v>
      </c>
      <c r="CW263">
        <v>176791</v>
      </c>
      <c r="CX263">
        <v>195035</v>
      </c>
      <c r="CY263">
        <v>162985</v>
      </c>
      <c r="CZ263">
        <v>240718</v>
      </c>
      <c r="DA263">
        <v>200735</v>
      </c>
      <c r="DB263">
        <v>201891</v>
      </c>
      <c r="DC263">
        <v>198872</v>
      </c>
      <c r="DD263">
        <v>223885</v>
      </c>
      <c r="DE263">
        <v>229935</v>
      </c>
      <c r="DF263">
        <v>252527</v>
      </c>
      <c r="DG263">
        <v>302350</v>
      </c>
      <c r="DH263">
        <v>257639</v>
      </c>
      <c r="DI263">
        <v>291052</v>
      </c>
      <c r="DJ263">
        <v>292837</v>
      </c>
      <c r="DK263">
        <v>278629</v>
      </c>
      <c r="DL263">
        <v>351031</v>
      </c>
      <c r="DM263">
        <v>382019</v>
      </c>
    </row>
    <row r="264" spans="1:117" x14ac:dyDescent="0.25">
      <c r="A264" t="s">
        <v>8157</v>
      </c>
      <c r="B264" s="200" t="str">
        <f>IF(A264="","",VLOOKUP(A264,Config!K$6:L$26,2,FALSE))</f>
        <v>Pays de la Loire</v>
      </c>
      <c r="C264">
        <v>6</v>
      </c>
      <c r="D264" t="s">
        <v>8167</v>
      </c>
      <c r="E264" t="s">
        <v>8163</v>
      </c>
      <c r="F264" t="s">
        <v>8164</v>
      </c>
      <c r="G264" t="s">
        <v>8182</v>
      </c>
      <c r="H264" s="49">
        <v>3</v>
      </c>
      <c r="I264" s="49">
        <v>8</v>
      </c>
      <c r="K264" s="49">
        <v>2</v>
      </c>
      <c r="BT264">
        <v>6092</v>
      </c>
      <c r="BU264">
        <v>6123</v>
      </c>
      <c r="BV264">
        <v>5818</v>
      </c>
      <c r="BW264">
        <v>6508</v>
      </c>
      <c r="BX264">
        <v>6526</v>
      </c>
      <c r="BY264">
        <v>7483</v>
      </c>
      <c r="BZ264">
        <v>7668</v>
      </c>
      <c r="CA264">
        <v>7835</v>
      </c>
      <c r="CB264">
        <v>7907</v>
      </c>
      <c r="CC264">
        <v>9343</v>
      </c>
      <c r="CD264">
        <v>9372</v>
      </c>
      <c r="CE264">
        <v>9382</v>
      </c>
      <c r="CF264">
        <v>9752</v>
      </c>
      <c r="CG264">
        <v>9754</v>
      </c>
      <c r="CH264">
        <v>10596</v>
      </c>
      <c r="CI264">
        <v>11145</v>
      </c>
      <c r="CJ264">
        <v>11261</v>
      </c>
      <c r="CK264">
        <v>11285</v>
      </c>
      <c r="CL264">
        <v>11698</v>
      </c>
      <c r="CM264">
        <v>11834</v>
      </c>
      <c r="CN264">
        <v>12147</v>
      </c>
      <c r="CO264">
        <v>12568</v>
      </c>
      <c r="CP264">
        <v>13123</v>
      </c>
      <c r="CQ264">
        <v>13463</v>
      </c>
      <c r="CR264">
        <v>14277</v>
      </c>
      <c r="CS264">
        <v>14147</v>
      </c>
      <c r="CT264">
        <v>14662</v>
      </c>
      <c r="CU264">
        <v>14514</v>
      </c>
      <c r="CV264">
        <v>15048</v>
      </c>
      <c r="CW264">
        <v>15812</v>
      </c>
      <c r="CX264">
        <v>16033</v>
      </c>
      <c r="CY264">
        <v>16177</v>
      </c>
      <c r="CZ264">
        <v>16221</v>
      </c>
      <c r="DA264">
        <v>16415</v>
      </c>
      <c r="DB264">
        <v>16623</v>
      </c>
      <c r="DC264">
        <v>16512</v>
      </c>
      <c r="DD264">
        <v>16587</v>
      </c>
      <c r="DE264">
        <v>16868</v>
      </c>
      <c r="DF264">
        <v>16925</v>
      </c>
      <c r="DG264">
        <v>17165</v>
      </c>
      <c r="DH264">
        <v>17307</v>
      </c>
      <c r="DI264">
        <v>17376</v>
      </c>
      <c r="DJ264">
        <v>17466</v>
      </c>
      <c r="DK264">
        <v>17472</v>
      </c>
      <c r="DL264">
        <v>17638</v>
      </c>
      <c r="DM264">
        <v>17770</v>
      </c>
    </row>
    <row r="265" spans="1:117" x14ac:dyDescent="0.25">
      <c r="A265" t="s">
        <v>8157</v>
      </c>
      <c r="B265" s="200" t="str">
        <f>IF(A265="","",VLOOKUP(A265,Config!K$6:L$26,2,FALSE))</f>
        <v>Pays de la Loire</v>
      </c>
      <c r="C265">
        <v>7</v>
      </c>
      <c r="D265" t="s">
        <v>8168</v>
      </c>
      <c r="E265" t="s">
        <v>8163</v>
      </c>
      <c r="F265" t="s">
        <v>8174</v>
      </c>
      <c r="G265" t="s">
        <v>8181</v>
      </c>
      <c r="H265" s="49">
        <v>3</v>
      </c>
      <c r="I265" s="49">
        <v>26</v>
      </c>
      <c r="K265" s="49">
        <v>20</v>
      </c>
      <c r="BT265">
        <v>14</v>
      </c>
      <c r="BU265">
        <v>15</v>
      </c>
      <c r="BV265">
        <v>15</v>
      </c>
      <c r="BW265">
        <v>15</v>
      </c>
      <c r="BX265">
        <v>16</v>
      </c>
      <c r="BY265">
        <v>16</v>
      </c>
      <c r="BZ265">
        <v>17</v>
      </c>
      <c r="CA265">
        <v>17</v>
      </c>
      <c r="CB265">
        <v>17</v>
      </c>
      <c r="CC265">
        <v>17</v>
      </c>
      <c r="CD265">
        <v>20</v>
      </c>
      <c r="CE265">
        <v>20</v>
      </c>
      <c r="CF265">
        <v>20</v>
      </c>
      <c r="CG265">
        <v>20</v>
      </c>
      <c r="CH265">
        <v>20</v>
      </c>
      <c r="CI265">
        <v>20</v>
      </c>
      <c r="CJ265">
        <v>21</v>
      </c>
      <c r="CK265">
        <v>21</v>
      </c>
      <c r="CL265">
        <v>22</v>
      </c>
      <c r="CM265">
        <v>22</v>
      </c>
      <c r="CN265">
        <v>22</v>
      </c>
      <c r="CO265">
        <v>22</v>
      </c>
      <c r="CP265">
        <v>22</v>
      </c>
      <c r="CQ265">
        <v>22</v>
      </c>
      <c r="CR265">
        <v>22</v>
      </c>
      <c r="CS265">
        <v>22</v>
      </c>
      <c r="CT265">
        <v>23</v>
      </c>
      <c r="CU265">
        <v>23</v>
      </c>
      <c r="CV265">
        <v>23</v>
      </c>
      <c r="CW265">
        <v>23</v>
      </c>
      <c r="CX265">
        <v>23</v>
      </c>
      <c r="CY265">
        <v>23</v>
      </c>
      <c r="CZ265">
        <v>23</v>
      </c>
      <c r="DA265">
        <v>23</v>
      </c>
      <c r="DB265">
        <v>23</v>
      </c>
      <c r="DC265">
        <v>23</v>
      </c>
      <c r="DD265">
        <v>23</v>
      </c>
      <c r="DE265">
        <v>23</v>
      </c>
      <c r="DF265">
        <v>23</v>
      </c>
      <c r="DG265">
        <v>23</v>
      </c>
      <c r="DH265">
        <v>23</v>
      </c>
      <c r="DI265">
        <v>23</v>
      </c>
      <c r="DJ265">
        <v>23</v>
      </c>
      <c r="DK265">
        <v>23</v>
      </c>
      <c r="DL265">
        <v>23</v>
      </c>
      <c r="DM265">
        <v>23</v>
      </c>
    </row>
    <row r="266" spans="1:117" x14ac:dyDescent="0.25">
      <c r="A266" t="s">
        <v>8157</v>
      </c>
      <c r="B266" s="200" t="str">
        <f>IF(A266="","",VLOOKUP(A266,Config!K$6:L$26,2,FALSE))</f>
        <v>Pays de la Loire</v>
      </c>
      <c r="C266">
        <v>8</v>
      </c>
      <c r="D266" t="s">
        <v>8169</v>
      </c>
      <c r="E266" t="s">
        <v>8163</v>
      </c>
      <c r="F266" t="s">
        <v>8174</v>
      </c>
      <c r="G266" t="s">
        <v>8181</v>
      </c>
      <c r="H266" s="49">
        <v>3</v>
      </c>
      <c r="I266" s="49">
        <v>24</v>
      </c>
      <c r="K266" s="49">
        <v>20</v>
      </c>
      <c r="BT266">
        <v>11</v>
      </c>
      <c r="BU266">
        <v>11</v>
      </c>
      <c r="BV266">
        <v>11</v>
      </c>
      <c r="BW266">
        <v>11</v>
      </c>
      <c r="BX266">
        <v>12</v>
      </c>
      <c r="BY266">
        <v>11</v>
      </c>
      <c r="BZ266">
        <v>14</v>
      </c>
      <c r="CA266">
        <v>13</v>
      </c>
      <c r="CB266">
        <v>14</v>
      </c>
      <c r="CC266">
        <v>13</v>
      </c>
      <c r="CD266">
        <v>14</v>
      </c>
      <c r="CE266">
        <v>15</v>
      </c>
      <c r="CF266">
        <v>15</v>
      </c>
      <c r="CG266">
        <v>14</v>
      </c>
      <c r="CH266">
        <v>15</v>
      </c>
      <c r="CI266">
        <v>14</v>
      </c>
      <c r="CJ266">
        <v>15</v>
      </c>
      <c r="CK266">
        <v>11</v>
      </c>
      <c r="CL266">
        <v>15</v>
      </c>
      <c r="CM266">
        <v>14</v>
      </c>
      <c r="CN266">
        <v>15</v>
      </c>
      <c r="CO266">
        <v>12</v>
      </c>
      <c r="CP266">
        <v>17</v>
      </c>
      <c r="CQ266">
        <v>16</v>
      </c>
      <c r="CR266">
        <v>14</v>
      </c>
      <c r="CS266">
        <v>15</v>
      </c>
      <c r="CT266">
        <v>16</v>
      </c>
      <c r="CU266">
        <v>16</v>
      </c>
      <c r="CV266">
        <v>17</v>
      </c>
      <c r="CW266">
        <v>14</v>
      </c>
      <c r="CX266">
        <v>17</v>
      </c>
      <c r="CY266">
        <v>17</v>
      </c>
      <c r="CZ266">
        <v>18</v>
      </c>
      <c r="DA266">
        <v>17</v>
      </c>
      <c r="DB266">
        <v>17</v>
      </c>
      <c r="DC266">
        <v>17</v>
      </c>
      <c r="DD266">
        <v>17</v>
      </c>
      <c r="DE266">
        <v>17</v>
      </c>
      <c r="DF266">
        <v>17</v>
      </c>
      <c r="DG266">
        <v>18</v>
      </c>
      <c r="DH266">
        <v>19</v>
      </c>
      <c r="DI266">
        <v>19</v>
      </c>
      <c r="DJ266">
        <v>18</v>
      </c>
      <c r="DK266">
        <v>18</v>
      </c>
      <c r="DL266">
        <v>18</v>
      </c>
      <c r="DM266">
        <v>19</v>
      </c>
    </row>
    <row r="267" spans="1:117" x14ac:dyDescent="0.25">
      <c r="A267" t="s">
        <v>8157</v>
      </c>
      <c r="B267" s="200" t="str">
        <f>IF(A267="","",VLOOKUP(A267,Config!K$6:L$26,2,FALSE))</f>
        <v>Pays de la Loire</v>
      </c>
      <c r="C267">
        <v>9</v>
      </c>
      <c r="D267" t="s">
        <v>8170</v>
      </c>
      <c r="E267" t="s">
        <v>8163</v>
      </c>
      <c r="F267" t="s">
        <v>8174</v>
      </c>
      <c r="G267" t="s">
        <v>8181</v>
      </c>
      <c r="H267" s="49">
        <v>3</v>
      </c>
      <c r="I267" s="49">
        <v>22</v>
      </c>
      <c r="K267" s="49">
        <v>20</v>
      </c>
      <c r="BT267">
        <v>25</v>
      </c>
      <c r="BU267">
        <v>25</v>
      </c>
      <c r="BV267">
        <v>25</v>
      </c>
      <c r="BW267">
        <v>25</v>
      </c>
      <c r="BX267">
        <v>25</v>
      </c>
      <c r="BY267">
        <v>25</v>
      </c>
      <c r="BZ267">
        <v>25</v>
      </c>
      <c r="CA267">
        <v>25</v>
      </c>
      <c r="CB267">
        <v>25</v>
      </c>
      <c r="CC267">
        <v>25</v>
      </c>
      <c r="CD267">
        <v>25</v>
      </c>
      <c r="CE267">
        <v>25</v>
      </c>
      <c r="CF267">
        <v>25</v>
      </c>
      <c r="CG267">
        <v>25</v>
      </c>
      <c r="CH267">
        <v>25</v>
      </c>
      <c r="CI267">
        <v>25</v>
      </c>
      <c r="CJ267">
        <v>25</v>
      </c>
      <c r="CK267">
        <v>25</v>
      </c>
      <c r="CL267">
        <v>25</v>
      </c>
      <c r="CM267">
        <v>25</v>
      </c>
      <c r="CN267">
        <v>25</v>
      </c>
      <c r="CO267">
        <v>25</v>
      </c>
      <c r="CP267">
        <v>25</v>
      </c>
      <c r="CQ267">
        <v>25</v>
      </c>
      <c r="CR267">
        <v>25</v>
      </c>
      <c r="CS267">
        <v>25</v>
      </c>
      <c r="CT267">
        <v>25</v>
      </c>
      <c r="CU267">
        <v>25</v>
      </c>
      <c r="CV267">
        <v>25</v>
      </c>
      <c r="CW267">
        <v>25</v>
      </c>
      <c r="CX267">
        <v>25</v>
      </c>
      <c r="CY267">
        <v>25</v>
      </c>
      <c r="CZ267">
        <v>25</v>
      </c>
      <c r="DA267">
        <v>25</v>
      </c>
      <c r="DB267">
        <v>25</v>
      </c>
      <c r="DC267">
        <v>25</v>
      </c>
      <c r="DD267">
        <v>25</v>
      </c>
      <c r="DE267">
        <v>25</v>
      </c>
      <c r="DF267">
        <v>25</v>
      </c>
      <c r="DG267">
        <v>25</v>
      </c>
      <c r="DH267">
        <v>25</v>
      </c>
      <c r="DI267">
        <v>25</v>
      </c>
      <c r="DJ267">
        <v>25</v>
      </c>
      <c r="DK267">
        <v>25</v>
      </c>
      <c r="DL267">
        <v>25</v>
      </c>
      <c r="DM267">
        <v>25</v>
      </c>
    </row>
    <row r="268" spans="1:117" x14ac:dyDescent="0.25">
      <c r="A268" t="s">
        <v>8157</v>
      </c>
      <c r="B268" s="200" t="str">
        <f>IF(A268="","",VLOOKUP(A268,Config!K$6:L$26,2,FALSE))</f>
        <v>Pays de la Loire</v>
      </c>
      <c r="C268">
        <v>10</v>
      </c>
      <c r="D268" t="s">
        <v>8171</v>
      </c>
      <c r="E268" t="s">
        <v>8163</v>
      </c>
      <c r="F268" t="s">
        <v>8174</v>
      </c>
      <c r="G268" t="s">
        <v>8182</v>
      </c>
      <c r="H268" s="49">
        <v>3</v>
      </c>
      <c r="I268" s="49">
        <v>5</v>
      </c>
      <c r="K268" s="49">
        <v>2</v>
      </c>
      <c r="BT268">
        <v>42196</v>
      </c>
      <c r="BU268">
        <v>44829</v>
      </c>
      <c r="BV268">
        <v>56925</v>
      </c>
      <c r="BW268">
        <v>49553</v>
      </c>
      <c r="BX268">
        <v>49799</v>
      </c>
      <c r="BY268">
        <v>52403</v>
      </c>
      <c r="BZ268">
        <v>44847</v>
      </c>
      <c r="CA268">
        <v>31448</v>
      </c>
      <c r="CB268">
        <v>36570</v>
      </c>
      <c r="CC268">
        <v>38836</v>
      </c>
      <c r="CD268">
        <v>40312</v>
      </c>
      <c r="CE268">
        <v>44003</v>
      </c>
      <c r="CF268">
        <v>47030</v>
      </c>
      <c r="CG268">
        <v>39231</v>
      </c>
      <c r="CH268">
        <v>46631</v>
      </c>
      <c r="CI268">
        <v>42108</v>
      </c>
      <c r="CJ268">
        <v>43642</v>
      </c>
      <c r="CK268">
        <v>32089</v>
      </c>
      <c r="CL268">
        <v>47380</v>
      </c>
      <c r="CM268">
        <v>49138</v>
      </c>
      <c r="CN268">
        <v>42075</v>
      </c>
      <c r="CO268">
        <v>48509</v>
      </c>
      <c r="CP268">
        <v>68157</v>
      </c>
      <c r="CQ268">
        <v>71106</v>
      </c>
      <c r="CR268">
        <v>83149</v>
      </c>
      <c r="CS268">
        <v>82383</v>
      </c>
      <c r="CT268">
        <v>104172</v>
      </c>
      <c r="CU268">
        <v>126572</v>
      </c>
      <c r="CV268">
        <v>147919</v>
      </c>
      <c r="CW268">
        <v>105435</v>
      </c>
      <c r="CX268">
        <v>178081</v>
      </c>
      <c r="CY268">
        <v>183167</v>
      </c>
      <c r="CZ268">
        <v>224472</v>
      </c>
      <c r="DA268">
        <v>227157</v>
      </c>
      <c r="DB268">
        <v>232801</v>
      </c>
      <c r="DC268">
        <v>235107</v>
      </c>
      <c r="DD268">
        <v>270311</v>
      </c>
      <c r="DE268">
        <v>188087</v>
      </c>
      <c r="DF268">
        <v>290216</v>
      </c>
      <c r="DG268">
        <v>312797</v>
      </c>
      <c r="DH268">
        <v>321667</v>
      </c>
      <c r="DI268">
        <v>338722</v>
      </c>
      <c r="DJ268">
        <v>334830</v>
      </c>
      <c r="DK268">
        <v>318488</v>
      </c>
      <c r="DL268">
        <v>350758</v>
      </c>
      <c r="DM268">
        <v>397456</v>
      </c>
    </row>
    <row r="269" spans="1:117" x14ac:dyDescent="0.25">
      <c r="A269" t="s">
        <v>8157</v>
      </c>
      <c r="B269" s="200" t="str">
        <f>IF(A269="","",VLOOKUP(A269,Config!K$6:L$26,2,FALSE))</f>
        <v>Pays de la Loire</v>
      </c>
      <c r="C269">
        <v>11</v>
      </c>
      <c r="D269" t="s">
        <v>8172</v>
      </c>
      <c r="E269" t="s">
        <v>8163</v>
      </c>
      <c r="F269" t="s">
        <v>8174</v>
      </c>
      <c r="G269" t="s">
        <v>8182</v>
      </c>
      <c r="H269" s="49">
        <v>3</v>
      </c>
      <c r="I269" s="49">
        <v>14</v>
      </c>
      <c r="K269" s="49">
        <v>12</v>
      </c>
      <c r="BT269">
        <v>188</v>
      </c>
      <c r="BU269">
        <v>248</v>
      </c>
      <c r="BV269">
        <v>523</v>
      </c>
      <c r="BW269">
        <v>492</v>
      </c>
      <c r="BX269">
        <v>273</v>
      </c>
      <c r="BY269">
        <v>568</v>
      </c>
      <c r="BZ269">
        <v>5886</v>
      </c>
      <c r="CA269">
        <v>15955</v>
      </c>
      <c r="CB269">
        <v>12491</v>
      </c>
      <c r="CC269">
        <v>10694</v>
      </c>
      <c r="CD269">
        <v>14879</v>
      </c>
      <c r="CE269">
        <v>21758</v>
      </c>
      <c r="CF269">
        <v>29239</v>
      </c>
      <c r="CG269">
        <v>18296</v>
      </c>
      <c r="CH269">
        <v>20532</v>
      </c>
      <c r="CI269">
        <v>24233</v>
      </c>
      <c r="CJ269">
        <v>11117</v>
      </c>
      <c r="CK269">
        <v>11740</v>
      </c>
      <c r="CL269">
        <v>13917</v>
      </c>
      <c r="CM269">
        <v>9045</v>
      </c>
      <c r="CN269">
        <v>8722</v>
      </c>
      <c r="CO269">
        <v>11713</v>
      </c>
      <c r="CP269">
        <v>11327</v>
      </c>
      <c r="CQ269">
        <v>9904</v>
      </c>
      <c r="CR269">
        <v>8045</v>
      </c>
      <c r="CS269">
        <v>5345</v>
      </c>
      <c r="CT269">
        <v>6587</v>
      </c>
      <c r="CU269">
        <v>6354</v>
      </c>
      <c r="CV269">
        <v>15339</v>
      </c>
      <c r="CW269">
        <v>11433</v>
      </c>
      <c r="CX269">
        <v>6855</v>
      </c>
      <c r="CY269">
        <v>5188</v>
      </c>
      <c r="CZ269">
        <v>7083</v>
      </c>
      <c r="DA269">
        <v>7638</v>
      </c>
      <c r="DB269">
        <v>8545</v>
      </c>
      <c r="DC269">
        <v>9399</v>
      </c>
      <c r="DD269">
        <v>10937</v>
      </c>
      <c r="DE269">
        <v>10329</v>
      </c>
      <c r="DF269">
        <v>23350</v>
      </c>
      <c r="DG269">
        <v>25150</v>
      </c>
      <c r="DH269">
        <v>25965</v>
      </c>
      <c r="DI269">
        <v>25934</v>
      </c>
      <c r="DJ269">
        <v>23763</v>
      </c>
      <c r="DK269">
        <v>19078</v>
      </c>
      <c r="DL269">
        <v>29916</v>
      </c>
      <c r="DM269">
        <v>30802</v>
      </c>
    </row>
    <row r="270" spans="1:117" x14ac:dyDescent="0.25">
      <c r="A270" t="s">
        <v>8157</v>
      </c>
      <c r="B270" s="200" t="str">
        <f>IF(A270="","",VLOOKUP(A270,Config!K$6:L$26,2,FALSE))</f>
        <v>Pays de la Loire</v>
      </c>
      <c r="C270">
        <v>12</v>
      </c>
      <c r="D270" t="s">
        <v>8173</v>
      </c>
      <c r="E270" t="s">
        <v>8163</v>
      </c>
      <c r="F270" t="s">
        <v>8174</v>
      </c>
      <c r="G270" t="s">
        <v>8182</v>
      </c>
      <c r="H270" s="49">
        <v>3</v>
      </c>
      <c r="I270" s="49">
        <v>6</v>
      </c>
      <c r="K270" s="49">
        <v>2</v>
      </c>
      <c r="BT270">
        <v>75</v>
      </c>
      <c r="BU270">
        <v>74</v>
      </c>
      <c r="BV270">
        <v>75</v>
      </c>
      <c r="BW270">
        <v>77</v>
      </c>
      <c r="BX270">
        <v>77</v>
      </c>
      <c r="BY270">
        <v>79</v>
      </c>
      <c r="BZ270">
        <v>108</v>
      </c>
      <c r="CA270">
        <v>106</v>
      </c>
      <c r="CB270">
        <v>107</v>
      </c>
      <c r="CC270">
        <v>113</v>
      </c>
      <c r="CD270">
        <v>111</v>
      </c>
      <c r="CE270">
        <v>112</v>
      </c>
      <c r="CF270">
        <v>114</v>
      </c>
      <c r="CG270">
        <v>114</v>
      </c>
      <c r="CH270">
        <v>114</v>
      </c>
      <c r="CI270">
        <v>116</v>
      </c>
      <c r="CJ270">
        <v>117</v>
      </c>
      <c r="CK270">
        <v>117</v>
      </c>
      <c r="CL270">
        <v>116</v>
      </c>
      <c r="CM270">
        <v>114</v>
      </c>
      <c r="CN270">
        <v>115</v>
      </c>
      <c r="CO270">
        <v>119</v>
      </c>
      <c r="CP270">
        <v>118</v>
      </c>
      <c r="CQ270">
        <v>118</v>
      </c>
      <c r="CR270">
        <v>118</v>
      </c>
      <c r="CS270">
        <v>128</v>
      </c>
      <c r="CT270">
        <v>131</v>
      </c>
      <c r="CU270">
        <v>145</v>
      </c>
      <c r="CV270">
        <v>152</v>
      </c>
      <c r="CW270">
        <v>159</v>
      </c>
      <c r="CX270">
        <v>180</v>
      </c>
      <c r="CY270">
        <v>182</v>
      </c>
      <c r="CZ270">
        <v>181</v>
      </c>
      <c r="DA270">
        <v>189</v>
      </c>
      <c r="DB270">
        <v>191</v>
      </c>
      <c r="DC270">
        <v>192</v>
      </c>
      <c r="DD270">
        <v>223</v>
      </c>
      <c r="DE270">
        <v>231</v>
      </c>
      <c r="DF270">
        <v>233</v>
      </c>
      <c r="DG270">
        <v>236</v>
      </c>
      <c r="DH270">
        <v>239</v>
      </c>
      <c r="DI270">
        <v>241</v>
      </c>
      <c r="DJ270">
        <v>240</v>
      </c>
      <c r="DK270">
        <v>240</v>
      </c>
      <c r="DL270">
        <v>240</v>
      </c>
      <c r="DM270">
        <v>244</v>
      </c>
    </row>
    <row r="271" spans="1:117" x14ac:dyDescent="0.25">
      <c r="A271" t="s">
        <v>8157</v>
      </c>
      <c r="B271" s="200" t="str">
        <f>IF(A271="","",VLOOKUP(A271,Config!K$6:L$26,2,FALSE))</f>
        <v>Pays de la Loire</v>
      </c>
      <c r="C271">
        <v>13</v>
      </c>
      <c r="D271" t="s">
        <v>8175</v>
      </c>
      <c r="E271" t="s">
        <v>8163</v>
      </c>
      <c r="F271" t="s">
        <v>8176</v>
      </c>
      <c r="G271" t="s">
        <v>8182</v>
      </c>
      <c r="H271" s="49">
        <v>3</v>
      </c>
      <c r="I271" s="49">
        <v>6</v>
      </c>
      <c r="K271" s="49">
        <v>2</v>
      </c>
      <c r="BT271">
        <v>13576</v>
      </c>
      <c r="BU271">
        <v>13737</v>
      </c>
      <c r="BV271">
        <v>13905</v>
      </c>
      <c r="BW271">
        <v>14366</v>
      </c>
      <c r="BX271">
        <v>14442</v>
      </c>
      <c r="BY271">
        <v>14436</v>
      </c>
      <c r="BZ271">
        <v>14404</v>
      </c>
      <c r="CA271">
        <v>14442</v>
      </c>
      <c r="CB271">
        <v>14610</v>
      </c>
      <c r="CC271">
        <v>14701</v>
      </c>
      <c r="CD271">
        <v>14768</v>
      </c>
      <c r="CE271">
        <v>15316</v>
      </c>
      <c r="CF271">
        <v>15927</v>
      </c>
      <c r="CG271">
        <v>15966</v>
      </c>
      <c r="CH271">
        <v>16156</v>
      </c>
      <c r="CI271">
        <v>16207</v>
      </c>
      <c r="CJ271">
        <v>16284</v>
      </c>
      <c r="CK271">
        <v>16267</v>
      </c>
      <c r="CL271">
        <v>16440</v>
      </c>
      <c r="CM271">
        <v>16464</v>
      </c>
      <c r="CN271">
        <v>16577</v>
      </c>
      <c r="CO271">
        <v>16677</v>
      </c>
      <c r="CP271">
        <v>16865</v>
      </c>
      <c r="CQ271">
        <v>16925</v>
      </c>
      <c r="CR271">
        <v>17091</v>
      </c>
      <c r="CS271">
        <v>17269</v>
      </c>
      <c r="CT271">
        <v>17282</v>
      </c>
      <c r="CU271">
        <v>17336</v>
      </c>
      <c r="CV271">
        <v>17399</v>
      </c>
      <c r="CW271">
        <v>17427</v>
      </c>
      <c r="CX271">
        <v>17448</v>
      </c>
      <c r="CY271">
        <v>17503</v>
      </c>
      <c r="CZ271">
        <v>17570</v>
      </c>
      <c r="DA271">
        <v>17663</v>
      </c>
      <c r="DB271">
        <v>17761</v>
      </c>
      <c r="DC271">
        <v>17737</v>
      </c>
      <c r="DD271">
        <v>17878</v>
      </c>
      <c r="DE271">
        <v>18057</v>
      </c>
      <c r="DF271">
        <v>18087</v>
      </c>
      <c r="DG271">
        <v>18120</v>
      </c>
      <c r="DH271">
        <v>18196</v>
      </c>
      <c r="DI271">
        <v>18165</v>
      </c>
      <c r="DJ271">
        <v>18220</v>
      </c>
      <c r="DK271">
        <v>18236</v>
      </c>
      <c r="DL271">
        <v>18298</v>
      </c>
      <c r="DM271">
        <v>18381</v>
      </c>
    </row>
    <row r="272" spans="1:117" x14ac:dyDescent="0.25">
      <c r="A272" t="s">
        <v>8157</v>
      </c>
      <c r="B272" s="200" t="str">
        <f>IF(A272="","",VLOOKUP(A272,Config!K$6:L$26,2,FALSE))</f>
        <v>Pays de la Loire</v>
      </c>
      <c r="C272">
        <v>14</v>
      </c>
      <c r="D272" t="s">
        <v>8177</v>
      </c>
      <c r="E272" t="s">
        <v>29</v>
      </c>
      <c r="F272" t="s">
        <v>7955</v>
      </c>
      <c r="G272" t="s">
        <v>8183</v>
      </c>
      <c r="H272" s="49">
        <v>6</v>
      </c>
      <c r="I272" s="49">
        <v>3</v>
      </c>
      <c r="K272" s="49">
        <v>1</v>
      </c>
      <c r="BT272">
        <v>18400</v>
      </c>
      <c r="BU272">
        <v>18400</v>
      </c>
      <c r="BV272">
        <v>26117</v>
      </c>
      <c r="BW272">
        <v>26117</v>
      </c>
      <c r="BX272">
        <v>26117</v>
      </c>
      <c r="BY272">
        <v>26117</v>
      </c>
      <c r="BZ272">
        <v>26117</v>
      </c>
      <c r="CA272">
        <v>26117</v>
      </c>
      <c r="CB272">
        <v>26117</v>
      </c>
      <c r="CC272">
        <v>26117</v>
      </c>
      <c r="CD272">
        <v>26117</v>
      </c>
      <c r="CE272">
        <v>26117</v>
      </c>
      <c r="CF272">
        <v>26272</v>
      </c>
      <c r="CG272">
        <v>26272</v>
      </c>
      <c r="CH272">
        <v>26272</v>
      </c>
      <c r="CI272">
        <v>26272</v>
      </c>
      <c r="CJ272">
        <v>26272</v>
      </c>
      <c r="CK272">
        <v>26272</v>
      </c>
      <c r="CL272">
        <v>26272</v>
      </c>
      <c r="CM272">
        <v>26272</v>
      </c>
      <c r="CN272">
        <v>26272</v>
      </c>
      <c r="CO272">
        <v>26272</v>
      </c>
      <c r="CP272">
        <v>26272</v>
      </c>
      <c r="CQ272">
        <v>26272</v>
      </c>
      <c r="CR272">
        <v>26640</v>
      </c>
      <c r="CS272">
        <v>26640</v>
      </c>
      <c r="CT272">
        <v>26640</v>
      </c>
      <c r="CU272">
        <v>26640</v>
      </c>
      <c r="CV272">
        <v>26640</v>
      </c>
      <c r="CW272">
        <v>26640</v>
      </c>
      <c r="CX272">
        <v>26640</v>
      </c>
      <c r="CY272">
        <v>26640</v>
      </c>
      <c r="CZ272">
        <v>26640</v>
      </c>
      <c r="DA272">
        <v>26640</v>
      </c>
      <c r="DB272">
        <v>26640</v>
      </c>
      <c r="DC272">
        <v>26640</v>
      </c>
      <c r="DD272">
        <v>26640</v>
      </c>
      <c r="DE272">
        <v>26640</v>
      </c>
      <c r="DF272">
        <v>26640</v>
      </c>
      <c r="DG272">
        <v>26640</v>
      </c>
      <c r="DH272">
        <v>26640</v>
      </c>
      <c r="DI272">
        <v>26640</v>
      </c>
      <c r="DJ272">
        <v>26640</v>
      </c>
      <c r="DK272">
        <v>26640</v>
      </c>
      <c r="DL272">
        <v>26640</v>
      </c>
      <c r="DM272">
        <v>26640</v>
      </c>
    </row>
    <row r="273" spans="1:117" x14ac:dyDescent="0.25">
      <c r="A273" t="s">
        <v>8157</v>
      </c>
      <c r="B273" s="200" t="str">
        <f>IF(A273="","",VLOOKUP(A273,Config!K$6:L$26,2,FALSE))</f>
        <v>Pays de la Loire</v>
      </c>
      <c r="C273">
        <v>15</v>
      </c>
      <c r="D273" t="s">
        <v>8178</v>
      </c>
      <c r="E273" t="s">
        <v>8163</v>
      </c>
      <c r="F273" t="s">
        <v>8176</v>
      </c>
      <c r="G273" t="s">
        <v>8182</v>
      </c>
      <c r="H273" s="49">
        <v>3</v>
      </c>
      <c r="I273" s="49">
        <v>10</v>
      </c>
      <c r="K273" s="49">
        <v>8</v>
      </c>
      <c r="BT273">
        <v>20862</v>
      </c>
      <c r="BU273">
        <v>28804</v>
      </c>
      <c r="BV273">
        <v>32233</v>
      </c>
      <c r="BW273">
        <v>39454</v>
      </c>
      <c r="BX273">
        <v>35008</v>
      </c>
      <c r="BY273">
        <v>26594</v>
      </c>
      <c r="BZ273">
        <v>21537</v>
      </c>
      <c r="CA273">
        <v>17811</v>
      </c>
      <c r="CB273">
        <v>30062</v>
      </c>
      <c r="CC273">
        <v>29027</v>
      </c>
      <c r="CD273">
        <v>27638</v>
      </c>
      <c r="CE273">
        <v>30138</v>
      </c>
      <c r="CF273">
        <v>31394</v>
      </c>
      <c r="CG273">
        <v>35493</v>
      </c>
      <c r="CH273">
        <v>50417</v>
      </c>
      <c r="CI273">
        <v>41292</v>
      </c>
      <c r="CJ273">
        <v>48093</v>
      </c>
      <c r="CK273">
        <v>59394</v>
      </c>
      <c r="CL273">
        <v>48328</v>
      </c>
      <c r="CM273">
        <v>41099</v>
      </c>
      <c r="CN273">
        <v>64662</v>
      </c>
      <c r="CO273">
        <v>65238</v>
      </c>
      <c r="CP273">
        <v>99192</v>
      </c>
      <c r="CQ273">
        <v>91451</v>
      </c>
      <c r="CR273">
        <v>125257</v>
      </c>
      <c r="CS273">
        <v>107148</v>
      </c>
      <c r="CT273">
        <v>155018</v>
      </c>
      <c r="CU273">
        <v>110952</v>
      </c>
      <c r="CV273">
        <v>146907</v>
      </c>
      <c r="CW273">
        <v>196011</v>
      </c>
      <c r="CX273">
        <v>138501</v>
      </c>
      <c r="CY273">
        <v>134720</v>
      </c>
      <c r="CZ273">
        <v>199782</v>
      </c>
      <c r="DA273">
        <v>213872</v>
      </c>
      <c r="DB273">
        <v>216904</v>
      </c>
      <c r="DC273">
        <v>202207</v>
      </c>
      <c r="DD273">
        <v>242369</v>
      </c>
      <c r="DE273">
        <v>248080</v>
      </c>
      <c r="DF273">
        <v>240894</v>
      </c>
      <c r="DG273">
        <v>252675</v>
      </c>
      <c r="DH273">
        <v>229692</v>
      </c>
      <c r="DI273">
        <v>258848</v>
      </c>
      <c r="DJ273">
        <v>259410</v>
      </c>
      <c r="DK273">
        <v>190496</v>
      </c>
      <c r="DL273">
        <v>273747</v>
      </c>
      <c r="DM273">
        <v>298106</v>
      </c>
    </row>
    <row r="274" spans="1:117" x14ac:dyDescent="0.25">
      <c r="A274" t="s">
        <v>8157</v>
      </c>
      <c r="B274" s="200" t="str">
        <f>IF(A274="","",VLOOKUP(A274,Config!K$6:L$26,2,FALSE))</f>
        <v>Pays de la Loire</v>
      </c>
      <c r="C274">
        <v>16</v>
      </c>
      <c r="D274" t="s">
        <v>8179</v>
      </c>
      <c r="E274" t="s">
        <v>8163</v>
      </c>
      <c r="F274" t="s">
        <v>8176</v>
      </c>
      <c r="G274" t="s">
        <v>8182</v>
      </c>
      <c r="H274" s="49">
        <v>3</v>
      </c>
      <c r="I274" s="49">
        <v>11</v>
      </c>
      <c r="K274" s="49">
        <v>8</v>
      </c>
      <c r="BT274">
        <v>179372</v>
      </c>
      <c r="BU274">
        <v>217760</v>
      </c>
      <c r="BV274">
        <v>273667</v>
      </c>
      <c r="BW274">
        <v>272282</v>
      </c>
      <c r="BX274">
        <v>211652</v>
      </c>
      <c r="BY274">
        <v>295261</v>
      </c>
      <c r="BZ274">
        <v>243291</v>
      </c>
      <c r="CA274">
        <v>396158</v>
      </c>
      <c r="CB274">
        <v>319899</v>
      </c>
      <c r="CC274">
        <v>311697</v>
      </c>
      <c r="CD274">
        <v>306616</v>
      </c>
      <c r="CE274">
        <v>380212</v>
      </c>
      <c r="CF274">
        <v>491638</v>
      </c>
      <c r="CG274">
        <v>358080</v>
      </c>
      <c r="CH274">
        <v>401008</v>
      </c>
      <c r="CI274">
        <v>353832</v>
      </c>
      <c r="CJ274">
        <v>398874</v>
      </c>
      <c r="CK274">
        <v>354180</v>
      </c>
      <c r="CL274">
        <v>306274</v>
      </c>
      <c r="CM274">
        <v>269689</v>
      </c>
      <c r="CN274">
        <v>316321</v>
      </c>
      <c r="CO274">
        <v>335213</v>
      </c>
      <c r="CP274">
        <v>365662</v>
      </c>
      <c r="CQ274">
        <v>537963</v>
      </c>
      <c r="CR274">
        <v>634612</v>
      </c>
      <c r="CS274">
        <v>498569</v>
      </c>
      <c r="CT274">
        <v>651907</v>
      </c>
      <c r="CU274">
        <v>541854</v>
      </c>
      <c r="CV274">
        <v>571222</v>
      </c>
      <c r="CW274">
        <v>644276</v>
      </c>
      <c r="CX274">
        <v>602786</v>
      </c>
      <c r="CY274">
        <v>528196</v>
      </c>
      <c r="CZ274">
        <v>738027</v>
      </c>
      <c r="DA274">
        <v>704083</v>
      </c>
      <c r="DB274">
        <v>693487</v>
      </c>
      <c r="DC274">
        <v>665796</v>
      </c>
      <c r="DD274">
        <v>764399</v>
      </c>
      <c r="DE274">
        <v>731986</v>
      </c>
      <c r="DF274">
        <v>800245</v>
      </c>
      <c r="DG274">
        <v>874712</v>
      </c>
      <c r="DH274">
        <v>775131</v>
      </c>
      <c r="DI274">
        <v>850753</v>
      </c>
      <c r="DJ274">
        <v>860529</v>
      </c>
      <c r="DK274">
        <v>722744</v>
      </c>
      <c r="DL274">
        <v>930869</v>
      </c>
      <c r="DM274">
        <v>1007647</v>
      </c>
    </row>
    <row r="275" spans="1:117" x14ac:dyDescent="0.25">
      <c r="A275" t="s">
        <v>8158</v>
      </c>
      <c r="B275" s="200" t="str">
        <f>IF(A275="","",VLOOKUP(A275,Config!K$6:L$26,2,FALSE))</f>
        <v>Provence-Alpes-Côte d'Azur</v>
      </c>
      <c r="C275">
        <v>1</v>
      </c>
      <c r="D275" t="s">
        <v>8159</v>
      </c>
      <c r="E275" t="s">
        <v>8163</v>
      </c>
      <c r="F275" t="s">
        <v>8164</v>
      </c>
      <c r="G275" t="s">
        <v>8181</v>
      </c>
      <c r="H275" s="49">
        <v>3</v>
      </c>
      <c r="I275" s="49">
        <v>11</v>
      </c>
      <c r="K275" s="49">
        <v>10</v>
      </c>
      <c r="BT275">
        <v>243</v>
      </c>
      <c r="BU275">
        <v>243</v>
      </c>
      <c r="BV275">
        <v>246</v>
      </c>
      <c r="BW275">
        <v>246</v>
      </c>
      <c r="BX275">
        <v>253</v>
      </c>
      <c r="BY275">
        <v>257</v>
      </c>
      <c r="BZ275">
        <v>261</v>
      </c>
      <c r="CA275">
        <v>262</v>
      </c>
      <c r="CB275">
        <v>272</v>
      </c>
      <c r="CC275">
        <v>271</v>
      </c>
      <c r="CD275">
        <v>272</v>
      </c>
      <c r="CE275">
        <v>272</v>
      </c>
      <c r="CF275">
        <v>277</v>
      </c>
      <c r="CG275">
        <v>277</v>
      </c>
      <c r="CH275">
        <v>277</v>
      </c>
      <c r="CI275">
        <v>277</v>
      </c>
      <c r="CJ275">
        <v>279</v>
      </c>
      <c r="CK275">
        <v>279</v>
      </c>
      <c r="CL275">
        <v>279</v>
      </c>
      <c r="CM275">
        <v>279</v>
      </c>
      <c r="CN275">
        <v>280</v>
      </c>
      <c r="CO275">
        <v>284</v>
      </c>
      <c r="CP275">
        <v>286</v>
      </c>
      <c r="CQ275">
        <v>290</v>
      </c>
      <c r="CR275">
        <v>291</v>
      </c>
      <c r="CS275">
        <v>294</v>
      </c>
      <c r="CT275">
        <v>294</v>
      </c>
      <c r="CU275">
        <v>295</v>
      </c>
      <c r="CV275">
        <v>295</v>
      </c>
      <c r="CW275">
        <v>295</v>
      </c>
      <c r="CX275">
        <v>297</v>
      </c>
      <c r="CY275">
        <v>297</v>
      </c>
      <c r="CZ275">
        <v>298</v>
      </c>
      <c r="DA275">
        <v>298</v>
      </c>
      <c r="DB275">
        <v>299</v>
      </c>
      <c r="DC275">
        <v>302</v>
      </c>
      <c r="DD275">
        <v>303</v>
      </c>
      <c r="DE275">
        <v>306</v>
      </c>
      <c r="DF275">
        <v>308</v>
      </c>
      <c r="DG275">
        <v>310</v>
      </c>
      <c r="DH275">
        <v>311</v>
      </c>
      <c r="DI275">
        <v>311</v>
      </c>
      <c r="DJ275">
        <v>311</v>
      </c>
      <c r="DK275">
        <v>316</v>
      </c>
      <c r="DL275">
        <v>317</v>
      </c>
      <c r="DM275">
        <v>317</v>
      </c>
    </row>
    <row r="276" spans="1:117" x14ac:dyDescent="0.25">
      <c r="A276" t="s">
        <v>8158</v>
      </c>
      <c r="B276" s="200" t="str">
        <f>IF(A276="","",VLOOKUP(A276,Config!K$6:L$26,2,FALSE))</f>
        <v>Provence-Alpes-Côte d'Azur</v>
      </c>
      <c r="C276">
        <v>2</v>
      </c>
      <c r="D276" t="s">
        <v>8160</v>
      </c>
      <c r="E276" t="s">
        <v>8163</v>
      </c>
      <c r="F276" t="s">
        <v>8164</v>
      </c>
      <c r="G276" t="s">
        <v>8181</v>
      </c>
      <c r="H276" s="49">
        <v>3</v>
      </c>
      <c r="I276" s="49">
        <v>12</v>
      </c>
      <c r="K276" s="49">
        <v>10</v>
      </c>
      <c r="BT276">
        <v>110</v>
      </c>
      <c r="BU276">
        <v>116</v>
      </c>
      <c r="BV276">
        <v>124</v>
      </c>
      <c r="BW276">
        <v>134</v>
      </c>
      <c r="BX276">
        <v>136</v>
      </c>
      <c r="BY276">
        <v>148</v>
      </c>
      <c r="BZ276">
        <v>117</v>
      </c>
      <c r="CA276">
        <v>144</v>
      </c>
      <c r="CB276">
        <v>153</v>
      </c>
      <c r="CC276">
        <v>164</v>
      </c>
      <c r="CD276">
        <v>168</v>
      </c>
      <c r="CE276">
        <v>174</v>
      </c>
      <c r="CF276">
        <v>171</v>
      </c>
      <c r="CG276">
        <v>175</v>
      </c>
      <c r="CH276">
        <v>177</v>
      </c>
      <c r="CI276">
        <v>190</v>
      </c>
      <c r="CJ276">
        <v>187</v>
      </c>
      <c r="CK276">
        <v>189</v>
      </c>
      <c r="CL276">
        <v>186</v>
      </c>
      <c r="CM276">
        <v>180</v>
      </c>
      <c r="CN276">
        <v>187</v>
      </c>
      <c r="CO276">
        <v>204</v>
      </c>
      <c r="CP276">
        <v>210</v>
      </c>
      <c r="CQ276">
        <v>215</v>
      </c>
      <c r="CR276">
        <v>216</v>
      </c>
      <c r="CS276">
        <v>216</v>
      </c>
      <c r="CT276">
        <v>234</v>
      </c>
      <c r="CU276">
        <v>226</v>
      </c>
      <c r="CV276">
        <v>234</v>
      </c>
      <c r="CW276">
        <v>242</v>
      </c>
      <c r="CX276">
        <v>244</v>
      </c>
      <c r="CY276">
        <v>244</v>
      </c>
      <c r="CZ276">
        <v>251</v>
      </c>
      <c r="DA276">
        <v>249</v>
      </c>
      <c r="DB276">
        <v>254</v>
      </c>
      <c r="DC276">
        <v>255</v>
      </c>
      <c r="DD276">
        <v>257</v>
      </c>
      <c r="DE276">
        <v>257</v>
      </c>
      <c r="DF276">
        <v>259</v>
      </c>
      <c r="DG276">
        <v>260</v>
      </c>
      <c r="DH276">
        <v>256</v>
      </c>
      <c r="DI276">
        <v>263</v>
      </c>
      <c r="DJ276">
        <v>235</v>
      </c>
      <c r="DK276">
        <v>265</v>
      </c>
      <c r="DL276">
        <v>261</v>
      </c>
      <c r="DM276">
        <v>264</v>
      </c>
    </row>
    <row r="277" spans="1:117" x14ac:dyDescent="0.25">
      <c r="A277" t="s">
        <v>8158</v>
      </c>
      <c r="B277" s="200" t="str">
        <f>IF(A277="","",VLOOKUP(A277,Config!K$6:L$26,2,FALSE))</f>
        <v>Provence-Alpes-Côte d'Azur</v>
      </c>
      <c r="C277">
        <v>3</v>
      </c>
      <c r="D277" t="s">
        <v>8161</v>
      </c>
      <c r="E277" t="s">
        <v>8163</v>
      </c>
      <c r="F277" t="s">
        <v>8164</v>
      </c>
      <c r="G277" t="s">
        <v>8181</v>
      </c>
      <c r="H277" s="49">
        <v>3</v>
      </c>
      <c r="I277" s="49">
        <v>13</v>
      </c>
      <c r="K277" s="49">
        <v>10</v>
      </c>
      <c r="BT277">
        <v>324</v>
      </c>
      <c r="BU277">
        <v>324</v>
      </c>
      <c r="BV277">
        <v>324</v>
      </c>
      <c r="BW277">
        <v>324</v>
      </c>
      <c r="BX277">
        <v>324</v>
      </c>
      <c r="BY277">
        <v>324</v>
      </c>
      <c r="BZ277">
        <v>324</v>
      </c>
      <c r="CA277">
        <v>324</v>
      </c>
      <c r="CB277">
        <v>324</v>
      </c>
      <c r="CC277">
        <v>321</v>
      </c>
      <c r="CD277">
        <v>321</v>
      </c>
      <c r="CE277">
        <v>321</v>
      </c>
      <c r="CF277">
        <v>321</v>
      </c>
      <c r="CG277">
        <v>321</v>
      </c>
      <c r="CH277">
        <v>321</v>
      </c>
      <c r="CI277">
        <v>321</v>
      </c>
      <c r="CJ277">
        <v>321</v>
      </c>
      <c r="CK277">
        <v>321</v>
      </c>
      <c r="CL277">
        <v>321</v>
      </c>
      <c r="CM277">
        <v>321</v>
      </c>
      <c r="CN277">
        <v>321</v>
      </c>
      <c r="CO277">
        <v>321</v>
      </c>
      <c r="CP277">
        <v>321</v>
      </c>
      <c r="CQ277">
        <v>321</v>
      </c>
      <c r="CR277">
        <v>321</v>
      </c>
      <c r="CS277">
        <v>321</v>
      </c>
      <c r="CT277">
        <v>322</v>
      </c>
      <c r="CU277">
        <v>322</v>
      </c>
      <c r="CV277">
        <v>322</v>
      </c>
      <c r="CW277">
        <v>322</v>
      </c>
      <c r="CX277">
        <v>322</v>
      </c>
      <c r="CY277">
        <v>321</v>
      </c>
      <c r="CZ277">
        <v>322</v>
      </c>
      <c r="DA277">
        <v>328</v>
      </c>
      <c r="DB277">
        <v>328</v>
      </c>
      <c r="DC277">
        <v>328</v>
      </c>
      <c r="DD277">
        <v>328</v>
      </c>
      <c r="DE277">
        <v>328</v>
      </c>
      <c r="DF277">
        <v>328</v>
      </c>
      <c r="DG277">
        <v>328</v>
      </c>
      <c r="DH277">
        <v>328</v>
      </c>
      <c r="DI277">
        <v>328</v>
      </c>
      <c r="DJ277">
        <v>328</v>
      </c>
      <c r="DK277">
        <v>328</v>
      </c>
      <c r="DL277">
        <v>328</v>
      </c>
      <c r="DM277">
        <v>328</v>
      </c>
    </row>
    <row r="278" spans="1:117" x14ac:dyDescent="0.25">
      <c r="A278" t="s">
        <v>8158</v>
      </c>
      <c r="B278" s="200" t="str">
        <f>IF(A278="","",VLOOKUP(A278,Config!K$6:L$26,2,FALSE))</f>
        <v>Provence-Alpes-Côte d'Azur</v>
      </c>
      <c r="C278">
        <v>4</v>
      </c>
      <c r="D278" t="s">
        <v>8162</v>
      </c>
      <c r="E278" t="s">
        <v>8163</v>
      </c>
      <c r="F278" t="s">
        <v>8164</v>
      </c>
      <c r="G278" t="s">
        <v>8181</v>
      </c>
      <c r="H278" s="49">
        <v>3</v>
      </c>
      <c r="I278" s="49">
        <v>22</v>
      </c>
      <c r="K278" s="49">
        <v>21</v>
      </c>
      <c r="BT278">
        <v>56313</v>
      </c>
      <c r="BU278">
        <v>61006</v>
      </c>
      <c r="BV278">
        <v>68295</v>
      </c>
      <c r="BW278">
        <v>94316</v>
      </c>
      <c r="BX278">
        <v>85907</v>
      </c>
      <c r="BY278">
        <v>129327</v>
      </c>
      <c r="BZ278">
        <v>109917</v>
      </c>
      <c r="CA278">
        <v>69533</v>
      </c>
      <c r="CB278">
        <v>167116</v>
      </c>
      <c r="CC278">
        <v>170419</v>
      </c>
      <c r="CD278">
        <v>127430</v>
      </c>
      <c r="CE278">
        <v>161148</v>
      </c>
      <c r="CF278">
        <v>153423</v>
      </c>
      <c r="CG278">
        <v>164697</v>
      </c>
      <c r="CH278">
        <v>211031</v>
      </c>
      <c r="CI278">
        <v>175351</v>
      </c>
      <c r="CJ278">
        <v>193389</v>
      </c>
      <c r="CK278">
        <v>171101</v>
      </c>
      <c r="CL278">
        <v>187403</v>
      </c>
      <c r="CM278">
        <v>179117</v>
      </c>
      <c r="CN278">
        <v>253464</v>
      </c>
      <c r="CO278">
        <v>248776</v>
      </c>
      <c r="CP278">
        <v>278135</v>
      </c>
      <c r="CQ278">
        <v>785994</v>
      </c>
      <c r="CR278">
        <v>819881</v>
      </c>
      <c r="CS278">
        <v>360028</v>
      </c>
      <c r="CT278">
        <v>505119</v>
      </c>
      <c r="CU278">
        <v>379789</v>
      </c>
      <c r="CV278">
        <v>448202</v>
      </c>
      <c r="CW278">
        <v>518223</v>
      </c>
      <c r="CX278">
        <v>433212</v>
      </c>
      <c r="CY278">
        <v>379548</v>
      </c>
      <c r="CZ278">
        <v>470251</v>
      </c>
      <c r="DA278">
        <v>532528</v>
      </c>
      <c r="DB278">
        <v>591240</v>
      </c>
      <c r="DC278">
        <v>558422</v>
      </c>
      <c r="DD278">
        <v>739763</v>
      </c>
      <c r="DE278">
        <v>721940</v>
      </c>
      <c r="DF278">
        <v>821899</v>
      </c>
      <c r="DG278">
        <v>708206</v>
      </c>
      <c r="DH278">
        <v>626837</v>
      </c>
      <c r="DI278">
        <v>824166</v>
      </c>
      <c r="DJ278">
        <v>681491</v>
      </c>
      <c r="DK278">
        <v>509982</v>
      </c>
      <c r="DL278">
        <v>694507</v>
      </c>
      <c r="DM278">
        <v>870639</v>
      </c>
    </row>
    <row r="279" spans="1:117" x14ac:dyDescent="0.25">
      <c r="A279" t="s">
        <v>8158</v>
      </c>
      <c r="B279" s="200" t="str">
        <f>IF(A279="","",VLOOKUP(A279,Config!K$6:L$26,2,FALSE))</f>
        <v>Provence-Alpes-Côte d'Azur</v>
      </c>
      <c r="C279">
        <v>5</v>
      </c>
      <c r="D279" t="s">
        <v>8166</v>
      </c>
      <c r="E279" t="s">
        <v>8163</v>
      </c>
      <c r="F279" t="s">
        <v>8164</v>
      </c>
      <c r="G279" t="s">
        <v>8182</v>
      </c>
      <c r="H279" s="49">
        <v>3</v>
      </c>
      <c r="I279" s="49">
        <v>7</v>
      </c>
      <c r="K279" s="49">
        <v>2</v>
      </c>
      <c r="BT279">
        <v>81364</v>
      </c>
      <c r="BU279">
        <v>88199</v>
      </c>
      <c r="BV279">
        <v>142083</v>
      </c>
      <c r="BW279">
        <v>147219</v>
      </c>
      <c r="BX279">
        <v>105129</v>
      </c>
      <c r="BY279">
        <v>174905</v>
      </c>
      <c r="BZ279">
        <v>141039</v>
      </c>
      <c r="CA279">
        <v>268118</v>
      </c>
      <c r="CB279">
        <v>255092</v>
      </c>
      <c r="CC279">
        <v>213129</v>
      </c>
      <c r="CD279">
        <v>201567</v>
      </c>
      <c r="CE279">
        <v>290133</v>
      </c>
      <c r="CF279">
        <v>362558</v>
      </c>
      <c r="CG279">
        <v>241607</v>
      </c>
      <c r="CH279">
        <v>226891</v>
      </c>
      <c r="CI279">
        <v>211794</v>
      </c>
      <c r="CJ279">
        <v>235414</v>
      </c>
      <c r="CK279">
        <v>185292</v>
      </c>
      <c r="CL279">
        <v>151006</v>
      </c>
      <c r="CM279">
        <v>144142</v>
      </c>
      <c r="CN279">
        <v>143255</v>
      </c>
      <c r="CO279">
        <v>152418</v>
      </c>
      <c r="CP279">
        <v>188617</v>
      </c>
      <c r="CQ279">
        <v>237882</v>
      </c>
      <c r="CR279">
        <v>248745</v>
      </c>
      <c r="CS279">
        <v>149812</v>
      </c>
      <c r="CT279">
        <v>188743</v>
      </c>
      <c r="CU279">
        <v>180785</v>
      </c>
      <c r="CV279">
        <v>177847</v>
      </c>
      <c r="CW279">
        <v>173419</v>
      </c>
      <c r="CX279">
        <v>199948</v>
      </c>
      <c r="CY279">
        <v>173677</v>
      </c>
      <c r="CZ279">
        <v>251268</v>
      </c>
      <c r="DA279">
        <v>196730</v>
      </c>
      <c r="DB279">
        <v>193003</v>
      </c>
      <c r="DC279">
        <v>185533</v>
      </c>
      <c r="DD279">
        <v>226417</v>
      </c>
      <c r="DE279">
        <v>245250</v>
      </c>
      <c r="DF279">
        <v>293927</v>
      </c>
      <c r="DG279">
        <v>355143</v>
      </c>
      <c r="DH279">
        <v>281941</v>
      </c>
      <c r="DI279">
        <v>325651</v>
      </c>
      <c r="DJ279">
        <v>298339</v>
      </c>
      <c r="DK279">
        <v>269679</v>
      </c>
      <c r="DL279">
        <v>380112</v>
      </c>
      <c r="DM279">
        <v>414594</v>
      </c>
    </row>
    <row r="280" spans="1:117" x14ac:dyDescent="0.25">
      <c r="A280" t="s">
        <v>8158</v>
      </c>
      <c r="B280" s="200" t="str">
        <f>IF(A280="","",VLOOKUP(A280,Config!K$6:L$26,2,FALSE))</f>
        <v>Provence-Alpes-Côte d'Azur</v>
      </c>
      <c r="C280">
        <v>6</v>
      </c>
      <c r="D280" t="s">
        <v>8167</v>
      </c>
      <c r="E280" t="s">
        <v>8163</v>
      </c>
      <c r="F280" t="s">
        <v>8164</v>
      </c>
      <c r="G280" t="s">
        <v>8182</v>
      </c>
      <c r="H280" s="49">
        <v>3</v>
      </c>
      <c r="I280" s="49">
        <v>8</v>
      </c>
      <c r="K280" s="49">
        <v>2</v>
      </c>
      <c r="BT280">
        <v>9043</v>
      </c>
      <c r="BU280">
        <v>9776</v>
      </c>
      <c r="BV280">
        <v>10822</v>
      </c>
      <c r="BW280">
        <v>11046</v>
      </c>
      <c r="BX280">
        <v>11161</v>
      </c>
      <c r="BY280">
        <v>13432</v>
      </c>
      <c r="BZ280">
        <v>11829</v>
      </c>
      <c r="CA280">
        <v>11911</v>
      </c>
      <c r="CB280">
        <v>13898</v>
      </c>
      <c r="CC280">
        <v>15170</v>
      </c>
      <c r="CD280">
        <v>13300</v>
      </c>
      <c r="CE280">
        <v>15575</v>
      </c>
      <c r="CF280">
        <v>16096</v>
      </c>
      <c r="CG280">
        <v>16088</v>
      </c>
      <c r="CH280">
        <v>16304</v>
      </c>
      <c r="CI280">
        <v>16397</v>
      </c>
      <c r="CJ280">
        <v>16732</v>
      </c>
      <c r="CK280">
        <v>17219</v>
      </c>
      <c r="CL280">
        <v>17858</v>
      </c>
      <c r="CM280">
        <v>18059</v>
      </c>
      <c r="CN280">
        <v>18177</v>
      </c>
      <c r="CO280">
        <v>18303</v>
      </c>
      <c r="CP280">
        <v>18861</v>
      </c>
      <c r="CQ280">
        <v>19080</v>
      </c>
      <c r="CR280">
        <v>18488</v>
      </c>
      <c r="CS280">
        <v>17624</v>
      </c>
      <c r="CT280">
        <v>17877</v>
      </c>
      <c r="CU280">
        <v>18272</v>
      </c>
      <c r="CV280">
        <v>18600</v>
      </c>
      <c r="CW280">
        <v>19007</v>
      </c>
      <c r="CX280">
        <v>18488</v>
      </c>
      <c r="CY280">
        <v>18572</v>
      </c>
      <c r="CZ280">
        <v>18625</v>
      </c>
      <c r="DA280">
        <v>18804</v>
      </c>
      <c r="DB280">
        <v>19009</v>
      </c>
      <c r="DC280">
        <v>19185</v>
      </c>
      <c r="DD280">
        <v>19451</v>
      </c>
      <c r="DE280">
        <v>19700</v>
      </c>
      <c r="DF280">
        <v>20559</v>
      </c>
      <c r="DG280">
        <v>20619</v>
      </c>
      <c r="DH280">
        <v>20933</v>
      </c>
      <c r="DI280">
        <v>21194</v>
      </c>
      <c r="DJ280">
        <v>21271</v>
      </c>
      <c r="DK280">
        <v>21327</v>
      </c>
      <c r="DL280">
        <v>21521</v>
      </c>
      <c r="DM280">
        <v>22143</v>
      </c>
    </row>
    <row r="281" spans="1:117" x14ac:dyDescent="0.25">
      <c r="A281" t="s">
        <v>8158</v>
      </c>
      <c r="B281" s="200" t="str">
        <f>IF(A281="","",VLOOKUP(A281,Config!K$6:L$26,2,FALSE))</f>
        <v>Provence-Alpes-Côte d'Azur</v>
      </c>
      <c r="C281">
        <v>7</v>
      </c>
      <c r="D281" t="s">
        <v>8168</v>
      </c>
      <c r="E281" t="s">
        <v>8163</v>
      </c>
      <c r="F281" t="s">
        <v>8174</v>
      </c>
      <c r="G281" t="s">
        <v>8181</v>
      </c>
      <c r="H281" s="49">
        <v>3</v>
      </c>
      <c r="I281" s="49">
        <v>26</v>
      </c>
      <c r="K281" s="49">
        <v>20</v>
      </c>
      <c r="BT281">
        <v>35</v>
      </c>
      <c r="BU281">
        <v>35</v>
      </c>
      <c r="BV281">
        <v>35</v>
      </c>
      <c r="BW281">
        <v>36</v>
      </c>
      <c r="BX281">
        <v>36</v>
      </c>
      <c r="BY281">
        <v>34</v>
      </c>
      <c r="BZ281">
        <v>34</v>
      </c>
      <c r="CA281">
        <v>34</v>
      </c>
      <c r="CB281">
        <v>34</v>
      </c>
      <c r="CC281">
        <v>34</v>
      </c>
      <c r="CD281">
        <v>34</v>
      </c>
      <c r="CE281">
        <v>34</v>
      </c>
      <c r="CF281">
        <v>34</v>
      </c>
      <c r="CG281">
        <v>34</v>
      </c>
      <c r="CH281">
        <v>34</v>
      </c>
      <c r="CI281">
        <v>34</v>
      </c>
      <c r="CJ281">
        <v>34</v>
      </c>
      <c r="CK281">
        <v>34</v>
      </c>
      <c r="CL281">
        <v>34</v>
      </c>
      <c r="CM281">
        <v>34</v>
      </c>
      <c r="CN281">
        <v>34</v>
      </c>
      <c r="CO281">
        <v>34</v>
      </c>
      <c r="CP281">
        <v>34</v>
      </c>
      <c r="CQ281">
        <v>34</v>
      </c>
      <c r="CR281">
        <v>34</v>
      </c>
      <c r="CS281">
        <v>35</v>
      </c>
      <c r="CT281">
        <v>35</v>
      </c>
      <c r="CU281">
        <v>35</v>
      </c>
      <c r="CV281">
        <v>35</v>
      </c>
      <c r="CW281">
        <v>35</v>
      </c>
      <c r="CX281">
        <v>35</v>
      </c>
      <c r="CY281">
        <v>35</v>
      </c>
      <c r="CZ281">
        <v>35</v>
      </c>
      <c r="DA281">
        <v>35</v>
      </c>
      <c r="DB281">
        <v>35</v>
      </c>
      <c r="DC281">
        <v>35</v>
      </c>
      <c r="DD281">
        <v>35</v>
      </c>
      <c r="DE281">
        <v>35</v>
      </c>
      <c r="DF281">
        <v>35</v>
      </c>
      <c r="DG281">
        <v>35</v>
      </c>
      <c r="DH281">
        <v>35</v>
      </c>
      <c r="DI281">
        <v>35</v>
      </c>
      <c r="DJ281">
        <v>35</v>
      </c>
      <c r="DK281">
        <v>35</v>
      </c>
      <c r="DL281">
        <v>35</v>
      </c>
      <c r="DM281">
        <v>35</v>
      </c>
    </row>
    <row r="282" spans="1:117" x14ac:dyDescent="0.25">
      <c r="A282" t="s">
        <v>8158</v>
      </c>
      <c r="B282" s="200" t="str">
        <f>IF(A282="","",VLOOKUP(A282,Config!K$6:L$26,2,FALSE))</f>
        <v>Provence-Alpes-Côte d'Azur</v>
      </c>
      <c r="C282">
        <v>8</v>
      </c>
      <c r="D282" t="s">
        <v>8169</v>
      </c>
      <c r="E282" t="s">
        <v>8163</v>
      </c>
      <c r="F282" t="s">
        <v>8174</v>
      </c>
      <c r="G282" t="s">
        <v>8181</v>
      </c>
      <c r="H282" s="49">
        <v>3</v>
      </c>
      <c r="I282" s="49">
        <v>24</v>
      </c>
      <c r="K282" s="49">
        <v>20</v>
      </c>
      <c r="BT282">
        <v>28</v>
      </c>
      <c r="BU282">
        <v>29</v>
      </c>
      <c r="BV282">
        <v>30</v>
      </c>
      <c r="BW282">
        <v>30</v>
      </c>
      <c r="BX282">
        <v>27</v>
      </c>
      <c r="BY282">
        <v>28</v>
      </c>
      <c r="BZ282">
        <v>26</v>
      </c>
      <c r="CA282">
        <v>25</v>
      </c>
      <c r="CB282">
        <v>26</v>
      </c>
      <c r="CC282">
        <v>27</v>
      </c>
      <c r="CD282">
        <v>26</v>
      </c>
      <c r="CE282">
        <v>26</v>
      </c>
      <c r="CF282">
        <v>27</v>
      </c>
      <c r="CG282">
        <v>28</v>
      </c>
      <c r="CH282">
        <v>26</v>
      </c>
      <c r="CI282">
        <v>28</v>
      </c>
      <c r="CJ282">
        <v>28</v>
      </c>
      <c r="CK282">
        <v>26</v>
      </c>
      <c r="CL282">
        <v>26</v>
      </c>
      <c r="CM282">
        <v>26</v>
      </c>
      <c r="CN282">
        <v>26</v>
      </c>
      <c r="CO282">
        <v>25</v>
      </c>
      <c r="CP282">
        <v>27</v>
      </c>
      <c r="CQ282">
        <v>26</v>
      </c>
      <c r="CR282">
        <v>29</v>
      </c>
      <c r="CS282">
        <v>27</v>
      </c>
      <c r="CT282">
        <v>29</v>
      </c>
      <c r="CU282">
        <v>28</v>
      </c>
      <c r="CV282">
        <v>30</v>
      </c>
      <c r="CW282">
        <v>27</v>
      </c>
      <c r="CX282">
        <v>28</v>
      </c>
      <c r="CY282">
        <v>28</v>
      </c>
      <c r="CZ282">
        <v>27</v>
      </c>
      <c r="DA282">
        <v>28</v>
      </c>
      <c r="DB282">
        <v>26</v>
      </c>
      <c r="DC282">
        <v>27</v>
      </c>
      <c r="DD282">
        <v>29</v>
      </c>
      <c r="DE282">
        <v>27</v>
      </c>
      <c r="DF282">
        <v>27</v>
      </c>
      <c r="DG282">
        <v>25</v>
      </c>
      <c r="DH282">
        <v>26</v>
      </c>
      <c r="DI282">
        <v>27</v>
      </c>
      <c r="DJ282">
        <v>27</v>
      </c>
      <c r="DK282">
        <v>27</v>
      </c>
      <c r="DL282">
        <v>26</v>
      </c>
      <c r="DM282">
        <v>29</v>
      </c>
    </row>
    <row r="283" spans="1:117" x14ac:dyDescent="0.25">
      <c r="A283" t="s">
        <v>8158</v>
      </c>
      <c r="B283" s="200" t="str">
        <f>IF(A283="","",VLOOKUP(A283,Config!K$6:L$26,2,FALSE))</f>
        <v>Provence-Alpes-Côte d'Azur</v>
      </c>
      <c r="C283">
        <v>9</v>
      </c>
      <c r="D283" t="s">
        <v>8170</v>
      </c>
      <c r="E283" t="s">
        <v>8163</v>
      </c>
      <c r="F283" t="s">
        <v>8174</v>
      </c>
      <c r="G283" t="s">
        <v>8181</v>
      </c>
      <c r="H283" s="49">
        <v>3</v>
      </c>
      <c r="I283" s="49">
        <v>22</v>
      </c>
      <c r="K283" s="49">
        <v>20</v>
      </c>
      <c r="BT283">
        <v>46</v>
      </c>
      <c r="BU283">
        <v>46</v>
      </c>
      <c r="BV283">
        <v>46</v>
      </c>
      <c r="BW283">
        <v>46</v>
      </c>
      <c r="BX283">
        <v>46</v>
      </c>
      <c r="BY283">
        <v>43</v>
      </c>
      <c r="BZ283">
        <v>43</v>
      </c>
      <c r="CA283">
        <v>43</v>
      </c>
      <c r="CB283">
        <v>43</v>
      </c>
      <c r="CC283">
        <v>43</v>
      </c>
      <c r="CD283">
        <v>43</v>
      </c>
      <c r="CE283">
        <v>43</v>
      </c>
      <c r="CF283">
        <v>43</v>
      </c>
      <c r="CG283">
        <v>43</v>
      </c>
      <c r="CH283">
        <v>43</v>
      </c>
      <c r="CI283">
        <v>43</v>
      </c>
      <c r="CJ283">
        <v>43</v>
      </c>
      <c r="CK283">
        <v>43</v>
      </c>
      <c r="CL283">
        <v>43</v>
      </c>
      <c r="CM283">
        <v>43</v>
      </c>
      <c r="CN283">
        <v>43</v>
      </c>
      <c r="CO283">
        <v>43</v>
      </c>
      <c r="CP283">
        <v>43</v>
      </c>
      <c r="CQ283">
        <v>43</v>
      </c>
      <c r="CR283">
        <v>43</v>
      </c>
      <c r="CS283">
        <v>43</v>
      </c>
      <c r="CT283">
        <v>43</v>
      </c>
      <c r="CU283">
        <v>43</v>
      </c>
      <c r="CV283">
        <v>43</v>
      </c>
      <c r="CW283">
        <v>43</v>
      </c>
      <c r="CX283">
        <v>43</v>
      </c>
      <c r="CY283">
        <v>43</v>
      </c>
      <c r="CZ283">
        <v>43</v>
      </c>
      <c r="DA283">
        <v>43</v>
      </c>
      <c r="DB283">
        <v>43</v>
      </c>
      <c r="DC283">
        <v>43</v>
      </c>
      <c r="DD283">
        <v>43</v>
      </c>
      <c r="DE283">
        <v>43</v>
      </c>
      <c r="DF283">
        <v>43</v>
      </c>
      <c r="DG283">
        <v>43</v>
      </c>
      <c r="DH283">
        <v>43</v>
      </c>
      <c r="DI283">
        <v>43</v>
      </c>
      <c r="DJ283">
        <v>43</v>
      </c>
      <c r="DK283">
        <v>43</v>
      </c>
      <c r="DL283">
        <v>43</v>
      </c>
      <c r="DM283">
        <v>43</v>
      </c>
    </row>
    <row r="284" spans="1:117" x14ac:dyDescent="0.25">
      <c r="A284" t="s">
        <v>8158</v>
      </c>
      <c r="B284" s="200" t="str">
        <f>IF(A284="","",VLOOKUP(A284,Config!K$6:L$26,2,FALSE))</f>
        <v>Provence-Alpes-Côte d'Azur</v>
      </c>
      <c r="C284">
        <v>10</v>
      </c>
      <c r="D284" t="s">
        <v>8171</v>
      </c>
      <c r="E284" t="s">
        <v>8163</v>
      </c>
      <c r="F284" t="s">
        <v>8174</v>
      </c>
      <c r="G284" t="s">
        <v>8182</v>
      </c>
      <c r="H284" s="49">
        <v>3</v>
      </c>
      <c r="I284" s="49">
        <v>5</v>
      </c>
      <c r="K284" s="49">
        <v>2</v>
      </c>
      <c r="BT284">
        <v>78897</v>
      </c>
      <c r="BU284">
        <v>85747</v>
      </c>
      <c r="BV284">
        <v>98357</v>
      </c>
      <c r="BW284">
        <v>89578</v>
      </c>
      <c r="BX284">
        <v>80007</v>
      </c>
      <c r="BY284">
        <v>85375</v>
      </c>
      <c r="BZ284">
        <v>78771</v>
      </c>
      <c r="CA284">
        <v>76957</v>
      </c>
      <c r="CB284">
        <v>89027</v>
      </c>
      <c r="CC284">
        <v>86590</v>
      </c>
      <c r="CD284">
        <v>92298</v>
      </c>
      <c r="CE284">
        <v>100934</v>
      </c>
      <c r="CF284">
        <v>108349</v>
      </c>
      <c r="CG284">
        <v>96007</v>
      </c>
      <c r="CH284">
        <v>111761</v>
      </c>
      <c r="CI284">
        <v>104846</v>
      </c>
      <c r="CJ284">
        <v>105231</v>
      </c>
      <c r="CK284">
        <v>61386</v>
      </c>
      <c r="CL284">
        <v>108205</v>
      </c>
      <c r="CM284">
        <v>110041</v>
      </c>
      <c r="CN284">
        <v>69525</v>
      </c>
      <c r="CO284">
        <v>129940</v>
      </c>
      <c r="CP284">
        <v>152464</v>
      </c>
      <c r="CQ284">
        <v>148900</v>
      </c>
      <c r="CR284">
        <v>191215</v>
      </c>
      <c r="CS284">
        <v>197691</v>
      </c>
      <c r="CT284">
        <v>242589</v>
      </c>
      <c r="CU284">
        <v>207859</v>
      </c>
      <c r="CV284">
        <v>220032</v>
      </c>
      <c r="CW284">
        <v>174235</v>
      </c>
      <c r="CX284">
        <v>216600</v>
      </c>
      <c r="CY284">
        <v>218667</v>
      </c>
      <c r="CZ284">
        <v>294478</v>
      </c>
      <c r="DA284">
        <v>314809</v>
      </c>
      <c r="DB284">
        <v>314967</v>
      </c>
      <c r="DC284">
        <v>295441</v>
      </c>
      <c r="DD284">
        <v>354961</v>
      </c>
      <c r="DE284">
        <v>258725</v>
      </c>
      <c r="DF284">
        <v>414706</v>
      </c>
      <c r="DG284">
        <v>401938</v>
      </c>
      <c r="DH284">
        <v>411681</v>
      </c>
      <c r="DI284">
        <v>493366</v>
      </c>
      <c r="DJ284">
        <v>418287</v>
      </c>
      <c r="DK284">
        <v>476081</v>
      </c>
      <c r="DL284">
        <v>517753</v>
      </c>
      <c r="DM284">
        <v>568062</v>
      </c>
    </row>
    <row r="285" spans="1:117" x14ac:dyDescent="0.25">
      <c r="A285" t="s">
        <v>8158</v>
      </c>
      <c r="B285" s="200" t="str">
        <f>IF(A285="","",VLOOKUP(A285,Config!K$6:L$26,2,FALSE))</f>
        <v>Provence-Alpes-Côte d'Azur</v>
      </c>
      <c r="C285">
        <v>11</v>
      </c>
      <c r="D285" t="s">
        <v>8172</v>
      </c>
      <c r="E285" t="s">
        <v>8163</v>
      </c>
      <c r="F285" t="s">
        <v>8174</v>
      </c>
      <c r="G285" t="s">
        <v>8182</v>
      </c>
      <c r="H285" s="49">
        <v>3</v>
      </c>
      <c r="I285" s="49">
        <v>14</v>
      </c>
      <c r="K285" s="49">
        <v>12</v>
      </c>
      <c r="BT285">
        <v>483</v>
      </c>
      <c r="BU285">
        <v>622</v>
      </c>
      <c r="BV285">
        <v>1043</v>
      </c>
      <c r="BW285">
        <v>1023</v>
      </c>
      <c r="BX285">
        <v>696</v>
      </c>
      <c r="BY285">
        <v>1391</v>
      </c>
      <c r="BZ285">
        <v>4819</v>
      </c>
      <c r="CA285">
        <v>20098</v>
      </c>
      <c r="CB285">
        <v>15717</v>
      </c>
      <c r="CC285">
        <v>10809</v>
      </c>
      <c r="CD285">
        <v>10585</v>
      </c>
      <c r="CE285">
        <v>19972</v>
      </c>
      <c r="CF285">
        <v>26521</v>
      </c>
      <c r="CG285">
        <v>18351</v>
      </c>
      <c r="CH285">
        <v>15357</v>
      </c>
      <c r="CI285">
        <v>16920</v>
      </c>
      <c r="CJ285">
        <v>12833</v>
      </c>
      <c r="CK285">
        <v>12671</v>
      </c>
      <c r="CL285">
        <v>14990</v>
      </c>
      <c r="CM285">
        <v>11276</v>
      </c>
      <c r="CN285">
        <v>8129</v>
      </c>
      <c r="CO285">
        <v>8436</v>
      </c>
      <c r="CP285">
        <v>9625</v>
      </c>
      <c r="CQ285">
        <v>9135</v>
      </c>
      <c r="CR285">
        <v>8006</v>
      </c>
      <c r="CS285">
        <v>3517</v>
      </c>
      <c r="CT285">
        <v>3219</v>
      </c>
      <c r="CU285">
        <v>4479</v>
      </c>
      <c r="CV285">
        <v>8234</v>
      </c>
      <c r="CW285">
        <v>10163</v>
      </c>
      <c r="CX285">
        <v>5842</v>
      </c>
      <c r="CY285">
        <v>4074</v>
      </c>
      <c r="CZ285">
        <v>6412</v>
      </c>
      <c r="DA285">
        <v>4078</v>
      </c>
      <c r="DB285">
        <v>4648</v>
      </c>
      <c r="DC285">
        <v>4111</v>
      </c>
      <c r="DD285">
        <v>5672</v>
      </c>
      <c r="DE285">
        <v>6397</v>
      </c>
      <c r="DF285">
        <v>25787</v>
      </c>
      <c r="DG285">
        <v>30323</v>
      </c>
      <c r="DH285">
        <v>28846</v>
      </c>
      <c r="DI285">
        <v>36041</v>
      </c>
      <c r="DJ285">
        <v>27527</v>
      </c>
      <c r="DK285">
        <v>17690</v>
      </c>
      <c r="DL285">
        <v>34346</v>
      </c>
      <c r="DM285">
        <v>32610</v>
      </c>
    </row>
    <row r="286" spans="1:117" x14ac:dyDescent="0.25">
      <c r="A286" t="s">
        <v>8158</v>
      </c>
      <c r="B286" s="200" t="str">
        <f>IF(A286="","",VLOOKUP(A286,Config!K$6:L$26,2,FALSE))</f>
        <v>Provence-Alpes-Côte d'Azur</v>
      </c>
      <c r="C286">
        <v>12</v>
      </c>
      <c r="D286" t="s">
        <v>8173</v>
      </c>
      <c r="E286" t="s">
        <v>8163</v>
      </c>
      <c r="F286" t="s">
        <v>8174</v>
      </c>
      <c r="G286" t="s">
        <v>8182</v>
      </c>
      <c r="H286" s="49">
        <v>3</v>
      </c>
      <c r="I286" s="49">
        <v>6</v>
      </c>
      <c r="K286" s="49">
        <v>2</v>
      </c>
      <c r="BT286">
        <v>414</v>
      </c>
      <c r="BU286">
        <v>413</v>
      </c>
      <c r="BV286">
        <v>414</v>
      </c>
      <c r="BW286">
        <v>418</v>
      </c>
      <c r="BX286">
        <v>423</v>
      </c>
      <c r="BY286">
        <v>420</v>
      </c>
      <c r="BZ286">
        <v>441</v>
      </c>
      <c r="CA286">
        <v>452</v>
      </c>
      <c r="CB286">
        <v>453</v>
      </c>
      <c r="CC286">
        <v>474</v>
      </c>
      <c r="CD286">
        <v>475</v>
      </c>
      <c r="CE286">
        <v>479</v>
      </c>
      <c r="CF286">
        <v>533</v>
      </c>
      <c r="CG286">
        <v>534</v>
      </c>
      <c r="CH286">
        <v>536</v>
      </c>
      <c r="CI286">
        <v>540</v>
      </c>
      <c r="CJ286">
        <v>593</v>
      </c>
      <c r="CK286">
        <v>596</v>
      </c>
      <c r="CL286">
        <v>646</v>
      </c>
      <c r="CM286">
        <v>647</v>
      </c>
      <c r="CN286">
        <v>651</v>
      </c>
      <c r="CO286">
        <v>655</v>
      </c>
      <c r="CP286">
        <v>655</v>
      </c>
      <c r="CQ286">
        <v>654</v>
      </c>
      <c r="CR286">
        <v>701</v>
      </c>
      <c r="CS286">
        <v>670</v>
      </c>
      <c r="CT286">
        <v>693</v>
      </c>
      <c r="CU286">
        <v>706</v>
      </c>
      <c r="CV286">
        <v>736</v>
      </c>
      <c r="CW286">
        <v>752</v>
      </c>
      <c r="CX286">
        <v>742</v>
      </c>
      <c r="CY286">
        <v>739</v>
      </c>
      <c r="CZ286">
        <v>738</v>
      </c>
      <c r="DA286">
        <v>759</v>
      </c>
      <c r="DB286">
        <v>762</v>
      </c>
      <c r="DC286">
        <v>758</v>
      </c>
      <c r="DD286">
        <v>778</v>
      </c>
      <c r="DE286">
        <v>682</v>
      </c>
      <c r="DF286">
        <v>689</v>
      </c>
      <c r="DG286">
        <v>694</v>
      </c>
      <c r="DH286">
        <v>696</v>
      </c>
      <c r="DI286">
        <v>699</v>
      </c>
      <c r="DJ286">
        <v>704</v>
      </c>
      <c r="DK286">
        <v>699</v>
      </c>
      <c r="DL286">
        <v>703</v>
      </c>
      <c r="DM286">
        <v>786</v>
      </c>
    </row>
    <row r="287" spans="1:117" x14ac:dyDescent="0.25">
      <c r="A287" t="s">
        <v>8158</v>
      </c>
      <c r="B287" s="200" t="str">
        <f>IF(A287="","",VLOOKUP(A287,Config!K$6:L$26,2,FALSE))</f>
        <v>Provence-Alpes-Côte d'Azur</v>
      </c>
      <c r="C287">
        <v>13</v>
      </c>
      <c r="D287" t="s">
        <v>8175</v>
      </c>
      <c r="E287" t="s">
        <v>8163</v>
      </c>
      <c r="F287" t="s">
        <v>8176</v>
      </c>
      <c r="G287" t="s">
        <v>8182</v>
      </c>
      <c r="H287" s="49">
        <v>3</v>
      </c>
      <c r="I287" s="49">
        <v>6</v>
      </c>
      <c r="K287" s="49">
        <v>2</v>
      </c>
      <c r="BT287">
        <v>27604</v>
      </c>
      <c r="BU287">
        <v>27941</v>
      </c>
      <c r="BV287">
        <v>28599</v>
      </c>
      <c r="BW287">
        <v>28734</v>
      </c>
      <c r="BX287">
        <v>28815</v>
      </c>
      <c r="BY287">
        <v>28910</v>
      </c>
      <c r="BZ287">
        <v>28302</v>
      </c>
      <c r="CA287">
        <v>28352</v>
      </c>
      <c r="CB287">
        <v>28751</v>
      </c>
      <c r="CC287">
        <v>28603</v>
      </c>
      <c r="CD287">
        <v>28369</v>
      </c>
      <c r="CE287">
        <v>29065</v>
      </c>
      <c r="CF287">
        <v>30100</v>
      </c>
      <c r="CG287">
        <v>30127</v>
      </c>
      <c r="CH287">
        <v>30427</v>
      </c>
      <c r="CI287">
        <v>30533</v>
      </c>
      <c r="CJ287">
        <v>30669</v>
      </c>
      <c r="CK287">
        <v>30629</v>
      </c>
      <c r="CL287">
        <v>30972</v>
      </c>
      <c r="CM287">
        <v>31019</v>
      </c>
      <c r="CN287">
        <v>31088</v>
      </c>
      <c r="CO287">
        <v>31161</v>
      </c>
      <c r="CP287">
        <v>31361</v>
      </c>
      <c r="CQ287">
        <v>31438</v>
      </c>
      <c r="CR287">
        <v>31525</v>
      </c>
      <c r="CS287">
        <v>31443</v>
      </c>
      <c r="CT287">
        <v>31488</v>
      </c>
      <c r="CU287">
        <v>31740</v>
      </c>
      <c r="CV287">
        <v>31708</v>
      </c>
      <c r="CW287">
        <v>31818</v>
      </c>
      <c r="CX287">
        <v>31608</v>
      </c>
      <c r="CY287">
        <v>31682</v>
      </c>
      <c r="CZ287">
        <v>31707</v>
      </c>
      <c r="DA287">
        <v>31776</v>
      </c>
      <c r="DB287">
        <v>31898</v>
      </c>
      <c r="DC287">
        <v>31921</v>
      </c>
      <c r="DD287">
        <v>32203</v>
      </c>
      <c r="DE287">
        <v>32593</v>
      </c>
      <c r="DF287">
        <v>32706</v>
      </c>
      <c r="DG287">
        <v>32848</v>
      </c>
      <c r="DH287">
        <v>33056</v>
      </c>
      <c r="DI287">
        <v>33024</v>
      </c>
      <c r="DJ287">
        <v>33110</v>
      </c>
      <c r="DK287">
        <v>33154</v>
      </c>
      <c r="DL287">
        <v>33220</v>
      </c>
      <c r="DM287">
        <v>33297</v>
      </c>
    </row>
    <row r="288" spans="1:117" x14ac:dyDescent="0.25">
      <c r="A288" t="s">
        <v>8158</v>
      </c>
      <c r="B288" s="200" t="str">
        <f>IF(A288="","",VLOOKUP(A288,Config!K$6:L$26,2,FALSE))</f>
        <v>Provence-Alpes-Côte d'Azur</v>
      </c>
      <c r="C288">
        <v>14</v>
      </c>
      <c r="D288" t="s">
        <v>8177</v>
      </c>
      <c r="E288" t="s">
        <v>29</v>
      </c>
      <c r="F288" t="s">
        <v>7955</v>
      </c>
      <c r="G288" t="s">
        <v>8183</v>
      </c>
      <c r="H288" s="49">
        <v>6</v>
      </c>
      <c r="I288" s="49">
        <v>3</v>
      </c>
      <c r="K288" s="49">
        <v>1</v>
      </c>
      <c r="BT288">
        <v>43976</v>
      </c>
      <c r="BU288">
        <v>43976</v>
      </c>
      <c r="BV288">
        <v>58374</v>
      </c>
      <c r="BW288">
        <v>58374</v>
      </c>
      <c r="BX288">
        <v>58374</v>
      </c>
      <c r="BY288">
        <v>58374</v>
      </c>
      <c r="BZ288">
        <v>58374</v>
      </c>
      <c r="CA288">
        <v>58374</v>
      </c>
      <c r="CB288">
        <v>58374</v>
      </c>
      <c r="CC288">
        <v>58374</v>
      </c>
      <c r="CD288">
        <v>58374</v>
      </c>
      <c r="CE288">
        <v>58374</v>
      </c>
      <c r="CF288">
        <v>57897</v>
      </c>
      <c r="CG288">
        <v>57897</v>
      </c>
      <c r="CH288">
        <v>57897</v>
      </c>
      <c r="CI288">
        <v>57897</v>
      </c>
      <c r="CJ288">
        <v>57897</v>
      </c>
      <c r="CK288">
        <v>57897</v>
      </c>
      <c r="CL288">
        <v>57897</v>
      </c>
      <c r="CM288">
        <v>57897</v>
      </c>
      <c r="CN288">
        <v>57897</v>
      </c>
      <c r="CO288">
        <v>57897</v>
      </c>
      <c r="CP288">
        <v>57897</v>
      </c>
      <c r="CQ288">
        <v>57897</v>
      </c>
      <c r="CR288">
        <v>58996</v>
      </c>
      <c r="CS288">
        <v>58996</v>
      </c>
      <c r="CT288">
        <v>58996</v>
      </c>
      <c r="CU288">
        <v>58996</v>
      </c>
      <c r="CV288">
        <v>58996</v>
      </c>
      <c r="CW288">
        <v>58996</v>
      </c>
      <c r="CX288">
        <v>58996</v>
      </c>
      <c r="CY288">
        <v>58996</v>
      </c>
      <c r="CZ288">
        <v>58996</v>
      </c>
      <c r="DA288">
        <v>58996</v>
      </c>
      <c r="DB288">
        <v>58996</v>
      </c>
      <c r="DC288">
        <v>58996</v>
      </c>
      <c r="DD288">
        <v>58996</v>
      </c>
      <c r="DE288">
        <v>58996</v>
      </c>
      <c r="DF288">
        <v>58996</v>
      </c>
      <c r="DG288">
        <v>58996</v>
      </c>
      <c r="DH288">
        <v>58996</v>
      </c>
      <c r="DI288">
        <v>58996</v>
      </c>
      <c r="DJ288">
        <v>58996</v>
      </c>
      <c r="DK288">
        <v>58996</v>
      </c>
      <c r="DL288">
        <v>58996</v>
      </c>
      <c r="DM288">
        <v>58996</v>
      </c>
    </row>
    <row r="289" spans="1:117" x14ac:dyDescent="0.25">
      <c r="A289" t="s">
        <v>8158</v>
      </c>
      <c r="B289" s="200" t="str">
        <f>IF(A289="","",VLOOKUP(A289,Config!K$6:L$26,2,FALSE))</f>
        <v>Provence-Alpes-Côte d'Azur</v>
      </c>
      <c r="C289">
        <v>15</v>
      </c>
      <c r="D289" t="s">
        <v>8178</v>
      </c>
      <c r="E289" t="s">
        <v>8163</v>
      </c>
      <c r="F289" t="s">
        <v>8176</v>
      </c>
      <c r="G289" t="s">
        <v>8182</v>
      </c>
      <c r="H289" s="49">
        <v>3</v>
      </c>
      <c r="I289" s="49">
        <v>10</v>
      </c>
      <c r="K289" s="49">
        <v>8</v>
      </c>
      <c r="BT289">
        <v>20153</v>
      </c>
      <c r="BU289">
        <v>26393</v>
      </c>
      <c r="BV289">
        <v>29329</v>
      </c>
      <c r="BW289">
        <v>41819</v>
      </c>
      <c r="BX289">
        <v>40291</v>
      </c>
      <c r="BY289">
        <v>34776</v>
      </c>
      <c r="BZ289">
        <v>28182</v>
      </c>
      <c r="CA289">
        <v>20592</v>
      </c>
      <c r="CB289">
        <v>35158</v>
      </c>
      <c r="CC289">
        <v>35634</v>
      </c>
      <c r="CD289">
        <v>32578</v>
      </c>
      <c r="CE289">
        <v>31847</v>
      </c>
      <c r="CF289">
        <v>32380</v>
      </c>
      <c r="CG289">
        <v>32965</v>
      </c>
      <c r="CH289">
        <v>45688</v>
      </c>
      <c r="CI289">
        <v>36543</v>
      </c>
      <c r="CJ289">
        <v>41808</v>
      </c>
      <c r="CK289">
        <v>44136</v>
      </c>
      <c r="CL289">
        <v>41604</v>
      </c>
      <c r="CM289">
        <v>40312</v>
      </c>
      <c r="CN289">
        <v>63650</v>
      </c>
      <c r="CO289">
        <v>72050</v>
      </c>
      <c r="CP289">
        <v>75280</v>
      </c>
      <c r="CQ289">
        <v>91380</v>
      </c>
      <c r="CR289">
        <v>106038</v>
      </c>
      <c r="CS289">
        <v>102343</v>
      </c>
      <c r="CT289">
        <v>143127</v>
      </c>
      <c r="CU289">
        <v>144442</v>
      </c>
      <c r="CV289">
        <v>160704</v>
      </c>
      <c r="CW289">
        <v>198749</v>
      </c>
      <c r="CX289">
        <v>131984</v>
      </c>
      <c r="CY289">
        <v>136655</v>
      </c>
      <c r="CZ289">
        <v>188119</v>
      </c>
      <c r="DA289">
        <v>195494</v>
      </c>
      <c r="DB289">
        <v>190760</v>
      </c>
      <c r="DC289">
        <v>211321</v>
      </c>
      <c r="DD289">
        <v>179409</v>
      </c>
      <c r="DE289">
        <v>196847</v>
      </c>
      <c r="DF289">
        <v>207488</v>
      </c>
      <c r="DG289">
        <v>223809</v>
      </c>
      <c r="DH289">
        <v>209564</v>
      </c>
      <c r="DI289">
        <v>220325</v>
      </c>
      <c r="DJ289">
        <v>223628</v>
      </c>
      <c r="DK289">
        <v>156334</v>
      </c>
      <c r="DL289">
        <v>235422</v>
      </c>
      <c r="DM289">
        <v>257780</v>
      </c>
    </row>
    <row r="290" spans="1:117" x14ac:dyDescent="0.25">
      <c r="A290" t="s">
        <v>8158</v>
      </c>
      <c r="B290" s="200" t="str">
        <f>IF(A290="","",VLOOKUP(A290,Config!K$6:L$26,2,FALSE))</f>
        <v>Provence-Alpes-Côte d'Azur</v>
      </c>
      <c r="C290">
        <v>16</v>
      </c>
      <c r="D290" t="s">
        <v>8179</v>
      </c>
      <c r="E290" t="s">
        <v>8163</v>
      </c>
      <c r="F290" t="s">
        <v>8176</v>
      </c>
      <c r="G290" t="s">
        <v>8182</v>
      </c>
      <c r="H290" s="49">
        <v>3</v>
      </c>
      <c r="I290" s="49">
        <v>11</v>
      </c>
      <c r="K290" s="49">
        <v>8</v>
      </c>
      <c r="BT290">
        <v>280923</v>
      </c>
      <c r="BU290">
        <v>321952</v>
      </c>
      <c r="BV290">
        <v>413082</v>
      </c>
      <c r="BW290">
        <v>440547</v>
      </c>
      <c r="BX290">
        <v>310291</v>
      </c>
      <c r="BY290">
        <v>464459</v>
      </c>
      <c r="BZ290">
        <v>375133</v>
      </c>
      <c r="CA290">
        <v>721153</v>
      </c>
      <c r="CB290">
        <v>529130</v>
      </c>
      <c r="CC290">
        <v>510614</v>
      </c>
      <c r="CD290">
        <v>472139</v>
      </c>
      <c r="CE290">
        <v>595192</v>
      </c>
      <c r="CF290">
        <v>792099</v>
      </c>
      <c r="CG290">
        <v>547875</v>
      </c>
      <c r="CH290">
        <v>548999</v>
      </c>
      <c r="CI290">
        <v>488649</v>
      </c>
      <c r="CJ290">
        <v>523418</v>
      </c>
      <c r="CK290">
        <v>422187</v>
      </c>
      <c r="CL290">
        <v>388154</v>
      </c>
      <c r="CM290">
        <v>352429</v>
      </c>
      <c r="CN290">
        <v>390355</v>
      </c>
      <c r="CO290">
        <v>421861</v>
      </c>
      <c r="CP290">
        <v>458283</v>
      </c>
      <c r="CQ290">
        <v>610062</v>
      </c>
      <c r="CR290">
        <v>673480</v>
      </c>
      <c r="CS290">
        <v>510010</v>
      </c>
      <c r="CT290">
        <v>675722</v>
      </c>
      <c r="CU290">
        <v>604321</v>
      </c>
      <c r="CV290">
        <v>608741</v>
      </c>
      <c r="CW290">
        <v>621534</v>
      </c>
      <c r="CX290">
        <v>611624</v>
      </c>
      <c r="CY290">
        <v>563805</v>
      </c>
      <c r="CZ290">
        <v>782781</v>
      </c>
      <c r="DA290">
        <v>685231</v>
      </c>
      <c r="DB290">
        <v>697662</v>
      </c>
      <c r="DC290">
        <v>638073</v>
      </c>
      <c r="DD290">
        <v>762892</v>
      </c>
      <c r="DE290">
        <v>788452</v>
      </c>
      <c r="DF290">
        <v>828226</v>
      </c>
      <c r="DG290">
        <v>892876</v>
      </c>
      <c r="DH290">
        <v>775155</v>
      </c>
      <c r="DI290">
        <v>848968</v>
      </c>
      <c r="DJ290">
        <v>829601</v>
      </c>
      <c r="DK290">
        <v>732807</v>
      </c>
      <c r="DL290">
        <v>958922</v>
      </c>
      <c r="DM290">
        <v>1112813</v>
      </c>
    </row>
    <row r="291" spans="1:117" x14ac:dyDescent="0.25">
      <c r="A291" t="s">
        <v>8152</v>
      </c>
      <c r="B291" s="200" t="str">
        <f>IF(A291="","",VLOOKUP(A291,Config!K$6:L$26,2,FALSE))</f>
        <v>Bourgogne-Franche-Comté</v>
      </c>
      <c r="C291">
        <v>17</v>
      </c>
      <c r="D291" t="s">
        <v>15064</v>
      </c>
      <c r="E291" t="s">
        <v>8163</v>
      </c>
      <c r="F291" t="s">
        <v>8176</v>
      </c>
      <c r="G291" t="s">
        <v>15067</v>
      </c>
      <c r="H291" s="49">
        <v>3</v>
      </c>
      <c r="I291" s="49">
        <v>4</v>
      </c>
      <c r="J291" s="49">
        <v>10</v>
      </c>
      <c r="K291" s="49">
        <v>2</v>
      </c>
      <c r="BT291" s="327">
        <v>5.5098595342430744E-2</v>
      </c>
      <c r="BU291" s="327">
        <v>6.190417120746091E-2</v>
      </c>
      <c r="BV291" s="327">
        <v>5.0821770884002693E-2</v>
      </c>
      <c r="BW291" s="327">
        <v>4.776025939811445E-2</v>
      </c>
      <c r="BX291" s="327">
        <v>5.1832291080409661E-2</v>
      </c>
      <c r="BY291" s="327">
        <v>5.1998459815133992E-2</v>
      </c>
      <c r="BZ291" s="327">
        <v>4.8244440531798743E-2</v>
      </c>
      <c r="CA291" s="327">
        <v>4.3460355646343568E-2</v>
      </c>
      <c r="CB291" s="327">
        <v>5.7858814887870917E-2</v>
      </c>
      <c r="CC291" s="327">
        <v>5.687820336348634E-2</v>
      </c>
      <c r="CD291" s="327">
        <v>5.7640818966054753E-2</v>
      </c>
      <c r="CE291" s="327">
        <v>6.0641796787059978E-2</v>
      </c>
      <c r="CF291" s="327">
        <v>6.35679650511108E-2</v>
      </c>
      <c r="CG291" s="327">
        <v>6.6677398718679531E-2</v>
      </c>
      <c r="CH291" s="327">
        <v>7.4015835539384497E-2</v>
      </c>
      <c r="CI291">
        <v>6.688422372455545E-2</v>
      </c>
      <c r="CJ291">
        <v>6.9654535410355781E-2</v>
      </c>
      <c r="CK291">
        <v>6.8669348874688438E-2</v>
      </c>
      <c r="CL291">
        <v>6.6518636918400501E-2</v>
      </c>
      <c r="CM291">
        <v>6.3297018231270555E-2</v>
      </c>
      <c r="CN291">
        <v>7.599068822787515E-2</v>
      </c>
      <c r="CO291">
        <v>7.7566700211822201E-2</v>
      </c>
      <c r="CP291">
        <v>8.897239952218515E-2</v>
      </c>
      <c r="CQ291">
        <v>9.2614859711744643E-2</v>
      </c>
      <c r="CR291">
        <v>9.2934942990532052E-2</v>
      </c>
      <c r="CS291">
        <v>9.0552948159474525E-2</v>
      </c>
      <c r="CT291">
        <v>9.7871335071919113E-2</v>
      </c>
      <c r="CU291">
        <v>9.5181322850773742E-2</v>
      </c>
      <c r="CV291">
        <v>9.4557914869080828E-2</v>
      </c>
      <c r="CW291">
        <v>8.9481117446404079E-2</v>
      </c>
      <c r="CX291">
        <v>6.7958264202111457E-2</v>
      </c>
      <c r="CY291">
        <v>6.3894344697717959E-2</v>
      </c>
      <c r="CZ291">
        <v>8.5015503493159339E-2</v>
      </c>
      <c r="DA291">
        <v>0.10265551337429063</v>
      </c>
      <c r="DB291">
        <v>0.10277611472171268</v>
      </c>
      <c r="DC291">
        <v>9.9670440548058958E-2</v>
      </c>
      <c r="DD291">
        <v>0.10416456316763291</v>
      </c>
      <c r="DE291">
        <v>0.10727828327555139</v>
      </c>
      <c r="DF291">
        <v>0.11115588753832514</v>
      </c>
      <c r="DG291">
        <v>0.10813991532450688</v>
      </c>
      <c r="DH291">
        <v>0.10846993789574419</v>
      </c>
      <c r="DI291">
        <v>0.10748740118766863</v>
      </c>
      <c r="DJ291">
        <v>0.10905487511873106</v>
      </c>
      <c r="DK291">
        <v>9.7167940261608118E-2</v>
      </c>
      <c r="DL291">
        <v>0.11446162753157817</v>
      </c>
      <c r="DM291">
        <v>0.11670662902000929</v>
      </c>
    </row>
    <row r="292" spans="1:117" x14ac:dyDescent="0.25">
      <c r="A292" t="s">
        <v>258</v>
      </c>
      <c r="B292" s="200" t="str">
        <f>IF(A292="","",VLOOKUP(A292,Config!K$6:L$26,2,FALSE))</f>
        <v>Bretagne</v>
      </c>
      <c r="C292">
        <v>17</v>
      </c>
      <c r="D292" t="s">
        <v>15064</v>
      </c>
      <c r="E292" t="s">
        <v>8163</v>
      </c>
      <c r="F292" t="s">
        <v>8176</v>
      </c>
      <c r="G292" t="s">
        <v>15067</v>
      </c>
      <c r="H292" s="49">
        <v>3</v>
      </c>
      <c r="I292" s="49">
        <v>4</v>
      </c>
      <c r="J292" s="49">
        <v>10</v>
      </c>
      <c r="K292" s="49">
        <v>2</v>
      </c>
      <c r="BT292" s="327">
        <v>4.6704113914179335E-2</v>
      </c>
      <c r="BU292" s="327">
        <v>5.5734978655165086E-2</v>
      </c>
      <c r="BV292" s="327">
        <v>4.074574120371334E-2</v>
      </c>
      <c r="BW292" s="327">
        <v>4.3078227509904012E-2</v>
      </c>
      <c r="BX292" s="327">
        <v>4.2860499387683049E-2</v>
      </c>
      <c r="BY292" s="327">
        <v>4.5088430176553874E-2</v>
      </c>
      <c r="BZ292" s="327">
        <v>3.8954868433255088E-2</v>
      </c>
      <c r="CA292" s="327">
        <v>3.2433403134211121E-2</v>
      </c>
      <c r="CB292" s="327">
        <v>4.7121073564127904E-2</v>
      </c>
      <c r="CC292" s="327">
        <v>4.7663214856537739E-2</v>
      </c>
      <c r="CD292" s="327">
        <v>4.9778655588795802E-2</v>
      </c>
      <c r="CE292" s="327">
        <v>5.0080516874308492E-2</v>
      </c>
      <c r="CF292" s="327">
        <v>5.3374575114988047E-2</v>
      </c>
      <c r="CG292" s="327">
        <v>5.9445882232515943E-2</v>
      </c>
      <c r="CH292" s="327">
        <v>6.5057027080587415E-2</v>
      </c>
      <c r="CI292">
        <v>6.1871222593565166E-2</v>
      </c>
      <c r="CJ292">
        <v>6.9821471193381349E-2</v>
      </c>
      <c r="CK292">
        <v>6.6187852419692467E-2</v>
      </c>
      <c r="CL292">
        <v>5.849969318167221E-2</v>
      </c>
      <c r="CM292">
        <v>5.0520439552538501E-2</v>
      </c>
      <c r="CN292">
        <v>7.488055264583672E-2</v>
      </c>
      <c r="CO292">
        <v>7.2507984018866559E-2</v>
      </c>
      <c r="CP292">
        <v>8.1099674211145237E-2</v>
      </c>
      <c r="CQ292">
        <v>8.5905850933475789E-2</v>
      </c>
      <c r="CR292">
        <v>9.5806031553404003E-2</v>
      </c>
      <c r="CS292">
        <v>9.4795322590329065E-2</v>
      </c>
      <c r="CT292">
        <v>0.10927086514092089</v>
      </c>
      <c r="CU292">
        <v>9.7843532405432879E-2</v>
      </c>
      <c r="CV292">
        <v>0.10339413162549931</v>
      </c>
      <c r="CW292">
        <v>0.10758134985441259</v>
      </c>
      <c r="CX292">
        <v>8.5035075542615246E-2</v>
      </c>
      <c r="CY292">
        <v>8.2140171609619561E-2</v>
      </c>
      <c r="CZ292">
        <v>0.11141547547110477</v>
      </c>
      <c r="DA292">
        <v>0.11992643296241384</v>
      </c>
      <c r="DB292">
        <v>0.12316300944825195</v>
      </c>
      <c r="DC292">
        <v>0.12375458311309702</v>
      </c>
      <c r="DD292">
        <v>0.13450883430146657</v>
      </c>
      <c r="DE292">
        <v>0.13536999657359866</v>
      </c>
      <c r="DF292">
        <v>0.12991648901289407</v>
      </c>
      <c r="DG292">
        <v>0.13710316173370751</v>
      </c>
      <c r="DH292">
        <v>0.1326527378788819</v>
      </c>
      <c r="DI292">
        <v>0.13788529874014177</v>
      </c>
      <c r="DJ292">
        <v>0.13553305112652242</v>
      </c>
      <c r="DK292">
        <v>0.11963254154555035</v>
      </c>
      <c r="DL292">
        <v>0.14530762428782659</v>
      </c>
      <c r="DM292">
        <v>0.14756034092708317</v>
      </c>
    </row>
    <row r="293" spans="1:117" x14ac:dyDescent="0.25">
      <c r="A293" t="s">
        <v>8153</v>
      </c>
      <c r="B293" s="200" t="str">
        <f>IF(A293="","",VLOOKUP(A293,Config!K$6:L$26,2,FALSE))</f>
        <v>Centre-Val-de-Loire</v>
      </c>
      <c r="C293">
        <v>17</v>
      </c>
      <c r="D293" t="s">
        <v>15064</v>
      </c>
      <c r="E293" t="s">
        <v>8163</v>
      </c>
      <c r="F293" t="s">
        <v>8176</v>
      </c>
      <c r="G293" t="s">
        <v>15067</v>
      </c>
      <c r="H293" s="49">
        <v>3</v>
      </c>
      <c r="I293" s="49">
        <v>4</v>
      </c>
      <c r="J293" s="49">
        <v>10</v>
      </c>
      <c r="K293" s="49">
        <v>2</v>
      </c>
      <c r="BT293" s="327">
        <v>9.751376371812813E-2</v>
      </c>
      <c r="BU293" s="327">
        <v>0.10258270486021716</v>
      </c>
      <c r="BV293" s="327">
        <v>8.1311834664047192E-2</v>
      </c>
      <c r="BW293" s="327">
        <v>8.1244780208634307E-2</v>
      </c>
      <c r="BX293" s="327">
        <v>7.5893796463925092E-2</v>
      </c>
      <c r="BY293" s="327">
        <v>7.9303703908299009E-2</v>
      </c>
      <c r="BZ293" s="327">
        <v>6.5053561331942039E-2</v>
      </c>
      <c r="CA293" s="327">
        <v>5.7706426458729414E-2</v>
      </c>
      <c r="CB293" s="327">
        <v>7.7408149473358667E-2</v>
      </c>
      <c r="CC293" s="327">
        <v>7.5766592708032085E-2</v>
      </c>
      <c r="CD293" s="327">
        <v>6.9929709050455952E-2</v>
      </c>
      <c r="CE293" s="327">
        <v>7.0391056616613074E-2</v>
      </c>
      <c r="CF293" s="327">
        <v>7.0298125094488184E-2</v>
      </c>
      <c r="CG293" s="327">
        <v>7.5012686980633209E-2</v>
      </c>
      <c r="CH293" s="327">
        <v>8.2625129112323101E-2</v>
      </c>
      <c r="CI293">
        <v>7.5613131560204841E-2</v>
      </c>
      <c r="CJ293">
        <v>7.9625189925504158E-2</v>
      </c>
      <c r="CK293">
        <v>7.5473198672376784E-2</v>
      </c>
      <c r="CL293">
        <v>7.3414798568577133E-2</v>
      </c>
      <c r="CM293">
        <v>6.6265329055897257E-2</v>
      </c>
      <c r="CN293">
        <v>9.2464272872874079E-2</v>
      </c>
      <c r="CO293">
        <v>9.4136050713890626E-2</v>
      </c>
      <c r="CP293">
        <v>9.8759422024162852E-2</v>
      </c>
      <c r="CQ293">
        <v>9.3670970274534249E-2</v>
      </c>
      <c r="CR293">
        <v>0.10157170365367407</v>
      </c>
      <c r="CS293">
        <v>9.4709183411186268E-2</v>
      </c>
      <c r="CT293">
        <v>0.1094078501432699</v>
      </c>
      <c r="CU293">
        <v>0.10364883113278792</v>
      </c>
      <c r="CV293">
        <v>9.9928660318866533E-2</v>
      </c>
      <c r="CW293">
        <v>0.10291061601632563</v>
      </c>
      <c r="CX293">
        <v>8.6972938541035757E-2</v>
      </c>
      <c r="CY293">
        <v>7.6770028367240131E-2</v>
      </c>
      <c r="CZ293">
        <v>0.11562911956602877</v>
      </c>
      <c r="DA293">
        <v>0.11845432553766107</v>
      </c>
      <c r="DB293">
        <v>0.11773561506571742</v>
      </c>
      <c r="DC293">
        <v>0.11247360156736692</v>
      </c>
      <c r="DD293">
        <v>0.12619397058137466</v>
      </c>
      <c r="DE293">
        <v>0.12229644930478363</v>
      </c>
      <c r="DF293">
        <v>0.12186740112046208</v>
      </c>
      <c r="DG293">
        <v>0.12373644046425966</v>
      </c>
      <c r="DH293">
        <v>0.12177327098283394</v>
      </c>
      <c r="DI293">
        <v>0.12313050545686648</v>
      </c>
      <c r="DJ293">
        <v>0.12592995619845615</v>
      </c>
      <c r="DK293">
        <v>0.10786469277047793</v>
      </c>
      <c r="DL293">
        <v>0.13524922499898759</v>
      </c>
      <c r="DM293">
        <v>0.13421032494277027</v>
      </c>
    </row>
    <row r="294" spans="1:117" x14ac:dyDescent="0.25">
      <c r="A294" t="s">
        <v>263</v>
      </c>
      <c r="B294" s="200" t="str">
        <f>IF(A294="","",VLOOKUP(A294,Config!K$6:L$26,2,FALSE))</f>
        <v>Corse</v>
      </c>
      <c r="C294">
        <v>17</v>
      </c>
      <c r="D294" t="s">
        <v>15064</v>
      </c>
      <c r="E294" t="s">
        <v>8163</v>
      </c>
      <c r="F294" t="s">
        <v>8176</v>
      </c>
      <c r="G294" t="s">
        <v>15067</v>
      </c>
      <c r="H294" s="49">
        <v>3</v>
      </c>
      <c r="I294" s="49">
        <v>4</v>
      </c>
      <c r="J294" s="49">
        <v>10</v>
      </c>
      <c r="K294" s="49">
        <v>2</v>
      </c>
      <c r="BT294" s="327">
        <v>2.573329348550225E-2</v>
      </c>
      <c r="BU294" s="327">
        <v>3.6942675159235702E-2</v>
      </c>
      <c r="BV294" s="327">
        <v>2.33409610983982E-2</v>
      </c>
      <c r="BW294" s="327">
        <v>2.3340961098398203E-2</v>
      </c>
      <c r="BX294" s="327">
        <v>1.8306636155606397E-2</v>
      </c>
      <c r="BY294" s="327">
        <v>1.8764302059496599E-2</v>
      </c>
      <c r="BZ294" s="327">
        <v>2.1052631578947399E-2</v>
      </c>
      <c r="CA294" s="327">
        <v>1.4187643020594999E-2</v>
      </c>
      <c r="CB294" s="327">
        <v>2.1052631578947403E-2</v>
      </c>
      <c r="CC294" s="327">
        <v>2.3798627002288304E-2</v>
      </c>
      <c r="CD294" s="327">
        <v>2.1052631578947396E-2</v>
      </c>
      <c r="CE294" s="327">
        <v>2.0594965675057197E-2</v>
      </c>
      <c r="CF294" s="327">
        <v>1.8518518518518504E-2</v>
      </c>
      <c r="CG294" s="327">
        <v>2.2022022022022001E-2</v>
      </c>
      <c r="CH294" s="327">
        <v>2.5025025025024999E-2</v>
      </c>
      <c r="CI294">
        <v>2.2022022022022004E-2</v>
      </c>
      <c r="CJ294">
        <v>2.35235235235235E-2</v>
      </c>
      <c r="CK294">
        <v>2.8028028028028003E-2</v>
      </c>
      <c r="CL294">
        <v>2.2022022022022004E-2</v>
      </c>
      <c r="CM294">
        <v>2.3023023023023E-2</v>
      </c>
      <c r="CN294">
        <v>3.0530530530530505E-2</v>
      </c>
      <c r="CO294">
        <v>3.3033033033032996E-2</v>
      </c>
      <c r="CP294">
        <v>3.6536536536536504E-2</v>
      </c>
      <c r="CQ294">
        <v>3.7537537537537503E-2</v>
      </c>
      <c r="CR294">
        <v>4.24821002386635E-2</v>
      </c>
      <c r="CS294">
        <v>4.0572792362768506E-2</v>
      </c>
      <c r="CT294">
        <v>4.5823389021479699E-2</v>
      </c>
      <c r="CU294">
        <v>3.7648878692852758E-2</v>
      </c>
      <c r="CV294">
        <v>3.9140811455847295E-2</v>
      </c>
      <c r="CW294">
        <v>4.0095465393794702E-2</v>
      </c>
      <c r="CX294">
        <v>3.10262529832936E-2</v>
      </c>
      <c r="CY294">
        <v>2.3389021479713605E-2</v>
      </c>
      <c r="CZ294">
        <v>4.200477326968971E-2</v>
      </c>
      <c r="DA294">
        <v>4.4868735083532195E-2</v>
      </c>
      <c r="DB294">
        <v>4.3436754176610998E-2</v>
      </c>
      <c r="DC294">
        <v>4.3436754176610998E-2</v>
      </c>
      <c r="DD294">
        <v>4.3436754176610991E-2</v>
      </c>
      <c r="DE294">
        <v>4.8687350835322198E-2</v>
      </c>
      <c r="DF294">
        <v>4.6300715990453503E-2</v>
      </c>
      <c r="DG294">
        <v>4.5346062052505999E-2</v>
      </c>
      <c r="DH294">
        <v>4.1050119331742199E-2</v>
      </c>
      <c r="DI294">
        <v>3.9140811455847295E-2</v>
      </c>
      <c r="DJ294">
        <v>4.2959427207637201E-2</v>
      </c>
      <c r="DK294">
        <v>3.7231503579952301E-2</v>
      </c>
      <c r="DL294">
        <v>4.2959427207637194E-2</v>
      </c>
      <c r="DM294">
        <v>4.8687350835322205E-2</v>
      </c>
    </row>
    <row r="295" spans="1:117" x14ac:dyDescent="0.25">
      <c r="A295" t="s">
        <v>256</v>
      </c>
      <c r="B295" s="200" t="str">
        <f>IF(A295="","",VLOOKUP(A295,Config!K$6:L$26,2,FALSE))</f>
        <v>Grand-Est</v>
      </c>
      <c r="C295">
        <v>17</v>
      </c>
      <c r="D295" t="s">
        <v>15064</v>
      </c>
      <c r="E295" t="s">
        <v>8163</v>
      </c>
      <c r="F295" t="s">
        <v>8176</v>
      </c>
      <c r="G295" t="s">
        <v>15067</v>
      </c>
      <c r="H295" s="49">
        <v>3</v>
      </c>
      <c r="I295" s="49">
        <v>4</v>
      </c>
      <c r="J295" s="49">
        <v>10</v>
      </c>
      <c r="K295" s="49">
        <v>2</v>
      </c>
      <c r="BT295" s="327">
        <v>4.2730894591610905E-2</v>
      </c>
      <c r="BU295" s="327">
        <v>3.0285475670662889E-2</v>
      </c>
      <c r="BV295" s="327">
        <v>2.3708422133274665E-2</v>
      </c>
      <c r="BW295" s="327">
        <v>2.3285930117855645E-2</v>
      </c>
      <c r="BX295" s="327">
        <v>2.15682368057524E-2</v>
      </c>
      <c r="BY295" s="327">
        <v>1.8351334145269939E-2</v>
      </c>
      <c r="BZ295" s="327">
        <v>2.1506981013389926E-2</v>
      </c>
      <c r="CA295" s="327">
        <v>1.9137919218402067E-2</v>
      </c>
      <c r="CB295" s="327">
        <v>2.7045294545590341E-2</v>
      </c>
      <c r="CC295" s="327">
        <v>2.489792858775957E-2</v>
      </c>
      <c r="CD295" s="327">
        <v>2.5015754201237757E-2</v>
      </c>
      <c r="CE295" s="327">
        <v>2.9532463566706725E-2</v>
      </c>
      <c r="CF295" s="327">
        <v>2.715005105269316E-2</v>
      </c>
      <c r="CG295" s="327">
        <v>2.9531172183217269E-2</v>
      </c>
      <c r="CH295" s="327">
        <v>3.2640595605683068E-2</v>
      </c>
      <c r="CI295">
        <v>3.206183196978464E-2</v>
      </c>
      <c r="CJ295">
        <v>3.32234780727442E-2</v>
      </c>
      <c r="CK295">
        <v>3.3769925351332365E-2</v>
      </c>
      <c r="CL295">
        <v>3.4331010290033902E-2</v>
      </c>
      <c r="CM295">
        <v>3.0282077975027088E-2</v>
      </c>
      <c r="CN295">
        <v>4.3701000979356516E-2</v>
      </c>
      <c r="CO295">
        <v>4.2164417357884371E-2</v>
      </c>
      <c r="CP295">
        <v>5.5514196739682178E-2</v>
      </c>
      <c r="CQ295">
        <v>5.7711427818568688E-2</v>
      </c>
      <c r="CR295">
        <v>6.3511855526731942E-2</v>
      </c>
      <c r="CS295">
        <v>5.8373274774482356E-2</v>
      </c>
      <c r="CT295">
        <v>7.327310351632689E-2</v>
      </c>
      <c r="CU295">
        <v>7.1399202791753033E-2</v>
      </c>
      <c r="CV295">
        <v>7.0617796376318168E-2</v>
      </c>
      <c r="CW295">
        <v>6.5571757480002296E-2</v>
      </c>
      <c r="CX295">
        <v>5.1460498140072225E-2</v>
      </c>
      <c r="CY295">
        <v>5.1884759672789743E-2</v>
      </c>
      <c r="CZ295">
        <v>7.8927924833183033E-2</v>
      </c>
      <c r="DA295">
        <v>7.5784906613291569E-2</v>
      </c>
      <c r="DB295">
        <v>7.859429583177989E-2</v>
      </c>
      <c r="DC295">
        <v>7.3496944776431566E-2</v>
      </c>
      <c r="DD295">
        <v>8.4098282972992044E-2</v>
      </c>
      <c r="DE295">
        <v>7.9249477047746111E-2</v>
      </c>
      <c r="DF295">
        <v>7.8304108552700452E-2</v>
      </c>
      <c r="DG295">
        <v>7.8271144576728402E-2</v>
      </c>
      <c r="DH295">
        <v>8.3142164919996292E-2</v>
      </c>
      <c r="DI295">
        <v>8.4140135294519275E-2</v>
      </c>
      <c r="DJ295">
        <v>8.0908308282466437E-2</v>
      </c>
      <c r="DK295">
        <v>7.400904749503609E-2</v>
      </c>
      <c r="DL295">
        <v>8.8510843075314372E-2</v>
      </c>
      <c r="DM295">
        <v>8.5019519449773151E-2</v>
      </c>
    </row>
    <row r="296" spans="1:117" x14ac:dyDescent="0.25">
      <c r="A296" t="s">
        <v>8154</v>
      </c>
      <c r="B296" s="200" t="str">
        <f>IF(A296="","",VLOOKUP(A296,Config!K$6:L$26,2,FALSE))</f>
        <v>Hauts-de-France</v>
      </c>
      <c r="C296">
        <v>17</v>
      </c>
      <c r="D296" t="s">
        <v>15064</v>
      </c>
      <c r="E296" t="s">
        <v>8163</v>
      </c>
      <c r="F296" t="s">
        <v>8176</v>
      </c>
      <c r="G296" t="s">
        <v>15067</v>
      </c>
      <c r="H296" s="49">
        <v>3</v>
      </c>
      <c r="I296" s="49">
        <v>4</v>
      </c>
      <c r="J296" s="49">
        <v>10</v>
      </c>
      <c r="K296" s="49">
        <v>2</v>
      </c>
      <c r="BT296" s="327">
        <v>2.912133202142108E-2</v>
      </c>
      <c r="BU296" s="327">
        <v>3.7058607585644561E-2</v>
      </c>
      <c r="BV296" s="327">
        <v>3.0644828882814012E-2</v>
      </c>
      <c r="BW296" s="327">
        <v>2.9799770321678548E-2</v>
      </c>
      <c r="BX296" s="327">
        <v>2.4679531193281104E-2</v>
      </c>
      <c r="BY296" s="327">
        <v>2.5148146081778358E-2</v>
      </c>
      <c r="BZ296" s="327">
        <v>2.3016237563161041E-2</v>
      </c>
      <c r="CA296" s="327">
        <v>1.7109382426635993E-2</v>
      </c>
      <c r="CB296" s="327">
        <v>2.661848355632614E-2</v>
      </c>
      <c r="CC296" s="327">
        <v>2.7189675112419941E-2</v>
      </c>
      <c r="CD296" s="327">
        <v>2.54374807076534E-2</v>
      </c>
      <c r="CE296" s="327">
        <v>2.6002002892909114E-2</v>
      </c>
      <c r="CF296" s="327">
        <v>2.7018745928114783E-2</v>
      </c>
      <c r="CG296" s="327">
        <v>2.8923668205479761E-2</v>
      </c>
      <c r="CH296" s="327">
        <v>3.4098246898905914E-2</v>
      </c>
      <c r="CI296">
        <v>3.2349551273088466E-2</v>
      </c>
      <c r="CJ296">
        <v>3.1629632469224941E-2</v>
      </c>
      <c r="CK296">
        <v>3.5118669933706145E-2</v>
      </c>
      <c r="CL296">
        <v>3.0282271987926598E-2</v>
      </c>
      <c r="CM296">
        <v>2.7951951836484565E-2</v>
      </c>
      <c r="CN296">
        <v>4.1297128715175664E-2</v>
      </c>
      <c r="CO296">
        <v>4.4211994814253433E-2</v>
      </c>
      <c r="CP296">
        <v>5.0865354025788442E-2</v>
      </c>
      <c r="CQ296">
        <v>4.7762855531811928E-2</v>
      </c>
      <c r="CR296">
        <v>5.0756885531425364E-2</v>
      </c>
      <c r="CS296">
        <v>4.8693057494516516E-2</v>
      </c>
      <c r="CT296">
        <v>5.6671280811286563E-2</v>
      </c>
      <c r="CU296">
        <v>5.4858753897962541E-2</v>
      </c>
      <c r="CV296">
        <v>5.1713008313022321E-2</v>
      </c>
      <c r="CW296">
        <v>5.6738170006438951E-2</v>
      </c>
      <c r="CX296">
        <v>4.2551322420821186E-2</v>
      </c>
      <c r="CY296">
        <v>4.015599548271824E-2</v>
      </c>
      <c r="CZ296">
        <v>5.9617056784813584E-2</v>
      </c>
      <c r="DA296">
        <v>5.8107558207243733E-2</v>
      </c>
      <c r="DB296">
        <v>6.6084720004015593E-2</v>
      </c>
      <c r="DC296">
        <v>6.3359254035797646E-2</v>
      </c>
      <c r="DD296">
        <v>6.784586727683771E-2</v>
      </c>
      <c r="DE296">
        <v>6.9529018391382758E-2</v>
      </c>
      <c r="DF296">
        <v>6.7211269463458248E-2</v>
      </c>
      <c r="DG296">
        <v>7.0358709473371556E-2</v>
      </c>
      <c r="DH296">
        <v>6.4525987533594148E-2</v>
      </c>
      <c r="DI296">
        <v>6.7839779216670046E-2</v>
      </c>
      <c r="DJ296">
        <v>7.1067904336996196E-2</v>
      </c>
      <c r="DK296">
        <v>5.8649052852939476E-2</v>
      </c>
      <c r="DL296">
        <v>6.9360241914709145E-2</v>
      </c>
      <c r="DM296">
        <v>7.5308558817151885E-2</v>
      </c>
    </row>
    <row r="297" spans="1:117" x14ac:dyDescent="0.25">
      <c r="A297" t="s">
        <v>8155</v>
      </c>
      <c r="B297" s="200" t="str">
        <f>IF(A297="","",VLOOKUP(A297,Config!K$6:L$26,2,FALSE))</f>
        <v>Ile-de-france</v>
      </c>
      <c r="C297">
        <v>17</v>
      </c>
      <c r="D297" t="s">
        <v>15064</v>
      </c>
      <c r="E297" t="s">
        <v>8163</v>
      </c>
      <c r="F297" t="s">
        <v>8176</v>
      </c>
      <c r="G297" t="s">
        <v>15067</v>
      </c>
      <c r="H297" s="49">
        <v>3</v>
      </c>
      <c r="I297" s="49">
        <v>4</v>
      </c>
      <c r="J297" s="49">
        <v>10</v>
      </c>
      <c r="K297" s="49">
        <v>2</v>
      </c>
      <c r="BT297" s="327">
        <v>2.9076720926133923E-2</v>
      </c>
      <c r="BU297" s="327">
        <v>3.4867150446884376E-2</v>
      </c>
      <c r="BV297" s="327">
        <v>2.6549500369178736E-2</v>
      </c>
      <c r="BW297" s="327">
        <v>2.6039632636592841E-2</v>
      </c>
      <c r="BX297" s="327">
        <v>2.5277288948130056E-2</v>
      </c>
      <c r="BY297" s="327">
        <v>2.6145362714003445E-2</v>
      </c>
      <c r="BZ297" s="327">
        <v>2.4855846792659016E-2</v>
      </c>
      <c r="CA297" s="327">
        <v>1.809070391704241E-2</v>
      </c>
      <c r="CB297" s="327">
        <v>2.6147314740773486E-2</v>
      </c>
      <c r="CC297" s="327">
        <v>2.8360517124159559E-2</v>
      </c>
      <c r="CD297" s="327">
        <v>2.7185855609321997E-2</v>
      </c>
      <c r="CE297" s="327">
        <v>2.8952346702803302E-2</v>
      </c>
      <c r="CF297" s="327">
        <v>2.8184770691112859E-2</v>
      </c>
      <c r="CG297" s="327">
        <v>3.0671919194655096E-2</v>
      </c>
      <c r="CH297" s="327">
        <v>3.2547648060000142E-2</v>
      </c>
      <c r="CI297">
        <v>3.2063758648475292E-2</v>
      </c>
      <c r="CJ297">
        <v>3.1317330410747822E-2</v>
      </c>
      <c r="CK297">
        <v>3.3046081939694209E-2</v>
      </c>
      <c r="CL297">
        <v>3.0775172880581646E-2</v>
      </c>
      <c r="CM297">
        <v>2.4748460496536978E-2</v>
      </c>
      <c r="CN297">
        <v>4.123707377356671E-2</v>
      </c>
      <c r="CO297">
        <v>3.7976009037657299E-2</v>
      </c>
      <c r="CP297">
        <v>4.4187888267367761E-2</v>
      </c>
      <c r="CQ297">
        <v>4.2153807600309214E-2</v>
      </c>
      <c r="CR297">
        <v>4.5351082179137095E-2</v>
      </c>
      <c r="CS297">
        <v>4.467289590873616E-2</v>
      </c>
      <c r="CT297">
        <v>4.7473195418525994E-2</v>
      </c>
      <c r="CU297">
        <v>4.9310044446093465E-2</v>
      </c>
      <c r="CV297">
        <v>4.3907331901111943E-2</v>
      </c>
      <c r="CW297">
        <v>4.8743550167094037E-2</v>
      </c>
      <c r="CX297">
        <v>3.7434253502342675E-2</v>
      </c>
      <c r="CY297">
        <v>3.0081272513149994E-2</v>
      </c>
      <c r="CZ297">
        <v>4.804132253411858E-2</v>
      </c>
      <c r="DA297">
        <v>4.9979053560203782E-2</v>
      </c>
      <c r="DB297">
        <v>5.2355587158143806E-2</v>
      </c>
      <c r="DC297">
        <v>4.9763707696534099E-2</v>
      </c>
      <c r="DD297">
        <v>5.1918759318724188E-2</v>
      </c>
      <c r="DE297">
        <v>5.1159324341559363E-2</v>
      </c>
      <c r="DF297">
        <v>5.2802526291664063E-2</v>
      </c>
      <c r="DG297">
        <v>5.3220245078567888E-2</v>
      </c>
      <c r="DH297">
        <v>5.1874514674025853E-2</v>
      </c>
      <c r="DI297">
        <v>5.3316999089197063E-2</v>
      </c>
      <c r="DJ297">
        <v>5.3448524658186843E-2</v>
      </c>
      <c r="DK297">
        <v>4.1735140444646927E-2</v>
      </c>
      <c r="DL297">
        <v>5.4916176205300524E-2</v>
      </c>
      <c r="DM297">
        <v>5.7794845041250417E-2</v>
      </c>
    </row>
    <row r="298" spans="1:117" x14ac:dyDescent="0.25">
      <c r="A298" t="s">
        <v>257</v>
      </c>
      <c r="B298" s="200" t="str">
        <f>IF(A298="","",VLOOKUP(A298,Config!K$6:L$26,2,FALSE))</f>
        <v>Normandie</v>
      </c>
      <c r="C298">
        <v>17</v>
      </c>
      <c r="D298" t="s">
        <v>15064</v>
      </c>
      <c r="E298" t="s">
        <v>8163</v>
      </c>
      <c r="F298" t="s">
        <v>8176</v>
      </c>
      <c r="G298" t="s">
        <v>15067</v>
      </c>
      <c r="H298" s="49">
        <v>3</v>
      </c>
      <c r="I298" s="49">
        <v>4</v>
      </c>
      <c r="J298" s="49">
        <v>10</v>
      </c>
      <c r="K298" s="49">
        <v>2</v>
      </c>
      <c r="BT298" s="327">
        <v>7.7736168907263037E-2</v>
      </c>
      <c r="BU298" s="327">
        <v>5.410357278503939E-2</v>
      </c>
      <c r="BV298" s="327">
        <v>4.4024046500435329E-2</v>
      </c>
      <c r="BW298" s="327">
        <v>4.6694886879056423E-2</v>
      </c>
      <c r="BX298" s="327">
        <v>3.9716541357688338E-2</v>
      </c>
      <c r="BY298" s="327">
        <v>4.2777005867054164E-2</v>
      </c>
      <c r="BZ298" s="327">
        <v>4.1169688367557501E-2</v>
      </c>
      <c r="CA298" s="327">
        <v>3.4079228263247385E-2</v>
      </c>
      <c r="CB298" s="327">
        <v>4.5211363840919484E-2</v>
      </c>
      <c r="CC298" s="327">
        <v>4.4293686372729277E-2</v>
      </c>
      <c r="CD298" s="327">
        <v>4.6202958428395655E-2</v>
      </c>
      <c r="CE298" s="327">
        <v>4.8762284433085182E-2</v>
      </c>
      <c r="CF298" s="327">
        <v>4.0533335937122619E-2</v>
      </c>
      <c r="CG298" s="327">
        <v>4.6264965753591111E-2</v>
      </c>
      <c r="CH298" s="327">
        <v>5.6673702920193421E-2</v>
      </c>
      <c r="CI298">
        <v>5.2434716439815836E-2</v>
      </c>
      <c r="CJ298">
        <v>5.3876907572885283E-2</v>
      </c>
      <c r="CK298">
        <v>6.1694015605395773E-2</v>
      </c>
      <c r="CL298">
        <v>5.4080941627118899E-2</v>
      </c>
      <c r="CM298">
        <v>5.0347476852583201E-2</v>
      </c>
      <c r="CN298">
        <v>6.6531354241894505E-2</v>
      </c>
      <c r="CO298">
        <v>5.8617298539763968E-2</v>
      </c>
      <c r="CP298">
        <v>7.5933097418084169E-2</v>
      </c>
      <c r="CQ298">
        <v>7.3723281967624524E-2</v>
      </c>
      <c r="CR298">
        <v>7.9060721573123938E-2</v>
      </c>
      <c r="CS298">
        <v>8.1806504903540078E-2</v>
      </c>
      <c r="CT298">
        <v>8.857143555803719E-2</v>
      </c>
      <c r="CU298">
        <v>0.10381179974600188</v>
      </c>
      <c r="CV298">
        <v>8.3037144983252778E-2</v>
      </c>
      <c r="CW298">
        <v>9.7201459556466516E-2</v>
      </c>
      <c r="CX298">
        <v>7.58839027871889E-2</v>
      </c>
      <c r="CY298">
        <v>7.5728215133349125E-2</v>
      </c>
      <c r="CZ298">
        <v>0.10143476448266836</v>
      </c>
      <c r="DA298">
        <v>0.10376263427408719</v>
      </c>
      <c r="DB298">
        <v>0.10188337941191855</v>
      </c>
      <c r="DC298">
        <v>0.10105855158051684</v>
      </c>
      <c r="DD298">
        <v>0.10448782303878777</v>
      </c>
      <c r="DE298">
        <v>0.10696453767748798</v>
      </c>
      <c r="DF298">
        <v>0.11031871594548974</v>
      </c>
      <c r="DG298">
        <v>0.10910407545377705</v>
      </c>
      <c r="DH298">
        <v>0.10108712275379052</v>
      </c>
      <c r="DI298">
        <v>0.108212118316692</v>
      </c>
      <c r="DJ298">
        <v>0.11210608248754164</v>
      </c>
      <c r="DK298">
        <v>0.10411100571425955</v>
      </c>
      <c r="DL298">
        <v>0.11174189139541604</v>
      </c>
      <c r="DM298">
        <v>0.11500226277428509</v>
      </c>
    </row>
    <row r="299" spans="1:117" x14ac:dyDescent="0.25">
      <c r="A299" t="s">
        <v>8156</v>
      </c>
      <c r="B299" s="200" t="str">
        <f>IF(A299="","",VLOOKUP(A299,Config!K$6:L$26,2,FALSE))</f>
        <v>Nouvelle-Aquitaine</v>
      </c>
      <c r="C299">
        <v>17</v>
      </c>
      <c r="D299" t="s">
        <v>15064</v>
      </c>
      <c r="E299" t="s">
        <v>8163</v>
      </c>
      <c r="F299" t="s">
        <v>8176</v>
      </c>
      <c r="G299" t="s">
        <v>15067</v>
      </c>
      <c r="H299" s="49">
        <v>3</v>
      </c>
      <c r="I299" s="49">
        <v>4</v>
      </c>
      <c r="J299" s="49">
        <v>10</v>
      </c>
      <c r="K299" s="49">
        <v>2</v>
      </c>
      <c r="BT299" s="327">
        <v>6.9805409150003134E-2</v>
      </c>
      <c r="BU299" s="327">
        <v>6.9468408688320368E-2</v>
      </c>
      <c r="BV299" s="327">
        <v>5.8400171519352465E-2</v>
      </c>
      <c r="BW299" s="327">
        <v>5.5959350168032489E-2</v>
      </c>
      <c r="BX299" s="327">
        <v>5.6194223167736486E-2</v>
      </c>
      <c r="BY299" s="327">
        <v>5.5253855726191438E-2</v>
      </c>
      <c r="BZ299" s="327">
        <v>5.2005277860970915E-2</v>
      </c>
      <c r="CA299" s="327">
        <v>4.6766109087006534E-2</v>
      </c>
      <c r="CB299" s="327">
        <v>5.9916138828736878E-2</v>
      </c>
      <c r="CC299" s="327">
        <v>5.8220603712552589E-2</v>
      </c>
      <c r="CD299" s="327">
        <v>5.4579393241416259E-2</v>
      </c>
      <c r="CE299" s="327">
        <v>5.7995176621426552E-2</v>
      </c>
      <c r="CF299" s="327">
        <v>5.6443478833966117E-2</v>
      </c>
      <c r="CG299" s="327">
        <v>6.2764526529012252E-2</v>
      </c>
      <c r="CH299" s="327">
        <v>6.5834794687797182E-2</v>
      </c>
      <c r="CI299">
        <v>6.1219768444455133E-2</v>
      </c>
      <c r="CJ299">
        <v>6.4803474561843141E-2</v>
      </c>
      <c r="CK299">
        <v>6.7727710842396913E-2</v>
      </c>
      <c r="CL299">
        <v>6.3105664322708713E-2</v>
      </c>
      <c r="CM299">
        <v>6.1017265470795772E-2</v>
      </c>
      <c r="CN299">
        <v>7.3903403110474455E-2</v>
      </c>
      <c r="CO299">
        <v>7.7741786827579096E-2</v>
      </c>
      <c r="CP299">
        <v>8.4690722274435012E-2</v>
      </c>
      <c r="CQ299">
        <v>9.254090588106878E-2</v>
      </c>
      <c r="CR299">
        <v>9.3122171929249556E-2</v>
      </c>
      <c r="CS299">
        <v>8.6965540724516011E-2</v>
      </c>
      <c r="CT299">
        <v>0.10151347545470031</v>
      </c>
      <c r="CU299">
        <v>9.910226131665878E-2</v>
      </c>
      <c r="CV299">
        <v>9.4946728731885435E-2</v>
      </c>
      <c r="CW299">
        <v>9.7553180056372632E-2</v>
      </c>
      <c r="CX299">
        <v>7.9655766174955248E-2</v>
      </c>
      <c r="CY299">
        <v>7.5570304609778843E-2</v>
      </c>
      <c r="CZ299">
        <v>0.10045738952276247</v>
      </c>
      <c r="DA299">
        <v>0.10111180785502553</v>
      </c>
      <c r="DB299">
        <v>0.1141649073639993</v>
      </c>
      <c r="DC299">
        <v>0.10531055646701117</v>
      </c>
      <c r="DD299">
        <v>0.11392089031210423</v>
      </c>
      <c r="DE299">
        <v>0.11342752824010781</v>
      </c>
      <c r="DF299">
        <v>0.1146745355626989</v>
      </c>
      <c r="DG299">
        <v>0.11209369433576692</v>
      </c>
      <c r="DH299">
        <v>0.11249219897983635</v>
      </c>
      <c r="DI299">
        <v>0.11539028409031193</v>
      </c>
      <c r="DJ299">
        <v>0.1131772570238043</v>
      </c>
      <c r="DK299">
        <v>9.2097902556213737E-2</v>
      </c>
      <c r="DL299">
        <v>0.11996786862907977</v>
      </c>
      <c r="DM299">
        <v>0.12407623838119194</v>
      </c>
    </row>
    <row r="300" spans="1:117" x14ac:dyDescent="0.25">
      <c r="A300" t="s">
        <v>249</v>
      </c>
      <c r="B300" s="200" t="str">
        <f>IF(A300="","",VLOOKUP(A300,Config!K$6:L$26,2,FALSE))</f>
        <v>Occitanie</v>
      </c>
      <c r="C300">
        <v>17</v>
      </c>
      <c r="D300" t="s">
        <v>15064</v>
      </c>
      <c r="E300" t="s">
        <v>8163</v>
      </c>
      <c r="F300" t="s">
        <v>8176</v>
      </c>
      <c r="G300" t="s">
        <v>15067</v>
      </c>
      <c r="H300" s="49">
        <v>3</v>
      </c>
      <c r="I300" s="49">
        <v>4</v>
      </c>
      <c r="J300" s="49">
        <v>10</v>
      </c>
      <c r="K300" s="49">
        <v>2</v>
      </c>
      <c r="BT300" s="327">
        <v>2.8027481344136643E-2</v>
      </c>
      <c r="BU300" s="327">
        <v>7.6011513228547878E-2</v>
      </c>
      <c r="BV300" s="327">
        <v>4.3047306342120749E-2</v>
      </c>
      <c r="BW300" s="327">
        <v>3.9482633368375847E-2</v>
      </c>
      <c r="BX300" s="327">
        <v>5.0050955811502942E-2</v>
      </c>
      <c r="BY300" s="327">
        <v>5.8142115792542311E-2</v>
      </c>
      <c r="BZ300" s="327">
        <v>1.6753487280221805E-2</v>
      </c>
      <c r="CA300" s="327">
        <v>3.161349612350297E-2</v>
      </c>
      <c r="CB300" s="327">
        <v>5.809756073280755E-2</v>
      </c>
      <c r="CC300" s="327">
        <v>4.465430383612886E-2</v>
      </c>
      <c r="CD300" s="327">
        <v>5.3728883925430931E-2</v>
      </c>
      <c r="CE300" s="327">
        <v>5.0833958244229135E-2</v>
      </c>
      <c r="CF300" s="327">
        <v>4.2133979453951337E-2</v>
      </c>
      <c r="CG300" s="327">
        <v>4.5330694391523402E-2</v>
      </c>
      <c r="CH300" s="327">
        <v>4.697353335997758E-2</v>
      </c>
      <c r="CI300">
        <v>4.5155208164648887E-2</v>
      </c>
      <c r="CJ300">
        <v>6.1108124998548348E-2</v>
      </c>
      <c r="CK300">
        <v>4.681935426850739E-2</v>
      </c>
      <c r="CL300">
        <v>5.6942308146010458E-2</v>
      </c>
      <c r="CM300">
        <v>4.2288617055229863E-2</v>
      </c>
      <c r="CN300">
        <v>6.2383037288673039E-2</v>
      </c>
      <c r="CO300">
        <v>5.3747678971626058E-2</v>
      </c>
      <c r="CP300">
        <v>6.1878405997614058E-2</v>
      </c>
      <c r="CQ300">
        <v>7.0812675989232327E-2</v>
      </c>
      <c r="CR300">
        <v>7.6224109862249409E-2</v>
      </c>
      <c r="CS300">
        <v>7.3285346798914769E-2</v>
      </c>
      <c r="CT300">
        <v>7.2091820405948304E-2</v>
      </c>
      <c r="CU300">
        <v>7.3821207986428161E-2</v>
      </c>
      <c r="CV300">
        <v>6.1988906647034901E-2</v>
      </c>
      <c r="CW300">
        <v>6.8243771227363248E-2</v>
      </c>
      <c r="CX300">
        <v>5.7135226325602632E-2</v>
      </c>
      <c r="CY300">
        <v>5.4988745716950976E-2</v>
      </c>
      <c r="CZ300">
        <v>7.3626427070060924E-2</v>
      </c>
      <c r="DA300">
        <v>8.7861845978041309E-2</v>
      </c>
      <c r="DB300">
        <v>8.6752932413631301E-2</v>
      </c>
      <c r="DC300">
        <v>7.7088404508540778E-2</v>
      </c>
      <c r="DD300">
        <v>7.9224849307514653E-2</v>
      </c>
      <c r="DE300">
        <v>8.2234333411033381E-2</v>
      </c>
      <c r="DF300">
        <v>8.9791369833436538E-2</v>
      </c>
      <c r="DG300">
        <v>8.287248055038518E-2</v>
      </c>
      <c r="DH300">
        <v>7.9784325434622785E-2</v>
      </c>
      <c r="DI300">
        <v>8.4757599998053601E-2</v>
      </c>
      <c r="DJ300">
        <v>8.974761048140277E-2</v>
      </c>
      <c r="DK300">
        <v>7.6046633945824713E-2</v>
      </c>
      <c r="DL300">
        <v>8.8967552321281645E-2</v>
      </c>
      <c r="DM300">
        <v>9.7971627315342216E-2</v>
      </c>
    </row>
    <row r="301" spans="1:117" x14ac:dyDescent="0.25">
      <c r="A301" t="s">
        <v>8157</v>
      </c>
      <c r="B301" s="200" t="str">
        <f>IF(A301="","",VLOOKUP(A301,Config!K$6:L$26,2,FALSE))</f>
        <v>Pays de la Loire</v>
      </c>
      <c r="C301">
        <v>17</v>
      </c>
      <c r="D301" t="s">
        <v>15064</v>
      </c>
      <c r="E301" t="s">
        <v>8163</v>
      </c>
      <c r="F301" t="s">
        <v>8176</v>
      </c>
      <c r="G301" t="s">
        <v>15067</v>
      </c>
      <c r="H301" s="49">
        <v>3</v>
      </c>
      <c r="I301" s="49">
        <v>4</v>
      </c>
      <c r="J301" s="49">
        <v>10</v>
      </c>
      <c r="K301" s="49">
        <v>2</v>
      </c>
      <c r="BT301" s="327">
        <v>9.552423145550476E-2</v>
      </c>
      <c r="BU301" s="327">
        <v>0.10357759460871986</v>
      </c>
      <c r="BV301" s="327">
        <v>0.10530152344487639</v>
      </c>
      <c r="BW301" s="327">
        <v>0.11016791540213203</v>
      </c>
      <c r="BX301" s="327">
        <v>6.6507630242999674E-2</v>
      </c>
      <c r="BY301" s="327">
        <v>7.8390947617469994E-2</v>
      </c>
      <c r="BZ301" s="327">
        <v>7.0418688572497112E-2</v>
      </c>
      <c r="CA301" s="327">
        <v>8.4731891290736605E-2</v>
      </c>
      <c r="CB301" s="327">
        <v>7.799293487552264E-2</v>
      </c>
      <c r="CC301" s="327">
        <v>0.10326399441492393</v>
      </c>
      <c r="CD301" s="327">
        <v>7.5355373521933E-2</v>
      </c>
      <c r="CE301" s="327">
        <v>7.8793943578973971E-2</v>
      </c>
      <c r="CF301" s="327">
        <v>0.10817039495225299</v>
      </c>
      <c r="CG301" s="327">
        <v>0.12352533024289018</v>
      </c>
      <c r="CH301" s="327">
        <v>0.13288899557418946</v>
      </c>
      <c r="CI301">
        <v>0.12328207105249879</v>
      </c>
      <c r="CJ301">
        <v>0.10110617463964559</v>
      </c>
      <c r="CK301">
        <v>0.1292824460084433</v>
      </c>
      <c r="CL301">
        <v>9.3678492858666793E-2</v>
      </c>
      <c r="CM301">
        <v>0.11732638259260615</v>
      </c>
      <c r="CN301">
        <v>0.11371456848152732</v>
      </c>
      <c r="CO301">
        <v>0.14209347107615536</v>
      </c>
      <c r="CP301">
        <v>0.15607801191978896</v>
      </c>
      <c r="CQ301">
        <v>0.1250446111127321</v>
      </c>
      <c r="CR301">
        <v>0.14591501220734154</v>
      </c>
      <c r="CS301">
        <v>0.14060444037860237</v>
      </c>
      <c r="CT301">
        <v>0.17583086625496047</v>
      </c>
      <c r="CU301">
        <v>0.15139426336757969</v>
      </c>
      <c r="CV301">
        <v>0.15100132183859957</v>
      </c>
      <c r="CW301">
        <v>0.16514338695142905</v>
      </c>
      <c r="CX301">
        <v>0.13609277362020689</v>
      </c>
      <c r="CY301">
        <v>0.12307068783833026</v>
      </c>
      <c r="CZ301">
        <v>0.16641552556850364</v>
      </c>
      <c r="DA301">
        <v>0.17304606068537418</v>
      </c>
      <c r="DB301">
        <v>0.17699709708448963</v>
      </c>
      <c r="DC301">
        <v>0.17342793319481314</v>
      </c>
      <c r="DD301">
        <v>0.18187567247361452</v>
      </c>
      <c r="DE301">
        <v>0.19267771876547324</v>
      </c>
      <c r="DF301">
        <v>0.18526847060454973</v>
      </c>
      <c r="DG301">
        <v>0.19496789098468637</v>
      </c>
      <c r="DH301">
        <v>0.17500424453933172</v>
      </c>
      <c r="DI301">
        <v>0.19513498798398199</v>
      </c>
      <c r="DJ301">
        <v>0.19096626220121071</v>
      </c>
      <c r="DK301">
        <v>0.1693598554048048</v>
      </c>
      <c r="DL301">
        <v>0.19483393439903501</v>
      </c>
      <c r="DM301">
        <v>0.20020944685077163</v>
      </c>
    </row>
    <row r="302" spans="1:117" x14ac:dyDescent="0.25">
      <c r="A302" t="s">
        <v>8158</v>
      </c>
      <c r="B302" s="200" t="str">
        <f>IF(A302="","",VLOOKUP(A302,Config!K$6:L$26,2,FALSE))</f>
        <v>Provence-Alpes-Côte d'Azur</v>
      </c>
      <c r="C302">
        <v>17</v>
      </c>
      <c r="D302" t="s">
        <v>15064</v>
      </c>
      <c r="E302" t="s">
        <v>8163</v>
      </c>
      <c r="F302" t="s">
        <v>8176</v>
      </c>
      <c r="G302" t="s">
        <v>15067</v>
      </c>
      <c r="H302" s="49">
        <v>3</v>
      </c>
      <c r="I302" s="49">
        <v>4</v>
      </c>
      <c r="J302" s="49">
        <v>10</v>
      </c>
      <c r="K302" s="49">
        <v>2</v>
      </c>
      <c r="BT302" s="327">
        <v>3.529961096035978E-2</v>
      </c>
      <c r="BU302" s="327">
        <v>4.2338535511192599E-2</v>
      </c>
      <c r="BV302" s="327">
        <v>3.3965401856527605E-2</v>
      </c>
      <c r="BW302" s="327">
        <v>3.0916674285716442E-2</v>
      </c>
      <c r="BX302" s="327">
        <v>2.8637805978213457E-2</v>
      </c>
      <c r="BY302" s="327">
        <v>3.3040303123234915E-2</v>
      </c>
      <c r="BZ302" s="327">
        <v>2.6869179990319306E-2</v>
      </c>
      <c r="CA302" s="327">
        <v>2.6029712757583711E-2</v>
      </c>
      <c r="CB302" s="327">
        <v>3.1839506547230847E-2</v>
      </c>
      <c r="CC302" s="327">
        <v>3.2322653150185884E-2</v>
      </c>
      <c r="CD302" s="327">
        <v>3.52331916017148E-2</v>
      </c>
      <c r="CE302" s="327">
        <v>3.2516653820150385E-2</v>
      </c>
      <c r="CF302" s="327">
        <v>3.2427205431032204E-2</v>
      </c>
      <c r="CG302" s="327">
        <v>3.3846285937224295E-2</v>
      </c>
      <c r="CH302" s="327">
        <v>3.8837702405257128E-2</v>
      </c>
      <c r="CI302">
        <v>3.5884888063932321E-2</v>
      </c>
      <c r="CJ302">
        <v>3.9358807080359701E-2</v>
      </c>
      <c r="CK302">
        <v>3.9297924908514872E-2</v>
      </c>
      <c r="CL302">
        <v>4.2455143689586486E-2</v>
      </c>
      <c r="CM302">
        <v>3.4130344020373182E-2</v>
      </c>
      <c r="CN302">
        <v>4.7543137803646773E-2</v>
      </c>
      <c r="CO302">
        <v>4.5699307354633352E-2</v>
      </c>
      <c r="CP302">
        <v>5.9849974650453587E-2</v>
      </c>
      <c r="CQ302">
        <v>5.3777303222309045E-2</v>
      </c>
      <c r="CR302">
        <v>6.0359803435466035E-2</v>
      </c>
      <c r="CS302">
        <v>5.7571609095197152E-2</v>
      </c>
      <c r="CT302">
        <v>5.7317875127172527E-2</v>
      </c>
      <c r="CU302">
        <v>5.7728777192737959E-2</v>
      </c>
      <c r="CV302">
        <v>5.6512626637450762E-2</v>
      </c>
      <c r="CW302">
        <v>6.1351723239366621E-2</v>
      </c>
      <c r="CX302">
        <v>4.7832042706197266E-2</v>
      </c>
      <c r="CY302">
        <v>4.5475735596954302E-2</v>
      </c>
      <c r="CZ302">
        <v>6.1629558573443655E-2</v>
      </c>
      <c r="DA302">
        <v>6.4232089728278818E-2</v>
      </c>
      <c r="DB302">
        <v>7.1021210333164442E-2</v>
      </c>
      <c r="DC302">
        <v>6.0467111888380685E-2</v>
      </c>
      <c r="DD302">
        <v>7.5342762882419437E-2</v>
      </c>
      <c r="DE302">
        <v>7.1984860076486384E-2</v>
      </c>
      <c r="DF302">
        <v>7.2821808818001613E-2</v>
      </c>
      <c r="DG302">
        <v>7.5223761500478825E-2</v>
      </c>
      <c r="DH302">
        <v>7.7159089880723605E-2</v>
      </c>
      <c r="DI302">
        <v>7.1591498897926126E-2</v>
      </c>
      <c r="DJ302">
        <v>7.2075979568354515E-2</v>
      </c>
      <c r="DK302">
        <v>6.6180057331264877E-2</v>
      </c>
      <c r="DL302">
        <v>7.8089685402850856E-2</v>
      </c>
      <c r="DM302">
        <v>7.7797622386259202E-2</v>
      </c>
    </row>
    <row r="303" spans="1:117" x14ac:dyDescent="0.25">
      <c r="A303" t="s">
        <v>487</v>
      </c>
      <c r="B303" s="200" t="str">
        <f>IF(A303="","",VLOOKUP(A303,Config!K$6:L$26,2,FALSE))</f>
        <v>La Réunion</v>
      </c>
      <c r="C303">
        <v>17</v>
      </c>
      <c r="D303" t="s">
        <v>15064</v>
      </c>
      <c r="E303" t="s">
        <v>8163</v>
      </c>
      <c r="F303" t="s">
        <v>8176</v>
      </c>
      <c r="G303" t="s">
        <v>15067</v>
      </c>
      <c r="H303" s="49">
        <v>3</v>
      </c>
      <c r="I303" s="49">
        <v>4</v>
      </c>
      <c r="J303" s="49">
        <v>10</v>
      </c>
      <c r="K303" s="49">
        <v>2</v>
      </c>
      <c r="BT303" s="327">
        <v>2.0847343644922699E-2</v>
      </c>
      <c r="BU303" s="327">
        <v>5.0941492938803005E-2</v>
      </c>
      <c r="BV303" s="327">
        <v>2.8679781938848101E-2</v>
      </c>
      <c r="BW303" s="327">
        <v>2.9390850912538499E-2</v>
      </c>
      <c r="BX303" s="327">
        <v>2.5005925574780801E-2</v>
      </c>
      <c r="BY303" s="327">
        <v>2.6428063522161697E-2</v>
      </c>
      <c r="BZ303" s="327">
        <v>2.18061151931737E-2</v>
      </c>
      <c r="CA303" s="327">
        <v>2.2161649680019001E-2</v>
      </c>
      <c r="CB303" s="327">
        <v>2.5479971557241098E-2</v>
      </c>
      <c r="CC303" s="327">
        <v>2.9627873903768701E-2</v>
      </c>
      <c r="CD303" s="327">
        <v>3.0457454373074205E-2</v>
      </c>
      <c r="CE303" s="327">
        <v>2.6191040530931502E-2</v>
      </c>
      <c r="CF303" s="327">
        <v>2.1138211382113799E-2</v>
      </c>
      <c r="CG303" s="327">
        <v>2.8642901813633503E-2</v>
      </c>
      <c r="CH303" s="327">
        <v>3.1144465290806802E-2</v>
      </c>
      <c r="CI303">
        <v>2.7767354596622898E-2</v>
      </c>
      <c r="CJ303">
        <v>2.98936835522201E-2</v>
      </c>
      <c r="CK303">
        <v>3.0894308943089397E-2</v>
      </c>
      <c r="CL303">
        <v>2.9393370856785502E-2</v>
      </c>
      <c r="CM303">
        <v>3.1519699812382694E-2</v>
      </c>
      <c r="CN303">
        <v>3.4271419637273301E-2</v>
      </c>
      <c r="CO303">
        <v>3.7898686679174502E-2</v>
      </c>
      <c r="CP303">
        <v>5.4409005628517804E-2</v>
      </c>
      <c r="CQ303">
        <v>6.4040025015634799E-2</v>
      </c>
      <c r="CR303">
        <v>4.7872970731129297E-2</v>
      </c>
      <c r="CS303">
        <v>5.1546391752577296E-2</v>
      </c>
      <c r="CT303">
        <v>5.3916340798672802E-2</v>
      </c>
      <c r="CU303">
        <v>5.4745822964806304E-2</v>
      </c>
      <c r="CV303">
        <v>6.0315203223130706E-2</v>
      </c>
      <c r="CW303">
        <v>6.3514634435359596E-2</v>
      </c>
      <c r="CX303">
        <v>5.6878777106292196E-2</v>
      </c>
      <c r="CY303">
        <v>4.9176442706481811E-2</v>
      </c>
      <c r="CZ303">
        <v>5.9011731247778206E-2</v>
      </c>
      <c r="DA303">
        <v>6.6951060552198113E-2</v>
      </c>
      <c r="DB303">
        <v>6.6832563099893411E-2</v>
      </c>
      <c r="DC303">
        <v>6.6358573290674308E-2</v>
      </c>
      <c r="DD303">
        <v>6.1026187936959402E-2</v>
      </c>
      <c r="DE303">
        <v>6.7188055456807685E-2</v>
      </c>
      <c r="DF303">
        <v>6.9558004502903198E-2</v>
      </c>
      <c r="DG303">
        <v>6.8847019789074496E-2</v>
      </c>
      <c r="DH303">
        <v>6.4462614053797898E-2</v>
      </c>
      <c r="DI303">
        <v>6.6003080933759894E-2</v>
      </c>
      <c r="DJ303">
        <v>6.6714065647588597E-2</v>
      </c>
      <c r="DK303">
        <v>6.6832563099893397E-2</v>
      </c>
      <c r="DL303">
        <v>7.358691788126559E-2</v>
      </c>
      <c r="DM303">
        <v>7.3823912785875107E-2</v>
      </c>
    </row>
    <row r="304" spans="1:117" x14ac:dyDescent="0.25">
      <c r="A304" t="s">
        <v>261</v>
      </c>
      <c r="B304" s="200" t="str">
        <f>IF(A304="","",VLOOKUP(A304,Config!K$6:L$26,2,FALSE))</f>
        <v>Guyane</v>
      </c>
      <c r="C304">
        <v>17</v>
      </c>
      <c r="D304" t="s">
        <v>15064</v>
      </c>
      <c r="E304" t="s">
        <v>8163</v>
      </c>
      <c r="F304" t="s">
        <v>8176</v>
      </c>
      <c r="G304" t="s">
        <v>15067</v>
      </c>
      <c r="H304" s="49">
        <v>3</v>
      </c>
      <c r="I304" s="49">
        <v>4</v>
      </c>
      <c r="J304" s="49">
        <v>10</v>
      </c>
      <c r="K304" s="49">
        <v>2</v>
      </c>
      <c r="BT304" s="327">
        <v>2.7662517289073303E-3</v>
      </c>
      <c r="BU304" s="327">
        <v>1.1065006915629302E-2</v>
      </c>
      <c r="BV304" s="327">
        <v>5.7636887608069204E-3</v>
      </c>
      <c r="BW304" s="327">
        <v>7.6849183477425602E-3</v>
      </c>
      <c r="BX304" s="327">
        <v>6.7243035542747399E-3</v>
      </c>
      <c r="BY304" s="327">
        <v>3.8424591738712801E-3</v>
      </c>
      <c r="BZ304" s="327">
        <v>9.6061479346781905E-4</v>
      </c>
      <c r="CA304" s="327">
        <v>1.9212295869356401E-3</v>
      </c>
      <c r="CB304" s="327">
        <v>2.8818443804034602E-3</v>
      </c>
      <c r="CC304" s="327">
        <v>2.8818443804034602E-3</v>
      </c>
      <c r="CD304" s="327">
        <v>1.9212295869356398E-3</v>
      </c>
      <c r="CE304" s="327">
        <v>3.8424591738712797E-3</v>
      </c>
      <c r="CF304" s="327">
        <v>2.10748155953635E-3</v>
      </c>
      <c r="CG304" s="327">
        <v>2.10748155953635E-3</v>
      </c>
      <c r="CH304" s="327">
        <v>1.05374077976818E-3</v>
      </c>
      <c r="CI304">
        <v>4.2149631190727095E-3</v>
      </c>
      <c r="CJ304">
        <v>3.1612223393045306E-3</v>
      </c>
      <c r="CK304">
        <v>3.1612223393045298E-3</v>
      </c>
      <c r="CL304">
        <v>2.10748155953635E-3</v>
      </c>
      <c r="CM304">
        <v>5.2687038988408902E-3</v>
      </c>
      <c r="CN304">
        <v>7.3761854583772402E-3</v>
      </c>
      <c r="CO304">
        <v>7.3761854583772393E-3</v>
      </c>
      <c r="CP304">
        <v>3.0558482613277097E-2</v>
      </c>
      <c r="CQ304">
        <v>1.4752370916754499E-2</v>
      </c>
      <c r="CR304">
        <v>2.02020202020202E-2</v>
      </c>
      <c r="CS304">
        <v>8.0808080808080808E-3</v>
      </c>
      <c r="CT304">
        <v>1.01010101010101E-2</v>
      </c>
      <c r="CU304">
        <v>1.61616161616162E-2</v>
      </c>
      <c r="CV304">
        <v>9.0909090909090887E-3</v>
      </c>
      <c r="CW304">
        <v>8.0808080808080808E-3</v>
      </c>
      <c r="CX304">
        <v>1.21212121212121E-2</v>
      </c>
      <c r="CY304">
        <v>8.0808080808080791E-3</v>
      </c>
      <c r="CZ304">
        <v>1.0101010101010098E-2</v>
      </c>
      <c r="DA304">
        <v>1.3131313131313101E-2</v>
      </c>
      <c r="DB304">
        <v>1.7171717171717199E-2</v>
      </c>
      <c r="DC304">
        <v>1.61616161616162E-2</v>
      </c>
      <c r="DD304">
        <v>2.0202020202020197E-2</v>
      </c>
      <c r="DE304">
        <v>1.8181818181818198E-2</v>
      </c>
      <c r="DF304">
        <v>2.5252525252525297E-2</v>
      </c>
      <c r="DG304">
        <v>2.2222222222222199E-2</v>
      </c>
      <c r="DH304">
        <v>2.3232323232323202E-2</v>
      </c>
      <c r="DI304">
        <v>2.3232323232323198E-2</v>
      </c>
      <c r="DJ304">
        <v>2.9292929292929298E-2</v>
      </c>
      <c r="DK304">
        <v>2.3232323232323198E-2</v>
      </c>
      <c r="DL304">
        <v>2.7272727272727303E-2</v>
      </c>
      <c r="DM304">
        <v>1.9191919191919201E-2</v>
      </c>
    </row>
    <row r="305" spans="1:117" x14ac:dyDescent="0.25">
      <c r="A305" t="s">
        <v>262</v>
      </c>
      <c r="B305" s="200" t="str">
        <f>IF(A305="","",VLOOKUP(A305,Config!K$6:L$26,2,FALSE))</f>
        <v>Guadeloupe</v>
      </c>
      <c r="C305">
        <v>17</v>
      </c>
      <c r="D305" t="s">
        <v>15064</v>
      </c>
      <c r="E305" t="s">
        <v>8163</v>
      </c>
      <c r="F305" t="s">
        <v>8176</v>
      </c>
      <c r="G305" t="s">
        <v>15067</v>
      </c>
      <c r="H305" s="49">
        <v>3</v>
      </c>
      <c r="I305" s="49">
        <v>4</v>
      </c>
      <c r="J305" s="49">
        <v>10</v>
      </c>
      <c r="K305" s="49">
        <v>2</v>
      </c>
      <c r="BT305" s="327">
        <v>1.8068102849200799E-2</v>
      </c>
      <c r="BU305" s="327">
        <v>2.1542738012508701E-2</v>
      </c>
      <c r="BV305" s="327">
        <v>1.6804733727810699E-2</v>
      </c>
      <c r="BW305" s="327">
        <v>1.4911242603550302E-2</v>
      </c>
      <c r="BX305" s="327">
        <v>1.4911242603550302E-2</v>
      </c>
      <c r="BY305" s="327">
        <v>1.49112426035503E-2</v>
      </c>
      <c r="BZ305" s="327">
        <v>1.5384615384615401E-2</v>
      </c>
      <c r="CA305" s="327">
        <v>1.2307692307692299E-2</v>
      </c>
      <c r="CB305" s="327">
        <v>1.42011834319527E-2</v>
      </c>
      <c r="CC305" s="327">
        <v>1.42011834319527E-2</v>
      </c>
      <c r="CD305" s="327">
        <v>1.44378698224852E-2</v>
      </c>
      <c r="CE305" s="327">
        <v>1.3491124260355E-2</v>
      </c>
      <c r="CF305" s="327">
        <v>1.33542812254517E-2</v>
      </c>
      <c r="CG305" s="327">
        <v>1.5972767740246099E-2</v>
      </c>
      <c r="CH305" s="327">
        <v>1.49253731343284E-2</v>
      </c>
      <c r="CI305">
        <v>1.3877978528410599E-2</v>
      </c>
      <c r="CJ305">
        <v>1.4139827179890001E-2</v>
      </c>
      <c r="CK305">
        <v>1.7282010997643399E-2</v>
      </c>
      <c r="CL305">
        <v>1.46635244828489E-2</v>
      </c>
      <c r="CM305">
        <v>1.2045037968054499E-2</v>
      </c>
      <c r="CN305">
        <v>2.33045299816706E-2</v>
      </c>
      <c r="CO305">
        <v>2.1209740769834999E-2</v>
      </c>
      <c r="CP305">
        <v>2.4090075936108901E-2</v>
      </c>
      <c r="CQ305">
        <v>2.2257135375752801E-2</v>
      </c>
      <c r="CR305">
        <v>2.8879959819186299E-2</v>
      </c>
      <c r="CS305">
        <v>2.2099447513812202E-2</v>
      </c>
      <c r="CT305">
        <v>3.11401305876444E-2</v>
      </c>
      <c r="CU305">
        <v>2.6870919136112496E-2</v>
      </c>
      <c r="CV305">
        <v>2.4861878453038701E-2</v>
      </c>
      <c r="CW305">
        <v>2.7624309392265196E-2</v>
      </c>
      <c r="CX305">
        <v>2.7122049221496698E-2</v>
      </c>
      <c r="CY305">
        <v>1.6072325464590698E-2</v>
      </c>
      <c r="CZ305">
        <v>2.8377699648417895E-2</v>
      </c>
      <c r="DA305">
        <v>3.3651431441486704E-2</v>
      </c>
      <c r="DB305">
        <v>3.74183827222501E-2</v>
      </c>
      <c r="DC305">
        <v>3.0889000502260198E-2</v>
      </c>
      <c r="DD305">
        <v>3.9427423405324E-2</v>
      </c>
      <c r="DE305">
        <v>3.5409342039176298E-2</v>
      </c>
      <c r="DF305">
        <v>3.9678553490708202E-2</v>
      </c>
      <c r="DG305">
        <v>4.2692114515318902E-2</v>
      </c>
      <c r="DH305">
        <v>4.1938724259166199E-2</v>
      </c>
      <c r="DI305">
        <v>3.8422903063787005E-2</v>
      </c>
      <c r="DJ305">
        <v>4.5454545454545497E-2</v>
      </c>
      <c r="DK305">
        <v>3.44048216976394E-2</v>
      </c>
      <c r="DL305">
        <v>4.4450025113008503E-2</v>
      </c>
      <c r="DM305">
        <v>4.9723756906077402E-2</v>
      </c>
    </row>
    <row r="306" spans="1:117" x14ac:dyDescent="0.25">
      <c r="A306" t="s">
        <v>259</v>
      </c>
      <c r="B306" s="200" t="str">
        <f>IF(A306="","",VLOOKUP(A306,Config!K$6:L$26,2,FALSE))</f>
        <v>Martinique</v>
      </c>
      <c r="C306">
        <v>17</v>
      </c>
      <c r="D306" t="s">
        <v>15064</v>
      </c>
      <c r="E306" t="s">
        <v>8163</v>
      </c>
      <c r="F306" t="s">
        <v>8176</v>
      </c>
      <c r="G306" t="s">
        <v>15067</v>
      </c>
      <c r="H306" s="49">
        <v>3</v>
      </c>
      <c r="I306" s="49">
        <v>4</v>
      </c>
      <c r="J306" s="49">
        <v>10</v>
      </c>
      <c r="K306" s="49">
        <v>2</v>
      </c>
      <c r="BT306" s="327">
        <v>1.1494252873563201E-2</v>
      </c>
      <c r="BU306" s="327">
        <v>1.00574712643678E-2</v>
      </c>
      <c r="BV306" s="327">
        <v>1.09859154929577E-2</v>
      </c>
      <c r="BW306" s="327">
        <v>9.5774647887323892E-3</v>
      </c>
      <c r="BX306" s="327">
        <v>1.12676056338028E-2</v>
      </c>
      <c r="BY306" s="327">
        <v>9.0140845070422505E-3</v>
      </c>
      <c r="BZ306" s="327">
        <v>9.2957746478873199E-3</v>
      </c>
      <c r="CA306" s="327">
        <v>7.8873239436619714E-3</v>
      </c>
      <c r="CB306" s="327">
        <v>1.01408450704225E-2</v>
      </c>
      <c r="CC306" s="327">
        <v>1.2957746478873201E-2</v>
      </c>
      <c r="CD306" s="327">
        <v>1.2957746478873199E-2</v>
      </c>
      <c r="CE306" s="327">
        <v>1.3239436619718301E-2</v>
      </c>
      <c r="CF306" s="327">
        <v>1.1466505733252901E-2</v>
      </c>
      <c r="CG306" s="327">
        <v>1.5992757996379E-2</v>
      </c>
      <c r="CH306" s="327">
        <v>1.6898008449004201E-2</v>
      </c>
      <c r="CI306">
        <v>1.5087507543753799E-2</v>
      </c>
      <c r="CJ306">
        <v>1.62945081472541E-2</v>
      </c>
      <c r="CK306">
        <v>1.4484007242003601E-2</v>
      </c>
      <c r="CL306">
        <v>1.3880506940253503E-2</v>
      </c>
      <c r="CM306">
        <v>1.1466505733252899E-2</v>
      </c>
      <c r="CN306">
        <v>1.47857573928787E-2</v>
      </c>
      <c r="CO306">
        <v>1.8105009052504496E-2</v>
      </c>
      <c r="CP306">
        <v>2.0820760410380199E-2</v>
      </c>
      <c r="CQ306">
        <v>2.65540132770066E-2</v>
      </c>
      <c r="CR306">
        <v>2.0681619574716002E-2</v>
      </c>
      <c r="CS306">
        <v>1.6020972909991302E-2</v>
      </c>
      <c r="CT306">
        <v>2.1264200407806601E-2</v>
      </c>
      <c r="CU306">
        <v>2.0681619574716002E-2</v>
      </c>
      <c r="CV306">
        <v>1.86425866588989E-2</v>
      </c>
      <c r="CW306">
        <v>2.2138071657442502E-2</v>
      </c>
      <c r="CX306">
        <v>1.6312263326536597E-2</v>
      </c>
      <c r="CY306">
        <v>1.1069035828721201E-2</v>
      </c>
      <c r="CZ306">
        <v>1.4564520827264799E-2</v>
      </c>
      <c r="DA306">
        <v>2.2720652490533098E-2</v>
      </c>
      <c r="DB306">
        <v>2.5050975822895397E-2</v>
      </c>
      <c r="DC306">
        <v>1.4855811243810101E-2</v>
      </c>
      <c r="DD306">
        <v>1.9807748325080098E-2</v>
      </c>
      <c r="DE306">
        <v>1.9516457908534797E-2</v>
      </c>
      <c r="DF306">
        <v>2.70900087387125E-2</v>
      </c>
      <c r="DG306">
        <v>2.2429362073987803E-2</v>
      </c>
      <c r="DH306">
        <v>2.0390329158170701E-2</v>
      </c>
      <c r="DI306">
        <v>2.3011942907078402E-2</v>
      </c>
      <c r="DJ306">
        <v>2.1846781240897204E-2</v>
      </c>
      <c r="DK306">
        <v>1.6894844159627199E-2</v>
      </c>
      <c r="DL306">
        <v>2.7381299155257798E-2</v>
      </c>
      <c r="DM306">
        <v>2.5342266239440695E-2</v>
      </c>
    </row>
    <row r="307" spans="1:117" x14ac:dyDescent="0.25">
      <c r="A307" t="s">
        <v>260</v>
      </c>
      <c r="B307" s="200" t="str">
        <f>IF(A307="","",VLOOKUP(A307,Config!K$6:L$26,2,FALSE))</f>
        <v>Mayotte</v>
      </c>
      <c r="C307">
        <v>17</v>
      </c>
      <c r="D307" t="s">
        <v>15064</v>
      </c>
      <c r="E307" t="s">
        <v>8163</v>
      </c>
      <c r="F307" t="s">
        <v>8176</v>
      </c>
      <c r="G307" t="s">
        <v>15067</v>
      </c>
      <c r="H307" s="49">
        <v>3</v>
      </c>
      <c r="I307" s="49">
        <v>4</v>
      </c>
      <c r="J307" s="49">
        <v>10</v>
      </c>
      <c r="K307" s="49">
        <v>2</v>
      </c>
      <c r="BT307" s="327">
        <v>3.6496350364963498E-3</v>
      </c>
      <c r="BU307" s="327">
        <v>1.09489051094891E-2</v>
      </c>
      <c r="BV307" s="327">
        <v>2.55754475703325E-3</v>
      </c>
      <c r="BW307" s="327">
        <v>2.55754475703325E-3</v>
      </c>
      <c r="BX307" s="327">
        <v>0</v>
      </c>
      <c r="BY307" s="327">
        <v>5.1150895140664992E-3</v>
      </c>
      <c r="BZ307" s="327">
        <v>5.1150895140664992E-3</v>
      </c>
      <c r="CA307" s="327">
        <v>2.55754475703325E-3</v>
      </c>
      <c r="CB307" s="327">
        <v>2.55754475703325E-3</v>
      </c>
      <c r="CC307" s="327">
        <v>5.1150895140665001E-3</v>
      </c>
      <c r="CD307" s="327">
        <v>5.1150895140665001E-3</v>
      </c>
      <c r="CE307" s="327">
        <v>2.5575447570332496E-3</v>
      </c>
      <c r="CF307" s="327">
        <v>0</v>
      </c>
      <c r="CG307" s="327">
        <v>1.4184397163120598E-2</v>
      </c>
      <c r="CH307" s="327">
        <v>7.09219858156028E-3</v>
      </c>
      <c r="CI307">
        <v>7.0921985815602792E-3</v>
      </c>
      <c r="CJ307">
        <v>1.41843971631206E-2</v>
      </c>
      <c r="CK307">
        <v>3.54609929078014E-3</v>
      </c>
      <c r="CL307">
        <v>3.5460992907801396E-3</v>
      </c>
      <c r="CM307">
        <v>3.54609929078014E-3</v>
      </c>
      <c r="CN307">
        <v>7.0921985815602792E-3</v>
      </c>
      <c r="CO307">
        <v>1.4184397163120598E-2</v>
      </c>
      <c r="CP307">
        <v>3.1914893617021302E-2</v>
      </c>
      <c r="CQ307">
        <v>2.8368794326241103E-2</v>
      </c>
      <c r="CR307">
        <v>1.5015015015014999E-2</v>
      </c>
      <c r="CS307">
        <v>3.0030030030029999E-3</v>
      </c>
      <c r="CT307">
        <v>1.5015015015015003E-2</v>
      </c>
      <c r="CU307">
        <v>1.5015015015015001E-2</v>
      </c>
      <c r="CV307">
        <v>9.0090090090090107E-3</v>
      </c>
      <c r="CW307">
        <v>1.5015015015015001E-2</v>
      </c>
      <c r="CX307">
        <v>3.0030030030030004E-3</v>
      </c>
      <c r="CY307">
        <v>3.0030030030030004E-3</v>
      </c>
      <c r="CZ307">
        <v>9.0090090090090089E-3</v>
      </c>
      <c r="DA307">
        <v>6.0060060060060112E-3</v>
      </c>
      <c r="DB307">
        <v>9.0090090090090107E-3</v>
      </c>
      <c r="DC307">
        <v>3.0030030030030004E-3</v>
      </c>
      <c r="DD307">
        <v>1.5015015015015003E-2</v>
      </c>
      <c r="DE307">
        <v>3.0030030030029999E-3</v>
      </c>
      <c r="DF307">
        <v>9.0090090090090107E-3</v>
      </c>
      <c r="DG307">
        <v>9.0090090090090107E-3</v>
      </c>
      <c r="DH307">
        <v>3.0030030030030004E-3</v>
      </c>
      <c r="DI307">
        <v>6.0060060060060094E-3</v>
      </c>
      <c r="DJ307">
        <v>1.2012012012012E-2</v>
      </c>
      <c r="DK307">
        <v>9.0090090090090089E-3</v>
      </c>
      <c r="DL307">
        <v>1.2012012012012001E-2</v>
      </c>
      <c r="DM307">
        <v>2.4024024024024003E-2</v>
      </c>
    </row>
    <row r="308" spans="1:117" x14ac:dyDescent="0.25">
      <c r="B308" s="200" t="str">
        <f>IF(A308="","",VLOOKUP(A308,Config!K$6:L$26,2,FALSE))</f>
        <v/>
      </c>
    </row>
    <row r="309" spans="1:117" x14ac:dyDescent="0.25">
      <c r="B309" s="200" t="str">
        <f>IF(A309="","",VLOOKUP(A309,Config!K$6:L$26,2,FALSE))</f>
        <v/>
      </c>
    </row>
    <row r="310" spans="1:117" x14ac:dyDescent="0.25">
      <c r="B310" s="200" t="str">
        <f>IF(A310="","",VLOOKUP(A310,Config!K$6:L$26,2,FALSE))</f>
        <v/>
      </c>
    </row>
    <row r="311" spans="1:117" x14ac:dyDescent="0.25">
      <c r="B311" s="200" t="str">
        <f>IF(A311="","",VLOOKUP(A311,Config!K$6:L$26,2,FALSE))</f>
        <v/>
      </c>
    </row>
    <row r="312" spans="1:117" x14ac:dyDescent="0.25">
      <c r="B312" s="200" t="str">
        <f>IF(A312="","",VLOOKUP(A312,Config!K$6:L$26,2,FALSE))</f>
        <v/>
      </c>
    </row>
    <row r="313" spans="1:117" x14ac:dyDescent="0.25">
      <c r="B313" s="200" t="str">
        <f>IF(A313="","",VLOOKUP(A313,Config!K$6:L$26,2,FALSE))</f>
        <v/>
      </c>
    </row>
    <row r="314" spans="1:117" x14ac:dyDescent="0.25">
      <c r="B314" s="200" t="str">
        <f>IF(A314="","",VLOOKUP(A314,Config!K$6:L$26,2,FALSE))</f>
        <v/>
      </c>
    </row>
    <row r="315" spans="1:117" x14ac:dyDescent="0.25">
      <c r="B315" s="200" t="str">
        <f>IF(A315="","",VLOOKUP(A315,Config!K$6:L$26,2,FALSE))</f>
        <v/>
      </c>
    </row>
    <row r="316" spans="1:117" x14ac:dyDescent="0.25">
      <c r="B316" s="200" t="str">
        <f>IF(A316="","",VLOOKUP(A316,Config!K$6:L$26,2,FALSE))</f>
        <v/>
      </c>
    </row>
    <row r="317" spans="1:117" x14ac:dyDescent="0.25">
      <c r="B317" s="200" t="str">
        <f>IF(A317="","",VLOOKUP(A317,Config!K$6:L$26,2,FALSE))</f>
        <v/>
      </c>
    </row>
    <row r="318" spans="1:117" x14ac:dyDescent="0.25">
      <c r="B318" s="200" t="str">
        <f>IF(A318="","",VLOOKUP(A318,Config!K$6:L$26,2,FALSE))</f>
        <v/>
      </c>
    </row>
    <row r="319" spans="1:117" x14ac:dyDescent="0.25">
      <c r="B319" s="200" t="str">
        <f>IF(A319="","",VLOOKUP(A319,Config!K$6:L$26,2,FALSE))</f>
        <v/>
      </c>
    </row>
    <row r="320" spans="1:117" x14ac:dyDescent="0.25">
      <c r="B320" s="200" t="str">
        <f>IF(A320="","",VLOOKUP(A320,Config!K$6:L$26,2,FALSE))</f>
        <v/>
      </c>
    </row>
    <row r="321" spans="2:2" x14ac:dyDescent="0.25">
      <c r="B321" s="200" t="str">
        <f>IF(A321="","",VLOOKUP(A321,Config!K$6:L$26,2,FALSE))</f>
        <v/>
      </c>
    </row>
    <row r="322" spans="2:2" x14ac:dyDescent="0.25">
      <c r="B322" s="200" t="str">
        <f>IF(A322="","",VLOOKUP(A322,Config!K$6:L$26,2,FALSE))</f>
        <v/>
      </c>
    </row>
    <row r="323" spans="2:2" x14ac:dyDescent="0.25">
      <c r="B323" s="200" t="str">
        <f>IF(A323="","",VLOOKUP(A323,Config!K$6:L$26,2,FALSE))</f>
        <v/>
      </c>
    </row>
    <row r="324" spans="2:2" x14ac:dyDescent="0.25">
      <c r="B324" s="200" t="str">
        <f>IF(A324="","",VLOOKUP(A324,Config!K$6:L$26,2,FALSE))</f>
        <v/>
      </c>
    </row>
    <row r="325" spans="2:2" x14ac:dyDescent="0.25">
      <c r="B325" s="200" t="str">
        <f>IF(A325="","",VLOOKUP(A325,Config!K$6:L$26,2,FALSE))</f>
        <v/>
      </c>
    </row>
    <row r="326" spans="2:2" x14ac:dyDescent="0.25">
      <c r="B326" s="200" t="str">
        <f>IF(A326="","",VLOOKUP(A326,Config!K$6:L$26,2,FALSE))</f>
        <v/>
      </c>
    </row>
    <row r="327" spans="2:2" x14ac:dyDescent="0.25">
      <c r="B327" s="200" t="str">
        <f>IF(A327="","",VLOOKUP(A327,Config!K$6:L$26,2,FALSE))</f>
        <v/>
      </c>
    </row>
    <row r="328" spans="2:2" x14ac:dyDescent="0.25">
      <c r="B328" s="200" t="str">
        <f>IF(A328="","",VLOOKUP(A328,Config!K$6:L$26,2,FALSE))</f>
        <v/>
      </c>
    </row>
    <row r="329" spans="2:2" x14ac:dyDescent="0.25">
      <c r="B329" s="200" t="str">
        <f>IF(A329="","",VLOOKUP(A329,Config!K$6:L$26,2,FALSE))</f>
        <v/>
      </c>
    </row>
    <row r="330" spans="2:2" x14ac:dyDescent="0.25">
      <c r="B330" s="200" t="str">
        <f>IF(A330="","",VLOOKUP(A330,Config!K$6:L$26,2,FALSE))</f>
        <v/>
      </c>
    </row>
    <row r="331" spans="2:2" x14ac:dyDescent="0.25">
      <c r="B331" s="200" t="str">
        <f>IF(A331="","",VLOOKUP(A331,Config!K$6:L$26,2,FALSE))</f>
        <v/>
      </c>
    </row>
    <row r="332" spans="2:2" x14ac:dyDescent="0.25">
      <c r="B332" s="200" t="str">
        <f>IF(A332="","",VLOOKUP(A332,Config!K$6:L$26,2,FALSE))</f>
        <v/>
      </c>
    </row>
    <row r="333" spans="2:2" x14ac:dyDescent="0.25">
      <c r="B333" s="200" t="str">
        <f>IF(A333="","",VLOOKUP(A333,Config!K$6:L$26,2,FALSE))</f>
        <v/>
      </c>
    </row>
    <row r="334" spans="2:2" x14ac:dyDescent="0.25">
      <c r="B334" s="200" t="str">
        <f>IF(A334="","",VLOOKUP(A334,Config!K$6:L$26,2,FALSE))</f>
        <v/>
      </c>
    </row>
    <row r="335" spans="2:2" x14ac:dyDescent="0.25">
      <c r="B335" s="200" t="str">
        <f>IF(A335="","",VLOOKUP(A335,Config!K$6:L$26,2,FALSE))</f>
        <v/>
      </c>
    </row>
    <row r="336" spans="2:2" x14ac:dyDescent="0.25">
      <c r="B336" s="200" t="str">
        <f>IF(A336="","",VLOOKUP(A336,Config!K$6:L$26,2,FALSE))</f>
        <v/>
      </c>
    </row>
    <row r="337" spans="2:2" x14ac:dyDescent="0.25">
      <c r="B337" s="200" t="str">
        <f>IF(A337="","",VLOOKUP(A337,Config!K$6:L$26,2,FALSE))</f>
        <v/>
      </c>
    </row>
    <row r="338" spans="2:2" x14ac:dyDescent="0.25">
      <c r="B338" s="200" t="str">
        <f>IF(A338="","",VLOOKUP(A338,Config!K$6:L$26,2,FALSE))</f>
        <v/>
      </c>
    </row>
    <row r="339" spans="2:2" x14ac:dyDescent="0.25">
      <c r="B339" s="200" t="str">
        <f>IF(A339="","",VLOOKUP(A339,Config!K$6:L$26,2,FALSE))</f>
        <v/>
      </c>
    </row>
    <row r="340" spans="2:2" x14ac:dyDescent="0.25">
      <c r="B340" s="200" t="str">
        <f>IF(A340="","",VLOOKUP(A340,Config!K$6:L$26,2,FALSE))</f>
        <v/>
      </c>
    </row>
    <row r="341" spans="2:2" x14ac:dyDescent="0.25">
      <c r="B341" s="200" t="str">
        <f>IF(A341="","",VLOOKUP(A341,Config!K$6:L$26,2,FALSE))</f>
        <v/>
      </c>
    </row>
    <row r="342" spans="2:2" x14ac:dyDescent="0.25">
      <c r="B342" s="200" t="str">
        <f>IF(A342="","",VLOOKUP(A342,Config!K$6:L$26,2,FALSE))</f>
        <v/>
      </c>
    </row>
    <row r="343" spans="2:2" x14ac:dyDescent="0.25">
      <c r="B343" s="200" t="str">
        <f>IF(A343="","",VLOOKUP(A343,Config!K$6:L$26,2,FALSE))</f>
        <v/>
      </c>
    </row>
    <row r="344" spans="2:2" x14ac:dyDescent="0.25">
      <c r="B344" s="200" t="str">
        <f>IF(A344="","",VLOOKUP(A344,Config!K$6:L$26,2,FALSE))</f>
        <v/>
      </c>
    </row>
    <row r="345" spans="2:2" x14ac:dyDescent="0.25">
      <c r="B345" s="200" t="str">
        <f>IF(A345="","",VLOOKUP(A345,Config!K$6:L$26,2,FALSE))</f>
        <v/>
      </c>
    </row>
    <row r="346" spans="2:2" x14ac:dyDescent="0.25">
      <c r="B346" s="200" t="str">
        <f>IF(A346="","",VLOOKUP(A346,Config!K$6:L$26,2,FALSE))</f>
        <v/>
      </c>
    </row>
    <row r="347" spans="2:2" x14ac:dyDescent="0.25">
      <c r="B347" s="200" t="str">
        <f>IF(A347="","",VLOOKUP(A347,Config!K$6:L$26,2,FALSE))</f>
        <v/>
      </c>
    </row>
    <row r="348" spans="2:2" x14ac:dyDescent="0.25">
      <c r="B348" s="200" t="str">
        <f>IF(A348="","",VLOOKUP(A348,Config!K$6:L$26,2,FALSE))</f>
        <v/>
      </c>
    </row>
    <row r="349" spans="2:2" x14ac:dyDescent="0.25">
      <c r="B349" s="200" t="str">
        <f>IF(A349="","",VLOOKUP(A349,Config!K$6:L$26,2,FALSE))</f>
        <v/>
      </c>
    </row>
    <row r="350" spans="2:2" x14ac:dyDescent="0.25">
      <c r="B350" s="200" t="str">
        <f>IF(A350="","",VLOOKUP(A350,Config!K$6:L$26,2,FALSE))</f>
        <v/>
      </c>
    </row>
    <row r="351" spans="2:2" x14ac:dyDescent="0.25">
      <c r="B351" s="200" t="str">
        <f>IF(A351="","",VLOOKUP(A351,Config!K$6:L$26,2,FALSE))</f>
        <v/>
      </c>
    </row>
    <row r="352" spans="2:2" x14ac:dyDescent="0.25">
      <c r="B352" s="200" t="str">
        <f>IF(A352="","",VLOOKUP(A352,Config!K$6:L$26,2,FALSE))</f>
        <v/>
      </c>
    </row>
    <row r="353" spans="2:2" x14ac:dyDescent="0.25">
      <c r="B353" s="200" t="str">
        <f>IF(A353="","",VLOOKUP(A353,Config!K$6:L$26,2,FALSE))</f>
        <v/>
      </c>
    </row>
    <row r="354" spans="2:2" x14ac:dyDescent="0.25">
      <c r="B354" s="200" t="str">
        <f>IF(A354="","",VLOOKUP(A354,Config!K$6:L$26,2,FALSE))</f>
        <v/>
      </c>
    </row>
    <row r="355" spans="2:2" x14ac:dyDescent="0.25">
      <c r="B355" s="200" t="str">
        <f>IF(A355="","",VLOOKUP(A355,Config!K$6:L$26,2,FALSE))</f>
        <v/>
      </c>
    </row>
    <row r="356" spans="2:2" x14ac:dyDescent="0.25">
      <c r="B356" s="200" t="str">
        <f>IF(A356="","",VLOOKUP(A356,Config!K$6:L$26,2,FALSE))</f>
        <v/>
      </c>
    </row>
    <row r="357" spans="2:2" x14ac:dyDescent="0.25">
      <c r="B357" s="200" t="str">
        <f>IF(A357="","",VLOOKUP(A357,Config!K$6:L$26,2,FALSE))</f>
        <v/>
      </c>
    </row>
    <row r="358" spans="2:2" x14ac:dyDescent="0.25">
      <c r="B358" s="200" t="str">
        <f>IF(A358="","",VLOOKUP(A358,Config!K$6:L$26,2,FALSE))</f>
        <v/>
      </c>
    </row>
    <row r="359" spans="2:2" x14ac:dyDescent="0.25">
      <c r="B359" s="200" t="str">
        <f>IF(A359="","",VLOOKUP(A359,Config!K$6:L$26,2,FALSE))</f>
        <v/>
      </c>
    </row>
    <row r="360" spans="2:2" x14ac:dyDescent="0.25">
      <c r="B360" s="200" t="str">
        <f>IF(A360="","",VLOOKUP(A360,Config!K$6:L$26,2,FALSE))</f>
        <v/>
      </c>
    </row>
    <row r="361" spans="2:2" x14ac:dyDescent="0.25">
      <c r="B361" s="200" t="str">
        <f>IF(A361="","",VLOOKUP(A361,Config!K$6:L$26,2,FALSE))</f>
        <v/>
      </c>
    </row>
    <row r="362" spans="2:2" x14ac:dyDescent="0.25">
      <c r="B362" s="200" t="str">
        <f>IF(A362="","",VLOOKUP(A362,Config!K$6:L$26,2,FALSE))</f>
        <v/>
      </c>
    </row>
    <row r="363" spans="2:2" x14ac:dyDescent="0.25">
      <c r="B363" s="200" t="str">
        <f>IF(A363="","",VLOOKUP(A363,Config!K$6:L$26,2,FALSE))</f>
        <v/>
      </c>
    </row>
    <row r="364" spans="2:2" x14ac:dyDescent="0.25">
      <c r="B364" s="200" t="str">
        <f>IF(A364="","",VLOOKUP(A364,Config!K$6:L$26,2,FALSE))</f>
        <v/>
      </c>
    </row>
    <row r="365" spans="2:2" x14ac:dyDescent="0.25">
      <c r="B365" s="200" t="str">
        <f>IF(A365="","",VLOOKUP(A365,Config!K$6:L$26,2,FALSE))</f>
        <v/>
      </c>
    </row>
    <row r="366" spans="2:2" x14ac:dyDescent="0.25">
      <c r="B366" s="200" t="str">
        <f>IF(A366="","",VLOOKUP(A366,Config!K$6:L$26,2,FALSE))</f>
        <v/>
      </c>
    </row>
    <row r="367" spans="2:2" x14ac:dyDescent="0.25">
      <c r="B367" s="200" t="str">
        <f>IF(A367="","",VLOOKUP(A367,Config!K$6:L$26,2,FALSE))</f>
        <v/>
      </c>
    </row>
    <row r="368" spans="2:2" x14ac:dyDescent="0.25">
      <c r="B368" s="200" t="str">
        <f>IF(A368="","",VLOOKUP(A368,Config!K$6:L$26,2,FALSE))</f>
        <v/>
      </c>
    </row>
    <row r="369" spans="2:2" x14ac:dyDescent="0.25">
      <c r="B369" s="200" t="str">
        <f>IF(A369="","",VLOOKUP(A369,Config!K$6:L$26,2,FALSE))</f>
        <v/>
      </c>
    </row>
    <row r="370" spans="2:2" x14ac:dyDescent="0.25">
      <c r="B370" s="200" t="str">
        <f>IF(A370="","",VLOOKUP(A370,Config!K$6:L$26,2,FALSE))</f>
        <v/>
      </c>
    </row>
    <row r="371" spans="2:2" x14ac:dyDescent="0.25">
      <c r="B371" s="200" t="str">
        <f>IF(A371="","",VLOOKUP(A371,Config!K$6:L$26,2,FALSE))</f>
        <v/>
      </c>
    </row>
    <row r="372" spans="2:2" x14ac:dyDescent="0.25">
      <c r="B372" s="200" t="str">
        <f>IF(A372="","",VLOOKUP(A372,Config!K$6:L$26,2,FALSE))</f>
        <v/>
      </c>
    </row>
    <row r="373" spans="2:2" x14ac:dyDescent="0.25">
      <c r="B373" s="200" t="str">
        <f>IF(A373="","",VLOOKUP(A373,Config!K$6:L$26,2,FALSE))</f>
        <v/>
      </c>
    </row>
    <row r="374" spans="2:2" x14ac:dyDescent="0.25">
      <c r="B374" s="200" t="str">
        <f>IF(A374="","",VLOOKUP(A374,Config!K$6:L$26,2,FALSE))</f>
        <v/>
      </c>
    </row>
    <row r="375" spans="2:2" x14ac:dyDescent="0.25">
      <c r="B375" s="200" t="str">
        <f>IF(A375="","",VLOOKUP(A375,Config!K$6:L$26,2,FALSE))</f>
        <v/>
      </c>
    </row>
    <row r="376" spans="2:2" x14ac:dyDescent="0.25">
      <c r="B376" s="200" t="str">
        <f>IF(A376="","",VLOOKUP(A376,Config!K$6:L$26,2,FALSE))</f>
        <v/>
      </c>
    </row>
    <row r="377" spans="2:2" x14ac:dyDescent="0.25">
      <c r="B377" s="200" t="str">
        <f>IF(A377="","",VLOOKUP(A377,Config!K$6:L$26,2,FALSE))</f>
        <v/>
      </c>
    </row>
    <row r="378" spans="2:2" x14ac:dyDescent="0.25">
      <c r="B378" s="200" t="str">
        <f>IF(A378="","",VLOOKUP(A378,Config!K$6:L$26,2,FALSE))</f>
        <v/>
      </c>
    </row>
    <row r="379" spans="2:2" x14ac:dyDescent="0.25">
      <c r="B379" s="200" t="str">
        <f>IF(A379="","",VLOOKUP(A379,Config!K$6:L$26,2,FALSE))</f>
        <v/>
      </c>
    </row>
    <row r="380" spans="2:2" x14ac:dyDescent="0.25">
      <c r="B380" s="200" t="str">
        <f>IF(A380="","",VLOOKUP(A380,Config!K$6:L$26,2,FALSE))</f>
        <v/>
      </c>
    </row>
    <row r="381" spans="2:2" x14ac:dyDescent="0.25">
      <c r="B381" s="200" t="str">
        <f>IF(A381="","",VLOOKUP(A381,Config!K$6:L$26,2,FALSE))</f>
        <v/>
      </c>
    </row>
    <row r="382" spans="2:2" x14ac:dyDescent="0.25">
      <c r="B382" s="200" t="str">
        <f>IF(A382="","",VLOOKUP(A382,Config!K$6:L$26,2,FALSE))</f>
        <v/>
      </c>
    </row>
    <row r="383" spans="2:2" x14ac:dyDescent="0.25">
      <c r="B383" s="200" t="str">
        <f>IF(A383="","",VLOOKUP(A383,Config!K$6:L$26,2,FALSE))</f>
        <v/>
      </c>
    </row>
    <row r="384" spans="2:2" x14ac:dyDescent="0.25">
      <c r="B384" s="200" t="str">
        <f>IF(A384="","",VLOOKUP(A384,Config!K$6:L$26,2,FALSE))</f>
        <v/>
      </c>
    </row>
    <row r="385" spans="2:2" x14ac:dyDescent="0.25">
      <c r="B385" s="200" t="str">
        <f>IF(A385="","",VLOOKUP(A385,Config!K$6:L$26,2,FALSE))</f>
        <v/>
      </c>
    </row>
    <row r="386" spans="2:2" x14ac:dyDescent="0.25">
      <c r="B386" s="200" t="str">
        <f>IF(A386="","",VLOOKUP(A386,Config!K$6:L$26,2,FALSE))</f>
        <v/>
      </c>
    </row>
    <row r="387" spans="2:2" x14ac:dyDescent="0.25">
      <c r="B387" s="200" t="str">
        <f>IF(A387="","",VLOOKUP(A387,Config!K$6:L$26,2,FALSE))</f>
        <v/>
      </c>
    </row>
    <row r="388" spans="2:2" x14ac:dyDescent="0.25">
      <c r="B388" s="200" t="str">
        <f>IF(A388="","",VLOOKUP(A388,Config!K$6:L$26,2,FALSE))</f>
        <v/>
      </c>
    </row>
    <row r="389" spans="2:2" x14ac:dyDescent="0.25">
      <c r="B389" s="200" t="str">
        <f>IF(A389="","",VLOOKUP(A389,Config!K$6:L$26,2,FALSE))</f>
        <v/>
      </c>
    </row>
    <row r="390" spans="2:2" x14ac:dyDescent="0.25">
      <c r="B390" s="200" t="str">
        <f>IF(A390="","",VLOOKUP(A390,Config!K$6:L$26,2,FALSE))</f>
        <v/>
      </c>
    </row>
    <row r="391" spans="2:2" x14ac:dyDescent="0.25">
      <c r="B391" s="200" t="str">
        <f>IF(A391="","",VLOOKUP(A391,Config!K$6:L$26,2,FALSE))</f>
        <v/>
      </c>
    </row>
    <row r="392" spans="2:2" x14ac:dyDescent="0.25">
      <c r="B392" s="200" t="str">
        <f>IF(A392="","",VLOOKUP(A392,Config!K$6:L$26,2,FALSE))</f>
        <v/>
      </c>
    </row>
    <row r="393" spans="2:2" x14ac:dyDescent="0.25">
      <c r="B393" s="200" t="str">
        <f>IF(A393="","",VLOOKUP(A393,Config!K$6:L$26,2,FALSE))</f>
        <v/>
      </c>
    </row>
    <row r="394" spans="2:2" x14ac:dyDescent="0.25">
      <c r="B394" s="200" t="str">
        <f>IF(A394="","",VLOOKUP(A394,Config!K$6:L$26,2,FALSE))</f>
        <v/>
      </c>
    </row>
    <row r="395" spans="2:2" x14ac:dyDescent="0.25">
      <c r="B395" s="200" t="str">
        <f>IF(A395="","",VLOOKUP(A395,Config!K$6:L$26,2,FALSE))</f>
        <v/>
      </c>
    </row>
    <row r="396" spans="2:2" x14ac:dyDescent="0.25">
      <c r="B396" s="200" t="str">
        <f>IF(A396="","",VLOOKUP(A396,Config!K$6:L$26,2,FALSE))</f>
        <v/>
      </c>
    </row>
    <row r="397" spans="2:2" x14ac:dyDescent="0.25">
      <c r="B397" s="200" t="str">
        <f>IF(A397="","",VLOOKUP(A397,Config!K$6:L$26,2,FALSE))</f>
        <v/>
      </c>
    </row>
    <row r="398" spans="2:2" x14ac:dyDescent="0.25">
      <c r="B398" s="200" t="str">
        <f>IF(A398="","",VLOOKUP(A398,Config!K$6:L$26,2,FALSE))</f>
        <v/>
      </c>
    </row>
    <row r="399" spans="2:2" x14ac:dyDescent="0.25">
      <c r="B399" s="200" t="str">
        <f>IF(A399="","",VLOOKUP(A399,Config!K$6:L$26,2,FALSE))</f>
        <v/>
      </c>
    </row>
    <row r="400" spans="2:2" x14ac:dyDescent="0.25">
      <c r="B400" s="200" t="str">
        <f>IF(A400="","",VLOOKUP(A400,Config!K$6:L$26,2,FALSE))</f>
        <v/>
      </c>
    </row>
    <row r="401" spans="2:2" x14ac:dyDescent="0.25">
      <c r="B401" s="200" t="str">
        <f>IF(A401="","",VLOOKUP(A401,Config!K$6:L$26,2,FALSE))</f>
        <v/>
      </c>
    </row>
    <row r="402" spans="2:2" x14ac:dyDescent="0.25">
      <c r="B402" s="200" t="str">
        <f>IF(A402="","",VLOOKUP(A402,Config!K$6:L$26,2,FALSE))</f>
        <v/>
      </c>
    </row>
    <row r="403" spans="2:2" x14ac:dyDescent="0.25">
      <c r="B403" s="200" t="str">
        <f>IF(A403="","",VLOOKUP(A403,Config!K$6:L$26,2,FALSE))</f>
        <v/>
      </c>
    </row>
    <row r="404" spans="2:2" x14ac:dyDescent="0.25">
      <c r="B404" s="200" t="str">
        <f>IF(A404="","",VLOOKUP(A404,Config!K$6:L$26,2,FALSE))</f>
        <v/>
      </c>
    </row>
    <row r="405" spans="2:2" x14ac:dyDescent="0.25">
      <c r="B405" s="200" t="str">
        <f>IF(A405="","",VLOOKUP(A405,Config!K$6:L$26,2,FALSE))</f>
        <v/>
      </c>
    </row>
    <row r="406" spans="2:2" x14ac:dyDescent="0.25">
      <c r="B406" s="200" t="str">
        <f>IF(A406="","",VLOOKUP(A406,Config!K$6:L$26,2,FALSE))</f>
        <v/>
      </c>
    </row>
    <row r="407" spans="2:2" x14ac:dyDescent="0.25">
      <c r="B407" s="200" t="str">
        <f>IF(A407="","",VLOOKUP(A407,Config!K$6:L$26,2,FALSE))</f>
        <v/>
      </c>
    </row>
    <row r="408" spans="2:2" x14ac:dyDescent="0.25">
      <c r="B408" s="200" t="str">
        <f>IF(A408="","",VLOOKUP(A408,Config!K$6:L$26,2,FALSE))</f>
        <v/>
      </c>
    </row>
    <row r="409" spans="2:2" x14ac:dyDescent="0.25">
      <c r="B409" s="200" t="str">
        <f>IF(A409="","",VLOOKUP(A409,Config!K$6:L$26,2,FALSE))</f>
        <v/>
      </c>
    </row>
    <row r="410" spans="2:2" x14ac:dyDescent="0.25">
      <c r="B410" s="200" t="str">
        <f>IF(A410="","",VLOOKUP(A410,Config!K$6:L$26,2,FALSE))</f>
        <v/>
      </c>
    </row>
    <row r="411" spans="2:2" x14ac:dyDescent="0.25">
      <c r="B411" s="200" t="str">
        <f>IF(A411="","",VLOOKUP(A411,Config!K$6:L$26,2,FALSE))</f>
        <v/>
      </c>
    </row>
    <row r="412" spans="2:2" x14ac:dyDescent="0.25">
      <c r="B412" s="200" t="str">
        <f>IF(A412="","",VLOOKUP(A412,Config!K$6:L$26,2,FALSE))</f>
        <v/>
      </c>
    </row>
    <row r="413" spans="2:2" x14ac:dyDescent="0.25">
      <c r="B413" s="200" t="str">
        <f>IF(A413="","",VLOOKUP(A413,Config!K$6:L$26,2,FALSE))</f>
        <v/>
      </c>
    </row>
    <row r="414" spans="2:2" x14ac:dyDescent="0.25">
      <c r="B414" s="200" t="str">
        <f>IF(A414="","",VLOOKUP(A414,Config!K$6:L$26,2,FALSE))</f>
        <v/>
      </c>
    </row>
    <row r="415" spans="2:2" x14ac:dyDescent="0.25">
      <c r="B415" s="200" t="str">
        <f>IF(A415="","",VLOOKUP(A415,Config!K$6:L$26,2,FALSE))</f>
        <v/>
      </c>
    </row>
    <row r="416" spans="2:2" x14ac:dyDescent="0.25">
      <c r="B416" s="200" t="str">
        <f>IF(A416="","",VLOOKUP(A416,Config!K$6:L$26,2,FALSE))</f>
        <v/>
      </c>
    </row>
    <row r="417" spans="2:2" x14ac:dyDescent="0.25">
      <c r="B417" s="200" t="str">
        <f>IF(A417="","",VLOOKUP(A417,Config!K$6:L$26,2,FALSE))</f>
        <v/>
      </c>
    </row>
    <row r="418" spans="2:2" x14ac:dyDescent="0.25">
      <c r="B418" s="200" t="str">
        <f>IF(A418="","",VLOOKUP(A418,Config!K$6:L$26,2,FALSE))</f>
        <v/>
      </c>
    </row>
    <row r="419" spans="2:2" x14ac:dyDescent="0.25">
      <c r="B419" s="200" t="str">
        <f>IF(A419="","",VLOOKUP(A419,Config!K$6:L$26,2,FALSE))</f>
        <v/>
      </c>
    </row>
    <row r="420" spans="2:2" x14ac:dyDescent="0.25">
      <c r="B420" s="200" t="str">
        <f>IF(A420="","",VLOOKUP(A420,Config!K$6:L$26,2,FALSE))</f>
        <v/>
      </c>
    </row>
    <row r="421" spans="2:2" x14ac:dyDescent="0.25">
      <c r="B421" s="200" t="str">
        <f>IF(A421="","",VLOOKUP(A421,Config!K$6:L$26,2,FALSE))</f>
        <v/>
      </c>
    </row>
    <row r="422" spans="2:2" x14ac:dyDescent="0.25">
      <c r="B422" s="200" t="str">
        <f>IF(A422="","",VLOOKUP(A422,Config!K$6:L$26,2,FALSE))</f>
        <v/>
      </c>
    </row>
    <row r="423" spans="2:2" x14ac:dyDescent="0.25">
      <c r="B423" s="200" t="str">
        <f>IF(A423="","",VLOOKUP(A423,Config!K$6:L$26,2,FALSE))</f>
        <v/>
      </c>
    </row>
    <row r="424" spans="2:2" x14ac:dyDescent="0.25">
      <c r="B424" s="200" t="str">
        <f>IF(A424="","",VLOOKUP(A424,Config!K$6:L$26,2,FALSE))</f>
        <v/>
      </c>
    </row>
    <row r="425" spans="2:2" x14ac:dyDescent="0.25">
      <c r="B425" s="200" t="str">
        <f>IF(A425="","",VLOOKUP(A425,Config!K$6:L$26,2,FALSE))</f>
        <v/>
      </c>
    </row>
    <row r="426" spans="2:2" x14ac:dyDescent="0.25">
      <c r="B426" s="200" t="str">
        <f>IF(A426="","",VLOOKUP(A426,Config!K$6:L$26,2,FALSE))</f>
        <v/>
      </c>
    </row>
    <row r="427" spans="2:2" x14ac:dyDescent="0.25">
      <c r="B427" s="200" t="str">
        <f>IF(A427="","",VLOOKUP(A427,Config!K$6:L$26,2,FALSE))</f>
        <v/>
      </c>
    </row>
    <row r="428" spans="2:2" x14ac:dyDescent="0.25">
      <c r="B428" s="200" t="str">
        <f>IF(A428="","",VLOOKUP(A428,Config!K$6:L$26,2,FALSE))</f>
        <v/>
      </c>
    </row>
    <row r="429" spans="2:2" x14ac:dyDescent="0.25">
      <c r="B429" s="200" t="str">
        <f>IF(A429="","",VLOOKUP(A429,Config!K$6:L$26,2,FALSE))</f>
        <v/>
      </c>
    </row>
    <row r="430" spans="2:2" x14ac:dyDescent="0.25">
      <c r="B430" s="200" t="str">
        <f>IF(A430="","",VLOOKUP(A430,Config!K$6:L$26,2,FALSE))</f>
        <v/>
      </c>
    </row>
    <row r="431" spans="2:2" x14ac:dyDescent="0.25">
      <c r="B431" s="200" t="str">
        <f>IF(A431="","",VLOOKUP(A431,Config!K$6:L$26,2,FALSE))</f>
        <v/>
      </c>
    </row>
    <row r="432" spans="2:2" x14ac:dyDescent="0.25">
      <c r="B432" s="200" t="str">
        <f>IF(A432="","",VLOOKUP(A432,Config!K$6:L$26,2,FALSE))</f>
        <v/>
      </c>
    </row>
    <row r="433" spans="2:2" x14ac:dyDescent="0.25">
      <c r="B433" s="200" t="str">
        <f>IF(A433="","",VLOOKUP(A433,Config!K$6:L$26,2,FALSE))</f>
        <v/>
      </c>
    </row>
    <row r="434" spans="2:2" x14ac:dyDescent="0.25">
      <c r="B434" s="200" t="str">
        <f>IF(A434="","",VLOOKUP(A434,Config!K$6:L$26,2,FALSE))</f>
        <v/>
      </c>
    </row>
    <row r="435" spans="2:2" x14ac:dyDescent="0.25">
      <c r="B435" s="200" t="str">
        <f>IF(A435="","",VLOOKUP(A435,Config!K$6:L$26,2,FALSE))</f>
        <v/>
      </c>
    </row>
    <row r="436" spans="2:2" x14ac:dyDescent="0.25">
      <c r="B436" s="200" t="str">
        <f>IF(A436="","",VLOOKUP(A436,Config!K$6:L$26,2,FALSE))</f>
        <v/>
      </c>
    </row>
    <row r="437" spans="2:2" x14ac:dyDescent="0.25">
      <c r="B437" s="200" t="str">
        <f>IF(A437="","",VLOOKUP(A437,Config!K$6:L$26,2,FALSE))</f>
        <v/>
      </c>
    </row>
    <row r="438" spans="2:2" x14ac:dyDescent="0.25">
      <c r="B438" s="200" t="str">
        <f>IF(A438="","",VLOOKUP(A438,Config!K$6:L$26,2,FALSE))</f>
        <v/>
      </c>
    </row>
    <row r="439" spans="2:2" x14ac:dyDescent="0.25">
      <c r="B439" s="200" t="str">
        <f>IF(A439="","",VLOOKUP(A439,Config!K$6:L$26,2,FALSE))</f>
        <v/>
      </c>
    </row>
    <row r="440" spans="2:2" x14ac:dyDescent="0.25">
      <c r="B440" s="200" t="str">
        <f>IF(A440="","",VLOOKUP(A440,Config!K$6:L$26,2,FALSE))</f>
        <v/>
      </c>
    </row>
    <row r="441" spans="2:2" x14ac:dyDescent="0.25">
      <c r="B441" s="200" t="str">
        <f>IF(A441="","",VLOOKUP(A441,Config!K$6:L$26,2,FALSE))</f>
        <v/>
      </c>
    </row>
    <row r="442" spans="2:2" x14ac:dyDescent="0.25">
      <c r="B442" s="200" t="str">
        <f>IF(A442="","",VLOOKUP(A442,Config!K$6:L$26,2,FALSE))</f>
        <v/>
      </c>
    </row>
    <row r="443" spans="2:2" x14ac:dyDescent="0.25">
      <c r="B443" s="200" t="str">
        <f>IF(A443="","",VLOOKUP(A443,Config!K$6:L$26,2,FALSE))</f>
        <v/>
      </c>
    </row>
    <row r="444" spans="2:2" x14ac:dyDescent="0.25">
      <c r="B444" s="200" t="str">
        <f>IF(A444="","",VLOOKUP(A444,Config!K$6:L$26,2,FALSE))</f>
        <v/>
      </c>
    </row>
    <row r="445" spans="2:2" x14ac:dyDescent="0.25">
      <c r="B445" s="200" t="str">
        <f>IF(A445="","",VLOOKUP(A445,Config!K$6:L$26,2,FALSE))</f>
        <v/>
      </c>
    </row>
    <row r="446" spans="2:2" x14ac:dyDescent="0.25">
      <c r="B446" s="200" t="str">
        <f>IF(A446="","",VLOOKUP(A446,Config!K$6:L$26,2,FALSE))</f>
        <v/>
      </c>
    </row>
    <row r="447" spans="2:2" x14ac:dyDescent="0.25">
      <c r="B447" s="200" t="str">
        <f>IF(A447="","",VLOOKUP(A447,Config!K$6:L$26,2,FALSE))</f>
        <v/>
      </c>
    </row>
    <row r="448" spans="2:2" x14ac:dyDescent="0.25">
      <c r="B448" s="200" t="str">
        <f>IF(A448="","",VLOOKUP(A448,Config!K$6:L$26,2,FALSE))</f>
        <v/>
      </c>
    </row>
    <row r="449" spans="2:2" x14ac:dyDescent="0.25">
      <c r="B449" s="200" t="str">
        <f>IF(A449="","",VLOOKUP(A449,Config!K$6:L$26,2,FALSE))</f>
        <v/>
      </c>
    </row>
    <row r="450" spans="2:2" x14ac:dyDescent="0.25">
      <c r="B450" s="200" t="str">
        <f>IF(A450="","",VLOOKUP(A450,Config!K$6:L$26,2,FALSE))</f>
        <v/>
      </c>
    </row>
    <row r="451" spans="2:2" x14ac:dyDescent="0.25">
      <c r="B451" s="200" t="str">
        <f>IF(A451="","",VLOOKUP(A451,Config!K$6:L$26,2,FALSE))</f>
        <v/>
      </c>
    </row>
    <row r="452" spans="2:2" x14ac:dyDescent="0.25">
      <c r="B452" s="200" t="str">
        <f>IF(A452="","",VLOOKUP(A452,Config!K$6:L$26,2,FALSE))</f>
        <v/>
      </c>
    </row>
    <row r="453" spans="2:2" x14ac:dyDescent="0.25">
      <c r="B453" s="200" t="str">
        <f>IF(A453="","",VLOOKUP(A453,Config!K$6:L$26,2,FALSE))</f>
        <v/>
      </c>
    </row>
    <row r="454" spans="2:2" x14ac:dyDescent="0.25">
      <c r="B454" s="200" t="str">
        <f>IF(A454="","",VLOOKUP(A454,Config!K$6:L$26,2,FALSE))</f>
        <v/>
      </c>
    </row>
    <row r="455" spans="2:2" x14ac:dyDescent="0.25">
      <c r="B455" s="200" t="str">
        <f>IF(A455="","",VLOOKUP(A455,Config!K$6:L$26,2,FALSE))</f>
        <v/>
      </c>
    </row>
    <row r="456" spans="2:2" x14ac:dyDescent="0.25">
      <c r="B456" s="200" t="str">
        <f>IF(A456="","",VLOOKUP(A456,Config!K$6:L$26,2,FALSE))</f>
        <v/>
      </c>
    </row>
    <row r="457" spans="2:2" x14ac:dyDescent="0.25">
      <c r="B457" s="200" t="str">
        <f>IF(A457="","",VLOOKUP(A457,Config!K$6:L$26,2,FALSE))</f>
        <v/>
      </c>
    </row>
    <row r="458" spans="2:2" x14ac:dyDescent="0.25">
      <c r="B458" s="200" t="str">
        <f>IF(A458="","",VLOOKUP(A458,Config!K$6:L$26,2,FALSE))</f>
        <v/>
      </c>
    </row>
    <row r="459" spans="2:2" x14ac:dyDescent="0.25">
      <c r="B459" s="200" t="str">
        <f>IF(A459="","",VLOOKUP(A459,Config!K$6:L$26,2,FALSE))</f>
        <v/>
      </c>
    </row>
    <row r="460" spans="2:2" x14ac:dyDescent="0.25">
      <c r="B460" s="200" t="str">
        <f>IF(A460="","",VLOOKUP(A460,Config!K$6:L$26,2,FALSE))</f>
        <v/>
      </c>
    </row>
    <row r="461" spans="2:2" x14ac:dyDescent="0.25">
      <c r="B461" s="200" t="str">
        <f>IF(A461="","",VLOOKUP(A461,Config!K$6:L$26,2,FALSE))</f>
        <v/>
      </c>
    </row>
    <row r="462" spans="2:2" x14ac:dyDescent="0.25">
      <c r="B462" s="200" t="str">
        <f>IF(A462="","",VLOOKUP(A462,Config!K$6:L$26,2,FALSE))</f>
        <v/>
      </c>
    </row>
    <row r="463" spans="2:2" x14ac:dyDescent="0.25">
      <c r="B463" s="200" t="str">
        <f>IF(A463="","",VLOOKUP(A463,Config!K$6:L$26,2,FALSE))</f>
        <v/>
      </c>
    </row>
    <row r="464" spans="2:2" x14ac:dyDescent="0.25">
      <c r="B464" s="200" t="str">
        <f>IF(A464="","",VLOOKUP(A464,Config!K$6:L$26,2,FALSE))</f>
        <v/>
      </c>
    </row>
    <row r="465" spans="2:2" x14ac:dyDescent="0.25">
      <c r="B465" s="200" t="str">
        <f>IF(A465="","",VLOOKUP(A465,Config!K$6:L$26,2,FALSE))</f>
        <v/>
      </c>
    </row>
    <row r="466" spans="2:2" x14ac:dyDescent="0.25">
      <c r="B466" s="200" t="str">
        <f>IF(A466="","",VLOOKUP(A466,Config!K$6:L$26,2,FALSE))</f>
        <v/>
      </c>
    </row>
    <row r="467" spans="2:2" x14ac:dyDescent="0.25">
      <c r="B467" s="200" t="str">
        <f>IF(A467="","",VLOOKUP(A467,Config!K$6:L$26,2,FALSE))</f>
        <v/>
      </c>
    </row>
    <row r="468" spans="2:2" x14ac:dyDescent="0.25">
      <c r="B468" s="200" t="str">
        <f>IF(A468="","",VLOOKUP(A468,Config!K$6:L$26,2,FALSE))</f>
        <v/>
      </c>
    </row>
    <row r="469" spans="2:2" x14ac:dyDescent="0.25">
      <c r="B469" s="200" t="str">
        <f>IF(A469="","",VLOOKUP(A469,Config!K$6:L$26,2,FALSE))</f>
        <v/>
      </c>
    </row>
    <row r="470" spans="2:2" x14ac:dyDescent="0.25">
      <c r="B470" s="200" t="str">
        <f>IF(A470="","",VLOOKUP(A470,Config!K$6:L$26,2,FALSE))</f>
        <v/>
      </c>
    </row>
    <row r="471" spans="2:2" x14ac:dyDescent="0.25">
      <c r="B471" s="200" t="str">
        <f>IF(A471="","",VLOOKUP(A471,Config!K$6:L$26,2,FALSE))</f>
        <v/>
      </c>
    </row>
    <row r="472" spans="2:2" x14ac:dyDescent="0.25">
      <c r="B472" s="200" t="str">
        <f>IF(A472="","",VLOOKUP(A472,Config!K$6:L$26,2,FALSE))</f>
        <v/>
      </c>
    </row>
    <row r="473" spans="2:2" x14ac:dyDescent="0.25">
      <c r="B473" s="200" t="str">
        <f>IF(A473="","",VLOOKUP(A473,Config!K$6:L$26,2,FALSE))</f>
        <v/>
      </c>
    </row>
    <row r="474" spans="2:2" x14ac:dyDescent="0.25">
      <c r="B474" s="200" t="str">
        <f>IF(A474="","",VLOOKUP(A474,Config!K$6:L$26,2,FALSE))</f>
        <v/>
      </c>
    </row>
    <row r="475" spans="2:2" x14ac:dyDescent="0.25">
      <c r="B475" s="200" t="str">
        <f>IF(A475="","",VLOOKUP(A475,Config!K$6:L$26,2,FALSE))</f>
        <v/>
      </c>
    </row>
    <row r="476" spans="2:2" x14ac:dyDescent="0.25">
      <c r="B476" s="200" t="str">
        <f>IF(A476="","",VLOOKUP(A476,Config!K$6:L$26,2,FALSE))</f>
        <v/>
      </c>
    </row>
    <row r="477" spans="2:2" x14ac:dyDescent="0.25">
      <c r="B477" s="200" t="str">
        <f>IF(A477="","",VLOOKUP(A477,Config!K$6:L$26,2,FALSE))</f>
        <v/>
      </c>
    </row>
    <row r="478" spans="2:2" x14ac:dyDescent="0.25">
      <c r="B478" s="200" t="str">
        <f>IF(A478="","",VLOOKUP(A478,Config!K$6:L$26,2,FALSE))</f>
        <v/>
      </c>
    </row>
    <row r="479" spans="2:2" x14ac:dyDescent="0.25">
      <c r="B479" s="200" t="str">
        <f>IF(A479="","",VLOOKUP(A479,Config!K$6:L$26,2,FALSE))</f>
        <v/>
      </c>
    </row>
    <row r="480" spans="2:2" x14ac:dyDescent="0.25">
      <c r="B480" s="200" t="str">
        <f>IF(A480="","",VLOOKUP(A480,Config!K$6:L$26,2,FALSE))</f>
        <v/>
      </c>
    </row>
    <row r="481" spans="2:2" x14ac:dyDescent="0.25">
      <c r="B481" s="200" t="str">
        <f>IF(A481="","",VLOOKUP(A481,Config!K$6:L$26,2,FALSE))</f>
        <v/>
      </c>
    </row>
    <row r="482" spans="2:2" x14ac:dyDescent="0.25">
      <c r="B482" s="200" t="str">
        <f>IF(A482="","",VLOOKUP(A482,Config!K$6:L$26,2,FALSE))</f>
        <v/>
      </c>
    </row>
    <row r="483" spans="2:2" x14ac:dyDescent="0.25">
      <c r="B483" s="200" t="str">
        <f>IF(A483="","",VLOOKUP(A483,Config!K$6:L$26,2,FALSE))</f>
        <v/>
      </c>
    </row>
    <row r="484" spans="2:2" x14ac:dyDescent="0.25">
      <c r="B484" s="200" t="str">
        <f>IF(A484="","",VLOOKUP(A484,Config!K$6:L$26,2,FALSE))</f>
        <v/>
      </c>
    </row>
    <row r="485" spans="2:2" x14ac:dyDescent="0.25">
      <c r="B485" s="200" t="str">
        <f>IF(A485="","",VLOOKUP(A485,Config!K$6:L$26,2,FALSE))</f>
        <v/>
      </c>
    </row>
    <row r="486" spans="2:2" x14ac:dyDescent="0.25">
      <c r="B486" s="200" t="str">
        <f>IF(A486="","",VLOOKUP(A486,Config!K$6:L$26,2,FALSE))</f>
        <v/>
      </c>
    </row>
    <row r="487" spans="2:2" x14ac:dyDescent="0.25">
      <c r="B487" s="200" t="str">
        <f>IF(A487="","",VLOOKUP(A487,Config!K$6:L$26,2,FALSE))</f>
        <v/>
      </c>
    </row>
    <row r="488" spans="2:2" x14ac:dyDescent="0.25">
      <c r="B488" s="200" t="str">
        <f>IF(A488="","",VLOOKUP(A488,Config!K$6:L$26,2,FALSE))</f>
        <v/>
      </c>
    </row>
    <row r="489" spans="2:2" x14ac:dyDescent="0.25">
      <c r="B489" s="200" t="str">
        <f>IF(A489="","",VLOOKUP(A489,Config!K$6:L$26,2,FALSE))</f>
        <v/>
      </c>
    </row>
    <row r="490" spans="2:2" x14ac:dyDescent="0.25">
      <c r="B490" s="200" t="str">
        <f>IF(A490="","",VLOOKUP(A490,Config!K$6:L$26,2,FALSE))</f>
        <v/>
      </c>
    </row>
    <row r="491" spans="2:2" x14ac:dyDescent="0.25">
      <c r="B491" s="200" t="str">
        <f>IF(A491="","",VLOOKUP(A491,Config!K$6:L$26,2,FALSE))</f>
        <v/>
      </c>
    </row>
    <row r="492" spans="2:2" x14ac:dyDescent="0.25">
      <c r="B492" s="200" t="str">
        <f>IF(A492="","",VLOOKUP(A492,Config!K$6:L$26,2,FALSE))</f>
        <v/>
      </c>
    </row>
    <row r="493" spans="2:2" x14ac:dyDescent="0.25">
      <c r="B493" s="200" t="str">
        <f>IF(A493="","",VLOOKUP(A493,Config!K$6:L$26,2,FALSE))</f>
        <v/>
      </c>
    </row>
    <row r="494" spans="2:2" x14ac:dyDescent="0.25">
      <c r="B494" s="200" t="str">
        <f>IF(A494="","",VLOOKUP(A494,Config!K$6:L$26,2,FALSE))</f>
        <v/>
      </c>
    </row>
    <row r="495" spans="2:2" x14ac:dyDescent="0.25">
      <c r="B495" s="200" t="str">
        <f>IF(A495="","",VLOOKUP(A495,Config!K$6:L$26,2,FALSE))</f>
        <v/>
      </c>
    </row>
    <row r="496" spans="2:2" x14ac:dyDescent="0.25">
      <c r="B496" s="200" t="str">
        <f>IF(A496="","",VLOOKUP(A496,Config!K$6:L$26,2,FALSE))</f>
        <v/>
      </c>
    </row>
    <row r="497" spans="2:2" x14ac:dyDescent="0.25">
      <c r="B497" s="200" t="str">
        <f>IF(A497="","",VLOOKUP(A497,Config!K$6:L$26,2,FALSE))</f>
        <v/>
      </c>
    </row>
    <row r="498" spans="2:2" x14ac:dyDescent="0.25">
      <c r="B498" s="200" t="str">
        <f>IF(A498="","",VLOOKUP(A498,Config!K$6:L$26,2,FALSE))</f>
        <v/>
      </c>
    </row>
    <row r="499" spans="2:2" x14ac:dyDescent="0.25">
      <c r="B499" s="200" t="str">
        <f>IF(A499="","",VLOOKUP(A499,Config!K$6:L$26,2,FALSE))</f>
        <v/>
      </c>
    </row>
    <row r="500" spans="2:2" x14ac:dyDescent="0.25">
      <c r="B500" s="200" t="str">
        <f>IF(A500="","",VLOOKUP(A500,Config!K$6:L$26,2,FALSE))</f>
        <v/>
      </c>
    </row>
    <row r="501" spans="2:2" x14ac:dyDescent="0.25">
      <c r="B501" s="200" t="str">
        <f>IF(A501="","",VLOOKUP(A501,Config!K$6:L$26,2,FALSE))</f>
        <v/>
      </c>
    </row>
    <row r="502" spans="2:2" x14ac:dyDescent="0.25">
      <c r="B502" s="200" t="str">
        <f>IF(A502="","",VLOOKUP(A502,Config!K$6:L$26,2,FALSE))</f>
        <v/>
      </c>
    </row>
    <row r="503" spans="2:2" x14ac:dyDescent="0.25">
      <c r="B503" s="200" t="str">
        <f>IF(A503="","",VLOOKUP(A503,Config!K$6:L$26,2,FALSE))</f>
        <v/>
      </c>
    </row>
    <row r="504" spans="2:2" x14ac:dyDescent="0.25">
      <c r="B504" s="200" t="str">
        <f>IF(A504="","",VLOOKUP(A504,Config!K$6:L$26,2,FALSE))</f>
        <v/>
      </c>
    </row>
    <row r="505" spans="2:2" x14ac:dyDescent="0.25">
      <c r="B505" s="200" t="str">
        <f>IF(A505="","",VLOOKUP(A505,Config!K$6:L$26,2,FALSE))</f>
        <v/>
      </c>
    </row>
    <row r="506" spans="2:2" x14ac:dyDescent="0.25">
      <c r="B506" s="200" t="str">
        <f>IF(A506="","",VLOOKUP(A506,Config!K$6:L$26,2,FALSE))</f>
        <v/>
      </c>
    </row>
    <row r="507" spans="2:2" x14ac:dyDescent="0.25">
      <c r="B507" s="200" t="str">
        <f>IF(A507="","",VLOOKUP(A507,Config!K$6:L$26,2,FALSE))</f>
        <v/>
      </c>
    </row>
    <row r="508" spans="2:2" x14ac:dyDescent="0.25">
      <c r="B508" s="200" t="str">
        <f>IF(A508="","",VLOOKUP(A508,Config!K$6:L$26,2,FALSE))</f>
        <v/>
      </c>
    </row>
    <row r="509" spans="2:2" x14ac:dyDescent="0.25">
      <c r="B509" s="200" t="str">
        <f>IF(A509="","",VLOOKUP(A509,Config!K$6:L$26,2,FALSE))</f>
        <v/>
      </c>
    </row>
    <row r="510" spans="2:2" x14ac:dyDescent="0.25">
      <c r="B510" s="200" t="str">
        <f>IF(A510="","",VLOOKUP(A510,Config!K$6:L$26,2,FALSE))</f>
        <v/>
      </c>
    </row>
    <row r="511" spans="2:2" x14ac:dyDescent="0.25">
      <c r="B511" s="200" t="str">
        <f>IF(A511="","",VLOOKUP(A511,Config!K$6:L$26,2,FALSE))</f>
        <v/>
      </c>
    </row>
    <row r="512" spans="2:2" x14ac:dyDescent="0.25">
      <c r="B512" s="200" t="str">
        <f>IF(A512="","",VLOOKUP(A512,Config!K$6:L$26,2,FALSE))</f>
        <v/>
      </c>
    </row>
    <row r="513" spans="2:2" x14ac:dyDescent="0.25">
      <c r="B513" s="200" t="str">
        <f>IF(A513="","",VLOOKUP(A513,Config!K$6:L$26,2,FALSE))</f>
        <v/>
      </c>
    </row>
    <row r="514" spans="2:2" x14ac:dyDescent="0.25">
      <c r="B514" s="200" t="str">
        <f>IF(A514="","",VLOOKUP(A514,Config!K$6:L$26,2,FALSE))</f>
        <v/>
      </c>
    </row>
    <row r="515" spans="2:2" x14ac:dyDescent="0.25">
      <c r="B515" s="200" t="str">
        <f>IF(A515="","",VLOOKUP(A515,Config!K$6:L$26,2,FALSE))</f>
        <v/>
      </c>
    </row>
    <row r="516" spans="2:2" x14ac:dyDescent="0.25">
      <c r="B516" s="200" t="str">
        <f>IF(A516="","",VLOOKUP(A516,Config!K$6:L$26,2,FALSE))</f>
        <v/>
      </c>
    </row>
    <row r="517" spans="2:2" x14ac:dyDescent="0.25">
      <c r="B517" s="200" t="str">
        <f>IF(A517="","",VLOOKUP(A517,Config!K$6:L$26,2,FALSE))</f>
        <v/>
      </c>
    </row>
    <row r="518" spans="2:2" x14ac:dyDescent="0.25">
      <c r="B518" s="200" t="str">
        <f>IF(A518="","",VLOOKUP(A518,Config!K$6:L$26,2,FALSE))</f>
        <v/>
      </c>
    </row>
    <row r="519" spans="2:2" x14ac:dyDescent="0.25">
      <c r="B519" s="200" t="str">
        <f>IF(A519="","",VLOOKUP(A519,Config!K$6:L$26,2,FALSE))</f>
        <v/>
      </c>
    </row>
    <row r="520" spans="2:2" x14ac:dyDescent="0.25">
      <c r="B520" s="200" t="str">
        <f>IF(A520="","",VLOOKUP(A520,Config!K$6:L$26,2,FALSE))</f>
        <v/>
      </c>
    </row>
    <row r="521" spans="2:2" x14ac:dyDescent="0.25">
      <c r="B521" s="200" t="str">
        <f>IF(A521="","",VLOOKUP(A521,Config!K$6:L$26,2,FALSE))</f>
        <v/>
      </c>
    </row>
    <row r="522" spans="2:2" x14ac:dyDescent="0.25">
      <c r="B522" s="200" t="str">
        <f>IF(A522="","",VLOOKUP(A522,Config!K$6:L$26,2,FALSE))</f>
        <v/>
      </c>
    </row>
    <row r="523" spans="2:2" x14ac:dyDescent="0.25">
      <c r="B523" s="200" t="str">
        <f>IF(A523="","",VLOOKUP(A523,Config!K$6:L$26,2,FALSE))</f>
        <v/>
      </c>
    </row>
    <row r="524" spans="2:2" x14ac:dyDescent="0.25">
      <c r="B524" s="200" t="str">
        <f>IF(A524="","",VLOOKUP(A524,Config!K$6:L$26,2,FALSE))</f>
        <v/>
      </c>
    </row>
    <row r="525" spans="2:2" x14ac:dyDescent="0.25">
      <c r="B525" s="200" t="str">
        <f>IF(A525="","",VLOOKUP(A525,Config!K$6:L$26,2,FALSE))</f>
        <v/>
      </c>
    </row>
    <row r="526" spans="2:2" x14ac:dyDescent="0.25">
      <c r="B526" s="200" t="str">
        <f>IF(A526="","",VLOOKUP(A526,Config!K$6:L$26,2,FALSE))</f>
        <v/>
      </c>
    </row>
    <row r="527" spans="2:2" x14ac:dyDescent="0.25">
      <c r="B527" s="200" t="str">
        <f>IF(A527="","",VLOOKUP(A527,Config!K$6:L$26,2,FALSE))</f>
        <v/>
      </c>
    </row>
    <row r="528" spans="2:2" x14ac:dyDescent="0.25">
      <c r="B528" s="200" t="str">
        <f>IF(A528="","",VLOOKUP(A528,Config!K$6:L$26,2,FALSE))</f>
        <v/>
      </c>
    </row>
    <row r="529" spans="2:2" x14ac:dyDescent="0.25">
      <c r="B529" s="200" t="str">
        <f>IF(A529="","",VLOOKUP(A529,Config!K$6:L$26,2,FALSE))</f>
        <v/>
      </c>
    </row>
    <row r="530" spans="2:2" x14ac:dyDescent="0.25">
      <c r="B530" s="200" t="str">
        <f>IF(A530="","",VLOOKUP(A530,Config!K$6:L$26,2,FALSE))</f>
        <v/>
      </c>
    </row>
    <row r="531" spans="2:2" x14ac:dyDescent="0.25">
      <c r="B531" s="200" t="str">
        <f>IF(A531="","",VLOOKUP(A531,Config!K$6:L$26,2,FALSE))</f>
        <v/>
      </c>
    </row>
    <row r="532" spans="2:2" x14ac:dyDescent="0.25">
      <c r="B532" s="200" t="str">
        <f>IF(A532="","",VLOOKUP(A532,Config!K$6:L$26,2,FALSE))</f>
        <v/>
      </c>
    </row>
    <row r="533" spans="2:2" x14ac:dyDescent="0.25">
      <c r="B533" s="200" t="str">
        <f>IF(A533="","",VLOOKUP(A533,Config!K$6:L$26,2,FALSE))</f>
        <v/>
      </c>
    </row>
    <row r="534" spans="2:2" x14ac:dyDescent="0.25">
      <c r="B534" s="200" t="str">
        <f>IF(A534="","",VLOOKUP(A534,Config!K$6:L$26,2,FALSE))</f>
        <v/>
      </c>
    </row>
    <row r="535" spans="2:2" x14ac:dyDescent="0.25">
      <c r="B535" s="200" t="str">
        <f>IF(A535="","",VLOOKUP(A535,Config!K$6:L$26,2,FALSE))</f>
        <v/>
      </c>
    </row>
    <row r="536" spans="2:2" x14ac:dyDescent="0.25">
      <c r="B536" s="200" t="str">
        <f>IF(A536="","",VLOOKUP(A536,Config!K$6:L$26,2,FALSE))</f>
        <v/>
      </c>
    </row>
    <row r="537" spans="2:2" x14ac:dyDescent="0.25">
      <c r="B537" s="200" t="str">
        <f>IF(A537="","",VLOOKUP(A537,Config!K$6:L$26,2,FALSE))</f>
        <v/>
      </c>
    </row>
    <row r="538" spans="2:2" x14ac:dyDescent="0.25">
      <c r="B538" s="200" t="str">
        <f>IF(A538="","",VLOOKUP(A538,Config!K$6:L$26,2,FALSE))</f>
        <v/>
      </c>
    </row>
    <row r="539" spans="2:2" x14ac:dyDescent="0.25">
      <c r="B539" s="200" t="str">
        <f>IF(A539="","",VLOOKUP(A539,Config!K$6:L$26,2,FALSE))</f>
        <v/>
      </c>
    </row>
    <row r="540" spans="2:2" x14ac:dyDescent="0.25">
      <c r="B540" s="200" t="str">
        <f>IF(A540="","",VLOOKUP(A540,Config!K$6:L$26,2,FALSE))</f>
        <v/>
      </c>
    </row>
    <row r="541" spans="2:2" x14ac:dyDescent="0.25">
      <c r="B541" s="200" t="str">
        <f>IF(A541="","",VLOOKUP(A541,Config!K$6:L$26,2,FALSE))</f>
        <v/>
      </c>
    </row>
    <row r="542" spans="2:2" x14ac:dyDescent="0.25">
      <c r="B542" s="200" t="str">
        <f>IF(A542="","",VLOOKUP(A542,Config!K$6:L$26,2,FALSE))</f>
        <v/>
      </c>
    </row>
    <row r="543" spans="2:2" x14ac:dyDescent="0.25">
      <c r="B543" s="200" t="str">
        <f>IF(A543="","",VLOOKUP(A543,Config!K$6:L$26,2,FALSE))</f>
        <v/>
      </c>
    </row>
    <row r="544" spans="2:2" x14ac:dyDescent="0.25">
      <c r="B544" s="200" t="str">
        <f>IF(A544="","",VLOOKUP(A544,Config!K$6:L$26,2,FALSE))</f>
        <v/>
      </c>
    </row>
    <row r="545" spans="2:2" x14ac:dyDescent="0.25">
      <c r="B545" s="200" t="str">
        <f>IF(A545="","",VLOOKUP(A545,Config!K$6:L$26,2,FALSE))</f>
        <v/>
      </c>
    </row>
    <row r="546" spans="2:2" x14ac:dyDescent="0.25">
      <c r="B546" s="200" t="str">
        <f>IF(A546="","",VLOOKUP(A546,Config!K$6:L$26,2,FALSE))</f>
        <v/>
      </c>
    </row>
    <row r="547" spans="2:2" x14ac:dyDescent="0.25">
      <c r="B547" s="200" t="str">
        <f>IF(A547="","",VLOOKUP(A547,Config!K$6:L$26,2,FALSE))</f>
        <v/>
      </c>
    </row>
    <row r="548" spans="2:2" x14ac:dyDescent="0.25">
      <c r="B548" s="200" t="str">
        <f>IF(A548="","",VLOOKUP(A548,Config!K$6:L$26,2,FALSE))</f>
        <v/>
      </c>
    </row>
    <row r="549" spans="2:2" x14ac:dyDescent="0.25">
      <c r="B549" s="200" t="str">
        <f>IF(A549="","",VLOOKUP(A549,Config!K$6:L$26,2,FALSE))</f>
        <v/>
      </c>
    </row>
    <row r="550" spans="2:2" x14ac:dyDescent="0.25">
      <c r="B550" s="200" t="str">
        <f>IF(A550="","",VLOOKUP(A550,Config!K$6:L$26,2,FALSE))</f>
        <v/>
      </c>
    </row>
    <row r="551" spans="2:2" x14ac:dyDescent="0.25">
      <c r="B551" s="200" t="str">
        <f>IF(A551="","",VLOOKUP(A551,Config!K$6:L$26,2,FALSE))</f>
        <v/>
      </c>
    </row>
    <row r="552" spans="2:2" x14ac:dyDescent="0.25">
      <c r="B552" s="200" t="str">
        <f>IF(A552="","",VLOOKUP(A552,Config!K$6:L$26,2,FALSE))</f>
        <v/>
      </c>
    </row>
    <row r="553" spans="2:2" x14ac:dyDescent="0.25">
      <c r="B553" s="200" t="str">
        <f>IF(A553="","",VLOOKUP(A553,Config!K$6:L$26,2,FALSE))</f>
        <v/>
      </c>
    </row>
    <row r="554" spans="2:2" x14ac:dyDescent="0.25">
      <c r="B554" s="200" t="str">
        <f>IF(A554="","",VLOOKUP(A554,Config!K$6:L$26,2,FALSE))</f>
        <v/>
      </c>
    </row>
    <row r="555" spans="2:2" x14ac:dyDescent="0.25">
      <c r="B555" s="200" t="str">
        <f>IF(A555="","",VLOOKUP(A555,Config!K$6:L$26,2,FALSE))</f>
        <v/>
      </c>
    </row>
    <row r="556" spans="2:2" x14ac:dyDescent="0.25">
      <c r="B556" s="200" t="str">
        <f>IF(A556="","",VLOOKUP(A556,Config!K$6:L$26,2,FALSE))</f>
        <v/>
      </c>
    </row>
    <row r="557" spans="2:2" x14ac:dyDescent="0.25">
      <c r="B557" s="200" t="str">
        <f>IF(A557="","",VLOOKUP(A557,Config!K$6:L$26,2,FALSE))</f>
        <v/>
      </c>
    </row>
    <row r="558" spans="2:2" x14ac:dyDescent="0.25">
      <c r="B558" s="200" t="str">
        <f>IF(A558="","",VLOOKUP(A558,Config!K$6:L$26,2,FALSE))</f>
        <v/>
      </c>
    </row>
    <row r="559" spans="2:2" x14ac:dyDescent="0.25">
      <c r="B559" s="200" t="str">
        <f>IF(A559="","",VLOOKUP(A559,Config!K$6:L$26,2,FALSE))</f>
        <v/>
      </c>
    </row>
    <row r="560" spans="2:2" x14ac:dyDescent="0.25">
      <c r="B560" s="200" t="str">
        <f>IF(A560="","",VLOOKUP(A560,Config!K$6:L$26,2,FALSE))</f>
        <v/>
      </c>
    </row>
    <row r="561" spans="2:2" x14ac:dyDescent="0.25">
      <c r="B561" s="200" t="str">
        <f>IF(A561="","",VLOOKUP(A561,Config!K$6:L$26,2,FALSE))</f>
        <v/>
      </c>
    </row>
    <row r="562" spans="2:2" x14ac:dyDescent="0.25">
      <c r="B562" s="200" t="str">
        <f>IF(A562="","",VLOOKUP(A562,Config!K$6:L$26,2,FALSE))</f>
        <v/>
      </c>
    </row>
    <row r="563" spans="2:2" x14ac:dyDescent="0.25">
      <c r="B563" s="200" t="str">
        <f>IF(A563="","",VLOOKUP(A563,Config!K$6:L$26,2,FALSE))</f>
        <v/>
      </c>
    </row>
    <row r="564" spans="2:2" x14ac:dyDescent="0.25">
      <c r="B564" s="200" t="str">
        <f>IF(A564="","",VLOOKUP(A564,Config!K$6:L$26,2,FALSE))</f>
        <v/>
      </c>
    </row>
    <row r="565" spans="2:2" x14ac:dyDescent="0.25">
      <c r="B565" s="200" t="str">
        <f>IF(A565="","",VLOOKUP(A565,Config!K$6:L$26,2,FALSE))</f>
        <v/>
      </c>
    </row>
    <row r="566" spans="2:2" x14ac:dyDescent="0.25">
      <c r="B566" s="200" t="str">
        <f>IF(A566="","",VLOOKUP(A566,Config!K$6:L$26,2,FALSE))</f>
        <v/>
      </c>
    </row>
    <row r="567" spans="2:2" x14ac:dyDescent="0.25">
      <c r="B567" s="200" t="str">
        <f>IF(A567="","",VLOOKUP(A567,Config!K$6:L$26,2,FALSE))</f>
        <v/>
      </c>
    </row>
    <row r="568" spans="2:2" x14ac:dyDescent="0.25">
      <c r="B568" s="200" t="str">
        <f>IF(A568="","",VLOOKUP(A568,Config!K$6:L$26,2,FALSE))</f>
        <v/>
      </c>
    </row>
    <row r="569" spans="2:2" x14ac:dyDescent="0.25">
      <c r="B569" s="200" t="str">
        <f>IF(A569="","",VLOOKUP(A569,Config!K$6:L$26,2,FALSE))</f>
        <v/>
      </c>
    </row>
    <row r="570" spans="2:2" x14ac:dyDescent="0.25">
      <c r="B570" s="200" t="str">
        <f>IF(A570="","",VLOOKUP(A570,Config!K$6:L$26,2,FALSE))</f>
        <v/>
      </c>
    </row>
    <row r="571" spans="2:2" x14ac:dyDescent="0.25">
      <c r="B571" s="200" t="str">
        <f>IF(A571="","",VLOOKUP(A571,Config!K$6:L$26,2,FALSE))</f>
        <v/>
      </c>
    </row>
    <row r="572" spans="2:2" x14ac:dyDescent="0.25">
      <c r="B572" s="200" t="str">
        <f>IF(A572="","",VLOOKUP(A572,Config!K$6:L$26,2,FALSE))</f>
        <v/>
      </c>
    </row>
    <row r="573" spans="2:2" x14ac:dyDescent="0.25">
      <c r="B573" s="200" t="str">
        <f>IF(A573="","",VLOOKUP(A573,Config!K$6:L$26,2,FALSE))</f>
        <v/>
      </c>
    </row>
    <row r="574" spans="2:2" x14ac:dyDescent="0.25">
      <c r="B574" s="200" t="str">
        <f>IF(A574="","",VLOOKUP(A574,Config!K$6:L$26,2,FALSE))</f>
        <v/>
      </c>
    </row>
    <row r="575" spans="2:2" x14ac:dyDescent="0.25">
      <c r="B575" s="200" t="str">
        <f>IF(A575="","",VLOOKUP(A575,Config!K$6:L$26,2,FALSE))</f>
        <v/>
      </c>
    </row>
    <row r="576" spans="2:2" x14ac:dyDescent="0.25">
      <c r="B576" s="200" t="str">
        <f>IF(A576="","",VLOOKUP(A576,Config!K$6:L$26,2,FALSE))</f>
        <v/>
      </c>
    </row>
    <row r="577" spans="2:2" x14ac:dyDescent="0.25">
      <c r="B577" s="200" t="str">
        <f>IF(A577="","",VLOOKUP(A577,Config!K$6:L$26,2,FALSE))</f>
        <v/>
      </c>
    </row>
    <row r="578" spans="2:2" x14ac:dyDescent="0.25">
      <c r="B578" s="200" t="str">
        <f>IF(A578="","",VLOOKUP(A578,Config!K$6:L$26,2,FALSE))</f>
        <v/>
      </c>
    </row>
    <row r="579" spans="2:2" x14ac:dyDescent="0.25">
      <c r="B579" s="200" t="str">
        <f>IF(A579="","",VLOOKUP(A579,Config!K$6:L$26,2,FALSE))</f>
        <v/>
      </c>
    </row>
    <row r="580" spans="2:2" x14ac:dyDescent="0.25">
      <c r="B580" s="200" t="str">
        <f>IF(A580="","",VLOOKUP(A580,Config!K$6:L$26,2,FALSE))</f>
        <v/>
      </c>
    </row>
    <row r="581" spans="2:2" x14ac:dyDescent="0.25">
      <c r="B581" s="200" t="str">
        <f>IF(A581="","",VLOOKUP(A581,Config!K$6:L$26,2,FALSE))</f>
        <v/>
      </c>
    </row>
    <row r="582" spans="2:2" x14ac:dyDescent="0.25">
      <c r="B582" s="200" t="str">
        <f>IF(A582="","",VLOOKUP(A582,Config!K$6:L$26,2,FALSE))</f>
        <v/>
      </c>
    </row>
    <row r="583" spans="2:2" x14ac:dyDescent="0.25">
      <c r="B583" s="200" t="str">
        <f>IF(A583="","",VLOOKUP(A583,Config!K$6:L$26,2,FALSE))</f>
        <v/>
      </c>
    </row>
    <row r="584" spans="2:2" x14ac:dyDescent="0.25">
      <c r="B584" s="200" t="str">
        <f>IF(A584="","",VLOOKUP(A584,Config!K$6:L$26,2,FALSE))</f>
        <v/>
      </c>
    </row>
    <row r="585" spans="2:2" x14ac:dyDescent="0.25">
      <c r="B585" s="200" t="str">
        <f>IF(A585="","",VLOOKUP(A585,Config!K$6:L$26,2,FALSE))</f>
        <v/>
      </c>
    </row>
    <row r="586" spans="2:2" x14ac:dyDescent="0.25">
      <c r="B586" s="200" t="str">
        <f>IF(A586="","",VLOOKUP(A586,Config!K$6:L$26,2,FALSE))</f>
        <v/>
      </c>
    </row>
    <row r="587" spans="2:2" x14ac:dyDescent="0.25">
      <c r="B587" s="200" t="str">
        <f>IF(A587="","",VLOOKUP(A587,Config!K$6:L$26,2,FALSE))</f>
        <v/>
      </c>
    </row>
    <row r="588" spans="2:2" x14ac:dyDescent="0.25">
      <c r="B588" s="200" t="str">
        <f>IF(A588="","",VLOOKUP(A588,Config!K$6:L$26,2,FALSE))</f>
        <v/>
      </c>
    </row>
    <row r="589" spans="2:2" x14ac:dyDescent="0.25">
      <c r="B589" s="200" t="str">
        <f>IF(A589="","",VLOOKUP(A589,Config!K$6:L$26,2,FALSE))</f>
        <v/>
      </c>
    </row>
    <row r="590" spans="2:2" x14ac:dyDescent="0.25">
      <c r="B590" s="200" t="str">
        <f>IF(A590="","",VLOOKUP(A590,Config!K$6:L$26,2,FALSE))</f>
        <v/>
      </c>
    </row>
    <row r="591" spans="2:2" x14ac:dyDescent="0.25">
      <c r="B591" s="200" t="str">
        <f>IF(A591="","",VLOOKUP(A591,Config!K$6:L$26,2,FALSE))</f>
        <v/>
      </c>
    </row>
    <row r="592" spans="2:2" x14ac:dyDescent="0.25">
      <c r="B592" s="200" t="str">
        <f>IF(A592="","",VLOOKUP(A592,Config!K$6:L$26,2,FALSE))</f>
        <v/>
      </c>
    </row>
    <row r="593" spans="2:2" x14ac:dyDescent="0.25">
      <c r="B593" s="200" t="str">
        <f>IF(A593="","",VLOOKUP(A593,Config!K$6:L$26,2,FALSE))</f>
        <v/>
      </c>
    </row>
    <row r="594" spans="2:2" x14ac:dyDescent="0.25">
      <c r="B594" s="200" t="str">
        <f>IF(A594="","",VLOOKUP(A594,Config!K$6:L$26,2,FALSE))</f>
        <v/>
      </c>
    </row>
    <row r="595" spans="2:2" x14ac:dyDescent="0.25">
      <c r="B595" s="200" t="str">
        <f>IF(A595="","",VLOOKUP(A595,Config!K$6:L$26,2,FALSE))</f>
        <v/>
      </c>
    </row>
    <row r="596" spans="2:2" x14ac:dyDescent="0.25">
      <c r="B596" s="200" t="str">
        <f>IF(A596="","",VLOOKUP(A596,Config!K$6:L$26,2,FALSE))</f>
        <v/>
      </c>
    </row>
    <row r="597" spans="2:2" x14ac:dyDescent="0.25">
      <c r="B597" s="200" t="str">
        <f>IF(A597="","",VLOOKUP(A597,Config!K$6:L$26,2,FALSE))</f>
        <v/>
      </c>
    </row>
    <row r="598" spans="2:2" x14ac:dyDescent="0.25">
      <c r="B598" s="200" t="str">
        <f>IF(A598="","",VLOOKUP(A598,Config!K$6:L$26,2,FALSE))</f>
        <v/>
      </c>
    </row>
    <row r="599" spans="2:2" x14ac:dyDescent="0.25">
      <c r="B599" s="200" t="str">
        <f>IF(A599="","",VLOOKUP(A599,Config!K$6:L$26,2,FALSE))</f>
        <v/>
      </c>
    </row>
    <row r="600" spans="2:2" x14ac:dyDescent="0.25">
      <c r="B600" s="200" t="str">
        <f>IF(A600="","",VLOOKUP(A600,Config!K$6:L$26,2,FALSE))</f>
        <v/>
      </c>
    </row>
    <row r="601" spans="2:2" x14ac:dyDescent="0.25">
      <c r="B601" s="200" t="str">
        <f>IF(A601="","",VLOOKUP(A601,Config!K$6:L$26,2,FALSE))</f>
        <v/>
      </c>
    </row>
    <row r="602" spans="2:2" x14ac:dyDescent="0.25">
      <c r="B602" s="200" t="str">
        <f>IF(A602="","",VLOOKUP(A602,Config!K$6:L$26,2,FALSE))</f>
        <v/>
      </c>
    </row>
    <row r="603" spans="2:2" x14ac:dyDescent="0.25">
      <c r="B603" s="200" t="str">
        <f>IF(A603="","",VLOOKUP(A603,Config!K$6:L$26,2,FALSE))</f>
        <v/>
      </c>
    </row>
    <row r="604" spans="2:2" x14ac:dyDescent="0.25">
      <c r="B604" s="200" t="str">
        <f>IF(A604="","",VLOOKUP(A604,Config!K$6:L$26,2,FALSE))</f>
        <v/>
      </c>
    </row>
    <row r="605" spans="2:2" x14ac:dyDescent="0.25">
      <c r="B605" s="200" t="str">
        <f>IF(A605="","",VLOOKUP(A605,Config!K$6:L$26,2,FALSE))</f>
        <v/>
      </c>
    </row>
    <row r="606" spans="2:2" x14ac:dyDescent="0.25">
      <c r="B606" s="200" t="str">
        <f>IF(A606="","",VLOOKUP(A606,Config!K$6:L$26,2,FALSE))</f>
        <v/>
      </c>
    </row>
    <row r="607" spans="2:2" x14ac:dyDescent="0.25">
      <c r="B607" s="200" t="str">
        <f>IF(A607="","",VLOOKUP(A607,Config!K$6:L$26,2,FALSE))</f>
        <v/>
      </c>
    </row>
    <row r="608" spans="2:2" x14ac:dyDescent="0.25">
      <c r="B608" s="200" t="str">
        <f>IF(A608="","",VLOOKUP(A608,Config!K$6:L$26,2,FALSE))</f>
        <v/>
      </c>
    </row>
    <row r="609" spans="2:2" x14ac:dyDescent="0.25">
      <c r="B609" s="200" t="str">
        <f>IF(A609="","",VLOOKUP(A609,Config!K$6:L$26,2,FALSE))</f>
        <v/>
      </c>
    </row>
    <row r="610" spans="2:2" x14ac:dyDescent="0.25">
      <c r="B610" s="200" t="str">
        <f>IF(A610="","",VLOOKUP(A610,Config!K$6:L$26,2,FALSE))</f>
        <v/>
      </c>
    </row>
    <row r="611" spans="2:2" x14ac:dyDescent="0.25">
      <c r="B611" s="200" t="str">
        <f>IF(A611="","",VLOOKUP(A611,Config!K$6:L$26,2,FALSE))</f>
        <v/>
      </c>
    </row>
    <row r="612" spans="2:2" x14ac:dyDescent="0.25">
      <c r="B612" s="200" t="str">
        <f>IF(A612="","",VLOOKUP(A612,Config!K$6:L$26,2,FALSE))</f>
        <v/>
      </c>
    </row>
    <row r="613" spans="2:2" x14ac:dyDescent="0.25">
      <c r="B613" s="200" t="str">
        <f>IF(A613="","",VLOOKUP(A613,Config!K$6:L$26,2,FALSE))</f>
        <v/>
      </c>
    </row>
    <row r="614" spans="2:2" x14ac:dyDescent="0.25">
      <c r="B614" s="200" t="str">
        <f>IF(A614="","",VLOOKUP(A614,Config!K$6:L$26,2,FALSE))</f>
        <v/>
      </c>
    </row>
    <row r="615" spans="2:2" x14ac:dyDescent="0.25">
      <c r="B615" s="200" t="str">
        <f>IF(A615="","",VLOOKUP(A615,Config!K$6:L$26,2,FALSE))</f>
        <v/>
      </c>
    </row>
    <row r="616" spans="2:2" x14ac:dyDescent="0.25">
      <c r="B616" s="200" t="str">
        <f>IF(A616="","",VLOOKUP(A616,Config!K$6:L$26,2,FALSE))</f>
        <v/>
      </c>
    </row>
    <row r="617" spans="2:2" x14ac:dyDescent="0.25">
      <c r="B617" s="200" t="str">
        <f>IF(A617="","",VLOOKUP(A617,Config!K$6:L$26,2,FALSE))</f>
        <v/>
      </c>
    </row>
    <row r="618" spans="2:2" x14ac:dyDescent="0.25">
      <c r="B618" s="200" t="str">
        <f>IF(A618="","",VLOOKUP(A618,Config!K$6:L$26,2,FALSE))</f>
        <v/>
      </c>
    </row>
    <row r="619" spans="2:2" x14ac:dyDescent="0.25">
      <c r="B619" s="200" t="str">
        <f>IF(A619="","",VLOOKUP(A619,Config!K$6:L$26,2,FALSE))</f>
        <v/>
      </c>
    </row>
    <row r="620" spans="2:2" x14ac:dyDescent="0.25">
      <c r="B620" s="200" t="str">
        <f>IF(A620="","",VLOOKUP(A620,Config!K$6:L$26,2,FALSE))</f>
        <v/>
      </c>
    </row>
    <row r="621" spans="2:2" x14ac:dyDescent="0.25">
      <c r="B621" s="200" t="str">
        <f>IF(A621="","",VLOOKUP(A621,Config!K$6:L$26,2,FALSE))</f>
        <v/>
      </c>
    </row>
    <row r="622" spans="2:2" x14ac:dyDescent="0.25">
      <c r="B622" s="200" t="str">
        <f>IF(A622="","",VLOOKUP(A622,Config!K$6:L$26,2,FALSE))</f>
        <v/>
      </c>
    </row>
    <row r="623" spans="2:2" x14ac:dyDescent="0.25">
      <c r="B623" s="200" t="str">
        <f>IF(A623="","",VLOOKUP(A623,Config!K$6:L$26,2,FALSE))</f>
        <v/>
      </c>
    </row>
    <row r="624" spans="2:2" x14ac:dyDescent="0.25">
      <c r="B624" s="200" t="str">
        <f>IF(A624="","",VLOOKUP(A624,Config!K$6:L$26,2,FALSE))</f>
        <v/>
      </c>
    </row>
    <row r="625" spans="2:2" x14ac:dyDescent="0.25">
      <c r="B625" s="200" t="str">
        <f>IF(A625="","",VLOOKUP(A625,Config!K$6:L$26,2,FALSE))</f>
        <v/>
      </c>
    </row>
    <row r="626" spans="2:2" x14ac:dyDescent="0.25">
      <c r="B626" s="200" t="str">
        <f>IF(A626="","",VLOOKUP(A626,Config!K$6:L$26,2,FALSE))</f>
        <v/>
      </c>
    </row>
    <row r="627" spans="2:2" x14ac:dyDescent="0.25">
      <c r="B627" s="200" t="str">
        <f>IF(A627="","",VLOOKUP(A627,Config!K$6:L$26,2,FALSE))</f>
        <v/>
      </c>
    </row>
    <row r="628" spans="2:2" x14ac:dyDescent="0.25">
      <c r="B628" s="200" t="str">
        <f>IF(A628="","",VLOOKUP(A628,Config!K$6:L$26,2,FALSE))</f>
        <v/>
      </c>
    </row>
    <row r="629" spans="2:2" x14ac:dyDescent="0.25">
      <c r="B629" s="200" t="str">
        <f>IF(A629="","",VLOOKUP(A629,Config!K$6:L$26,2,FALSE))</f>
        <v/>
      </c>
    </row>
    <row r="630" spans="2:2" x14ac:dyDescent="0.25">
      <c r="B630" s="200" t="str">
        <f>IF(A630="","",VLOOKUP(A630,Config!K$6:L$26,2,FALSE))</f>
        <v/>
      </c>
    </row>
    <row r="631" spans="2:2" x14ac:dyDescent="0.25">
      <c r="B631" s="200" t="str">
        <f>IF(A631="","",VLOOKUP(A631,Config!K$6:L$26,2,FALSE))</f>
        <v/>
      </c>
    </row>
    <row r="632" spans="2:2" x14ac:dyDescent="0.25">
      <c r="B632" s="200" t="str">
        <f>IF(A632="","",VLOOKUP(A632,Config!K$6:L$26,2,FALSE))</f>
        <v/>
      </c>
    </row>
    <row r="633" spans="2:2" x14ac:dyDescent="0.25">
      <c r="B633" s="200" t="str">
        <f>IF(A633="","",VLOOKUP(A633,Config!K$6:L$26,2,FALSE))</f>
        <v/>
      </c>
    </row>
    <row r="634" spans="2:2" x14ac:dyDescent="0.25">
      <c r="B634" s="200" t="str">
        <f>IF(A634="","",VLOOKUP(A634,Config!K$6:L$26,2,FALSE))</f>
        <v/>
      </c>
    </row>
    <row r="635" spans="2:2" x14ac:dyDescent="0.25">
      <c r="B635" s="200" t="str">
        <f>IF(A635="","",VLOOKUP(A635,Config!K$6:L$26,2,FALSE))</f>
        <v/>
      </c>
    </row>
    <row r="636" spans="2:2" x14ac:dyDescent="0.25">
      <c r="B636" s="200" t="str">
        <f>IF(A636="","",VLOOKUP(A636,Config!K$6:L$26,2,FALSE))</f>
        <v/>
      </c>
    </row>
    <row r="637" spans="2:2" x14ac:dyDescent="0.25">
      <c r="B637" s="200" t="str">
        <f>IF(A637="","",VLOOKUP(A637,Config!K$6:L$26,2,FALSE))</f>
        <v/>
      </c>
    </row>
    <row r="638" spans="2:2" x14ac:dyDescent="0.25">
      <c r="B638" s="200" t="str">
        <f>IF(A638="","",VLOOKUP(A638,Config!K$6:L$26,2,FALSE))</f>
        <v/>
      </c>
    </row>
    <row r="639" spans="2:2" x14ac:dyDescent="0.25">
      <c r="B639" s="200" t="str">
        <f>IF(A639="","",VLOOKUP(A639,Config!K$6:L$26,2,FALSE))</f>
        <v/>
      </c>
    </row>
    <row r="640" spans="2:2" x14ac:dyDescent="0.25">
      <c r="B640" s="200" t="str">
        <f>IF(A640="","",VLOOKUP(A640,Config!K$6:L$26,2,FALSE))</f>
        <v/>
      </c>
    </row>
    <row r="641" spans="2:2" x14ac:dyDescent="0.25">
      <c r="B641" s="200" t="str">
        <f>IF(A641="","",VLOOKUP(A641,Config!K$6:L$26,2,FALSE))</f>
        <v/>
      </c>
    </row>
    <row r="642" spans="2:2" x14ac:dyDescent="0.25">
      <c r="B642" s="200" t="str">
        <f>IF(A642="","",VLOOKUP(A642,Config!K$6:L$26,2,FALSE))</f>
        <v/>
      </c>
    </row>
    <row r="643" spans="2:2" x14ac:dyDescent="0.25">
      <c r="B643" s="200" t="str">
        <f>IF(A643="","",VLOOKUP(A643,Config!K$6:L$26,2,FALSE))</f>
        <v/>
      </c>
    </row>
    <row r="644" spans="2:2" x14ac:dyDescent="0.25">
      <c r="B644" s="200" t="str">
        <f>IF(A644="","",VLOOKUP(A644,Config!K$6:L$26,2,FALSE))</f>
        <v/>
      </c>
    </row>
    <row r="645" spans="2:2" x14ac:dyDescent="0.25">
      <c r="B645" s="200" t="str">
        <f>IF(A645="","",VLOOKUP(A645,Config!K$6:L$26,2,FALSE))</f>
        <v/>
      </c>
    </row>
    <row r="646" spans="2:2" x14ac:dyDescent="0.25">
      <c r="B646" s="200" t="str">
        <f>IF(A646="","",VLOOKUP(A646,Config!K$6:L$26,2,FALSE))</f>
        <v/>
      </c>
    </row>
    <row r="647" spans="2:2" x14ac:dyDescent="0.25">
      <c r="B647" s="200" t="str">
        <f>IF(A647="","",VLOOKUP(A647,Config!K$6:L$26,2,FALSE))</f>
        <v/>
      </c>
    </row>
    <row r="648" spans="2:2" x14ac:dyDescent="0.25">
      <c r="B648" s="200" t="str">
        <f>IF(A648="","",VLOOKUP(A648,Config!K$6:L$26,2,FALSE))</f>
        <v/>
      </c>
    </row>
    <row r="649" spans="2:2" x14ac:dyDescent="0.25">
      <c r="B649" s="200" t="str">
        <f>IF(A649="","",VLOOKUP(A649,Config!K$6:L$26,2,FALSE))</f>
        <v/>
      </c>
    </row>
    <row r="650" spans="2:2" x14ac:dyDescent="0.25">
      <c r="B650" s="200" t="str">
        <f>IF(A650="","",VLOOKUP(A650,Config!K$6:L$26,2,FALSE))</f>
        <v/>
      </c>
    </row>
    <row r="651" spans="2:2" x14ac:dyDescent="0.25">
      <c r="B651" s="200" t="str">
        <f>IF(A651="","",VLOOKUP(A651,Config!K$6:L$26,2,FALSE))</f>
        <v/>
      </c>
    </row>
    <row r="652" spans="2:2" x14ac:dyDescent="0.25">
      <c r="B652" s="200" t="str">
        <f>IF(A652="","",VLOOKUP(A652,Config!K$6:L$26,2,FALSE))</f>
        <v/>
      </c>
    </row>
    <row r="653" spans="2:2" x14ac:dyDescent="0.25">
      <c r="B653" s="200" t="str">
        <f>IF(A653="","",VLOOKUP(A653,Config!K$6:L$26,2,FALSE))</f>
        <v/>
      </c>
    </row>
    <row r="654" spans="2:2" x14ac:dyDescent="0.25">
      <c r="B654" s="200" t="str">
        <f>IF(A654="","",VLOOKUP(A654,Config!K$6:L$26,2,FALSE))</f>
        <v/>
      </c>
    </row>
    <row r="655" spans="2:2" x14ac:dyDescent="0.25">
      <c r="B655" s="200" t="str">
        <f>IF(A655="","",VLOOKUP(A655,Config!K$6:L$26,2,FALSE))</f>
        <v/>
      </c>
    </row>
    <row r="656" spans="2:2" x14ac:dyDescent="0.25">
      <c r="B656" s="200" t="str">
        <f>IF(A656="","",VLOOKUP(A656,Config!K$6:L$26,2,FALSE))</f>
        <v/>
      </c>
    </row>
    <row r="657" spans="2:2" x14ac:dyDescent="0.25">
      <c r="B657" s="200" t="str">
        <f>IF(A657="","",VLOOKUP(A657,Config!K$6:L$26,2,FALSE))</f>
        <v/>
      </c>
    </row>
    <row r="658" spans="2:2" x14ac:dyDescent="0.25">
      <c r="B658" s="200" t="str">
        <f>IF(A658="","",VLOOKUP(A658,Config!K$6:L$26,2,FALSE))</f>
        <v/>
      </c>
    </row>
    <row r="659" spans="2:2" x14ac:dyDescent="0.25">
      <c r="B659" s="200" t="str">
        <f>IF(A659="","",VLOOKUP(A659,Config!K$6:L$26,2,FALSE))</f>
        <v/>
      </c>
    </row>
    <row r="660" spans="2:2" x14ac:dyDescent="0.25">
      <c r="B660" s="200" t="str">
        <f>IF(A660="","",VLOOKUP(A660,Config!K$6:L$26,2,FALSE))</f>
        <v/>
      </c>
    </row>
    <row r="661" spans="2:2" x14ac:dyDescent="0.25">
      <c r="B661" s="200" t="str">
        <f>IF(A661="","",VLOOKUP(A661,Config!K$6:L$26,2,FALSE))</f>
        <v/>
      </c>
    </row>
    <row r="662" spans="2:2" x14ac:dyDescent="0.25">
      <c r="B662" s="200" t="str">
        <f>IF(A662="","",VLOOKUP(A662,Config!K$6:L$26,2,FALSE))</f>
        <v/>
      </c>
    </row>
    <row r="663" spans="2:2" x14ac:dyDescent="0.25">
      <c r="B663" s="200" t="str">
        <f>IF(A663="","",VLOOKUP(A663,Config!K$6:L$26,2,FALSE))</f>
        <v/>
      </c>
    </row>
    <row r="664" spans="2:2" x14ac:dyDescent="0.25">
      <c r="B664" s="200" t="str">
        <f>IF(A664="","",VLOOKUP(A664,Config!K$6:L$26,2,FALSE))</f>
        <v/>
      </c>
    </row>
    <row r="665" spans="2:2" x14ac:dyDescent="0.25">
      <c r="B665" s="200" t="str">
        <f>IF(A665="","",VLOOKUP(A665,Config!K$6:L$26,2,FALSE))</f>
        <v/>
      </c>
    </row>
    <row r="666" spans="2:2" x14ac:dyDescent="0.25">
      <c r="B666" s="200" t="str">
        <f>IF(A666="","",VLOOKUP(A666,Config!K$6:L$26,2,FALSE))</f>
        <v/>
      </c>
    </row>
    <row r="667" spans="2:2" x14ac:dyDescent="0.25">
      <c r="B667" s="200" t="str">
        <f>IF(A667="","",VLOOKUP(A667,Config!K$6:L$26,2,FALSE))</f>
        <v/>
      </c>
    </row>
    <row r="668" spans="2:2" x14ac:dyDescent="0.25">
      <c r="B668" s="200" t="str">
        <f>IF(A668="","",VLOOKUP(A668,Config!K$6:L$26,2,FALSE))</f>
        <v/>
      </c>
    </row>
    <row r="669" spans="2:2" x14ac:dyDescent="0.25">
      <c r="B669" s="200" t="str">
        <f>IF(A669="","",VLOOKUP(A669,Config!K$6:L$26,2,FALSE))</f>
        <v/>
      </c>
    </row>
    <row r="670" spans="2:2" x14ac:dyDescent="0.25">
      <c r="B670" s="200" t="str">
        <f>IF(A670="","",VLOOKUP(A670,Config!K$6:L$26,2,FALSE))</f>
        <v/>
      </c>
    </row>
    <row r="671" spans="2:2" x14ac:dyDescent="0.25">
      <c r="B671" s="200" t="str">
        <f>IF(A671="","",VLOOKUP(A671,Config!K$6:L$26,2,FALSE))</f>
        <v/>
      </c>
    </row>
    <row r="672" spans="2:2" x14ac:dyDescent="0.25">
      <c r="B672" s="200" t="str">
        <f>IF(A672="","",VLOOKUP(A672,Config!K$6:L$26,2,FALSE))</f>
        <v/>
      </c>
    </row>
    <row r="673" spans="2:2" x14ac:dyDescent="0.25">
      <c r="B673" s="200" t="str">
        <f>IF(A673="","",VLOOKUP(A673,Config!K$6:L$26,2,FALSE))</f>
        <v/>
      </c>
    </row>
    <row r="674" spans="2:2" x14ac:dyDescent="0.25">
      <c r="B674" s="200" t="str">
        <f>IF(A674="","",VLOOKUP(A674,Config!K$6:L$26,2,FALSE))</f>
        <v/>
      </c>
    </row>
    <row r="675" spans="2:2" x14ac:dyDescent="0.25">
      <c r="B675" s="200" t="str">
        <f>IF(A675="","",VLOOKUP(A675,Config!K$6:L$26,2,FALSE))</f>
        <v/>
      </c>
    </row>
    <row r="676" spans="2:2" x14ac:dyDescent="0.25">
      <c r="B676" s="200" t="str">
        <f>IF(A676="","",VLOOKUP(A676,Config!K$6:L$26,2,FALSE))</f>
        <v/>
      </c>
    </row>
    <row r="677" spans="2:2" x14ac:dyDescent="0.25">
      <c r="B677" s="200" t="str">
        <f>IF(A677="","",VLOOKUP(A677,Config!K$6:L$26,2,FALSE))</f>
        <v/>
      </c>
    </row>
    <row r="678" spans="2:2" x14ac:dyDescent="0.25">
      <c r="B678" s="200" t="str">
        <f>IF(A678="","",VLOOKUP(A678,Config!K$6:L$26,2,FALSE))</f>
        <v/>
      </c>
    </row>
    <row r="679" spans="2:2" x14ac:dyDescent="0.25">
      <c r="B679" s="200" t="str">
        <f>IF(A679="","",VLOOKUP(A679,Config!K$6:L$26,2,FALSE))</f>
        <v/>
      </c>
    </row>
    <row r="680" spans="2:2" x14ac:dyDescent="0.25">
      <c r="B680" s="200" t="str">
        <f>IF(A680="","",VLOOKUP(A680,Config!K$6:L$26,2,FALSE))</f>
        <v/>
      </c>
    </row>
    <row r="681" spans="2:2" x14ac:dyDescent="0.25">
      <c r="B681" s="200" t="str">
        <f>IF(A681="","",VLOOKUP(A681,Config!K$6:L$26,2,FALSE))</f>
        <v/>
      </c>
    </row>
    <row r="682" spans="2:2" x14ac:dyDescent="0.25">
      <c r="B682" s="200" t="str">
        <f>IF(A682="","",VLOOKUP(A682,Config!K$6:L$26,2,FALSE))</f>
        <v/>
      </c>
    </row>
    <row r="683" spans="2:2" x14ac:dyDescent="0.25">
      <c r="B683" s="200" t="str">
        <f>IF(A683="","",VLOOKUP(A683,Config!K$6:L$26,2,FALSE))</f>
        <v/>
      </c>
    </row>
    <row r="684" spans="2:2" x14ac:dyDescent="0.25">
      <c r="B684" s="200" t="str">
        <f>IF(A684="","",VLOOKUP(A684,Config!K$6:L$26,2,FALSE))</f>
        <v/>
      </c>
    </row>
    <row r="685" spans="2:2" x14ac:dyDescent="0.25">
      <c r="B685" s="200" t="str">
        <f>IF(A685="","",VLOOKUP(A685,Config!K$6:L$26,2,FALSE))</f>
        <v/>
      </c>
    </row>
    <row r="686" spans="2:2" x14ac:dyDescent="0.25">
      <c r="B686" s="200" t="str">
        <f>IF(A686="","",VLOOKUP(A686,Config!K$6:L$26,2,FALSE))</f>
        <v/>
      </c>
    </row>
    <row r="687" spans="2:2" x14ac:dyDescent="0.25">
      <c r="B687" s="200" t="str">
        <f>IF(A687="","",VLOOKUP(A687,Config!K$6:L$26,2,FALSE))</f>
        <v/>
      </c>
    </row>
    <row r="688" spans="2:2" x14ac:dyDescent="0.25">
      <c r="B688" s="200" t="str">
        <f>IF(A688="","",VLOOKUP(A688,Config!K$6:L$26,2,FALSE))</f>
        <v/>
      </c>
    </row>
    <row r="689" spans="2:2" x14ac:dyDescent="0.25">
      <c r="B689" s="200" t="str">
        <f>IF(A689="","",VLOOKUP(A689,Config!K$6:L$26,2,FALSE))</f>
        <v/>
      </c>
    </row>
    <row r="690" spans="2:2" x14ac:dyDescent="0.25">
      <c r="B690" s="200" t="str">
        <f>IF(A690="","",VLOOKUP(A690,Config!K$6:L$26,2,FALSE))</f>
        <v/>
      </c>
    </row>
    <row r="691" spans="2:2" x14ac:dyDescent="0.25">
      <c r="B691" s="200" t="str">
        <f>IF(A691="","",VLOOKUP(A691,Config!K$6:L$26,2,FALSE))</f>
        <v/>
      </c>
    </row>
    <row r="692" spans="2:2" x14ac:dyDescent="0.25">
      <c r="B692" s="200" t="str">
        <f>IF(A692="","",VLOOKUP(A692,Config!K$6:L$26,2,FALSE))</f>
        <v/>
      </c>
    </row>
    <row r="693" spans="2:2" x14ac:dyDescent="0.25">
      <c r="B693" s="200" t="str">
        <f>IF(A693="","",VLOOKUP(A693,Config!K$6:L$26,2,FALSE))</f>
        <v/>
      </c>
    </row>
    <row r="694" spans="2:2" x14ac:dyDescent="0.25">
      <c r="B694" s="200" t="str">
        <f>IF(A694="","",VLOOKUP(A694,Config!K$6:L$26,2,FALSE))</f>
        <v/>
      </c>
    </row>
    <row r="695" spans="2:2" x14ac:dyDescent="0.25">
      <c r="B695" s="200" t="str">
        <f>IF(A695="","",VLOOKUP(A695,Config!K$6:L$26,2,FALSE))</f>
        <v/>
      </c>
    </row>
    <row r="696" spans="2:2" x14ac:dyDescent="0.25">
      <c r="B696" s="200" t="str">
        <f>IF(A696="","",VLOOKUP(A696,Config!K$6:L$26,2,FALSE))</f>
        <v/>
      </c>
    </row>
    <row r="697" spans="2:2" x14ac:dyDescent="0.25">
      <c r="B697" s="200" t="str">
        <f>IF(A697="","",VLOOKUP(A697,Config!K$6:L$26,2,FALSE))</f>
        <v/>
      </c>
    </row>
    <row r="698" spans="2:2" x14ac:dyDescent="0.25">
      <c r="B698" s="200" t="str">
        <f>IF(A698="","",VLOOKUP(A698,Config!K$6:L$26,2,FALSE))</f>
        <v/>
      </c>
    </row>
    <row r="699" spans="2:2" x14ac:dyDescent="0.25">
      <c r="B699" s="200" t="str">
        <f>IF(A699="","",VLOOKUP(A699,Config!K$6:L$26,2,FALSE))</f>
        <v/>
      </c>
    </row>
    <row r="700" spans="2:2" x14ac:dyDescent="0.25">
      <c r="B700" s="200" t="str">
        <f>IF(A700="","",VLOOKUP(A700,Config!K$6:L$26,2,FALSE))</f>
        <v/>
      </c>
    </row>
    <row r="701" spans="2:2" x14ac:dyDescent="0.25">
      <c r="B701" s="200" t="str">
        <f>IF(A701="","",VLOOKUP(A701,Config!K$6:L$26,2,FALSE))</f>
        <v/>
      </c>
    </row>
    <row r="702" spans="2:2" x14ac:dyDescent="0.25">
      <c r="B702" s="200" t="str">
        <f>IF(A702="","",VLOOKUP(A702,Config!K$6:L$26,2,FALSE))</f>
        <v/>
      </c>
    </row>
    <row r="703" spans="2:2" x14ac:dyDescent="0.25">
      <c r="B703" s="200" t="str">
        <f>IF(A703="","",VLOOKUP(A703,Config!K$6:L$26,2,FALSE))</f>
        <v/>
      </c>
    </row>
    <row r="704" spans="2:2" x14ac:dyDescent="0.25">
      <c r="B704" s="200" t="str">
        <f>IF(A704="","",VLOOKUP(A704,Config!K$6:L$26,2,FALSE))</f>
        <v/>
      </c>
    </row>
    <row r="705" spans="2:2" x14ac:dyDescent="0.25">
      <c r="B705" s="200" t="str">
        <f>IF(A705="","",VLOOKUP(A705,Config!K$6:L$26,2,FALSE))</f>
        <v/>
      </c>
    </row>
    <row r="706" spans="2:2" x14ac:dyDescent="0.25">
      <c r="B706" s="200" t="str">
        <f>IF(A706="","",VLOOKUP(A706,Config!K$6:L$26,2,FALSE))</f>
        <v/>
      </c>
    </row>
    <row r="707" spans="2:2" x14ac:dyDescent="0.25">
      <c r="B707" s="200" t="str">
        <f>IF(A707="","",VLOOKUP(A707,Config!K$6:L$26,2,FALSE))</f>
        <v/>
      </c>
    </row>
    <row r="708" spans="2:2" x14ac:dyDescent="0.25">
      <c r="B708" s="200" t="str">
        <f>IF(A708="","",VLOOKUP(A708,Config!K$6:L$26,2,FALSE))</f>
        <v/>
      </c>
    </row>
    <row r="709" spans="2:2" x14ac:dyDescent="0.25">
      <c r="B709" s="200" t="str">
        <f>IF(A709="","",VLOOKUP(A709,Config!K$6:L$26,2,FALSE))</f>
        <v/>
      </c>
    </row>
    <row r="710" spans="2:2" x14ac:dyDescent="0.25">
      <c r="B710" s="200" t="str">
        <f>IF(A710="","",VLOOKUP(A710,Config!K$6:L$26,2,FALSE))</f>
        <v/>
      </c>
    </row>
    <row r="711" spans="2:2" x14ac:dyDescent="0.25">
      <c r="B711" s="200" t="str">
        <f>IF(A711="","",VLOOKUP(A711,Config!K$6:L$26,2,FALSE))</f>
        <v/>
      </c>
    </row>
    <row r="712" spans="2:2" x14ac:dyDescent="0.25">
      <c r="B712" s="200" t="str">
        <f>IF(A712="","",VLOOKUP(A712,Config!K$6:L$26,2,FALSE))</f>
        <v/>
      </c>
    </row>
    <row r="713" spans="2:2" x14ac:dyDescent="0.25">
      <c r="B713" s="200" t="str">
        <f>IF(A713="","",VLOOKUP(A713,Config!K$6:L$26,2,FALSE))</f>
        <v/>
      </c>
    </row>
    <row r="714" spans="2:2" x14ac:dyDescent="0.25">
      <c r="B714" s="200" t="str">
        <f>IF(A714="","",VLOOKUP(A714,Config!K$6:L$26,2,FALSE))</f>
        <v/>
      </c>
    </row>
    <row r="715" spans="2:2" x14ac:dyDescent="0.25">
      <c r="B715" s="200" t="str">
        <f>IF(A715="","",VLOOKUP(A715,Config!K$6:L$26,2,FALSE))</f>
        <v/>
      </c>
    </row>
    <row r="716" spans="2:2" x14ac:dyDescent="0.25">
      <c r="B716" s="200" t="str">
        <f>IF(A716="","",VLOOKUP(A716,Config!K$6:L$26,2,FALSE))</f>
        <v/>
      </c>
    </row>
    <row r="717" spans="2:2" x14ac:dyDescent="0.25">
      <c r="B717" s="200" t="str">
        <f>IF(A717="","",VLOOKUP(A717,Config!K$6:L$26,2,FALSE))</f>
        <v/>
      </c>
    </row>
    <row r="718" spans="2:2" x14ac:dyDescent="0.25">
      <c r="B718" s="200" t="str">
        <f>IF(A718="","",VLOOKUP(A718,Config!K$6:L$26,2,FALSE))</f>
        <v/>
      </c>
    </row>
    <row r="719" spans="2:2" x14ac:dyDescent="0.25">
      <c r="B719" s="200" t="str">
        <f>IF(A719="","",VLOOKUP(A719,Config!K$6:L$26,2,FALSE))</f>
        <v/>
      </c>
    </row>
    <row r="720" spans="2:2" x14ac:dyDescent="0.25">
      <c r="B720" s="200" t="str">
        <f>IF(A720="","",VLOOKUP(A720,Config!K$6:L$26,2,FALSE))</f>
        <v/>
      </c>
    </row>
    <row r="721" spans="2:2" x14ac:dyDescent="0.25">
      <c r="B721" s="200" t="str">
        <f>IF(A721="","",VLOOKUP(A721,Config!K$6:L$26,2,FALSE))</f>
        <v/>
      </c>
    </row>
    <row r="722" spans="2:2" x14ac:dyDescent="0.25">
      <c r="B722" s="200" t="str">
        <f>IF(A722="","",VLOOKUP(A722,Config!K$6:L$26,2,FALSE))</f>
        <v/>
      </c>
    </row>
    <row r="723" spans="2:2" x14ac:dyDescent="0.25">
      <c r="B723" s="200" t="str">
        <f>IF(A723="","",VLOOKUP(A723,Config!K$6:L$26,2,FALSE))</f>
        <v/>
      </c>
    </row>
    <row r="724" spans="2:2" x14ac:dyDescent="0.25">
      <c r="B724" s="200" t="str">
        <f>IF(A724="","",VLOOKUP(A724,Config!K$6:L$26,2,FALSE))</f>
        <v/>
      </c>
    </row>
    <row r="725" spans="2:2" x14ac:dyDescent="0.25">
      <c r="B725" s="200" t="str">
        <f>IF(A725="","",VLOOKUP(A725,Config!K$6:L$26,2,FALSE))</f>
        <v/>
      </c>
    </row>
    <row r="726" spans="2:2" x14ac:dyDescent="0.25">
      <c r="B726" s="200" t="str">
        <f>IF(A726="","",VLOOKUP(A726,Config!K$6:L$26,2,FALSE))</f>
        <v/>
      </c>
    </row>
    <row r="727" spans="2:2" x14ac:dyDescent="0.25">
      <c r="B727" s="200" t="str">
        <f>IF(A727="","",VLOOKUP(A727,Config!K$6:L$26,2,FALSE))</f>
        <v/>
      </c>
    </row>
    <row r="728" spans="2:2" x14ac:dyDescent="0.25">
      <c r="B728" s="200" t="str">
        <f>IF(A728="","",VLOOKUP(A728,Config!K$6:L$26,2,FALSE))</f>
        <v/>
      </c>
    </row>
    <row r="729" spans="2:2" x14ac:dyDescent="0.25">
      <c r="B729" s="200" t="str">
        <f>IF(A729="","",VLOOKUP(A729,Config!K$6:L$26,2,FALSE))</f>
        <v/>
      </c>
    </row>
    <row r="730" spans="2:2" x14ac:dyDescent="0.25">
      <c r="B730" s="200" t="str">
        <f>IF(A730="","",VLOOKUP(A730,Config!K$6:L$26,2,FALSE))</f>
        <v/>
      </c>
    </row>
    <row r="731" spans="2:2" x14ac:dyDescent="0.25">
      <c r="B731" s="200" t="str">
        <f>IF(A731="","",VLOOKUP(A731,Config!K$6:L$26,2,FALSE))</f>
        <v/>
      </c>
    </row>
    <row r="732" spans="2:2" x14ac:dyDescent="0.25">
      <c r="B732" s="200" t="str">
        <f>IF(A732="","",VLOOKUP(A732,Config!K$6:L$26,2,FALSE))</f>
        <v/>
      </c>
    </row>
    <row r="733" spans="2:2" x14ac:dyDescent="0.25">
      <c r="B733" s="200" t="str">
        <f>IF(A733="","",VLOOKUP(A733,Config!K$6:L$26,2,FALSE))</f>
        <v/>
      </c>
    </row>
    <row r="734" spans="2:2" x14ac:dyDescent="0.25">
      <c r="B734" s="200" t="str">
        <f>IF(A734="","",VLOOKUP(A734,Config!K$6:L$26,2,FALSE))</f>
        <v/>
      </c>
    </row>
    <row r="735" spans="2:2" x14ac:dyDescent="0.25">
      <c r="B735" s="200" t="str">
        <f>IF(A735="","",VLOOKUP(A735,Config!K$6:L$26,2,FALSE))</f>
        <v/>
      </c>
    </row>
    <row r="736" spans="2:2" x14ac:dyDescent="0.25">
      <c r="B736" s="200" t="str">
        <f>IF(A736="","",VLOOKUP(A736,Config!K$6:L$26,2,FALSE))</f>
        <v/>
      </c>
    </row>
    <row r="737" spans="2:2" x14ac:dyDescent="0.25">
      <c r="B737" s="200" t="str">
        <f>IF(A737="","",VLOOKUP(A737,Config!K$6:L$26,2,FALSE))</f>
        <v/>
      </c>
    </row>
    <row r="738" spans="2:2" x14ac:dyDescent="0.25">
      <c r="B738" s="200" t="str">
        <f>IF(A738="","",VLOOKUP(A738,Config!K$6:L$26,2,FALSE))</f>
        <v/>
      </c>
    </row>
    <row r="739" spans="2:2" x14ac:dyDescent="0.25">
      <c r="B739" s="200" t="str">
        <f>IF(A739="","",VLOOKUP(A739,Config!K$6:L$26,2,FALSE))</f>
        <v/>
      </c>
    </row>
    <row r="740" spans="2:2" x14ac:dyDescent="0.25">
      <c r="B740" s="200" t="str">
        <f>IF(A740="","",VLOOKUP(A740,Config!K$6:L$26,2,FALSE))</f>
        <v/>
      </c>
    </row>
    <row r="741" spans="2:2" x14ac:dyDescent="0.25">
      <c r="B741" s="200" t="str">
        <f>IF(A741="","",VLOOKUP(A741,Config!K$6:L$26,2,FALSE))</f>
        <v/>
      </c>
    </row>
    <row r="742" spans="2:2" x14ac:dyDescent="0.25">
      <c r="B742" s="200" t="str">
        <f>IF(A742="","",VLOOKUP(A742,Config!K$6:L$26,2,FALSE))</f>
        <v/>
      </c>
    </row>
    <row r="743" spans="2:2" x14ac:dyDescent="0.25">
      <c r="B743" s="200" t="str">
        <f>IF(A743="","",VLOOKUP(A743,Config!K$6:L$26,2,FALSE))</f>
        <v/>
      </c>
    </row>
    <row r="744" spans="2:2" x14ac:dyDescent="0.25">
      <c r="B744" s="200" t="str">
        <f>IF(A744="","",VLOOKUP(A744,Config!K$6:L$26,2,FALSE))</f>
        <v/>
      </c>
    </row>
    <row r="745" spans="2:2" x14ac:dyDescent="0.25">
      <c r="B745" s="200" t="str">
        <f>IF(A745="","",VLOOKUP(A745,Config!K$6:L$26,2,FALSE))</f>
        <v/>
      </c>
    </row>
    <row r="746" spans="2:2" x14ac:dyDescent="0.25">
      <c r="B746" s="200" t="str">
        <f>IF(A746="","",VLOOKUP(A746,Config!K$6:L$26,2,FALSE))</f>
        <v/>
      </c>
    </row>
    <row r="747" spans="2:2" x14ac:dyDescent="0.25">
      <c r="B747" s="200" t="str">
        <f>IF(A747="","",VLOOKUP(A747,Config!K$6:L$26,2,FALSE))</f>
        <v/>
      </c>
    </row>
    <row r="748" spans="2:2" x14ac:dyDescent="0.25">
      <c r="B748" s="200" t="str">
        <f>IF(A748="","",VLOOKUP(A748,Config!K$6:L$26,2,FALSE))</f>
        <v/>
      </c>
    </row>
    <row r="749" spans="2:2" x14ac:dyDescent="0.25">
      <c r="B749" s="200" t="str">
        <f>IF(A749="","",VLOOKUP(A749,Config!K$6:L$26,2,FALSE))</f>
        <v/>
      </c>
    </row>
    <row r="750" spans="2:2" x14ac:dyDescent="0.25">
      <c r="B750" s="200" t="str">
        <f>IF(A750="","",VLOOKUP(A750,Config!K$6:L$26,2,FALSE))</f>
        <v/>
      </c>
    </row>
    <row r="751" spans="2:2" x14ac:dyDescent="0.25">
      <c r="B751" s="200" t="str">
        <f>IF(A751="","",VLOOKUP(A751,Config!K$6:L$26,2,FALSE))</f>
        <v/>
      </c>
    </row>
    <row r="752" spans="2:2" x14ac:dyDescent="0.25">
      <c r="B752" s="200" t="str">
        <f>IF(A752="","",VLOOKUP(A752,Config!K$6:L$26,2,FALSE))</f>
        <v/>
      </c>
    </row>
    <row r="753" spans="2:2" x14ac:dyDescent="0.25">
      <c r="B753" s="200" t="str">
        <f>IF(A753="","",VLOOKUP(A753,Config!K$6:L$26,2,FALSE))</f>
        <v/>
      </c>
    </row>
    <row r="754" spans="2:2" x14ac:dyDescent="0.25">
      <c r="B754" s="200" t="str">
        <f>IF(A754="","",VLOOKUP(A754,Config!K$6:L$26,2,FALSE))</f>
        <v/>
      </c>
    </row>
    <row r="755" spans="2:2" x14ac:dyDescent="0.25">
      <c r="B755" s="200" t="str">
        <f>IF(A755="","",VLOOKUP(A755,Config!K$6:L$26,2,FALSE))</f>
        <v/>
      </c>
    </row>
    <row r="756" spans="2:2" x14ac:dyDescent="0.25">
      <c r="B756" s="200" t="str">
        <f>IF(A756="","",VLOOKUP(A756,Config!K$6:L$26,2,FALSE))</f>
        <v/>
      </c>
    </row>
    <row r="757" spans="2:2" x14ac:dyDescent="0.25">
      <c r="B757" s="200" t="str">
        <f>IF(A757="","",VLOOKUP(A757,Config!K$6:L$26,2,FALSE))</f>
        <v/>
      </c>
    </row>
    <row r="758" spans="2:2" x14ac:dyDescent="0.25">
      <c r="B758" s="200" t="str">
        <f>IF(A758="","",VLOOKUP(A758,Config!K$6:L$26,2,FALSE))</f>
        <v/>
      </c>
    </row>
    <row r="759" spans="2:2" x14ac:dyDescent="0.25">
      <c r="B759" s="200" t="str">
        <f>IF(A759="","",VLOOKUP(A759,Config!K$6:L$26,2,FALSE))</f>
        <v/>
      </c>
    </row>
    <row r="760" spans="2:2" x14ac:dyDescent="0.25">
      <c r="B760" s="200" t="str">
        <f>IF(A760="","",VLOOKUP(A760,Config!K$6:L$26,2,FALSE))</f>
        <v/>
      </c>
    </row>
    <row r="761" spans="2:2" x14ac:dyDescent="0.25">
      <c r="B761" s="200" t="str">
        <f>IF(A761="","",VLOOKUP(A761,Config!K$6:L$26,2,FALSE))</f>
        <v/>
      </c>
    </row>
    <row r="762" spans="2:2" x14ac:dyDescent="0.25">
      <c r="B762" s="200" t="str">
        <f>IF(A762="","",VLOOKUP(A762,Config!K$6:L$26,2,FALSE))</f>
        <v/>
      </c>
    </row>
    <row r="763" spans="2:2" x14ac:dyDescent="0.25">
      <c r="B763" s="200" t="str">
        <f>IF(A763="","",VLOOKUP(A763,Config!K$6:L$26,2,FALSE))</f>
        <v/>
      </c>
    </row>
    <row r="764" spans="2:2" x14ac:dyDescent="0.25">
      <c r="B764" s="200" t="str">
        <f>IF(A764="","",VLOOKUP(A764,Config!K$6:L$26,2,FALSE))</f>
        <v/>
      </c>
    </row>
    <row r="765" spans="2:2" x14ac:dyDescent="0.25">
      <c r="B765" s="200" t="str">
        <f>IF(A765="","",VLOOKUP(A765,Config!K$6:L$26,2,FALSE))</f>
        <v/>
      </c>
    </row>
    <row r="766" spans="2:2" x14ac:dyDescent="0.25">
      <c r="B766" s="200" t="str">
        <f>IF(A766="","",VLOOKUP(A766,Config!K$6:L$26,2,FALSE))</f>
        <v/>
      </c>
    </row>
    <row r="767" spans="2:2" x14ac:dyDescent="0.25">
      <c r="B767" s="200" t="str">
        <f>IF(A767="","",VLOOKUP(A767,Config!K$6:L$26,2,FALSE))</f>
        <v/>
      </c>
    </row>
    <row r="768" spans="2:2" x14ac:dyDescent="0.25">
      <c r="B768" s="200" t="str">
        <f>IF(A768="","",VLOOKUP(A768,Config!K$6:L$26,2,FALSE))</f>
        <v/>
      </c>
    </row>
    <row r="769" spans="2:2" x14ac:dyDescent="0.25">
      <c r="B769" s="200" t="str">
        <f>IF(A769="","",VLOOKUP(A769,Config!K$6:L$26,2,FALSE))</f>
        <v/>
      </c>
    </row>
    <row r="770" spans="2:2" x14ac:dyDescent="0.25">
      <c r="B770" s="200" t="str">
        <f>IF(A770="","",VLOOKUP(A770,Config!K$6:L$26,2,FALSE))</f>
        <v/>
      </c>
    </row>
    <row r="771" spans="2:2" x14ac:dyDescent="0.25">
      <c r="B771" s="200" t="str">
        <f>IF(A771="","",VLOOKUP(A771,Config!K$6:L$26,2,FALSE))</f>
        <v/>
      </c>
    </row>
    <row r="772" spans="2:2" x14ac:dyDescent="0.25">
      <c r="B772" s="200" t="str">
        <f>IF(A772="","",VLOOKUP(A772,Config!K$6:L$26,2,FALSE))</f>
        <v/>
      </c>
    </row>
    <row r="773" spans="2:2" x14ac:dyDescent="0.25">
      <c r="B773" s="200" t="str">
        <f>IF(A773="","",VLOOKUP(A773,Config!K$6:L$26,2,FALSE))</f>
        <v/>
      </c>
    </row>
    <row r="774" spans="2:2" x14ac:dyDescent="0.25">
      <c r="B774" s="200" t="str">
        <f>IF(A774="","",VLOOKUP(A774,Config!K$6:L$26,2,FALSE))</f>
        <v/>
      </c>
    </row>
    <row r="775" spans="2:2" x14ac:dyDescent="0.25">
      <c r="B775" s="200" t="str">
        <f>IF(A775="","",VLOOKUP(A775,Config!K$6:L$26,2,FALSE))</f>
        <v/>
      </c>
    </row>
    <row r="776" spans="2:2" x14ac:dyDescent="0.25">
      <c r="B776" s="200" t="str">
        <f>IF(A776="","",VLOOKUP(A776,Config!K$6:L$26,2,FALSE))</f>
        <v/>
      </c>
    </row>
    <row r="777" spans="2:2" x14ac:dyDescent="0.25">
      <c r="B777" s="200" t="str">
        <f>IF(A777="","",VLOOKUP(A777,Config!K$6:L$26,2,FALSE))</f>
        <v/>
      </c>
    </row>
    <row r="778" spans="2:2" x14ac:dyDescent="0.25">
      <c r="B778" s="200" t="str">
        <f>IF(A778="","",VLOOKUP(A778,Config!K$6:L$26,2,FALSE))</f>
        <v/>
      </c>
    </row>
    <row r="779" spans="2:2" x14ac:dyDescent="0.25">
      <c r="B779" s="200" t="str">
        <f>IF(A779="","",VLOOKUP(A779,Config!K$6:L$26,2,FALSE))</f>
        <v/>
      </c>
    </row>
    <row r="780" spans="2:2" x14ac:dyDescent="0.25">
      <c r="B780" s="200" t="str">
        <f>IF(A780="","",VLOOKUP(A780,Config!K$6:L$26,2,FALSE))</f>
        <v/>
      </c>
    </row>
    <row r="781" spans="2:2" x14ac:dyDescent="0.25">
      <c r="B781" s="200" t="str">
        <f>IF(A781="","",VLOOKUP(A781,Config!K$6:L$26,2,FALSE))</f>
        <v/>
      </c>
    </row>
    <row r="782" spans="2:2" x14ac:dyDescent="0.25">
      <c r="B782" s="200" t="str">
        <f>IF(A782="","",VLOOKUP(A782,Config!K$6:L$26,2,FALSE))</f>
        <v/>
      </c>
    </row>
    <row r="783" spans="2:2" x14ac:dyDescent="0.25">
      <c r="B783" s="200" t="str">
        <f>IF(A783="","",VLOOKUP(A783,Config!K$6:L$26,2,FALSE))</f>
        <v/>
      </c>
    </row>
    <row r="784" spans="2:2" x14ac:dyDescent="0.25">
      <c r="B784" s="200" t="str">
        <f>IF(A784="","",VLOOKUP(A784,Config!K$6:L$26,2,FALSE))</f>
        <v/>
      </c>
    </row>
    <row r="785" spans="2:2" x14ac:dyDescent="0.25">
      <c r="B785" s="200" t="str">
        <f>IF(A785="","",VLOOKUP(A785,Config!K$6:L$26,2,FALSE))</f>
        <v/>
      </c>
    </row>
    <row r="786" spans="2:2" x14ac:dyDescent="0.25">
      <c r="B786" s="200" t="str">
        <f>IF(A786="","",VLOOKUP(A786,Config!K$6:L$26,2,FALSE))</f>
        <v/>
      </c>
    </row>
    <row r="787" spans="2:2" x14ac:dyDescent="0.25">
      <c r="B787" s="200" t="str">
        <f>IF(A787="","",VLOOKUP(A787,Config!K$6:L$26,2,FALSE))</f>
        <v/>
      </c>
    </row>
    <row r="788" spans="2:2" x14ac:dyDescent="0.25">
      <c r="B788" s="200" t="str">
        <f>IF(A788="","",VLOOKUP(A788,Config!K$6:L$26,2,FALSE))</f>
        <v/>
      </c>
    </row>
    <row r="789" spans="2:2" x14ac:dyDescent="0.25">
      <c r="B789" s="200" t="str">
        <f>IF(A789="","",VLOOKUP(A789,Config!K$6:L$26,2,FALSE))</f>
        <v/>
      </c>
    </row>
    <row r="790" spans="2:2" x14ac:dyDescent="0.25">
      <c r="B790" s="200" t="str">
        <f>IF(A790="","",VLOOKUP(A790,Config!K$6:L$26,2,FALSE))</f>
        <v/>
      </c>
    </row>
    <row r="791" spans="2:2" x14ac:dyDescent="0.25">
      <c r="B791" s="200" t="str">
        <f>IF(A791="","",VLOOKUP(A791,Config!K$6:L$26,2,FALSE))</f>
        <v/>
      </c>
    </row>
    <row r="792" spans="2:2" x14ac:dyDescent="0.25">
      <c r="B792" s="200" t="str">
        <f>IF(A792="","",VLOOKUP(A792,Config!K$6:L$26,2,FALSE))</f>
        <v/>
      </c>
    </row>
    <row r="793" spans="2:2" x14ac:dyDescent="0.25">
      <c r="B793" s="200" t="str">
        <f>IF(A793="","",VLOOKUP(A793,Config!K$6:L$26,2,FALSE))</f>
        <v/>
      </c>
    </row>
    <row r="794" spans="2:2" x14ac:dyDescent="0.25">
      <c r="B794" s="200" t="str">
        <f>IF(A794="","",VLOOKUP(A794,Config!K$6:L$26,2,FALSE))</f>
        <v/>
      </c>
    </row>
    <row r="795" spans="2:2" x14ac:dyDescent="0.25">
      <c r="B795" s="200" t="str">
        <f>IF(A795="","",VLOOKUP(A795,Config!K$6:L$26,2,FALSE))</f>
        <v/>
      </c>
    </row>
    <row r="796" spans="2:2" x14ac:dyDescent="0.25">
      <c r="B796" s="200" t="str">
        <f>IF(A796="","",VLOOKUP(A796,Config!K$6:L$26,2,FALSE))</f>
        <v/>
      </c>
    </row>
    <row r="797" spans="2:2" x14ac:dyDescent="0.25">
      <c r="B797" s="200" t="str">
        <f>IF(A797="","",VLOOKUP(A797,Config!K$6:L$26,2,FALSE))</f>
        <v/>
      </c>
    </row>
    <row r="798" spans="2:2" x14ac:dyDescent="0.25">
      <c r="B798" s="200" t="str">
        <f>IF(A798="","",VLOOKUP(A798,Config!K$6:L$26,2,FALSE))</f>
        <v/>
      </c>
    </row>
    <row r="799" spans="2:2" x14ac:dyDescent="0.25">
      <c r="B799" s="200" t="str">
        <f>IF(A799="","",VLOOKUP(A799,Config!K$6:L$26,2,FALSE))</f>
        <v/>
      </c>
    </row>
    <row r="800" spans="2:2" x14ac:dyDescent="0.25">
      <c r="B800" s="200" t="str">
        <f>IF(A800="","",VLOOKUP(A800,Config!K$6:L$26,2,FALSE))</f>
        <v/>
      </c>
    </row>
    <row r="801" spans="2:2" x14ac:dyDescent="0.25">
      <c r="B801" s="200" t="str">
        <f>IF(A801="","",VLOOKUP(A801,Config!K$6:L$26,2,FALSE))</f>
        <v/>
      </c>
    </row>
    <row r="802" spans="2:2" x14ac:dyDescent="0.25">
      <c r="B802" s="200" t="str">
        <f>IF(A802="","",VLOOKUP(A802,Config!K$6:L$26,2,FALSE))</f>
        <v/>
      </c>
    </row>
    <row r="803" spans="2:2" x14ac:dyDescent="0.25">
      <c r="B803" s="200" t="str">
        <f>IF(A803="","",VLOOKUP(A803,Config!K$6:L$26,2,FALSE))</f>
        <v/>
      </c>
    </row>
    <row r="804" spans="2:2" x14ac:dyDescent="0.25">
      <c r="B804" s="200" t="str">
        <f>IF(A804="","",VLOOKUP(A804,Config!K$6:L$26,2,FALSE))</f>
        <v/>
      </c>
    </row>
    <row r="805" spans="2:2" x14ac:dyDescent="0.25">
      <c r="B805" s="200" t="str">
        <f>IF(A805="","",VLOOKUP(A805,Config!K$6:L$26,2,FALSE))</f>
        <v/>
      </c>
    </row>
    <row r="806" spans="2:2" x14ac:dyDescent="0.25">
      <c r="B806" s="200" t="str">
        <f>IF(A806="","",VLOOKUP(A806,Config!K$6:L$26,2,FALSE))</f>
        <v/>
      </c>
    </row>
    <row r="807" spans="2:2" x14ac:dyDescent="0.25">
      <c r="B807" s="200" t="str">
        <f>IF(A807="","",VLOOKUP(A807,Config!K$6:L$26,2,FALSE))</f>
        <v/>
      </c>
    </row>
    <row r="808" spans="2:2" x14ac:dyDescent="0.25">
      <c r="B808" s="200" t="str">
        <f>IF(A808="","",VLOOKUP(A808,Config!K$6:L$26,2,FALSE))</f>
        <v/>
      </c>
    </row>
    <row r="809" spans="2:2" x14ac:dyDescent="0.25">
      <c r="B809" s="200" t="str">
        <f>IF(A809="","",VLOOKUP(A809,Config!K$6:L$26,2,FALSE))</f>
        <v/>
      </c>
    </row>
    <row r="810" spans="2:2" x14ac:dyDescent="0.25">
      <c r="B810" s="200" t="str">
        <f>IF(A810="","",VLOOKUP(A810,Config!K$6:L$26,2,FALSE))</f>
        <v/>
      </c>
    </row>
    <row r="811" spans="2:2" x14ac:dyDescent="0.25">
      <c r="B811" s="200" t="str">
        <f>IF(A811="","",VLOOKUP(A811,Config!K$6:L$26,2,FALSE))</f>
        <v/>
      </c>
    </row>
    <row r="812" spans="2:2" x14ac:dyDescent="0.25">
      <c r="B812" s="200" t="str">
        <f>IF(A812="","",VLOOKUP(A812,Config!K$6:L$26,2,FALSE))</f>
        <v/>
      </c>
    </row>
    <row r="813" spans="2:2" x14ac:dyDescent="0.25">
      <c r="B813" s="200" t="str">
        <f>IF(A813="","",VLOOKUP(A813,Config!K$6:L$26,2,FALSE))</f>
        <v/>
      </c>
    </row>
    <row r="814" spans="2:2" x14ac:dyDescent="0.25">
      <c r="B814" s="200" t="str">
        <f>IF(A814="","",VLOOKUP(A814,Config!K$6:L$26,2,FALSE))</f>
        <v/>
      </c>
    </row>
    <row r="815" spans="2:2" x14ac:dyDescent="0.25">
      <c r="B815" s="200" t="str">
        <f>IF(A815="","",VLOOKUP(A815,Config!K$6:L$26,2,FALSE))</f>
        <v/>
      </c>
    </row>
    <row r="816" spans="2:2" x14ac:dyDescent="0.25">
      <c r="B816" s="200" t="str">
        <f>IF(A816="","",VLOOKUP(A816,Config!K$6:L$26,2,FALSE))</f>
        <v/>
      </c>
    </row>
    <row r="817" spans="2:2" x14ac:dyDescent="0.25">
      <c r="B817" s="200" t="str">
        <f>IF(A817="","",VLOOKUP(A817,Config!K$6:L$26,2,FALSE))</f>
        <v/>
      </c>
    </row>
    <row r="818" spans="2:2" x14ac:dyDescent="0.25">
      <c r="B818" s="200" t="str">
        <f>IF(A818="","",VLOOKUP(A818,Config!K$6:L$26,2,FALSE))</f>
        <v/>
      </c>
    </row>
    <row r="819" spans="2:2" x14ac:dyDescent="0.25">
      <c r="B819" s="200" t="str">
        <f>IF(A819="","",VLOOKUP(A819,Config!K$6:L$26,2,FALSE))</f>
        <v/>
      </c>
    </row>
    <row r="820" spans="2:2" x14ac:dyDescent="0.25">
      <c r="B820" s="200" t="str">
        <f>IF(A820="","",VLOOKUP(A820,Config!K$6:L$26,2,FALSE))</f>
        <v/>
      </c>
    </row>
    <row r="821" spans="2:2" x14ac:dyDescent="0.25">
      <c r="B821" s="200" t="str">
        <f>IF(A821="","",VLOOKUP(A821,Config!K$6:L$26,2,FALSE))</f>
        <v/>
      </c>
    </row>
    <row r="822" spans="2:2" x14ac:dyDescent="0.25">
      <c r="B822" s="200" t="str">
        <f>IF(A822="","",VLOOKUP(A822,Config!K$6:L$26,2,FALSE))</f>
        <v/>
      </c>
    </row>
    <row r="823" spans="2:2" x14ac:dyDescent="0.25">
      <c r="B823" s="200" t="str">
        <f>IF(A823="","",VLOOKUP(A823,Config!K$6:L$26,2,FALSE))</f>
        <v/>
      </c>
    </row>
    <row r="824" spans="2:2" x14ac:dyDescent="0.25">
      <c r="B824" s="200" t="str">
        <f>IF(A824="","",VLOOKUP(A824,Config!K$6:L$26,2,FALSE))</f>
        <v/>
      </c>
    </row>
    <row r="825" spans="2:2" x14ac:dyDescent="0.25">
      <c r="B825" s="200" t="str">
        <f>IF(A825="","",VLOOKUP(A825,Config!K$6:L$26,2,FALSE))</f>
        <v/>
      </c>
    </row>
    <row r="826" spans="2:2" x14ac:dyDescent="0.25">
      <c r="B826" s="200" t="str">
        <f>IF(A826="","",VLOOKUP(A826,Config!K$6:L$26,2,FALSE))</f>
        <v/>
      </c>
    </row>
    <row r="827" spans="2:2" x14ac:dyDescent="0.25">
      <c r="B827" s="200" t="str">
        <f>IF(A827="","",VLOOKUP(A827,Config!K$6:L$26,2,FALSE))</f>
        <v/>
      </c>
    </row>
    <row r="828" spans="2:2" x14ac:dyDescent="0.25">
      <c r="B828" s="200" t="str">
        <f>IF(A828="","",VLOOKUP(A828,Config!K$6:L$26,2,FALSE))</f>
        <v/>
      </c>
    </row>
    <row r="829" spans="2:2" x14ac:dyDescent="0.25">
      <c r="B829" s="200" t="str">
        <f>IF(A829="","",VLOOKUP(A829,Config!K$6:L$26,2,FALSE))</f>
        <v/>
      </c>
    </row>
    <row r="830" spans="2:2" x14ac:dyDescent="0.25">
      <c r="B830" s="200" t="str">
        <f>IF(A830="","",VLOOKUP(A830,Config!K$6:L$26,2,FALSE))</f>
        <v/>
      </c>
    </row>
    <row r="831" spans="2:2" x14ac:dyDescent="0.25">
      <c r="B831" s="200" t="str">
        <f>IF(A831="","",VLOOKUP(A831,Config!K$6:L$26,2,FALSE))</f>
        <v/>
      </c>
    </row>
    <row r="832" spans="2:2" x14ac:dyDescent="0.25">
      <c r="B832" s="200" t="str">
        <f>IF(A832="","",VLOOKUP(A832,Config!K$6:L$26,2,FALSE))</f>
        <v/>
      </c>
    </row>
    <row r="833" spans="2:2" x14ac:dyDescent="0.25">
      <c r="B833" s="200" t="str">
        <f>IF(A833="","",VLOOKUP(A833,Config!K$6:L$26,2,FALSE))</f>
        <v/>
      </c>
    </row>
    <row r="834" spans="2:2" x14ac:dyDescent="0.25">
      <c r="B834" s="200" t="str">
        <f>IF(A834="","",VLOOKUP(A834,Config!K$6:L$26,2,FALSE))</f>
        <v/>
      </c>
    </row>
    <row r="835" spans="2:2" x14ac:dyDescent="0.25">
      <c r="B835" s="200" t="str">
        <f>IF(A835="","",VLOOKUP(A835,Config!K$6:L$26,2,FALSE))</f>
        <v/>
      </c>
    </row>
    <row r="836" spans="2:2" x14ac:dyDescent="0.25">
      <c r="B836" s="200" t="str">
        <f>IF(A836="","",VLOOKUP(A836,Config!K$6:L$26,2,FALSE))</f>
        <v/>
      </c>
    </row>
    <row r="837" spans="2:2" x14ac:dyDescent="0.25">
      <c r="B837" s="200" t="str">
        <f>IF(A837="","",VLOOKUP(A837,Config!K$6:L$26,2,FALSE))</f>
        <v/>
      </c>
    </row>
    <row r="838" spans="2:2" x14ac:dyDescent="0.25">
      <c r="B838" s="200" t="str">
        <f>IF(A838="","",VLOOKUP(A838,Config!K$6:L$26,2,FALSE))</f>
        <v/>
      </c>
    </row>
    <row r="839" spans="2:2" x14ac:dyDescent="0.25">
      <c r="B839" s="200" t="str">
        <f>IF(A839="","",VLOOKUP(A839,Config!K$6:L$26,2,FALSE))</f>
        <v/>
      </c>
    </row>
    <row r="840" spans="2:2" x14ac:dyDescent="0.25">
      <c r="B840" s="200" t="str">
        <f>IF(A840="","",VLOOKUP(A840,Config!K$6:L$26,2,FALSE))</f>
        <v/>
      </c>
    </row>
    <row r="841" spans="2:2" x14ac:dyDescent="0.25">
      <c r="B841" s="200" t="str">
        <f>IF(A841="","",VLOOKUP(A841,Config!K$6:L$26,2,FALSE))</f>
        <v/>
      </c>
    </row>
    <row r="842" spans="2:2" x14ac:dyDescent="0.25">
      <c r="B842" s="200" t="str">
        <f>IF(A842="","",VLOOKUP(A842,Config!K$6:L$26,2,FALSE))</f>
        <v/>
      </c>
    </row>
    <row r="843" spans="2:2" x14ac:dyDescent="0.25">
      <c r="B843" s="200" t="str">
        <f>IF(A843="","",VLOOKUP(A843,Config!K$6:L$26,2,FALSE))</f>
        <v/>
      </c>
    </row>
    <row r="844" spans="2:2" x14ac:dyDescent="0.25">
      <c r="B844" s="200" t="str">
        <f>IF(A844="","",VLOOKUP(A844,Config!K$6:L$26,2,FALSE))</f>
        <v/>
      </c>
    </row>
    <row r="845" spans="2:2" x14ac:dyDescent="0.25">
      <c r="B845" s="200" t="str">
        <f>IF(A845="","",VLOOKUP(A845,Config!K$6:L$26,2,FALSE))</f>
        <v/>
      </c>
    </row>
    <row r="846" spans="2:2" x14ac:dyDescent="0.25">
      <c r="B846" s="200" t="str">
        <f>IF(A846="","",VLOOKUP(A846,Config!K$6:L$26,2,FALSE))</f>
        <v/>
      </c>
    </row>
    <row r="847" spans="2:2" x14ac:dyDescent="0.25">
      <c r="B847" s="200" t="str">
        <f>IF(A847="","",VLOOKUP(A847,Config!K$6:L$26,2,FALSE))</f>
        <v/>
      </c>
    </row>
    <row r="848" spans="2:2" x14ac:dyDescent="0.25">
      <c r="B848" s="200" t="str">
        <f>IF(A848="","",VLOOKUP(A848,Config!K$6:L$26,2,FALSE))</f>
        <v/>
      </c>
    </row>
    <row r="849" spans="2:2" x14ac:dyDescent="0.25">
      <c r="B849" s="200" t="str">
        <f>IF(A849="","",VLOOKUP(A849,Config!K$6:L$26,2,FALSE))</f>
        <v/>
      </c>
    </row>
    <row r="850" spans="2:2" x14ac:dyDescent="0.25">
      <c r="B850" s="200" t="str">
        <f>IF(A850="","",VLOOKUP(A850,Config!K$6:L$26,2,FALSE))</f>
        <v/>
      </c>
    </row>
    <row r="851" spans="2:2" x14ac:dyDescent="0.25">
      <c r="B851" s="200" t="str">
        <f>IF(A851="","",VLOOKUP(A851,Config!K$6:L$26,2,FALSE))</f>
        <v/>
      </c>
    </row>
    <row r="852" spans="2:2" x14ac:dyDescent="0.25">
      <c r="B852" s="200" t="str">
        <f>IF(A852="","",VLOOKUP(A852,Config!K$6:L$26,2,FALSE))</f>
        <v/>
      </c>
    </row>
    <row r="853" spans="2:2" x14ac:dyDescent="0.25">
      <c r="B853" s="200" t="str">
        <f>IF(A853="","",VLOOKUP(A853,Config!K$6:L$26,2,FALSE))</f>
        <v/>
      </c>
    </row>
    <row r="854" spans="2:2" x14ac:dyDescent="0.25">
      <c r="B854" s="200" t="str">
        <f>IF(A854="","",VLOOKUP(A854,Config!K$6:L$26,2,FALSE))</f>
        <v/>
      </c>
    </row>
    <row r="855" spans="2:2" x14ac:dyDescent="0.25">
      <c r="B855" s="200" t="str">
        <f>IF(A855="","",VLOOKUP(A855,Config!K$6:L$26,2,FALSE))</f>
        <v/>
      </c>
    </row>
    <row r="856" spans="2:2" x14ac:dyDescent="0.25">
      <c r="B856" s="200" t="str">
        <f>IF(A856="","",VLOOKUP(A856,Config!K$6:L$26,2,FALSE))</f>
        <v/>
      </c>
    </row>
    <row r="857" spans="2:2" x14ac:dyDescent="0.25">
      <c r="B857" s="200" t="str">
        <f>IF(A857="","",VLOOKUP(A857,Config!K$6:L$26,2,FALSE))</f>
        <v/>
      </c>
    </row>
    <row r="858" spans="2:2" x14ac:dyDescent="0.25">
      <c r="B858" s="200" t="str">
        <f>IF(A858="","",VLOOKUP(A858,Config!K$6:L$26,2,FALSE))</f>
        <v/>
      </c>
    </row>
    <row r="859" spans="2:2" x14ac:dyDescent="0.25">
      <c r="B859" s="200" t="str">
        <f>IF(A859="","",VLOOKUP(A859,Config!K$6:L$26,2,FALSE))</f>
        <v/>
      </c>
    </row>
    <row r="860" spans="2:2" x14ac:dyDescent="0.25">
      <c r="B860" s="200" t="str">
        <f>IF(A860="","",VLOOKUP(A860,Config!K$6:L$26,2,FALSE))</f>
        <v/>
      </c>
    </row>
    <row r="861" spans="2:2" x14ac:dyDescent="0.25">
      <c r="B861" s="200" t="str">
        <f>IF(A861="","",VLOOKUP(A861,Config!K$6:L$26,2,FALSE))</f>
        <v/>
      </c>
    </row>
    <row r="862" spans="2:2" x14ac:dyDescent="0.25">
      <c r="B862" s="200" t="str">
        <f>IF(A862="","",VLOOKUP(A862,Config!K$6:L$26,2,FALSE))</f>
        <v/>
      </c>
    </row>
    <row r="863" spans="2:2" x14ac:dyDescent="0.25">
      <c r="B863" s="200" t="str">
        <f>IF(A863="","",VLOOKUP(A863,Config!K$6:L$26,2,FALSE))</f>
        <v/>
      </c>
    </row>
    <row r="864" spans="2:2" x14ac:dyDescent="0.25">
      <c r="B864" s="200" t="str">
        <f>IF(A864="","",VLOOKUP(A864,Config!K$6:L$26,2,FALSE))</f>
        <v/>
      </c>
    </row>
    <row r="865" spans="2:2" x14ac:dyDescent="0.25">
      <c r="B865" s="200" t="str">
        <f>IF(A865="","",VLOOKUP(A865,Config!K$6:L$26,2,FALSE))</f>
        <v/>
      </c>
    </row>
    <row r="866" spans="2:2" x14ac:dyDescent="0.25">
      <c r="B866" s="200" t="str">
        <f>IF(A866="","",VLOOKUP(A866,Config!K$6:L$26,2,FALSE))</f>
        <v/>
      </c>
    </row>
    <row r="867" spans="2:2" x14ac:dyDescent="0.25">
      <c r="B867" s="200" t="str">
        <f>IF(A867="","",VLOOKUP(A867,Config!K$6:L$26,2,FALSE))</f>
        <v/>
      </c>
    </row>
    <row r="868" spans="2:2" x14ac:dyDescent="0.25">
      <c r="B868" s="200" t="str">
        <f>IF(A868="","",VLOOKUP(A868,Config!K$6:L$26,2,FALSE))</f>
        <v/>
      </c>
    </row>
    <row r="869" spans="2:2" x14ac:dyDescent="0.25">
      <c r="B869" s="200" t="str">
        <f>IF(A869="","",VLOOKUP(A869,Config!K$6:L$26,2,FALSE))</f>
        <v/>
      </c>
    </row>
    <row r="870" spans="2:2" x14ac:dyDescent="0.25">
      <c r="B870" s="200" t="str">
        <f>IF(A870="","",VLOOKUP(A870,Config!K$6:L$26,2,FALSE))</f>
        <v/>
      </c>
    </row>
    <row r="871" spans="2:2" x14ac:dyDescent="0.25">
      <c r="B871" s="200" t="str">
        <f>IF(A871="","",VLOOKUP(A871,Config!K$6:L$26,2,FALSE))</f>
        <v/>
      </c>
    </row>
    <row r="872" spans="2:2" x14ac:dyDescent="0.25">
      <c r="B872" s="200" t="str">
        <f>IF(A872="","",VLOOKUP(A872,Config!K$6:L$26,2,FALSE))</f>
        <v/>
      </c>
    </row>
    <row r="873" spans="2:2" x14ac:dyDescent="0.25">
      <c r="B873" s="200" t="str">
        <f>IF(A873="","",VLOOKUP(A873,Config!K$6:L$26,2,FALSE))</f>
        <v/>
      </c>
    </row>
    <row r="874" spans="2:2" x14ac:dyDescent="0.25">
      <c r="B874" s="200" t="str">
        <f>IF(A874="","",VLOOKUP(A874,Config!K$6:L$26,2,FALSE))</f>
        <v/>
      </c>
    </row>
    <row r="875" spans="2:2" x14ac:dyDescent="0.25">
      <c r="B875" s="200" t="str">
        <f>IF(A875="","",VLOOKUP(A875,Config!K$6:L$26,2,FALSE))</f>
        <v/>
      </c>
    </row>
    <row r="876" spans="2:2" x14ac:dyDescent="0.25">
      <c r="B876" s="200" t="str">
        <f>IF(A876="","",VLOOKUP(A876,Config!K$6:L$26,2,FALSE))</f>
        <v/>
      </c>
    </row>
    <row r="877" spans="2:2" x14ac:dyDescent="0.25">
      <c r="B877" s="200" t="str">
        <f>IF(A877="","",VLOOKUP(A877,Config!K$6:L$26,2,FALSE))</f>
        <v/>
      </c>
    </row>
    <row r="878" spans="2:2" x14ac:dyDescent="0.25">
      <c r="B878" s="200" t="str">
        <f>IF(A878="","",VLOOKUP(A878,Config!K$6:L$26,2,FALSE))</f>
        <v/>
      </c>
    </row>
    <row r="879" spans="2:2" x14ac:dyDescent="0.25">
      <c r="B879" s="200" t="str">
        <f>IF(A879="","",VLOOKUP(A879,Config!K$6:L$26,2,FALSE))</f>
        <v/>
      </c>
    </row>
    <row r="880" spans="2:2" x14ac:dyDescent="0.25">
      <c r="B880" s="200" t="str">
        <f>IF(A880="","",VLOOKUP(A880,Config!K$6:L$26,2,FALSE))</f>
        <v/>
      </c>
    </row>
    <row r="881" spans="2:2" x14ac:dyDescent="0.25">
      <c r="B881" s="200" t="str">
        <f>IF(A881="","",VLOOKUP(A881,Config!K$6:L$26,2,FALSE))</f>
        <v/>
      </c>
    </row>
    <row r="882" spans="2:2" x14ac:dyDescent="0.25">
      <c r="B882" s="200" t="str">
        <f>IF(A882="","",VLOOKUP(A882,Config!K$6:L$26,2,FALSE))</f>
        <v/>
      </c>
    </row>
    <row r="883" spans="2:2" x14ac:dyDescent="0.25">
      <c r="B883" s="200" t="str">
        <f>IF(A883="","",VLOOKUP(A883,Config!K$6:L$26,2,FALSE))</f>
        <v/>
      </c>
    </row>
    <row r="884" spans="2:2" x14ac:dyDescent="0.25">
      <c r="B884" s="200" t="str">
        <f>IF(A884="","",VLOOKUP(A884,Config!K$6:L$26,2,FALSE))</f>
        <v/>
      </c>
    </row>
    <row r="885" spans="2:2" x14ac:dyDescent="0.25">
      <c r="B885" s="200" t="str">
        <f>IF(A885="","",VLOOKUP(A885,Config!K$6:L$26,2,FALSE))</f>
        <v/>
      </c>
    </row>
    <row r="886" spans="2:2" x14ac:dyDescent="0.25">
      <c r="B886" s="200" t="str">
        <f>IF(A886="","",VLOOKUP(A886,Config!K$6:L$26,2,FALSE))</f>
        <v/>
      </c>
    </row>
    <row r="887" spans="2:2" x14ac:dyDescent="0.25">
      <c r="B887" s="200" t="str">
        <f>IF(A887="","",VLOOKUP(A887,Config!K$6:L$26,2,FALSE))</f>
        <v/>
      </c>
    </row>
    <row r="888" spans="2:2" x14ac:dyDescent="0.25">
      <c r="B888" s="200" t="str">
        <f>IF(A888="","",VLOOKUP(A888,Config!K$6:L$26,2,FALSE))</f>
        <v/>
      </c>
    </row>
    <row r="889" spans="2:2" x14ac:dyDescent="0.25">
      <c r="B889" s="200" t="str">
        <f>IF(A889="","",VLOOKUP(A889,Config!K$6:L$26,2,FALSE))</f>
        <v/>
      </c>
    </row>
    <row r="890" spans="2:2" x14ac:dyDescent="0.25">
      <c r="B890" s="200" t="str">
        <f>IF(A890="","",VLOOKUP(A890,Config!K$6:L$26,2,FALSE))</f>
        <v/>
      </c>
    </row>
    <row r="891" spans="2:2" x14ac:dyDescent="0.25">
      <c r="B891" s="200" t="str">
        <f>IF(A891="","",VLOOKUP(A891,Config!K$6:L$26,2,FALSE))</f>
        <v/>
      </c>
    </row>
    <row r="892" spans="2:2" x14ac:dyDescent="0.25">
      <c r="B892" s="200" t="str">
        <f>IF(A892="","",VLOOKUP(A892,Config!K$6:L$26,2,FALSE))</f>
        <v/>
      </c>
    </row>
    <row r="893" spans="2:2" x14ac:dyDescent="0.25">
      <c r="B893" s="200" t="str">
        <f>IF(A893="","",VLOOKUP(A893,Config!K$6:L$26,2,FALSE))</f>
        <v/>
      </c>
    </row>
    <row r="894" spans="2:2" x14ac:dyDescent="0.25">
      <c r="B894" s="200" t="str">
        <f>IF(A894="","",VLOOKUP(A894,Config!K$6:L$26,2,FALSE))</f>
        <v/>
      </c>
    </row>
    <row r="895" spans="2:2" x14ac:dyDescent="0.25">
      <c r="B895" s="200" t="str">
        <f>IF(A895="","",VLOOKUP(A895,Config!K$6:L$26,2,FALSE))</f>
        <v/>
      </c>
    </row>
    <row r="896" spans="2:2" x14ac:dyDescent="0.25">
      <c r="B896" s="200" t="str">
        <f>IF(A896="","",VLOOKUP(A896,Config!K$6:L$26,2,FALSE))</f>
        <v/>
      </c>
    </row>
    <row r="897" spans="2:2" x14ac:dyDescent="0.25">
      <c r="B897" s="200" t="str">
        <f>IF(A897="","",VLOOKUP(A897,Config!K$6:L$26,2,FALSE))</f>
        <v/>
      </c>
    </row>
    <row r="898" spans="2:2" x14ac:dyDescent="0.25">
      <c r="B898" s="200" t="str">
        <f>IF(A898="","",VLOOKUP(A898,Config!K$6:L$26,2,FALSE))</f>
        <v/>
      </c>
    </row>
    <row r="899" spans="2:2" x14ac:dyDescent="0.25">
      <c r="B899" s="200" t="str">
        <f>IF(A899="","",VLOOKUP(A899,Config!K$6:L$26,2,FALSE))</f>
        <v/>
      </c>
    </row>
    <row r="900" spans="2:2" x14ac:dyDescent="0.25">
      <c r="B900" s="200" t="str">
        <f>IF(A900="","",VLOOKUP(A900,Config!K$6:L$26,2,FALSE))</f>
        <v/>
      </c>
    </row>
    <row r="901" spans="2:2" x14ac:dyDescent="0.25">
      <c r="B901" s="200" t="str">
        <f>IF(A901="","",VLOOKUP(A901,Config!K$6:L$26,2,FALSE))</f>
        <v/>
      </c>
    </row>
    <row r="902" spans="2:2" x14ac:dyDescent="0.25">
      <c r="B902" s="200" t="str">
        <f>IF(A902="","",VLOOKUP(A902,Config!K$6:L$26,2,FALSE))</f>
        <v/>
      </c>
    </row>
    <row r="903" spans="2:2" x14ac:dyDescent="0.25">
      <c r="B903" s="200" t="str">
        <f>IF(A903="","",VLOOKUP(A903,Config!K$6:L$26,2,FALSE))</f>
        <v/>
      </c>
    </row>
    <row r="904" spans="2:2" x14ac:dyDescent="0.25">
      <c r="B904" s="200" t="str">
        <f>IF(A904="","",VLOOKUP(A904,Config!K$6:L$26,2,FALSE))</f>
        <v/>
      </c>
    </row>
    <row r="905" spans="2:2" x14ac:dyDescent="0.25">
      <c r="B905" s="200" t="str">
        <f>IF(A905="","",VLOOKUP(A905,Config!K$6:L$26,2,FALSE))</f>
        <v/>
      </c>
    </row>
    <row r="906" spans="2:2" x14ac:dyDescent="0.25">
      <c r="B906" s="200" t="str">
        <f>IF(A906="","",VLOOKUP(A906,Config!K$6:L$26,2,FALSE))</f>
        <v/>
      </c>
    </row>
    <row r="907" spans="2:2" x14ac:dyDescent="0.25">
      <c r="B907" s="200" t="str">
        <f>IF(A907="","",VLOOKUP(A907,Config!K$6:L$26,2,FALSE))</f>
        <v/>
      </c>
    </row>
    <row r="908" spans="2:2" x14ac:dyDescent="0.25">
      <c r="B908" s="200" t="str">
        <f>IF(A908="","",VLOOKUP(A908,Config!K$6:L$26,2,FALSE))</f>
        <v/>
      </c>
    </row>
    <row r="909" spans="2:2" x14ac:dyDescent="0.25">
      <c r="B909" s="200" t="str">
        <f>IF(A909="","",VLOOKUP(A909,Config!K$6:L$26,2,FALSE))</f>
        <v/>
      </c>
    </row>
    <row r="910" spans="2:2" x14ac:dyDescent="0.25">
      <c r="B910" s="200" t="str">
        <f>IF(A910="","",VLOOKUP(A910,Config!K$6:L$26,2,FALSE))</f>
        <v/>
      </c>
    </row>
    <row r="911" spans="2:2" x14ac:dyDescent="0.25">
      <c r="B911" s="200" t="str">
        <f>IF(A911="","",VLOOKUP(A911,Config!K$6:L$26,2,FALSE))</f>
        <v/>
      </c>
    </row>
    <row r="912" spans="2:2" x14ac:dyDescent="0.25">
      <c r="B912" s="200" t="str">
        <f>IF(A912="","",VLOOKUP(A912,Config!K$6:L$26,2,FALSE))</f>
        <v/>
      </c>
    </row>
    <row r="913" spans="2:2" x14ac:dyDescent="0.25">
      <c r="B913" s="200" t="str">
        <f>IF(A913="","",VLOOKUP(A913,Config!K$6:L$26,2,FALSE))</f>
        <v/>
      </c>
    </row>
    <row r="914" spans="2:2" x14ac:dyDescent="0.25">
      <c r="B914" s="200" t="str">
        <f>IF(A914="","",VLOOKUP(A914,Config!K$6:L$26,2,FALSE))</f>
        <v/>
      </c>
    </row>
    <row r="915" spans="2:2" x14ac:dyDescent="0.25">
      <c r="B915" s="200" t="str">
        <f>IF(A915="","",VLOOKUP(A915,Config!K$6:L$26,2,FALSE))</f>
        <v/>
      </c>
    </row>
    <row r="916" spans="2:2" x14ac:dyDescent="0.25">
      <c r="B916" s="200" t="str">
        <f>IF(A916="","",VLOOKUP(A916,Config!K$6:L$26,2,FALSE))</f>
        <v/>
      </c>
    </row>
    <row r="917" spans="2:2" x14ac:dyDescent="0.25">
      <c r="B917" s="200" t="str">
        <f>IF(A917="","",VLOOKUP(A917,Config!K$6:L$26,2,FALSE))</f>
        <v/>
      </c>
    </row>
    <row r="918" spans="2:2" x14ac:dyDescent="0.25">
      <c r="B918" s="200" t="str">
        <f>IF(A918="","",VLOOKUP(A918,Config!K$6:L$26,2,FALSE))</f>
        <v/>
      </c>
    </row>
    <row r="919" spans="2:2" x14ac:dyDescent="0.25">
      <c r="B919" s="200" t="str">
        <f>IF(A919="","",VLOOKUP(A919,Config!K$6:L$26,2,FALSE))</f>
        <v/>
      </c>
    </row>
    <row r="920" spans="2:2" x14ac:dyDescent="0.25">
      <c r="B920" s="200" t="str">
        <f>IF(A920="","",VLOOKUP(A920,Config!K$6:L$26,2,FALSE))</f>
        <v/>
      </c>
    </row>
    <row r="921" spans="2:2" x14ac:dyDescent="0.25">
      <c r="B921" s="200" t="str">
        <f>IF(A921="","",VLOOKUP(A921,Config!K$6:L$26,2,FALSE))</f>
        <v/>
      </c>
    </row>
    <row r="922" spans="2:2" x14ac:dyDescent="0.25">
      <c r="B922" s="200" t="str">
        <f>IF(A922="","",VLOOKUP(A922,Config!K$6:L$26,2,FALSE))</f>
        <v/>
      </c>
    </row>
    <row r="923" spans="2:2" x14ac:dyDescent="0.25">
      <c r="B923" s="200" t="str">
        <f>IF(A923="","",VLOOKUP(A923,Config!K$6:L$26,2,FALSE))</f>
        <v/>
      </c>
    </row>
    <row r="924" spans="2:2" x14ac:dyDescent="0.25">
      <c r="B924" s="200" t="str">
        <f>IF(A924="","",VLOOKUP(A924,Config!K$6:L$26,2,FALSE))</f>
        <v/>
      </c>
    </row>
    <row r="925" spans="2:2" x14ac:dyDescent="0.25">
      <c r="B925" s="200" t="str">
        <f>IF(A925="","",VLOOKUP(A925,Config!K$6:L$26,2,FALSE))</f>
        <v/>
      </c>
    </row>
    <row r="926" spans="2:2" x14ac:dyDescent="0.25">
      <c r="B926" s="200" t="str">
        <f>IF(A926="","",VLOOKUP(A926,Config!K$6:L$26,2,FALSE))</f>
        <v/>
      </c>
    </row>
    <row r="927" spans="2:2" x14ac:dyDescent="0.25">
      <c r="B927" s="200" t="str">
        <f>IF(A927="","",VLOOKUP(A927,Config!K$6:L$26,2,FALSE))</f>
        <v/>
      </c>
    </row>
    <row r="928" spans="2:2" x14ac:dyDescent="0.25">
      <c r="B928" s="200" t="str">
        <f>IF(A928="","",VLOOKUP(A928,Config!K$6:L$26,2,FALSE))</f>
        <v/>
      </c>
    </row>
    <row r="929" spans="2:2" x14ac:dyDescent="0.25">
      <c r="B929" s="200" t="str">
        <f>IF(A929="","",VLOOKUP(A929,Config!K$6:L$26,2,FALSE))</f>
        <v/>
      </c>
    </row>
    <row r="930" spans="2:2" x14ac:dyDescent="0.25">
      <c r="B930" s="200" t="str">
        <f>IF(A930="","",VLOOKUP(A930,Config!K$6:L$26,2,FALSE))</f>
        <v/>
      </c>
    </row>
    <row r="931" spans="2:2" x14ac:dyDescent="0.25">
      <c r="B931" s="200" t="str">
        <f>IF(A931="","",VLOOKUP(A931,Config!K$6:L$26,2,FALSE))</f>
        <v/>
      </c>
    </row>
    <row r="932" spans="2:2" x14ac:dyDescent="0.25">
      <c r="B932" s="200" t="str">
        <f>IF(A932="","",VLOOKUP(A932,Config!K$6:L$26,2,FALSE))</f>
        <v/>
      </c>
    </row>
    <row r="933" spans="2:2" x14ac:dyDescent="0.25">
      <c r="B933" s="200" t="str">
        <f>IF(A933="","",VLOOKUP(A933,Config!K$6:L$26,2,FALSE))</f>
        <v/>
      </c>
    </row>
    <row r="934" spans="2:2" x14ac:dyDescent="0.25">
      <c r="B934" s="200" t="str">
        <f>IF(A934="","",VLOOKUP(A934,Config!K$6:L$26,2,FALSE))</f>
        <v/>
      </c>
    </row>
    <row r="935" spans="2:2" x14ac:dyDescent="0.25">
      <c r="B935" s="200" t="str">
        <f>IF(A935="","",VLOOKUP(A935,Config!K$6:L$26,2,FALSE))</f>
        <v/>
      </c>
    </row>
    <row r="936" spans="2:2" x14ac:dyDescent="0.25">
      <c r="B936" s="200" t="str">
        <f>IF(A936="","",VLOOKUP(A936,Config!K$6:L$26,2,FALSE))</f>
        <v/>
      </c>
    </row>
    <row r="937" spans="2:2" x14ac:dyDescent="0.25">
      <c r="B937" s="200" t="str">
        <f>IF(A937="","",VLOOKUP(A937,Config!K$6:L$26,2,FALSE))</f>
        <v/>
      </c>
    </row>
    <row r="938" spans="2:2" x14ac:dyDescent="0.25">
      <c r="B938" s="200" t="str">
        <f>IF(A938="","",VLOOKUP(A938,Config!K$6:L$26,2,FALSE))</f>
        <v/>
      </c>
    </row>
    <row r="939" spans="2:2" x14ac:dyDescent="0.25">
      <c r="B939" s="200" t="str">
        <f>IF(A939="","",VLOOKUP(A939,Config!K$6:L$26,2,FALSE))</f>
        <v/>
      </c>
    </row>
    <row r="940" spans="2:2" x14ac:dyDescent="0.25">
      <c r="B940" s="200" t="str">
        <f>IF(A940="","",VLOOKUP(A940,Config!K$6:L$26,2,FALSE))</f>
        <v/>
      </c>
    </row>
    <row r="941" spans="2:2" x14ac:dyDescent="0.25">
      <c r="B941" s="200" t="str">
        <f>IF(A941="","",VLOOKUP(A941,Config!K$6:L$26,2,FALSE))</f>
        <v/>
      </c>
    </row>
    <row r="942" spans="2:2" x14ac:dyDescent="0.25">
      <c r="B942" s="200" t="str">
        <f>IF(A942="","",VLOOKUP(A942,Config!K$6:L$26,2,FALSE))</f>
        <v/>
      </c>
    </row>
    <row r="943" spans="2:2" x14ac:dyDescent="0.25">
      <c r="B943" s="200" t="str">
        <f>IF(A943="","",VLOOKUP(A943,Config!K$6:L$26,2,FALSE))</f>
        <v/>
      </c>
    </row>
    <row r="944" spans="2:2" x14ac:dyDescent="0.25">
      <c r="B944" s="200" t="str">
        <f>IF(A944="","",VLOOKUP(A944,Config!K$6:L$26,2,FALSE))</f>
        <v/>
      </c>
    </row>
    <row r="945" spans="2:2" x14ac:dyDescent="0.25">
      <c r="B945" s="200" t="str">
        <f>IF(A945="","",VLOOKUP(A945,Config!K$6:L$26,2,FALSE))</f>
        <v/>
      </c>
    </row>
    <row r="946" spans="2:2" x14ac:dyDescent="0.25">
      <c r="B946" s="200" t="str">
        <f>IF(A946="","",VLOOKUP(A946,Config!K$6:L$26,2,FALSE))</f>
        <v/>
      </c>
    </row>
    <row r="947" spans="2:2" x14ac:dyDescent="0.25">
      <c r="B947" s="200" t="str">
        <f>IF(A947="","",VLOOKUP(A947,Config!K$6:L$26,2,FALSE))</f>
        <v/>
      </c>
    </row>
    <row r="948" spans="2:2" x14ac:dyDescent="0.25">
      <c r="B948" s="200" t="str">
        <f>IF(A948="","",VLOOKUP(A948,Config!K$6:L$26,2,FALSE))</f>
        <v/>
      </c>
    </row>
    <row r="949" spans="2:2" x14ac:dyDescent="0.25">
      <c r="B949" s="200" t="str">
        <f>IF(A949="","",VLOOKUP(A949,Config!K$6:L$26,2,FALSE))</f>
        <v/>
      </c>
    </row>
    <row r="950" spans="2:2" x14ac:dyDescent="0.25">
      <c r="B950" s="200" t="str">
        <f>IF(A950="","",VLOOKUP(A950,Config!K$6:L$26,2,FALSE))</f>
        <v/>
      </c>
    </row>
    <row r="951" spans="2:2" x14ac:dyDescent="0.25">
      <c r="B951" s="200" t="str">
        <f>IF(A951="","",VLOOKUP(A951,Config!K$6:L$26,2,FALSE))</f>
        <v/>
      </c>
    </row>
    <row r="952" spans="2:2" x14ac:dyDescent="0.25">
      <c r="B952" s="200" t="str">
        <f>IF(A952="","",VLOOKUP(A952,Config!K$6:L$26,2,FALSE))</f>
        <v/>
      </c>
    </row>
    <row r="953" spans="2:2" x14ac:dyDescent="0.25">
      <c r="B953" s="200" t="str">
        <f>IF(A953="","",VLOOKUP(A953,Config!K$6:L$26,2,FALSE))</f>
        <v/>
      </c>
    </row>
    <row r="954" spans="2:2" x14ac:dyDescent="0.25">
      <c r="B954" s="200" t="str">
        <f>IF(A954="","",VLOOKUP(A954,Config!K$6:L$26,2,FALSE))</f>
        <v/>
      </c>
    </row>
    <row r="955" spans="2:2" x14ac:dyDescent="0.25">
      <c r="B955" s="200" t="str">
        <f>IF(A955="","",VLOOKUP(A955,Config!K$6:L$26,2,FALSE))</f>
        <v/>
      </c>
    </row>
    <row r="956" spans="2:2" x14ac:dyDescent="0.25">
      <c r="B956" s="200" t="str">
        <f>IF(A956="","",VLOOKUP(A956,Config!K$6:L$26,2,FALSE))</f>
        <v/>
      </c>
    </row>
    <row r="957" spans="2:2" x14ac:dyDescent="0.25">
      <c r="B957" s="200" t="str">
        <f>IF(A957="","",VLOOKUP(A957,Config!K$6:L$26,2,FALSE))</f>
        <v/>
      </c>
    </row>
    <row r="958" spans="2:2" x14ac:dyDescent="0.25">
      <c r="B958" s="200" t="str">
        <f>IF(A958="","",VLOOKUP(A958,Config!K$6:L$26,2,FALSE))</f>
        <v/>
      </c>
    </row>
    <row r="959" spans="2:2" x14ac:dyDescent="0.25">
      <c r="B959" s="200" t="str">
        <f>IF(A959="","",VLOOKUP(A959,Config!K$6:L$26,2,FALSE))</f>
        <v/>
      </c>
    </row>
    <row r="960" spans="2:2" x14ac:dyDescent="0.25">
      <c r="B960" s="200" t="str">
        <f>IF(A960="","",VLOOKUP(A960,Config!K$6:L$26,2,FALSE))</f>
        <v/>
      </c>
    </row>
    <row r="961" spans="2:2" x14ac:dyDescent="0.25">
      <c r="B961" s="200" t="str">
        <f>IF(A961="","",VLOOKUP(A961,Config!K$6:L$26,2,FALSE))</f>
        <v/>
      </c>
    </row>
    <row r="962" spans="2:2" x14ac:dyDescent="0.25">
      <c r="B962" s="200" t="str">
        <f>IF(A962="","",VLOOKUP(A962,Config!K$6:L$26,2,FALSE))</f>
        <v/>
      </c>
    </row>
    <row r="963" spans="2:2" x14ac:dyDescent="0.25">
      <c r="B963" s="200" t="str">
        <f>IF(A963="","",VLOOKUP(A963,Config!K$6:L$26,2,FALSE))</f>
        <v/>
      </c>
    </row>
    <row r="964" spans="2:2" x14ac:dyDescent="0.25">
      <c r="B964" s="200" t="str">
        <f>IF(A964="","",VLOOKUP(A964,Config!K$6:L$26,2,FALSE))</f>
        <v/>
      </c>
    </row>
    <row r="965" spans="2:2" x14ac:dyDescent="0.25">
      <c r="B965" s="200" t="str">
        <f>IF(A965="","",VLOOKUP(A965,Config!K$6:L$26,2,FALSE))</f>
        <v/>
      </c>
    </row>
    <row r="966" spans="2:2" x14ac:dyDescent="0.25">
      <c r="B966" s="200" t="str">
        <f>IF(A966="","",VLOOKUP(A966,Config!K$6:L$26,2,FALSE))</f>
        <v/>
      </c>
    </row>
    <row r="967" spans="2:2" x14ac:dyDescent="0.25">
      <c r="B967" s="200" t="str">
        <f>IF(A967="","",VLOOKUP(A967,Config!K$6:L$26,2,FALSE))</f>
        <v/>
      </c>
    </row>
    <row r="968" spans="2:2" x14ac:dyDescent="0.25">
      <c r="B968" s="200" t="str">
        <f>IF(A968="","",VLOOKUP(A968,Config!K$6:L$26,2,FALSE))</f>
        <v/>
      </c>
    </row>
    <row r="969" spans="2:2" x14ac:dyDescent="0.25">
      <c r="B969" s="200" t="str">
        <f>IF(A969="","",VLOOKUP(A969,Config!K$6:L$26,2,FALSE))</f>
        <v/>
      </c>
    </row>
    <row r="970" spans="2:2" x14ac:dyDescent="0.25">
      <c r="B970" s="200" t="str">
        <f>IF(A970="","",VLOOKUP(A970,Config!K$6:L$26,2,FALSE))</f>
        <v/>
      </c>
    </row>
    <row r="971" spans="2:2" x14ac:dyDescent="0.25">
      <c r="B971" s="200" t="str">
        <f>IF(A971="","",VLOOKUP(A971,Config!K$6:L$26,2,FALSE))</f>
        <v/>
      </c>
    </row>
    <row r="972" spans="2:2" x14ac:dyDescent="0.25">
      <c r="B972" s="200" t="str">
        <f>IF(A972="","",VLOOKUP(A972,Config!K$6:L$26,2,FALSE))</f>
        <v/>
      </c>
    </row>
    <row r="973" spans="2:2" x14ac:dyDescent="0.25">
      <c r="B973" s="200" t="str">
        <f>IF(A973="","",VLOOKUP(A973,Config!K$6:L$26,2,FALSE))</f>
        <v/>
      </c>
    </row>
    <row r="974" spans="2:2" x14ac:dyDescent="0.25">
      <c r="B974" s="200" t="str">
        <f>IF(A974="","",VLOOKUP(A974,Config!K$6:L$26,2,FALSE))</f>
        <v/>
      </c>
    </row>
    <row r="975" spans="2:2" x14ac:dyDescent="0.25">
      <c r="B975" s="200" t="str">
        <f>IF(A975="","",VLOOKUP(A975,Config!K$6:L$26,2,FALSE))</f>
        <v/>
      </c>
    </row>
    <row r="976" spans="2:2" x14ac:dyDescent="0.25">
      <c r="B976" s="200" t="str">
        <f>IF(A976="","",VLOOKUP(A976,Config!K$6:L$26,2,FALSE))</f>
        <v/>
      </c>
    </row>
    <row r="977" spans="2:2" x14ac:dyDescent="0.25">
      <c r="B977" s="200" t="str">
        <f>IF(A977="","",VLOOKUP(A977,Config!K$6:L$26,2,FALSE))</f>
        <v/>
      </c>
    </row>
    <row r="978" spans="2:2" x14ac:dyDescent="0.25">
      <c r="B978" s="200" t="str">
        <f>IF(A978="","",VLOOKUP(A978,Config!K$6:L$26,2,FALSE))</f>
        <v/>
      </c>
    </row>
    <row r="979" spans="2:2" x14ac:dyDescent="0.25">
      <c r="B979" s="200" t="str">
        <f>IF(A979="","",VLOOKUP(A979,Config!K$6:L$26,2,FALSE))</f>
        <v/>
      </c>
    </row>
    <row r="980" spans="2:2" x14ac:dyDescent="0.25">
      <c r="B980" s="200" t="str">
        <f>IF(A980="","",VLOOKUP(A980,Config!K$6:L$26,2,FALSE))</f>
        <v/>
      </c>
    </row>
    <row r="981" spans="2:2" x14ac:dyDescent="0.25">
      <c r="B981" s="200" t="str">
        <f>IF(A981="","",VLOOKUP(A981,Config!K$6:L$26,2,FALSE))</f>
        <v/>
      </c>
    </row>
    <row r="982" spans="2:2" x14ac:dyDescent="0.25">
      <c r="B982" s="200" t="str">
        <f>IF(A982="","",VLOOKUP(A982,Config!K$6:L$26,2,FALSE))</f>
        <v/>
      </c>
    </row>
    <row r="983" spans="2:2" x14ac:dyDescent="0.25">
      <c r="B983" s="200" t="str">
        <f>IF(A983="","",VLOOKUP(A983,Config!K$6:L$26,2,FALSE))</f>
        <v/>
      </c>
    </row>
    <row r="984" spans="2:2" x14ac:dyDescent="0.25">
      <c r="B984" s="200" t="str">
        <f>IF(A984="","",VLOOKUP(A984,Config!K$6:L$26,2,FALSE))</f>
        <v/>
      </c>
    </row>
    <row r="985" spans="2:2" x14ac:dyDescent="0.25">
      <c r="B985" s="200" t="str">
        <f>IF(A985="","",VLOOKUP(A985,Config!K$6:L$26,2,FALSE))</f>
        <v/>
      </c>
    </row>
    <row r="986" spans="2:2" x14ac:dyDescent="0.25">
      <c r="B986" s="200" t="str">
        <f>IF(A986="","",VLOOKUP(A986,Config!K$6:L$26,2,FALSE))</f>
        <v/>
      </c>
    </row>
    <row r="987" spans="2:2" x14ac:dyDescent="0.25">
      <c r="B987" s="200" t="str">
        <f>IF(A987="","",VLOOKUP(A987,Config!K$6:L$26,2,FALSE))</f>
        <v/>
      </c>
    </row>
    <row r="988" spans="2:2" x14ac:dyDescent="0.25">
      <c r="B988" s="200" t="str">
        <f>IF(A988="","",VLOOKUP(A988,Config!K$6:L$26,2,FALSE))</f>
        <v/>
      </c>
    </row>
    <row r="989" spans="2:2" x14ac:dyDescent="0.25">
      <c r="B989" s="200" t="str">
        <f>IF(A989="","",VLOOKUP(A989,Config!K$6:L$26,2,FALSE))</f>
        <v/>
      </c>
    </row>
    <row r="990" spans="2:2" x14ac:dyDescent="0.25">
      <c r="B990" s="200" t="str">
        <f>IF(A990="","",VLOOKUP(A990,Config!K$6:L$26,2,FALSE))</f>
        <v/>
      </c>
    </row>
    <row r="991" spans="2:2" x14ac:dyDescent="0.25">
      <c r="B991" s="200" t="str">
        <f>IF(A991="","",VLOOKUP(A991,Config!K$6:L$26,2,FALSE))</f>
        <v/>
      </c>
    </row>
    <row r="992" spans="2:2" x14ac:dyDescent="0.25">
      <c r="B992" s="200" t="str">
        <f>IF(A992="","",VLOOKUP(A992,Config!K$6:L$26,2,FALSE))</f>
        <v/>
      </c>
    </row>
    <row r="993" spans="2:2" x14ac:dyDescent="0.25">
      <c r="B993" s="200" t="str">
        <f>IF(A993="","",VLOOKUP(A993,Config!K$6:L$26,2,FALSE))</f>
        <v/>
      </c>
    </row>
    <row r="994" spans="2:2" x14ac:dyDescent="0.25">
      <c r="B994" s="200" t="str">
        <f>IF(A994="","",VLOOKUP(A994,Config!K$6:L$26,2,FALSE))</f>
        <v/>
      </c>
    </row>
    <row r="995" spans="2:2" x14ac:dyDescent="0.25">
      <c r="B995" s="200" t="str">
        <f>IF(A995="","",VLOOKUP(A995,Config!K$6:L$26,2,FALSE))</f>
        <v/>
      </c>
    </row>
    <row r="996" spans="2:2" x14ac:dyDescent="0.25">
      <c r="B996" s="200" t="str">
        <f>IF(A996="","",VLOOKUP(A996,Config!K$6:L$26,2,FALSE))</f>
        <v/>
      </c>
    </row>
    <row r="997" spans="2:2" x14ac:dyDescent="0.25">
      <c r="B997" s="200" t="str">
        <f>IF(A997="","",VLOOKUP(A997,Config!K$6:L$26,2,FALSE))</f>
        <v/>
      </c>
    </row>
    <row r="998" spans="2:2" x14ac:dyDescent="0.25">
      <c r="B998" s="200" t="str">
        <f>IF(A998="","",VLOOKUP(A998,Config!K$6:L$26,2,FALSE))</f>
        <v/>
      </c>
    </row>
    <row r="999" spans="2:2" x14ac:dyDescent="0.25">
      <c r="B999" s="200" t="str">
        <f>IF(A999="","",VLOOKUP(A999,Config!K$6:L$26,2,FALSE))</f>
        <v/>
      </c>
    </row>
    <row r="1000" spans="2:2" x14ac:dyDescent="0.25">
      <c r="B1000" s="200" t="str">
        <f>IF(A1000="","",VLOOKUP(A1000,Config!K$6:L$26,2,FALSE))</f>
        <v/>
      </c>
    </row>
    <row r="1001" spans="2:2" x14ac:dyDescent="0.25">
      <c r="B1001" s="200" t="str">
        <f>IF(A1001="","",VLOOKUP(A1001,Config!K$6:L$26,2,FALSE))</f>
        <v/>
      </c>
    </row>
    <row r="1002" spans="2:2" x14ac:dyDescent="0.25">
      <c r="B1002" s="200" t="str">
        <f>IF(A1002="","",VLOOKUP(A1002,Config!K$6:L$26,2,FALSE))</f>
        <v/>
      </c>
    </row>
    <row r="1003" spans="2:2" x14ac:dyDescent="0.25">
      <c r="B1003" s="200" t="str">
        <f>IF(A1003="","",VLOOKUP(A1003,Config!K$6:L$26,2,FALSE))</f>
        <v/>
      </c>
    </row>
    <row r="1004" spans="2:2" x14ac:dyDescent="0.25">
      <c r="B1004" s="200" t="str">
        <f>IF(A1004="","",VLOOKUP(A1004,Config!K$6:L$26,2,FALSE))</f>
        <v/>
      </c>
    </row>
    <row r="1005" spans="2:2" x14ac:dyDescent="0.25">
      <c r="B1005" s="200" t="str">
        <f>IF(A1005="","",VLOOKUP(A1005,Config!K$6:L$26,2,FALSE))</f>
        <v/>
      </c>
    </row>
    <row r="1006" spans="2:2" x14ac:dyDescent="0.25">
      <c r="B1006" s="200" t="str">
        <f>IF(A1006="","",VLOOKUP(A1006,Config!K$6:L$26,2,FALSE))</f>
        <v/>
      </c>
    </row>
    <row r="1007" spans="2:2" x14ac:dyDescent="0.25">
      <c r="B1007" s="200" t="str">
        <f>IF(A1007="","",VLOOKUP(A1007,Config!K$6:L$26,2,FALSE))</f>
        <v/>
      </c>
    </row>
    <row r="1008" spans="2:2" x14ac:dyDescent="0.25">
      <c r="B1008" s="200" t="str">
        <f>IF(A1008="","",VLOOKUP(A1008,Config!K$6:L$26,2,FALSE))</f>
        <v/>
      </c>
    </row>
    <row r="1009" spans="2:2" x14ac:dyDescent="0.25">
      <c r="B1009" s="200" t="str">
        <f>IF(A1009="","",VLOOKUP(A1009,Config!K$6:L$26,2,FALSE))</f>
        <v/>
      </c>
    </row>
    <row r="1010" spans="2:2" x14ac:dyDescent="0.25">
      <c r="B1010" s="200" t="str">
        <f>IF(A1010="","",VLOOKUP(A1010,Config!K$6:L$26,2,FALSE))</f>
        <v/>
      </c>
    </row>
    <row r="1011" spans="2:2" x14ac:dyDescent="0.25">
      <c r="B1011" s="200" t="str">
        <f>IF(A1011="","",VLOOKUP(A1011,Config!K$6:L$26,2,FALSE))</f>
        <v/>
      </c>
    </row>
    <row r="1012" spans="2:2" x14ac:dyDescent="0.25">
      <c r="B1012" s="200" t="str">
        <f>IF(A1012="","",VLOOKUP(A1012,Config!K$6:L$26,2,FALSE))</f>
        <v/>
      </c>
    </row>
    <row r="1013" spans="2:2" x14ac:dyDescent="0.25">
      <c r="B1013" s="200" t="str">
        <f>IF(A1013="","",VLOOKUP(A1013,Config!K$6:L$26,2,FALSE))</f>
        <v/>
      </c>
    </row>
    <row r="1014" spans="2:2" x14ac:dyDescent="0.25">
      <c r="B1014" s="200" t="str">
        <f>IF(A1014="","",VLOOKUP(A1014,Config!K$6:L$26,2,FALSE))</f>
        <v/>
      </c>
    </row>
    <row r="1015" spans="2:2" x14ac:dyDescent="0.25">
      <c r="B1015" s="200" t="str">
        <f>IF(A1015="","",VLOOKUP(A1015,Config!K$6:L$26,2,FALSE))</f>
        <v/>
      </c>
    </row>
    <row r="1016" spans="2:2" x14ac:dyDescent="0.25">
      <c r="B1016" s="200" t="str">
        <f>IF(A1016="","",VLOOKUP(A1016,Config!K$6:L$26,2,FALSE))</f>
        <v/>
      </c>
    </row>
    <row r="1017" spans="2:2" x14ac:dyDescent="0.25">
      <c r="B1017" s="200" t="str">
        <f>IF(A1017="","",VLOOKUP(A1017,Config!K$6:L$26,2,FALSE))</f>
        <v/>
      </c>
    </row>
    <row r="1018" spans="2:2" x14ac:dyDescent="0.25">
      <c r="B1018" s="200" t="str">
        <f>IF(A1018="","",VLOOKUP(A1018,Config!K$6:L$26,2,FALSE))</f>
        <v/>
      </c>
    </row>
    <row r="1019" spans="2:2" x14ac:dyDescent="0.25">
      <c r="B1019" s="200" t="str">
        <f>IF(A1019="","",VLOOKUP(A1019,Config!K$6:L$26,2,FALSE))</f>
        <v/>
      </c>
    </row>
    <row r="1020" spans="2:2" x14ac:dyDescent="0.25">
      <c r="B1020" s="200" t="str">
        <f>IF(A1020="","",VLOOKUP(A1020,Config!K$6:L$26,2,FALSE))</f>
        <v/>
      </c>
    </row>
    <row r="1021" spans="2:2" x14ac:dyDescent="0.25">
      <c r="B1021" s="200" t="str">
        <f>IF(A1021="","",VLOOKUP(A1021,Config!K$6:L$26,2,FALSE))</f>
        <v/>
      </c>
    </row>
    <row r="1022" spans="2:2" x14ac:dyDescent="0.25">
      <c r="B1022" s="200" t="str">
        <f>IF(A1022="","",VLOOKUP(A1022,Config!K$6:L$26,2,FALSE))</f>
        <v/>
      </c>
    </row>
    <row r="1023" spans="2:2" x14ac:dyDescent="0.25">
      <c r="B1023" s="200" t="str">
        <f>IF(A1023="","",VLOOKUP(A1023,Config!K$6:L$26,2,FALSE))</f>
        <v/>
      </c>
    </row>
    <row r="1024" spans="2:2" x14ac:dyDescent="0.25">
      <c r="B1024" s="200" t="str">
        <f>IF(A1024="","",VLOOKUP(A1024,Config!K$6:L$26,2,FALSE))</f>
        <v/>
      </c>
    </row>
    <row r="1025" spans="2:2" x14ac:dyDescent="0.25">
      <c r="B1025" s="200" t="str">
        <f>IF(A1025="","",VLOOKUP(A1025,Config!K$6:L$26,2,FALSE))</f>
        <v/>
      </c>
    </row>
    <row r="1026" spans="2:2" x14ac:dyDescent="0.25">
      <c r="B1026" s="200" t="str">
        <f>IF(A1026="","",VLOOKUP(A1026,Config!K$6:L$26,2,FALSE))</f>
        <v/>
      </c>
    </row>
    <row r="1027" spans="2:2" x14ac:dyDescent="0.25">
      <c r="B1027" s="200" t="str">
        <f>IF(A1027="","",VLOOKUP(A1027,Config!K$6:L$26,2,FALSE))</f>
        <v/>
      </c>
    </row>
    <row r="1028" spans="2:2" x14ac:dyDescent="0.25">
      <c r="B1028" s="200" t="str">
        <f>IF(A1028="","",VLOOKUP(A1028,Config!K$6:L$26,2,FALSE))</f>
        <v/>
      </c>
    </row>
    <row r="1029" spans="2:2" x14ac:dyDescent="0.25">
      <c r="B1029" s="200" t="str">
        <f>IF(A1029="","",VLOOKUP(A1029,Config!K$6:L$26,2,FALSE))</f>
        <v/>
      </c>
    </row>
    <row r="1030" spans="2:2" x14ac:dyDescent="0.25">
      <c r="B1030" s="200" t="str">
        <f>IF(A1030="","",VLOOKUP(A1030,Config!K$6:L$26,2,FALSE))</f>
        <v/>
      </c>
    </row>
    <row r="1031" spans="2:2" x14ac:dyDescent="0.25">
      <c r="B1031" s="200" t="str">
        <f>IF(A1031="","",VLOOKUP(A1031,Config!K$6:L$26,2,FALSE))</f>
        <v/>
      </c>
    </row>
    <row r="1032" spans="2:2" x14ac:dyDescent="0.25">
      <c r="B1032" s="200" t="str">
        <f>IF(A1032="","",VLOOKUP(A1032,Config!K$6:L$26,2,FALSE))</f>
        <v/>
      </c>
    </row>
    <row r="1033" spans="2:2" x14ac:dyDescent="0.25">
      <c r="B1033" s="200" t="str">
        <f>IF(A1033="","",VLOOKUP(A1033,Config!K$6:L$26,2,FALSE))</f>
        <v/>
      </c>
    </row>
    <row r="1034" spans="2:2" x14ac:dyDescent="0.25">
      <c r="B1034" s="200" t="str">
        <f>IF(A1034="","",VLOOKUP(A1034,Config!K$6:L$26,2,FALSE))</f>
        <v/>
      </c>
    </row>
    <row r="1035" spans="2:2" x14ac:dyDescent="0.25">
      <c r="B1035" s="200" t="str">
        <f>IF(A1035="","",VLOOKUP(A1035,Config!K$6:L$26,2,FALSE))</f>
        <v/>
      </c>
    </row>
    <row r="1036" spans="2:2" x14ac:dyDescent="0.25">
      <c r="B1036" s="200" t="str">
        <f>IF(A1036="","",VLOOKUP(A1036,Config!K$6:L$26,2,FALSE))</f>
        <v/>
      </c>
    </row>
    <row r="1037" spans="2:2" x14ac:dyDescent="0.25">
      <c r="B1037" s="200" t="str">
        <f>IF(A1037="","",VLOOKUP(A1037,Config!K$6:L$26,2,FALSE))</f>
        <v/>
      </c>
    </row>
    <row r="1038" spans="2:2" x14ac:dyDescent="0.25">
      <c r="B1038" s="200" t="str">
        <f>IF(A1038="","",VLOOKUP(A1038,Config!K$6:L$26,2,FALSE))</f>
        <v/>
      </c>
    </row>
    <row r="1039" spans="2:2" x14ac:dyDescent="0.25">
      <c r="B1039" s="200" t="str">
        <f>IF(A1039="","",VLOOKUP(A1039,Config!K$6:L$26,2,FALSE))</f>
        <v/>
      </c>
    </row>
    <row r="1040" spans="2:2" x14ac:dyDescent="0.25">
      <c r="B1040" s="200" t="str">
        <f>IF(A1040="","",VLOOKUP(A1040,Config!K$6:L$26,2,FALSE))</f>
        <v/>
      </c>
    </row>
    <row r="1041" spans="2:2" x14ac:dyDescent="0.25">
      <c r="B1041" s="200" t="str">
        <f>IF(A1041="","",VLOOKUP(A1041,Config!K$6:L$26,2,FALSE))</f>
        <v/>
      </c>
    </row>
    <row r="1042" spans="2:2" x14ac:dyDescent="0.25">
      <c r="B1042" s="200" t="str">
        <f>IF(A1042="","",VLOOKUP(A1042,Config!K$6:L$26,2,FALSE))</f>
        <v/>
      </c>
    </row>
    <row r="1043" spans="2:2" x14ac:dyDescent="0.25">
      <c r="B1043" s="200" t="str">
        <f>IF(A1043="","",VLOOKUP(A1043,Config!K$6:L$26,2,FALSE))</f>
        <v/>
      </c>
    </row>
    <row r="1044" spans="2:2" x14ac:dyDescent="0.25">
      <c r="B1044" s="200" t="str">
        <f>IF(A1044="","",VLOOKUP(A1044,Config!K$6:L$26,2,FALSE))</f>
        <v/>
      </c>
    </row>
    <row r="1045" spans="2:2" x14ac:dyDescent="0.25">
      <c r="B1045" s="200" t="str">
        <f>IF(A1045="","",VLOOKUP(A1045,Config!K$6:L$26,2,FALSE))</f>
        <v/>
      </c>
    </row>
    <row r="1046" spans="2:2" x14ac:dyDescent="0.25">
      <c r="B1046" s="200" t="str">
        <f>IF(A1046="","",VLOOKUP(A1046,Config!K$6:L$26,2,FALSE))</f>
        <v/>
      </c>
    </row>
    <row r="1047" spans="2:2" x14ac:dyDescent="0.25">
      <c r="B1047" s="200" t="str">
        <f>IF(A1047="","",VLOOKUP(A1047,Config!K$6:L$26,2,FALSE))</f>
        <v/>
      </c>
    </row>
    <row r="1048" spans="2:2" x14ac:dyDescent="0.25">
      <c r="B1048" s="200" t="str">
        <f>IF(A1048="","",VLOOKUP(A1048,Config!K$6:L$26,2,FALSE))</f>
        <v/>
      </c>
    </row>
    <row r="1049" spans="2:2" x14ac:dyDescent="0.25">
      <c r="B1049" s="200" t="str">
        <f>IF(A1049="","",VLOOKUP(A1049,Config!K$6:L$26,2,FALSE))</f>
        <v/>
      </c>
    </row>
    <row r="1050" spans="2:2" x14ac:dyDescent="0.25">
      <c r="B1050" s="200" t="str">
        <f>IF(A1050="","",VLOOKUP(A1050,Config!K$6:L$26,2,FALSE))</f>
        <v/>
      </c>
    </row>
    <row r="1051" spans="2:2" x14ac:dyDescent="0.25">
      <c r="B1051" s="200" t="str">
        <f>IF(A1051="","",VLOOKUP(A1051,Config!K$6:L$26,2,FALSE))</f>
        <v/>
      </c>
    </row>
    <row r="1052" spans="2:2" x14ac:dyDescent="0.25">
      <c r="B1052" s="200" t="str">
        <f>IF(A1052="","",VLOOKUP(A1052,Config!K$6:L$26,2,FALSE))</f>
        <v/>
      </c>
    </row>
    <row r="1053" spans="2:2" x14ac:dyDescent="0.25">
      <c r="B1053" s="200" t="str">
        <f>IF(A1053="","",VLOOKUP(A1053,Config!K$6:L$26,2,FALSE))</f>
        <v/>
      </c>
    </row>
    <row r="1054" spans="2:2" x14ac:dyDescent="0.25">
      <c r="B1054" s="200" t="str">
        <f>IF(A1054="","",VLOOKUP(A1054,Config!K$6:L$26,2,FALSE))</f>
        <v/>
      </c>
    </row>
    <row r="1055" spans="2:2" x14ac:dyDescent="0.25">
      <c r="B1055" s="200" t="str">
        <f>IF(A1055="","",VLOOKUP(A1055,Config!K$6:L$26,2,FALSE))</f>
        <v/>
      </c>
    </row>
    <row r="1056" spans="2:2" x14ac:dyDescent="0.25">
      <c r="B1056" s="200" t="str">
        <f>IF(A1056="","",VLOOKUP(A1056,Config!K$6:L$26,2,FALSE))</f>
        <v/>
      </c>
    </row>
    <row r="1057" spans="2:2" x14ac:dyDescent="0.25">
      <c r="B1057" s="200" t="str">
        <f>IF(A1057="","",VLOOKUP(A1057,Config!K$6:L$26,2,FALSE))</f>
        <v/>
      </c>
    </row>
    <row r="1058" spans="2:2" x14ac:dyDescent="0.25">
      <c r="B1058" s="200" t="str">
        <f>IF(A1058="","",VLOOKUP(A1058,Config!K$6:L$26,2,FALSE))</f>
        <v/>
      </c>
    </row>
    <row r="1059" spans="2:2" x14ac:dyDescent="0.25">
      <c r="B1059" s="200" t="str">
        <f>IF(A1059="","",VLOOKUP(A1059,Config!K$6:L$26,2,FALSE))</f>
        <v/>
      </c>
    </row>
    <row r="1060" spans="2:2" x14ac:dyDescent="0.25">
      <c r="B1060" s="200" t="str">
        <f>IF(A1060="","",VLOOKUP(A1060,Config!K$6:L$26,2,FALSE))</f>
        <v/>
      </c>
    </row>
    <row r="1061" spans="2:2" x14ac:dyDescent="0.25">
      <c r="B1061" s="200" t="str">
        <f>IF(A1061="","",VLOOKUP(A1061,Config!K$6:L$26,2,FALSE))</f>
        <v/>
      </c>
    </row>
    <row r="1062" spans="2:2" x14ac:dyDescent="0.25">
      <c r="B1062" s="200" t="str">
        <f>IF(A1062="","",VLOOKUP(A1062,Config!K$6:L$26,2,FALSE))</f>
        <v/>
      </c>
    </row>
    <row r="1063" spans="2:2" x14ac:dyDescent="0.25">
      <c r="B1063" s="200" t="str">
        <f>IF(A1063="","",VLOOKUP(A1063,Config!K$6:L$26,2,FALSE))</f>
        <v/>
      </c>
    </row>
    <row r="1064" spans="2:2" x14ac:dyDescent="0.25">
      <c r="B1064" s="200" t="str">
        <f>IF(A1064="","",VLOOKUP(A1064,Config!K$6:L$26,2,FALSE))</f>
        <v/>
      </c>
    </row>
    <row r="1065" spans="2:2" x14ac:dyDescent="0.25">
      <c r="B1065" s="200" t="str">
        <f>IF(A1065="","",VLOOKUP(A1065,Config!K$6:L$26,2,FALSE))</f>
        <v/>
      </c>
    </row>
    <row r="1066" spans="2:2" x14ac:dyDescent="0.25">
      <c r="B1066" s="200" t="str">
        <f>IF(A1066="","",VLOOKUP(A1066,Config!K$6:L$26,2,FALSE))</f>
        <v/>
      </c>
    </row>
    <row r="1067" spans="2:2" x14ac:dyDescent="0.25">
      <c r="B1067" s="200" t="str">
        <f>IF(A1067="","",VLOOKUP(A1067,Config!K$6:L$26,2,FALSE))</f>
        <v/>
      </c>
    </row>
    <row r="1068" spans="2:2" x14ac:dyDescent="0.25">
      <c r="B1068" s="200" t="str">
        <f>IF(A1068="","",VLOOKUP(A1068,Config!K$6:L$26,2,FALSE))</f>
        <v/>
      </c>
    </row>
    <row r="1069" spans="2:2" x14ac:dyDescent="0.25">
      <c r="B1069" s="200" t="str">
        <f>IF(A1069="","",VLOOKUP(A1069,Config!K$6:L$26,2,FALSE))</f>
        <v/>
      </c>
    </row>
    <row r="1070" spans="2:2" x14ac:dyDescent="0.25">
      <c r="B1070" s="200" t="str">
        <f>IF(A1070="","",VLOOKUP(A1070,Config!K$6:L$26,2,FALSE))</f>
        <v/>
      </c>
    </row>
    <row r="1071" spans="2:2" x14ac:dyDescent="0.25">
      <c r="B1071" s="200" t="str">
        <f>IF(A1071="","",VLOOKUP(A1071,Config!K$6:L$26,2,FALSE))</f>
        <v/>
      </c>
    </row>
    <row r="1072" spans="2:2" x14ac:dyDescent="0.25">
      <c r="B1072" s="200" t="str">
        <f>IF(A1072="","",VLOOKUP(A1072,Config!K$6:L$26,2,FALSE))</f>
        <v/>
      </c>
    </row>
    <row r="1073" spans="2:2" x14ac:dyDescent="0.25">
      <c r="B1073" s="200" t="str">
        <f>IF(A1073="","",VLOOKUP(A1073,Config!K$6:L$26,2,FALSE))</f>
        <v/>
      </c>
    </row>
    <row r="1074" spans="2:2" x14ac:dyDescent="0.25">
      <c r="B1074" s="200" t="str">
        <f>IF(A1074="","",VLOOKUP(A1074,Config!K$6:L$26,2,FALSE))</f>
        <v/>
      </c>
    </row>
    <row r="1075" spans="2:2" x14ac:dyDescent="0.25">
      <c r="B1075" s="200" t="str">
        <f>IF(A1075="","",VLOOKUP(A1075,Config!K$6:L$26,2,FALSE))</f>
        <v/>
      </c>
    </row>
    <row r="1076" spans="2:2" x14ac:dyDescent="0.25">
      <c r="B1076" s="200" t="str">
        <f>IF(A1076="","",VLOOKUP(A1076,Config!K$6:L$26,2,FALSE))</f>
        <v/>
      </c>
    </row>
    <row r="1077" spans="2:2" x14ac:dyDescent="0.25">
      <c r="B1077" s="200" t="str">
        <f>IF(A1077="","",VLOOKUP(A1077,Config!K$6:L$26,2,FALSE))</f>
        <v/>
      </c>
    </row>
    <row r="1078" spans="2:2" x14ac:dyDescent="0.25">
      <c r="B1078" s="200" t="str">
        <f>IF(A1078="","",VLOOKUP(A1078,Config!K$6:L$26,2,FALSE))</f>
        <v/>
      </c>
    </row>
    <row r="1079" spans="2:2" x14ac:dyDescent="0.25">
      <c r="B1079" s="200" t="str">
        <f>IF(A1079="","",VLOOKUP(A1079,Config!K$6:L$26,2,FALSE))</f>
        <v/>
      </c>
    </row>
    <row r="1080" spans="2:2" x14ac:dyDescent="0.25">
      <c r="B1080" s="200" t="str">
        <f>IF(A1080="","",VLOOKUP(A1080,Config!K$6:L$26,2,FALSE))</f>
        <v/>
      </c>
    </row>
    <row r="1081" spans="2:2" x14ac:dyDescent="0.25">
      <c r="B1081" s="200" t="str">
        <f>IF(A1081="","",VLOOKUP(A1081,Config!K$6:L$26,2,FALSE))</f>
        <v/>
      </c>
    </row>
    <row r="1082" spans="2:2" x14ac:dyDescent="0.25">
      <c r="B1082" s="200" t="str">
        <f>IF(A1082="","",VLOOKUP(A1082,Config!K$6:L$26,2,FALSE))</f>
        <v/>
      </c>
    </row>
    <row r="1083" spans="2:2" x14ac:dyDescent="0.25">
      <c r="B1083" s="200" t="str">
        <f>IF(A1083="","",VLOOKUP(A1083,Config!K$6:L$26,2,FALSE))</f>
        <v/>
      </c>
    </row>
    <row r="1084" spans="2:2" x14ac:dyDescent="0.25">
      <c r="B1084" s="200" t="str">
        <f>IF(A1084="","",VLOOKUP(A1084,Config!K$6:L$26,2,FALSE))</f>
        <v/>
      </c>
    </row>
    <row r="1085" spans="2:2" x14ac:dyDescent="0.25">
      <c r="B1085" s="200" t="str">
        <f>IF(A1085="","",VLOOKUP(A1085,Config!K$6:L$26,2,FALSE))</f>
        <v/>
      </c>
    </row>
    <row r="1086" spans="2:2" x14ac:dyDescent="0.25">
      <c r="B1086" s="200" t="str">
        <f>IF(A1086="","",VLOOKUP(A1086,Config!K$6:L$26,2,FALSE))</f>
        <v/>
      </c>
    </row>
    <row r="1087" spans="2:2" x14ac:dyDescent="0.25">
      <c r="B1087" s="200" t="str">
        <f>IF(A1087="","",VLOOKUP(A1087,Config!K$6:L$26,2,FALSE))</f>
        <v/>
      </c>
    </row>
    <row r="1088" spans="2:2" x14ac:dyDescent="0.25">
      <c r="B1088" s="200" t="str">
        <f>IF(A1088="","",VLOOKUP(A1088,Config!K$6:L$26,2,FALSE))</f>
        <v/>
      </c>
    </row>
    <row r="1089" spans="2:2" x14ac:dyDescent="0.25">
      <c r="B1089" s="200" t="str">
        <f>IF(A1089="","",VLOOKUP(A1089,Config!K$6:L$26,2,FALSE))</f>
        <v/>
      </c>
    </row>
    <row r="1090" spans="2:2" x14ac:dyDescent="0.25">
      <c r="B1090" s="200" t="str">
        <f>IF(A1090="","",VLOOKUP(A1090,Config!K$6:L$26,2,FALSE))</f>
        <v/>
      </c>
    </row>
    <row r="1091" spans="2:2" x14ac:dyDescent="0.25">
      <c r="B1091" s="200" t="str">
        <f>IF(A1091="","",VLOOKUP(A1091,Config!K$6:L$26,2,FALSE))</f>
        <v/>
      </c>
    </row>
    <row r="1092" spans="2:2" x14ac:dyDescent="0.25">
      <c r="B1092" s="200" t="str">
        <f>IF(A1092="","",VLOOKUP(A1092,Config!K$6:L$26,2,FALSE))</f>
        <v/>
      </c>
    </row>
    <row r="1093" spans="2:2" x14ac:dyDescent="0.25">
      <c r="B1093" s="200" t="str">
        <f>IF(A1093="","",VLOOKUP(A1093,Config!K$6:L$26,2,FALSE))</f>
        <v/>
      </c>
    </row>
    <row r="1094" spans="2:2" x14ac:dyDescent="0.25">
      <c r="B1094" s="200" t="str">
        <f>IF(A1094="","",VLOOKUP(A1094,Config!K$6:L$26,2,FALSE))</f>
        <v/>
      </c>
    </row>
    <row r="1095" spans="2:2" x14ac:dyDescent="0.25">
      <c r="B1095" s="200" t="str">
        <f>IF(A1095="","",VLOOKUP(A1095,Config!K$6:L$26,2,FALSE))</f>
        <v/>
      </c>
    </row>
    <row r="1096" spans="2:2" x14ac:dyDescent="0.25">
      <c r="B1096" s="200" t="str">
        <f>IF(A1096="","",VLOOKUP(A1096,Config!K$6:L$26,2,FALSE))</f>
        <v/>
      </c>
    </row>
    <row r="1097" spans="2:2" x14ac:dyDescent="0.25">
      <c r="B1097" s="200" t="str">
        <f>IF(A1097="","",VLOOKUP(A1097,Config!K$6:L$26,2,FALSE))</f>
        <v/>
      </c>
    </row>
    <row r="1098" spans="2:2" x14ac:dyDescent="0.25">
      <c r="B1098" s="200" t="str">
        <f>IF(A1098="","",VLOOKUP(A1098,Config!K$6:L$26,2,FALSE))</f>
        <v/>
      </c>
    </row>
    <row r="1099" spans="2:2" x14ac:dyDescent="0.25">
      <c r="B1099" s="200" t="str">
        <f>IF(A1099="","",VLOOKUP(A1099,Config!K$6:L$26,2,FALSE))</f>
        <v/>
      </c>
    </row>
    <row r="1100" spans="2:2" x14ac:dyDescent="0.25">
      <c r="B1100" s="200" t="str">
        <f>IF(A1100="","",VLOOKUP(A1100,Config!K$6:L$26,2,FALSE))</f>
        <v/>
      </c>
    </row>
    <row r="1101" spans="2:2" x14ac:dyDescent="0.25">
      <c r="B1101" s="200" t="str">
        <f>IF(A1101="","",VLOOKUP(A1101,Config!K$6:L$26,2,FALSE))</f>
        <v/>
      </c>
    </row>
    <row r="1102" spans="2:2" x14ac:dyDescent="0.25">
      <c r="B1102" s="200" t="str">
        <f>IF(A1102="","",VLOOKUP(A1102,Config!K$6:L$26,2,FALSE))</f>
        <v/>
      </c>
    </row>
    <row r="1103" spans="2:2" x14ac:dyDescent="0.25">
      <c r="B1103" s="200" t="str">
        <f>IF(A1103="","",VLOOKUP(A1103,Config!K$6:L$26,2,FALSE))</f>
        <v/>
      </c>
    </row>
    <row r="1104" spans="2:2" x14ac:dyDescent="0.25">
      <c r="B1104" s="200" t="str">
        <f>IF(A1104="","",VLOOKUP(A1104,Config!K$6:L$26,2,FALSE))</f>
        <v/>
      </c>
    </row>
    <row r="1105" spans="2:2" x14ac:dyDescent="0.25">
      <c r="B1105" s="200" t="str">
        <f>IF(A1105="","",VLOOKUP(A1105,Config!K$6:L$26,2,FALSE))</f>
        <v/>
      </c>
    </row>
    <row r="1106" spans="2:2" x14ac:dyDescent="0.25">
      <c r="B1106" s="200" t="str">
        <f>IF(A1106="","",VLOOKUP(A1106,Config!K$6:L$26,2,FALSE))</f>
        <v/>
      </c>
    </row>
    <row r="1107" spans="2:2" x14ac:dyDescent="0.25">
      <c r="B1107" s="200" t="str">
        <f>IF(A1107="","",VLOOKUP(A1107,Config!K$6:L$26,2,FALSE))</f>
        <v/>
      </c>
    </row>
    <row r="1108" spans="2:2" x14ac:dyDescent="0.25">
      <c r="B1108" s="200" t="str">
        <f>IF(A1108="","",VLOOKUP(A1108,Config!K$6:L$26,2,FALSE))</f>
        <v/>
      </c>
    </row>
    <row r="1109" spans="2:2" x14ac:dyDescent="0.25">
      <c r="B1109" s="200" t="str">
        <f>IF(A1109="","",VLOOKUP(A1109,Config!K$6:L$26,2,FALSE))</f>
        <v/>
      </c>
    </row>
    <row r="1110" spans="2:2" x14ac:dyDescent="0.25">
      <c r="B1110" s="200" t="str">
        <f>IF(A1110="","",VLOOKUP(A1110,Config!K$6:L$26,2,FALSE))</f>
        <v/>
      </c>
    </row>
    <row r="1111" spans="2:2" x14ac:dyDescent="0.25">
      <c r="B1111" s="200" t="str">
        <f>IF(A1111="","",VLOOKUP(A1111,Config!K$6:L$26,2,FALSE))</f>
        <v/>
      </c>
    </row>
    <row r="1112" spans="2:2" x14ac:dyDescent="0.25">
      <c r="B1112" s="200" t="str">
        <f>IF(A1112="","",VLOOKUP(A1112,Config!K$6:L$26,2,FALSE))</f>
        <v/>
      </c>
    </row>
    <row r="1113" spans="2:2" x14ac:dyDescent="0.25">
      <c r="B1113" s="200" t="str">
        <f>IF(A1113="","",VLOOKUP(A1113,Config!K$6:L$26,2,FALSE))</f>
        <v/>
      </c>
    </row>
    <row r="1114" spans="2:2" x14ac:dyDescent="0.25">
      <c r="B1114" s="200" t="str">
        <f>IF(A1114="","",VLOOKUP(A1114,Config!K$6:L$26,2,FALSE))</f>
        <v/>
      </c>
    </row>
    <row r="1115" spans="2:2" x14ac:dyDescent="0.25">
      <c r="B1115" s="200" t="str">
        <f>IF(A1115="","",VLOOKUP(A1115,Config!K$6:L$26,2,FALSE))</f>
        <v/>
      </c>
    </row>
    <row r="1116" spans="2:2" x14ac:dyDescent="0.25">
      <c r="B1116" s="200" t="str">
        <f>IF(A1116="","",VLOOKUP(A1116,Config!K$6:L$26,2,FALSE))</f>
        <v/>
      </c>
    </row>
    <row r="1117" spans="2:2" x14ac:dyDescent="0.25">
      <c r="B1117" s="200" t="str">
        <f>IF(A1117="","",VLOOKUP(A1117,Config!K$6:L$26,2,FALSE))</f>
        <v/>
      </c>
    </row>
    <row r="1118" spans="2:2" x14ac:dyDescent="0.25">
      <c r="B1118" s="200" t="str">
        <f>IF(A1118="","",VLOOKUP(A1118,Config!K$6:L$26,2,FALSE))</f>
        <v/>
      </c>
    </row>
    <row r="1119" spans="2:2" x14ac:dyDescent="0.25">
      <c r="B1119" s="200" t="str">
        <f>IF(A1119="","",VLOOKUP(A1119,Config!K$6:L$26,2,FALSE))</f>
        <v/>
      </c>
    </row>
    <row r="1120" spans="2:2" x14ac:dyDescent="0.25">
      <c r="B1120" s="200" t="str">
        <f>IF(A1120="","",VLOOKUP(A1120,Config!K$6:L$26,2,FALSE))</f>
        <v/>
      </c>
    </row>
    <row r="1121" spans="2:2" x14ac:dyDescent="0.25">
      <c r="B1121" s="200" t="str">
        <f>IF(A1121="","",VLOOKUP(A1121,Config!K$6:L$26,2,FALSE))</f>
        <v/>
      </c>
    </row>
    <row r="1122" spans="2:2" x14ac:dyDescent="0.25">
      <c r="B1122" s="200" t="str">
        <f>IF(A1122="","",VLOOKUP(A1122,Config!K$6:L$26,2,FALSE))</f>
        <v/>
      </c>
    </row>
    <row r="1123" spans="2:2" x14ac:dyDescent="0.25">
      <c r="B1123" s="200" t="str">
        <f>IF(A1123="","",VLOOKUP(A1123,Config!K$6:L$26,2,FALSE))</f>
        <v/>
      </c>
    </row>
    <row r="1124" spans="2:2" x14ac:dyDescent="0.25">
      <c r="B1124" s="200" t="str">
        <f>IF(A1124="","",VLOOKUP(A1124,Config!K$6:L$26,2,FALSE))</f>
        <v/>
      </c>
    </row>
    <row r="1125" spans="2:2" x14ac:dyDescent="0.25">
      <c r="B1125" s="200" t="str">
        <f>IF(A1125="","",VLOOKUP(A1125,Config!K$6:L$26,2,FALSE))</f>
        <v/>
      </c>
    </row>
    <row r="1126" spans="2:2" x14ac:dyDescent="0.25">
      <c r="B1126" s="200" t="str">
        <f>IF(A1126="","",VLOOKUP(A1126,Config!K$6:L$26,2,FALSE))</f>
        <v/>
      </c>
    </row>
    <row r="1127" spans="2:2" x14ac:dyDescent="0.25">
      <c r="B1127" s="200" t="str">
        <f>IF(A1127="","",VLOOKUP(A1127,Config!K$6:L$26,2,FALSE))</f>
        <v/>
      </c>
    </row>
    <row r="1128" spans="2:2" x14ac:dyDescent="0.25">
      <c r="B1128" s="200" t="str">
        <f>IF(A1128="","",VLOOKUP(A1128,Config!K$6:L$26,2,FALSE))</f>
        <v/>
      </c>
    </row>
    <row r="1129" spans="2:2" x14ac:dyDescent="0.25">
      <c r="B1129" s="200" t="str">
        <f>IF(A1129="","",VLOOKUP(A1129,Config!K$6:L$26,2,FALSE))</f>
        <v/>
      </c>
    </row>
    <row r="1130" spans="2:2" x14ac:dyDescent="0.25">
      <c r="B1130" s="200" t="str">
        <f>IF(A1130="","",VLOOKUP(A1130,Config!K$6:L$26,2,FALSE))</f>
        <v/>
      </c>
    </row>
    <row r="1131" spans="2:2" x14ac:dyDescent="0.25">
      <c r="B1131" s="200" t="str">
        <f>IF(A1131="","",VLOOKUP(A1131,Config!K$6:L$26,2,FALSE))</f>
        <v/>
      </c>
    </row>
    <row r="1132" spans="2:2" x14ac:dyDescent="0.25">
      <c r="B1132" s="200" t="str">
        <f>IF(A1132="","",VLOOKUP(A1132,Config!K$6:L$26,2,FALSE))</f>
        <v/>
      </c>
    </row>
    <row r="1133" spans="2:2" x14ac:dyDescent="0.25">
      <c r="B1133" s="200" t="str">
        <f>IF(A1133="","",VLOOKUP(A1133,Config!K$6:L$26,2,FALSE))</f>
        <v/>
      </c>
    </row>
    <row r="1134" spans="2:2" x14ac:dyDescent="0.25">
      <c r="B1134" s="200" t="str">
        <f>IF(A1134="","",VLOOKUP(A1134,Config!K$6:L$26,2,FALSE))</f>
        <v/>
      </c>
    </row>
    <row r="1135" spans="2:2" x14ac:dyDescent="0.25">
      <c r="B1135" s="200" t="str">
        <f>IF(A1135="","",VLOOKUP(A1135,Config!K$6:L$26,2,FALSE))</f>
        <v/>
      </c>
    </row>
    <row r="1136" spans="2:2" x14ac:dyDescent="0.25">
      <c r="B1136" s="200" t="str">
        <f>IF(A1136="","",VLOOKUP(A1136,Config!K$6:L$26,2,FALSE))</f>
        <v/>
      </c>
    </row>
    <row r="1137" spans="2:2" x14ac:dyDescent="0.25">
      <c r="B1137" s="200" t="str">
        <f>IF(A1137="","",VLOOKUP(A1137,Config!K$6:L$26,2,FALSE))</f>
        <v/>
      </c>
    </row>
    <row r="1138" spans="2:2" x14ac:dyDescent="0.25">
      <c r="B1138" s="200" t="str">
        <f>IF(A1138="","",VLOOKUP(A1138,Config!K$6:L$26,2,FALSE))</f>
        <v/>
      </c>
    </row>
    <row r="1139" spans="2:2" x14ac:dyDescent="0.25">
      <c r="B1139" s="200" t="str">
        <f>IF(A1139="","",VLOOKUP(A1139,Config!K$6:L$26,2,FALSE))</f>
        <v/>
      </c>
    </row>
    <row r="1140" spans="2:2" x14ac:dyDescent="0.25">
      <c r="B1140" s="200" t="str">
        <f>IF(A1140="","",VLOOKUP(A1140,Config!K$6:L$26,2,FALSE))</f>
        <v/>
      </c>
    </row>
    <row r="1141" spans="2:2" x14ac:dyDescent="0.25">
      <c r="B1141" s="200" t="str">
        <f>IF(A1141="","",VLOOKUP(A1141,Config!K$6:L$26,2,FALSE))</f>
        <v/>
      </c>
    </row>
    <row r="1142" spans="2:2" x14ac:dyDescent="0.25">
      <c r="B1142" s="200" t="str">
        <f>IF(A1142="","",VLOOKUP(A1142,Config!K$6:L$26,2,FALSE))</f>
        <v/>
      </c>
    </row>
    <row r="1143" spans="2:2" x14ac:dyDescent="0.25">
      <c r="B1143" s="200" t="str">
        <f>IF(A1143="","",VLOOKUP(A1143,Config!K$6:L$26,2,FALSE))</f>
        <v/>
      </c>
    </row>
    <row r="1144" spans="2:2" x14ac:dyDescent="0.25">
      <c r="B1144" s="200" t="str">
        <f>IF(A1144="","",VLOOKUP(A1144,Config!K$6:L$26,2,FALSE))</f>
        <v/>
      </c>
    </row>
    <row r="1145" spans="2:2" x14ac:dyDescent="0.25">
      <c r="B1145" s="200" t="str">
        <f>IF(A1145="","",VLOOKUP(A1145,Config!K$6:L$26,2,FALSE))</f>
        <v/>
      </c>
    </row>
    <row r="1146" spans="2:2" x14ac:dyDescent="0.25">
      <c r="B1146" s="200" t="str">
        <f>IF(A1146="","",VLOOKUP(A1146,Config!K$6:L$26,2,FALSE))</f>
        <v/>
      </c>
    </row>
    <row r="1147" spans="2:2" x14ac:dyDescent="0.25">
      <c r="B1147" s="200" t="str">
        <f>IF(A1147="","",VLOOKUP(A1147,Config!K$6:L$26,2,FALSE))</f>
        <v/>
      </c>
    </row>
    <row r="1148" spans="2:2" x14ac:dyDescent="0.25">
      <c r="B1148" s="200" t="str">
        <f>IF(A1148="","",VLOOKUP(A1148,Config!K$6:L$26,2,FALSE))</f>
        <v/>
      </c>
    </row>
    <row r="1149" spans="2:2" x14ac:dyDescent="0.25">
      <c r="B1149" s="200" t="str">
        <f>IF(A1149="","",VLOOKUP(A1149,Config!K$6:L$26,2,FALSE))</f>
        <v/>
      </c>
    </row>
    <row r="1150" spans="2:2" x14ac:dyDescent="0.25">
      <c r="B1150" s="200" t="str">
        <f>IF(A1150="","",VLOOKUP(A1150,Config!K$6:L$26,2,FALSE))</f>
        <v/>
      </c>
    </row>
    <row r="1151" spans="2:2" x14ac:dyDescent="0.25">
      <c r="B1151" s="200" t="str">
        <f>IF(A1151="","",VLOOKUP(A1151,Config!K$6:L$26,2,FALSE))</f>
        <v/>
      </c>
    </row>
    <row r="1152" spans="2:2" x14ac:dyDescent="0.25">
      <c r="B1152" s="200" t="str">
        <f>IF(A1152="","",VLOOKUP(A1152,Config!K$6:L$26,2,FALSE))</f>
        <v/>
      </c>
    </row>
    <row r="1153" spans="2:2" x14ac:dyDescent="0.25">
      <c r="B1153" s="200" t="str">
        <f>IF(A1153="","",VLOOKUP(A1153,Config!K$6:L$26,2,FALSE))</f>
        <v/>
      </c>
    </row>
    <row r="1154" spans="2:2" x14ac:dyDescent="0.25">
      <c r="B1154" s="200" t="str">
        <f>IF(A1154="","",VLOOKUP(A1154,Config!K$6:L$26,2,FALSE))</f>
        <v/>
      </c>
    </row>
    <row r="1155" spans="2:2" x14ac:dyDescent="0.25">
      <c r="B1155" s="200" t="str">
        <f>IF(A1155="","",VLOOKUP(A1155,Config!K$6:L$26,2,FALSE))</f>
        <v/>
      </c>
    </row>
    <row r="1156" spans="2:2" x14ac:dyDescent="0.25">
      <c r="B1156" s="200" t="str">
        <f>IF(A1156="","",VLOOKUP(A1156,Config!K$6:L$26,2,FALSE))</f>
        <v/>
      </c>
    </row>
    <row r="1157" spans="2:2" x14ac:dyDescent="0.25">
      <c r="B1157" s="200" t="str">
        <f>IF(A1157="","",VLOOKUP(A1157,Config!K$6:L$26,2,FALSE))</f>
        <v/>
      </c>
    </row>
    <row r="1158" spans="2:2" x14ac:dyDescent="0.25">
      <c r="B1158" s="200" t="str">
        <f>IF(A1158="","",VLOOKUP(A1158,Config!K$6:L$26,2,FALSE))</f>
        <v/>
      </c>
    </row>
    <row r="1159" spans="2:2" x14ac:dyDescent="0.25">
      <c r="B1159" s="200" t="str">
        <f>IF(A1159="","",VLOOKUP(A1159,Config!K$6:L$26,2,FALSE))</f>
        <v/>
      </c>
    </row>
    <row r="1160" spans="2:2" x14ac:dyDescent="0.25">
      <c r="B1160" s="200" t="str">
        <f>IF(A1160="","",VLOOKUP(A1160,Config!K$6:L$26,2,FALSE))</f>
        <v/>
      </c>
    </row>
    <row r="1161" spans="2:2" x14ac:dyDescent="0.25">
      <c r="B1161" s="200" t="str">
        <f>IF(A1161="","",VLOOKUP(A1161,Config!K$6:L$26,2,FALSE))</f>
        <v/>
      </c>
    </row>
    <row r="1162" spans="2:2" x14ac:dyDescent="0.25">
      <c r="B1162" s="200" t="str">
        <f>IF(A1162="","",VLOOKUP(A1162,Config!K$6:L$26,2,FALSE))</f>
        <v/>
      </c>
    </row>
    <row r="1163" spans="2:2" x14ac:dyDescent="0.25">
      <c r="B1163" s="200" t="str">
        <f>IF(A1163="","",VLOOKUP(A1163,Config!K$6:L$26,2,FALSE))</f>
        <v/>
      </c>
    </row>
    <row r="1164" spans="2:2" x14ac:dyDescent="0.25">
      <c r="B1164" s="200" t="str">
        <f>IF(A1164="","",VLOOKUP(A1164,Config!K$6:L$26,2,FALSE))</f>
        <v/>
      </c>
    </row>
    <row r="1165" spans="2:2" x14ac:dyDescent="0.25">
      <c r="B1165" s="200" t="str">
        <f>IF(A1165="","",VLOOKUP(A1165,Config!K$6:L$26,2,FALSE))</f>
        <v/>
      </c>
    </row>
    <row r="1166" spans="2:2" x14ac:dyDescent="0.25">
      <c r="B1166" s="200" t="str">
        <f>IF(A1166="","",VLOOKUP(A1166,Config!K$6:L$26,2,FALSE))</f>
        <v/>
      </c>
    </row>
    <row r="1167" spans="2:2" x14ac:dyDescent="0.25">
      <c r="B1167" s="200" t="str">
        <f>IF(A1167="","",VLOOKUP(A1167,Config!K$6:L$26,2,FALSE))</f>
        <v/>
      </c>
    </row>
    <row r="1168" spans="2:2" x14ac:dyDescent="0.25">
      <c r="B1168" s="200" t="str">
        <f>IF(A1168="","",VLOOKUP(A1168,Config!K$6:L$26,2,FALSE))</f>
        <v/>
      </c>
    </row>
    <row r="1169" spans="2:2" x14ac:dyDescent="0.25">
      <c r="B1169" s="200" t="str">
        <f>IF(A1169="","",VLOOKUP(A1169,Config!K$6:L$26,2,FALSE))</f>
        <v/>
      </c>
    </row>
    <row r="1170" spans="2:2" x14ac:dyDescent="0.25">
      <c r="B1170" s="200" t="str">
        <f>IF(A1170="","",VLOOKUP(A1170,Config!K$6:L$26,2,FALSE))</f>
        <v/>
      </c>
    </row>
    <row r="1171" spans="2:2" x14ac:dyDescent="0.25">
      <c r="B1171" s="200" t="str">
        <f>IF(A1171="","",VLOOKUP(A1171,Config!K$6:L$26,2,FALSE))</f>
        <v/>
      </c>
    </row>
    <row r="1172" spans="2:2" x14ac:dyDescent="0.25">
      <c r="B1172" s="200" t="str">
        <f>IF(A1172="","",VLOOKUP(A1172,Config!K$6:L$26,2,FALSE))</f>
        <v/>
      </c>
    </row>
    <row r="1173" spans="2:2" x14ac:dyDescent="0.25">
      <c r="B1173" s="200" t="str">
        <f>IF(A1173="","",VLOOKUP(A1173,Config!K$6:L$26,2,FALSE))</f>
        <v/>
      </c>
    </row>
    <row r="1174" spans="2:2" x14ac:dyDescent="0.25">
      <c r="B1174" s="200" t="str">
        <f>IF(A1174="","",VLOOKUP(A1174,Config!K$6:L$26,2,FALSE))</f>
        <v/>
      </c>
    </row>
    <row r="1175" spans="2:2" x14ac:dyDescent="0.25">
      <c r="B1175" s="200" t="str">
        <f>IF(A1175="","",VLOOKUP(A1175,Config!K$6:L$26,2,FALSE))</f>
        <v/>
      </c>
    </row>
    <row r="1176" spans="2:2" x14ac:dyDescent="0.25">
      <c r="B1176" s="200" t="str">
        <f>IF(A1176="","",VLOOKUP(A1176,Config!K$6:L$26,2,FALSE))</f>
        <v/>
      </c>
    </row>
    <row r="1177" spans="2:2" x14ac:dyDescent="0.25">
      <c r="B1177" s="200" t="str">
        <f>IF(A1177="","",VLOOKUP(A1177,Config!K$6:L$26,2,FALSE))</f>
        <v/>
      </c>
    </row>
    <row r="1178" spans="2:2" x14ac:dyDescent="0.25">
      <c r="B1178" s="200" t="str">
        <f>IF(A1178="","",VLOOKUP(A1178,Config!K$6:L$26,2,FALSE))</f>
        <v/>
      </c>
    </row>
    <row r="1179" spans="2:2" x14ac:dyDescent="0.25">
      <c r="B1179" s="200" t="str">
        <f>IF(A1179="","",VLOOKUP(A1179,Config!K$6:L$26,2,FALSE))</f>
        <v/>
      </c>
    </row>
    <row r="1180" spans="2:2" x14ac:dyDescent="0.25">
      <c r="B1180" s="200" t="str">
        <f>IF(A1180="","",VLOOKUP(A1180,Config!K$6:L$26,2,FALSE))</f>
        <v/>
      </c>
    </row>
    <row r="1181" spans="2:2" x14ac:dyDescent="0.25">
      <c r="B1181" s="200" t="str">
        <f>IF(A1181="","",VLOOKUP(A1181,Config!K$6:L$26,2,FALSE))</f>
        <v/>
      </c>
    </row>
    <row r="1182" spans="2:2" x14ac:dyDescent="0.25">
      <c r="B1182" s="200" t="str">
        <f>IF(A1182="","",VLOOKUP(A1182,Config!K$6:L$26,2,FALSE))</f>
        <v/>
      </c>
    </row>
    <row r="1183" spans="2:2" x14ac:dyDescent="0.25">
      <c r="B1183" s="200" t="str">
        <f>IF(A1183="","",VLOOKUP(A1183,Config!K$6:L$26,2,FALSE))</f>
        <v/>
      </c>
    </row>
    <row r="1184" spans="2:2" x14ac:dyDescent="0.25">
      <c r="B1184" s="200" t="str">
        <f>IF(A1184="","",VLOOKUP(A1184,Config!K$6:L$26,2,FALSE))</f>
        <v/>
      </c>
    </row>
    <row r="1185" spans="2:2" x14ac:dyDescent="0.25">
      <c r="B1185" s="200" t="str">
        <f>IF(A1185="","",VLOOKUP(A1185,Config!K$6:L$26,2,FALSE))</f>
        <v/>
      </c>
    </row>
    <row r="1186" spans="2:2" x14ac:dyDescent="0.25">
      <c r="B1186" s="200" t="str">
        <f>IF(A1186="","",VLOOKUP(A1186,Config!K$6:L$26,2,FALSE))</f>
        <v/>
      </c>
    </row>
    <row r="1187" spans="2:2" x14ac:dyDescent="0.25">
      <c r="B1187" s="200" t="str">
        <f>IF(A1187="","",VLOOKUP(A1187,Config!K$6:L$26,2,FALSE))</f>
        <v/>
      </c>
    </row>
    <row r="1188" spans="2:2" x14ac:dyDescent="0.25">
      <c r="B1188" s="200" t="str">
        <f>IF(A1188="","",VLOOKUP(A1188,Config!K$6:L$26,2,FALSE))</f>
        <v/>
      </c>
    </row>
    <row r="1189" spans="2:2" x14ac:dyDescent="0.25">
      <c r="B1189" s="200" t="str">
        <f>IF(A1189="","",VLOOKUP(A1189,Config!K$6:L$26,2,FALSE))</f>
        <v/>
      </c>
    </row>
    <row r="1190" spans="2:2" x14ac:dyDescent="0.25">
      <c r="B1190" s="200" t="str">
        <f>IF(A1190="","",VLOOKUP(A1190,Config!K$6:L$26,2,FALSE))</f>
        <v/>
      </c>
    </row>
    <row r="1191" spans="2:2" x14ac:dyDescent="0.25">
      <c r="B1191" s="200" t="str">
        <f>IF(A1191="","",VLOOKUP(A1191,Config!K$6:L$26,2,FALSE))</f>
        <v/>
      </c>
    </row>
    <row r="1192" spans="2:2" x14ac:dyDescent="0.25">
      <c r="B1192" s="200" t="str">
        <f>IF(A1192="","",VLOOKUP(A1192,Config!K$6:L$26,2,FALSE))</f>
        <v/>
      </c>
    </row>
    <row r="1193" spans="2:2" x14ac:dyDescent="0.25">
      <c r="B1193" s="200" t="str">
        <f>IF(A1193="","",VLOOKUP(A1193,Config!K$6:L$26,2,FALSE))</f>
        <v/>
      </c>
    </row>
    <row r="1194" spans="2:2" x14ac:dyDescent="0.25">
      <c r="B1194" s="200" t="str">
        <f>IF(A1194="","",VLOOKUP(A1194,Config!K$6:L$26,2,FALSE))</f>
        <v/>
      </c>
    </row>
    <row r="1195" spans="2:2" x14ac:dyDescent="0.25">
      <c r="B1195" s="200" t="str">
        <f>IF(A1195="","",VLOOKUP(A1195,Config!K$6:L$26,2,FALSE))</f>
        <v/>
      </c>
    </row>
    <row r="1196" spans="2:2" x14ac:dyDescent="0.25">
      <c r="B1196" s="200" t="str">
        <f>IF(A1196="","",VLOOKUP(A1196,Config!K$6:L$26,2,FALSE))</f>
        <v/>
      </c>
    </row>
    <row r="1197" spans="2:2" x14ac:dyDescent="0.25">
      <c r="B1197" s="200" t="str">
        <f>IF(A1197="","",VLOOKUP(A1197,Config!K$6:L$26,2,FALSE))</f>
        <v/>
      </c>
    </row>
    <row r="1198" spans="2:2" x14ac:dyDescent="0.25">
      <c r="B1198" s="200" t="str">
        <f>IF(A1198="","",VLOOKUP(A1198,Config!K$6:L$26,2,FALSE))</f>
        <v/>
      </c>
    </row>
    <row r="1199" spans="2:2" x14ac:dyDescent="0.25">
      <c r="B1199" s="200" t="str">
        <f>IF(A1199="","",VLOOKUP(A1199,Config!K$6:L$26,2,FALSE))</f>
        <v/>
      </c>
    </row>
    <row r="1200" spans="2:2" x14ac:dyDescent="0.25">
      <c r="B1200" s="200" t="str">
        <f>IF(A1200="","",VLOOKUP(A1200,Config!K$6:L$26,2,FALSE))</f>
        <v/>
      </c>
    </row>
    <row r="1201" spans="2:2" x14ac:dyDescent="0.25">
      <c r="B1201" s="200" t="str">
        <f>IF(A1201="","",VLOOKUP(A1201,Config!K$6:L$26,2,FALSE))</f>
        <v/>
      </c>
    </row>
    <row r="1202" spans="2:2" x14ac:dyDescent="0.25">
      <c r="B1202" s="200" t="str">
        <f>IF(A1202="","",VLOOKUP(A1202,Config!K$6:L$26,2,FALSE))</f>
        <v/>
      </c>
    </row>
    <row r="1203" spans="2:2" x14ac:dyDescent="0.25">
      <c r="B1203" s="200" t="str">
        <f>IF(A1203="","",VLOOKUP(A1203,Config!K$6:L$26,2,FALSE))</f>
        <v/>
      </c>
    </row>
    <row r="1204" spans="2:2" x14ac:dyDescent="0.25">
      <c r="B1204" s="200" t="str">
        <f>IF(A1204="","",VLOOKUP(A1204,Config!K$6:L$26,2,FALSE))</f>
        <v/>
      </c>
    </row>
    <row r="1205" spans="2:2" x14ac:dyDescent="0.25">
      <c r="B1205" s="200" t="str">
        <f>IF(A1205="","",VLOOKUP(A1205,Config!K$6:L$26,2,FALSE))</f>
        <v/>
      </c>
    </row>
    <row r="1206" spans="2:2" x14ac:dyDescent="0.25">
      <c r="B1206" s="200" t="str">
        <f>IF(A1206="","",VLOOKUP(A1206,Config!K$6:L$26,2,FALSE))</f>
        <v/>
      </c>
    </row>
    <row r="1207" spans="2:2" x14ac:dyDescent="0.25">
      <c r="B1207" s="200" t="str">
        <f>IF(A1207="","",VLOOKUP(A1207,Config!K$6:L$26,2,FALSE))</f>
        <v/>
      </c>
    </row>
    <row r="1208" spans="2:2" x14ac:dyDescent="0.25">
      <c r="B1208" s="200" t="str">
        <f>IF(A1208="","",VLOOKUP(A1208,Config!K$6:L$26,2,FALSE))</f>
        <v/>
      </c>
    </row>
    <row r="1209" spans="2:2" x14ac:dyDescent="0.25">
      <c r="B1209" s="200" t="str">
        <f>IF(A1209="","",VLOOKUP(A1209,Config!K$6:L$26,2,FALSE))</f>
        <v/>
      </c>
    </row>
    <row r="1210" spans="2:2" x14ac:dyDescent="0.25">
      <c r="B1210" s="200" t="str">
        <f>IF(A1210="","",VLOOKUP(A1210,Config!K$6:L$26,2,FALSE))</f>
        <v/>
      </c>
    </row>
    <row r="1211" spans="2:2" x14ac:dyDescent="0.25">
      <c r="B1211" s="200" t="str">
        <f>IF(A1211="","",VLOOKUP(A1211,Config!K$6:L$26,2,FALSE))</f>
        <v/>
      </c>
    </row>
    <row r="1212" spans="2:2" x14ac:dyDescent="0.25">
      <c r="B1212" s="200" t="str">
        <f>IF(A1212="","",VLOOKUP(A1212,Config!K$6:L$26,2,FALSE))</f>
        <v/>
      </c>
    </row>
    <row r="1213" spans="2:2" x14ac:dyDescent="0.25">
      <c r="B1213" s="200" t="str">
        <f>IF(A1213="","",VLOOKUP(A1213,Config!K$6:L$26,2,FALSE))</f>
        <v/>
      </c>
    </row>
    <row r="1214" spans="2:2" x14ac:dyDescent="0.25">
      <c r="B1214" s="200" t="str">
        <f>IF(A1214="","",VLOOKUP(A1214,Config!K$6:L$26,2,FALSE))</f>
        <v/>
      </c>
    </row>
    <row r="1215" spans="2:2" x14ac:dyDescent="0.25">
      <c r="B1215" s="200" t="str">
        <f>IF(A1215="","",VLOOKUP(A1215,Config!K$6:L$26,2,FALSE))</f>
        <v/>
      </c>
    </row>
    <row r="1216" spans="2:2" x14ac:dyDescent="0.25">
      <c r="B1216" s="200" t="str">
        <f>IF(A1216="","",VLOOKUP(A1216,Config!K$6:L$26,2,FALSE))</f>
        <v/>
      </c>
    </row>
    <row r="1217" spans="2:2" x14ac:dyDescent="0.25">
      <c r="B1217" s="200" t="str">
        <f>IF(A1217="","",VLOOKUP(A1217,Config!K$6:L$26,2,FALSE))</f>
        <v/>
      </c>
    </row>
    <row r="1218" spans="2:2" x14ac:dyDescent="0.25">
      <c r="B1218" s="200" t="str">
        <f>IF(A1218="","",VLOOKUP(A1218,Config!K$6:L$26,2,FALSE))</f>
        <v/>
      </c>
    </row>
    <row r="1219" spans="2:2" x14ac:dyDescent="0.25">
      <c r="B1219" s="200" t="str">
        <f>IF(A1219="","",VLOOKUP(A1219,Config!K$6:L$26,2,FALSE))</f>
        <v/>
      </c>
    </row>
    <row r="1220" spans="2:2" x14ac:dyDescent="0.25">
      <c r="B1220" s="200" t="str">
        <f>IF(A1220="","",VLOOKUP(A1220,Config!K$6:L$26,2,FALSE))</f>
        <v/>
      </c>
    </row>
    <row r="1221" spans="2:2" x14ac:dyDescent="0.25">
      <c r="B1221" s="200" t="str">
        <f>IF(A1221="","",VLOOKUP(A1221,Config!K$6:L$26,2,FALSE))</f>
        <v/>
      </c>
    </row>
    <row r="1222" spans="2:2" x14ac:dyDescent="0.25">
      <c r="B1222" s="200" t="str">
        <f>IF(A1222="","",VLOOKUP(A1222,Config!K$6:L$26,2,FALSE))</f>
        <v/>
      </c>
    </row>
    <row r="1223" spans="2:2" x14ac:dyDescent="0.25">
      <c r="B1223" s="200" t="str">
        <f>IF(A1223="","",VLOOKUP(A1223,Config!K$6:L$26,2,FALSE))</f>
        <v/>
      </c>
    </row>
    <row r="1224" spans="2:2" x14ac:dyDescent="0.25">
      <c r="B1224" s="200" t="str">
        <f>IF(A1224="","",VLOOKUP(A1224,Config!K$6:L$26,2,FALSE))</f>
        <v/>
      </c>
    </row>
    <row r="1225" spans="2:2" x14ac:dyDescent="0.25">
      <c r="B1225" s="200" t="str">
        <f>IF(A1225="","",VLOOKUP(A1225,Config!K$6:L$26,2,FALSE))</f>
        <v/>
      </c>
    </row>
    <row r="1226" spans="2:2" x14ac:dyDescent="0.25">
      <c r="B1226" s="200" t="str">
        <f>IF(A1226="","",VLOOKUP(A1226,Config!K$6:L$26,2,FALSE))</f>
        <v/>
      </c>
    </row>
    <row r="1227" spans="2:2" x14ac:dyDescent="0.25">
      <c r="B1227" s="200" t="str">
        <f>IF(A1227="","",VLOOKUP(A1227,Config!K$6:L$26,2,FALSE))</f>
        <v/>
      </c>
    </row>
    <row r="1228" spans="2:2" x14ac:dyDescent="0.25">
      <c r="B1228" s="200" t="str">
        <f>IF(A1228="","",VLOOKUP(A1228,Config!K$6:L$26,2,FALSE))</f>
        <v/>
      </c>
    </row>
    <row r="1229" spans="2:2" x14ac:dyDescent="0.25">
      <c r="B1229" s="200" t="str">
        <f>IF(A1229="","",VLOOKUP(A1229,Config!K$6:L$26,2,FALSE))</f>
        <v/>
      </c>
    </row>
    <row r="1230" spans="2:2" x14ac:dyDescent="0.25">
      <c r="B1230" s="200" t="str">
        <f>IF(A1230="","",VLOOKUP(A1230,Config!K$6:L$26,2,FALSE))</f>
        <v/>
      </c>
    </row>
    <row r="1231" spans="2:2" x14ac:dyDescent="0.25">
      <c r="B1231" s="200" t="str">
        <f>IF(A1231="","",VLOOKUP(A1231,Config!K$6:L$26,2,FALSE))</f>
        <v/>
      </c>
    </row>
    <row r="1232" spans="2:2" x14ac:dyDescent="0.25">
      <c r="B1232" s="200" t="str">
        <f>IF(A1232="","",VLOOKUP(A1232,Config!K$6:L$26,2,FALSE))</f>
        <v/>
      </c>
    </row>
    <row r="1233" spans="2:2" x14ac:dyDescent="0.25">
      <c r="B1233" s="200" t="str">
        <f>IF(A1233="","",VLOOKUP(A1233,Config!K$6:L$26,2,FALSE))</f>
        <v/>
      </c>
    </row>
    <row r="1234" spans="2:2" x14ac:dyDescent="0.25">
      <c r="B1234" s="200" t="str">
        <f>IF(A1234="","",VLOOKUP(A1234,Config!K$6:L$26,2,FALSE))</f>
        <v/>
      </c>
    </row>
    <row r="1235" spans="2:2" x14ac:dyDescent="0.25">
      <c r="B1235" s="200" t="str">
        <f>IF(A1235="","",VLOOKUP(A1235,Config!K$6:L$26,2,FALSE))</f>
        <v/>
      </c>
    </row>
    <row r="1236" spans="2:2" x14ac:dyDescent="0.25">
      <c r="B1236" s="200" t="str">
        <f>IF(A1236="","",VLOOKUP(A1236,Config!K$6:L$26,2,FALSE))</f>
        <v/>
      </c>
    </row>
    <row r="1237" spans="2:2" x14ac:dyDescent="0.25">
      <c r="B1237" s="200" t="str">
        <f>IF(A1237="","",VLOOKUP(A1237,Config!K$6:L$26,2,FALSE))</f>
        <v/>
      </c>
    </row>
    <row r="1238" spans="2:2" x14ac:dyDescent="0.25">
      <c r="B1238" s="200" t="str">
        <f>IF(A1238="","",VLOOKUP(A1238,Config!K$6:L$26,2,FALSE))</f>
        <v/>
      </c>
    </row>
    <row r="1239" spans="2:2" x14ac:dyDescent="0.25">
      <c r="B1239" s="200" t="str">
        <f>IF(A1239="","",VLOOKUP(A1239,Config!K$6:L$26,2,FALSE))</f>
        <v/>
      </c>
    </row>
    <row r="1240" spans="2:2" x14ac:dyDescent="0.25">
      <c r="B1240" s="200" t="str">
        <f>IF(A1240="","",VLOOKUP(A1240,Config!K$6:L$26,2,FALSE))</f>
        <v/>
      </c>
    </row>
    <row r="1241" spans="2:2" x14ac:dyDescent="0.25">
      <c r="B1241" s="200" t="str">
        <f>IF(A1241="","",VLOOKUP(A1241,Config!K$6:L$26,2,FALSE))</f>
        <v/>
      </c>
    </row>
    <row r="1242" spans="2:2" x14ac:dyDescent="0.25">
      <c r="B1242" s="200" t="str">
        <f>IF(A1242="","",VLOOKUP(A1242,Config!K$6:L$26,2,FALSE))</f>
        <v/>
      </c>
    </row>
    <row r="1243" spans="2:2" x14ac:dyDescent="0.25">
      <c r="B1243" s="200" t="str">
        <f>IF(A1243="","",VLOOKUP(A1243,Config!K$6:L$26,2,FALSE))</f>
        <v/>
      </c>
    </row>
    <row r="1244" spans="2:2" x14ac:dyDescent="0.25">
      <c r="B1244" s="200" t="str">
        <f>IF(A1244="","",VLOOKUP(A1244,Config!K$6:L$26,2,FALSE))</f>
        <v/>
      </c>
    </row>
    <row r="1245" spans="2:2" x14ac:dyDescent="0.25">
      <c r="B1245" s="200" t="str">
        <f>IF(A1245="","",VLOOKUP(A1245,Config!K$6:L$26,2,FALSE))</f>
        <v/>
      </c>
    </row>
    <row r="1246" spans="2:2" x14ac:dyDescent="0.25">
      <c r="B1246" s="200" t="str">
        <f>IF(A1246="","",VLOOKUP(A1246,Config!K$6:L$26,2,FALSE))</f>
        <v/>
      </c>
    </row>
    <row r="1247" spans="2:2" x14ac:dyDescent="0.25">
      <c r="B1247" s="200" t="str">
        <f>IF(A1247="","",VLOOKUP(A1247,Config!K$6:L$26,2,FALSE))</f>
        <v/>
      </c>
    </row>
    <row r="1248" spans="2:2" x14ac:dyDescent="0.25">
      <c r="B1248" s="200" t="str">
        <f>IF(A1248="","",VLOOKUP(A1248,Config!K$6:L$26,2,FALSE))</f>
        <v/>
      </c>
    </row>
    <row r="1249" spans="2:2" x14ac:dyDescent="0.25">
      <c r="B1249" s="200" t="str">
        <f>IF(A1249="","",VLOOKUP(A1249,Config!K$6:L$26,2,FALSE))</f>
        <v/>
      </c>
    </row>
    <row r="1250" spans="2:2" x14ac:dyDescent="0.25">
      <c r="B1250" s="200" t="str">
        <f>IF(A1250="","",VLOOKUP(A1250,Config!K$6:L$26,2,FALSE))</f>
        <v/>
      </c>
    </row>
    <row r="1251" spans="2:2" x14ac:dyDescent="0.25">
      <c r="B1251" s="200" t="str">
        <f>IF(A1251="","",VLOOKUP(A1251,Config!K$6:L$26,2,FALSE))</f>
        <v/>
      </c>
    </row>
    <row r="1252" spans="2:2" x14ac:dyDescent="0.25">
      <c r="B1252" s="200" t="str">
        <f>IF(A1252="","",VLOOKUP(A1252,Config!K$6:L$26,2,FALSE))</f>
        <v/>
      </c>
    </row>
    <row r="1253" spans="2:2" x14ac:dyDescent="0.25">
      <c r="B1253" s="200" t="str">
        <f>IF(A1253="","",VLOOKUP(A1253,Config!K$6:L$26,2,FALSE))</f>
        <v/>
      </c>
    </row>
    <row r="1254" spans="2:2" x14ac:dyDescent="0.25">
      <c r="B1254" s="200" t="str">
        <f>IF(A1254="","",VLOOKUP(A1254,Config!K$6:L$26,2,FALSE))</f>
        <v/>
      </c>
    </row>
    <row r="1255" spans="2:2" x14ac:dyDescent="0.25">
      <c r="B1255" s="200" t="str">
        <f>IF(A1255="","",VLOOKUP(A1255,Config!K$6:L$26,2,FALSE))</f>
        <v/>
      </c>
    </row>
    <row r="1256" spans="2:2" x14ac:dyDescent="0.25">
      <c r="B1256" s="200" t="str">
        <f>IF(A1256="","",VLOOKUP(A1256,Config!K$6:L$26,2,FALSE))</f>
        <v/>
      </c>
    </row>
    <row r="1257" spans="2:2" x14ac:dyDescent="0.25">
      <c r="B1257" s="200" t="str">
        <f>IF(A1257="","",VLOOKUP(A1257,Config!K$6:L$26,2,FALSE))</f>
        <v/>
      </c>
    </row>
    <row r="1258" spans="2:2" x14ac:dyDescent="0.25">
      <c r="B1258" s="200" t="str">
        <f>IF(A1258="","",VLOOKUP(A1258,Config!K$6:L$26,2,FALSE))</f>
        <v/>
      </c>
    </row>
    <row r="1259" spans="2:2" x14ac:dyDescent="0.25">
      <c r="B1259" s="200" t="str">
        <f>IF(A1259="","",VLOOKUP(A1259,Config!K$6:L$26,2,FALSE))</f>
        <v/>
      </c>
    </row>
    <row r="1260" spans="2:2" x14ac:dyDescent="0.25">
      <c r="B1260" s="200" t="str">
        <f>IF(A1260="","",VLOOKUP(A1260,Config!K$6:L$26,2,FALSE))</f>
        <v/>
      </c>
    </row>
    <row r="1261" spans="2:2" x14ac:dyDescent="0.25">
      <c r="B1261" s="200" t="str">
        <f>IF(A1261="","",VLOOKUP(A1261,Config!K$6:L$26,2,FALSE))</f>
        <v/>
      </c>
    </row>
    <row r="1262" spans="2:2" x14ac:dyDescent="0.25">
      <c r="B1262" s="200" t="str">
        <f>IF(A1262="","",VLOOKUP(A1262,Config!K$6:L$26,2,FALSE))</f>
        <v/>
      </c>
    </row>
    <row r="1263" spans="2:2" x14ac:dyDescent="0.25">
      <c r="B1263" s="200" t="str">
        <f>IF(A1263="","",VLOOKUP(A1263,Config!K$6:L$26,2,FALSE))</f>
        <v/>
      </c>
    </row>
    <row r="1264" spans="2:2" x14ac:dyDescent="0.25">
      <c r="B1264" s="200" t="str">
        <f>IF(A1264="","",VLOOKUP(A1264,Config!K$6:L$26,2,FALSE))</f>
        <v/>
      </c>
    </row>
    <row r="1265" spans="2:2" x14ac:dyDescent="0.25">
      <c r="B1265" s="200" t="str">
        <f>IF(A1265="","",VLOOKUP(A1265,Config!K$6:L$26,2,FALSE))</f>
        <v/>
      </c>
    </row>
    <row r="1266" spans="2:2" x14ac:dyDescent="0.25">
      <c r="B1266" s="200" t="str">
        <f>IF(A1266="","",VLOOKUP(A1266,Config!K$6:L$26,2,FALSE))</f>
        <v/>
      </c>
    </row>
    <row r="1267" spans="2:2" x14ac:dyDescent="0.25">
      <c r="B1267" s="200" t="str">
        <f>IF(A1267="","",VLOOKUP(A1267,Config!K$6:L$26,2,FALSE))</f>
        <v/>
      </c>
    </row>
    <row r="1268" spans="2:2" x14ac:dyDescent="0.25">
      <c r="B1268" s="200" t="str">
        <f>IF(A1268="","",VLOOKUP(A1268,Config!K$6:L$26,2,FALSE))</f>
        <v/>
      </c>
    </row>
    <row r="1269" spans="2:2" x14ac:dyDescent="0.25">
      <c r="B1269" s="200" t="str">
        <f>IF(A1269="","",VLOOKUP(A1269,Config!K$6:L$26,2,FALSE))</f>
        <v/>
      </c>
    </row>
    <row r="1270" spans="2:2" x14ac:dyDescent="0.25">
      <c r="B1270" s="200" t="str">
        <f>IF(A1270="","",VLOOKUP(A1270,Config!K$6:L$26,2,FALSE))</f>
        <v/>
      </c>
    </row>
    <row r="1271" spans="2:2" x14ac:dyDescent="0.25">
      <c r="B1271" s="200" t="str">
        <f>IF(A1271="","",VLOOKUP(A1271,Config!K$6:L$26,2,FALSE))</f>
        <v/>
      </c>
    </row>
    <row r="1272" spans="2:2" x14ac:dyDescent="0.25">
      <c r="B1272" s="200" t="str">
        <f>IF(A1272="","",VLOOKUP(A1272,Config!K$6:L$26,2,FALSE))</f>
        <v/>
      </c>
    </row>
    <row r="1273" spans="2:2" x14ac:dyDescent="0.25">
      <c r="B1273" s="200" t="str">
        <f>IF(A1273="","",VLOOKUP(A1273,Config!K$6:L$26,2,FALSE))</f>
        <v/>
      </c>
    </row>
    <row r="1274" spans="2:2" x14ac:dyDescent="0.25">
      <c r="B1274" s="200" t="str">
        <f>IF(A1274="","",VLOOKUP(A1274,Config!K$6:L$26,2,FALSE))</f>
        <v/>
      </c>
    </row>
    <row r="1275" spans="2:2" x14ac:dyDescent="0.25">
      <c r="B1275" s="200" t="str">
        <f>IF(A1275="","",VLOOKUP(A1275,Config!K$6:L$26,2,FALSE))</f>
        <v/>
      </c>
    </row>
    <row r="1276" spans="2:2" x14ac:dyDescent="0.25">
      <c r="B1276" s="200" t="str">
        <f>IF(A1276="","",VLOOKUP(A1276,Config!K$6:L$26,2,FALSE))</f>
        <v/>
      </c>
    </row>
    <row r="1277" spans="2:2" x14ac:dyDescent="0.25">
      <c r="B1277" s="200" t="str">
        <f>IF(A1277="","",VLOOKUP(A1277,Config!K$6:L$26,2,FALSE))</f>
        <v/>
      </c>
    </row>
    <row r="1278" spans="2:2" x14ac:dyDescent="0.25">
      <c r="B1278" s="200" t="str">
        <f>IF(A1278="","",VLOOKUP(A1278,Config!K$6:L$26,2,FALSE))</f>
        <v/>
      </c>
    </row>
    <row r="1279" spans="2:2" x14ac:dyDescent="0.25">
      <c r="B1279" s="200" t="str">
        <f>IF(A1279="","",VLOOKUP(A1279,Config!K$6:L$26,2,FALSE))</f>
        <v/>
      </c>
    </row>
    <row r="1280" spans="2:2" x14ac:dyDescent="0.25">
      <c r="B1280" s="200" t="str">
        <f>IF(A1280="","",VLOOKUP(A1280,Config!K$6:L$26,2,FALSE))</f>
        <v/>
      </c>
    </row>
    <row r="1281" spans="2:2" x14ac:dyDescent="0.25">
      <c r="B1281" s="200" t="str">
        <f>IF(A1281="","",VLOOKUP(A1281,Config!K$6:L$26,2,FALSE))</f>
        <v/>
      </c>
    </row>
    <row r="1282" spans="2:2" x14ac:dyDescent="0.25">
      <c r="B1282" s="200" t="str">
        <f>IF(A1282="","",VLOOKUP(A1282,Config!K$6:L$26,2,FALSE))</f>
        <v/>
      </c>
    </row>
    <row r="1283" spans="2:2" x14ac:dyDescent="0.25">
      <c r="B1283" s="200" t="str">
        <f>IF(A1283="","",VLOOKUP(A1283,Config!K$6:L$26,2,FALSE))</f>
        <v/>
      </c>
    </row>
    <row r="1284" spans="2:2" x14ac:dyDescent="0.25">
      <c r="B1284" s="200" t="str">
        <f>IF(A1284="","",VLOOKUP(A1284,Config!K$6:L$26,2,FALSE))</f>
        <v/>
      </c>
    </row>
    <row r="1285" spans="2:2" x14ac:dyDescent="0.25">
      <c r="B1285" s="200" t="str">
        <f>IF(A1285="","",VLOOKUP(A1285,Config!K$6:L$26,2,FALSE))</f>
        <v/>
      </c>
    </row>
    <row r="1286" spans="2:2" x14ac:dyDescent="0.25">
      <c r="B1286" s="200" t="str">
        <f>IF(A1286="","",VLOOKUP(A1286,Config!K$6:L$26,2,FALSE))</f>
        <v/>
      </c>
    </row>
    <row r="1287" spans="2:2" x14ac:dyDescent="0.25">
      <c r="B1287" s="200" t="str">
        <f>IF(A1287="","",VLOOKUP(A1287,Config!K$6:L$26,2,FALSE))</f>
        <v/>
      </c>
    </row>
    <row r="1288" spans="2:2" x14ac:dyDescent="0.25">
      <c r="B1288" s="200" t="str">
        <f>IF(A1288="","",VLOOKUP(A1288,Config!K$6:L$26,2,FALSE))</f>
        <v/>
      </c>
    </row>
    <row r="1289" spans="2:2" x14ac:dyDescent="0.25">
      <c r="B1289" s="200" t="str">
        <f>IF(A1289="","",VLOOKUP(A1289,Config!K$6:L$26,2,FALSE))</f>
        <v/>
      </c>
    </row>
    <row r="1290" spans="2:2" x14ac:dyDescent="0.25">
      <c r="B1290" s="200" t="str">
        <f>IF(A1290="","",VLOOKUP(A1290,Config!K$6:L$26,2,FALSE))</f>
        <v/>
      </c>
    </row>
    <row r="1291" spans="2:2" x14ac:dyDescent="0.25">
      <c r="B1291" s="200" t="str">
        <f>IF(A1291="","",VLOOKUP(A1291,Config!K$6:L$26,2,FALSE))</f>
        <v/>
      </c>
    </row>
    <row r="1292" spans="2:2" x14ac:dyDescent="0.25">
      <c r="B1292" s="200" t="str">
        <f>IF(A1292="","",VLOOKUP(A1292,Config!K$6:L$26,2,FALSE))</f>
        <v/>
      </c>
    </row>
    <row r="1293" spans="2:2" x14ac:dyDescent="0.25">
      <c r="B1293" s="200" t="str">
        <f>IF(A1293="","",VLOOKUP(A1293,Config!K$6:L$26,2,FALSE))</f>
        <v/>
      </c>
    </row>
    <row r="1294" spans="2:2" x14ac:dyDescent="0.25">
      <c r="B1294" s="200" t="str">
        <f>IF(A1294="","",VLOOKUP(A1294,Config!K$6:L$26,2,FALSE))</f>
        <v/>
      </c>
    </row>
    <row r="1295" spans="2:2" x14ac:dyDescent="0.25">
      <c r="B1295" s="200" t="str">
        <f>IF(A1295="","",VLOOKUP(A1295,Config!K$6:L$26,2,FALSE))</f>
        <v/>
      </c>
    </row>
    <row r="1296" spans="2:2" x14ac:dyDescent="0.25">
      <c r="B1296" s="200" t="str">
        <f>IF(A1296="","",VLOOKUP(A1296,Config!K$6:L$26,2,FALSE))</f>
        <v/>
      </c>
    </row>
    <row r="1297" spans="2:2" x14ac:dyDescent="0.25">
      <c r="B1297" s="200" t="str">
        <f>IF(A1297="","",VLOOKUP(A1297,Config!K$6:L$26,2,FALSE))</f>
        <v/>
      </c>
    </row>
    <row r="1298" spans="2:2" x14ac:dyDescent="0.25">
      <c r="B1298" s="200" t="str">
        <f>IF(A1298="","",VLOOKUP(A1298,Config!K$6:L$26,2,FALSE))</f>
        <v/>
      </c>
    </row>
    <row r="1299" spans="2:2" x14ac:dyDescent="0.25">
      <c r="B1299" s="200" t="str">
        <f>IF(A1299="","",VLOOKUP(A1299,Config!K$6:L$26,2,FALSE))</f>
        <v/>
      </c>
    </row>
    <row r="1300" spans="2:2" x14ac:dyDescent="0.25">
      <c r="B1300" s="200" t="str">
        <f>IF(A1300="","",VLOOKUP(A1300,Config!K$6:L$26,2,FALSE))</f>
        <v/>
      </c>
    </row>
    <row r="1301" spans="2:2" x14ac:dyDescent="0.25">
      <c r="B1301" s="200" t="str">
        <f>IF(A1301="","",VLOOKUP(A1301,Config!K$6:L$26,2,FALSE))</f>
        <v/>
      </c>
    </row>
    <row r="1302" spans="2:2" x14ac:dyDescent="0.25">
      <c r="B1302" s="200" t="str">
        <f>IF(A1302="","",VLOOKUP(A1302,Config!K$6:L$26,2,FALSE))</f>
        <v/>
      </c>
    </row>
    <row r="1303" spans="2:2" x14ac:dyDescent="0.25">
      <c r="B1303" s="200" t="str">
        <f>IF(A1303="","",VLOOKUP(A1303,Config!K$6:L$26,2,FALSE))</f>
        <v/>
      </c>
    </row>
    <row r="1304" spans="2:2" x14ac:dyDescent="0.25">
      <c r="B1304" s="200" t="str">
        <f>IF(A1304="","",VLOOKUP(A1304,Config!K$6:L$26,2,FALSE))</f>
        <v/>
      </c>
    </row>
    <row r="1305" spans="2:2" x14ac:dyDescent="0.25">
      <c r="B1305" s="200" t="str">
        <f>IF(A1305="","",VLOOKUP(A1305,Config!K$6:L$26,2,FALSE))</f>
        <v/>
      </c>
    </row>
    <row r="1306" spans="2:2" x14ac:dyDescent="0.25">
      <c r="B1306" s="200" t="str">
        <f>IF(A1306="","",VLOOKUP(A1306,Config!K$6:L$26,2,FALSE))</f>
        <v/>
      </c>
    </row>
    <row r="1307" spans="2:2" x14ac:dyDescent="0.25">
      <c r="B1307" s="200" t="str">
        <f>IF(A1307="","",VLOOKUP(A1307,Config!K$6:L$26,2,FALSE))</f>
        <v/>
      </c>
    </row>
    <row r="1308" spans="2:2" x14ac:dyDescent="0.25">
      <c r="B1308" s="200" t="str">
        <f>IF(A1308="","",VLOOKUP(A1308,Config!K$6:L$26,2,FALSE))</f>
        <v/>
      </c>
    </row>
    <row r="1309" spans="2:2" x14ac:dyDescent="0.25">
      <c r="B1309" s="200" t="str">
        <f>IF(A1309="","",VLOOKUP(A1309,Config!K$6:L$26,2,FALSE))</f>
        <v/>
      </c>
    </row>
    <row r="1310" spans="2:2" x14ac:dyDescent="0.25">
      <c r="B1310" s="200" t="str">
        <f>IF(A1310="","",VLOOKUP(A1310,Config!K$6:L$26,2,FALSE))</f>
        <v/>
      </c>
    </row>
    <row r="1311" spans="2:2" x14ac:dyDescent="0.25">
      <c r="B1311" s="200" t="str">
        <f>IF(A1311="","",VLOOKUP(A1311,Config!K$6:L$26,2,FALSE))</f>
        <v/>
      </c>
    </row>
    <row r="1312" spans="2:2" x14ac:dyDescent="0.25">
      <c r="B1312" s="200" t="str">
        <f>IF(A1312="","",VLOOKUP(A1312,Config!K$6:L$26,2,FALSE))</f>
        <v/>
      </c>
    </row>
    <row r="1313" spans="2:2" x14ac:dyDescent="0.25">
      <c r="B1313" s="200" t="str">
        <f>IF(A1313="","",VLOOKUP(A1313,Config!K$6:L$26,2,FALSE))</f>
        <v/>
      </c>
    </row>
    <row r="1314" spans="2:2" x14ac:dyDescent="0.25">
      <c r="B1314" s="200" t="str">
        <f>IF(A1314="","",VLOOKUP(A1314,Config!K$6:L$26,2,FALSE))</f>
        <v/>
      </c>
    </row>
    <row r="1315" spans="2:2" x14ac:dyDescent="0.25">
      <c r="B1315" s="200" t="str">
        <f>IF(A1315="","",VLOOKUP(A1315,Config!K$6:L$26,2,FALSE))</f>
        <v/>
      </c>
    </row>
    <row r="1316" spans="2:2" x14ac:dyDescent="0.25">
      <c r="B1316" s="200" t="str">
        <f>IF(A1316="","",VLOOKUP(A1316,Config!K$6:L$26,2,FALSE))</f>
        <v/>
      </c>
    </row>
    <row r="1317" spans="2:2" x14ac:dyDescent="0.25">
      <c r="B1317" s="200" t="str">
        <f>IF(A1317="","",VLOOKUP(A1317,Config!K$6:L$26,2,FALSE))</f>
        <v/>
      </c>
    </row>
    <row r="1318" spans="2:2" x14ac:dyDescent="0.25">
      <c r="B1318" s="200" t="str">
        <f>IF(A1318="","",VLOOKUP(A1318,Config!K$6:L$26,2,FALSE))</f>
        <v/>
      </c>
    </row>
    <row r="1319" spans="2:2" x14ac:dyDescent="0.25">
      <c r="B1319" s="200" t="str">
        <f>IF(A1319="","",VLOOKUP(A1319,Config!K$6:L$26,2,FALSE))</f>
        <v/>
      </c>
    </row>
    <row r="1320" spans="2:2" x14ac:dyDescent="0.25">
      <c r="B1320" s="200" t="str">
        <f>IF(A1320="","",VLOOKUP(A1320,Config!K$6:L$26,2,FALSE))</f>
        <v/>
      </c>
    </row>
    <row r="1321" spans="2:2" x14ac:dyDescent="0.25">
      <c r="B1321" s="200" t="str">
        <f>IF(A1321="","",VLOOKUP(A1321,Config!K$6:L$26,2,FALSE))</f>
        <v/>
      </c>
    </row>
    <row r="1322" spans="2:2" x14ac:dyDescent="0.25">
      <c r="B1322" s="200" t="str">
        <f>IF(A1322="","",VLOOKUP(A1322,Config!K$6:L$26,2,FALSE))</f>
        <v/>
      </c>
    </row>
    <row r="1323" spans="2:2" x14ac:dyDescent="0.25">
      <c r="B1323" s="200" t="str">
        <f>IF(A1323="","",VLOOKUP(A1323,Config!K$6:L$26,2,FALSE))</f>
        <v/>
      </c>
    </row>
    <row r="1324" spans="2:2" x14ac:dyDescent="0.25">
      <c r="B1324" s="200" t="str">
        <f>IF(A1324="","",VLOOKUP(A1324,Config!K$6:L$26,2,FALSE))</f>
        <v/>
      </c>
    </row>
    <row r="1325" spans="2:2" x14ac:dyDescent="0.25">
      <c r="B1325" s="200" t="str">
        <f>IF(A1325="","",VLOOKUP(A1325,Config!K$6:L$26,2,FALSE))</f>
        <v/>
      </c>
    </row>
    <row r="1326" spans="2:2" x14ac:dyDescent="0.25">
      <c r="B1326" s="200" t="str">
        <f>IF(A1326="","",VLOOKUP(A1326,Config!K$6:L$26,2,FALSE))</f>
        <v/>
      </c>
    </row>
    <row r="1327" spans="2:2" x14ac:dyDescent="0.25">
      <c r="B1327" s="200" t="str">
        <f>IF(A1327="","",VLOOKUP(A1327,Config!K$6:L$26,2,FALSE))</f>
        <v/>
      </c>
    </row>
    <row r="1328" spans="2:2" x14ac:dyDescent="0.25">
      <c r="B1328" s="200" t="str">
        <f>IF(A1328="","",VLOOKUP(A1328,Config!K$6:L$26,2,FALSE))</f>
        <v/>
      </c>
    </row>
    <row r="1329" spans="2:2" x14ac:dyDescent="0.25">
      <c r="B1329" s="200" t="str">
        <f>IF(A1329="","",VLOOKUP(A1329,Config!K$6:L$26,2,FALSE))</f>
        <v/>
      </c>
    </row>
    <row r="1330" spans="2:2" x14ac:dyDescent="0.25">
      <c r="B1330" s="200" t="str">
        <f>IF(A1330="","",VLOOKUP(A1330,Config!K$6:L$26,2,FALSE))</f>
        <v/>
      </c>
    </row>
    <row r="1331" spans="2:2" x14ac:dyDescent="0.25">
      <c r="B1331" s="200" t="str">
        <f>IF(A1331="","",VLOOKUP(A1331,Config!K$6:L$26,2,FALSE))</f>
        <v/>
      </c>
    </row>
    <row r="1332" spans="2:2" x14ac:dyDescent="0.25">
      <c r="B1332" s="200" t="str">
        <f>IF(A1332="","",VLOOKUP(A1332,Config!K$6:L$26,2,FALSE))</f>
        <v/>
      </c>
    </row>
    <row r="1333" spans="2:2" x14ac:dyDescent="0.25">
      <c r="B1333" s="200" t="str">
        <f>IF(A1333="","",VLOOKUP(A1333,Config!K$6:L$26,2,FALSE))</f>
        <v/>
      </c>
    </row>
    <row r="1334" spans="2:2" x14ac:dyDescent="0.25">
      <c r="B1334" s="200" t="str">
        <f>IF(A1334="","",VLOOKUP(A1334,Config!K$6:L$26,2,FALSE))</f>
        <v/>
      </c>
    </row>
    <row r="1335" spans="2:2" x14ac:dyDescent="0.25">
      <c r="B1335" s="200" t="str">
        <f>IF(A1335="","",VLOOKUP(A1335,Config!K$6:L$26,2,FALSE))</f>
        <v/>
      </c>
    </row>
    <row r="1336" spans="2:2" x14ac:dyDescent="0.25">
      <c r="B1336" s="200" t="str">
        <f>IF(A1336="","",VLOOKUP(A1336,Config!K$6:L$26,2,FALSE))</f>
        <v/>
      </c>
    </row>
    <row r="1337" spans="2:2" x14ac:dyDescent="0.25">
      <c r="B1337" s="200" t="str">
        <f>IF(A1337="","",VLOOKUP(A1337,Config!K$6:L$26,2,FALSE))</f>
        <v/>
      </c>
    </row>
    <row r="1338" spans="2:2" x14ac:dyDescent="0.25">
      <c r="B1338" s="200" t="str">
        <f>IF(A1338="","",VLOOKUP(A1338,Config!K$6:L$26,2,FALSE))</f>
        <v/>
      </c>
    </row>
    <row r="1339" spans="2:2" x14ac:dyDescent="0.25">
      <c r="B1339" s="200" t="str">
        <f>IF(A1339="","",VLOOKUP(A1339,Config!K$6:L$26,2,FALSE))</f>
        <v/>
      </c>
    </row>
    <row r="1340" spans="2:2" x14ac:dyDescent="0.25">
      <c r="B1340" s="200" t="str">
        <f>IF(A1340="","",VLOOKUP(A1340,Config!K$6:L$26,2,FALSE))</f>
        <v/>
      </c>
    </row>
    <row r="1341" spans="2:2" x14ac:dyDescent="0.25">
      <c r="B1341" s="200" t="str">
        <f>IF(A1341="","",VLOOKUP(A1341,Config!K$6:L$26,2,FALSE))</f>
        <v/>
      </c>
    </row>
    <row r="1342" spans="2:2" x14ac:dyDescent="0.25">
      <c r="B1342" s="200" t="str">
        <f>IF(A1342="","",VLOOKUP(A1342,Config!K$6:L$26,2,FALSE))</f>
        <v/>
      </c>
    </row>
    <row r="1343" spans="2:2" x14ac:dyDescent="0.25">
      <c r="B1343" s="200" t="str">
        <f>IF(A1343="","",VLOOKUP(A1343,Config!K$6:L$26,2,FALSE))</f>
        <v/>
      </c>
    </row>
    <row r="1344" spans="2:2" x14ac:dyDescent="0.25">
      <c r="B1344" s="200" t="str">
        <f>IF(A1344="","",VLOOKUP(A1344,Config!K$6:L$26,2,FALSE))</f>
        <v/>
      </c>
    </row>
    <row r="1345" spans="2:2" x14ac:dyDescent="0.25">
      <c r="B1345" s="200" t="str">
        <f>IF(A1345="","",VLOOKUP(A1345,Config!K$6:L$26,2,FALSE))</f>
        <v/>
      </c>
    </row>
    <row r="1346" spans="2:2" x14ac:dyDescent="0.25">
      <c r="B1346" s="200" t="str">
        <f>IF(A1346="","",VLOOKUP(A1346,Config!K$6:L$26,2,FALSE))</f>
        <v/>
      </c>
    </row>
    <row r="1347" spans="2:2" x14ac:dyDescent="0.25">
      <c r="B1347" s="200" t="str">
        <f>IF(A1347="","",VLOOKUP(A1347,Config!K$6:L$26,2,FALSE))</f>
        <v/>
      </c>
    </row>
    <row r="1348" spans="2:2" x14ac:dyDescent="0.25">
      <c r="B1348" s="200" t="str">
        <f>IF(A1348="","",VLOOKUP(A1348,Config!K$6:L$26,2,FALSE))</f>
        <v/>
      </c>
    </row>
    <row r="1349" spans="2:2" x14ac:dyDescent="0.25">
      <c r="B1349" s="200" t="str">
        <f>IF(A1349="","",VLOOKUP(A1349,Config!K$6:L$26,2,FALSE))</f>
        <v/>
      </c>
    </row>
    <row r="1350" spans="2:2" x14ac:dyDescent="0.25">
      <c r="B1350" s="200" t="str">
        <f>IF(A1350="","",VLOOKUP(A1350,Config!K$6:L$26,2,FALSE))</f>
        <v/>
      </c>
    </row>
    <row r="1351" spans="2:2" x14ac:dyDescent="0.25">
      <c r="B1351" s="200" t="str">
        <f>IF(A1351="","",VLOOKUP(A1351,Config!K$6:L$26,2,FALSE))</f>
        <v/>
      </c>
    </row>
    <row r="1352" spans="2:2" x14ac:dyDescent="0.25">
      <c r="B1352" s="200" t="str">
        <f>IF(A1352="","",VLOOKUP(A1352,Config!K$6:L$26,2,FALSE))</f>
        <v/>
      </c>
    </row>
    <row r="1353" spans="2:2" x14ac:dyDescent="0.25">
      <c r="B1353" s="200" t="str">
        <f>IF(A1353="","",VLOOKUP(A1353,Config!K$6:L$26,2,FALSE))</f>
        <v/>
      </c>
    </row>
    <row r="1354" spans="2:2" x14ac:dyDescent="0.25">
      <c r="B1354" s="200" t="str">
        <f>IF(A1354="","",VLOOKUP(A1354,Config!K$6:L$26,2,FALSE))</f>
        <v/>
      </c>
    </row>
    <row r="1355" spans="2:2" x14ac:dyDescent="0.25">
      <c r="B1355" s="200" t="str">
        <f>IF(A1355="","",VLOOKUP(A1355,Config!K$6:L$26,2,FALSE))</f>
        <v/>
      </c>
    </row>
    <row r="1356" spans="2:2" x14ac:dyDescent="0.25">
      <c r="B1356" s="200" t="str">
        <f>IF(A1356="","",VLOOKUP(A1356,Config!K$6:L$26,2,FALSE))</f>
        <v/>
      </c>
    </row>
    <row r="1357" spans="2:2" x14ac:dyDescent="0.25">
      <c r="B1357" s="200" t="str">
        <f>IF(A1357="","",VLOOKUP(A1357,Config!K$6:L$26,2,FALSE))</f>
        <v/>
      </c>
    </row>
    <row r="1358" spans="2:2" x14ac:dyDescent="0.25">
      <c r="B1358" s="200" t="str">
        <f>IF(A1358="","",VLOOKUP(A1358,Config!K$6:L$26,2,FALSE))</f>
        <v/>
      </c>
    </row>
    <row r="1359" spans="2:2" x14ac:dyDescent="0.25">
      <c r="B1359" s="200" t="str">
        <f>IF(A1359="","",VLOOKUP(A1359,Config!K$6:L$26,2,FALSE))</f>
        <v/>
      </c>
    </row>
    <row r="1360" spans="2:2" x14ac:dyDescent="0.25">
      <c r="B1360" s="200" t="str">
        <f>IF(A1360="","",VLOOKUP(A1360,Config!K$6:L$26,2,FALSE))</f>
        <v/>
      </c>
    </row>
    <row r="1361" spans="2:2" x14ac:dyDescent="0.25">
      <c r="B1361" s="200" t="str">
        <f>IF(A1361="","",VLOOKUP(A1361,Config!K$6:L$26,2,FALSE))</f>
        <v/>
      </c>
    </row>
    <row r="1362" spans="2:2" x14ac:dyDescent="0.25">
      <c r="B1362" s="200" t="str">
        <f>IF(A1362="","",VLOOKUP(A1362,Config!K$6:L$26,2,FALSE))</f>
        <v/>
      </c>
    </row>
    <row r="1363" spans="2:2" x14ac:dyDescent="0.25">
      <c r="B1363" s="200" t="str">
        <f>IF(A1363="","",VLOOKUP(A1363,Config!K$6:L$26,2,FALSE))</f>
        <v/>
      </c>
    </row>
    <row r="1364" spans="2:2" x14ac:dyDescent="0.25">
      <c r="B1364" s="200" t="str">
        <f>IF(A1364="","",VLOOKUP(A1364,Config!K$6:L$26,2,FALSE))</f>
        <v/>
      </c>
    </row>
    <row r="1365" spans="2:2" x14ac:dyDescent="0.25">
      <c r="B1365" s="200" t="str">
        <f>IF(A1365="","",VLOOKUP(A1365,Config!K$6:L$26,2,FALSE))</f>
        <v/>
      </c>
    </row>
    <row r="1366" spans="2:2" x14ac:dyDescent="0.25">
      <c r="B1366" s="200" t="str">
        <f>IF(A1366="","",VLOOKUP(A1366,Config!K$6:L$26,2,FALSE))</f>
        <v/>
      </c>
    </row>
    <row r="1367" spans="2:2" x14ac:dyDescent="0.25">
      <c r="B1367" s="200" t="str">
        <f>IF(A1367="","",VLOOKUP(A1367,Config!K$6:L$26,2,FALSE))</f>
        <v/>
      </c>
    </row>
    <row r="1368" spans="2:2" x14ac:dyDescent="0.25">
      <c r="B1368" s="200" t="str">
        <f>IF(A1368="","",VLOOKUP(A1368,Config!K$6:L$26,2,FALSE))</f>
        <v/>
      </c>
    </row>
    <row r="1369" spans="2:2" x14ac:dyDescent="0.25">
      <c r="B1369" s="200" t="str">
        <f>IF(A1369="","",VLOOKUP(A1369,Config!K$6:L$26,2,FALSE))</f>
        <v/>
      </c>
    </row>
    <row r="1370" spans="2:2" x14ac:dyDescent="0.25">
      <c r="B1370" s="200" t="str">
        <f>IF(A1370="","",VLOOKUP(A1370,Config!K$6:L$26,2,FALSE))</f>
        <v/>
      </c>
    </row>
    <row r="1371" spans="2:2" x14ac:dyDescent="0.25">
      <c r="B1371" s="200" t="str">
        <f>IF(A1371="","",VLOOKUP(A1371,Config!K$6:L$26,2,FALSE))</f>
        <v/>
      </c>
    </row>
    <row r="1372" spans="2:2" x14ac:dyDescent="0.25">
      <c r="B1372" s="200" t="str">
        <f>IF(A1372="","",VLOOKUP(A1372,Config!K$6:L$26,2,FALSE))</f>
        <v/>
      </c>
    </row>
    <row r="1373" spans="2:2" x14ac:dyDescent="0.25">
      <c r="B1373" s="200" t="str">
        <f>IF(A1373="","",VLOOKUP(A1373,Config!K$6:L$26,2,FALSE))</f>
        <v/>
      </c>
    </row>
    <row r="1374" spans="2:2" x14ac:dyDescent="0.25">
      <c r="B1374" s="200" t="str">
        <f>IF(A1374="","",VLOOKUP(A1374,Config!K$6:L$26,2,FALSE))</f>
        <v/>
      </c>
    </row>
    <row r="1375" spans="2:2" x14ac:dyDescent="0.25">
      <c r="B1375" s="200" t="str">
        <f>IF(A1375="","",VLOOKUP(A1375,Config!K$6:L$26,2,FALSE))</f>
        <v/>
      </c>
    </row>
    <row r="1376" spans="2:2" x14ac:dyDescent="0.25">
      <c r="B1376" s="200" t="str">
        <f>IF(A1376="","",VLOOKUP(A1376,Config!K$6:L$26,2,FALSE))</f>
        <v/>
      </c>
    </row>
    <row r="1377" spans="2:2" x14ac:dyDescent="0.25">
      <c r="B1377" s="200" t="str">
        <f>IF(A1377="","",VLOOKUP(A1377,Config!K$6:L$26,2,FALSE))</f>
        <v/>
      </c>
    </row>
    <row r="1378" spans="2:2" x14ac:dyDescent="0.25">
      <c r="B1378" s="200" t="str">
        <f>IF(A1378="","",VLOOKUP(A1378,Config!K$6:L$26,2,FALSE))</f>
        <v/>
      </c>
    </row>
    <row r="1379" spans="2:2" x14ac:dyDescent="0.25">
      <c r="B1379" s="200" t="str">
        <f>IF(A1379="","",VLOOKUP(A1379,Config!K$6:L$26,2,FALSE))</f>
        <v/>
      </c>
    </row>
    <row r="1380" spans="2:2" x14ac:dyDescent="0.25">
      <c r="B1380" s="200" t="str">
        <f>IF(A1380="","",VLOOKUP(A1380,Config!K$6:L$26,2,FALSE))</f>
        <v/>
      </c>
    </row>
    <row r="1381" spans="2:2" x14ac:dyDescent="0.25">
      <c r="B1381" s="200" t="str">
        <f>IF(A1381="","",VLOOKUP(A1381,Config!K$6:L$26,2,FALSE))</f>
        <v/>
      </c>
    </row>
    <row r="1382" spans="2:2" x14ac:dyDescent="0.25">
      <c r="B1382" s="200" t="str">
        <f>IF(A1382="","",VLOOKUP(A1382,Config!K$6:L$26,2,FALSE))</f>
        <v/>
      </c>
    </row>
    <row r="1383" spans="2:2" x14ac:dyDescent="0.25">
      <c r="B1383" s="200" t="str">
        <f>IF(A1383="","",VLOOKUP(A1383,Config!K$6:L$26,2,FALSE))</f>
        <v/>
      </c>
    </row>
    <row r="1384" spans="2:2" x14ac:dyDescent="0.25">
      <c r="B1384" s="200" t="str">
        <f>IF(A1384="","",VLOOKUP(A1384,Config!K$6:L$26,2,FALSE))</f>
        <v/>
      </c>
    </row>
    <row r="1385" spans="2:2" x14ac:dyDescent="0.25">
      <c r="B1385" s="200" t="str">
        <f>IF(A1385="","",VLOOKUP(A1385,Config!K$6:L$26,2,FALSE))</f>
        <v/>
      </c>
    </row>
    <row r="1386" spans="2:2" x14ac:dyDescent="0.25">
      <c r="B1386" s="200" t="str">
        <f>IF(A1386="","",VLOOKUP(A1386,Config!K$6:L$26,2,FALSE))</f>
        <v/>
      </c>
    </row>
    <row r="1387" spans="2:2" x14ac:dyDescent="0.25">
      <c r="B1387" s="200" t="str">
        <f>IF(A1387="","",VLOOKUP(A1387,Config!K$6:L$26,2,FALSE))</f>
        <v/>
      </c>
    </row>
    <row r="1388" spans="2:2" x14ac:dyDescent="0.25">
      <c r="B1388" s="200" t="str">
        <f>IF(A1388="","",VLOOKUP(A1388,Config!K$6:L$26,2,FALSE))</f>
        <v/>
      </c>
    </row>
    <row r="1389" spans="2:2" x14ac:dyDescent="0.25">
      <c r="B1389" s="200" t="str">
        <f>IF(A1389="","",VLOOKUP(A1389,Config!K$6:L$26,2,FALSE))</f>
        <v/>
      </c>
    </row>
    <row r="1390" spans="2:2" x14ac:dyDescent="0.25">
      <c r="B1390" s="200" t="str">
        <f>IF(A1390="","",VLOOKUP(A1390,Config!K$6:L$26,2,FALSE))</f>
        <v/>
      </c>
    </row>
    <row r="1391" spans="2:2" x14ac:dyDescent="0.25">
      <c r="B1391" s="200" t="str">
        <f>IF(A1391="","",VLOOKUP(A1391,Config!K$6:L$26,2,FALSE))</f>
        <v/>
      </c>
    </row>
    <row r="1392" spans="2:2" x14ac:dyDescent="0.25">
      <c r="B1392" s="200" t="str">
        <f>IF(A1392="","",VLOOKUP(A1392,Config!K$6:L$26,2,FALSE))</f>
        <v/>
      </c>
    </row>
    <row r="1393" spans="2:2" x14ac:dyDescent="0.25">
      <c r="B1393" s="200" t="str">
        <f>IF(A1393="","",VLOOKUP(A1393,Config!K$6:L$26,2,FALSE))</f>
        <v/>
      </c>
    </row>
    <row r="1394" spans="2:2" x14ac:dyDescent="0.25">
      <c r="B1394" s="200" t="str">
        <f>IF(A1394="","",VLOOKUP(A1394,Config!K$6:L$26,2,FALSE))</f>
        <v/>
      </c>
    </row>
    <row r="1395" spans="2:2" x14ac:dyDescent="0.25">
      <c r="B1395" s="200" t="str">
        <f>IF(A1395="","",VLOOKUP(A1395,Config!K$6:L$26,2,FALSE))</f>
        <v/>
      </c>
    </row>
    <row r="1396" spans="2:2" x14ac:dyDescent="0.25">
      <c r="B1396" s="200" t="str">
        <f>IF(A1396="","",VLOOKUP(A1396,Config!K$6:L$26,2,FALSE))</f>
        <v/>
      </c>
    </row>
    <row r="1397" spans="2:2" x14ac:dyDescent="0.25">
      <c r="B1397" s="200" t="str">
        <f>IF(A1397="","",VLOOKUP(A1397,Config!K$6:L$26,2,FALSE))</f>
        <v/>
      </c>
    </row>
    <row r="1398" spans="2:2" x14ac:dyDescent="0.25">
      <c r="B1398" s="200" t="str">
        <f>IF(A1398="","",VLOOKUP(A1398,Config!K$6:L$26,2,FALSE))</f>
        <v/>
      </c>
    </row>
    <row r="1399" spans="2:2" x14ac:dyDescent="0.25">
      <c r="B1399" s="200" t="str">
        <f>IF(A1399="","",VLOOKUP(A1399,Config!K$6:L$26,2,FALSE))</f>
        <v/>
      </c>
    </row>
    <row r="1400" spans="2:2" x14ac:dyDescent="0.25">
      <c r="B1400" s="200" t="str">
        <f>IF(A1400="","",VLOOKUP(A1400,Config!K$6:L$26,2,FALSE))</f>
        <v/>
      </c>
    </row>
    <row r="1401" spans="2:2" x14ac:dyDescent="0.25">
      <c r="B1401" s="200" t="str">
        <f>IF(A1401="","",VLOOKUP(A1401,Config!K$6:L$26,2,FALSE))</f>
        <v/>
      </c>
    </row>
    <row r="1402" spans="2:2" x14ac:dyDescent="0.25">
      <c r="B1402" s="200" t="str">
        <f>IF(A1402="","",VLOOKUP(A1402,Config!K$6:L$26,2,FALSE))</f>
        <v/>
      </c>
    </row>
    <row r="1403" spans="2:2" x14ac:dyDescent="0.25">
      <c r="B1403" s="200" t="str">
        <f>IF(A1403="","",VLOOKUP(A1403,Config!K$6:L$26,2,FALSE))</f>
        <v/>
      </c>
    </row>
    <row r="1404" spans="2:2" x14ac:dyDescent="0.25">
      <c r="B1404" s="200" t="str">
        <f>IF(A1404="","",VLOOKUP(A1404,Config!K$6:L$26,2,FALSE))</f>
        <v/>
      </c>
    </row>
    <row r="1405" spans="2:2" x14ac:dyDescent="0.25">
      <c r="B1405" s="200" t="str">
        <f>IF(A1405="","",VLOOKUP(A1405,Config!K$6:L$26,2,FALSE))</f>
        <v/>
      </c>
    </row>
    <row r="1406" spans="2:2" x14ac:dyDescent="0.25">
      <c r="B1406" s="200" t="str">
        <f>IF(A1406="","",VLOOKUP(A1406,Config!K$6:L$26,2,FALSE))</f>
        <v/>
      </c>
    </row>
    <row r="1407" spans="2:2" x14ac:dyDescent="0.25">
      <c r="B1407" s="200" t="str">
        <f>IF(A1407="","",VLOOKUP(A1407,Config!K$6:L$26,2,FALSE))</f>
        <v/>
      </c>
    </row>
    <row r="1408" spans="2:2" x14ac:dyDescent="0.25">
      <c r="B1408" s="200" t="str">
        <f>IF(A1408="","",VLOOKUP(A1408,Config!K$6:L$26,2,FALSE))</f>
        <v/>
      </c>
    </row>
    <row r="1409" spans="2:2" x14ac:dyDescent="0.25">
      <c r="B1409" s="200" t="str">
        <f>IF(A1409="","",VLOOKUP(A1409,Config!K$6:L$26,2,FALSE))</f>
        <v/>
      </c>
    </row>
    <row r="1410" spans="2:2" x14ac:dyDescent="0.25">
      <c r="B1410" s="200" t="str">
        <f>IF(A1410="","",VLOOKUP(A1410,Config!K$6:L$26,2,FALSE))</f>
        <v/>
      </c>
    </row>
    <row r="1411" spans="2:2" x14ac:dyDescent="0.25">
      <c r="B1411" s="200" t="str">
        <f>IF(A1411="","",VLOOKUP(A1411,Config!K$6:L$26,2,FALSE))</f>
        <v/>
      </c>
    </row>
    <row r="1412" spans="2:2" x14ac:dyDescent="0.25">
      <c r="B1412" s="200" t="str">
        <f>IF(A1412="","",VLOOKUP(A1412,Config!K$6:L$26,2,FALSE))</f>
        <v/>
      </c>
    </row>
    <row r="1413" spans="2:2" x14ac:dyDescent="0.25">
      <c r="B1413" s="200" t="str">
        <f>IF(A1413="","",VLOOKUP(A1413,Config!K$6:L$26,2,FALSE))</f>
        <v/>
      </c>
    </row>
    <row r="1414" spans="2:2" x14ac:dyDescent="0.25">
      <c r="B1414" s="200" t="str">
        <f>IF(A1414="","",VLOOKUP(A1414,Config!K$6:L$26,2,FALSE))</f>
        <v/>
      </c>
    </row>
    <row r="1415" spans="2:2" x14ac:dyDescent="0.25">
      <c r="B1415" s="200" t="str">
        <f>IF(A1415="","",VLOOKUP(A1415,Config!K$6:L$26,2,FALSE))</f>
        <v/>
      </c>
    </row>
    <row r="1416" spans="2:2" x14ac:dyDescent="0.25">
      <c r="B1416" s="200" t="str">
        <f>IF(A1416="","",VLOOKUP(A1416,Config!K$6:L$26,2,FALSE))</f>
        <v/>
      </c>
    </row>
    <row r="1417" spans="2:2" x14ac:dyDescent="0.25">
      <c r="B1417" s="200" t="str">
        <f>IF(A1417="","",VLOOKUP(A1417,Config!K$6:L$26,2,FALSE))</f>
        <v/>
      </c>
    </row>
    <row r="1418" spans="2:2" x14ac:dyDescent="0.25">
      <c r="B1418" s="200" t="str">
        <f>IF(A1418="","",VLOOKUP(A1418,Config!K$6:L$26,2,FALSE))</f>
        <v/>
      </c>
    </row>
    <row r="1419" spans="2:2" x14ac:dyDescent="0.25">
      <c r="B1419" s="200" t="str">
        <f>IF(A1419="","",VLOOKUP(A1419,Config!K$6:L$26,2,FALSE))</f>
        <v/>
      </c>
    </row>
    <row r="1420" spans="2:2" x14ac:dyDescent="0.25">
      <c r="B1420" s="200" t="str">
        <f>IF(A1420="","",VLOOKUP(A1420,Config!K$6:L$26,2,FALSE))</f>
        <v/>
      </c>
    </row>
    <row r="1421" spans="2:2" x14ac:dyDescent="0.25">
      <c r="B1421" s="200" t="str">
        <f>IF(A1421="","",VLOOKUP(A1421,Config!K$6:L$26,2,FALSE))</f>
        <v/>
      </c>
    </row>
    <row r="1422" spans="2:2" x14ac:dyDescent="0.25">
      <c r="B1422" s="200" t="str">
        <f>IF(A1422="","",VLOOKUP(A1422,Config!K$6:L$26,2,FALSE))</f>
        <v/>
      </c>
    </row>
    <row r="1423" spans="2:2" x14ac:dyDescent="0.25">
      <c r="B1423" s="200" t="str">
        <f>IF(A1423="","",VLOOKUP(A1423,Config!K$6:L$26,2,FALSE))</f>
        <v/>
      </c>
    </row>
    <row r="1424" spans="2:2" x14ac:dyDescent="0.25">
      <c r="B1424" s="200" t="str">
        <f>IF(A1424="","",VLOOKUP(A1424,Config!K$6:L$26,2,FALSE))</f>
        <v/>
      </c>
    </row>
    <row r="1425" spans="2:2" x14ac:dyDescent="0.25">
      <c r="B1425" s="200" t="str">
        <f>IF(A1425="","",VLOOKUP(A1425,Config!K$6:L$26,2,FALSE))</f>
        <v/>
      </c>
    </row>
    <row r="1426" spans="2:2" x14ac:dyDescent="0.25">
      <c r="B1426" s="200" t="str">
        <f>IF(A1426="","",VLOOKUP(A1426,Config!K$6:L$26,2,FALSE))</f>
        <v/>
      </c>
    </row>
    <row r="1427" spans="2:2" x14ac:dyDescent="0.25">
      <c r="B1427" s="200" t="str">
        <f>IF(A1427="","",VLOOKUP(A1427,Config!K$6:L$26,2,FALSE))</f>
        <v/>
      </c>
    </row>
    <row r="1428" spans="2:2" x14ac:dyDescent="0.25">
      <c r="B1428" s="200" t="str">
        <f>IF(A1428="","",VLOOKUP(A1428,Config!K$6:L$26,2,FALSE))</f>
        <v/>
      </c>
    </row>
    <row r="1429" spans="2:2" x14ac:dyDescent="0.25">
      <c r="B1429" s="200" t="str">
        <f>IF(A1429="","",VLOOKUP(A1429,Config!K$6:L$26,2,FALSE))</f>
        <v/>
      </c>
    </row>
    <row r="1430" spans="2:2" x14ac:dyDescent="0.25">
      <c r="B1430" s="200" t="str">
        <f>IF(A1430="","",VLOOKUP(A1430,Config!K$6:L$26,2,FALSE))</f>
        <v/>
      </c>
    </row>
    <row r="1431" spans="2:2" x14ac:dyDescent="0.25">
      <c r="B1431" s="200" t="str">
        <f>IF(A1431="","",VLOOKUP(A1431,Config!K$6:L$26,2,FALSE))</f>
        <v/>
      </c>
    </row>
    <row r="1432" spans="2:2" x14ac:dyDescent="0.25">
      <c r="B1432" s="200" t="str">
        <f>IF(A1432="","",VLOOKUP(A1432,Config!K$6:L$26,2,FALSE))</f>
        <v/>
      </c>
    </row>
    <row r="1433" spans="2:2" x14ac:dyDescent="0.25">
      <c r="B1433" s="200" t="str">
        <f>IF(A1433="","",VLOOKUP(A1433,Config!K$6:L$26,2,FALSE))</f>
        <v/>
      </c>
    </row>
    <row r="1434" spans="2:2" x14ac:dyDescent="0.25">
      <c r="B1434" s="200" t="str">
        <f>IF(A1434="","",VLOOKUP(A1434,Config!K$6:L$26,2,FALSE))</f>
        <v/>
      </c>
    </row>
    <row r="1435" spans="2:2" x14ac:dyDescent="0.25">
      <c r="B1435" s="200" t="str">
        <f>IF(A1435="","",VLOOKUP(A1435,Config!K$6:L$26,2,FALSE))</f>
        <v/>
      </c>
    </row>
    <row r="1436" spans="2:2" x14ac:dyDescent="0.25">
      <c r="B1436" s="200" t="str">
        <f>IF(A1436="","",VLOOKUP(A1436,Config!K$6:L$26,2,FALSE))</f>
        <v/>
      </c>
    </row>
    <row r="1437" spans="2:2" x14ac:dyDescent="0.25">
      <c r="B1437" s="200" t="str">
        <f>IF(A1437="","",VLOOKUP(A1437,Config!K$6:L$26,2,FALSE))</f>
        <v/>
      </c>
    </row>
    <row r="1438" spans="2:2" x14ac:dyDescent="0.25">
      <c r="B1438" s="200" t="str">
        <f>IF(A1438="","",VLOOKUP(A1438,Config!K$6:L$26,2,FALSE))</f>
        <v/>
      </c>
    </row>
    <row r="1439" spans="2:2" x14ac:dyDescent="0.25">
      <c r="B1439" s="200" t="str">
        <f>IF(A1439="","",VLOOKUP(A1439,Config!K$6:L$26,2,FALSE))</f>
        <v/>
      </c>
    </row>
    <row r="1440" spans="2:2" x14ac:dyDescent="0.25">
      <c r="B1440" s="200" t="str">
        <f>IF(A1440="","",VLOOKUP(A1440,Config!K$6:L$26,2,FALSE))</f>
        <v/>
      </c>
    </row>
    <row r="1441" spans="2:2" x14ac:dyDescent="0.25">
      <c r="B1441" s="200" t="str">
        <f>IF(A1441="","",VLOOKUP(A1441,Config!K$6:L$26,2,FALSE))</f>
        <v/>
      </c>
    </row>
    <row r="1442" spans="2:2" x14ac:dyDescent="0.25">
      <c r="B1442" s="200" t="str">
        <f>IF(A1442="","",VLOOKUP(A1442,Config!K$6:L$26,2,FALSE))</f>
        <v/>
      </c>
    </row>
    <row r="1443" spans="2:2" x14ac:dyDescent="0.25">
      <c r="B1443" s="200" t="str">
        <f>IF(A1443="","",VLOOKUP(A1443,Config!K$6:L$26,2,FALSE))</f>
        <v/>
      </c>
    </row>
    <row r="1444" spans="2:2" x14ac:dyDescent="0.25">
      <c r="B1444" s="200" t="str">
        <f>IF(A1444="","",VLOOKUP(A1444,Config!K$6:L$26,2,FALSE))</f>
        <v/>
      </c>
    </row>
    <row r="1445" spans="2:2" x14ac:dyDescent="0.25">
      <c r="B1445" s="200" t="str">
        <f>IF(A1445="","",VLOOKUP(A1445,Config!K$6:L$26,2,FALSE))</f>
        <v/>
      </c>
    </row>
    <row r="1446" spans="2:2" x14ac:dyDescent="0.25">
      <c r="B1446" s="200" t="str">
        <f>IF(A1446="","",VLOOKUP(A1446,Config!K$6:L$26,2,FALSE))</f>
        <v/>
      </c>
    </row>
    <row r="1447" spans="2:2" x14ac:dyDescent="0.25">
      <c r="B1447" s="200" t="str">
        <f>IF(A1447="","",VLOOKUP(A1447,Config!K$6:L$26,2,FALSE))</f>
        <v/>
      </c>
    </row>
    <row r="1448" spans="2:2" x14ac:dyDescent="0.25">
      <c r="B1448" s="200" t="str">
        <f>IF(A1448="","",VLOOKUP(A1448,Config!K$6:L$26,2,FALSE))</f>
        <v/>
      </c>
    </row>
    <row r="1449" spans="2:2" x14ac:dyDescent="0.25">
      <c r="B1449" s="200" t="str">
        <f>IF(A1449="","",VLOOKUP(A1449,Config!K$6:L$26,2,FALSE))</f>
        <v/>
      </c>
    </row>
    <row r="1450" spans="2:2" x14ac:dyDescent="0.25">
      <c r="B1450" s="200" t="str">
        <f>IF(A1450="","",VLOOKUP(A1450,Config!K$6:L$26,2,FALSE))</f>
        <v/>
      </c>
    </row>
    <row r="1451" spans="2:2" x14ac:dyDescent="0.25">
      <c r="B1451" s="200" t="str">
        <f>IF(A1451="","",VLOOKUP(A1451,Config!K$6:L$26,2,FALSE))</f>
        <v/>
      </c>
    </row>
    <row r="1452" spans="2:2" x14ac:dyDescent="0.25">
      <c r="B1452" s="200" t="str">
        <f>IF(A1452="","",VLOOKUP(A1452,Config!K$6:L$26,2,FALSE))</f>
        <v/>
      </c>
    </row>
    <row r="1453" spans="2:2" x14ac:dyDescent="0.25">
      <c r="B1453" s="200" t="str">
        <f>IF(A1453="","",VLOOKUP(A1453,Config!K$6:L$26,2,FALSE))</f>
        <v/>
      </c>
    </row>
    <row r="1454" spans="2:2" x14ac:dyDescent="0.25">
      <c r="B1454" s="200" t="str">
        <f>IF(A1454="","",VLOOKUP(A1454,Config!K$6:L$26,2,FALSE))</f>
        <v/>
      </c>
    </row>
    <row r="1455" spans="2:2" x14ac:dyDescent="0.25">
      <c r="B1455" s="200" t="str">
        <f>IF(A1455="","",VLOOKUP(A1455,Config!K$6:L$26,2,FALSE))</f>
        <v/>
      </c>
    </row>
    <row r="1456" spans="2:2" x14ac:dyDescent="0.25">
      <c r="B1456" s="200" t="str">
        <f>IF(A1456="","",VLOOKUP(A1456,Config!K$6:L$26,2,FALSE))</f>
        <v/>
      </c>
    </row>
    <row r="1457" spans="2:2" x14ac:dyDescent="0.25">
      <c r="B1457" s="200" t="str">
        <f>IF(A1457="","",VLOOKUP(A1457,Config!K$6:L$26,2,FALSE))</f>
        <v/>
      </c>
    </row>
    <row r="1458" spans="2:2" x14ac:dyDescent="0.25">
      <c r="B1458" s="200" t="str">
        <f>IF(A1458="","",VLOOKUP(A1458,Config!K$6:L$26,2,FALSE))</f>
        <v/>
      </c>
    </row>
    <row r="1459" spans="2:2" x14ac:dyDescent="0.25">
      <c r="B1459" s="200" t="str">
        <f>IF(A1459="","",VLOOKUP(A1459,Config!K$6:L$26,2,FALSE))</f>
        <v/>
      </c>
    </row>
    <row r="1460" spans="2:2" x14ac:dyDescent="0.25">
      <c r="B1460" s="200" t="str">
        <f>IF(A1460="","",VLOOKUP(A1460,Config!K$6:L$26,2,FALSE))</f>
        <v/>
      </c>
    </row>
    <row r="1461" spans="2:2" x14ac:dyDescent="0.25">
      <c r="B1461" s="200" t="str">
        <f>IF(A1461="","",VLOOKUP(A1461,Config!K$6:L$26,2,FALSE))</f>
        <v/>
      </c>
    </row>
    <row r="1462" spans="2:2" x14ac:dyDescent="0.25">
      <c r="B1462" s="200" t="str">
        <f>IF(A1462="","",VLOOKUP(A1462,Config!K$6:L$26,2,FALSE))</f>
        <v/>
      </c>
    </row>
    <row r="1463" spans="2:2" x14ac:dyDescent="0.25">
      <c r="B1463" s="200" t="str">
        <f>IF(A1463="","",VLOOKUP(A1463,Config!K$6:L$26,2,FALSE))</f>
        <v/>
      </c>
    </row>
    <row r="1464" spans="2:2" x14ac:dyDescent="0.25">
      <c r="B1464" s="200" t="str">
        <f>IF(A1464="","",VLOOKUP(A1464,Config!K$6:L$26,2,FALSE))</f>
        <v/>
      </c>
    </row>
    <row r="1465" spans="2:2" x14ac:dyDescent="0.25">
      <c r="B1465" s="200" t="str">
        <f>IF(A1465="","",VLOOKUP(A1465,Config!K$6:L$26,2,FALSE))</f>
        <v/>
      </c>
    </row>
    <row r="1466" spans="2:2" x14ac:dyDescent="0.25">
      <c r="B1466" s="200" t="str">
        <f>IF(A1466="","",VLOOKUP(A1466,Config!K$6:L$26,2,FALSE))</f>
        <v/>
      </c>
    </row>
    <row r="1467" spans="2:2" x14ac:dyDescent="0.25">
      <c r="B1467" s="200" t="str">
        <f>IF(A1467="","",VLOOKUP(A1467,Config!K$6:L$26,2,FALSE))</f>
        <v/>
      </c>
    </row>
    <row r="1468" spans="2:2" x14ac:dyDescent="0.25">
      <c r="B1468" s="200" t="str">
        <f>IF(A1468="","",VLOOKUP(A1468,Config!K$6:L$26,2,FALSE))</f>
        <v/>
      </c>
    </row>
    <row r="1469" spans="2:2" x14ac:dyDescent="0.25">
      <c r="B1469" s="200" t="str">
        <f>IF(A1469="","",VLOOKUP(A1469,Config!K$6:L$26,2,FALSE))</f>
        <v/>
      </c>
    </row>
    <row r="1470" spans="2:2" x14ac:dyDescent="0.25">
      <c r="B1470" s="200" t="str">
        <f>IF(A1470="","",VLOOKUP(A1470,Config!K$6:L$26,2,FALSE))</f>
        <v/>
      </c>
    </row>
    <row r="1471" spans="2:2" x14ac:dyDescent="0.25">
      <c r="B1471" s="200" t="str">
        <f>IF(A1471="","",VLOOKUP(A1471,Config!K$6:L$26,2,FALSE))</f>
        <v/>
      </c>
    </row>
    <row r="1472" spans="2:2" x14ac:dyDescent="0.25">
      <c r="B1472" s="200" t="str">
        <f>IF(A1472="","",VLOOKUP(A1472,Config!K$6:L$26,2,FALSE))</f>
        <v/>
      </c>
    </row>
    <row r="1473" spans="2:2" x14ac:dyDescent="0.25">
      <c r="B1473" s="200" t="str">
        <f>IF(A1473="","",VLOOKUP(A1473,Config!K$6:L$26,2,FALSE))</f>
        <v/>
      </c>
    </row>
    <row r="1474" spans="2:2" x14ac:dyDescent="0.25">
      <c r="B1474" s="200" t="str">
        <f>IF(A1474="","",VLOOKUP(A1474,Config!K$6:L$26,2,FALSE))</f>
        <v/>
      </c>
    </row>
    <row r="1475" spans="2:2" x14ac:dyDescent="0.25">
      <c r="B1475" s="200" t="str">
        <f>IF(A1475="","",VLOOKUP(A1475,Config!K$6:L$26,2,FALSE))</f>
        <v/>
      </c>
    </row>
    <row r="1476" spans="2:2" x14ac:dyDescent="0.25">
      <c r="B1476" s="200" t="str">
        <f>IF(A1476="","",VLOOKUP(A1476,Config!K$6:L$26,2,FALSE))</f>
        <v/>
      </c>
    </row>
    <row r="1477" spans="2:2" x14ac:dyDescent="0.25">
      <c r="B1477" s="200" t="str">
        <f>IF(A1477="","",VLOOKUP(A1477,Config!K$6:L$26,2,FALSE))</f>
        <v/>
      </c>
    </row>
    <row r="1478" spans="2:2" x14ac:dyDescent="0.25">
      <c r="B1478" s="200" t="str">
        <f>IF(A1478="","",VLOOKUP(A1478,Config!K$6:L$26,2,FALSE))</f>
        <v/>
      </c>
    </row>
    <row r="1479" spans="2:2" x14ac:dyDescent="0.25">
      <c r="B1479" s="200" t="str">
        <f>IF(A1479="","",VLOOKUP(A1479,Config!K$6:L$26,2,FALSE))</f>
        <v/>
      </c>
    </row>
    <row r="1480" spans="2:2" x14ac:dyDescent="0.25">
      <c r="B1480" s="200" t="str">
        <f>IF(A1480="","",VLOOKUP(A1480,Config!K$6:L$26,2,FALSE))</f>
        <v/>
      </c>
    </row>
    <row r="1481" spans="2:2" x14ac:dyDescent="0.25">
      <c r="B1481" s="200" t="str">
        <f>IF(A1481="","",VLOOKUP(A1481,Config!K$6:L$26,2,FALSE))</f>
        <v/>
      </c>
    </row>
    <row r="1482" spans="2:2" x14ac:dyDescent="0.25">
      <c r="B1482" s="200" t="str">
        <f>IF(A1482="","",VLOOKUP(A1482,Config!K$6:L$26,2,FALSE))</f>
        <v/>
      </c>
    </row>
    <row r="1483" spans="2:2" x14ac:dyDescent="0.25">
      <c r="B1483" s="200" t="str">
        <f>IF(A1483="","",VLOOKUP(A1483,Config!K$6:L$26,2,FALSE))</f>
        <v/>
      </c>
    </row>
    <row r="1484" spans="2:2" x14ac:dyDescent="0.25">
      <c r="B1484" s="200" t="str">
        <f>IF(A1484="","",VLOOKUP(A1484,Config!K$6:L$26,2,FALSE))</f>
        <v/>
      </c>
    </row>
    <row r="1485" spans="2:2" x14ac:dyDescent="0.25">
      <c r="B1485" s="200" t="str">
        <f>IF(A1485="","",VLOOKUP(A1485,Config!K$6:L$26,2,FALSE))</f>
        <v/>
      </c>
    </row>
    <row r="1486" spans="2:2" x14ac:dyDescent="0.25">
      <c r="B1486" s="200" t="str">
        <f>IF(A1486="","",VLOOKUP(A1486,Config!K$6:L$26,2,FALSE))</f>
        <v/>
      </c>
    </row>
    <row r="1487" spans="2:2" x14ac:dyDescent="0.25">
      <c r="B1487" s="200" t="str">
        <f>IF(A1487="","",VLOOKUP(A1487,Config!K$6:L$26,2,FALSE))</f>
        <v/>
      </c>
    </row>
    <row r="1488" spans="2:2" x14ac:dyDescent="0.25">
      <c r="B1488" s="200" t="str">
        <f>IF(A1488="","",VLOOKUP(A1488,Config!K$6:L$26,2,FALSE))</f>
        <v/>
      </c>
    </row>
    <row r="1489" spans="2:2" x14ac:dyDescent="0.25">
      <c r="B1489" s="200" t="str">
        <f>IF(A1489="","",VLOOKUP(A1489,Config!K$6:L$26,2,FALSE))</f>
        <v/>
      </c>
    </row>
    <row r="1490" spans="2:2" x14ac:dyDescent="0.25">
      <c r="B1490" s="200" t="str">
        <f>IF(A1490="","",VLOOKUP(A1490,Config!K$6:L$26,2,FALSE))</f>
        <v/>
      </c>
    </row>
    <row r="1491" spans="2:2" x14ac:dyDescent="0.25">
      <c r="B1491" s="200" t="str">
        <f>IF(A1491="","",VLOOKUP(A1491,Config!K$6:L$26,2,FALSE))</f>
        <v/>
      </c>
    </row>
    <row r="1492" spans="2:2" x14ac:dyDescent="0.25">
      <c r="B1492" s="200" t="str">
        <f>IF(A1492="","",VLOOKUP(A1492,Config!K$6:L$26,2,FALSE))</f>
        <v/>
      </c>
    </row>
    <row r="1493" spans="2:2" x14ac:dyDescent="0.25">
      <c r="B1493" s="200" t="str">
        <f>IF(A1493="","",VLOOKUP(A1493,Config!K$6:L$26,2,FALSE))</f>
        <v/>
      </c>
    </row>
    <row r="1494" spans="2:2" x14ac:dyDescent="0.25">
      <c r="B1494" s="200" t="str">
        <f>IF(A1494="","",VLOOKUP(A1494,Config!K$6:L$26,2,FALSE))</f>
        <v/>
      </c>
    </row>
    <row r="1495" spans="2:2" x14ac:dyDescent="0.25">
      <c r="B1495" s="200" t="str">
        <f>IF(A1495="","",VLOOKUP(A1495,Config!K$6:L$26,2,FALSE))</f>
        <v/>
      </c>
    </row>
    <row r="1496" spans="2:2" x14ac:dyDescent="0.25">
      <c r="B1496" s="200" t="str">
        <f>IF(A1496="","",VLOOKUP(A1496,Config!K$6:L$26,2,FALSE))</f>
        <v/>
      </c>
    </row>
    <row r="1497" spans="2:2" x14ac:dyDescent="0.25">
      <c r="B1497" s="200" t="str">
        <f>IF(A1497="","",VLOOKUP(A1497,Config!K$6:L$26,2,FALSE))</f>
        <v/>
      </c>
    </row>
    <row r="1498" spans="2:2" x14ac:dyDescent="0.25">
      <c r="B1498" s="200" t="str">
        <f>IF(A1498="","",VLOOKUP(A1498,Config!K$6:L$26,2,FALSE))</f>
        <v/>
      </c>
    </row>
    <row r="1499" spans="2:2" x14ac:dyDescent="0.25">
      <c r="B1499" s="200" t="str">
        <f>IF(A1499="","",VLOOKUP(A1499,Config!K$6:L$26,2,FALSE))</f>
        <v/>
      </c>
    </row>
    <row r="1500" spans="2:2" x14ac:dyDescent="0.25">
      <c r="B1500" s="200" t="str">
        <f>IF(A1500="","",VLOOKUP(A1500,Config!K$6:L$26,2,FALSE))</f>
        <v/>
      </c>
    </row>
    <row r="1501" spans="2:2" x14ac:dyDescent="0.25">
      <c r="B1501" s="200" t="str">
        <f>IF(A1501="","",VLOOKUP(A1501,Config!K$6:L$26,2,FALSE))</f>
        <v/>
      </c>
    </row>
    <row r="1502" spans="2:2" x14ac:dyDescent="0.25">
      <c r="B1502" s="200" t="str">
        <f>IF(A1502="","",VLOOKUP(A1502,Config!K$6:L$26,2,FALSE))</f>
        <v/>
      </c>
    </row>
    <row r="1503" spans="2:2" x14ac:dyDescent="0.25">
      <c r="B1503" s="200" t="str">
        <f>IF(A1503="","",VLOOKUP(A1503,Config!K$6:L$26,2,FALSE))</f>
        <v/>
      </c>
    </row>
    <row r="1504" spans="2:2" x14ac:dyDescent="0.25">
      <c r="B1504" s="200" t="str">
        <f>IF(A1504="","",VLOOKUP(A1504,Config!K$6:L$26,2,FALSE))</f>
        <v/>
      </c>
    </row>
    <row r="1505" spans="2:2" x14ac:dyDescent="0.25">
      <c r="B1505" s="200" t="str">
        <f>IF(A1505="","",VLOOKUP(A1505,Config!K$6:L$26,2,FALSE))</f>
        <v/>
      </c>
    </row>
    <row r="1506" spans="2:2" x14ac:dyDescent="0.25">
      <c r="B1506" s="200" t="str">
        <f>IF(A1506="","",VLOOKUP(A1506,Config!K$6:L$26,2,FALSE))</f>
        <v/>
      </c>
    </row>
    <row r="1507" spans="2:2" x14ac:dyDescent="0.25">
      <c r="B1507" s="200" t="str">
        <f>IF(A1507="","",VLOOKUP(A1507,Config!K$6:L$26,2,FALSE))</f>
        <v/>
      </c>
    </row>
    <row r="1508" spans="2:2" x14ac:dyDescent="0.25">
      <c r="B1508" s="200" t="str">
        <f>IF(A1508="","",VLOOKUP(A1508,Config!K$6:L$26,2,FALSE))</f>
        <v/>
      </c>
    </row>
    <row r="1509" spans="2:2" x14ac:dyDescent="0.25">
      <c r="B1509" s="200" t="str">
        <f>IF(A1509="","",VLOOKUP(A1509,Config!K$6:L$26,2,FALSE))</f>
        <v/>
      </c>
    </row>
    <row r="1510" spans="2:2" x14ac:dyDescent="0.25">
      <c r="B1510" s="200" t="str">
        <f>IF(A1510="","",VLOOKUP(A1510,Config!K$6:L$26,2,FALSE))</f>
        <v/>
      </c>
    </row>
    <row r="1511" spans="2:2" x14ac:dyDescent="0.25">
      <c r="B1511" s="200" t="str">
        <f>IF(A1511="","",VLOOKUP(A1511,Config!K$6:L$26,2,FALSE))</f>
        <v/>
      </c>
    </row>
    <row r="1512" spans="2:2" x14ac:dyDescent="0.25">
      <c r="B1512" s="200" t="str">
        <f>IF(A1512="","",VLOOKUP(A1512,Config!K$6:L$26,2,FALSE))</f>
        <v/>
      </c>
    </row>
    <row r="1513" spans="2:2" x14ac:dyDescent="0.25">
      <c r="B1513" s="200" t="str">
        <f>IF(A1513="","",VLOOKUP(A1513,Config!K$6:L$26,2,FALSE))</f>
        <v/>
      </c>
    </row>
    <row r="1514" spans="2:2" x14ac:dyDescent="0.25">
      <c r="B1514" s="200" t="str">
        <f>IF(A1514="","",VLOOKUP(A1514,Config!K$6:L$26,2,FALSE))</f>
        <v/>
      </c>
    </row>
    <row r="1515" spans="2:2" x14ac:dyDescent="0.25">
      <c r="B1515" s="200" t="str">
        <f>IF(A1515="","",VLOOKUP(A1515,Config!K$6:L$26,2,FALSE))</f>
        <v/>
      </c>
    </row>
    <row r="1516" spans="2:2" x14ac:dyDescent="0.25">
      <c r="B1516" s="200" t="str">
        <f>IF(A1516="","",VLOOKUP(A1516,Config!K$6:L$26,2,FALSE))</f>
        <v/>
      </c>
    </row>
    <row r="1517" spans="2:2" x14ac:dyDescent="0.25">
      <c r="B1517" s="200" t="str">
        <f>IF(A1517="","",VLOOKUP(A1517,Config!K$6:L$26,2,FALSE))</f>
        <v/>
      </c>
    </row>
    <row r="1518" spans="2:2" x14ac:dyDescent="0.25">
      <c r="B1518" s="200" t="str">
        <f>IF(A1518="","",VLOOKUP(A1518,Config!K$6:L$26,2,FALSE))</f>
        <v/>
      </c>
    </row>
    <row r="1519" spans="2:2" x14ac:dyDescent="0.25">
      <c r="B1519" s="200" t="str">
        <f>IF(A1519="","",VLOOKUP(A1519,Config!K$6:L$26,2,FALSE))</f>
        <v/>
      </c>
    </row>
    <row r="1520" spans="2:2" x14ac:dyDescent="0.25">
      <c r="B1520" s="200" t="str">
        <f>IF(A1520="","",VLOOKUP(A1520,Config!K$6:L$26,2,FALSE))</f>
        <v/>
      </c>
    </row>
    <row r="1521" spans="2:2" x14ac:dyDescent="0.25">
      <c r="B1521" s="200" t="str">
        <f>IF(A1521="","",VLOOKUP(A1521,Config!K$6:L$26,2,FALSE))</f>
        <v/>
      </c>
    </row>
    <row r="1522" spans="2:2" x14ac:dyDescent="0.25">
      <c r="B1522" s="200" t="str">
        <f>IF(A1522="","",VLOOKUP(A1522,Config!K$6:L$26,2,FALSE))</f>
        <v/>
      </c>
    </row>
    <row r="1523" spans="2:2" x14ac:dyDescent="0.25">
      <c r="B1523" s="200" t="str">
        <f>IF(A1523="","",VLOOKUP(A1523,Config!K$6:L$26,2,FALSE))</f>
        <v/>
      </c>
    </row>
    <row r="1524" spans="2:2" x14ac:dyDescent="0.25">
      <c r="B1524" s="200" t="str">
        <f>IF(A1524="","",VLOOKUP(A1524,Config!K$6:L$26,2,FALSE))</f>
        <v/>
      </c>
    </row>
    <row r="1525" spans="2:2" x14ac:dyDescent="0.25">
      <c r="B1525" s="200" t="str">
        <f>IF(A1525="","",VLOOKUP(A1525,Config!K$6:L$26,2,FALSE))</f>
        <v/>
      </c>
    </row>
    <row r="1526" spans="2:2" x14ac:dyDescent="0.25">
      <c r="B1526" s="200" t="str">
        <f>IF(A1526="","",VLOOKUP(A1526,Config!K$6:L$26,2,FALSE))</f>
        <v/>
      </c>
    </row>
    <row r="1527" spans="2:2" x14ac:dyDescent="0.25">
      <c r="B1527" s="200" t="str">
        <f>IF(A1527="","",VLOOKUP(A1527,Config!K$6:L$26,2,FALSE))</f>
        <v/>
      </c>
    </row>
    <row r="1528" spans="2:2" x14ac:dyDescent="0.25">
      <c r="B1528" s="200" t="str">
        <f>IF(A1528="","",VLOOKUP(A1528,Config!K$6:L$26,2,FALSE))</f>
        <v/>
      </c>
    </row>
    <row r="1529" spans="2:2" x14ac:dyDescent="0.25">
      <c r="B1529" s="200" t="str">
        <f>IF(A1529="","",VLOOKUP(A1529,Config!K$6:L$26,2,FALSE))</f>
        <v/>
      </c>
    </row>
    <row r="1530" spans="2:2" x14ac:dyDescent="0.25">
      <c r="B1530" s="200" t="str">
        <f>IF(A1530="","",VLOOKUP(A1530,Config!K$6:L$26,2,FALSE))</f>
        <v/>
      </c>
    </row>
    <row r="1531" spans="2:2" x14ac:dyDescent="0.25">
      <c r="B1531" s="200" t="str">
        <f>IF(A1531="","",VLOOKUP(A1531,Config!K$6:L$26,2,FALSE))</f>
        <v/>
      </c>
    </row>
    <row r="1532" spans="2:2" x14ac:dyDescent="0.25">
      <c r="B1532" s="200" t="str">
        <f>IF(A1532="","",VLOOKUP(A1532,Config!K$6:L$26,2,FALSE))</f>
        <v/>
      </c>
    </row>
    <row r="1533" spans="2:2" x14ac:dyDescent="0.25">
      <c r="B1533" s="200" t="str">
        <f>IF(A1533="","",VLOOKUP(A1533,Config!K$6:L$26,2,FALSE))</f>
        <v/>
      </c>
    </row>
    <row r="1534" spans="2:2" x14ac:dyDescent="0.25">
      <c r="B1534" s="200" t="str">
        <f>IF(A1534="","",VLOOKUP(A1534,Config!K$6:L$26,2,FALSE))</f>
        <v/>
      </c>
    </row>
    <row r="1535" spans="2:2" x14ac:dyDescent="0.25">
      <c r="B1535" s="200" t="str">
        <f>IF(A1535="","",VLOOKUP(A1535,Config!K$6:L$26,2,FALSE))</f>
        <v/>
      </c>
    </row>
    <row r="1536" spans="2:2" x14ac:dyDescent="0.25">
      <c r="B1536" s="200" t="str">
        <f>IF(A1536="","",VLOOKUP(A1536,Config!K$6:L$26,2,FALSE))</f>
        <v/>
      </c>
    </row>
    <row r="1537" spans="2:2" x14ac:dyDescent="0.25">
      <c r="B1537" s="200" t="str">
        <f>IF(A1537="","",VLOOKUP(A1537,Config!K$6:L$26,2,FALSE))</f>
        <v/>
      </c>
    </row>
    <row r="1538" spans="2:2" x14ac:dyDescent="0.25">
      <c r="B1538" s="200" t="str">
        <f>IF(A1538="","",VLOOKUP(A1538,Config!K$6:L$26,2,FALSE))</f>
        <v/>
      </c>
    </row>
    <row r="1539" spans="2:2" x14ac:dyDescent="0.25">
      <c r="B1539" s="200" t="str">
        <f>IF(A1539="","",VLOOKUP(A1539,Config!K$6:L$26,2,FALSE))</f>
        <v/>
      </c>
    </row>
    <row r="1540" spans="2:2" x14ac:dyDescent="0.25">
      <c r="B1540" s="200" t="str">
        <f>IF(A1540="","",VLOOKUP(A1540,Config!K$6:L$26,2,FALSE))</f>
        <v/>
      </c>
    </row>
    <row r="1541" spans="2:2" x14ac:dyDescent="0.25">
      <c r="B1541" s="200" t="str">
        <f>IF(A1541="","",VLOOKUP(A1541,Config!K$6:L$26,2,FALSE))</f>
        <v/>
      </c>
    </row>
    <row r="1542" spans="2:2" x14ac:dyDescent="0.25">
      <c r="B1542" s="200" t="str">
        <f>IF(A1542="","",VLOOKUP(A1542,Config!K$6:L$26,2,FALSE))</f>
        <v/>
      </c>
    </row>
    <row r="1543" spans="2:2" x14ac:dyDescent="0.25">
      <c r="B1543" s="200" t="str">
        <f>IF(A1543="","",VLOOKUP(A1543,Config!K$6:L$26,2,FALSE))</f>
        <v/>
      </c>
    </row>
    <row r="1544" spans="2:2" x14ac:dyDescent="0.25">
      <c r="B1544" s="200" t="str">
        <f>IF(A1544="","",VLOOKUP(A1544,Config!K$6:L$26,2,FALSE))</f>
        <v/>
      </c>
    </row>
    <row r="1545" spans="2:2" x14ac:dyDescent="0.25">
      <c r="B1545" s="200" t="str">
        <f>IF(A1545="","",VLOOKUP(A1545,Config!K$6:L$26,2,FALSE))</f>
        <v/>
      </c>
    </row>
    <row r="1546" spans="2:2" x14ac:dyDescent="0.25">
      <c r="B1546" s="200" t="str">
        <f>IF(A1546="","",VLOOKUP(A1546,Config!K$6:L$26,2,FALSE))</f>
        <v/>
      </c>
    </row>
    <row r="1547" spans="2:2" x14ac:dyDescent="0.25">
      <c r="B1547" s="200" t="str">
        <f>IF(A1547="","",VLOOKUP(A1547,Config!K$6:L$26,2,FALSE))</f>
        <v/>
      </c>
    </row>
    <row r="1548" spans="2:2" x14ac:dyDescent="0.25">
      <c r="B1548" s="200" t="str">
        <f>IF(A1548="","",VLOOKUP(A1548,Config!K$6:L$26,2,FALSE))</f>
        <v/>
      </c>
    </row>
    <row r="1549" spans="2:2" x14ac:dyDescent="0.25">
      <c r="B1549" s="200" t="str">
        <f>IF(A1549="","",VLOOKUP(A1549,Config!K$6:L$26,2,FALSE))</f>
        <v/>
      </c>
    </row>
    <row r="1550" spans="2:2" x14ac:dyDescent="0.25">
      <c r="B1550" s="200" t="str">
        <f>IF(A1550="","",VLOOKUP(A1550,Config!K$6:L$26,2,FALSE))</f>
        <v/>
      </c>
    </row>
    <row r="1551" spans="2:2" x14ac:dyDescent="0.25">
      <c r="B1551" s="200" t="str">
        <f>IF(A1551="","",VLOOKUP(A1551,Config!K$6:L$26,2,FALSE))</f>
        <v/>
      </c>
    </row>
    <row r="1552" spans="2:2" x14ac:dyDescent="0.25">
      <c r="B1552" s="200" t="str">
        <f>IF(A1552="","",VLOOKUP(A1552,Config!K$6:L$26,2,FALSE))</f>
        <v/>
      </c>
    </row>
    <row r="1553" spans="2:2" x14ac:dyDescent="0.25">
      <c r="B1553" s="200" t="str">
        <f>IF(A1553="","",VLOOKUP(A1553,Config!K$6:L$26,2,FALSE))</f>
        <v/>
      </c>
    </row>
    <row r="1554" spans="2:2" x14ac:dyDescent="0.25">
      <c r="B1554" s="200" t="str">
        <f>IF(A1554="","",VLOOKUP(A1554,Config!K$6:L$26,2,FALSE))</f>
        <v/>
      </c>
    </row>
    <row r="1555" spans="2:2" x14ac:dyDescent="0.25">
      <c r="B1555" s="200" t="str">
        <f>IF(A1555="","",VLOOKUP(A1555,Config!K$6:L$26,2,FALSE))</f>
        <v/>
      </c>
    </row>
    <row r="1556" spans="2:2" x14ac:dyDescent="0.25">
      <c r="B1556" s="200" t="str">
        <f>IF(A1556="","",VLOOKUP(A1556,Config!K$6:L$26,2,FALSE))</f>
        <v/>
      </c>
    </row>
    <row r="1557" spans="2:2" x14ac:dyDescent="0.25">
      <c r="B1557" s="200" t="str">
        <f>IF(A1557="","",VLOOKUP(A1557,Config!K$6:L$26,2,FALSE))</f>
        <v/>
      </c>
    </row>
    <row r="1558" spans="2:2" x14ac:dyDescent="0.25">
      <c r="B1558" s="200" t="str">
        <f>IF(A1558="","",VLOOKUP(A1558,Config!K$6:L$26,2,FALSE))</f>
        <v/>
      </c>
    </row>
    <row r="1559" spans="2:2" x14ac:dyDescent="0.25">
      <c r="B1559" s="200" t="str">
        <f>IF(A1559="","",VLOOKUP(A1559,Config!K$6:L$26,2,FALSE))</f>
        <v/>
      </c>
    </row>
    <row r="1560" spans="2:2" x14ac:dyDescent="0.25">
      <c r="B1560" s="200" t="str">
        <f>IF(A1560="","",VLOOKUP(A1560,Config!K$6:L$26,2,FALSE))</f>
        <v/>
      </c>
    </row>
    <row r="1561" spans="2:2" x14ac:dyDescent="0.25">
      <c r="B1561" s="200" t="str">
        <f>IF(A1561="","",VLOOKUP(A1561,Config!K$6:L$26,2,FALSE))</f>
        <v/>
      </c>
    </row>
    <row r="1562" spans="2:2" x14ac:dyDescent="0.25">
      <c r="B1562" s="200" t="str">
        <f>IF(A1562="","",VLOOKUP(A1562,Config!K$6:L$26,2,FALSE))</f>
        <v/>
      </c>
    </row>
    <row r="1563" spans="2:2" x14ac:dyDescent="0.25">
      <c r="B1563" s="200" t="str">
        <f>IF(A1563="","",VLOOKUP(A1563,Config!K$6:L$26,2,FALSE))</f>
        <v/>
      </c>
    </row>
    <row r="1564" spans="2:2" x14ac:dyDescent="0.25">
      <c r="B1564" s="200" t="str">
        <f>IF(A1564="","",VLOOKUP(A1564,Config!K$6:L$26,2,FALSE))</f>
        <v/>
      </c>
    </row>
    <row r="1565" spans="2:2" x14ac:dyDescent="0.25">
      <c r="B1565" s="200" t="str">
        <f>IF(A1565="","",VLOOKUP(A1565,Config!K$6:L$26,2,FALSE))</f>
        <v/>
      </c>
    </row>
    <row r="1566" spans="2:2" x14ac:dyDescent="0.25">
      <c r="B1566" s="200" t="str">
        <f>IF(A1566="","",VLOOKUP(A1566,Config!K$6:L$26,2,FALSE))</f>
        <v/>
      </c>
    </row>
    <row r="1567" spans="2:2" x14ac:dyDescent="0.25">
      <c r="B1567" s="200" t="str">
        <f>IF(A1567="","",VLOOKUP(A1567,Config!K$6:L$26,2,FALSE))</f>
        <v/>
      </c>
    </row>
    <row r="1568" spans="2:2" x14ac:dyDescent="0.25">
      <c r="B1568" s="200" t="str">
        <f>IF(A1568="","",VLOOKUP(A1568,Config!K$6:L$26,2,FALSE))</f>
        <v/>
      </c>
    </row>
    <row r="1569" spans="2:2" x14ac:dyDescent="0.25">
      <c r="B1569" s="200" t="str">
        <f>IF(A1569="","",VLOOKUP(A1569,Config!K$6:L$26,2,FALSE))</f>
        <v/>
      </c>
    </row>
    <row r="1570" spans="2:2" x14ac:dyDescent="0.25">
      <c r="B1570" s="200" t="str">
        <f>IF(A1570="","",VLOOKUP(A1570,Config!K$6:L$26,2,FALSE))</f>
        <v/>
      </c>
    </row>
    <row r="1571" spans="2:2" x14ac:dyDescent="0.25">
      <c r="B1571" s="200" t="str">
        <f>IF(A1571="","",VLOOKUP(A1571,Config!K$6:L$26,2,FALSE))</f>
        <v/>
      </c>
    </row>
    <row r="1572" spans="2:2" x14ac:dyDescent="0.25">
      <c r="B1572" s="200" t="str">
        <f>IF(A1572="","",VLOOKUP(A1572,Config!K$6:L$26,2,FALSE))</f>
        <v/>
      </c>
    </row>
    <row r="1573" spans="2:2" x14ac:dyDescent="0.25">
      <c r="B1573" s="200" t="str">
        <f>IF(A1573="","",VLOOKUP(A1573,Config!K$6:L$26,2,FALSE))</f>
        <v/>
      </c>
    </row>
    <row r="1574" spans="2:2" x14ac:dyDescent="0.25">
      <c r="B1574" s="200" t="str">
        <f>IF(A1574="","",VLOOKUP(A1574,Config!K$6:L$26,2,FALSE))</f>
        <v/>
      </c>
    </row>
    <row r="1575" spans="2:2" x14ac:dyDescent="0.25">
      <c r="B1575" s="200" t="str">
        <f>IF(A1575="","",VLOOKUP(A1575,Config!K$6:L$26,2,FALSE))</f>
        <v/>
      </c>
    </row>
    <row r="1576" spans="2:2" x14ac:dyDescent="0.25">
      <c r="B1576" s="200" t="str">
        <f>IF(A1576="","",VLOOKUP(A1576,Config!K$6:L$26,2,FALSE))</f>
        <v/>
      </c>
    </row>
    <row r="1577" spans="2:2" x14ac:dyDescent="0.25">
      <c r="B1577" s="200" t="str">
        <f>IF(A1577="","",VLOOKUP(A1577,Config!K$6:L$26,2,FALSE))</f>
        <v/>
      </c>
    </row>
    <row r="1578" spans="2:2" x14ac:dyDescent="0.25">
      <c r="B1578" s="200" t="str">
        <f>IF(A1578="","",VLOOKUP(A1578,Config!K$6:L$26,2,FALSE))</f>
        <v/>
      </c>
    </row>
    <row r="1579" spans="2:2" x14ac:dyDescent="0.25">
      <c r="B1579" s="200" t="str">
        <f>IF(A1579="","",VLOOKUP(A1579,Config!K$6:L$26,2,FALSE))</f>
        <v/>
      </c>
    </row>
    <row r="1580" spans="2:2" x14ac:dyDescent="0.25">
      <c r="B1580" s="200" t="str">
        <f>IF(A1580="","",VLOOKUP(A1580,Config!K$6:L$26,2,FALSE))</f>
        <v/>
      </c>
    </row>
    <row r="1581" spans="2:2" x14ac:dyDescent="0.25">
      <c r="B1581" s="200" t="str">
        <f>IF(A1581="","",VLOOKUP(A1581,Config!K$6:L$26,2,FALSE))</f>
        <v/>
      </c>
    </row>
    <row r="1582" spans="2:2" x14ac:dyDescent="0.25">
      <c r="B1582" s="200" t="str">
        <f>IF(A1582="","",VLOOKUP(A1582,Config!K$6:L$26,2,FALSE))</f>
        <v/>
      </c>
    </row>
    <row r="1583" spans="2:2" x14ac:dyDescent="0.25">
      <c r="B1583" s="200" t="str">
        <f>IF(A1583="","",VLOOKUP(A1583,Config!K$6:L$26,2,FALSE))</f>
        <v/>
      </c>
    </row>
    <row r="1584" spans="2:2" x14ac:dyDescent="0.25">
      <c r="B1584" s="200" t="str">
        <f>IF(A1584="","",VLOOKUP(A1584,Config!K$6:L$26,2,FALSE))</f>
        <v/>
      </c>
    </row>
    <row r="1585" spans="2:2" x14ac:dyDescent="0.25">
      <c r="B1585" s="200" t="str">
        <f>IF(A1585="","",VLOOKUP(A1585,Config!K$6:L$26,2,FALSE))</f>
        <v/>
      </c>
    </row>
    <row r="1586" spans="2:2" x14ac:dyDescent="0.25">
      <c r="B1586" s="200" t="str">
        <f>IF(A1586="","",VLOOKUP(A1586,Config!K$6:L$26,2,FALSE))</f>
        <v/>
      </c>
    </row>
    <row r="1587" spans="2:2" x14ac:dyDescent="0.25">
      <c r="B1587" s="200" t="str">
        <f>IF(A1587="","",VLOOKUP(A1587,Config!K$6:L$26,2,FALSE))</f>
        <v/>
      </c>
    </row>
    <row r="1588" spans="2:2" x14ac:dyDescent="0.25">
      <c r="B1588" s="200" t="str">
        <f>IF(A1588="","",VLOOKUP(A1588,Config!K$6:L$26,2,FALSE))</f>
        <v/>
      </c>
    </row>
    <row r="1589" spans="2:2" x14ac:dyDescent="0.25">
      <c r="B1589" s="200" t="str">
        <f>IF(A1589="","",VLOOKUP(A1589,Config!K$6:L$26,2,FALSE))</f>
        <v/>
      </c>
    </row>
    <row r="1590" spans="2:2" x14ac:dyDescent="0.25">
      <c r="B1590" s="200" t="str">
        <f>IF(A1590="","",VLOOKUP(A1590,Config!K$6:L$26,2,FALSE))</f>
        <v/>
      </c>
    </row>
    <row r="1591" spans="2:2" x14ac:dyDescent="0.25">
      <c r="B1591" s="200" t="str">
        <f>IF(A1591="","",VLOOKUP(A1591,Config!K$6:L$26,2,FALSE))</f>
        <v/>
      </c>
    </row>
    <row r="1592" spans="2:2" x14ac:dyDescent="0.25">
      <c r="B1592" s="200" t="str">
        <f>IF(A1592="","",VLOOKUP(A1592,Config!K$6:L$26,2,FALSE))</f>
        <v/>
      </c>
    </row>
    <row r="1593" spans="2:2" x14ac:dyDescent="0.25">
      <c r="B1593" s="200" t="str">
        <f>IF(A1593="","",VLOOKUP(A1593,Config!K$6:L$26,2,FALSE))</f>
        <v/>
      </c>
    </row>
    <row r="1594" spans="2:2" x14ac:dyDescent="0.25">
      <c r="B1594" s="200" t="str">
        <f>IF(A1594="","",VLOOKUP(A1594,Config!K$6:L$26,2,FALSE))</f>
        <v/>
      </c>
    </row>
    <row r="1595" spans="2:2" x14ac:dyDescent="0.25">
      <c r="B1595" s="200" t="str">
        <f>IF(A1595="","",VLOOKUP(A1595,Config!K$6:L$26,2,FALSE))</f>
        <v/>
      </c>
    </row>
    <row r="1596" spans="2:2" x14ac:dyDescent="0.25">
      <c r="B1596" s="200" t="str">
        <f>IF(A1596="","",VLOOKUP(A1596,Config!K$6:L$26,2,FALSE))</f>
        <v/>
      </c>
    </row>
    <row r="1597" spans="2:2" x14ac:dyDescent="0.25">
      <c r="B1597" s="200" t="str">
        <f>IF(A1597="","",VLOOKUP(A1597,Config!K$6:L$26,2,FALSE))</f>
        <v/>
      </c>
    </row>
    <row r="1598" spans="2:2" x14ac:dyDescent="0.25">
      <c r="B1598" s="200" t="str">
        <f>IF(A1598="","",VLOOKUP(A1598,Config!K$6:L$26,2,FALSE))</f>
        <v/>
      </c>
    </row>
    <row r="1599" spans="2:2" x14ac:dyDescent="0.25">
      <c r="B1599" s="200" t="str">
        <f>IF(A1599="","",VLOOKUP(A1599,Config!K$6:L$26,2,FALSE))</f>
        <v/>
      </c>
    </row>
    <row r="1600" spans="2:2" x14ac:dyDescent="0.25">
      <c r="B1600" s="200" t="str">
        <f>IF(A1600="","",VLOOKUP(A1600,Config!K$6:L$26,2,FALSE))</f>
        <v/>
      </c>
    </row>
    <row r="1601" spans="2:2" x14ac:dyDescent="0.25">
      <c r="B1601" s="200" t="str">
        <f>IF(A1601="","",VLOOKUP(A1601,Config!K$6:L$26,2,FALSE))</f>
        <v/>
      </c>
    </row>
    <row r="1602" spans="2:2" x14ac:dyDescent="0.25">
      <c r="B1602" s="200" t="str">
        <f>IF(A1602="","",VLOOKUP(A1602,Config!K$6:L$26,2,FALSE))</f>
        <v/>
      </c>
    </row>
    <row r="1603" spans="2:2" x14ac:dyDescent="0.25">
      <c r="B1603" s="200" t="str">
        <f>IF(A1603="","",VLOOKUP(A1603,Config!K$6:L$26,2,FALSE))</f>
        <v/>
      </c>
    </row>
    <row r="1604" spans="2:2" x14ac:dyDescent="0.25">
      <c r="B1604" s="200" t="str">
        <f>IF(A1604="","",VLOOKUP(A1604,Config!K$6:L$26,2,FALSE))</f>
        <v/>
      </c>
    </row>
    <row r="1605" spans="2:2" x14ac:dyDescent="0.25">
      <c r="B1605" s="200" t="str">
        <f>IF(A1605="","",VLOOKUP(A1605,Config!K$6:L$26,2,FALSE))</f>
        <v/>
      </c>
    </row>
    <row r="1606" spans="2:2" x14ac:dyDescent="0.25">
      <c r="B1606" s="200" t="str">
        <f>IF(A1606="","",VLOOKUP(A1606,Config!K$6:L$26,2,FALSE))</f>
        <v/>
      </c>
    </row>
    <row r="1607" spans="2:2" x14ac:dyDescent="0.25">
      <c r="B1607" s="200" t="str">
        <f>IF(A1607="","",VLOOKUP(A1607,Config!K$6:L$26,2,FALSE))</f>
        <v/>
      </c>
    </row>
    <row r="1608" spans="2:2" x14ac:dyDescent="0.25">
      <c r="B1608" s="200" t="str">
        <f>IF(A1608="","",VLOOKUP(A1608,Config!K$6:L$26,2,FALSE))</f>
        <v/>
      </c>
    </row>
    <row r="1609" spans="2:2" x14ac:dyDescent="0.25">
      <c r="B1609" s="200" t="str">
        <f>IF(A1609="","",VLOOKUP(A1609,Config!K$6:L$26,2,FALSE))</f>
        <v/>
      </c>
    </row>
    <row r="1610" spans="2:2" x14ac:dyDescent="0.25">
      <c r="B1610" s="200" t="str">
        <f>IF(A1610="","",VLOOKUP(A1610,Config!K$6:L$26,2,FALSE))</f>
        <v/>
      </c>
    </row>
    <row r="1611" spans="2:2" x14ac:dyDescent="0.25">
      <c r="B1611" s="200" t="str">
        <f>IF(A1611="","",VLOOKUP(A1611,Config!K$6:L$26,2,FALSE))</f>
        <v/>
      </c>
    </row>
    <row r="1612" spans="2:2" x14ac:dyDescent="0.25">
      <c r="B1612" s="200" t="str">
        <f>IF(A1612="","",VLOOKUP(A1612,Config!K$6:L$26,2,FALSE))</f>
        <v/>
      </c>
    </row>
    <row r="1613" spans="2:2" x14ac:dyDescent="0.25">
      <c r="B1613" s="200" t="str">
        <f>IF(A1613="","",VLOOKUP(A1613,Config!K$6:L$26,2,FALSE))</f>
        <v/>
      </c>
    </row>
    <row r="1614" spans="2:2" x14ac:dyDescent="0.25">
      <c r="B1614" s="200" t="str">
        <f>IF(A1614="","",VLOOKUP(A1614,Config!K$6:L$26,2,FALSE))</f>
        <v/>
      </c>
    </row>
    <row r="1615" spans="2:2" x14ac:dyDescent="0.25">
      <c r="B1615" s="200" t="str">
        <f>IF(A1615="","",VLOOKUP(A1615,Config!K$6:L$26,2,FALSE))</f>
        <v/>
      </c>
    </row>
    <row r="1616" spans="2:2" x14ac:dyDescent="0.25">
      <c r="B1616" s="200" t="str">
        <f>IF(A1616="","",VLOOKUP(A1616,Config!K$6:L$26,2,FALSE))</f>
        <v/>
      </c>
    </row>
    <row r="1617" spans="2:2" x14ac:dyDescent="0.25">
      <c r="B1617" s="200" t="str">
        <f>IF(A1617="","",VLOOKUP(A1617,Config!K$6:L$26,2,FALSE))</f>
        <v/>
      </c>
    </row>
    <row r="1618" spans="2:2" x14ac:dyDescent="0.25">
      <c r="B1618" s="200" t="str">
        <f>IF(A1618="","",VLOOKUP(A1618,Config!K$6:L$26,2,FALSE))</f>
        <v/>
      </c>
    </row>
    <row r="1619" spans="2:2" x14ac:dyDescent="0.25">
      <c r="B1619" s="200" t="str">
        <f>IF(A1619="","",VLOOKUP(A1619,Config!K$6:L$26,2,FALSE))</f>
        <v/>
      </c>
    </row>
    <row r="1620" spans="2:2" x14ac:dyDescent="0.25">
      <c r="B1620" s="200" t="str">
        <f>IF(A1620="","",VLOOKUP(A1620,Config!K$6:L$26,2,FALSE))</f>
        <v/>
      </c>
    </row>
    <row r="1621" spans="2:2" x14ac:dyDescent="0.25">
      <c r="B1621" s="200" t="str">
        <f>IF(A1621="","",VLOOKUP(A1621,Config!K$6:L$26,2,FALSE))</f>
        <v/>
      </c>
    </row>
    <row r="1622" spans="2:2" x14ac:dyDescent="0.25">
      <c r="B1622" s="200" t="str">
        <f>IF(A1622="","",VLOOKUP(A1622,Config!K$6:L$26,2,FALSE))</f>
        <v/>
      </c>
    </row>
    <row r="1623" spans="2:2" x14ac:dyDescent="0.25">
      <c r="B1623" s="200" t="str">
        <f>IF(A1623="","",VLOOKUP(A1623,Config!K$6:L$26,2,FALSE))</f>
        <v/>
      </c>
    </row>
    <row r="1624" spans="2:2" x14ac:dyDescent="0.25">
      <c r="B1624" s="200" t="str">
        <f>IF(A1624="","",VLOOKUP(A1624,Config!K$6:L$26,2,FALSE))</f>
        <v/>
      </c>
    </row>
    <row r="1625" spans="2:2" x14ac:dyDescent="0.25">
      <c r="B1625" s="200" t="str">
        <f>IF(A1625="","",VLOOKUP(A1625,Config!K$6:L$26,2,FALSE))</f>
        <v/>
      </c>
    </row>
    <row r="1626" spans="2:2" x14ac:dyDescent="0.25">
      <c r="B1626" s="200" t="str">
        <f>IF(A1626="","",VLOOKUP(A1626,Config!K$6:L$26,2,FALSE))</f>
        <v/>
      </c>
    </row>
    <row r="1627" spans="2:2" x14ac:dyDescent="0.25">
      <c r="B1627" s="200" t="str">
        <f>IF(A1627="","",VLOOKUP(A1627,Config!K$6:L$26,2,FALSE))</f>
        <v/>
      </c>
    </row>
    <row r="1628" spans="2:2" x14ac:dyDescent="0.25">
      <c r="B1628" s="200" t="str">
        <f>IF(A1628="","",VLOOKUP(A1628,Config!K$6:L$26,2,FALSE))</f>
        <v/>
      </c>
    </row>
    <row r="1629" spans="2:2" x14ac:dyDescent="0.25">
      <c r="B1629" s="200" t="str">
        <f>IF(A1629="","",VLOOKUP(A1629,Config!K$6:L$26,2,FALSE))</f>
        <v/>
      </c>
    </row>
    <row r="1630" spans="2:2" x14ac:dyDescent="0.25">
      <c r="B1630" s="200" t="str">
        <f>IF(A1630="","",VLOOKUP(A1630,Config!K$6:L$26,2,FALSE))</f>
        <v/>
      </c>
    </row>
    <row r="1631" spans="2:2" x14ac:dyDescent="0.25">
      <c r="B1631" s="200" t="str">
        <f>IF(A1631="","",VLOOKUP(A1631,Config!K$6:L$26,2,FALSE))</f>
        <v/>
      </c>
    </row>
    <row r="1632" spans="2:2" x14ac:dyDescent="0.25">
      <c r="B1632" s="200" t="str">
        <f>IF(A1632="","",VLOOKUP(A1632,Config!K$6:L$26,2,FALSE))</f>
        <v/>
      </c>
    </row>
    <row r="1633" spans="2:2" x14ac:dyDescent="0.25">
      <c r="B1633" s="200" t="str">
        <f>IF(A1633="","",VLOOKUP(A1633,Config!K$6:L$26,2,FALSE))</f>
        <v/>
      </c>
    </row>
    <row r="1634" spans="2:2" x14ac:dyDescent="0.25">
      <c r="B1634" s="200" t="str">
        <f>IF(A1634="","",VLOOKUP(A1634,Config!K$6:L$26,2,FALSE))</f>
        <v/>
      </c>
    </row>
    <row r="1635" spans="2:2" x14ac:dyDescent="0.25">
      <c r="B1635" s="200" t="str">
        <f>IF(A1635="","",VLOOKUP(A1635,Config!K$6:L$26,2,FALSE))</f>
        <v/>
      </c>
    </row>
    <row r="1636" spans="2:2" x14ac:dyDescent="0.25">
      <c r="B1636" s="200" t="str">
        <f>IF(A1636="","",VLOOKUP(A1636,Config!K$6:L$26,2,FALSE))</f>
        <v/>
      </c>
    </row>
    <row r="1637" spans="2:2" x14ac:dyDescent="0.25">
      <c r="B1637" s="200" t="str">
        <f>IF(A1637="","",VLOOKUP(A1637,Config!K$6:L$26,2,FALSE))</f>
        <v/>
      </c>
    </row>
    <row r="1638" spans="2:2" x14ac:dyDescent="0.25">
      <c r="B1638" s="200" t="str">
        <f>IF(A1638="","",VLOOKUP(A1638,Config!K$6:L$26,2,FALSE))</f>
        <v/>
      </c>
    </row>
    <row r="1639" spans="2:2" x14ac:dyDescent="0.25">
      <c r="B1639" s="200" t="str">
        <f>IF(A1639="","",VLOOKUP(A1639,Config!K$6:L$26,2,FALSE))</f>
        <v/>
      </c>
    </row>
    <row r="1640" spans="2:2" x14ac:dyDescent="0.25">
      <c r="B1640" s="200" t="str">
        <f>IF(A1640="","",VLOOKUP(A1640,Config!K$6:L$26,2,FALSE))</f>
        <v/>
      </c>
    </row>
    <row r="1641" spans="2:2" x14ac:dyDescent="0.25">
      <c r="B1641" s="200" t="str">
        <f>IF(A1641="","",VLOOKUP(A1641,Config!K$6:L$26,2,FALSE))</f>
        <v/>
      </c>
    </row>
    <row r="1642" spans="2:2" x14ac:dyDescent="0.25">
      <c r="B1642" s="200" t="str">
        <f>IF(A1642="","",VLOOKUP(A1642,Config!K$6:L$26,2,FALSE))</f>
        <v/>
      </c>
    </row>
    <row r="1643" spans="2:2" x14ac:dyDescent="0.25">
      <c r="B1643" s="200" t="str">
        <f>IF(A1643="","",VLOOKUP(A1643,Config!K$6:L$26,2,FALSE))</f>
        <v/>
      </c>
    </row>
    <row r="1644" spans="2:2" x14ac:dyDescent="0.25">
      <c r="B1644" s="200" t="str">
        <f>IF(A1644="","",VLOOKUP(A1644,Config!K$6:L$26,2,FALSE))</f>
        <v/>
      </c>
    </row>
    <row r="1645" spans="2:2" x14ac:dyDescent="0.25">
      <c r="B1645" s="200" t="str">
        <f>IF(A1645="","",VLOOKUP(A1645,Config!K$6:L$26,2,FALSE))</f>
        <v/>
      </c>
    </row>
    <row r="1646" spans="2:2" x14ac:dyDescent="0.25">
      <c r="B1646" s="200" t="str">
        <f>IF(A1646="","",VLOOKUP(A1646,Config!K$6:L$26,2,FALSE))</f>
        <v/>
      </c>
    </row>
    <row r="1647" spans="2:2" x14ac:dyDescent="0.25">
      <c r="B1647" s="200" t="str">
        <f>IF(A1647="","",VLOOKUP(A1647,Config!K$6:L$26,2,FALSE))</f>
        <v/>
      </c>
    </row>
    <row r="1648" spans="2:2" x14ac:dyDescent="0.25">
      <c r="B1648" s="200" t="str">
        <f>IF(A1648="","",VLOOKUP(A1648,Config!K$6:L$26,2,FALSE))</f>
        <v/>
      </c>
    </row>
    <row r="1649" spans="2:2" x14ac:dyDescent="0.25">
      <c r="B1649" s="200" t="str">
        <f>IF(A1649="","",VLOOKUP(A1649,Config!K$6:L$26,2,FALSE))</f>
        <v/>
      </c>
    </row>
    <row r="1650" spans="2:2" x14ac:dyDescent="0.25">
      <c r="B1650" s="200" t="str">
        <f>IF(A1650="","",VLOOKUP(A1650,Config!K$6:L$26,2,FALSE))</f>
        <v/>
      </c>
    </row>
    <row r="1651" spans="2:2" x14ac:dyDescent="0.25">
      <c r="B1651" s="200" t="str">
        <f>IF(A1651="","",VLOOKUP(A1651,Config!K$6:L$26,2,FALSE))</f>
        <v/>
      </c>
    </row>
    <row r="1652" spans="2:2" x14ac:dyDescent="0.25">
      <c r="B1652" s="200" t="str">
        <f>IF(A1652="","",VLOOKUP(A1652,Config!K$6:L$26,2,FALSE))</f>
        <v/>
      </c>
    </row>
    <row r="1653" spans="2:2" x14ac:dyDescent="0.25">
      <c r="B1653" s="200" t="str">
        <f>IF(A1653="","",VLOOKUP(A1653,Config!K$6:L$26,2,FALSE))</f>
        <v/>
      </c>
    </row>
    <row r="1654" spans="2:2" x14ac:dyDescent="0.25">
      <c r="B1654" s="200" t="str">
        <f>IF(A1654="","",VLOOKUP(A1654,Config!K$6:L$26,2,FALSE))</f>
        <v/>
      </c>
    </row>
    <row r="1655" spans="2:2" x14ac:dyDescent="0.25">
      <c r="B1655" s="200" t="str">
        <f>IF(A1655="","",VLOOKUP(A1655,Config!K$6:L$26,2,FALSE))</f>
        <v/>
      </c>
    </row>
    <row r="1656" spans="2:2" x14ac:dyDescent="0.25">
      <c r="B1656" s="200" t="str">
        <f>IF(A1656="","",VLOOKUP(A1656,Config!K$6:L$26,2,FALSE))</f>
        <v/>
      </c>
    </row>
    <row r="1657" spans="2:2" x14ac:dyDescent="0.25">
      <c r="B1657" s="200" t="str">
        <f>IF(A1657="","",VLOOKUP(A1657,Config!K$6:L$26,2,FALSE))</f>
        <v/>
      </c>
    </row>
    <row r="1658" spans="2:2" x14ac:dyDescent="0.25">
      <c r="B1658" s="200" t="str">
        <f>IF(A1658="","",VLOOKUP(A1658,Config!K$6:L$26,2,FALSE))</f>
        <v/>
      </c>
    </row>
    <row r="1659" spans="2:2" x14ac:dyDescent="0.25">
      <c r="B1659" s="200" t="str">
        <f>IF(A1659="","",VLOOKUP(A1659,Config!K$6:L$26,2,FALSE))</f>
        <v/>
      </c>
    </row>
    <row r="1660" spans="2:2" x14ac:dyDescent="0.25">
      <c r="B1660" s="200" t="str">
        <f>IF(A1660="","",VLOOKUP(A1660,Config!K$6:L$26,2,FALSE))</f>
        <v/>
      </c>
    </row>
    <row r="1661" spans="2:2" x14ac:dyDescent="0.25">
      <c r="B1661" s="200" t="str">
        <f>IF(A1661="","",VLOOKUP(A1661,Config!K$6:L$26,2,FALSE))</f>
        <v/>
      </c>
    </row>
    <row r="1662" spans="2:2" x14ac:dyDescent="0.25">
      <c r="B1662" s="200" t="str">
        <f>IF(A1662="","",VLOOKUP(A1662,Config!K$6:L$26,2,FALSE))</f>
        <v/>
      </c>
    </row>
    <row r="1663" spans="2:2" x14ac:dyDescent="0.25">
      <c r="B1663" s="200" t="str">
        <f>IF(A1663="","",VLOOKUP(A1663,Config!K$6:L$26,2,FALSE))</f>
        <v/>
      </c>
    </row>
    <row r="1664" spans="2:2" x14ac:dyDescent="0.25">
      <c r="B1664" s="200" t="str">
        <f>IF(A1664="","",VLOOKUP(A1664,Config!K$6:L$26,2,FALSE))</f>
        <v/>
      </c>
    </row>
    <row r="1665" spans="2:2" x14ac:dyDescent="0.25">
      <c r="B1665" s="200" t="str">
        <f>IF(A1665="","",VLOOKUP(A1665,Config!K$6:L$26,2,FALSE))</f>
        <v/>
      </c>
    </row>
    <row r="1666" spans="2:2" x14ac:dyDescent="0.25">
      <c r="B1666" s="200" t="str">
        <f>IF(A1666="","",VLOOKUP(A1666,Config!K$6:L$26,2,FALSE))</f>
        <v/>
      </c>
    </row>
    <row r="1667" spans="2:2" x14ac:dyDescent="0.25">
      <c r="B1667" s="200" t="str">
        <f>IF(A1667="","",VLOOKUP(A1667,Config!K$6:L$26,2,FALSE))</f>
        <v/>
      </c>
    </row>
    <row r="1668" spans="2:2" x14ac:dyDescent="0.25">
      <c r="B1668" s="200" t="str">
        <f>IF(A1668="","",VLOOKUP(A1668,Config!K$6:L$26,2,FALSE))</f>
        <v/>
      </c>
    </row>
    <row r="1669" spans="2:2" x14ac:dyDescent="0.25">
      <c r="B1669" s="200" t="str">
        <f>IF(A1669="","",VLOOKUP(A1669,Config!K$6:L$26,2,FALSE))</f>
        <v/>
      </c>
    </row>
    <row r="1670" spans="2:2" x14ac:dyDescent="0.25">
      <c r="B1670" s="200" t="str">
        <f>IF(A1670="","",VLOOKUP(A1670,Config!K$6:L$26,2,FALSE))</f>
        <v/>
      </c>
    </row>
    <row r="1671" spans="2:2" x14ac:dyDescent="0.25">
      <c r="B1671" s="200" t="str">
        <f>IF(A1671="","",VLOOKUP(A1671,Config!K$6:L$26,2,FALSE))</f>
        <v/>
      </c>
    </row>
    <row r="1672" spans="2:2" x14ac:dyDescent="0.25">
      <c r="B1672" s="200" t="str">
        <f>IF(A1672="","",VLOOKUP(A1672,Config!K$6:L$26,2,FALSE))</f>
        <v/>
      </c>
    </row>
    <row r="1673" spans="2:2" x14ac:dyDescent="0.25">
      <c r="B1673" s="200" t="str">
        <f>IF(A1673="","",VLOOKUP(A1673,Config!K$6:L$26,2,FALSE))</f>
        <v/>
      </c>
    </row>
    <row r="1674" spans="2:2" x14ac:dyDescent="0.25">
      <c r="B1674" s="200" t="str">
        <f>IF(A1674="","",VLOOKUP(A1674,Config!K$6:L$26,2,FALSE))</f>
        <v/>
      </c>
    </row>
    <row r="1675" spans="2:2" x14ac:dyDescent="0.25">
      <c r="B1675" s="200" t="str">
        <f>IF(A1675="","",VLOOKUP(A1675,Config!K$6:L$26,2,FALSE))</f>
        <v/>
      </c>
    </row>
    <row r="1676" spans="2:2" x14ac:dyDescent="0.25">
      <c r="B1676" s="200" t="str">
        <f>IF(A1676="","",VLOOKUP(A1676,Config!K$6:L$26,2,FALSE))</f>
        <v/>
      </c>
    </row>
    <row r="1677" spans="2:2" x14ac:dyDescent="0.25">
      <c r="B1677" s="200" t="str">
        <f>IF(A1677="","",VLOOKUP(A1677,Config!K$6:L$26,2,FALSE))</f>
        <v/>
      </c>
    </row>
    <row r="1678" spans="2:2" x14ac:dyDescent="0.25">
      <c r="B1678" s="200" t="str">
        <f>IF(A1678="","",VLOOKUP(A1678,Config!K$6:L$26,2,FALSE))</f>
        <v/>
      </c>
    </row>
    <row r="1679" spans="2:2" x14ac:dyDescent="0.25">
      <c r="B1679" s="200" t="str">
        <f>IF(A1679="","",VLOOKUP(A1679,Config!K$6:L$26,2,FALSE))</f>
        <v/>
      </c>
    </row>
    <row r="1680" spans="2:2" x14ac:dyDescent="0.25">
      <c r="B1680" s="200" t="str">
        <f>IF(A1680="","",VLOOKUP(A1680,Config!K$6:L$26,2,FALSE))</f>
        <v/>
      </c>
    </row>
    <row r="1681" spans="2:2" x14ac:dyDescent="0.25">
      <c r="B1681" s="200" t="str">
        <f>IF(A1681="","",VLOOKUP(A1681,Config!K$6:L$26,2,FALSE))</f>
        <v/>
      </c>
    </row>
    <row r="1682" spans="2:2" x14ac:dyDescent="0.25">
      <c r="B1682" s="200" t="str">
        <f>IF(A1682="","",VLOOKUP(A1682,Config!K$6:L$26,2,FALSE))</f>
        <v/>
      </c>
    </row>
    <row r="1683" spans="2:2" x14ac:dyDescent="0.25">
      <c r="B1683" s="200" t="str">
        <f>IF(A1683="","",VLOOKUP(A1683,Config!K$6:L$26,2,FALSE))</f>
        <v/>
      </c>
    </row>
    <row r="1684" spans="2:2" x14ac:dyDescent="0.25">
      <c r="B1684" s="200" t="str">
        <f>IF(A1684="","",VLOOKUP(A1684,Config!K$6:L$26,2,FALSE))</f>
        <v/>
      </c>
    </row>
    <row r="1685" spans="2:2" x14ac:dyDescent="0.25">
      <c r="B1685" s="200" t="str">
        <f>IF(A1685="","",VLOOKUP(A1685,Config!K$6:L$26,2,FALSE))</f>
        <v/>
      </c>
    </row>
    <row r="1686" spans="2:2" x14ac:dyDescent="0.25">
      <c r="B1686" s="200" t="str">
        <f>IF(A1686="","",VLOOKUP(A1686,Config!K$6:L$26,2,FALSE))</f>
        <v/>
      </c>
    </row>
    <row r="1687" spans="2:2" x14ac:dyDescent="0.25">
      <c r="B1687" s="200" t="str">
        <f>IF(A1687="","",VLOOKUP(A1687,Config!K$6:L$26,2,FALSE))</f>
        <v/>
      </c>
    </row>
    <row r="1688" spans="2:2" x14ac:dyDescent="0.25">
      <c r="B1688" s="200" t="str">
        <f>IF(A1688="","",VLOOKUP(A1688,Config!K$6:L$26,2,FALSE))</f>
        <v/>
      </c>
    </row>
    <row r="1689" spans="2:2" x14ac:dyDescent="0.25">
      <c r="B1689" s="200" t="str">
        <f>IF(A1689="","",VLOOKUP(A1689,Config!K$6:L$26,2,FALSE))</f>
        <v/>
      </c>
    </row>
    <row r="1690" spans="2:2" x14ac:dyDescent="0.25">
      <c r="B1690" s="200" t="str">
        <f>IF(A1690="","",VLOOKUP(A1690,Config!K$6:L$26,2,FALSE))</f>
        <v/>
      </c>
    </row>
    <row r="1691" spans="2:2" x14ac:dyDescent="0.25">
      <c r="B1691" s="200" t="str">
        <f>IF(A1691="","",VLOOKUP(A1691,Config!K$6:L$26,2,FALSE))</f>
        <v/>
      </c>
    </row>
    <row r="1692" spans="2:2" x14ac:dyDescent="0.25">
      <c r="B1692" s="200" t="str">
        <f>IF(A1692="","",VLOOKUP(A1692,Config!K$6:L$26,2,FALSE))</f>
        <v/>
      </c>
    </row>
    <row r="1693" spans="2:2" x14ac:dyDescent="0.25">
      <c r="B1693" s="200" t="str">
        <f>IF(A1693="","",VLOOKUP(A1693,Config!K$6:L$26,2,FALSE))</f>
        <v/>
      </c>
    </row>
    <row r="1694" spans="2:2" x14ac:dyDescent="0.25">
      <c r="B1694" s="200" t="str">
        <f>IF(A1694="","",VLOOKUP(A1694,Config!K$6:L$26,2,FALSE))</f>
        <v/>
      </c>
    </row>
    <row r="1695" spans="2:2" x14ac:dyDescent="0.25">
      <c r="B1695" s="200" t="str">
        <f>IF(A1695="","",VLOOKUP(A1695,Config!K$6:L$26,2,FALSE))</f>
        <v/>
      </c>
    </row>
    <row r="1696" spans="2:2" x14ac:dyDescent="0.25">
      <c r="B1696" s="200" t="str">
        <f>IF(A1696="","",VLOOKUP(A1696,Config!K$6:L$26,2,FALSE))</f>
        <v/>
      </c>
    </row>
    <row r="1697" spans="2:2" x14ac:dyDescent="0.25">
      <c r="B1697" s="200" t="str">
        <f>IF(A1697="","",VLOOKUP(A1697,Config!K$6:L$26,2,FALSE))</f>
        <v/>
      </c>
    </row>
    <row r="1698" spans="2:2" x14ac:dyDescent="0.25">
      <c r="B1698" s="200" t="str">
        <f>IF(A1698="","",VLOOKUP(A1698,Config!K$6:L$26,2,FALSE))</f>
        <v/>
      </c>
    </row>
    <row r="1699" spans="2:2" x14ac:dyDescent="0.25">
      <c r="B1699" s="200" t="str">
        <f>IF(A1699="","",VLOOKUP(A1699,Config!K$6:L$26,2,FALSE))</f>
        <v/>
      </c>
    </row>
    <row r="1700" spans="2:2" x14ac:dyDescent="0.25">
      <c r="B1700" s="200" t="str">
        <f>IF(A1700="","",VLOOKUP(A1700,Config!K$6:L$26,2,FALSE))</f>
        <v/>
      </c>
    </row>
    <row r="1701" spans="2:2" x14ac:dyDescent="0.25">
      <c r="B1701" s="200" t="str">
        <f>IF(A1701="","",VLOOKUP(A1701,Config!K$6:L$26,2,FALSE))</f>
        <v/>
      </c>
    </row>
    <row r="1702" spans="2:2" x14ac:dyDescent="0.25">
      <c r="B1702" s="200" t="str">
        <f>IF(A1702="","",VLOOKUP(A1702,Config!K$6:L$26,2,FALSE))</f>
        <v/>
      </c>
    </row>
    <row r="1703" spans="2:2" x14ac:dyDescent="0.25">
      <c r="B1703" s="200" t="str">
        <f>IF(A1703="","",VLOOKUP(A1703,Config!K$6:L$26,2,FALSE))</f>
        <v/>
      </c>
    </row>
    <row r="1704" spans="2:2" x14ac:dyDescent="0.25">
      <c r="B1704" s="200" t="str">
        <f>IF(A1704="","",VLOOKUP(A1704,Config!K$6:L$26,2,FALSE))</f>
        <v/>
      </c>
    </row>
    <row r="1705" spans="2:2" x14ac:dyDescent="0.25">
      <c r="B1705" s="200" t="str">
        <f>IF(A1705="","",VLOOKUP(A1705,Config!K$6:L$26,2,FALSE))</f>
        <v/>
      </c>
    </row>
    <row r="1706" spans="2:2" x14ac:dyDescent="0.25">
      <c r="B1706" s="200" t="str">
        <f>IF(A1706="","",VLOOKUP(A1706,Config!K$6:L$26,2,FALSE))</f>
        <v/>
      </c>
    </row>
    <row r="1707" spans="2:2" x14ac:dyDescent="0.25">
      <c r="B1707" s="200" t="str">
        <f>IF(A1707="","",VLOOKUP(A1707,Config!K$6:L$26,2,FALSE))</f>
        <v/>
      </c>
    </row>
    <row r="1708" spans="2:2" x14ac:dyDescent="0.25">
      <c r="B1708" s="200" t="str">
        <f>IF(A1708="","",VLOOKUP(A1708,Config!K$6:L$26,2,FALSE))</f>
        <v/>
      </c>
    </row>
    <row r="1709" spans="2:2" x14ac:dyDescent="0.25">
      <c r="B1709" s="200" t="str">
        <f>IF(A1709="","",VLOOKUP(A1709,Config!K$6:L$26,2,FALSE))</f>
        <v/>
      </c>
    </row>
    <row r="1710" spans="2:2" x14ac:dyDescent="0.25">
      <c r="B1710" s="200" t="str">
        <f>IF(A1710="","",VLOOKUP(A1710,Config!K$6:L$26,2,FALSE))</f>
        <v/>
      </c>
    </row>
    <row r="1711" spans="2:2" x14ac:dyDescent="0.25">
      <c r="B1711" s="200" t="str">
        <f>IF(A1711="","",VLOOKUP(A1711,Config!K$6:L$26,2,FALSE))</f>
        <v/>
      </c>
    </row>
    <row r="1712" spans="2:2" x14ac:dyDescent="0.25">
      <c r="B1712" s="200" t="str">
        <f>IF(A1712="","",VLOOKUP(A1712,Config!K$6:L$26,2,FALSE))</f>
        <v/>
      </c>
    </row>
    <row r="1713" spans="2:2" x14ac:dyDescent="0.25">
      <c r="B1713" s="200" t="str">
        <f>IF(A1713="","",VLOOKUP(A1713,Config!K$6:L$26,2,FALSE))</f>
        <v/>
      </c>
    </row>
    <row r="1714" spans="2:2" x14ac:dyDescent="0.25">
      <c r="B1714" s="200" t="str">
        <f>IF(A1714="","",VLOOKUP(A1714,Config!K$6:L$26,2,FALSE))</f>
        <v/>
      </c>
    </row>
    <row r="1715" spans="2:2" x14ac:dyDescent="0.25">
      <c r="B1715" s="200" t="str">
        <f>IF(A1715="","",VLOOKUP(A1715,Config!K$6:L$26,2,FALSE))</f>
        <v/>
      </c>
    </row>
    <row r="1716" spans="2:2" x14ac:dyDescent="0.25">
      <c r="B1716" s="200" t="str">
        <f>IF(A1716="","",VLOOKUP(A1716,Config!K$6:L$26,2,FALSE))</f>
        <v/>
      </c>
    </row>
    <row r="1717" spans="2:2" x14ac:dyDescent="0.25">
      <c r="B1717" s="200" t="str">
        <f>IF(A1717="","",VLOOKUP(A1717,Config!K$6:L$26,2,FALSE))</f>
        <v/>
      </c>
    </row>
    <row r="1718" spans="2:2" x14ac:dyDescent="0.25">
      <c r="B1718" s="200" t="str">
        <f>IF(A1718="","",VLOOKUP(A1718,Config!K$6:L$26,2,FALSE))</f>
        <v/>
      </c>
    </row>
    <row r="1719" spans="2:2" x14ac:dyDescent="0.25">
      <c r="B1719" s="200" t="str">
        <f>IF(A1719="","",VLOOKUP(A1719,Config!K$6:L$26,2,FALSE))</f>
        <v/>
      </c>
    </row>
    <row r="1720" spans="2:2" x14ac:dyDescent="0.25">
      <c r="B1720" s="200" t="str">
        <f>IF(A1720="","",VLOOKUP(A1720,Config!K$6:L$26,2,FALSE))</f>
        <v/>
      </c>
    </row>
    <row r="1721" spans="2:2" x14ac:dyDescent="0.25">
      <c r="B1721" s="200" t="str">
        <f>IF(A1721="","",VLOOKUP(A1721,Config!K$6:L$26,2,FALSE))</f>
        <v/>
      </c>
    </row>
    <row r="1722" spans="2:2" x14ac:dyDescent="0.25">
      <c r="B1722" s="200" t="str">
        <f>IF(A1722="","",VLOOKUP(A1722,Config!K$6:L$26,2,FALSE))</f>
        <v/>
      </c>
    </row>
    <row r="1723" spans="2:2" x14ac:dyDescent="0.25">
      <c r="B1723" s="200" t="str">
        <f>IF(A1723="","",VLOOKUP(A1723,Config!K$6:L$26,2,FALSE))</f>
        <v/>
      </c>
    </row>
    <row r="1724" spans="2:2" x14ac:dyDescent="0.25">
      <c r="B1724" s="200" t="str">
        <f>IF(A1724="","",VLOOKUP(A1724,Config!K$6:L$26,2,FALSE))</f>
        <v/>
      </c>
    </row>
    <row r="1725" spans="2:2" x14ac:dyDescent="0.25">
      <c r="B1725" s="200" t="str">
        <f>IF(A1725="","",VLOOKUP(A1725,Config!K$6:L$26,2,FALSE))</f>
        <v/>
      </c>
    </row>
    <row r="1726" spans="2:2" x14ac:dyDescent="0.25">
      <c r="B1726" s="200" t="str">
        <f>IF(A1726="","",VLOOKUP(A1726,Config!K$6:L$26,2,FALSE))</f>
        <v/>
      </c>
    </row>
    <row r="1727" spans="2:2" x14ac:dyDescent="0.25">
      <c r="B1727" s="200" t="str">
        <f>IF(A1727="","",VLOOKUP(A1727,Config!K$6:L$26,2,FALSE))</f>
        <v/>
      </c>
    </row>
    <row r="1728" spans="2:2" x14ac:dyDescent="0.25">
      <c r="B1728" s="200" t="str">
        <f>IF(A1728="","",VLOOKUP(A1728,Config!K$6:L$26,2,FALSE))</f>
        <v/>
      </c>
    </row>
    <row r="1729" spans="2:2" x14ac:dyDescent="0.25">
      <c r="B1729" s="200" t="str">
        <f>IF(A1729="","",VLOOKUP(A1729,Config!K$6:L$26,2,FALSE))</f>
        <v/>
      </c>
    </row>
    <row r="1730" spans="2:2" x14ac:dyDescent="0.25">
      <c r="B1730" s="200" t="str">
        <f>IF(A1730="","",VLOOKUP(A1730,Config!K$6:L$26,2,FALSE))</f>
        <v/>
      </c>
    </row>
    <row r="1731" spans="2:2" x14ac:dyDescent="0.25">
      <c r="B1731" s="200" t="str">
        <f>IF(A1731="","",VLOOKUP(A1731,Config!K$6:L$26,2,FALSE))</f>
        <v/>
      </c>
    </row>
    <row r="1732" spans="2:2" x14ac:dyDescent="0.25">
      <c r="B1732" s="200" t="str">
        <f>IF(A1732="","",VLOOKUP(A1732,Config!K$6:L$26,2,FALSE))</f>
        <v/>
      </c>
    </row>
    <row r="1733" spans="2:2" x14ac:dyDescent="0.25">
      <c r="B1733" s="200" t="str">
        <f>IF(A1733="","",VLOOKUP(A1733,Config!K$6:L$26,2,FALSE))</f>
        <v/>
      </c>
    </row>
    <row r="1734" spans="2:2" x14ac:dyDescent="0.25">
      <c r="B1734" s="200" t="str">
        <f>IF(A1734="","",VLOOKUP(A1734,Config!K$6:L$26,2,FALSE))</f>
        <v/>
      </c>
    </row>
    <row r="1735" spans="2:2" x14ac:dyDescent="0.25">
      <c r="B1735" s="200" t="str">
        <f>IF(A1735="","",VLOOKUP(A1735,Config!K$6:L$26,2,FALSE))</f>
        <v/>
      </c>
    </row>
    <row r="1736" spans="2:2" x14ac:dyDescent="0.25">
      <c r="B1736" s="200" t="str">
        <f>IF(A1736="","",VLOOKUP(A1736,Config!K$6:L$26,2,FALSE))</f>
        <v/>
      </c>
    </row>
    <row r="1737" spans="2:2" x14ac:dyDescent="0.25">
      <c r="B1737" s="200" t="str">
        <f>IF(A1737="","",VLOOKUP(A1737,Config!K$6:L$26,2,FALSE))</f>
        <v/>
      </c>
    </row>
    <row r="1738" spans="2:2" x14ac:dyDescent="0.25">
      <c r="B1738" s="200" t="str">
        <f>IF(A1738="","",VLOOKUP(A1738,Config!K$6:L$26,2,FALSE))</f>
        <v/>
      </c>
    </row>
    <row r="1739" spans="2:2" x14ac:dyDescent="0.25">
      <c r="B1739" s="200" t="str">
        <f>IF(A1739="","",VLOOKUP(A1739,Config!K$6:L$26,2,FALSE))</f>
        <v/>
      </c>
    </row>
    <row r="1740" spans="2:2" x14ac:dyDescent="0.25">
      <c r="B1740" s="200" t="str">
        <f>IF(A1740="","",VLOOKUP(A1740,Config!K$6:L$26,2,FALSE))</f>
        <v/>
      </c>
    </row>
    <row r="1741" spans="2:2" x14ac:dyDescent="0.25">
      <c r="B1741" s="200" t="str">
        <f>IF(A1741="","",VLOOKUP(A1741,Config!K$6:L$26,2,FALSE))</f>
        <v/>
      </c>
    </row>
    <row r="1742" spans="2:2" x14ac:dyDescent="0.25">
      <c r="B1742" s="200" t="str">
        <f>IF(A1742="","",VLOOKUP(A1742,Config!K$6:L$26,2,FALSE))</f>
        <v/>
      </c>
    </row>
    <row r="1743" spans="2:2" x14ac:dyDescent="0.25">
      <c r="B1743" s="200" t="str">
        <f>IF(A1743="","",VLOOKUP(A1743,Config!K$6:L$26,2,FALSE))</f>
        <v/>
      </c>
    </row>
    <row r="1744" spans="2:2" x14ac:dyDescent="0.25">
      <c r="B1744" s="200" t="str">
        <f>IF(A1744="","",VLOOKUP(A1744,Config!K$6:L$26,2,FALSE))</f>
        <v/>
      </c>
    </row>
    <row r="1745" spans="2:2" x14ac:dyDescent="0.25">
      <c r="B1745" s="200" t="str">
        <f>IF(A1745="","",VLOOKUP(A1745,Config!K$6:L$26,2,FALSE))</f>
        <v/>
      </c>
    </row>
    <row r="1746" spans="2:2" x14ac:dyDescent="0.25">
      <c r="B1746" s="200" t="str">
        <f>IF(A1746="","",VLOOKUP(A1746,Config!K$6:L$26,2,FALSE))</f>
        <v/>
      </c>
    </row>
    <row r="1747" spans="2:2" x14ac:dyDescent="0.25">
      <c r="B1747" s="200" t="str">
        <f>IF(A1747="","",VLOOKUP(A1747,Config!K$6:L$26,2,FALSE))</f>
        <v/>
      </c>
    </row>
    <row r="1748" spans="2:2" x14ac:dyDescent="0.25">
      <c r="B1748" s="200" t="str">
        <f>IF(A1748="","",VLOOKUP(A1748,Config!K$6:L$26,2,FALSE))</f>
        <v/>
      </c>
    </row>
    <row r="1749" spans="2:2" x14ac:dyDescent="0.25">
      <c r="B1749" s="200" t="str">
        <f>IF(A1749="","",VLOOKUP(A1749,Config!K$6:L$26,2,FALSE))</f>
        <v/>
      </c>
    </row>
    <row r="1750" spans="2:2" x14ac:dyDescent="0.25">
      <c r="B1750" s="200" t="str">
        <f>IF(A1750="","",VLOOKUP(A1750,Config!K$6:L$26,2,FALSE))</f>
        <v/>
      </c>
    </row>
    <row r="1751" spans="2:2" x14ac:dyDescent="0.25">
      <c r="B1751" s="200" t="str">
        <f>IF(A1751="","",VLOOKUP(A1751,Config!K$6:L$26,2,FALSE))</f>
        <v/>
      </c>
    </row>
    <row r="1752" spans="2:2" x14ac:dyDescent="0.25">
      <c r="B1752" s="200" t="str">
        <f>IF(A1752="","",VLOOKUP(A1752,Config!K$6:L$26,2,FALSE))</f>
        <v/>
      </c>
    </row>
    <row r="1753" spans="2:2" x14ac:dyDescent="0.25">
      <c r="B1753" s="200" t="str">
        <f>IF(A1753="","",VLOOKUP(A1753,Config!K$6:L$26,2,FALSE))</f>
        <v/>
      </c>
    </row>
    <row r="1754" spans="2:2" x14ac:dyDescent="0.25">
      <c r="B1754" s="200" t="str">
        <f>IF(A1754="","",VLOOKUP(A1754,Config!K$6:L$26,2,FALSE))</f>
        <v/>
      </c>
    </row>
    <row r="1755" spans="2:2" x14ac:dyDescent="0.25">
      <c r="B1755" s="200" t="str">
        <f>IF(A1755="","",VLOOKUP(A1755,Config!K$6:L$26,2,FALSE))</f>
        <v/>
      </c>
    </row>
    <row r="1756" spans="2:2" x14ac:dyDescent="0.25">
      <c r="B1756" s="200" t="str">
        <f>IF(A1756="","",VLOOKUP(A1756,Config!K$6:L$26,2,FALSE))</f>
        <v/>
      </c>
    </row>
    <row r="1757" spans="2:2" x14ac:dyDescent="0.25">
      <c r="B1757" s="200" t="str">
        <f>IF(A1757="","",VLOOKUP(A1757,Config!K$6:L$26,2,FALSE))</f>
        <v/>
      </c>
    </row>
    <row r="1758" spans="2:2" x14ac:dyDescent="0.25">
      <c r="B1758" s="200" t="str">
        <f>IF(A1758="","",VLOOKUP(A1758,Config!K$6:L$26,2,FALSE))</f>
        <v/>
      </c>
    </row>
    <row r="1759" spans="2:2" x14ac:dyDescent="0.25">
      <c r="B1759" s="200" t="str">
        <f>IF(A1759="","",VLOOKUP(A1759,Config!K$6:L$26,2,FALSE))</f>
        <v/>
      </c>
    </row>
    <row r="1760" spans="2:2" x14ac:dyDescent="0.25">
      <c r="B1760" s="200" t="str">
        <f>IF(A1760="","",VLOOKUP(A1760,Config!K$6:L$26,2,FALSE))</f>
        <v/>
      </c>
    </row>
    <row r="1761" spans="2:2" x14ac:dyDescent="0.25">
      <c r="B1761" s="200" t="str">
        <f>IF(A1761="","",VLOOKUP(A1761,Config!K$6:L$26,2,FALSE))</f>
        <v/>
      </c>
    </row>
    <row r="1762" spans="2:2" x14ac:dyDescent="0.25">
      <c r="B1762" s="200" t="str">
        <f>IF(A1762="","",VLOOKUP(A1762,Config!K$6:L$26,2,FALSE))</f>
        <v/>
      </c>
    </row>
    <row r="1763" spans="2:2" x14ac:dyDescent="0.25">
      <c r="B1763" s="200" t="str">
        <f>IF(A1763="","",VLOOKUP(A1763,Config!K$6:L$26,2,FALSE))</f>
        <v/>
      </c>
    </row>
    <row r="1764" spans="2:2" x14ac:dyDescent="0.25">
      <c r="B1764" s="200" t="str">
        <f>IF(A1764="","",VLOOKUP(A1764,Config!K$6:L$26,2,FALSE))</f>
        <v/>
      </c>
    </row>
    <row r="1765" spans="2:2" x14ac:dyDescent="0.25">
      <c r="B1765" s="200" t="str">
        <f>IF(A1765="","",VLOOKUP(A1765,Config!K$6:L$26,2,FALSE))</f>
        <v/>
      </c>
    </row>
    <row r="1766" spans="2:2" x14ac:dyDescent="0.25">
      <c r="B1766" s="200" t="str">
        <f>IF(A1766="","",VLOOKUP(A1766,Config!K$6:L$26,2,FALSE))</f>
        <v/>
      </c>
    </row>
    <row r="1767" spans="2:2" x14ac:dyDescent="0.25">
      <c r="B1767" s="200" t="str">
        <f>IF(A1767="","",VLOOKUP(A1767,Config!K$6:L$26,2,FALSE))</f>
        <v/>
      </c>
    </row>
    <row r="1768" spans="2:2" x14ac:dyDescent="0.25">
      <c r="B1768" s="200" t="str">
        <f>IF(A1768="","",VLOOKUP(A1768,Config!K$6:L$26,2,FALSE))</f>
        <v/>
      </c>
    </row>
    <row r="1769" spans="2:2" x14ac:dyDescent="0.25">
      <c r="B1769" s="200" t="str">
        <f>IF(A1769="","",VLOOKUP(A1769,Config!K$6:L$26,2,FALSE))</f>
        <v/>
      </c>
    </row>
    <row r="1770" spans="2:2" x14ac:dyDescent="0.25">
      <c r="B1770" s="200" t="str">
        <f>IF(A1770="","",VLOOKUP(A1770,Config!K$6:L$26,2,FALSE))</f>
        <v/>
      </c>
    </row>
    <row r="1771" spans="2:2" x14ac:dyDescent="0.25">
      <c r="B1771" s="200" t="str">
        <f>IF(A1771="","",VLOOKUP(A1771,Config!K$6:L$26,2,FALSE))</f>
        <v/>
      </c>
    </row>
    <row r="1772" spans="2:2" x14ac:dyDescent="0.25">
      <c r="B1772" s="200" t="str">
        <f>IF(A1772="","",VLOOKUP(A1772,Config!K$6:L$26,2,FALSE))</f>
        <v/>
      </c>
    </row>
    <row r="1773" spans="2:2" x14ac:dyDescent="0.25">
      <c r="B1773" s="200" t="str">
        <f>IF(A1773="","",VLOOKUP(A1773,Config!K$6:L$26,2,FALSE))</f>
        <v/>
      </c>
    </row>
    <row r="1774" spans="2:2" x14ac:dyDescent="0.25">
      <c r="B1774" s="200" t="str">
        <f>IF(A1774="","",VLOOKUP(A1774,Config!K$6:L$26,2,FALSE))</f>
        <v/>
      </c>
    </row>
    <row r="1775" spans="2:2" x14ac:dyDescent="0.25">
      <c r="B1775" s="200" t="str">
        <f>IF(A1775="","",VLOOKUP(A1775,Config!K$6:L$26,2,FALSE))</f>
        <v/>
      </c>
    </row>
    <row r="1776" spans="2:2" x14ac:dyDescent="0.25">
      <c r="B1776" s="200" t="str">
        <f>IF(A1776="","",VLOOKUP(A1776,Config!K$6:L$26,2,FALSE))</f>
        <v/>
      </c>
    </row>
    <row r="1777" spans="2:2" x14ac:dyDescent="0.25">
      <c r="B1777" s="200" t="str">
        <f>IF(A1777="","",VLOOKUP(A1777,Config!K$6:L$26,2,FALSE))</f>
        <v/>
      </c>
    </row>
    <row r="1778" spans="2:2" x14ac:dyDescent="0.25">
      <c r="B1778" s="200" t="str">
        <f>IF(A1778="","",VLOOKUP(A1778,Config!K$6:L$26,2,FALSE))</f>
        <v/>
      </c>
    </row>
    <row r="1779" spans="2:2" x14ac:dyDescent="0.25">
      <c r="B1779" s="200" t="str">
        <f>IF(A1779="","",VLOOKUP(A1779,Config!K$6:L$26,2,FALSE))</f>
        <v/>
      </c>
    </row>
    <row r="1780" spans="2:2" x14ac:dyDescent="0.25">
      <c r="B1780" s="200" t="str">
        <f>IF(A1780="","",VLOOKUP(A1780,Config!K$6:L$26,2,FALSE))</f>
        <v/>
      </c>
    </row>
    <row r="1781" spans="2:2" x14ac:dyDescent="0.25">
      <c r="B1781" s="200" t="str">
        <f>IF(A1781="","",VLOOKUP(A1781,Config!K$6:L$26,2,FALSE))</f>
        <v/>
      </c>
    </row>
    <row r="1782" spans="2:2" x14ac:dyDescent="0.25">
      <c r="B1782" s="200" t="str">
        <f>IF(A1782="","",VLOOKUP(A1782,Config!K$6:L$26,2,FALSE))</f>
        <v/>
      </c>
    </row>
    <row r="1783" spans="2:2" x14ac:dyDescent="0.25">
      <c r="B1783" s="200" t="str">
        <f>IF(A1783="","",VLOOKUP(A1783,Config!K$6:L$26,2,FALSE))</f>
        <v/>
      </c>
    </row>
    <row r="1784" spans="2:2" x14ac:dyDescent="0.25">
      <c r="B1784" s="200" t="str">
        <f>IF(A1784="","",VLOOKUP(A1784,Config!K$6:L$26,2,FALSE))</f>
        <v/>
      </c>
    </row>
    <row r="1785" spans="2:2" x14ac:dyDescent="0.25">
      <c r="B1785" s="200" t="str">
        <f>IF(A1785="","",VLOOKUP(A1785,Config!K$6:L$26,2,FALSE))</f>
        <v/>
      </c>
    </row>
    <row r="1786" spans="2:2" x14ac:dyDescent="0.25">
      <c r="B1786" s="200" t="str">
        <f>IF(A1786="","",VLOOKUP(A1786,Config!K$6:L$26,2,FALSE))</f>
        <v/>
      </c>
    </row>
    <row r="1787" spans="2:2" x14ac:dyDescent="0.25">
      <c r="B1787" s="200" t="str">
        <f>IF(A1787="","",VLOOKUP(A1787,Config!K$6:L$26,2,FALSE))</f>
        <v/>
      </c>
    </row>
    <row r="1788" spans="2:2" x14ac:dyDescent="0.25">
      <c r="B1788" s="200" t="str">
        <f>IF(A1788="","",VLOOKUP(A1788,Config!K$6:L$26,2,FALSE))</f>
        <v/>
      </c>
    </row>
    <row r="1789" spans="2:2" x14ac:dyDescent="0.25">
      <c r="B1789" s="200" t="str">
        <f>IF(A1789="","",VLOOKUP(A1789,Config!K$6:L$26,2,FALSE))</f>
        <v/>
      </c>
    </row>
    <row r="1790" spans="2:2" x14ac:dyDescent="0.25">
      <c r="B1790" s="200" t="str">
        <f>IF(A1790="","",VLOOKUP(A1790,Config!K$6:L$26,2,FALSE))</f>
        <v/>
      </c>
    </row>
    <row r="1791" spans="2:2" x14ac:dyDescent="0.25">
      <c r="B1791" s="200" t="str">
        <f>IF(A1791="","",VLOOKUP(A1791,Config!K$6:L$26,2,FALSE))</f>
        <v/>
      </c>
    </row>
    <row r="1792" spans="2:2" x14ac:dyDescent="0.25">
      <c r="B1792" s="200" t="str">
        <f>IF(A1792="","",VLOOKUP(A1792,Config!K$6:L$26,2,FALSE))</f>
        <v/>
      </c>
    </row>
    <row r="1793" spans="2:2" x14ac:dyDescent="0.25">
      <c r="B1793" s="200" t="str">
        <f>IF(A1793="","",VLOOKUP(A1793,Config!K$6:L$26,2,FALSE))</f>
        <v/>
      </c>
    </row>
    <row r="1794" spans="2:2" x14ac:dyDescent="0.25">
      <c r="B1794" s="200" t="str">
        <f>IF(A1794="","",VLOOKUP(A1794,Config!K$6:L$26,2,FALSE))</f>
        <v/>
      </c>
    </row>
    <row r="1795" spans="2:2" x14ac:dyDescent="0.25">
      <c r="B1795" s="200" t="str">
        <f>IF(A1795="","",VLOOKUP(A1795,Config!K$6:L$26,2,FALSE))</f>
        <v/>
      </c>
    </row>
    <row r="1796" spans="2:2" x14ac:dyDescent="0.25">
      <c r="B1796" s="200" t="str">
        <f>IF(A1796="","",VLOOKUP(A1796,Config!K$6:L$26,2,FALSE))</f>
        <v/>
      </c>
    </row>
    <row r="1797" spans="2:2" x14ac:dyDescent="0.25">
      <c r="B1797" s="200" t="str">
        <f>IF(A1797="","",VLOOKUP(A1797,Config!K$6:L$26,2,FALSE))</f>
        <v/>
      </c>
    </row>
    <row r="1798" spans="2:2" x14ac:dyDescent="0.25">
      <c r="B1798" s="200" t="str">
        <f>IF(A1798="","",VLOOKUP(A1798,Config!K$6:L$26,2,FALSE))</f>
        <v/>
      </c>
    </row>
    <row r="1799" spans="2:2" x14ac:dyDescent="0.25">
      <c r="B1799" s="200" t="str">
        <f>IF(A1799="","",VLOOKUP(A1799,Config!K$6:L$26,2,FALSE))</f>
        <v/>
      </c>
    </row>
    <row r="1800" spans="2:2" x14ac:dyDescent="0.25">
      <c r="B1800" s="200" t="str">
        <f>IF(A1800="","",VLOOKUP(A1800,Config!K$6:L$26,2,FALSE))</f>
        <v/>
      </c>
    </row>
    <row r="1801" spans="2:2" x14ac:dyDescent="0.25">
      <c r="B1801" s="200" t="str">
        <f>IF(A1801="","",VLOOKUP(A1801,Config!K$6:L$26,2,FALSE))</f>
        <v/>
      </c>
    </row>
    <row r="1802" spans="2:2" x14ac:dyDescent="0.25">
      <c r="B1802" s="200" t="str">
        <f>IF(A1802="","",VLOOKUP(A1802,Config!K$6:L$26,2,FALSE))</f>
        <v/>
      </c>
    </row>
    <row r="1803" spans="2:2" x14ac:dyDescent="0.25">
      <c r="B1803" s="200" t="str">
        <f>IF(A1803="","",VLOOKUP(A1803,Config!K$6:L$26,2,FALSE))</f>
        <v/>
      </c>
    </row>
    <row r="1804" spans="2:2" x14ac:dyDescent="0.25">
      <c r="B1804" s="200" t="str">
        <f>IF(A1804="","",VLOOKUP(A1804,Config!K$6:L$26,2,FALSE))</f>
        <v/>
      </c>
    </row>
    <row r="1805" spans="2:2" x14ac:dyDescent="0.25">
      <c r="B1805" s="200" t="str">
        <f>IF(A1805="","",VLOOKUP(A1805,Config!K$6:L$26,2,FALSE))</f>
        <v/>
      </c>
    </row>
    <row r="1806" spans="2:2" x14ac:dyDescent="0.25">
      <c r="B1806" s="200" t="str">
        <f>IF(A1806="","",VLOOKUP(A1806,Config!K$6:L$26,2,FALSE))</f>
        <v/>
      </c>
    </row>
    <row r="1807" spans="2:2" x14ac:dyDescent="0.25">
      <c r="B1807" s="200" t="str">
        <f>IF(A1807="","",VLOOKUP(A1807,Config!K$6:L$26,2,FALSE))</f>
        <v/>
      </c>
    </row>
    <row r="1808" spans="2:2" x14ac:dyDescent="0.25">
      <c r="B1808" s="200" t="str">
        <f>IF(A1808="","",VLOOKUP(A1808,Config!K$6:L$26,2,FALSE))</f>
        <v/>
      </c>
    </row>
    <row r="1809" spans="2:2" x14ac:dyDescent="0.25">
      <c r="B1809" s="200" t="str">
        <f>IF(A1809="","",VLOOKUP(A1809,Config!K$6:L$26,2,FALSE))</f>
        <v/>
      </c>
    </row>
    <row r="1810" spans="2:2" x14ac:dyDescent="0.25">
      <c r="B1810" s="200" t="str">
        <f>IF(A1810="","",VLOOKUP(A1810,Config!K$6:L$26,2,FALSE))</f>
        <v/>
      </c>
    </row>
    <row r="1811" spans="2:2" x14ac:dyDescent="0.25">
      <c r="B1811" s="200" t="str">
        <f>IF(A1811="","",VLOOKUP(A1811,Config!K$6:L$26,2,FALSE))</f>
        <v/>
      </c>
    </row>
    <row r="1812" spans="2:2" x14ac:dyDescent="0.25">
      <c r="B1812" s="200" t="str">
        <f>IF(A1812="","",VLOOKUP(A1812,Config!K$6:L$26,2,FALSE))</f>
        <v/>
      </c>
    </row>
    <row r="1813" spans="2:2" x14ac:dyDescent="0.25">
      <c r="B1813" s="200" t="str">
        <f>IF(A1813="","",VLOOKUP(A1813,Config!K$6:L$26,2,FALSE))</f>
        <v/>
      </c>
    </row>
    <row r="1814" spans="2:2" x14ac:dyDescent="0.25">
      <c r="B1814" s="200" t="str">
        <f>IF(A1814="","",VLOOKUP(A1814,Config!K$6:L$26,2,FALSE))</f>
        <v/>
      </c>
    </row>
    <row r="1815" spans="2:2" x14ac:dyDescent="0.25">
      <c r="B1815" s="200" t="str">
        <f>IF(A1815="","",VLOOKUP(A1815,Config!K$6:L$26,2,FALSE))</f>
        <v/>
      </c>
    </row>
    <row r="1816" spans="2:2" x14ac:dyDescent="0.25">
      <c r="B1816" s="200" t="str">
        <f>IF(A1816="","",VLOOKUP(A1816,Config!K$6:L$26,2,FALSE))</f>
        <v/>
      </c>
    </row>
    <row r="1817" spans="2:2" x14ac:dyDescent="0.25">
      <c r="B1817" s="200" t="str">
        <f>IF(A1817="","",VLOOKUP(A1817,Config!K$6:L$26,2,FALSE))</f>
        <v/>
      </c>
    </row>
    <row r="1818" spans="2:2" x14ac:dyDescent="0.25">
      <c r="B1818" s="200" t="str">
        <f>IF(A1818="","",VLOOKUP(A1818,Config!K$6:L$26,2,FALSE))</f>
        <v/>
      </c>
    </row>
    <row r="1819" spans="2:2" x14ac:dyDescent="0.25">
      <c r="B1819" s="200" t="str">
        <f>IF(A1819="","",VLOOKUP(A1819,Config!K$6:L$26,2,FALSE))</f>
        <v/>
      </c>
    </row>
    <row r="1820" spans="2:2" x14ac:dyDescent="0.25">
      <c r="B1820" s="200" t="str">
        <f>IF(A1820="","",VLOOKUP(A1820,Config!K$6:L$26,2,FALSE))</f>
        <v/>
      </c>
    </row>
    <row r="1821" spans="2:2" x14ac:dyDescent="0.25">
      <c r="B1821" s="200" t="str">
        <f>IF(A1821="","",VLOOKUP(A1821,Config!K$6:L$26,2,FALSE))</f>
        <v/>
      </c>
    </row>
    <row r="1822" spans="2:2" x14ac:dyDescent="0.25">
      <c r="B1822" s="200" t="str">
        <f>IF(A1822="","",VLOOKUP(A1822,Config!K$6:L$26,2,FALSE))</f>
        <v/>
      </c>
    </row>
    <row r="1823" spans="2:2" x14ac:dyDescent="0.25">
      <c r="B1823" s="200" t="str">
        <f>IF(A1823="","",VLOOKUP(A1823,Config!K$6:L$26,2,FALSE))</f>
        <v/>
      </c>
    </row>
    <row r="1824" spans="2:2" x14ac:dyDescent="0.25">
      <c r="B1824" s="200" t="str">
        <f>IF(A1824="","",VLOOKUP(A1824,Config!K$6:L$26,2,FALSE))</f>
        <v/>
      </c>
    </row>
    <row r="1825" spans="2:2" x14ac:dyDescent="0.25">
      <c r="B1825" s="200" t="str">
        <f>IF(A1825="","",VLOOKUP(A1825,Config!K$6:L$26,2,FALSE))</f>
        <v/>
      </c>
    </row>
    <row r="1826" spans="2:2" x14ac:dyDescent="0.25">
      <c r="B1826" s="200" t="str">
        <f>IF(A1826="","",VLOOKUP(A1826,Config!K$6:L$26,2,FALSE))</f>
        <v/>
      </c>
    </row>
    <row r="1827" spans="2:2" x14ac:dyDescent="0.25">
      <c r="B1827" s="200" t="str">
        <f>IF(A1827="","",VLOOKUP(A1827,Config!K$6:L$26,2,FALSE))</f>
        <v/>
      </c>
    </row>
    <row r="1828" spans="2:2" x14ac:dyDescent="0.25">
      <c r="B1828" s="200" t="str">
        <f>IF(A1828="","",VLOOKUP(A1828,Config!K$6:L$26,2,FALSE))</f>
        <v/>
      </c>
    </row>
    <row r="1829" spans="2:2" x14ac:dyDescent="0.25">
      <c r="B1829" s="200" t="str">
        <f>IF(A1829="","",VLOOKUP(A1829,Config!K$6:L$26,2,FALSE))</f>
        <v/>
      </c>
    </row>
    <row r="1830" spans="2:2" x14ac:dyDescent="0.25">
      <c r="B1830" s="200" t="str">
        <f>IF(A1830="","",VLOOKUP(A1830,Config!K$6:L$26,2,FALSE))</f>
        <v/>
      </c>
    </row>
    <row r="1831" spans="2:2" x14ac:dyDescent="0.25">
      <c r="B1831" s="200" t="str">
        <f>IF(A1831="","",VLOOKUP(A1831,Config!K$6:L$26,2,FALSE))</f>
        <v/>
      </c>
    </row>
    <row r="1832" spans="2:2" x14ac:dyDescent="0.25">
      <c r="B1832" s="200" t="str">
        <f>IF(A1832="","",VLOOKUP(A1832,Config!K$6:L$26,2,FALSE))</f>
        <v/>
      </c>
    </row>
    <row r="1833" spans="2:2" x14ac:dyDescent="0.25">
      <c r="B1833" s="200" t="str">
        <f>IF(A1833="","",VLOOKUP(A1833,Config!K$6:L$26,2,FALSE))</f>
        <v/>
      </c>
    </row>
    <row r="1834" spans="2:2" x14ac:dyDescent="0.25">
      <c r="B1834" s="200" t="str">
        <f>IF(A1834="","",VLOOKUP(A1834,Config!K$6:L$26,2,FALSE))</f>
        <v/>
      </c>
    </row>
    <row r="1835" spans="2:2" x14ac:dyDescent="0.25">
      <c r="B1835" s="200" t="str">
        <f>IF(A1835="","",VLOOKUP(A1835,Config!K$6:L$26,2,FALSE))</f>
        <v/>
      </c>
    </row>
    <row r="1836" spans="2:2" x14ac:dyDescent="0.25">
      <c r="B1836" s="200" t="str">
        <f>IF(A1836="","",VLOOKUP(A1836,Config!K$6:L$26,2,FALSE))</f>
        <v/>
      </c>
    </row>
    <row r="1837" spans="2:2" x14ac:dyDescent="0.25">
      <c r="B1837" s="200" t="str">
        <f>IF(A1837="","",VLOOKUP(A1837,Config!K$6:L$26,2,FALSE))</f>
        <v/>
      </c>
    </row>
    <row r="1838" spans="2:2" x14ac:dyDescent="0.25">
      <c r="B1838" s="200" t="str">
        <f>IF(A1838="","",VLOOKUP(A1838,Config!K$6:L$26,2,FALSE))</f>
        <v/>
      </c>
    </row>
    <row r="1839" spans="2:2" x14ac:dyDescent="0.25">
      <c r="B1839" s="200" t="str">
        <f>IF(A1839="","",VLOOKUP(A1839,Config!K$6:L$26,2,FALSE))</f>
        <v/>
      </c>
    </row>
    <row r="1840" spans="2:2" x14ac:dyDescent="0.25">
      <c r="B1840" s="200" t="str">
        <f>IF(A1840="","",VLOOKUP(A1840,Config!K$6:L$26,2,FALSE))</f>
        <v/>
      </c>
    </row>
    <row r="1841" spans="2:2" x14ac:dyDescent="0.25">
      <c r="B1841" s="200" t="str">
        <f>IF(A1841="","",VLOOKUP(A1841,Config!K$6:L$26,2,FALSE))</f>
        <v/>
      </c>
    </row>
    <row r="1842" spans="2:2" x14ac:dyDescent="0.25">
      <c r="B1842" s="200" t="str">
        <f>IF(A1842="","",VLOOKUP(A1842,Config!K$6:L$26,2,FALSE))</f>
        <v/>
      </c>
    </row>
    <row r="1843" spans="2:2" x14ac:dyDescent="0.25">
      <c r="B1843" s="200" t="str">
        <f>IF(A1843="","",VLOOKUP(A1843,Config!K$6:L$26,2,FALSE))</f>
        <v/>
      </c>
    </row>
    <row r="1844" spans="2:2" x14ac:dyDescent="0.25">
      <c r="B1844" s="200" t="str">
        <f>IF(A1844="","",VLOOKUP(A1844,Config!K$6:L$26,2,FALSE))</f>
        <v/>
      </c>
    </row>
    <row r="1845" spans="2:2" x14ac:dyDescent="0.25">
      <c r="B1845" s="200" t="str">
        <f>IF(A1845="","",VLOOKUP(A1845,Config!K$6:L$26,2,FALSE))</f>
        <v/>
      </c>
    </row>
    <row r="1846" spans="2:2" x14ac:dyDescent="0.25">
      <c r="B1846" s="200" t="str">
        <f>IF(A1846="","",VLOOKUP(A1846,Config!K$6:L$26,2,FALSE))</f>
        <v/>
      </c>
    </row>
    <row r="1847" spans="2:2" x14ac:dyDescent="0.25">
      <c r="B1847" s="200" t="str">
        <f>IF(A1847="","",VLOOKUP(A1847,Config!K$6:L$26,2,FALSE))</f>
        <v/>
      </c>
    </row>
    <row r="1848" spans="2:2" x14ac:dyDescent="0.25">
      <c r="B1848" s="200" t="str">
        <f>IF(A1848="","",VLOOKUP(A1848,Config!K$6:L$26,2,FALSE))</f>
        <v/>
      </c>
    </row>
    <row r="1849" spans="2:2" x14ac:dyDescent="0.25">
      <c r="B1849" s="200" t="str">
        <f>IF(A1849="","",VLOOKUP(A1849,Config!K$6:L$26,2,FALSE))</f>
        <v/>
      </c>
    </row>
    <row r="1850" spans="2:2" x14ac:dyDescent="0.25">
      <c r="B1850" s="200" t="str">
        <f>IF(A1850="","",VLOOKUP(A1850,Config!K$6:L$26,2,FALSE))</f>
        <v/>
      </c>
    </row>
    <row r="1851" spans="2:2" x14ac:dyDescent="0.25">
      <c r="B1851" s="200" t="str">
        <f>IF(A1851="","",VLOOKUP(A1851,Config!K$6:L$26,2,FALSE))</f>
        <v/>
      </c>
    </row>
    <row r="1852" spans="2:2" x14ac:dyDescent="0.25">
      <c r="B1852" s="200" t="str">
        <f>IF(A1852="","",VLOOKUP(A1852,Config!K$6:L$26,2,FALSE))</f>
        <v/>
      </c>
    </row>
    <row r="1853" spans="2:2" x14ac:dyDescent="0.25">
      <c r="B1853" s="200" t="str">
        <f>IF(A1853="","",VLOOKUP(A1853,Config!K$6:L$26,2,FALSE))</f>
        <v/>
      </c>
    </row>
    <row r="1854" spans="2:2" x14ac:dyDescent="0.25">
      <c r="B1854" s="200" t="str">
        <f>IF(A1854="","",VLOOKUP(A1854,Config!K$6:L$26,2,FALSE))</f>
        <v/>
      </c>
    </row>
    <row r="1855" spans="2:2" x14ac:dyDescent="0.25">
      <c r="B1855" s="200" t="str">
        <f>IF(A1855="","",VLOOKUP(A1855,Config!K$6:L$26,2,FALSE))</f>
        <v/>
      </c>
    </row>
    <row r="1856" spans="2:2" x14ac:dyDescent="0.25">
      <c r="B1856" s="200" t="str">
        <f>IF(A1856="","",VLOOKUP(A1856,Config!K$6:L$26,2,FALSE))</f>
        <v/>
      </c>
    </row>
    <row r="1857" spans="2:2" x14ac:dyDescent="0.25">
      <c r="B1857" s="200" t="str">
        <f>IF(A1857="","",VLOOKUP(A1857,Config!K$6:L$26,2,FALSE))</f>
        <v/>
      </c>
    </row>
    <row r="1858" spans="2:2" x14ac:dyDescent="0.25">
      <c r="B1858" s="200" t="str">
        <f>IF(A1858="","",VLOOKUP(A1858,Config!K$6:L$26,2,FALSE))</f>
        <v/>
      </c>
    </row>
    <row r="1859" spans="2:2" x14ac:dyDescent="0.25">
      <c r="B1859" s="200" t="str">
        <f>IF(A1859="","",VLOOKUP(A1859,Config!K$6:L$26,2,FALSE))</f>
        <v/>
      </c>
    </row>
    <row r="1860" spans="2:2" x14ac:dyDescent="0.25">
      <c r="B1860" s="200" t="str">
        <f>IF(A1860="","",VLOOKUP(A1860,Config!K$6:L$26,2,FALSE))</f>
        <v/>
      </c>
    </row>
    <row r="1861" spans="2:2" x14ac:dyDescent="0.25">
      <c r="B1861" s="200" t="str">
        <f>IF(A1861="","",VLOOKUP(A1861,Config!K$6:L$26,2,FALSE))</f>
        <v/>
      </c>
    </row>
    <row r="1862" spans="2:2" x14ac:dyDescent="0.25">
      <c r="B1862" s="200" t="str">
        <f>IF(A1862="","",VLOOKUP(A1862,Config!K$6:L$26,2,FALSE))</f>
        <v/>
      </c>
    </row>
    <row r="1863" spans="2:2" x14ac:dyDescent="0.25">
      <c r="B1863" s="200" t="str">
        <f>IF(A1863="","",VLOOKUP(A1863,Config!K$6:L$26,2,FALSE))</f>
        <v/>
      </c>
    </row>
    <row r="1864" spans="2:2" x14ac:dyDescent="0.25">
      <c r="B1864" s="200" t="str">
        <f>IF(A1864="","",VLOOKUP(A1864,Config!K$6:L$26,2,FALSE))</f>
        <v/>
      </c>
    </row>
    <row r="1865" spans="2:2" x14ac:dyDescent="0.25">
      <c r="B1865" s="200" t="str">
        <f>IF(A1865="","",VLOOKUP(A1865,Config!K$6:L$26,2,FALSE))</f>
        <v/>
      </c>
    </row>
    <row r="1866" spans="2:2" x14ac:dyDescent="0.25">
      <c r="B1866" s="200" t="str">
        <f>IF(A1866="","",VLOOKUP(A1866,Config!K$6:L$26,2,FALSE))</f>
        <v/>
      </c>
    </row>
    <row r="1867" spans="2:2" x14ac:dyDescent="0.25">
      <c r="B1867" s="200" t="str">
        <f>IF(A1867="","",VLOOKUP(A1867,Config!K$6:L$26,2,FALSE))</f>
        <v/>
      </c>
    </row>
    <row r="1868" spans="2:2" x14ac:dyDescent="0.25">
      <c r="B1868" s="200" t="str">
        <f>IF(A1868="","",VLOOKUP(A1868,Config!K$6:L$26,2,FALSE))</f>
        <v/>
      </c>
    </row>
    <row r="1869" spans="2:2" x14ac:dyDescent="0.25">
      <c r="B1869" s="200" t="str">
        <f>IF(A1869="","",VLOOKUP(A1869,Config!K$6:L$26,2,FALSE))</f>
        <v/>
      </c>
    </row>
    <row r="1870" spans="2:2" x14ac:dyDescent="0.25">
      <c r="B1870" s="200" t="str">
        <f>IF(A1870="","",VLOOKUP(A1870,Config!K$6:L$26,2,FALSE))</f>
        <v/>
      </c>
    </row>
    <row r="1871" spans="2:2" x14ac:dyDescent="0.25">
      <c r="B1871" s="200" t="str">
        <f>IF(A1871="","",VLOOKUP(A1871,Config!K$6:L$26,2,FALSE))</f>
        <v/>
      </c>
    </row>
    <row r="1872" spans="2:2" x14ac:dyDescent="0.25">
      <c r="B1872" s="200" t="str">
        <f>IF(A1872="","",VLOOKUP(A1872,Config!K$6:L$26,2,FALSE))</f>
        <v/>
      </c>
    </row>
    <row r="1873" spans="2:2" x14ac:dyDescent="0.25">
      <c r="B1873" s="200" t="str">
        <f>IF(A1873="","",VLOOKUP(A1873,Config!K$6:L$26,2,FALSE))</f>
        <v/>
      </c>
    </row>
    <row r="1874" spans="2:2" x14ac:dyDescent="0.25">
      <c r="B1874" s="200" t="str">
        <f>IF(A1874="","",VLOOKUP(A1874,Config!K$6:L$26,2,FALSE))</f>
        <v/>
      </c>
    </row>
    <row r="1875" spans="2:2" x14ac:dyDescent="0.25">
      <c r="B1875" s="200" t="str">
        <f>IF(A1875="","",VLOOKUP(A1875,Config!K$6:L$26,2,FALSE))</f>
        <v/>
      </c>
    </row>
    <row r="1876" spans="2:2" x14ac:dyDescent="0.25">
      <c r="B1876" s="200" t="str">
        <f>IF(A1876="","",VLOOKUP(A1876,Config!K$6:L$26,2,FALSE))</f>
        <v/>
      </c>
    </row>
    <row r="1877" spans="2:2" x14ac:dyDescent="0.25">
      <c r="B1877" s="200" t="str">
        <f>IF(A1877="","",VLOOKUP(A1877,Config!K$6:L$26,2,FALSE))</f>
        <v/>
      </c>
    </row>
    <row r="1878" spans="2:2" x14ac:dyDescent="0.25">
      <c r="B1878" s="200" t="str">
        <f>IF(A1878="","",VLOOKUP(A1878,Config!K$6:L$26,2,FALSE))</f>
        <v/>
      </c>
    </row>
    <row r="1879" spans="2:2" x14ac:dyDescent="0.25">
      <c r="B1879" s="200" t="str">
        <f>IF(A1879="","",VLOOKUP(A1879,Config!K$6:L$26,2,FALSE))</f>
        <v/>
      </c>
    </row>
    <row r="1880" spans="2:2" x14ac:dyDescent="0.25">
      <c r="B1880" s="200" t="str">
        <f>IF(A1880="","",VLOOKUP(A1880,Config!K$6:L$26,2,FALSE))</f>
        <v/>
      </c>
    </row>
    <row r="1881" spans="2:2" x14ac:dyDescent="0.25">
      <c r="B1881" s="200" t="str">
        <f>IF(A1881="","",VLOOKUP(A1881,Config!K$6:L$26,2,FALSE))</f>
        <v/>
      </c>
    </row>
    <row r="1882" spans="2:2" x14ac:dyDescent="0.25">
      <c r="B1882" s="200" t="str">
        <f>IF(A1882="","",VLOOKUP(A1882,Config!K$6:L$26,2,FALSE))</f>
        <v/>
      </c>
    </row>
    <row r="1883" spans="2:2" x14ac:dyDescent="0.25">
      <c r="B1883" s="200" t="str">
        <f>IF(A1883="","",VLOOKUP(A1883,Config!K$6:L$26,2,FALSE))</f>
        <v/>
      </c>
    </row>
    <row r="1884" spans="2:2" x14ac:dyDescent="0.25">
      <c r="B1884" s="200" t="str">
        <f>IF(A1884="","",VLOOKUP(A1884,Config!K$6:L$26,2,FALSE))</f>
        <v/>
      </c>
    </row>
    <row r="1885" spans="2:2" x14ac:dyDescent="0.25">
      <c r="B1885" s="200" t="str">
        <f>IF(A1885="","",VLOOKUP(A1885,Config!K$6:L$26,2,FALSE))</f>
        <v/>
      </c>
    </row>
    <row r="1886" spans="2:2" x14ac:dyDescent="0.25">
      <c r="B1886" s="200" t="str">
        <f>IF(A1886="","",VLOOKUP(A1886,Config!K$6:L$26,2,FALSE))</f>
        <v/>
      </c>
    </row>
    <row r="1887" spans="2:2" x14ac:dyDescent="0.25">
      <c r="B1887" s="200" t="str">
        <f>IF(A1887="","",VLOOKUP(A1887,Config!K$6:L$26,2,FALSE))</f>
        <v/>
      </c>
    </row>
    <row r="1888" spans="2:2" x14ac:dyDescent="0.25">
      <c r="B1888" s="200" t="str">
        <f>IF(A1888="","",VLOOKUP(A1888,Config!K$6:L$26,2,FALSE))</f>
        <v/>
      </c>
    </row>
    <row r="1889" spans="2:2" x14ac:dyDescent="0.25">
      <c r="B1889" s="200" t="str">
        <f>IF(A1889="","",VLOOKUP(A1889,Config!K$6:L$26,2,FALSE))</f>
        <v/>
      </c>
    </row>
    <row r="1890" spans="2:2" x14ac:dyDescent="0.25">
      <c r="B1890" s="200" t="str">
        <f>IF(A1890="","",VLOOKUP(A1890,Config!K$6:L$26,2,FALSE))</f>
        <v/>
      </c>
    </row>
    <row r="1891" spans="2:2" x14ac:dyDescent="0.25">
      <c r="B1891" s="200" t="str">
        <f>IF(A1891="","",VLOOKUP(A1891,Config!K$6:L$26,2,FALSE))</f>
        <v/>
      </c>
    </row>
    <row r="1892" spans="2:2" x14ac:dyDescent="0.25">
      <c r="B1892" s="200" t="str">
        <f>IF(A1892="","",VLOOKUP(A1892,Config!K$6:L$26,2,FALSE))</f>
        <v/>
      </c>
    </row>
    <row r="1893" spans="2:2" x14ac:dyDescent="0.25">
      <c r="B1893" s="200" t="str">
        <f>IF(A1893="","",VLOOKUP(A1893,Config!K$6:L$26,2,FALSE))</f>
        <v/>
      </c>
    </row>
    <row r="1894" spans="2:2" x14ac:dyDescent="0.25">
      <c r="B1894" s="200" t="str">
        <f>IF(A1894="","",VLOOKUP(A1894,Config!K$6:L$26,2,FALSE))</f>
        <v/>
      </c>
    </row>
    <row r="1895" spans="2:2" x14ac:dyDescent="0.25">
      <c r="B1895" s="200" t="str">
        <f>IF(A1895="","",VLOOKUP(A1895,Config!K$6:L$26,2,FALSE))</f>
        <v/>
      </c>
    </row>
    <row r="1896" spans="2:2" x14ac:dyDescent="0.25">
      <c r="B1896" s="200" t="str">
        <f>IF(A1896="","",VLOOKUP(A1896,Config!K$6:L$26,2,FALSE))</f>
        <v/>
      </c>
    </row>
    <row r="1897" spans="2:2" x14ac:dyDescent="0.25">
      <c r="B1897" s="200" t="str">
        <f>IF(A1897="","",VLOOKUP(A1897,Config!K$6:L$26,2,FALSE))</f>
        <v/>
      </c>
    </row>
    <row r="1898" spans="2:2" x14ac:dyDescent="0.25">
      <c r="B1898" s="200" t="str">
        <f>IF(A1898="","",VLOOKUP(A1898,Config!K$6:L$26,2,FALSE))</f>
        <v/>
      </c>
    </row>
    <row r="1899" spans="2:2" x14ac:dyDescent="0.25">
      <c r="B1899" s="200" t="str">
        <f>IF(A1899="","",VLOOKUP(A1899,Config!K$6:L$26,2,FALSE))</f>
        <v/>
      </c>
    </row>
    <row r="1900" spans="2:2" x14ac:dyDescent="0.25">
      <c r="B1900" s="200" t="str">
        <f>IF(A1900="","",VLOOKUP(A1900,Config!K$6:L$26,2,FALSE))</f>
        <v/>
      </c>
    </row>
    <row r="1901" spans="2:2" x14ac:dyDescent="0.25">
      <c r="B1901" s="200" t="str">
        <f>IF(A1901="","",VLOOKUP(A1901,Config!K$6:L$26,2,FALSE))</f>
        <v/>
      </c>
    </row>
    <row r="1902" spans="2:2" x14ac:dyDescent="0.25">
      <c r="B1902" s="200" t="str">
        <f>IF(A1902="","",VLOOKUP(A1902,Config!K$6:L$26,2,FALSE))</f>
        <v/>
      </c>
    </row>
    <row r="1903" spans="2:2" x14ac:dyDescent="0.25">
      <c r="B1903" s="200" t="str">
        <f>IF(A1903="","",VLOOKUP(A1903,Config!K$6:L$26,2,FALSE))</f>
        <v/>
      </c>
    </row>
    <row r="1904" spans="2:2" x14ac:dyDescent="0.25">
      <c r="B1904" s="200" t="str">
        <f>IF(A1904="","",VLOOKUP(A1904,Config!K$6:L$26,2,FALSE))</f>
        <v/>
      </c>
    </row>
    <row r="1905" spans="2:2" x14ac:dyDescent="0.25">
      <c r="B1905" s="200" t="str">
        <f>IF(A1905="","",VLOOKUP(A1905,Config!K$6:L$26,2,FALSE))</f>
        <v/>
      </c>
    </row>
    <row r="1906" spans="2:2" x14ac:dyDescent="0.25">
      <c r="B1906" s="200" t="str">
        <f>IF(A1906="","",VLOOKUP(A1906,Config!K$6:L$26,2,FALSE))</f>
        <v/>
      </c>
    </row>
    <row r="1907" spans="2:2" x14ac:dyDescent="0.25">
      <c r="B1907" s="200" t="str">
        <f>IF(A1907="","",VLOOKUP(A1907,Config!K$6:L$26,2,FALSE))</f>
        <v/>
      </c>
    </row>
    <row r="1908" spans="2:2" x14ac:dyDescent="0.25">
      <c r="B1908" s="200" t="str">
        <f>IF(A1908="","",VLOOKUP(A1908,Config!K$6:L$26,2,FALSE))</f>
        <v/>
      </c>
    </row>
    <row r="1909" spans="2:2" x14ac:dyDescent="0.25">
      <c r="B1909" s="200" t="str">
        <f>IF(A1909="","",VLOOKUP(A1909,Config!K$6:L$26,2,FALSE))</f>
        <v/>
      </c>
    </row>
    <row r="1910" spans="2:2" x14ac:dyDescent="0.25">
      <c r="B1910" s="200" t="str">
        <f>IF(A1910="","",VLOOKUP(A1910,Config!K$6:L$26,2,FALSE))</f>
        <v/>
      </c>
    </row>
    <row r="1911" spans="2:2" x14ac:dyDescent="0.25">
      <c r="B1911" s="200" t="str">
        <f>IF(A1911="","",VLOOKUP(A1911,Config!K$6:L$26,2,FALSE))</f>
        <v/>
      </c>
    </row>
    <row r="1912" spans="2:2" x14ac:dyDescent="0.25">
      <c r="B1912" s="200" t="str">
        <f>IF(A1912="","",VLOOKUP(A1912,Config!K$6:L$26,2,FALSE))</f>
        <v/>
      </c>
    </row>
    <row r="1913" spans="2:2" x14ac:dyDescent="0.25">
      <c r="B1913" s="200" t="str">
        <f>IF(A1913="","",VLOOKUP(A1913,Config!K$6:L$26,2,FALSE))</f>
        <v/>
      </c>
    </row>
    <row r="1914" spans="2:2" x14ac:dyDescent="0.25">
      <c r="B1914" s="200" t="str">
        <f>IF(A1914="","",VLOOKUP(A1914,Config!K$6:L$26,2,FALSE))</f>
        <v/>
      </c>
    </row>
    <row r="1915" spans="2:2" x14ac:dyDescent="0.25">
      <c r="B1915" s="200" t="str">
        <f>IF(A1915="","",VLOOKUP(A1915,Config!K$6:L$26,2,FALSE))</f>
        <v/>
      </c>
    </row>
    <row r="1916" spans="2:2" x14ac:dyDescent="0.25">
      <c r="B1916" s="200" t="str">
        <f>IF(A1916="","",VLOOKUP(A1916,Config!K$6:L$26,2,FALSE))</f>
        <v/>
      </c>
    </row>
    <row r="1917" spans="2:2" x14ac:dyDescent="0.25">
      <c r="B1917" s="200" t="str">
        <f>IF(A1917="","",VLOOKUP(A1917,Config!K$6:L$26,2,FALSE))</f>
        <v/>
      </c>
    </row>
    <row r="1918" spans="2:2" x14ac:dyDescent="0.25">
      <c r="B1918" s="200" t="str">
        <f>IF(A1918="","",VLOOKUP(A1918,Config!K$6:L$26,2,FALSE))</f>
        <v/>
      </c>
    </row>
    <row r="1919" spans="2:2" x14ac:dyDescent="0.25">
      <c r="B1919" s="200" t="str">
        <f>IF(A1919="","",VLOOKUP(A1919,Config!K$6:L$26,2,FALSE))</f>
        <v/>
      </c>
    </row>
    <row r="1920" spans="2:2" x14ac:dyDescent="0.25">
      <c r="B1920" s="200" t="str">
        <f>IF(A1920="","",VLOOKUP(A1920,Config!K$6:L$26,2,FALSE))</f>
        <v/>
      </c>
    </row>
    <row r="1921" spans="2:2" x14ac:dyDescent="0.25">
      <c r="B1921" s="200" t="str">
        <f>IF(A1921="","",VLOOKUP(A1921,Config!K$6:L$26,2,FALSE))</f>
        <v/>
      </c>
    </row>
    <row r="1922" spans="2:2" x14ac:dyDescent="0.25">
      <c r="B1922" s="200" t="str">
        <f>IF(A1922="","",VLOOKUP(A1922,Config!K$6:L$26,2,FALSE))</f>
        <v/>
      </c>
    </row>
    <row r="1923" spans="2:2" x14ac:dyDescent="0.25">
      <c r="B1923" s="200" t="str">
        <f>IF(A1923="","",VLOOKUP(A1923,Config!K$6:L$26,2,FALSE))</f>
        <v/>
      </c>
    </row>
    <row r="1924" spans="2:2" x14ac:dyDescent="0.25">
      <c r="B1924" s="200" t="str">
        <f>IF(A1924="","",VLOOKUP(A1924,Config!K$6:L$26,2,FALSE))</f>
        <v/>
      </c>
    </row>
    <row r="1925" spans="2:2" x14ac:dyDescent="0.25">
      <c r="B1925" s="200" t="str">
        <f>IF(A1925="","",VLOOKUP(A1925,Config!K$6:L$26,2,FALSE))</f>
        <v/>
      </c>
    </row>
    <row r="1926" spans="2:2" x14ac:dyDescent="0.25">
      <c r="B1926" s="200" t="str">
        <f>IF(A1926="","",VLOOKUP(A1926,Config!K$6:L$26,2,FALSE))</f>
        <v/>
      </c>
    </row>
    <row r="1927" spans="2:2" x14ac:dyDescent="0.25">
      <c r="B1927" s="200" t="str">
        <f>IF(A1927="","",VLOOKUP(A1927,Config!K$6:L$26,2,FALSE))</f>
        <v/>
      </c>
    </row>
    <row r="1928" spans="2:2" x14ac:dyDescent="0.25">
      <c r="B1928" s="200" t="str">
        <f>IF(A1928="","",VLOOKUP(A1928,Config!K$6:L$26,2,FALSE))</f>
        <v/>
      </c>
    </row>
    <row r="1929" spans="2:2" x14ac:dyDescent="0.25">
      <c r="B1929" s="200" t="str">
        <f>IF(A1929="","",VLOOKUP(A1929,Config!K$6:L$26,2,FALSE))</f>
        <v/>
      </c>
    </row>
    <row r="1930" spans="2:2" x14ac:dyDescent="0.25">
      <c r="B1930" s="200" t="str">
        <f>IF(A1930="","",VLOOKUP(A1930,Config!K$6:L$26,2,FALSE))</f>
        <v/>
      </c>
    </row>
    <row r="1931" spans="2:2" x14ac:dyDescent="0.25">
      <c r="B1931" s="200" t="str">
        <f>IF(A1931="","",VLOOKUP(A1931,Config!K$6:L$26,2,FALSE))</f>
        <v/>
      </c>
    </row>
    <row r="1932" spans="2:2" x14ac:dyDescent="0.25">
      <c r="B1932" s="200" t="str">
        <f>IF(A1932="","",VLOOKUP(A1932,Config!K$6:L$26,2,FALSE))</f>
        <v/>
      </c>
    </row>
    <row r="1933" spans="2:2" x14ac:dyDescent="0.25">
      <c r="B1933" s="200" t="str">
        <f>IF(A1933="","",VLOOKUP(A1933,Config!K$6:L$26,2,FALSE))</f>
        <v/>
      </c>
    </row>
    <row r="1934" spans="2:2" x14ac:dyDescent="0.25">
      <c r="B1934" s="200" t="str">
        <f>IF(A1934="","",VLOOKUP(A1934,Config!K$6:L$26,2,FALSE))</f>
        <v/>
      </c>
    </row>
    <row r="1935" spans="2:2" x14ac:dyDescent="0.25">
      <c r="B1935" s="200" t="str">
        <f>IF(A1935="","",VLOOKUP(A1935,Config!K$6:L$26,2,FALSE))</f>
        <v/>
      </c>
    </row>
    <row r="1936" spans="2:2" x14ac:dyDescent="0.25">
      <c r="B1936" s="200" t="str">
        <f>IF(A1936="","",VLOOKUP(A1936,Config!K$6:L$26,2,FALSE))</f>
        <v/>
      </c>
    </row>
    <row r="1937" spans="2:2" x14ac:dyDescent="0.25">
      <c r="B1937" s="200" t="str">
        <f>IF(A1937="","",VLOOKUP(A1937,Config!K$6:L$26,2,FALSE))</f>
        <v/>
      </c>
    </row>
    <row r="1938" spans="2:2" x14ac:dyDescent="0.25">
      <c r="B1938" s="200" t="str">
        <f>IF(A1938="","",VLOOKUP(A1938,Config!K$6:L$26,2,FALSE))</f>
        <v/>
      </c>
    </row>
    <row r="1939" spans="2:2" x14ac:dyDescent="0.25">
      <c r="B1939" s="200" t="str">
        <f>IF(A1939="","",VLOOKUP(A1939,Config!K$6:L$26,2,FALSE))</f>
        <v/>
      </c>
    </row>
    <row r="1940" spans="2:2" x14ac:dyDescent="0.25">
      <c r="B1940" s="200" t="str">
        <f>IF(A1940="","",VLOOKUP(A1940,Config!K$6:L$26,2,FALSE))</f>
        <v/>
      </c>
    </row>
    <row r="1941" spans="2:2" x14ac:dyDescent="0.25">
      <c r="B1941" s="200" t="str">
        <f>IF(A1941="","",VLOOKUP(A1941,Config!K$6:L$26,2,FALSE))</f>
        <v/>
      </c>
    </row>
    <row r="1942" spans="2:2" x14ac:dyDescent="0.25">
      <c r="B1942" s="200" t="str">
        <f>IF(A1942="","",VLOOKUP(A1942,Config!K$6:L$26,2,FALSE))</f>
        <v/>
      </c>
    </row>
    <row r="1943" spans="2:2" x14ac:dyDescent="0.25">
      <c r="B1943" s="200" t="str">
        <f>IF(A1943="","",VLOOKUP(A1943,Config!K$6:L$26,2,FALSE))</f>
        <v/>
      </c>
    </row>
    <row r="1944" spans="2:2" x14ac:dyDescent="0.25">
      <c r="B1944" s="200" t="str">
        <f>IF(A1944="","",VLOOKUP(A1944,Config!K$6:L$26,2,FALSE))</f>
        <v/>
      </c>
    </row>
    <row r="1945" spans="2:2" x14ac:dyDescent="0.25">
      <c r="B1945" s="200" t="str">
        <f>IF(A1945="","",VLOOKUP(A1945,Config!K$6:L$26,2,FALSE))</f>
        <v/>
      </c>
    </row>
    <row r="1946" spans="2:2" x14ac:dyDescent="0.25">
      <c r="B1946" s="200" t="str">
        <f>IF(A1946="","",VLOOKUP(A1946,Config!K$6:L$26,2,FALSE))</f>
        <v/>
      </c>
    </row>
    <row r="1947" spans="2:2" x14ac:dyDescent="0.25">
      <c r="B1947" s="200" t="str">
        <f>IF(A1947="","",VLOOKUP(A1947,Config!K$6:L$26,2,FALSE))</f>
        <v/>
      </c>
    </row>
    <row r="1948" spans="2:2" x14ac:dyDescent="0.25">
      <c r="B1948" s="200" t="str">
        <f>IF(A1948="","",VLOOKUP(A1948,Config!K$6:L$26,2,FALSE))</f>
        <v/>
      </c>
    </row>
    <row r="1949" spans="2:2" x14ac:dyDescent="0.25">
      <c r="B1949" s="200" t="str">
        <f>IF(A1949="","",VLOOKUP(A1949,Config!K$6:L$26,2,FALSE))</f>
        <v/>
      </c>
    </row>
    <row r="1950" spans="2:2" x14ac:dyDescent="0.25">
      <c r="B1950" s="200" t="str">
        <f>IF(A1950="","",VLOOKUP(A1950,Config!K$6:L$26,2,FALSE))</f>
        <v/>
      </c>
    </row>
    <row r="1951" spans="2:2" x14ac:dyDescent="0.25">
      <c r="B1951" s="200" t="str">
        <f>IF(A1951="","",VLOOKUP(A1951,Config!K$6:L$26,2,FALSE))</f>
        <v/>
      </c>
    </row>
    <row r="1952" spans="2:2" x14ac:dyDescent="0.25">
      <c r="B1952" s="200" t="str">
        <f>IF(A1952="","",VLOOKUP(A1952,Config!K$6:L$26,2,FALSE))</f>
        <v/>
      </c>
    </row>
    <row r="1953" spans="2:2" x14ac:dyDescent="0.25">
      <c r="B1953" s="200" t="str">
        <f>IF(A1953="","",VLOOKUP(A1953,Config!K$6:L$26,2,FALSE))</f>
        <v/>
      </c>
    </row>
    <row r="1954" spans="2:2" x14ac:dyDescent="0.25">
      <c r="B1954" s="200" t="str">
        <f>IF(A1954="","",VLOOKUP(A1954,Config!K$6:L$26,2,FALSE))</f>
        <v/>
      </c>
    </row>
    <row r="1955" spans="2:2" x14ac:dyDescent="0.25">
      <c r="B1955" s="200" t="str">
        <f>IF(A1955="","",VLOOKUP(A1955,Config!K$6:L$26,2,FALSE))</f>
        <v/>
      </c>
    </row>
    <row r="1956" spans="2:2" x14ac:dyDescent="0.25">
      <c r="B1956" s="200" t="str">
        <f>IF(A1956="","",VLOOKUP(A1956,Config!K$6:L$26,2,FALSE))</f>
        <v/>
      </c>
    </row>
    <row r="1957" spans="2:2" x14ac:dyDescent="0.25">
      <c r="B1957" s="200" t="str">
        <f>IF(A1957="","",VLOOKUP(A1957,Config!K$6:L$26,2,FALSE))</f>
        <v/>
      </c>
    </row>
    <row r="1958" spans="2:2" x14ac:dyDescent="0.25">
      <c r="B1958" s="200" t="str">
        <f>IF(A1958="","",VLOOKUP(A1958,Config!K$6:L$26,2,FALSE))</f>
        <v/>
      </c>
    </row>
    <row r="1959" spans="2:2" x14ac:dyDescent="0.25">
      <c r="B1959" s="200" t="str">
        <f>IF(A1959="","",VLOOKUP(A1959,Config!K$6:L$26,2,FALSE))</f>
        <v/>
      </c>
    </row>
    <row r="1960" spans="2:2" x14ac:dyDescent="0.25">
      <c r="B1960" s="200" t="str">
        <f>IF(A1960="","",VLOOKUP(A1960,Config!K$6:L$26,2,FALSE))</f>
        <v/>
      </c>
    </row>
    <row r="1961" spans="2:2" x14ac:dyDescent="0.25">
      <c r="B1961" s="200" t="str">
        <f>IF(A1961="","",VLOOKUP(A1961,Config!K$6:L$26,2,FALSE))</f>
        <v/>
      </c>
    </row>
    <row r="1962" spans="2:2" x14ac:dyDescent="0.25">
      <c r="B1962" s="200" t="str">
        <f>IF(A1962="","",VLOOKUP(A1962,Config!K$6:L$26,2,FALSE))</f>
        <v/>
      </c>
    </row>
    <row r="1963" spans="2:2" x14ac:dyDescent="0.25">
      <c r="B1963" s="200" t="str">
        <f>IF(A1963="","",VLOOKUP(A1963,Config!K$6:L$26,2,FALSE))</f>
        <v/>
      </c>
    </row>
    <row r="1964" spans="2:2" x14ac:dyDescent="0.25">
      <c r="B1964" s="200" t="str">
        <f>IF(A1964="","",VLOOKUP(A1964,Config!K$6:L$26,2,FALSE))</f>
        <v/>
      </c>
    </row>
    <row r="1965" spans="2:2" x14ac:dyDescent="0.25">
      <c r="B1965" s="200" t="str">
        <f>IF(A1965="","",VLOOKUP(A1965,Config!K$6:L$26,2,FALSE))</f>
        <v/>
      </c>
    </row>
    <row r="1966" spans="2:2" x14ac:dyDescent="0.25">
      <c r="B1966" s="200" t="str">
        <f>IF(A1966="","",VLOOKUP(A1966,Config!K$6:L$26,2,FALSE))</f>
        <v/>
      </c>
    </row>
    <row r="1967" spans="2:2" x14ac:dyDescent="0.25">
      <c r="B1967" s="200" t="str">
        <f>IF(A1967="","",VLOOKUP(A1967,Config!K$6:L$26,2,FALSE))</f>
        <v/>
      </c>
    </row>
    <row r="1968" spans="2:2" x14ac:dyDescent="0.25">
      <c r="B1968" s="200" t="str">
        <f>IF(A1968="","",VLOOKUP(A1968,Config!K$6:L$26,2,FALSE))</f>
        <v/>
      </c>
    </row>
    <row r="1969" spans="2:2" x14ac:dyDescent="0.25">
      <c r="B1969" s="200" t="str">
        <f>IF(A1969="","",VLOOKUP(A1969,Config!K$6:L$26,2,FALSE))</f>
        <v/>
      </c>
    </row>
    <row r="1970" spans="2:2" x14ac:dyDescent="0.25">
      <c r="B1970" s="200" t="str">
        <f>IF(A1970="","",VLOOKUP(A1970,Config!K$6:L$26,2,FALSE))</f>
        <v/>
      </c>
    </row>
    <row r="1971" spans="2:2" x14ac:dyDescent="0.25">
      <c r="B1971" s="200" t="str">
        <f>IF(A1971="","",VLOOKUP(A1971,Config!K$6:L$26,2,FALSE))</f>
        <v/>
      </c>
    </row>
    <row r="1972" spans="2:2" x14ac:dyDescent="0.25">
      <c r="B1972" s="200" t="str">
        <f>IF(A1972="","",VLOOKUP(A1972,Config!K$6:L$26,2,FALSE))</f>
        <v/>
      </c>
    </row>
    <row r="1973" spans="2:2" x14ac:dyDescent="0.25">
      <c r="B1973" s="200" t="str">
        <f>IF(A1973="","",VLOOKUP(A1973,Config!K$6:L$26,2,FALSE))</f>
        <v/>
      </c>
    </row>
    <row r="1974" spans="2:2" x14ac:dyDescent="0.25">
      <c r="B1974" s="200" t="str">
        <f>IF(A1974="","",VLOOKUP(A1974,Config!K$6:L$26,2,FALSE))</f>
        <v/>
      </c>
    </row>
    <row r="1975" spans="2:2" x14ac:dyDescent="0.25">
      <c r="B1975" s="200" t="str">
        <f>IF(A1975="","",VLOOKUP(A1975,Config!K$6:L$26,2,FALSE))</f>
        <v/>
      </c>
    </row>
    <row r="1976" spans="2:2" x14ac:dyDescent="0.25">
      <c r="B1976" s="200" t="str">
        <f>IF(A1976="","",VLOOKUP(A1976,Config!K$6:L$26,2,FALSE))</f>
        <v/>
      </c>
    </row>
    <row r="1977" spans="2:2" x14ac:dyDescent="0.25">
      <c r="B1977" s="200" t="str">
        <f>IF(A1977="","",VLOOKUP(A1977,Config!K$6:L$26,2,FALSE))</f>
        <v/>
      </c>
    </row>
    <row r="1978" spans="2:2" x14ac:dyDescent="0.25">
      <c r="B1978" s="200" t="str">
        <f>IF(A1978="","",VLOOKUP(A1978,Config!K$6:L$26,2,FALSE))</f>
        <v/>
      </c>
    </row>
    <row r="1979" spans="2:2" x14ac:dyDescent="0.25">
      <c r="B1979" s="200" t="str">
        <f>IF(A1979="","",VLOOKUP(A1979,Config!K$6:L$26,2,FALSE))</f>
        <v/>
      </c>
    </row>
    <row r="1980" spans="2:2" x14ac:dyDescent="0.25">
      <c r="B1980" s="200" t="str">
        <f>IF(A1980="","",VLOOKUP(A1980,Config!K$6:L$26,2,FALSE))</f>
        <v/>
      </c>
    </row>
    <row r="1981" spans="2:2" x14ac:dyDescent="0.25">
      <c r="B1981" s="200" t="str">
        <f>IF(A1981="","",VLOOKUP(A1981,Config!K$6:L$26,2,FALSE))</f>
        <v/>
      </c>
    </row>
    <row r="1982" spans="2:2" x14ac:dyDescent="0.25">
      <c r="B1982" s="200" t="str">
        <f>IF(A1982="","",VLOOKUP(A1982,Config!K$6:L$26,2,FALSE))</f>
        <v/>
      </c>
    </row>
    <row r="1983" spans="2:2" x14ac:dyDescent="0.25">
      <c r="B1983" s="200" t="str">
        <f>IF(A1983="","",VLOOKUP(A1983,Config!K$6:L$26,2,FALSE))</f>
        <v/>
      </c>
    </row>
    <row r="1984" spans="2:2" x14ac:dyDescent="0.25">
      <c r="B1984" s="200" t="str">
        <f>IF(A1984="","",VLOOKUP(A1984,Config!K$6:L$26,2,FALSE))</f>
        <v/>
      </c>
    </row>
    <row r="1985" spans="2:2" x14ac:dyDescent="0.25">
      <c r="B1985" s="200" t="str">
        <f>IF(A1985="","",VLOOKUP(A1985,Config!K$6:L$26,2,FALSE))</f>
        <v/>
      </c>
    </row>
    <row r="1986" spans="2:2" x14ac:dyDescent="0.25">
      <c r="B1986" s="200" t="str">
        <f>IF(A1986="","",VLOOKUP(A1986,Config!K$6:L$26,2,FALSE))</f>
        <v/>
      </c>
    </row>
    <row r="1987" spans="2:2" x14ac:dyDescent="0.25">
      <c r="B1987" s="200" t="str">
        <f>IF(A1987="","",VLOOKUP(A1987,Config!K$6:L$26,2,FALSE))</f>
        <v/>
      </c>
    </row>
    <row r="1988" spans="2:2" x14ac:dyDescent="0.25">
      <c r="B1988" s="200" t="str">
        <f>IF(A1988="","",VLOOKUP(A1988,Config!K$6:L$26,2,FALSE))</f>
        <v/>
      </c>
    </row>
    <row r="1989" spans="2:2" x14ac:dyDescent="0.25">
      <c r="B1989" s="200" t="str">
        <f>IF(A1989="","",VLOOKUP(A1989,Config!K$6:L$26,2,FALSE))</f>
        <v/>
      </c>
    </row>
    <row r="1990" spans="2:2" x14ac:dyDescent="0.25">
      <c r="B1990" s="200" t="str">
        <f>IF(A1990="","",VLOOKUP(A1990,Config!K$6:L$26,2,FALSE))</f>
        <v/>
      </c>
    </row>
    <row r="1991" spans="2:2" x14ac:dyDescent="0.25">
      <c r="B1991" s="200" t="str">
        <f>IF(A1991="","",VLOOKUP(A1991,Config!K$6:L$26,2,FALSE))</f>
        <v/>
      </c>
    </row>
    <row r="1992" spans="2:2" x14ac:dyDescent="0.25">
      <c r="B1992" s="200" t="str">
        <f>IF(A1992="","",VLOOKUP(A1992,Config!K$6:L$26,2,FALSE))</f>
        <v/>
      </c>
    </row>
    <row r="1993" spans="2:2" x14ac:dyDescent="0.25">
      <c r="B1993" s="200" t="str">
        <f>IF(A1993="","",VLOOKUP(A1993,Config!K$6:L$26,2,FALSE))</f>
        <v/>
      </c>
    </row>
    <row r="1994" spans="2:2" x14ac:dyDescent="0.25">
      <c r="B1994" s="200" t="str">
        <f>IF(A1994="","",VLOOKUP(A1994,Config!K$6:L$26,2,FALSE))</f>
        <v/>
      </c>
    </row>
    <row r="1995" spans="2:2" x14ac:dyDescent="0.25">
      <c r="B1995" s="200" t="str">
        <f>IF(A1995="","",VLOOKUP(A1995,Config!K$6:L$26,2,FALSE))</f>
        <v/>
      </c>
    </row>
    <row r="1996" spans="2:2" x14ac:dyDescent="0.25">
      <c r="B1996" s="200" t="str">
        <f>IF(A1996="","",VLOOKUP(A1996,Config!K$6:L$26,2,FALSE))</f>
        <v/>
      </c>
    </row>
    <row r="1997" spans="2:2" x14ac:dyDescent="0.25">
      <c r="B1997" s="200" t="str">
        <f>IF(A1997="","",VLOOKUP(A1997,Config!K$6:L$26,2,FALSE))</f>
        <v/>
      </c>
    </row>
    <row r="1998" spans="2:2" x14ac:dyDescent="0.25">
      <c r="B1998" s="200" t="str">
        <f>IF(A1998="","",VLOOKUP(A1998,Config!K$6:L$26,2,FALSE))</f>
        <v/>
      </c>
    </row>
    <row r="1999" spans="2:2" x14ac:dyDescent="0.25">
      <c r="B1999" s="200" t="str">
        <f>IF(A1999="","",VLOOKUP(A1999,Config!K$6:L$26,2,FALSE))</f>
        <v/>
      </c>
    </row>
    <row r="2000" spans="2:2" x14ac:dyDescent="0.25">
      <c r="B2000" s="200" t="str">
        <f>IF(A2000="","",VLOOKUP(A2000,Config!K$6:L$26,2,FALSE))</f>
        <v/>
      </c>
    </row>
    <row r="2001" spans="2:2" x14ac:dyDescent="0.25">
      <c r="B2001" s="200" t="str">
        <f>IF(A2001="","",VLOOKUP(A2001,Config!K$6:L$26,2,FALSE))</f>
        <v/>
      </c>
    </row>
  </sheetData>
  <autoFilter ref="A1:CC2001" xr:uid="{00000000-0009-0000-0000-000041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4"/>
  </sheetPr>
  <dimension ref="A2:F36"/>
  <sheetViews>
    <sheetView topLeftCell="A4" workbookViewId="0"/>
  </sheetViews>
  <sheetFormatPr baseColWidth="10" defaultRowHeight="15.75" x14ac:dyDescent="0.25"/>
  <cols>
    <col min="1" max="1" width="49.125" customWidth="1"/>
    <col min="2" max="2" width="29.125" customWidth="1"/>
  </cols>
  <sheetData>
    <row r="2" spans="1:4" x14ac:dyDescent="0.25">
      <c r="A2" t="s">
        <v>159</v>
      </c>
      <c r="B2" t="s">
        <v>183</v>
      </c>
      <c r="C2">
        <f t="shared" ref="C2:C16" si="0">IFERROR(VLOOKUP(B2,$A$21:$B$49,2,FALSE),0)</f>
        <v>2236</v>
      </c>
      <c r="D2">
        <f>IFERROR(VLOOKUP(B2,$A$21:$B$34,2,FALSE),0)</f>
        <v>2236</v>
      </c>
    </row>
    <row r="3" spans="1:4" x14ac:dyDescent="0.25">
      <c r="A3" t="s">
        <v>160</v>
      </c>
      <c r="B3" t="s">
        <v>184</v>
      </c>
      <c r="C3">
        <f t="shared" si="0"/>
        <v>24725</v>
      </c>
      <c r="D3">
        <f t="shared" ref="D3:D17" si="1">IFERROR(VLOOKUP(C3,$A$21:$B$34,2,FALSE),0)</f>
        <v>0</v>
      </c>
    </row>
    <row r="4" spans="1:4" x14ac:dyDescent="0.25">
      <c r="A4" t="s">
        <v>161</v>
      </c>
      <c r="B4" t="s">
        <v>185</v>
      </c>
      <c r="C4">
        <f t="shared" si="0"/>
        <v>46246</v>
      </c>
      <c r="D4">
        <f t="shared" si="1"/>
        <v>0</v>
      </c>
    </row>
    <row r="5" spans="1:4" x14ac:dyDescent="0.25">
      <c r="A5" t="s">
        <v>162</v>
      </c>
      <c r="B5" t="s">
        <v>186</v>
      </c>
      <c r="C5">
        <f t="shared" si="0"/>
        <v>151206</v>
      </c>
      <c r="D5">
        <f t="shared" si="1"/>
        <v>0</v>
      </c>
    </row>
    <row r="6" spans="1:4" x14ac:dyDescent="0.25">
      <c r="A6" t="s">
        <v>163</v>
      </c>
      <c r="B6" t="s">
        <v>187</v>
      </c>
      <c r="C6">
        <f t="shared" si="0"/>
        <v>452</v>
      </c>
      <c r="D6">
        <f t="shared" si="1"/>
        <v>0</v>
      </c>
    </row>
    <row r="7" spans="1:4" x14ac:dyDescent="0.25">
      <c r="A7" t="s">
        <v>164</v>
      </c>
      <c r="B7" t="s">
        <v>188</v>
      </c>
      <c r="C7">
        <f t="shared" si="0"/>
        <v>6108</v>
      </c>
      <c r="D7">
        <f t="shared" si="1"/>
        <v>0</v>
      </c>
    </row>
    <row r="8" spans="1:4" x14ac:dyDescent="0.25">
      <c r="A8" t="s">
        <v>165</v>
      </c>
      <c r="B8" t="s">
        <v>189</v>
      </c>
      <c r="C8">
        <f t="shared" si="0"/>
        <v>21423</v>
      </c>
      <c r="D8">
        <f t="shared" si="1"/>
        <v>0</v>
      </c>
    </row>
    <row r="9" spans="1:4" x14ac:dyDescent="0.25">
      <c r="A9" t="s">
        <v>166</v>
      </c>
      <c r="B9" t="s">
        <v>190</v>
      </c>
      <c r="C9">
        <f t="shared" si="0"/>
        <v>62686</v>
      </c>
      <c r="D9">
        <f t="shared" si="1"/>
        <v>0</v>
      </c>
    </row>
    <row r="10" spans="1:4" x14ac:dyDescent="0.25">
      <c r="A10" t="s">
        <v>167</v>
      </c>
      <c r="B10" t="s">
        <v>15835</v>
      </c>
      <c r="C10">
        <f t="shared" si="0"/>
        <v>137</v>
      </c>
      <c r="D10">
        <f t="shared" si="1"/>
        <v>0</v>
      </c>
    </row>
    <row r="11" spans="1:4" x14ac:dyDescent="0.25">
      <c r="A11" t="s">
        <v>168</v>
      </c>
      <c r="B11" t="s">
        <v>15836</v>
      </c>
      <c r="C11">
        <f t="shared" si="0"/>
        <v>2509</v>
      </c>
      <c r="D11">
        <f t="shared" si="1"/>
        <v>0</v>
      </c>
    </row>
    <row r="12" spans="1:4" x14ac:dyDescent="0.25">
      <c r="A12" t="s">
        <v>169</v>
      </c>
      <c r="B12" t="s">
        <v>191</v>
      </c>
      <c r="C12">
        <f t="shared" si="0"/>
        <v>11322</v>
      </c>
      <c r="D12">
        <f t="shared" si="1"/>
        <v>0</v>
      </c>
    </row>
    <row r="13" spans="1:4" x14ac:dyDescent="0.25">
      <c r="A13" t="s">
        <v>170</v>
      </c>
      <c r="B13" t="s">
        <v>192</v>
      </c>
      <c r="C13">
        <f t="shared" si="0"/>
        <v>27144</v>
      </c>
      <c r="D13">
        <f t="shared" si="1"/>
        <v>0</v>
      </c>
    </row>
    <row r="14" spans="1:4" x14ac:dyDescent="0.25">
      <c r="A14" t="s">
        <v>171</v>
      </c>
      <c r="B14" t="s">
        <v>193</v>
      </c>
      <c r="C14">
        <f t="shared" si="0"/>
        <v>248</v>
      </c>
      <c r="D14">
        <f t="shared" si="1"/>
        <v>0</v>
      </c>
    </row>
    <row r="15" spans="1:4" x14ac:dyDescent="0.25">
      <c r="A15" t="s">
        <v>172</v>
      </c>
      <c r="B15" t="s">
        <v>194</v>
      </c>
      <c r="C15">
        <f t="shared" si="0"/>
        <v>5858</v>
      </c>
      <c r="D15">
        <f t="shared" si="1"/>
        <v>0</v>
      </c>
    </row>
    <row r="16" spans="1:4" x14ac:dyDescent="0.25">
      <c r="A16" t="s">
        <v>173</v>
      </c>
      <c r="B16" t="s">
        <v>195</v>
      </c>
      <c r="C16">
        <f t="shared" si="0"/>
        <v>65687</v>
      </c>
      <c r="D16">
        <f t="shared" si="1"/>
        <v>0</v>
      </c>
    </row>
    <row r="17" spans="1:6" x14ac:dyDescent="0.25">
      <c r="A17" t="s">
        <v>174</v>
      </c>
      <c r="B17" t="s">
        <v>196</v>
      </c>
      <c r="C17">
        <f>IFERROR(VLOOKUP(B17,$A$21:$B$49,2,FALSE),0)</f>
        <v>130481</v>
      </c>
      <c r="D17">
        <f t="shared" si="1"/>
        <v>0</v>
      </c>
    </row>
    <row r="20" spans="1:6" x14ac:dyDescent="0.25">
      <c r="B20" s="45" t="s">
        <v>175</v>
      </c>
      <c r="C20" s="45" t="s">
        <v>176</v>
      </c>
      <c r="D20" s="45" t="s">
        <v>177</v>
      </c>
      <c r="E20" s="45" t="s">
        <v>178</v>
      </c>
      <c r="F20" s="45" t="s">
        <v>179</v>
      </c>
    </row>
    <row r="21" spans="1:6" x14ac:dyDescent="0.25">
      <c r="A21" s="42" t="str">
        <f>D21&amp;C21&amp;E21&amp;F21</f>
        <v>APP&lt;1 moisNO</v>
      </c>
      <c r="B21" s="46">
        <v>2236</v>
      </c>
      <c r="C21" s="44" t="s">
        <v>155</v>
      </c>
      <c r="D21" s="44" t="s">
        <v>153</v>
      </c>
      <c r="E21" s="44" t="s">
        <v>180</v>
      </c>
      <c r="F21" s="44" t="s">
        <v>181</v>
      </c>
    </row>
    <row r="22" spans="1:6" x14ac:dyDescent="0.25">
      <c r="A22" s="42" t="str">
        <f t="shared" ref="A22:A36" si="2">D22&amp;C22&amp;E22&amp;F22</f>
        <v>ORG&lt;1 moisNO</v>
      </c>
      <c r="B22" s="46">
        <v>24725</v>
      </c>
      <c r="C22" s="44" t="s">
        <v>155</v>
      </c>
      <c r="D22" s="44" t="s">
        <v>154</v>
      </c>
      <c r="E22" s="44" t="s">
        <v>180</v>
      </c>
      <c r="F22" s="44" t="s">
        <v>181</v>
      </c>
    </row>
    <row r="23" spans="1:6" x14ac:dyDescent="0.25">
      <c r="A23" s="42" t="str">
        <f t="shared" si="2"/>
        <v>PER&lt;1 moisNO</v>
      </c>
      <c r="B23" s="46">
        <v>46246</v>
      </c>
      <c r="C23" s="44" t="s">
        <v>155</v>
      </c>
      <c r="D23" s="44" t="s">
        <v>182</v>
      </c>
      <c r="E23" s="44" t="s">
        <v>180</v>
      </c>
      <c r="F23" s="44" t="s">
        <v>181</v>
      </c>
    </row>
    <row r="24" spans="1:6" x14ac:dyDescent="0.25">
      <c r="A24" s="42" t="str">
        <f t="shared" si="2"/>
        <v>PER&lt;1 moisON</v>
      </c>
      <c r="B24" s="46">
        <v>151206</v>
      </c>
      <c r="C24" s="44" t="s">
        <v>155</v>
      </c>
      <c r="D24" s="44" t="s">
        <v>182</v>
      </c>
      <c r="E24" s="44" t="s">
        <v>181</v>
      </c>
      <c r="F24" s="44" t="s">
        <v>180</v>
      </c>
    </row>
    <row r="25" spans="1:6" x14ac:dyDescent="0.25">
      <c r="A25" s="42" t="str">
        <f t="shared" si="2"/>
        <v>APPEntre 1 et 6 moisNO</v>
      </c>
      <c r="B25" s="46">
        <v>452</v>
      </c>
      <c r="C25" s="44" t="s">
        <v>156</v>
      </c>
      <c r="D25" s="44" t="s">
        <v>153</v>
      </c>
      <c r="E25" s="44" t="s">
        <v>180</v>
      </c>
      <c r="F25" s="44" t="s">
        <v>181</v>
      </c>
    </row>
    <row r="26" spans="1:6" x14ac:dyDescent="0.25">
      <c r="A26" s="42" t="str">
        <f t="shared" si="2"/>
        <v>ORGEntre 1 et 6 moisNO</v>
      </c>
      <c r="B26" s="46">
        <v>6108</v>
      </c>
      <c r="C26" s="44" t="s">
        <v>156</v>
      </c>
      <c r="D26" s="44" t="s">
        <v>154</v>
      </c>
      <c r="E26" s="44" t="s">
        <v>180</v>
      </c>
      <c r="F26" s="44" t="s">
        <v>181</v>
      </c>
    </row>
    <row r="27" spans="1:6" x14ac:dyDescent="0.25">
      <c r="A27" s="42" t="str">
        <f t="shared" si="2"/>
        <v>PEREntre 1 et 6 moisNO</v>
      </c>
      <c r="B27" s="46">
        <v>21423</v>
      </c>
      <c r="C27" s="44" t="s">
        <v>156</v>
      </c>
      <c r="D27" s="44" t="s">
        <v>182</v>
      </c>
      <c r="E27" s="44" t="s">
        <v>180</v>
      </c>
      <c r="F27" s="44" t="s">
        <v>181</v>
      </c>
    </row>
    <row r="28" spans="1:6" x14ac:dyDescent="0.25">
      <c r="A28" s="42" t="str">
        <f t="shared" si="2"/>
        <v>PEREntre 1 et 6 moisON</v>
      </c>
      <c r="B28" s="46">
        <v>62686</v>
      </c>
      <c r="C28" s="44" t="s">
        <v>156</v>
      </c>
      <c r="D28" s="44" t="s">
        <v>182</v>
      </c>
      <c r="E28" s="44" t="s">
        <v>181</v>
      </c>
      <c r="F28" s="44" t="s">
        <v>180</v>
      </c>
    </row>
    <row r="29" spans="1:6" x14ac:dyDescent="0.25">
      <c r="A29" s="42" t="str">
        <f t="shared" si="2"/>
        <v>APPEntre 6 et 12 mois NO</v>
      </c>
      <c r="B29" s="46">
        <v>137</v>
      </c>
      <c r="C29" s="44" t="s">
        <v>157</v>
      </c>
      <c r="D29" s="44" t="s">
        <v>153</v>
      </c>
      <c r="E29" s="44" t="s">
        <v>180</v>
      </c>
      <c r="F29" s="44" t="s">
        <v>181</v>
      </c>
    </row>
    <row r="30" spans="1:6" x14ac:dyDescent="0.25">
      <c r="A30" s="42" t="str">
        <f t="shared" si="2"/>
        <v>ORGEntre 6 et 12 mois NO</v>
      </c>
      <c r="B30" s="46">
        <v>2509</v>
      </c>
      <c r="C30" s="44" t="s">
        <v>157</v>
      </c>
      <c r="D30" s="44" t="s">
        <v>154</v>
      </c>
      <c r="E30" s="44" t="s">
        <v>180</v>
      </c>
      <c r="F30" s="44" t="s">
        <v>181</v>
      </c>
    </row>
    <row r="31" spans="1:6" x14ac:dyDescent="0.25">
      <c r="A31" s="42" t="str">
        <f t="shared" si="2"/>
        <v>PEREntre 6 et 12 mois NO</v>
      </c>
      <c r="B31" s="46">
        <v>11322</v>
      </c>
      <c r="C31" s="44" t="s">
        <v>157</v>
      </c>
      <c r="D31" s="44" t="s">
        <v>182</v>
      </c>
      <c r="E31" s="44" t="s">
        <v>180</v>
      </c>
      <c r="F31" s="44" t="s">
        <v>181</v>
      </c>
    </row>
    <row r="32" spans="1:6" x14ac:dyDescent="0.25">
      <c r="A32" s="42" t="str">
        <f t="shared" si="2"/>
        <v>PEREntre 6 et 12 mois ON</v>
      </c>
      <c r="B32" s="46">
        <v>27144</v>
      </c>
      <c r="C32" s="44" t="s">
        <v>157</v>
      </c>
      <c r="D32" s="44" t="s">
        <v>182</v>
      </c>
      <c r="E32" s="44" t="s">
        <v>181</v>
      </c>
      <c r="F32" s="44" t="s">
        <v>180</v>
      </c>
    </row>
    <row r="33" spans="1:6" x14ac:dyDescent="0.25">
      <c r="A33" s="42" t="str">
        <f t="shared" si="2"/>
        <v>APP&gt;12 moisNO</v>
      </c>
      <c r="B33" s="46">
        <v>248</v>
      </c>
      <c r="C33" s="44" t="s">
        <v>158</v>
      </c>
      <c r="D33" s="44" t="s">
        <v>153</v>
      </c>
      <c r="E33" s="44" t="s">
        <v>180</v>
      </c>
      <c r="F33" s="44" t="s">
        <v>181</v>
      </c>
    </row>
    <row r="34" spans="1:6" x14ac:dyDescent="0.25">
      <c r="A34" s="42" t="str">
        <f t="shared" si="2"/>
        <v>ORG&gt;12 moisNO</v>
      </c>
      <c r="B34" s="46">
        <v>5858</v>
      </c>
      <c r="C34" s="44" t="s">
        <v>158</v>
      </c>
      <c r="D34" s="44" t="s">
        <v>154</v>
      </c>
      <c r="E34" s="44" t="s">
        <v>180</v>
      </c>
      <c r="F34" s="44" t="s">
        <v>181</v>
      </c>
    </row>
    <row r="35" spans="1:6" x14ac:dyDescent="0.25">
      <c r="A35" s="42" t="str">
        <f t="shared" si="2"/>
        <v>PER&gt;12 moisNO</v>
      </c>
      <c r="B35" s="46">
        <v>65687</v>
      </c>
      <c r="C35" s="44" t="s">
        <v>158</v>
      </c>
      <c r="D35" s="44" t="s">
        <v>182</v>
      </c>
      <c r="E35" s="44" t="s">
        <v>180</v>
      </c>
      <c r="F35" s="44" t="s">
        <v>181</v>
      </c>
    </row>
    <row r="36" spans="1:6" x14ac:dyDescent="0.25">
      <c r="A36" s="42" t="str">
        <f t="shared" si="2"/>
        <v>PER&gt;12 moisON</v>
      </c>
      <c r="B36" s="46">
        <v>130481</v>
      </c>
      <c r="C36" s="44" t="s">
        <v>158</v>
      </c>
      <c r="D36" s="44" t="s">
        <v>182</v>
      </c>
      <c r="E36" s="44" t="s">
        <v>181</v>
      </c>
      <c r="F36" s="44" t="s">
        <v>180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theme="4"/>
  </sheetPr>
  <dimension ref="A1:AE104"/>
  <sheetViews>
    <sheetView zoomScaleNormal="100" workbookViewId="0"/>
  </sheetViews>
  <sheetFormatPr baseColWidth="10" defaultRowHeight="15.75" x14ac:dyDescent="0.25"/>
  <cols>
    <col min="1" max="1" width="11.125" style="42"/>
    <col min="12" max="12" width="20.625" customWidth="1"/>
    <col min="13" max="13" width="18.125" customWidth="1"/>
    <col min="26" max="26" width="22.625" customWidth="1"/>
  </cols>
  <sheetData>
    <row r="1" spans="1:31" x14ac:dyDescent="0.25">
      <c r="A1" s="42" t="s">
        <v>64</v>
      </c>
      <c r="E1" t="s">
        <v>8145</v>
      </c>
      <c r="F1" t="s">
        <v>8144</v>
      </c>
      <c r="L1" t="s">
        <v>8194</v>
      </c>
      <c r="M1">
        <v>25</v>
      </c>
      <c r="N1">
        <v>25</v>
      </c>
      <c r="O1">
        <v>36</v>
      </c>
      <c r="P1">
        <v>36</v>
      </c>
      <c r="Q1">
        <v>93</v>
      </c>
      <c r="R1">
        <v>93</v>
      </c>
      <c r="S1">
        <v>59</v>
      </c>
      <c r="T1">
        <v>59</v>
      </c>
      <c r="U1">
        <v>70</v>
      </c>
      <c r="V1">
        <v>70</v>
      </c>
      <c r="AA1" t="s">
        <v>8025</v>
      </c>
      <c r="AB1" t="s">
        <v>26</v>
      </c>
      <c r="AC1" t="s">
        <v>15085</v>
      </c>
      <c r="AD1" t="s">
        <v>15086</v>
      </c>
      <c r="AE1" t="s">
        <v>15087</v>
      </c>
    </row>
    <row r="2" spans="1:31" x14ac:dyDescent="0.25">
      <c r="A2" s="42" t="s">
        <v>65</v>
      </c>
      <c r="E2" t="s">
        <v>8139</v>
      </c>
      <c r="F2" t="s">
        <v>0</v>
      </c>
      <c r="L2" t="s">
        <v>8197</v>
      </c>
      <c r="M2">
        <v>0</v>
      </c>
      <c r="N2">
        <v>0</v>
      </c>
      <c r="O2">
        <v>0</v>
      </c>
      <c r="P2">
        <v>0</v>
      </c>
      <c r="Q2">
        <v>0</v>
      </c>
      <c r="R2">
        <v>0</v>
      </c>
      <c r="S2">
        <v>0</v>
      </c>
      <c r="T2">
        <v>0</v>
      </c>
      <c r="U2">
        <v>0</v>
      </c>
      <c r="V2">
        <v>0</v>
      </c>
      <c r="Z2" s="169" t="s">
        <v>345</v>
      </c>
      <c r="AA2" t="s">
        <v>8164</v>
      </c>
      <c r="AB2">
        <v>3</v>
      </c>
      <c r="AC2">
        <v>4</v>
      </c>
      <c r="AD2">
        <v>2</v>
      </c>
      <c r="AE2">
        <v>3</v>
      </c>
    </row>
    <row r="3" spans="1:31" x14ac:dyDescent="0.25">
      <c r="A3" s="42" t="s">
        <v>66</v>
      </c>
      <c r="E3" t="s">
        <v>8140</v>
      </c>
      <c r="F3" t="s">
        <v>8141</v>
      </c>
      <c r="L3" t="s">
        <v>8195</v>
      </c>
      <c r="M3">
        <v>2</v>
      </c>
      <c r="N3">
        <v>7</v>
      </c>
      <c r="O3">
        <v>2</v>
      </c>
      <c r="P3">
        <v>7</v>
      </c>
      <c r="Q3">
        <v>2</v>
      </c>
      <c r="R3">
        <v>7</v>
      </c>
      <c r="S3">
        <v>2</v>
      </c>
      <c r="T3">
        <v>7</v>
      </c>
      <c r="U3">
        <v>2</v>
      </c>
      <c r="V3">
        <v>7</v>
      </c>
      <c r="Z3" s="169" t="s">
        <v>346</v>
      </c>
      <c r="AA3" t="s">
        <v>8164</v>
      </c>
      <c r="AB3">
        <v>3</v>
      </c>
      <c r="AC3">
        <v>5</v>
      </c>
      <c r="AD3">
        <v>2</v>
      </c>
      <c r="AE3">
        <v>3</v>
      </c>
    </row>
    <row r="4" spans="1:31" x14ac:dyDescent="0.25">
      <c r="A4" s="42" t="s">
        <v>67</v>
      </c>
      <c r="F4" t="s">
        <v>317</v>
      </c>
      <c r="L4" t="s">
        <v>8196</v>
      </c>
      <c r="M4">
        <v>0</v>
      </c>
      <c r="N4">
        <v>0</v>
      </c>
      <c r="O4">
        <v>0</v>
      </c>
      <c r="P4">
        <v>0</v>
      </c>
      <c r="Q4">
        <v>0</v>
      </c>
      <c r="R4">
        <v>0</v>
      </c>
      <c r="S4">
        <v>0</v>
      </c>
      <c r="T4">
        <v>0</v>
      </c>
      <c r="U4">
        <v>0</v>
      </c>
      <c r="V4">
        <v>0</v>
      </c>
      <c r="Z4" s="169" t="s">
        <v>347</v>
      </c>
      <c r="AA4" t="s">
        <v>8164</v>
      </c>
      <c r="AB4">
        <v>3</v>
      </c>
      <c r="AC4">
        <v>6</v>
      </c>
      <c r="AD4">
        <v>2</v>
      </c>
      <c r="AE4">
        <v>3</v>
      </c>
    </row>
    <row r="5" spans="1:31" x14ac:dyDescent="0.25">
      <c r="A5" s="42" t="s">
        <v>68</v>
      </c>
      <c r="F5" t="s">
        <v>8138</v>
      </c>
      <c r="K5" t="s">
        <v>15766</v>
      </c>
      <c r="L5" t="s">
        <v>8135</v>
      </c>
      <c r="M5" t="s">
        <v>8184</v>
      </c>
      <c r="N5" t="s">
        <v>8185</v>
      </c>
      <c r="O5" t="s">
        <v>8186</v>
      </c>
      <c r="P5" t="s">
        <v>8187</v>
      </c>
      <c r="Q5" t="s">
        <v>8188</v>
      </c>
      <c r="R5" t="s">
        <v>8189</v>
      </c>
      <c r="S5" t="s">
        <v>8190</v>
      </c>
      <c r="T5" t="s">
        <v>8191</v>
      </c>
      <c r="U5" t="s">
        <v>8192</v>
      </c>
      <c r="V5" t="s">
        <v>8193</v>
      </c>
      <c r="Z5" s="169" t="s">
        <v>348</v>
      </c>
      <c r="AA5" t="s">
        <v>8164</v>
      </c>
      <c r="AB5">
        <v>3</v>
      </c>
      <c r="AC5">
        <v>7</v>
      </c>
      <c r="AD5">
        <v>2</v>
      </c>
      <c r="AE5">
        <v>3</v>
      </c>
    </row>
    <row r="6" spans="1:31" x14ac:dyDescent="0.25">
      <c r="A6" s="42" t="s">
        <v>69</v>
      </c>
      <c r="F6" t="s">
        <v>8142</v>
      </c>
      <c r="I6" s="44"/>
      <c r="J6" s="255" t="s">
        <v>213</v>
      </c>
      <c r="K6" t="s">
        <v>8148</v>
      </c>
      <c r="L6" t="s">
        <v>252</v>
      </c>
      <c r="M6" t="s">
        <v>8383</v>
      </c>
      <c r="N6" t="s">
        <v>8206</v>
      </c>
      <c r="O6" t="s">
        <v>8207</v>
      </c>
      <c r="P6" t="s">
        <v>8208</v>
      </c>
      <c r="Q6" t="s">
        <v>8209</v>
      </c>
      <c r="R6" t="s">
        <v>8210</v>
      </c>
      <c r="S6" t="s">
        <v>8211</v>
      </c>
      <c r="T6" t="s">
        <v>8384</v>
      </c>
      <c r="U6" t="s">
        <v>8212</v>
      </c>
      <c r="V6" t="s">
        <v>8213</v>
      </c>
      <c r="W6">
        <v>4</v>
      </c>
      <c r="X6" s="44"/>
      <c r="Z6" s="169" t="s">
        <v>318</v>
      </c>
      <c r="AA6" t="s">
        <v>8164</v>
      </c>
      <c r="AB6">
        <v>3</v>
      </c>
      <c r="AC6">
        <v>8</v>
      </c>
      <c r="AD6">
        <v>2</v>
      </c>
      <c r="AE6">
        <v>3</v>
      </c>
    </row>
    <row r="7" spans="1:31" x14ac:dyDescent="0.25">
      <c r="A7" s="42" t="s">
        <v>70</v>
      </c>
      <c r="F7" t="s">
        <v>8143</v>
      </c>
      <c r="I7" s="44"/>
      <c r="J7" s="255" t="s">
        <v>15072</v>
      </c>
      <c r="K7" t="s">
        <v>8152</v>
      </c>
      <c r="L7" t="s">
        <v>255</v>
      </c>
      <c r="M7" t="s">
        <v>8214</v>
      </c>
      <c r="N7" t="s">
        <v>8215</v>
      </c>
      <c r="O7" t="s">
        <v>8216</v>
      </c>
      <c r="P7" t="s">
        <v>8217</v>
      </c>
      <c r="Q7" t="s">
        <v>8218</v>
      </c>
      <c r="R7" t="s">
        <v>8219</v>
      </c>
      <c r="S7" t="s">
        <v>8220</v>
      </c>
      <c r="T7" t="s">
        <v>8385</v>
      </c>
      <c r="U7" t="s">
        <v>8221</v>
      </c>
      <c r="V7" t="s">
        <v>8222</v>
      </c>
      <c r="W7">
        <v>6</v>
      </c>
      <c r="X7" s="44"/>
      <c r="Z7" s="256" t="s">
        <v>15088</v>
      </c>
      <c r="AA7" t="s">
        <v>8164</v>
      </c>
      <c r="AB7">
        <v>3</v>
      </c>
      <c r="AC7">
        <v>17</v>
      </c>
      <c r="AD7">
        <v>15</v>
      </c>
      <c r="AE7">
        <v>16</v>
      </c>
    </row>
    <row r="8" spans="1:31" x14ac:dyDescent="0.25">
      <c r="A8" s="42" t="s">
        <v>71</v>
      </c>
      <c r="F8" t="s">
        <v>15504</v>
      </c>
      <c r="I8" s="44"/>
      <c r="J8" s="255" t="s">
        <v>15073</v>
      </c>
      <c r="K8" t="s">
        <v>258</v>
      </c>
      <c r="L8" t="s">
        <v>258</v>
      </c>
      <c r="M8" t="s">
        <v>8223</v>
      </c>
      <c r="N8" t="s">
        <v>8224</v>
      </c>
      <c r="O8" t="s">
        <v>8225</v>
      </c>
      <c r="P8" t="s">
        <v>8226</v>
      </c>
      <c r="Q8" t="s">
        <v>8227</v>
      </c>
      <c r="R8" t="s">
        <v>8228</v>
      </c>
      <c r="S8" t="s">
        <v>8229</v>
      </c>
      <c r="T8" t="s">
        <v>8230</v>
      </c>
      <c r="U8" t="s">
        <v>8231</v>
      </c>
      <c r="V8" t="s">
        <v>8232</v>
      </c>
      <c r="W8">
        <v>8</v>
      </c>
      <c r="X8" s="44"/>
      <c r="Z8" s="180" t="s">
        <v>366</v>
      </c>
      <c r="AA8" t="s">
        <v>8176</v>
      </c>
      <c r="AB8">
        <v>3</v>
      </c>
      <c r="AC8">
        <v>4</v>
      </c>
      <c r="AD8">
        <v>2</v>
      </c>
      <c r="AE8">
        <v>3</v>
      </c>
    </row>
    <row r="9" spans="1:31" x14ac:dyDescent="0.25">
      <c r="A9" s="42" t="s">
        <v>72</v>
      </c>
      <c r="F9" t="s">
        <v>15505</v>
      </c>
      <c r="I9" s="44"/>
      <c r="J9" s="255" t="s">
        <v>15074</v>
      </c>
      <c r="K9" t="s">
        <v>8153</v>
      </c>
      <c r="L9" t="s">
        <v>372</v>
      </c>
      <c r="M9" t="s">
        <v>8233</v>
      </c>
      <c r="N9" t="s">
        <v>8234</v>
      </c>
      <c r="O9" t="s">
        <v>8235</v>
      </c>
      <c r="P9" t="s">
        <v>8236</v>
      </c>
      <c r="Q9" t="s">
        <v>8237</v>
      </c>
      <c r="R9" t="s">
        <v>8238</v>
      </c>
      <c r="S9" t="s">
        <v>8239</v>
      </c>
      <c r="T9" t="s">
        <v>8240</v>
      </c>
      <c r="U9" t="s">
        <v>8241</v>
      </c>
      <c r="V9" t="s">
        <v>8242</v>
      </c>
      <c r="W9">
        <v>10</v>
      </c>
      <c r="X9" s="44"/>
      <c r="Z9" s="180" t="s">
        <v>367</v>
      </c>
      <c r="AA9" t="s">
        <v>8176</v>
      </c>
      <c r="AB9">
        <v>3</v>
      </c>
      <c r="AC9">
        <v>5</v>
      </c>
      <c r="AD9">
        <v>2</v>
      </c>
      <c r="AE9">
        <v>3</v>
      </c>
    </row>
    <row r="10" spans="1:31" x14ac:dyDescent="0.25">
      <c r="A10" s="42" t="s">
        <v>73</v>
      </c>
      <c r="F10" t="s">
        <v>15506</v>
      </c>
      <c r="I10" s="44"/>
      <c r="J10" s="255" t="s">
        <v>15075</v>
      </c>
      <c r="K10" t="s">
        <v>263</v>
      </c>
      <c r="L10" t="s">
        <v>263</v>
      </c>
      <c r="M10" t="s">
        <v>8243</v>
      </c>
      <c r="N10" t="s">
        <v>8244</v>
      </c>
      <c r="O10" t="s">
        <v>8245</v>
      </c>
      <c r="P10" t="s">
        <v>8246</v>
      </c>
      <c r="Q10" t="s">
        <v>8247</v>
      </c>
      <c r="R10" t="s">
        <v>8248</v>
      </c>
      <c r="S10" t="s">
        <v>8249</v>
      </c>
      <c r="T10" t="s">
        <v>8250</v>
      </c>
      <c r="U10" t="s">
        <v>8251</v>
      </c>
      <c r="V10" t="s">
        <v>8252</v>
      </c>
      <c r="W10">
        <v>12</v>
      </c>
      <c r="X10" s="44"/>
      <c r="Z10" s="180" t="s">
        <v>368</v>
      </c>
      <c r="AA10" t="s">
        <v>8176</v>
      </c>
      <c r="AB10">
        <v>3</v>
      </c>
      <c r="AC10">
        <v>6</v>
      </c>
      <c r="AD10">
        <v>2</v>
      </c>
      <c r="AE10">
        <v>3</v>
      </c>
    </row>
    <row r="11" spans="1:31" x14ac:dyDescent="0.25">
      <c r="A11" s="42" t="s">
        <v>74</v>
      </c>
      <c r="I11" s="44"/>
      <c r="J11" s="255" t="s">
        <v>15076</v>
      </c>
      <c r="K11" t="s">
        <v>256</v>
      </c>
      <c r="L11" t="s">
        <v>371</v>
      </c>
      <c r="M11" t="s">
        <v>8253</v>
      </c>
      <c r="N11" t="s">
        <v>8254</v>
      </c>
      <c r="O11" t="s">
        <v>8255</v>
      </c>
      <c r="P11" t="s">
        <v>8256</v>
      </c>
      <c r="Q11" t="s">
        <v>8257</v>
      </c>
      <c r="R11" t="s">
        <v>8258</v>
      </c>
      <c r="S11" t="s">
        <v>8259</v>
      </c>
      <c r="T11" t="s">
        <v>8260</v>
      </c>
      <c r="U11" t="s">
        <v>8261</v>
      </c>
      <c r="V11" t="s">
        <v>8262</v>
      </c>
      <c r="W11">
        <v>14</v>
      </c>
      <c r="X11" s="44"/>
      <c r="Z11" s="180" t="s">
        <v>364</v>
      </c>
      <c r="AA11" t="s">
        <v>8176</v>
      </c>
      <c r="AB11">
        <v>3</v>
      </c>
      <c r="AC11">
        <v>10</v>
      </c>
      <c r="AD11">
        <v>2</v>
      </c>
      <c r="AE11">
        <v>3</v>
      </c>
    </row>
    <row r="12" spans="1:31" x14ac:dyDescent="0.25">
      <c r="A12" s="42" t="s">
        <v>75</v>
      </c>
      <c r="I12" s="44"/>
      <c r="J12" s="255" t="s">
        <v>15077</v>
      </c>
      <c r="K12" t="s">
        <v>8154</v>
      </c>
      <c r="L12" t="s">
        <v>254</v>
      </c>
      <c r="M12" t="s">
        <v>8283</v>
      </c>
      <c r="N12" t="s">
        <v>8284</v>
      </c>
      <c r="O12" t="s">
        <v>8285</v>
      </c>
      <c r="P12" t="s">
        <v>8286</v>
      </c>
      <c r="Q12" t="s">
        <v>8287</v>
      </c>
      <c r="R12" t="s">
        <v>8288</v>
      </c>
      <c r="S12" t="s">
        <v>8289</v>
      </c>
      <c r="T12" t="s">
        <v>8290</v>
      </c>
      <c r="U12" t="s">
        <v>8291</v>
      </c>
      <c r="V12" t="s">
        <v>8292</v>
      </c>
      <c r="W12">
        <v>20</v>
      </c>
      <c r="X12" s="44"/>
      <c r="Z12" s="180" t="s">
        <v>365</v>
      </c>
      <c r="AA12" t="s">
        <v>8176</v>
      </c>
      <c r="AB12">
        <v>3</v>
      </c>
      <c r="AC12">
        <v>11</v>
      </c>
      <c r="AD12">
        <v>2</v>
      </c>
      <c r="AE12">
        <v>3</v>
      </c>
    </row>
    <row r="13" spans="1:31" x14ac:dyDescent="0.25">
      <c r="A13" s="42" t="s">
        <v>76</v>
      </c>
      <c r="I13" s="44"/>
      <c r="J13" s="255" t="s">
        <v>15078</v>
      </c>
      <c r="K13" t="s">
        <v>8155</v>
      </c>
      <c r="L13" t="s">
        <v>14925</v>
      </c>
      <c r="M13" t="s">
        <v>8293</v>
      </c>
      <c r="N13" t="s">
        <v>8294</v>
      </c>
      <c r="O13" t="s">
        <v>8295</v>
      </c>
      <c r="P13" t="s">
        <v>8296</v>
      </c>
      <c r="Q13" t="s">
        <v>8297</v>
      </c>
      <c r="R13" t="s">
        <v>8298</v>
      </c>
      <c r="S13" t="s">
        <v>8299</v>
      </c>
      <c r="T13" t="s">
        <v>8300</v>
      </c>
      <c r="U13" t="s">
        <v>8301</v>
      </c>
      <c r="V13" t="s">
        <v>8302</v>
      </c>
      <c r="W13">
        <v>22</v>
      </c>
      <c r="X13" s="44"/>
      <c r="Z13" s="257" t="s">
        <v>15089</v>
      </c>
    </row>
    <row r="14" spans="1:31" x14ac:dyDescent="0.25">
      <c r="A14" s="42" t="s">
        <v>77</v>
      </c>
      <c r="I14" s="44"/>
      <c r="J14" s="255" t="s">
        <v>15081</v>
      </c>
      <c r="K14" t="s">
        <v>257</v>
      </c>
      <c r="L14" t="s">
        <v>257</v>
      </c>
      <c r="M14" t="s">
        <v>8333</v>
      </c>
      <c r="N14" t="s">
        <v>8334</v>
      </c>
      <c r="O14" t="s">
        <v>8335</v>
      </c>
      <c r="P14" t="s">
        <v>8336</v>
      </c>
      <c r="Q14" t="s">
        <v>8337</v>
      </c>
      <c r="R14" t="s">
        <v>8338</v>
      </c>
      <c r="S14" t="s">
        <v>8339</v>
      </c>
      <c r="T14" t="s">
        <v>8340</v>
      </c>
      <c r="U14" t="s">
        <v>8341</v>
      </c>
      <c r="V14" t="s">
        <v>8342</v>
      </c>
      <c r="W14">
        <v>30</v>
      </c>
      <c r="X14" s="44"/>
    </row>
    <row r="15" spans="1:31" x14ac:dyDescent="0.25">
      <c r="A15" s="42" t="s">
        <v>78</v>
      </c>
      <c r="I15" s="44"/>
      <c r="J15" s="255" t="s">
        <v>15082</v>
      </c>
      <c r="K15" t="s">
        <v>8156</v>
      </c>
      <c r="L15" t="s">
        <v>251</v>
      </c>
      <c r="M15" t="s">
        <v>8343</v>
      </c>
      <c r="N15" t="s">
        <v>8344</v>
      </c>
      <c r="O15" t="s">
        <v>8345</v>
      </c>
      <c r="P15" t="s">
        <v>8346</v>
      </c>
      <c r="Q15" t="s">
        <v>8347</v>
      </c>
      <c r="R15" t="s">
        <v>8348</v>
      </c>
      <c r="S15" t="s">
        <v>8349</v>
      </c>
      <c r="T15" t="s">
        <v>8350</v>
      </c>
      <c r="U15" t="s">
        <v>8351</v>
      </c>
      <c r="V15" t="s">
        <v>8352</v>
      </c>
      <c r="W15">
        <v>32</v>
      </c>
      <c r="X15" s="44"/>
    </row>
    <row r="16" spans="1:31" x14ac:dyDescent="0.25">
      <c r="A16" s="42" t="s">
        <v>79</v>
      </c>
      <c r="I16" s="44"/>
      <c r="J16" s="255" t="s">
        <v>15083</v>
      </c>
      <c r="K16" t="s">
        <v>249</v>
      </c>
      <c r="L16" t="s">
        <v>249</v>
      </c>
      <c r="M16" t="s">
        <v>8353</v>
      </c>
      <c r="N16" t="s">
        <v>8354</v>
      </c>
      <c r="O16" t="s">
        <v>8355</v>
      </c>
      <c r="P16" t="s">
        <v>8356</v>
      </c>
      <c r="Q16" t="s">
        <v>8357</v>
      </c>
      <c r="R16" t="s">
        <v>8358</v>
      </c>
      <c r="S16" t="s">
        <v>8359</v>
      </c>
      <c r="T16" t="s">
        <v>8360</v>
      </c>
      <c r="U16" t="s">
        <v>8361</v>
      </c>
      <c r="V16" t="s">
        <v>8362</v>
      </c>
      <c r="W16">
        <v>34</v>
      </c>
      <c r="X16" s="44"/>
    </row>
    <row r="17" spans="1:24" x14ac:dyDescent="0.25">
      <c r="A17" s="42" t="s">
        <v>80</v>
      </c>
      <c r="I17" s="44"/>
      <c r="J17" s="255" t="s">
        <v>212</v>
      </c>
      <c r="K17" t="s">
        <v>8157</v>
      </c>
      <c r="L17" t="s">
        <v>250</v>
      </c>
      <c r="M17" t="s">
        <v>8363</v>
      </c>
      <c r="N17" t="s">
        <v>8364</v>
      </c>
      <c r="O17" t="s">
        <v>8365</v>
      </c>
      <c r="P17" t="s">
        <v>8366</v>
      </c>
      <c r="Q17" t="s">
        <v>8367</v>
      </c>
      <c r="R17" t="s">
        <v>8368</v>
      </c>
      <c r="S17" t="s">
        <v>8369</v>
      </c>
      <c r="T17" t="s">
        <v>8370</v>
      </c>
      <c r="U17" t="s">
        <v>8371</v>
      </c>
      <c r="V17" t="s">
        <v>8372</v>
      </c>
      <c r="W17">
        <v>36</v>
      </c>
      <c r="X17" s="44"/>
    </row>
    <row r="18" spans="1:24" x14ac:dyDescent="0.25">
      <c r="A18" s="42" t="s">
        <v>81</v>
      </c>
      <c r="I18" s="44"/>
      <c r="J18" s="255" t="s">
        <v>15084</v>
      </c>
      <c r="K18" t="s">
        <v>8158</v>
      </c>
      <c r="L18" t="s">
        <v>253</v>
      </c>
      <c r="M18" t="s">
        <v>8373</v>
      </c>
      <c r="N18" t="s">
        <v>8374</v>
      </c>
      <c r="O18" t="s">
        <v>8375</v>
      </c>
      <c r="P18" t="s">
        <v>8376</v>
      </c>
      <c r="Q18" t="s">
        <v>8377</v>
      </c>
      <c r="R18" t="s">
        <v>8378</v>
      </c>
      <c r="S18" t="s">
        <v>8379</v>
      </c>
      <c r="T18" t="s">
        <v>8380</v>
      </c>
      <c r="U18" t="s">
        <v>8381</v>
      </c>
      <c r="V18" t="s">
        <v>8382</v>
      </c>
      <c r="W18">
        <v>38</v>
      </c>
      <c r="X18" s="44"/>
    </row>
    <row r="19" spans="1:24" x14ac:dyDescent="0.25">
      <c r="A19" s="42" t="s">
        <v>82</v>
      </c>
      <c r="I19" s="44"/>
      <c r="J19" s="255" t="s">
        <v>15079</v>
      </c>
      <c r="K19" t="s">
        <v>487</v>
      </c>
      <c r="L19" t="s">
        <v>487</v>
      </c>
      <c r="M19" t="s">
        <v>8303</v>
      </c>
      <c r="N19" t="s">
        <v>8304</v>
      </c>
      <c r="O19" t="s">
        <v>8305</v>
      </c>
      <c r="P19" t="s">
        <v>8306</v>
      </c>
      <c r="Q19" t="s">
        <v>8307</v>
      </c>
      <c r="R19" t="s">
        <v>8308</v>
      </c>
      <c r="S19" t="s">
        <v>8309</v>
      </c>
      <c r="T19" t="s">
        <v>8310</v>
      </c>
      <c r="U19" t="s">
        <v>8311</v>
      </c>
      <c r="V19" t="s">
        <v>8312</v>
      </c>
      <c r="W19">
        <v>24</v>
      </c>
      <c r="X19" s="44"/>
    </row>
    <row r="20" spans="1:24" x14ac:dyDescent="0.25">
      <c r="A20" s="42" t="s">
        <v>83</v>
      </c>
      <c r="I20" s="44"/>
      <c r="J20" s="255" t="s">
        <v>15071</v>
      </c>
      <c r="K20" t="s">
        <v>261</v>
      </c>
      <c r="L20" t="s">
        <v>261</v>
      </c>
      <c r="M20" t="s">
        <v>8273</v>
      </c>
      <c r="N20" t="s">
        <v>8274</v>
      </c>
      <c r="O20" t="s">
        <v>8275</v>
      </c>
      <c r="P20" t="s">
        <v>8276</v>
      </c>
      <c r="Q20" t="s">
        <v>8277</v>
      </c>
      <c r="R20" t="s">
        <v>8278</v>
      </c>
      <c r="S20" t="s">
        <v>8279</v>
      </c>
      <c r="T20" t="s">
        <v>8280</v>
      </c>
      <c r="U20" t="s">
        <v>8281</v>
      </c>
      <c r="V20" t="s">
        <v>8282</v>
      </c>
      <c r="W20">
        <v>18</v>
      </c>
      <c r="X20" s="44"/>
    </row>
    <row r="21" spans="1:24" x14ac:dyDescent="0.25">
      <c r="A21" s="42" t="s">
        <v>84</v>
      </c>
      <c r="I21" s="44"/>
      <c r="J21" s="255" t="s">
        <v>267</v>
      </c>
      <c r="K21" t="s">
        <v>262</v>
      </c>
      <c r="L21" t="s">
        <v>262</v>
      </c>
      <c r="M21" t="s">
        <v>8263</v>
      </c>
      <c r="N21" t="s">
        <v>8264</v>
      </c>
      <c r="O21" t="s">
        <v>8265</v>
      </c>
      <c r="P21" t="s">
        <v>8266</v>
      </c>
      <c r="Q21" t="s">
        <v>8267</v>
      </c>
      <c r="R21" t="s">
        <v>8268</v>
      </c>
      <c r="S21" t="s">
        <v>8269</v>
      </c>
      <c r="T21" t="s">
        <v>8270</v>
      </c>
      <c r="U21" t="s">
        <v>8271</v>
      </c>
      <c r="V21" t="s">
        <v>8272</v>
      </c>
      <c r="W21">
        <v>16</v>
      </c>
      <c r="X21" s="44"/>
    </row>
    <row r="22" spans="1:24" x14ac:dyDescent="0.25">
      <c r="A22" s="42" t="s">
        <v>85</v>
      </c>
      <c r="I22" s="44"/>
      <c r="J22" s="255" t="s">
        <v>214</v>
      </c>
      <c r="K22" t="s">
        <v>259</v>
      </c>
      <c r="L22" t="s">
        <v>259</v>
      </c>
      <c r="M22" t="s">
        <v>8313</v>
      </c>
      <c r="N22" t="s">
        <v>8314</v>
      </c>
      <c r="O22" t="s">
        <v>8315</v>
      </c>
      <c r="P22" t="s">
        <v>8316</v>
      </c>
      <c r="Q22" t="s">
        <v>8317</v>
      </c>
      <c r="R22" t="s">
        <v>8318</v>
      </c>
      <c r="S22" t="s">
        <v>8319</v>
      </c>
      <c r="T22" t="s">
        <v>8320</v>
      </c>
      <c r="U22" t="s">
        <v>8321</v>
      </c>
      <c r="V22" t="s">
        <v>8322</v>
      </c>
      <c r="W22">
        <v>26</v>
      </c>
      <c r="X22" s="44"/>
    </row>
    <row r="23" spans="1:24" x14ac:dyDescent="0.25">
      <c r="A23" s="42" t="s">
        <v>86</v>
      </c>
      <c r="I23" s="44"/>
      <c r="J23" s="255" t="s">
        <v>15080</v>
      </c>
      <c r="K23" t="s">
        <v>260</v>
      </c>
      <c r="L23" t="s">
        <v>260</v>
      </c>
      <c r="M23" t="s">
        <v>8323</v>
      </c>
      <c r="N23" t="s">
        <v>8324</v>
      </c>
      <c r="O23" t="s">
        <v>8325</v>
      </c>
      <c r="P23" t="s">
        <v>8326</v>
      </c>
      <c r="Q23" t="s">
        <v>8327</v>
      </c>
      <c r="R23" t="s">
        <v>8328</v>
      </c>
      <c r="S23" t="s">
        <v>8329</v>
      </c>
      <c r="T23" t="s">
        <v>8330</v>
      </c>
      <c r="U23" t="s">
        <v>8331</v>
      </c>
      <c r="V23" t="s">
        <v>8332</v>
      </c>
      <c r="W23">
        <v>28</v>
      </c>
      <c r="X23" s="44"/>
    </row>
    <row r="24" spans="1:24" x14ac:dyDescent="0.25">
      <c r="A24" s="42" t="s">
        <v>87</v>
      </c>
      <c r="M24" t="s">
        <v>8198</v>
      </c>
      <c r="N24" t="s">
        <v>8199</v>
      </c>
      <c r="O24" t="s">
        <v>8200</v>
      </c>
      <c r="P24" t="s">
        <v>8201</v>
      </c>
      <c r="Q24" t="s">
        <v>224</v>
      </c>
      <c r="R24" t="s">
        <v>8202</v>
      </c>
      <c r="S24" t="s">
        <v>8203</v>
      </c>
      <c r="T24" t="s">
        <v>8204</v>
      </c>
      <c r="U24" t="s">
        <v>8205</v>
      </c>
      <c r="V24" t="s">
        <v>8137</v>
      </c>
    </row>
    <row r="25" spans="1:24" x14ac:dyDescent="0.25">
      <c r="A25" s="42" t="s">
        <v>88</v>
      </c>
    </row>
    <row r="26" spans="1:24" x14ac:dyDescent="0.25">
      <c r="A26" t="s">
        <v>89</v>
      </c>
    </row>
    <row r="27" spans="1:24" x14ac:dyDescent="0.25">
      <c r="A27" t="s">
        <v>90</v>
      </c>
    </row>
    <row r="28" spans="1:24" x14ac:dyDescent="0.25">
      <c r="A28" t="s">
        <v>91</v>
      </c>
    </row>
    <row r="29" spans="1:24" x14ac:dyDescent="0.25">
      <c r="A29" t="s">
        <v>92</v>
      </c>
    </row>
    <row r="30" spans="1:24" x14ac:dyDescent="0.25">
      <c r="A30" t="s">
        <v>93</v>
      </c>
    </row>
    <row r="31" spans="1:24" x14ac:dyDescent="0.25">
      <c r="A31" t="s">
        <v>94</v>
      </c>
    </row>
    <row r="32" spans="1:24" x14ac:dyDescent="0.25">
      <c r="A32" t="s">
        <v>95</v>
      </c>
    </row>
    <row r="33" spans="1:1" x14ac:dyDescent="0.25">
      <c r="A33" t="s">
        <v>96</v>
      </c>
    </row>
    <row r="34" spans="1:1" x14ac:dyDescent="0.25">
      <c r="A34" t="s">
        <v>97</v>
      </c>
    </row>
    <row r="35" spans="1:1" x14ac:dyDescent="0.25">
      <c r="A35" t="s">
        <v>98</v>
      </c>
    </row>
    <row r="36" spans="1:1" x14ac:dyDescent="0.25">
      <c r="A36" t="s">
        <v>99</v>
      </c>
    </row>
    <row r="37" spans="1:1" x14ac:dyDescent="0.25">
      <c r="A37" t="s">
        <v>100</v>
      </c>
    </row>
    <row r="38" spans="1:1" x14ac:dyDescent="0.25">
      <c r="A38" s="42" t="s">
        <v>101</v>
      </c>
    </row>
    <row r="39" spans="1:1" x14ac:dyDescent="0.25">
      <c r="A39" s="42" t="s">
        <v>102</v>
      </c>
    </row>
    <row r="40" spans="1:1" x14ac:dyDescent="0.25">
      <c r="A40" s="42" t="s">
        <v>103</v>
      </c>
    </row>
    <row r="41" spans="1:1" x14ac:dyDescent="0.25">
      <c r="A41" s="42" t="s">
        <v>104</v>
      </c>
    </row>
    <row r="42" spans="1:1" x14ac:dyDescent="0.25">
      <c r="A42" s="42" t="s">
        <v>105</v>
      </c>
    </row>
    <row r="43" spans="1:1" x14ac:dyDescent="0.25">
      <c r="A43" s="42" t="s">
        <v>106</v>
      </c>
    </row>
    <row r="44" spans="1:1" x14ac:dyDescent="0.25">
      <c r="A44" s="42" t="s">
        <v>107</v>
      </c>
    </row>
    <row r="45" spans="1:1" x14ac:dyDescent="0.25">
      <c r="A45" s="42" t="s">
        <v>108</v>
      </c>
    </row>
    <row r="46" spans="1:1" x14ac:dyDescent="0.25">
      <c r="A46" s="42" t="s">
        <v>109</v>
      </c>
    </row>
    <row r="47" spans="1:1" x14ac:dyDescent="0.25">
      <c r="A47" s="42" t="s">
        <v>110</v>
      </c>
    </row>
    <row r="48" spans="1:1" x14ac:dyDescent="0.25">
      <c r="A48" s="42" t="s">
        <v>111</v>
      </c>
    </row>
    <row r="49" spans="1:1" x14ac:dyDescent="0.25">
      <c r="A49" s="42" t="s">
        <v>112</v>
      </c>
    </row>
    <row r="50" spans="1:1" x14ac:dyDescent="0.25">
      <c r="A50" s="42" t="s">
        <v>113</v>
      </c>
    </row>
    <row r="51" spans="1:1" x14ac:dyDescent="0.25">
      <c r="A51" s="42" t="s">
        <v>114</v>
      </c>
    </row>
    <row r="52" spans="1:1" x14ac:dyDescent="0.25">
      <c r="A52" s="42" t="s">
        <v>115</v>
      </c>
    </row>
    <row r="53" spans="1:1" x14ac:dyDescent="0.25">
      <c r="A53" s="42" t="s">
        <v>116</v>
      </c>
    </row>
    <row r="54" spans="1:1" x14ac:dyDescent="0.25">
      <c r="A54" s="42" t="s">
        <v>117</v>
      </c>
    </row>
    <row r="55" spans="1:1" x14ac:dyDescent="0.25">
      <c r="A55" s="42" t="s">
        <v>118</v>
      </c>
    </row>
    <row r="56" spans="1:1" x14ac:dyDescent="0.25">
      <c r="A56" s="42" t="s">
        <v>119</v>
      </c>
    </row>
    <row r="57" spans="1:1" x14ac:dyDescent="0.25">
      <c r="A57" s="42" t="s">
        <v>120</v>
      </c>
    </row>
    <row r="58" spans="1:1" x14ac:dyDescent="0.25">
      <c r="A58" s="42" t="s">
        <v>121</v>
      </c>
    </row>
    <row r="59" spans="1:1" x14ac:dyDescent="0.25">
      <c r="A59" s="42" t="s">
        <v>122</v>
      </c>
    </row>
    <row r="60" spans="1:1" x14ac:dyDescent="0.25">
      <c r="A60" s="42" t="s">
        <v>123</v>
      </c>
    </row>
    <row r="61" spans="1:1" x14ac:dyDescent="0.25">
      <c r="A61" s="42" t="s">
        <v>124</v>
      </c>
    </row>
    <row r="62" spans="1:1" x14ac:dyDescent="0.25">
      <c r="A62" s="42" t="s">
        <v>15090</v>
      </c>
    </row>
    <row r="63" spans="1:1" x14ac:dyDescent="0.25">
      <c r="A63" s="42" t="s">
        <v>15091</v>
      </c>
    </row>
    <row r="64" spans="1:1" x14ac:dyDescent="0.25">
      <c r="A64" s="42" t="s">
        <v>15092</v>
      </c>
    </row>
    <row r="65" spans="1:1" x14ac:dyDescent="0.25">
      <c r="A65" s="42" t="s">
        <v>15093</v>
      </c>
    </row>
    <row r="66" spans="1:1" x14ac:dyDescent="0.25">
      <c r="A66" s="42" t="s">
        <v>15094</v>
      </c>
    </row>
    <row r="67" spans="1:1" x14ac:dyDescent="0.25">
      <c r="A67" s="42" t="s">
        <v>15095</v>
      </c>
    </row>
    <row r="68" spans="1:1" x14ac:dyDescent="0.25">
      <c r="A68" s="42" t="s">
        <v>15096</v>
      </c>
    </row>
    <row r="69" spans="1:1" x14ac:dyDescent="0.25">
      <c r="A69" s="42" t="s">
        <v>15097</v>
      </c>
    </row>
    <row r="70" spans="1:1" x14ac:dyDescent="0.25">
      <c r="A70" s="42" t="s">
        <v>15098</v>
      </c>
    </row>
    <row r="71" spans="1:1" x14ac:dyDescent="0.25">
      <c r="A71" s="42" t="s">
        <v>15099</v>
      </c>
    </row>
    <row r="72" spans="1:1" x14ac:dyDescent="0.25">
      <c r="A72" s="42" t="s">
        <v>15100</v>
      </c>
    </row>
    <row r="73" spans="1:1" x14ac:dyDescent="0.25">
      <c r="A73" s="42" t="s">
        <v>15101</v>
      </c>
    </row>
    <row r="74" spans="1:1" x14ac:dyDescent="0.25">
      <c r="A74" s="42" t="s">
        <v>15102</v>
      </c>
    </row>
    <row r="75" spans="1:1" x14ac:dyDescent="0.25">
      <c r="A75" s="42" t="s">
        <v>15103</v>
      </c>
    </row>
    <row r="76" spans="1:1" x14ac:dyDescent="0.25">
      <c r="A76" s="42" t="s">
        <v>15104</v>
      </c>
    </row>
    <row r="77" spans="1:1" x14ac:dyDescent="0.25">
      <c r="A77" s="42" t="s">
        <v>15105</v>
      </c>
    </row>
    <row r="78" spans="1:1" x14ac:dyDescent="0.25">
      <c r="A78" s="42" t="s">
        <v>15106</v>
      </c>
    </row>
    <row r="79" spans="1:1" x14ac:dyDescent="0.25">
      <c r="A79" s="42" t="s">
        <v>15107</v>
      </c>
    </row>
    <row r="80" spans="1:1" x14ac:dyDescent="0.25">
      <c r="A80" s="42" t="s">
        <v>15108</v>
      </c>
    </row>
    <row r="81" spans="1:1" x14ac:dyDescent="0.25">
      <c r="A81" s="42" t="s">
        <v>15109</v>
      </c>
    </row>
    <row r="82" spans="1:1" x14ac:dyDescent="0.25">
      <c r="A82" s="42" t="s">
        <v>15110</v>
      </c>
    </row>
    <row r="83" spans="1:1" x14ac:dyDescent="0.25">
      <c r="A83" s="42" t="s">
        <v>15111</v>
      </c>
    </row>
    <row r="84" spans="1:1" x14ac:dyDescent="0.25">
      <c r="A84" s="42" t="s">
        <v>15112</v>
      </c>
    </row>
    <row r="85" spans="1:1" x14ac:dyDescent="0.25">
      <c r="A85" s="42" t="s">
        <v>15113</v>
      </c>
    </row>
    <row r="86" spans="1:1" x14ac:dyDescent="0.25">
      <c r="A86" s="42" t="s">
        <v>15114</v>
      </c>
    </row>
    <row r="87" spans="1:1" x14ac:dyDescent="0.25">
      <c r="A87" s="42" t="s">
        <v>15115</v>
      </c>
    </row>
    <row r="88" spans="1:1" x14ac:dyDescent="0.25">
      <c r="A88" s="42" t="s">
        <v>15116</v>
      </c>
    </row>
    <row r="89" spans="1:1" x14ac:dyDescent="0.25">
      <c r="A89" s="42" t="s">
        <v>15117</v>
      </c>
    </row>
    <row r="90" spans="1:1" x14ac:dyDescent="0.25">
      <c r="A90" s="42" t="s">
        <v>15118</v>
      </c>
    </row>
    <row r="91" spans="1:1" x14ac:dyDescent="0.25">
      <c r="A91" s="42" t="s">
        <v>15119</v>
      </c>
    </row>
    <row r="92" spans="1:1" x14ac:dyDescent="0.25">
      <c r="A92" s="42" t="s">
        <v>15120</v>
      </c>
    </row>
    <row r="93" spans="1:1" x14ac:dyDescent="0.25">
      <c r="A93" s="42" t="s">
        <v>15121</v>
      </c>
    </row>
    <row r="94" spans="1:1" x14ac:dyDescent="0.25">
      <c r="A94" s="42" t="s">
        <v>15122</v>
      </c>
    </row>
    <row r="95" spans="1:1" x14ac:dyDescent="0.25">
      <c r="A95" s="42" t="s">
        <v>15123</v>
      </c>
    </row>
    <row r="96" spans="1:1" x14ac:dyDescent="0.25">
      <c r="A96" s="42" t="s">
        <v>15124</v>
      </c>
    </row>
    <row r="97" spans="1:1" x14ac:dyDescent="0.25">
      <c r="A97" s="42" t="s">
        <v>15125</v>
      </c>
    </row>
    <row r="98" spans="1:1" x14ac:dyDescent="0.25">
      <c r="A98" s="42" t="s">
        <v>15126</v>
      </c>
    </row>
    <row r="99" spans="1:1" x14ac:dyDescent="0.25">
      <c r="A99" s="42" t="s">
        <v>15127</v>
      </c>
    </row>
    <row r="100" spans="1:1" x14ac:dyDescent="0.25">
      <c r="A100" s="42" t="s">
        <v>15128</v>
      </c>
    </row>
    <row r="101" spans="1:1" x14ac:dyDescent="0.25">
      <c r="A101" s="42" t="s">
        <v>15129</v>
      </c>
    </row>
    <row r="102" spans="1:1" x14ac:dyDescent="0.25">
      <c r="A102" s="42" t="s">
        <v>15130</v>
      </c>
    </row>
    <row r="103" spans="1:1" x14ac:dyDescent="0.25">
      <c r="A103" s="42" t="s">
        <v>15131</v>
      </c>
    </row>
    <row r="104" spans="1:1" x14ac:dyDescent="0.25">
      <c r="A104" s="42" t="s">
        <v>15132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2">
    <tabColor theme="1"/>
  </sheetPr>
  <dimension ref="A1:R155"/>
  <sheetViews>
    <sheetView showGridLines="0" tabSelected="1" zoomScale="120" zoomScaleNormal="120" zoomScaleSheetLayoutView="150" zoomScalePageLayoutView="160" workbookViewId="0"/>
  </sheetViews>
  <sheetFormatPr baseColWidth="10" defaultColWidth="10.625" defaultRowHeight="15" x14ac:dyDescent="0.2"/>
  <cols>
    <col min="1" max="18" width="5.375" style="13" customWidth="1"/>
    <col min="19" max="60" width="5" style="13" customWidth="1"/>
    <col min="61" max="16384" width="10.625" style="13"/>
  </cols>
  <sheetData>
    <row r="1" spans="1:18" ht="15" customHeight="1" x14ac:dyDescent="0.2">
      <c r="A1" s="12"/>
      <c r="B1" s="12"/>
      <c r="C1" s="12"/>
      <c r="D1" s="12"/>
      <c r="E1" s="12"/>
      <c r="F1" s="12"/>
      <c r="G1" s="12"/>
      <c r="H1" s="12"/>
      <c r="I1" s="12"/>
      <c r="J1" s="12"/>
      <c r="K1" s="12"/>
      <c r="L1" s="12"/>
      <c r="M1" s="12"/>
      <c r="N1" s="12"/>
      <c r="O1" s="12"/>
      <c r="P1" s="12"/>
      <c r="Q1" s="12"/>
      <c r="R1" s="12"/>
    </row>
    <row r="2" spans="1:18" ht="15" customHeight="1" x14ac:dyDescent="0.2">
      <c r="A2" s="12"/>
      <c r="B2" s="12"/>
      <c r="C2" s="11" t="s">
        <v>15838</v>
      </c>
      <c r="D2" s="14"/>
      <c r="E2" s="14"/>
      <c r="F2" s="14"/>
      <c r="G2" s="12"/>
      <c r="H2" s="12"/>
      <c r="I2" s="12"/>
      <c r="J2" s="12"/>
      <c r="K2" s="12"/>
      <c r="L2" s="12"/>
      <c r="M2" s="12"/>
      <c r="N2" s="478"/>
      <c r="O2" s="478"/>
      <c r="P2" s="478"/>
      <c r="Q2" s="478"/>
      <c r="R2" s="478"/>
    </row>
    <row r="3" spans="1:18" ht="15" customHeight="1" x14ac:dyDescent="0.2">
      <c r="A3" s="12"/>
      <c r="B3" s="12"/>
      <c r="C3" s="18" t="s">
        <v>15839</v>
      </c>
      <c r="D3" s="14"/>
      <c r="E3" s="14"/>
      <c r="F3" s="14"/>
      <c r="G3" s="12"/>
      <c r="H3" s="12"/>
      <c r="I3" s="12"/>
      <c r="J3" s="12"/>
      <c r="K3" s="12"/>
      <c r="L3" s="12"/>
      <c r="M3" s="12"/>
      <c r="N3" s="478"/>
      <c r="O3" s="478"/>
      <c r="P3" s="478"/>
      <c r="Q3" s="478"/>
      <c r="R3" s="478"/>
    </row>
    <row r="4" spans="1:18" ht="15" customHeight="1" thickBot="1" x14ac:dyDescent="0.25">
      <c r="A4" s="15"/>
      <c r="B4" s="15"/>
      <c r="C4" s="15"/>
      <c r="D4" s="15"/>
      <c r="E4" s="15"/>
      <c r="F4" s="15"/>
      <c r="G4" s="15"/>
      <c r="H4" s="15"/>
      <c r="I4" s="15"/>
      <c r="J4" s="15"/>
      <c r="K4" s="15"/>
      <c r="L4" s="15"/>
      <c r="M4" s="15"/>
      <c r="N4" s="15"/>
      <c r="O4" s="15"/>
      <c r="P4" s="15"/>
      <c r="Q4" s="15"/>
      <c r="R4" s="15"/>
    </row>
    <row r="5" spans="1:18" ht="15" customHeight="1" x14ac:dyDescent="0.2">
      <c r="A5" s="12"/>
      <c r="B5" s="12"/>
      <c r="C5" s="12"/>
      <c r="D5" s="12"/>
      <c r="E5" s="12"/>
      <c r="F5" s="12"/>
      <c r="G5" s="12"/>
      <c r="H5" s="12"/>
      <c r="I5" s="12"/>
      <c r="J5" s="12"/>
      <c r="K5" s="12"/>
      <c r="L5" s="12"/>
      <c r="M5" s="12"/>
      <c r="N5" s="12"/>
      <c r="O5" s="12"/>
      <c r="P5" s="12"/>
      <c r="Q5" s="12"/>
      <c r="R5" s="12"/>
    </row>
    <row r="6" spans="1:18" ht="12.95" customHeight="1" x14ac:dyDescent="0.25">
      <c r="A6" s="27"/>
      <c r="B6" s="479" t="s">
        <v>16099</v>
      </c>
      <c r="C6" s="479"/>
      <c r="D6" s="479"/>
      <c r="E6" s="479"/>
      <c r="F6" s="479"/>
      <c r="G6" s="479"/>
      <c r="H6" s="479"/>
      <c r="I6" s="479"/>
      <c r="J6" s="479"/>
      <c r="K6" s="479"/>
      <c r="L6" s="479"/>
      <c r="M6" s="479"/>
      <c r="N6" s="479"/>
      <c r="O6" s="479"/>
      <c r="P6" s="479"/>
      <c r="Q6" s="479"/>
      <c r="R6" s="12"/>
    </row>
    <row r="7" spans="1:18" ht="12.95" customHeight="1" x14ac:dyDescent="0.2">
      <c r="A7" s="23"/>
      <c r="B7" s="479"/>
      <c r="C7" s="479"/>
      <c r="D7" s="479"/>
      <c r="E7" s="479"/>
      <c r="F7" s="479"/>
      <c r="G7" s="479"/>
      <c r="H7" s="479"/>
      <c r="I7" s="479"/>
      <c r="J7" s="479"/>
      <c r="K7" s="479"/>
      <c r="L7" s="479"/>
      <c r="M7" s="479"/>
      <c r="N7" s="479"/>
      <c r="O7" s="479"/>
      <c r="P7" s="479"/>
      <c r="Q7" s="479"/>
      <c r="R7" s="317"/>
    </row>
    <row r="8" spans="1:18" ht="12.95" customHeight="1" x14ac:dyDescent="0.2">
      <c r="A8" s="16"/>
      <c r="B8" s="479"/>
      <c r="C8" s="479"/>
      <c r="D8" s="479"/>
      <c r="E8" s="479"/>
      <c r="F8" s="479"/>
      <c r="G8" s="479"/>
      <c r="H8" s="479"/>
      <c r="I8" s="479"/>
      <c r="J8" s="479"/>
      <c r="K8" s="479"/>
      <c r="L8" s="479"/>
      <c r="M8" s="479"/>
      <c r="N8" s="479"/>
      <c r="O8" s="479"/>
      <c r="P8" s="479"/>
      <c r="Q8" s="479"/>
      <c r="R8" s="318"/>
    </row>
    <row r="9" spans="1:18" ht="12.95" customHeight="1" x14ac:dyDescent="0.2">
      <c r="A9" s="12"/>
      <c r="B9" s="479"/>
      <c r="C9" s="479"/>
      <c r="D9" s="479"/>
      <c r="E9" s="479"/>
      <c r="F9" s="479"/>
      <c r="G9" s="479"/>
      <c r="H9" s="479"/>
      <c r="I9" s="479"/>
      <c r="J9" s="479"/>
      <c r="K9" s="479"/>
      <c r="L9" s="479"/>
      <c r="M9" s="479"/>
      <c r="N9" s="479"/>
      <c r="O9" s="479"/>
      <c r="P9" s="479"/>
      <c r="Q9" s="479"/>
      <c r="R9" s="318"/>
    </row>
    <row r="10" spans="1:18" ht="15" customHeight="1" x14ac:dyDescent="0.2">
      <c r="A10" s="23"/>
      <c r="B10" s="479"/>
      <c r="C10" s="479"/>
      <c r="D10" s="479"/>
      <c r="E10" s="479"/>
      <c r="F10" s="479"/>
      <c r="G10" s="479"/>
      <c r="H10" s="479"/>
      <c r="I10" s="479"/>
      <c r="J10" s="479"/>
      <c r="K10" s="479"/>
      <c r="L10" s="479"/>
      <c r="M10" s="479"/>
      <c r="N10" s="479"/>
      <c r="O10" s="479"/>
      <c r="P10" s="479"/>
      <c r="Q10" s="479"/>
      <c r="R10" s="318"/>
    </row>
    <row r="11" spans="1:18" ht="15" customHeight="1" x14ac:dyDescent="0.25">
      <c r="A11" s="16"/>
      <c r="B11" s="479"/>
      <c r="C11" s="479"/>
      <c r="D11" s="479"/>
      <c r="E11" s="479"/>
      <c r="F11" s="479"/>
      <c r="G11" s="479"/>
      <c r="H11" s="479"/>
      <c r="I11" s="479"/>
      <c r="J11" s="479"/>
      <c r="K11" s="479"/>
      <c r="L11" s="479"/>
      <c r="M11" s="479"/>
      <c r="N11" s="479"/>
      <c r="O11" s="479"/>
      <c r="P11" s="479"/>
      <c r="Q11" s="479"/>
      <c r="R11" s="319"/>
    </row>
    <row r="12" spans="1:18" ht="15" customHeight="1" x14ac:dyDescent="0.2">
      <c r="A12" s="12"/>
      <c r="B12" s="479"/>
      <c r="C12" s="479"/>
      <c r="D12" s="479"/>
      <c r="E12" s="479"/>
      <c r="F12" s="479"/>
      <c r="G12" s="479"/>
      <c r="H12" s="479"/>
      <c r="I12" s="479"/>
      <c r="J12" s="479"/>
      <c r="K12" s="479"/>
      <c r="L12" s="479"/>
      <c r="M12" s="479"/>
      <c r="N12" s="479"/>
      <c r="O12" s="479"/>
      <c r="P12" s="479"/>
      <c r="Q12" s="479"/>
      <c r="R12" s="318"/>
    </row>
    <row r="13" spans="1:18" ht="9.9499999999999993" customHeight="1" x14ac:dyDescent="0.2">
      <c r="A13" s="12"/>
      <c r="B13" s="479"/>
      <c r="C13" s="479"/>
      <c r="D13" s="479"/>
      <c r="E13" s="479"/>
      <c r="F13" s="479"/>
      <c r="G13" s="479"/>
      <c r="H13" s="479"/>
      <c r="I13" s="479"/>
      <c r="J13" s="479"/>
      <c r="K13" s="479"/>
      <c r="L13" s="479"/>
      <c r="M13" s="479"/>
      <c r="N13" s="479"/>
      <c r="O13" s="479"/>
      <c r="P13" s="479"/>
      <c r="Q13" s="479"/>
      <c r="R13" s="318"/>
    </row>
    <row r="14" spans="1:18" ht="5.45" customHeight="1" x14ac:dyDescent="0.2">
      <c r="A14" s="12"/>
      <c r="B14" s="479"/>
      <c r="C14" s="479"/>
      <c r="D14" s="479"/>
      <c r="E14" s="479"/>
      <c r="F14" s="479"/>
      <c r="G14" s="479"/>
      <c r="H14" s="479"/>
      <c r="I14" s="479"/>
      <c r="J14" s="479"/>
      <c r="K14" s="479"/>
      <c r="L14" s="479"/>
      <c r="M14" s="479"/>
      <c r="N14" s="479"/>
      <c r="O14" s="479"/>
      <c r="P14" s="479"/>
      <c r="Q14" s="479"/>
      <c r="R14" s="318"/>
    </row>
    <row r="15" spans="1:18" ht="15" customHeight="1" x14ac:dyDescent="0.25">
      <c r="A15" s="27"/>
      <c r="B15" s="479"/>
      <c r="C15" s="479"/>
      <c r="D15" s="479"/>
      <c r="E15" s="479"/>
      <c r="F15" s="479"/>
      <c r="G15" s="479"/>
      <c r="H15" s="479"/>
      <c r="I15" s="479"/>
      <c r="J15" s="479"/>
      <c r="K15" s="479"/>
      <c r="L15" s="479"/>
      <c r="M15" s="479"/>
      <c r="N15" s="479"/>
      <c r="O15" s="479"/>
      <c r="P15" s="479"/>
      <c r="Q15" s="479"/>
      <c r="R15" s="12"/>
    </row>
    <row r="16" spans="1:18" ht="15" customHeight="1" x14ac:dyDescent="0.2">
      <c r="A16" s="12"/>
      <c r="B16" s="479"/>
      <c r="C16" s="479"/>
      <c r="D16" s="479"/>
      <c r="E16" s="479"/>
      <c r="F16" s="479"/>
      <c r="G16" s="479"/>
      <c r="H16" s="479"/>
      <c r="I16" s="479"/>
      <c r="J16" s="479"/>
      <c r="K16" s="479"/>
      <c r="L16" s="479"/>
      <c r="M16" s="479"/>
      <c r="N16" s="479"/>
      <c r="O16" s="479"/>
      <c r="P16" s="479"/>
      <c r="Q16" s="479"/>
      <c r="R16" s="12"/>
    </row>
    <row r="17" spans="1:18" ht="15" customHeight="1" x14ac:dyDescent="0.2">
      <c r="A17" s="12"/>
      <c r="B17" s="479"/>
      <c r="C17" s="479"/>
      <c r="D17" s="479"/>
      <c r="E17" s="479"/>
      <c r="F17" s="479"/>
      <c r="G17" s="479"/>
      <c r="H17" s="479"/>
      <c r="I17" s="479"/>
      <c r="J17" s="479"/>
      <c r="K17" s="479"/>
      <c r="L17" s="479"/>
      <c r="M17" s="479"/>
      <c r="N17" s="479"/>
      <c r="O17" s="479"/>
      <c r="P17" s="479"/>
      <c r="Q17" s="479"/>
      <c r="R17" s="12"/>
    </row>
    <row r="18" spans="1:18" ht="15" customHeight="1" x14ac:dyDescent="0.2">
      <c r="A18" s="12"/>
      <c r="B18" s="479"/>
      <c r="C18" s="479"/>
      <c r="D18" s="479"/>
      <c r="E18" s="479"/>
      <c r="F18" s="479"/>
      <c r="G18" s="479"/>
      <c r="H18" s="479"/>
      <c r="I18" s="479"/>
      <c r="J18" s="479"/>
      <c r="K18" s="479"/>
      <c r="L18" s="479"/>
      <c r="M18" s="479"/>
      <c r="N18" s="479"/>
      <c r="O18" s="479"/>
      <c r="P18" s="479"/>
      <c r="Q18" s="479"/>
      <c r="R18" s="12"/>
    </row>
    <row r="19" spans="1:18" ht="15" customHeight="1" x14ac:dyDescent="0.2">
      <c r="A19" s="12"/>
      <c r="B19" s="479"/>
      <c r="C19" s="479"/>
      <c r="D19" s="479"/>
      <c r="E19" s="479"/>
      <c r="F19" s="479"/>
      <c r="G19" s="479"/>
      <c r="H19" s="479"/>
      <c r="I19" s="479"/>
      <c r="J19" s="479"/>
      <c r="K19" s="479"/>
      <c r="L19" s="479"/>
      <c r="M19" s="479"/>
      <c r="N19" s="479"/>
      <c r="O19" s="479"/>
      <c r="P19" s="479"/>
      <c r="Q19" s="479"/>
      <c r="R19" s="12"/>
    </row>
    <row r="20" spans="1:18" ht="15" customHeight="1" x14ac:dyDescent="0.2">
      <c r="A20" s="12"/>
      <c r="B20" s="479"/>
      <c r="C20" s="479"/>
      <c r="D20" s="479"/>
      <c r="E20" s="479"/>
      <c r="F20" s="479"/>
      <c r="G20" s="479"/>
      <c r="H20" s="479"/>
      <c r="I20" s="479"/>
      <c r="J20" s="479"/>
      <c r="K20" s="479"/>
      <c r="L20" s="479"/>
      <c r="M20" s="479"/>
      <c r="N20" s="479"/>
      <c r="O20" s="479"/>
      <c r="P20" s="479"/>
      <c r="Q20" s="479"/>
      <c r="R20" s="12"/>
    </row>
    <row r="21" spans="1:18" ht="15" customHeight="1" x14ac:dyDescent="0.2">
      <c r="A21" s="12"/>
      <c r="B21" s="479"/>
      <c r="C21" s="479"/>
      <c r="D21" s="479"/>
      <c r="E21" s="479"/>
      <c r="F21" s="479"/>
      <c r="G21" s="479"/>
      <c r="H21" s="479"/>
      <c r="I21" s="479"/>
      <c r="J21" s="479"/>
      <c r="K21" s="479"/>
      <c r="L21" s="479"/>
      <c r="M21" s="479"/>
      <c r="N21" s="479"/>
      <c r="O21" s="479"/>
      <c r="P21" s="479"/>
      <c r="Q21" s="479"/>
      <c r="R21" s="12"/>
    </row>
    <row r="22" spans="1:18" ht="15" customHeight="1" x14ac:dyDescent="0.2">
      <c r="A22" s="12"/>
      <c r="B22" s="479"/>
      <c r="C22" s="479"/>
      <c r="D22" s="479"/>
      <c r="E22" s="479"/>
      <c r="F22" s="479"/>
      <c r="G22" s="479"/>
      <c r="H22" s="479"/>
      <c r="I22" s="479"/>
      <c r="J22" s="479"/>
      <c r="K22" s="479"/>
      <c r="L22" s="479"/>
      <c r="M22" s="479"/>
      <c r="N22" s="479"/>
      <c r="O22" s="479"/>
      <c r="P22" s="479"/>
      <c r="Q22" s="479"/>
      <c r="R22" s="12"/>
    </row>
    <row r="23" spans="1:18" ht="15" customHeight="1" x14ac:dyDescent="0.2">
      <c r="A23" s="12"/>
      <c r="B23" s="479"/>
      <c r="C23" s="479"/>
      <c r="D23" s="479"/>
      <c r="E23" s="479"/>
      <c r="F23" s="479"/>
      <c r="G23" s="479"/>
      <c r="H23" s="479"/>
      <c r="I23" s="479"/>
      <c r="J23" s="479"/>
      <c r="K23" s="479"/>
      <c r="L23" s="479"/>
      <c r="M23" s="479"/>
      <c r="N23" s="479"/>
      <c r="O23" s="479"/>
      <c r="P23" s="479"/>
      <c r="Q23" s="479"/>
      <c r="R23" s="12"/>
    </row>
    <row r="24" spans="1:18" ht="15" customHeight="1" x14ac:dyDescent="0.2">
      <c r="A24" s="12"/>
      <c r="B24" s="479"/>
      <c r="C24" s="479"/>
      <c r="D24" s="479"/>
      <c r="E24" s="479"/>
      <c r="F24" s="479"/>
      <c r="G24" s="479"/>
      <c r="H24" s="479"/>
      <c r="I24" s="479"/>
      <c r="J24" s="479"/>
      <c r="K24" s="479"/>
      <c r="L24" s="479"/>
      <c r="M24" s="479"/>
      <c r="N24" s="479"/>
      <c r="O24" s="479"/>
      <c r="P24" s="479"/>
      <c r="Q24" s="479"/>
      <c r="R24" s="12"/>
    </row>
    <row r="25" spans="1:18" ht="15" customHeight="1" x14ac:dyDescent="0.2">
      <c r="A25" s="12"/>
      <c r="B25" s="479"/>
      <c r="C25" s="479"/>
      <c r="D25" s="479"/>
      <c r="E25" s="479"/>
      <c r="F25" s="479"/>
      <c r="G25" s="479"/>
      <c r="H25" s="479"/>
      <c r="I25" s="479"/>
      <c r="J25" s="479"/>
      <c r="K25" s="479"/>
      <c r="L25" s="479"/>
      <c r="M25" s="479"/>
      <c r="N25" s="479"/>
      <c r="O25" s="479"/>
      <c r="P25" s="479"/>
      <c r="Q25" s="479"/>
      <c r="R25" s="12"/>
    </row>
    <row r="26" spans="1:18" ht="15" customHeight="1" x14ac:dyDescent="0.2">
      <c r="A26" s="12"/>
      <c r="B26" s="479"/>
      <c r="C26" s="479"/>
      <c r="D26" s="479"/>
      <c r="E26" s="479"/>
      <c r="F26" s="479"/>
      <c r="G26" s="479"/>
      <c r="H26" s="479"/>
      <c r="I26" s="479"/>
      <c r="J26" s="479"/>
      <c r="K26" s="479"/>
      <c r="L26" s="479"/>
      <c r="M26" s="479"/>
      <c r="N26" s="479"/>
      <c r="O26" s="479"/>
      <c r="P26" s="479"/>
      <c r="Q26" s="479"/>
      <c r="R26" s="12"/>
    </row>
    <row r="27" spans="1:18" ht="15" customHeight="1" x14ac:dyDescent="0.2">
      <c r="A27" s="12"/>
      <c r="B27" s="479"/>
      <c r="C27" s="479"/>
      <c r="D27" s="479"/>
      <c r="E27" s="479"/>
      <c r="F27" s="479"/>
      <c r="G27" s="479"/>
      <c r="H27" s="479"/>
      <c r="I27" s="479"/>
      <c r="J27" s="479"/>
      <c r="K27" s="479"/>
      <c r="L27" s="479"/>
      <c r="M27" s="479"/>
      <c r="N27" s="479"/>
      <c r="O27" s="479"/>
      <c r="P27" s="479"/>
      <c r="Q27" s="479"/>
      <c r="R27" s="12"/>
    </row>
    <row r="28" spans="1:18" ht="15" customHeight="1" x14ac:dyDescent="0.2">
      <c r="A28" s="12"/>
      <c r="B28" s="479"/>
      <c r="C28" s="479"/>
      <c r="D28" s="479"/>
      <c r="E28" s="479"/>
      <c r="F28" s="479"/>
      <c r="G28" s="479"/>
      <c r="H28" s="479"/>
      <c r="I28" s="479"/>
      <c r="J28" s="479"/>
      <c r="K28" s="479"/>
      <c r="L28" s="479"/>
      <c r="M28" s="479"/>
      <c r="N28" s="479"/>
      <c r="O28" s="479"/>
      <c r="P28" s="479"/>
      <c r="Q28" s="479"/>
      <c r="R28" s="12"/>
    </row>
    <row r="29" spans="1:18" ht="15" customHeight="1" x14ac:dyDescent="0.2">
      <c r="A29" s="12"/>
      <c r="B29" s="479"/>
      <c r="C29" s="479"/>
      <c r="D29" s="479"/>
      <c r="E29" s="479"/>
      <c r="F29" s="479"/>
      <c r="G29" s="479"/>
      <c r="H29" s="479"/>
      <c r="I29" s="479"/>
      <c r="J29" s="479"/>
      <c r="K29" s="479"/>
      <c r="L29" s="479"/>
      <c r="M29" s="479"/>
      <c r="N29" s="479"/>
      <c r="O29" s="479"/>
      <c r="P29" s="479"/>
      <c r="Q29" s="479"/>
      <c r="R29" s="12"/>
    </row>
    <row r="30" spans="1:18" ht="15" customHeight="1" x14ac:dyDescent="0.2">
      <c r="A30" s="12"/>
      <c r="B30" s="479"/>
      <c r="C30" s="479"/>
      <c r="D30" s="479"/>
      <c r="E30" s="479"/>
      <c r="F30" s="479"/>
      <c r="G30" s="479"/>
      <c r="H30" s="479"/>
      <c r="I30" s="479"/>
      <c r="J30" s="479"/>
      <c r="K30" s="479"/>
      <c r="L30" s="479"/>
      <c r="M30" s="479"/>
      <c r="N30" s="479"/>
      <c r="O30" s="479"/>
      <c r="P30" s="479"/>
      <c r="Q30" s="479"/>
      <c r="R30" s="12"/>
    </row>
    <row r="31" spans="1:18" ht="15" customHeight="1" x14ac:dyDescent="0.2">
      <c r="A31" s="12"/>
      <c r="B31" s="479"/>
      <c r="C31" s="479"/>
      <c r="D31" s="479"/>
      <c r="E31" s="479"/>
      <c r="F31" s="479"/>
      <c r="G31" s="479"/>
      <c r="H31" s="479"/>
      <c r="I31" s="479"/>
      <c r="J31" s="479"/>
      <c r="K31" s="479"/>
      <c r="L31" s="479"/>
      <c r="M31" s="479"/>
      <c r="N31" s="479"/>
      <c r="O31" s="479"/>
      <c r="P31" s="479"/>
      <c r="Q31" s="479"/>
      <c r="R31" s="12"/>
    </row>
    <row r="32" spans="1:18" ht="15" customHeight="1" x14ac:dyDescent="0.2">
      <c r="A32" s="12"/>
      <c r="B32" s="479"/>
      <c r="C32" s="479"/>
      <c r="D32" s="479"/>
      <c r="E32" s="479"/>
      <c r="F32" s="479"/>
      <c r="G32" s="479"/>
      <c r="H32" s="479"/>
      <c r="I32" s="479"/>
      <c r="J32" s="479"/>
      <c r="K32" s="479"/>
      <c r="L32" s="479"/>
      <c r="M32" s="479"/>
      <c r="N32" s="479"/>
      <c r="O32" s="479"/>
      <c r="P32" s="479"/>
      <c r="Q32" s="479"/>
      <c r="R32" s="12"/>
    </row>
    <row r="33" spans="1:18" ht="15" customHeight="1" x14ac:dyDescent="0.2">
      <c r="A33" s="12"/>
      <c r="B33" s="479"/>
      <c r="C33" s="479"/>
      <c r="D33" s="479"/>
      <c r="E33" s="479"/>
      <c r="F33" s="479"/>
      <c r="G33" s="479"/>
      <c r="H33" s="479"/>
      <c r="I33" s="479"/>
      <c r="J33" s="479"/>
      <c r="K33" s="479"/>
      <c r="L33" s="479"/>
      <c r="M33" s="479"/>
      <c r="N33" s="479"/>
      <c r="O33" s="479"/>
      <c r="P33" s="479"/>
      <c r="Q33" s="479"/>
      <c r="R33" s="12"/>
    </row>
    <row r="34" spans="1:18" ht="15" customHeight="1" x14ac:dyDescent="0.2">
      <c r="A34" s="12"/>
      <c r="B34" s="479"/>
      <c r="C34" s="479"/>
      <c r="D34" s="479"/>
      <c r="E34" s="479"/>
      <c r="F34" s="479"/>
      <c r="G34" s="479"/>
      <c r="H34" s="479"/>
      <c r="I34" s="479"/>
      <c r="J34" s="479"/>
      <c r="K34" s="479"/>
      <c r="L34" s="479"/>
      <c r="M34" s="479"/>
      <c r="N34" s="479"/>
      <c r="O34" s="479"/>
      <c r="P34" s="479"/>
      <c r="Q34" s="479"/>
      <c r="R34" s="12"/>
    </row>
    <row r="35" spans="1:18" ht="15" customHeight="1" x14ac:dyDescent="0.2">
      <c r="A35" s="12"/>
      <c r="B35" s="479"/>
      <c r="C35" s="479"/>
      <c r="D35" s="479"/>
      <c r="E35" s="479"/>
      <c r="F35" s="479"/>
      <c r="G35" s="479"/>
      <c r="H35" s="479"/>
      <c r="I35" s="479"/>
      <c r="J35" s="479"/>
      <c r="K35" s="479"/>
      <c r="L35" s="479"/>
      <c r="M35" s="479"/>
      <c r="N35" s="479"/>
      <c r="O35" s="479"/>
      <c r="P35" s="479"/>
      <c r="Q35" s="479"/>
      <c r="R35" s="12"/>
    </row>
    <row r="36" spans="1:18" ht="15" customHeight="1" x14ac:dyDescent="0.2">
      <c r="A36" s="12"/>
      <c r="B36" s="479"/>
      <c r="C36" s="479"/>
      <c r="D36" s="479"/>
      <c r="E36" s="479"/>
      <c r="F36" s="479"/>
      <c r="G36" s="479"/>
      <c r="H36" s="479"/>
      <c r="I36" s="479"/>
      <c r="J36" s="479"/>
      <c r="K36" s="479"/>
      <c r="L36" s="479"/>
      <c r="M36" s="479"/>
      <c r="N36" s="479"/>
      <c r="O36" s="479"/>
      <c r="P36" s="479"/>
      <c r="Q36" s="479"/>
      <c r="R36" s="12"/>
    </row>
    <row r="37" spans="1:18" ht="15" customHeight="1" x14ac:dyDescent="0.2">
      <c r="A37" s="12"/>
      <c r="B37" s="479"/>
      <c r="C37" s="479"/>
      <c r="D37" s="479"/>
      <c r="E37" s="479"/>
      <c r="F37" s="479"/>
      <c r="G37" s="479"/>
      <c r="H37" s="479"/>
      <c r="I37" s="479"/>
      <c r="J37" s="479"/>
      <c r="K37" s="479"/>
      <c r="L37" s="479"/>
      <c r="M37" s="479"/>
      <c r="N37" s="479"/>
      <c r="O37" s="479"/>
      <c r="P37" s="479"/>
      <c r="Q37" s="479"/>
      <c r="R37" s="12"/>
    </row>
    <row r="38" spans="1:18" ht="15" customHeight="1" x14ac:dyDescent="0.2">
      <c r="A38" s="12"/>
      <c r="B38" s="479"/>
      <c r="C38" s="479"/>
      <c r="D38" s="479"/>
      <c r="E38" s="479"/>
      <c r="F38" s="479"/>
      <c r="G38" s="479"/>
      <c r="H38" s="479"/>
      <c r="I38" s="479"/>
      <c r="J38" s="479"/>
      <c r="K38" s="479"/>
      <c r="L38" s="479"/>
      <c r="M38" s="479"/>
      <c r="N38" s="479"/>
      <c r="O38" s="479"/>
      <c r="P38" s="479"/>
      <c r="Q38" s="479"/>
      <c r="R38" s="12"/>
    </row>
    <row r="39" spans="1:18" ht="15" customHeight="1" x14ac:dyDescent="0.2">
      <c r="A39" s="12"/>
      <c r="B39" s="479"/>
      <c r="C39" s="479"/>
      <c r="D39" s="479"/>
      <c r="E39" s="479"/>
      <c r="F39" s="479"/>
      <c r="G39" s="479"/>
      <c r="H39" s="479"/>
      <c r="I39" s="479"/>
      <c r="J39" s="479"/>
      <c r="K39" s="479"/>
      <c r="L39" s="479"/>
      <c r="M39" s="479"/>
      <c r="N39" s="479"/>
      <c r="O39" s="479"/>
      <c r="P39" s="479"/>
      <c r="Q39" s="479"/>
      <c r="R39" s="12"/>
    </row>
    <row r="40" spans="1:18" ht="15" customHeight="1" x14ac:dyDescent="0.2">
      <c r="A40" s="12"/>
      <c r="B40" s="479"/>
      <c r="C40" s="479"/>
      <c r="D40" s="479"/>
      <c r="E40" s="479"/>
      <c r="F40" s="479"/>
      <c r="G40" s="479"/>
      <c r="H40" s="479"/>
      <c r="I40" s="479"/>
      <c r="J40" s="479"/>
      <c r="K40" s="479"/>
      <c r="L40" s="479"/>
      <c r="M40" s="479"/>
      <c r="N40" s="479"/>
      <c r="O40" s="479"/>
      <c r="P40" s="479"/>
      <c r="Q40" s="479"/>
      <c r="R40" s="12"/>
    </row>
    <row r="41" spans="1:18" ht="15" customHeight="1" x14ac:dyDescent="0.2">
      <c r="A41" s="12"/>
      <c r="B41" s="479"/>
      <c r="C41" s="479"/>
      <c r="D41" s="479"/>
      <c r="E41" s="479"/>
      <c r="F41" s="479"/>
      <c r="G41" s="479"/>
      <c r="H41" s="479"/>
      <c r="I41" s="479"/>
      <c r="J41" s="479"/>
      <c r="K41" s="479"/>
      <c r="L41" s="479"/>
      <c r="M41" s="479"/>
      <c r="N41" s="479"/>
      <c r="O41" s="479"/>
      <c r="P41" s="479"/>
      <c r="Q41" s="479"/>
      <c r="R41" s="12"/>
    </row>
    <row r="42" spans="1:18" ht="15" customHeight="1" x14ac:dyDescent="0.2">
      <c r="A42" s="12"/>
      <c r="B42" s="479"/>
      <c r="C42" s="479"/>
      <c r="D42" s="479"/>
      <c r="E42" s="479"/>
      <c r="F42" s="479"/>
      <c r="G42" s="479"/>
      <c r="H42" s="479"/>
      <c r="I42" s="479"/>
      <c r="J42" s="479"/>
      <c r="K42" s="479"/>
      <c r="L42" s="479"/>
      <c r="M42" s="479"/>
      <c r="N42" s="479"/>
      <c r="O42" s="479"/>
      <c r="P42" s="479"/>
      <c r="Q42" s="479"/>
      <c r="R42" s="12"/>
    </row>
    <row r="43" spans="1:18" ht="15" customHeight="1" x14ac:dyDescent="0.2">
      <c r="A43" s="12"/>
      <c r="B43" s="479"/>
      <c r="C43" s="479"/>
      <c r="D43" s="479"/>
      <c r="E43" s="479"/>
      <c r="F43" s="479"/>
      <c r="G43" s="479"/>
      <c r="H43" s="479"/>
      <c r="I43" s="479"/>
      <c r="J43" s="479"/>
      <c r="K43" s="479"/>
      <c r="L43" s="479"/>
      <c r="M43" s="479"/>
      <c r="N43" s="479"/>
      <c r="O43" s="479"/>
      <c r="P43" s="479"/>
      <c r="Q43" s="479"/>
      <c r="R43" s="12"/>
    </row>
    <row r="44" spans="1:18" ht="15" customHeight="1" x14ac:dyDescent="0.2">
      <c r="A44" s="12"/>
      <c r="B44" s="479"/>
      <c r="C44" s="479"/>
      <c r="D44" s="479"/>
      <c r="E44" s="479"/>
      <c r="F44" s="479"/>
      <c r="G44" s="479"/>
      <c r="H44" s="479"/>
      <c r="I44" s="479"/>
      <c r="J44" s="479"/>
      <c r="K44" s="479"/>
      <c r="L44" s="479"/>
      <c r="M44" s="479"/>
      <c r="N44" s="479"/>
      <c r="O44" s="479"/>
      <c r="P44" s="479"/>
      <c r="Q44" s="479"/>
      <c r="R44" s="12"/>
    </row>
    <row r="45" spans="1:18" ht="15" customHeight="1" x14ac:dyDescent="0.2">
      <c r="A45" s="12"/>
      <c r="B45" s="479"/>
      <c r="C45" s="479"/>
      <c r="D45" s="479"/>
      <c r="E45" s="479"/>
      <c r="F45" s="479"/>
      <c r="G45" s="479"/>
      <c r="H45" s="479"/>
      <c r="I45" s="479"/>
      <c r="J45" s="479"/>
      <c r="K45" s="479"/>
      <c r="L45" s="479"/>
      <c r="M45" s="479"/>
      <c r="N45" s="479"/>
      <c r="O45" s="479"/>
      <c r="P45" s="479"/>
      <c r="Q45" s="479"/>
      <c r="R45" s="12"/>
    </row>
    <row r="46" spans="1:18" ht="15" customHeight="1" x14ac:dyDescent="0.2">
      <c r="A46" s="12"/>
      <c r="B46" s="479"/>
      <c r="C46" s="479"/>
      <c r="D46" s="479"/>
      <c r="E46" s="479"/>
      <c r="F46" s="479"/>
      <c r="G46" s="479"/>
      <c r="H46" s="479"/>
      <c r="I46" s="479"/>
      <c r="J46" s="479"/>
      <c r="K46" s="479"/>
      <c r="L46" s="479"/>
      <c r="M46" s="479"/>
      <c r="N46" s="479"/>
      <c r="O46" s="479"/>
      <c r="P46" s="479"/>
      <c r="Q46" s="479"/>
      <c r="R46" s="12"/>
    </row>
    <row r="47" spans="1:18" ht="15" customHeight="1" x14ac:dyDescent="0.2">
      <c r="A47" s="12"/>
      <c r="B47" s="479"/>
      <c r="C47" s="479"/>
      <c r="D47" s="479"/>
      <c r="E47" s="479"/>
      <c r="F47" s="479"/>
      <c r="G47" s="479"/>
      <c r="H47" s="479"/>
      <c r="I47" s="479"/>
      <c r="J47" s="479"/>
      <c r="K47" s="479"/>
      <c r="L47" s="479"/>
      <c r="M47" s="479"/>
      <c r="N47" s="479"/>
      <c r="O47" s="479"/>
      <c r="P47" s="479"/>
      <c r="Q47" s="479"/>
      <c r="R47" s="12"/>
    </row>
    <row r="48" spans="1:18" ht="15" customHeight="1" x14ac:dyDescent="0.2">
      <c r="A48" s="12"/>
      <c r="B48" s="479"/>
      <c r="C48" s="479"/>
      <c r="D48" s="479"/>
      <c r="E48" s="479"/>
      <c r="F48" s="479"/>
      <c r="G48" s="479"/>
      <c r="H48" s="479"/>
      <c r="I48" s="479"/>
      <c r="J48" s="479"/>
      <c r="K48" s="479"/>
      <c r="L48" s="479"/>
      <c r="M48" s="479"/>
      <c r="N48" s="479"/>
      <c r="O48" s="479"/>
      <c r="P48" s="479"/>
      <c r="Q48" s="479"/>
      <c r="R48" s="12"/>
    </row>
    <row r="49" spans="1:18" ht="15" customHeight="1" x14ac:dyDescent="0.2">
      <c r="A49" s="12"/>
      <c r="B49" s="479"/>
      <c r="C49" s="479"/>
      <c r="D49" s="479"/>
      <c r="E49" s="479"/>
      <c r="F49" s="479"/>
      <c r="G49" s="479"/>
      <c r="H49" s="479"/>
      <c r="I49" s="479"/>
      <c r="J49" s="479"/>
      <c r="K49" s="479"/>
      <c r="L49" s="479"/>
      <c r="M49" s="479"/>
      <c r="N49" s="479"/>
      <c r="O49" s="479"/>
      <c r="P49" s="479"/>
      <c r="Q49" s="479"/>
      <c r="R49" s="12"/>
    </row>
    <row r="50" spans="1:18" ht="15" customHeight="1" x14ac:dyDescent="0.2">
      <c r="A50" s="12"/>
      <c r="B50" s="479"/>
      <c r="C50" s="479"/>
      <c r="D50" s="479"/>
      <c r="E50" s="479"/>
      <c r="F50" s="479"/>
      <c r="G50" s="479"/>
      <c r="H50" s="479"/>
      <c r="I50" s="479"/>
      <c r="J50" s="479"/>
      <c r="K50" s="479"/>
      <c r="L50" s="479"/>
      <c r="M50" s="479"/>
      <c r="N50" s="479"/>
      <c r="O50" s="479"/>
      <c r="P50" s="479"/>
      <c r="Q50" s="479"/>
      <c r="R50" s="12"/>
    </row>
    <row r="51" spans="1:18" ht="15" customHeight="1" x14ac:dyDescent="0.2">
      <c r="A51" s="12"/>
      <c r="B51" s="479"/>
      <c r="C51" s="479"/>
      <c r="D51" s="479"/>
      <c r="E51" s="479"/>
      <c r="F51" s="479"/>
      <c r="G51" s="479"/>
      <c r="H51" s="479"/>
      <c r="I51" s="479"/>
      <c r="J51" s="479"/>
      <c r="K51" s="479"/>
      <c r="L51" s="479"/>
      <c r="M51" s="479"/>
      <c r="N51" s="479"/>
      <c r="O51" s="479"/>
      <c r="P51" s="479"/>
      <c r="Q51" s="479"/>
      <c r="R51" s="12"/>
    </row>
    <row r="52" spans="1:18" ht="15" customHeight="1" x14ac:dyDescent="0.2">
      <c r="A52" s="12"/>
      <c r="B52" s="479"/>
      <c r="C52" s="479"/>
      <c r="D52" s="479"/>
      <c r="E52" s="479"/>
      <c r="F52" s="479"/>
      <c r="G52" s="479"/>
      <c r="H52" s="479"/>
      <c r="I52" s="479"/>
      <c r="J52" s="479"/>
      <c r="K52" s="479"/>
      <c r="L52" s="479"/>
      <c r="M52" s="479"/>
      <c r="N52" s="479"/>
      <c r="O52" s="479"/>
      <c r="P52" s="479"/>
      <c r="Q52" s="479"/>
      <c r="R52" s="12"/>
    </row>
    <row r="53" spans="1:18" ht="15" customHeight="1" x14ac:dyDescent="0.2">
      <c r="A53" s="12"/>
      <c r="B53" s="479"/>
      <c r="C53" s="479"/>
      <c r="D53" s="479"/>
      <c r="E53" s="479"/>
      <c r="F53" s="479"/>
      <c r="G53" s="479"/>
      <c r="H53" s="479"/>
      <c r="I53" s="479"/>
      <c r="J53" s="479"/>
      <c r="K53" s="479"/>
      <c r="L53" s="479"/>
      <c r="M53" s="479"/>
      <c r="N53" s="479"/>
      <c r="O53" s="479"/>
      <c r="P53" s="479"/>
      <c r="Q53" s="479"/>
      <c r="R53" s="12"/>
    </row>
    <row r="54" spans="1:18" ht="15" customHeight="1" x14ac:dyDescent="0.2">
      <c r="A54" s="12"/>
      <c r="B54" s="479"/>
      <c r="C54" s="479"/>
      <c r="D54" s="479"/>
      <c r="E54" s="479"/>
      <c r="F54" s="479"/>
      <c r="G54" s="479"/>
      <c r="H54" s="479"/>
      <c r="I54" s="479"/>
      <c r="J54" s="479"/>
      <c r="K54" s="479"/>
      <c r="L54" s="479"/>
      <c r="M54" s="479"/>
      <c r="N54" s="479"/>
      <c r="O54" s="479"/>
      <c r="P54" s="479"/>
      <c r="Q54" s="479"/>
      <c r="R54" s="12"/>
    </row>
    <row r="55" spans="1:18" ht="15" customHeight="1" x14ac:dyDescent="0.2">
      <c r="A55" s="12"/>
      <c r="B55" s="479"/>
      <c r="C55" s="479"/>
      <c r="D55" s="479"/>
      <c r="E55" s="479"/>
      <c r="F55" s="479"/>
      <c r="G55" s="479"/>
      <c r="H55" s="479"/>
      <c r="I55" s="479"/>
      <c r="J55" s="479"/>
      <c r="K55" s="479"/>
      <c r="L55" s="479"/>
      <c r="M55" s="479"/>
      <c r="N55" s="479"/>
      <c r="O55" s="479"/>
      <c r="P55" s="479"/>
      <c r="Q55" s="479"/>
      <c r="R55" s="12"/>
    </row>
    <row r="56" spans="1:18" ht="15" customHeight="1" x14ac:dyDescent="0.2">
      <c r="A56" s="12"/>
      <c r="B56" s="479"/>
      <c r="C56" s="479"/>
      <c r="D56" s="479"/>
      <c r="E56" s="479"/>
      <c r="F56" s="479"/>
      <c r="G56" s="479"/>
      <c r="H56" s="479"/>
      <c r="I56" s="479"/>
      <c r="J56" s="479"/>
      <c r="K56" s="479"/>
      <c r="L56" s="479"/>
      <c r="M56" s="479"/>
      <c r="N56" s="479"/>
      <c r="O56" s="479"/>
      <c r="P56" s="479"/>
      <c r="Q56" s="479"/>
      <c r="R56" s="12"/>
    </row>
    <row r="57" spans="1:18" ht="15" customHeight="1" x14ac:dyDescent="0.2">
      <c r="A57" s="12"/>
      <c r="B57" s="479"/>
      <c r="C57" s="479"/>
      <c r="D57" s="479"/>
      <c r="E57" s="479"/>
      <c r="F57" s="479"/>
      <c r="G57" s="479"/>
      <c r="H57" s="479"/>
      <c r="I57" s="479"/>
      <c r="J57" s="479"/>
      <c r="K57" s="479"/>
      <c r="L57" s="479"/>
      <c r="M57" s="479"/>
      <c r="N57" s="479"/>
      <c r="O57" s="479"/>
      <c r="P57" s="479"/>
      <c r="Q57" s="479"/>
      <c r="R57" s="12"/>
    </row>
    <row r="58" spans="1:18" ht="15" customHeight="1" x14ac:dyDescent="0.2">
      <c r="A58" s="12"/>
      <c r="B58" s="479"/>
      <c r="C58" s="479"/>
      <c r="D58" s="479"/>
      <c r="E58" s="479"/>
      <c r="F58" s="479"/>
      <c r="G58" s="479"/>
      <c r="H58" s="479"/>
      <c r="I58" s="479"/>
      <c r="J58" s="479"/>
      <c r="K58" s="479"/>
      <c r="L58" s="479"/>
      <c r="M58" s="479"/>
      <c r="N58" s="479"/>
      <c r="O58" s="479"/>
      <c r="P58" s="479"/>
      <c r="Q58" s="479"/>
      <c r="R58" s="12"/>
    </row>
    <row r="59" spans="1:18" ht="15" customHeight="1" x14ac:dyDescent="0.2">
      <c r="A59" s="12"/>
      <c r="B59" s="479"/>
      <c r="C59" s="479"/>
      <c r="D59" s="479"/>
      <c r="E59" s="479"/>
      <c r="F59" s="479"/>
      <c r="G59" s="479"/>
      <c r="H59" s="479"/>
      <c r="I59" s="479"/>
      <c r="J59" s="479"/>
      <c r="K59" s="479"/>
      <c r="L59" s="479"/>
      <c r="M59" s="479"/>
      <c r="N59" s="479"/>
      <c r="O59" s="479"/>
      <c r="P59" s="479"/>
      <c r="Q59" s="479"/>
      <c r="R59" s="12"/>
    </row>
    <row r="60" spans="1:18" ht="15" customHeight="1" x14ac:dyDescent="0.2">
      <c r="A60" s="12"/>
      <c r="B60" s="479"/>
      <c r="C60" s="479"/>
      <c r="D60" s="479"/>
      <c r="E60" s="479"/>
      <c r="F60" s="479"/>
      <c r="G60" s="479"/>
      <c r="H60" s="479"/>
      <c r="I60" s="479"/>
      <c r="J60" s="479"/>
      <c r="K60" s="479"/>
      <c r="L60" s="479"/>
      <c r="M60" s="479"/>
      <c r="N60" s="479"/>
      <c r="O60" s="479"/>
      <c r="P60" s="479"/>
      <c r="Q60" s="479"/>
      <c r="R60" s="12"/>
    </row>
    <row r="61" spans="1:18" ht="15" customHeight="1" x14ac:dyDescent="0.2">
      <c r="A61" s="12"/>
      <c r="B61" s="479"/>
      <c r="C61" s="479"/>
      <c r="D61" s="479"/>
      <c r="E61" s="479"/>
      <c r="F61" s="479"/>
      <c r="G61" s="479"/>
      <c r="H61" s="479"/>
      <c r="I61" s="479"/>
      <c r="J61" s="479"/>
      <c r="K61" s="479"/>
      <c r="L61" s="479"/>
      <c r="M61" s="479"/>
      <c r="N61" s="479"/>
      <c r="O61" s="479"/>
      <c r="P61" s="479"/>
      <c r="Q61" s="479"/>
      <c r="R61" s="12"/>
    </row>
    <row r="62" spans="1:18" ht="15" customHeight="1" x14ac:dyDescent="0.2">
      <c r="A62" s="12"/>
      <c r="B62" s="479"/>
      <c r="C62" s="479"/>
      <c r="D62" s="479"/>
      <c r="E62" s="479"/>
      <c r="F62" s="479"/>
      <c r="G62" s="479"/>
      <c r="H62" s="479"/>
      <c r="I62" s="479"/>
      <c r="J62" s="479"/>
      <c r="K62" s="479"/>
      <c r="L62" s="479"/>
      <c r="M62" s="479"/>
      <c r="N62" s="479"/>
      <c r="O62" s="479"/>
      <c r="P62" s="479"/>
      <c r="Q62" s="479"/>
      <c r="R62" s="12"/>
    </row>
    <row r="63" spans="1:18" ht="15" customHeight="1" x14ac:dyDescent="0.2">
      <c r="A63" s="12"/>
      <c r="B63" s="479"/>
      <c r="C63" s="479"/>
      <c r="D63" s="479"/>
      <c r="E63" s="479"/>
      <c r="F63" s="479"/>
      <c r="G63" s="479"/>
      <c r="H63" s="479"/>
      <c r="I63" s="479"/>
      <c r="J63" s="479"/>
      <c r="K63" s="479"/>
      <c r="L63" s="479"/>
      <c r="M63" s="479"/>
      <c r="N63" s="479"/>
      <c r="O63" s="479"/>
      <c r="P63" s="479"/>
      <c r="Q63" s="479"/>
      <c r="R63" s="12"/>
    </row>
    <row r="64" spans="1:18" ht="15" customHeight="1" x14ac:dyDescent="0.2">
      <c r="A64" s="12"/>
      <c r="B64" s="479"/>
      <c r="C64" s="479"/>
      <c r="D64" s="479"/>
      <c r="E64" s="479"/>
      <c r="F64" s="479"/>
      <c r="G64" s="479"/>
      <c r="H64" s="479"/>
      <c r="I64" s="479"/>
      <c r="J64" s="479"/>
      <c r="K64" s="479"/>
      <c r="L64" s="479"/>
      <c r="M64" s="479"/>
      <c r="N64" s="479"/>
      <c r="O64" s="479"/>
      <c r="P64" s="479"/>
      <c r="Q64" s="479"/>
      <c r="R64" s="12"/>
    </row>
    <row r="65" spans="1:18" ht="15" customHeight="1" x14ac:dyDescent="0.2">
      <c r="A65" s="12"/>
      <c r="B65" s="479"/>
      <c r="C65" s="479"/>
      <c r="D65" s="479"/>
      <c r="E65" s="479"/>
      <c r="F65" s="479"/>
      <c r="G65" s="479"/>
      <c r="H65" s="479"/>
      <c r="I65" s="479"/>
      <c r="J65" s="479"/>
      <c r="K65" s="479"/>
      <c r="L65" s="479"/>
      <c r="M65" s="479"/>
      <c r="N65" s="479"/>
      <c r="O65" s="479"/>
      <c r="P65" s="479"/>
      <c r="Q65" s="479"/>
      <c r="R65" s="12"/>
    </row>
    <row r="66" spans="1:18" ht="15" customHeight="1" x14ac:dyDescent="0.2">
      <c r="A66" s="12"/>
      <c r="B66" s="479"/>
      <c r="C66" s="479"/>
      <c r="D66" s="479"/>
      <c r="E66" s="479"/>
      <c r="F66" s="479"/>
      <c r="G66" s="479"/>
      <c r="H66" s="479"/>
      <c r="I66" s="479"/>
      <c r="J66" s="479"/>
      <c r="K66" s="479"/>
      <c r="L66" s="479"/>
      <c r="M66" s="479"/>
      <c r="N66" s="479"/>
      <c r="O66" s="479"/>
      <c r="P66" s="479"/>
      <c r="Q66" s="479"/>
      <c r="R66" s="12"/>
    </row>
    <row r="67" spans="1:18" ht="15" customHeight="1" x14ac:dyDescent="0.2">
      <c r="A67" s="12"/>
      <c r="B67" s="479"/>
      <c r="C67" s="479"/>
      <c r="D67" s="479"/>
      <c r="E67" s="479"/>
      <c r="F67" s="479"/>
      <c r="G67" s="479"/>
      <c r="H67" s="479"/>
      <c r="I67" s="479"/>
      <c r="J67" s="479"/>
      <c r="K67" s="479"/>
      <c r="L67" s="479"/>
      <c r="M67" s="479"/>
      <c r="N67" s="479"/>
      <c r="O67" s="479"/>
      <c r="P67" s="479"/>
      <c r="Q67" s="479"/>
      <c r="R67" s="12"/>
    </row>
    <row r="68" spans="1:18" ht="15" customHeight="1" x14ac:dyDescent="0.2">
      <c r="A68" s="12"/>
      <c r="B68" s="479"/>
      <c r="C68" s="479"/>
      <c r="D68" s="479"/>
      <c r="E68" s="479"/>
      <c r="F68" s="479"/>
      <c r="G68" s="479"/>
      <c r="H68" s="479"/>
      <c r="I68" s="479"/>
      <c r="J68" s="479"/>
      <c r="K68" s="479"/>
      <c r="L68" s="479"/>
      <c r="M68" s="479"/>
      <c r="N68" s="479"/>
      <c r="O68" s="479"/>
      <c r="P68" s="479"/>
      <c r="Q68" s="479"/>
      <c r="R68" s="12"/>
    </row>
    <row r="69" spans="1:18" ht="15" customHeight="1" x14ac:dyDescent="0.2">
      <c r="A69" s="12"/>
      <c r="B69" s="479"/>
      <c r="C69" s="479"/>
      <c r="D69" s="479"/>
      <c r="E69" s="479"/>
      <c r="F69" s="479"/>
      <c r="G69" s="479"/>
      <c r="H69" s="479"/>
      <c r="I69" s="479"/>
      <c r="J69" s="479"/>
      <c r="K69" s="479"/>
      <c r="L69" s="479"/>
      <c r="M69" s="479"/>
      <c r="N69" s="479"/>
      <c r="O69" s="479"/>
      <c r="P69" s="479"/>
      <c r="Q69" s="479"/>
      <c r="R69" s="12"/>
    </row>
    <row r="70" spans="1:18" ht="15" customHeight="1" x14ac:dyDescent="0.2">
      <c r="A70" s="12"/>
      <c r="B70" s="479"/>
      <c r="C70" s="479"/>
      <c r="D70" s="479"/>
      <c r="E70" s="479"/>
      <c r="F70" s="479"/>
      <c r="G70" s="479"/>
      <c r="H70" s="479"/>
      <c r="I70" s="479"/>
      <c r="J70" s="479"/>
      <c r="K70" s="479"/>
      <c r="L70" s="479"/>
      <c r="M70" s="479"/>
      <c r="N70" s="479"/>
      <c r="O70" s="479"/>
      <c r="P70" s="479"/>
      <c r="Q70" s="479"/>
      <c r="R70" s="12"/>
    </row>
    <row r="71" spans="1:18" ht="15" customHeight="1" x14ac:dyDescent="0.2">
      <c r="A71" s="12"/>
      <c r="B71" s="479"/>
      <c r="C71" s="479"/>
      <c r="D71" s="479"/>
      <c r="E71" s="479"/>
      <c r="F71" s="479"/>
      <c r="G71" s="479"/>
      <c r="H71" s="479"/>
      <c r="I71" s="479"/>
      <c r="J71" s="479"/>
      <c r="K71" s="479"/>
      <c r="L71" s="479"/>
      <c r="M71" s="479"/>
      <c r="N71" s="479"/>
      <c r="O71" s="479"/>
      <c r="P71" s="479"/>
      <c r="Q71" s="479"/>
      <c r="R71" s="12"/>
    </row>
    <row r="72" spans="1:18" ht="15" customHeight="1" x14ac:dyDescent="0.2">
      <c r="A72" s="12"/>
      <c r="B72" s="479"/>
      <c r="C72" s="479"/>
      <c r="D72" s="479"/>
      <c r="E72" s="479"/>
      <c r="F72" s="479"/>
      <c r="G72" s="479"/>
      <c r="H72" s="479"/>
      <c r="I72" s="479"/>
      <c r="J72" s="479"/>
      <c r="K72" s="479"/>
      <c r="L72" s="479"/>
      <c r="M72" s="479"/>
      <c r="N72" s="479"/>
      <c r="O72" s="479"/>
      <c r="P72" s="479"/>
      <c r="Q72" s="479"/>
      <c r="R72" s="12"/>
    </row>
    <row r="73" spans="1:18" ht="15" customHeight="1" x14ac:dyDescent="0.2">
      <c r="A73" s="12"/>
      <c r="B73" s="479"/>
      <c r="C73" s="479"/>
      <c r="D73" s="479"/>
      <c r="E73" s="479"/>
      <c r="F73" s="479"/>
      <c r="G73" s="479"/>
      <c r="H73" s="479"/>
      <c r="I73" s="479"/>
      <c r="J73" s="479"/>
      <c r="K73" s="479"/>
      <c r="L73" s="479"/>
      <c r="M73" s="479"/>
      <c r="N73" s="479"/>
      <c r="O73" s="479"/>
      <c r="P73" s="479"/>
      <c r="Q73" s="479"/>
      <c r="R73" s="12"/>
    </row>
    <row r="74" spans="1:18" ht="15" customHeight="1" x14ac:dyDescent="0.2">
      <c r="A74" s="12"/>
      <c r="B74" s="479"/>
      <c r="C74" s="479"/>
      <c r="D74" s="479"/>
      <c r="E74" s="479"/>
      <c r="F74" s="479"/>
      <c r="G74" s="479"/>
      <c r="H74" s="479"/>
      <c r="I74" s="479"/>
      <c r="J74" s="479"/>
      <c r="K74" s="479"/>
      <c r="L74" s="479"/>
      <c r="M74" s="479"/>
      <c r="N74" s="479"/>
      <c r="O74" s="479"/>
      <c r="P74" s="479"/>
      <c r="Q74" s="479"/>
      <c r="R74" s="12"/>
    </row>
    <row r="75" spans="1:18" ht="15" customHeight="1" x14ac:dyDescent="0.2">
      <c r="A75" s="12"/>
      <c r="B75" s="479"/>
      <c r="C75" s="479"/>
      <c r="D75" s="479"/>
      <c r="E75" s="479"/>
      <c r="F75" s="479"/>
      <c r="G75" s="479"/>
      <c r="H75" s="479"/>
      <c r="I75" s="479"/>
      <c r="J75" s="479"/>
      <c r="K75" s="479"/>
      <c r="L75" s="479"/>
      <c r="M75" s="479"/>
      <c r="N75" s="479"/>
      <c r="O75" s="479"/>
      <c r="P75" s="479"/>
      <c r="Q75" s="479"/>
      <c r="R75" s="12"/>
    </row>
    <row r="76" spans="1:18" ht="15" customHeight="1" x14ac:dyDescent="0.2">
      <c r="A76" s="12"/>
      <c r="B76" s="479"/>
      <c r="C76" s="479"/>
      <c r="D76" s="479"/>
      <c r="E76" s="479"/>
      <c r="F76" s="479"/>
      <c r="G76" s="479"/>
      <c r="H76" s="479"/>
      <c r="I76" s="479"/>
      <c r="J76" s="479"/>
      <c r="K76" s="479"/>
      <c r="L76" s="479"/>
      <c r="M76" s="479"/>
      <c r="N76" s="479"/>
      <c r="O76" s="479"/>
      <c r="P76" s="479"/>
      <c r="Q76" s="479"/>
      <c r="R76" s="12"/>
    </row>
    <row r="77" spans="1:18" ht="15" customHeight="1" x14ac:dyDescent="0.2">
      <c r="A77" s="12"/>
      <c r="B77" s="479"/>
      <c r="C77" s="479"/>
      <c r="D77" s="479"/>
      <c r="E77" s="479"/>
      <c r="F77" s="479"/>
      <c r="G77" s="479"/>
      <c r="H77" s="479"/>
      <c r="I77" s="479"/>
      <c r="J77" s="479"/>
      <c r="K77" s="479"/>
      <c r="L77" s="479"/>
      <c r="M77" s="479"/>
      <c r="N77" s="479"/>
      <c r="O77" s="479"/>
      <c r="P77" s="479"/>
      <c r="Q77" s="479"/>
      <c r="R77" s="12"/>
    </row>
    <row r="78" spans="1:18" ht="15" customHeight="1" x14ac:dyDescent="0.2">
      <c r="A78" s="12"/>
      <c r="B78" s="479"/>
      <c r="C78" s="479"/>
      <c r="D78" s="479"/>
      <c r="E78" s="479"/>
      <c r="F78" s="479"/>
      <c r="G78" s="479"/>
      <c r="H78" s="479"/>
      <c r="I78" s="479"/>
      <c r="J78" s="479"/>
      <c r="K78" s="479"/>
      <c r="L78" s="479"/>
      <c r="M78" s="479"/>
      <c r="N78" s="479"/>
      <c r="O78" s="479"/>
      <c r="P78" s="479"/>
      <c r="Q78" s="479"/>
      <c r="R78" s="12"/>
    </row>
    <row r="79" spans="1:18" ht="15" customHeight="1" x14ac:dyDescent="0.2">
      <c r="A79" s="12"/>
      <c r="B79" s="479"/>
      <c r="C79" s="479"/>
      <c r="D79" s="479"/>
      <c r="E79" s="479"/>
      <c r="F79" s="479"/>
      <c r="G79" s="479"/>
      <c r="H79" s="479"/>
      <c r="I79" s="479"/>
      <c r="J79" s="479"/>
      <c r="K79" s="479"/>
      <c r="L79" s="479"/>
      <c r="M79" s="479"/>
      <c r="N79" s="479"/>
      <c r="O79" s="479"/>
      <c r="P79" s="479"/>
      <c r="Q79" s="479"/>
      <c r="R79" s="12"/>
    </row>
    <row r="80" spans="1:18" ht="15" customHeight="1" x14ac:dyDescent="0.2">
      <c r="A80" s="12"/>
      <c r="B80" s="479"/>
      <c r="C80" s="479"/>
      <c r="D80" s="479"/>
      <c r="E80" s="479"/>
      <c r="F80" s="479"/>
      <c r="G80" s="479"/>
      <c r="H80" s="479"/>
      <c r="I80" s="479"/>
      <c r="J80" s="479"/>
      <c r="K80" s="479"/>
      <c r="L80" s="479"/>
      <c r="M80" s="479"/>
      <c r="N80" s="479"/>
      <c r="O80" s="479"/>
      <c r="P80" s="479"/>
      <c r="Q80" s="479"/>
      <c r="R80" s="12"/>
    </row>
    <row r="81" spans="1:18" ht="15" customHeight="1" x14ac:dyDescent="0.2">
      <c r="A81" s="12"/>
      <c r="B81" s="479"/>
      <c r="C81" s="479"/>
      <c r="D81" s="479"/>
      <c r="E81" s="479"/>
      <c r="F81" s="479"/>
      <c r="G81" s="479"/>
      <c r="H81" s="479"/>
      <c r="I81" s="479"/>
      <c r="J81" s="479"/>
      <c r="K81" s="479"/>
      <c r="L81" s="479"/>
      <c r="M81" s="479"/>
      <c r="N81" s="479"/>
      <c r="O81" s="479"/>
      <c r="P81" s="479"/>
      <c r="Q81" s="479"/>
      <c r="R81" s="12"/>
    </row>
    <row r="82" spans="1:18" ht="15" customHeight="1" x14ac:dyDescent="0.2">
      <c r="A82" s="12"/>
      <c r="B82" s="479"/>
      <c r="C82" s="479"/>
      <c r="D82" s="479"/>
      <c r="E82" s="479"/>
      <c r="F82" s="479"/>
      <c r="G82" s="479"/>
      <c r="H82" s="479"/>
      <c r="I82" s="479"/>
      <c r="J82" s="479"/>
      <c r="K82" s="479"/>
      <c r="L82" s="479"/>
      <c r="M82" s="479"/>
      <c r="N82" s="479"/>
      <c r="O82" s="479"/>
      <c r="P82" s="479"/>
      <c r="Q82" s="479"/>
      <c r="R82" s="12"/>
    </row>
    <row r="83" spans="1:18" ht="15" customHeight="1" x14ac:dyDescent="0.2">
      <c r="A83" s="12"/>
      <c r="B83" s="479"/>
      <c r="C83" s="479"/>
      <c r="D83" s="479"/>
      <c r="E83" s="479"/>
      <c r="F83" s="479"/>
      <c r="G83" s="479"/>
      <c r="H83" s="479"/>
      <c r="I83" s="479"/>
      <c r="J83" s="479"/>
      <c r="K83" s="479"/>
      <c r="L83" s="479"/>
      <c r="M83" s="479"/>
      <c r="N83" s="479"/>
      <c r="O83" s="479"/>
      <c r="P83" s="479"/>
      <c r="Q83" s="479"/>
      <c r="R83" s="12"/>
    </row>
    <row r="84" spans="1:18" ht="15" customHeight="1" x14ac:dyDescent="0.2">
      <c r="A84" s="12"/>
      <c r="B84" s="479"/>
      <c r="C84" s="479"/>
      <c r="D84" s="479"/>
      <c r="E84" s="479"/>
      <c r="F84" s="479"/>
      <c r="G84" s="479"/>
      <c r="H84" s="479"/>
      <c r="I84" s="479"/>
      <c r="J84" s="479"/>
      <c r="K84" s="479"/>
      <c r="L84" s="479"/>
      <c r="M84" s="479"/>
      <c r="N84" s="479"/>
      <c r="O84" s="479"/>
      <c r="P84" s="479"/>
      <c r="Q84" s="479"/>
      <c r="R84" s="12"/>
    </row>
    <row r="85" spans="1:18" ht="15" customHeight="1" x14ac:dyDescent="0.2">
      <c r="A85" s="12"/>
      <c r="B85" s="479"/>
      <c r="C85" s="479"/>
      <c r="D85" s="479"/>
      <c r="E85" s="479"/>
      <c r="F85" s="479"/>
      <c r="G85" s="479"/>
      <c r="H85" s="479"/>
      <c r="I85" s="479"/>
      <c r="J85" s="479"/>
      <c r="K85" s="479"/>
      <c r="L85" s="479"/>
      <c r="M85" s="479"/>
      <c r="N85" s="479"/>
      <c r="O85" s="479"/>
      <c r="P85" s="479"/>
      <c r="Q85" s="479"/>
      <c r="R85" s="12"/>
    </row>
    <row r="86" spans="1:18" ht="15" customHeight="1" x14ac:dyDescent="0.2">
      <c r="A86" s="12"/>
      <c r="B86" s="479"/>
      <c r="C86" s="479"/>
      <c r="D86" s="479"/>
      <c r="E86" s="479"/>
      <c r="F86" s="479"/>
      <c r="G86" s="479"/>
      <c r="H86" s="479"/>
      <c r="I86" s="479"/>
      <c r="J86" s="479"/>
      <c r="K86" s="479"/>
      <c r="L86" s="479"/>
      <c r="M86" s="479"/>
      <c r="N86" s="479"/>
      <c r="O86" s="479"/>
      <c r="P86" s="479"/>
      <c r="Q86" s="479"/>
      <c r="R86" s="12"/>
    </row>
    <row r="87" spans="1:18" ht="15" customHeight="1" x14ac:dyDescent="0.2">
      <c r="A87" s="12"/>
      <c r="B87" s="479"/>
      <c r="C87" s="479"/>
      <c r="D87" s="479"/>
      <c r="E87" s="479"/>
      <c r="F87" s="479"/>
      <c r="G87" s="479"/>
      <c r="H87" s="479"/>
      <c r="I87" s="479"/>
      <c r="J87" s="479"/>
      <c r="K87" s="479"/>
      <c r="L87" s="479"/>
      <c r="M87" s="479"/>
      <c r="N87" s="479"/>
      <c r="O87" s="479"/>
      <c r="P87" s="479"/>
      <c r="Q87" s="479"/>
      <c r="R87" s="12"/>
    </row>
    <row r="88" spans="1:18" ht="15" customHeight="1" x14ac:dyDescent="0.2">
      <c r="A88" s="12"/>
      <c r="B88" s="479"/>
      <c r="C88" s="479"/>
      <c r="D88" s="479"/>
      <c r="E88" s="479"/>
      <c r="F88" s="479"/>
      <c r="G88" s="479"/>
      <c r="H88" s="479"/>
      <c r="I88" s="479"/>
      <c r="J88" s="479"/>
      <c r="K88" s="479"/>
      <c r="L88" s="479"/>
      <c r="M88" s="479"/>
      <c r="N88" s="479"/>
      <c r="O88" s="479"/>
      <c r="P88" s="479"/>
      <c r="Q88" s="479"/>
      <c r="R88" s="12"/>
    </row>
    <row r="89" spans="1:18" ht="15" customHeight="1" x14ac:dyDescent="0.2">
      <c r="A89" s="12"/>
      <c r="B89" s="479"/>
      <c r="C89" s="479"/>
      <c r="D89" s="479"/>
      <c r="E89" s="479"/>
      <c r="F89" s="479"/>
      <c r="G89" s="479"/>
      <c r="H89" s="479"/>
      <c r="I89" s="479"/>
      <c r="J89" s="479"/>
      <c r="K89" s="479"/>
      <c r="L89" s="479"/>
      <c r="M89" s="479"/>
      <c r="N89" s="479"/>
      <c r="O89" s="479"/>
      <c r="P89" s="479"/>
      <c r="Q89" s="479"/>
      <c r="R89" s="12"/>
    </row>
    <row r="90" spans="1:18" ht="15" customHeight="1" x14ac:dyDescent="0.2">
      <c r="A90" s="12"/>
      <c r="B90" s="479"/>
      <c r="C90" s="479"/>
      <c r="D90" s="479"/>
      <c r="E90" s="479"/>
      <c r="F90" s="479"/>
      <c r="G90" s="479"/>
      <c r="H90" s="479"/>
      <c r="I90" s="479"/>
      <c r="J90" s="479"/>
      <c r="K90" s="479"/>
      <c r="L90" s="479"/>
      <c r="M90" s="479"/>
      <c r="N90" s="479"/>
      <c r="O90" s="479"/>
      <c r="P90" s="479"/>
      <c r="Q90" s="479"/>
      <c r="R90" s="12"/>
    </row>
    <row r="91" spans="1:18" x14ac:dyDescent="0.2">
      <c r="A91" s="12"/>
      <c r="B91" s="479"/>
      <c r="C91" s="479"/>
      <c r="D91" s="479"/>
      <c r="E91" s="479"/>
      <c r="F91" s="479"/>
      <c r="G91" s="479"/>
      <c r="H91" s="479"/>
      <c r="I91" s="479"/>
      <c r="J91" s="479"/>
      <c r="K91" s="479"/>
      <c r="L91" s="479"/>
      <c r="M91" s="479"/>
      <c r="N91" s="479"/>
      <c r="O91" s="479"/>
      <c r="P91" s="479"/>
      <c r="Q91" s="479"/>
      <c r="R91" s="12"/>
    </row>
    <row r="92" spans="1:18" x14ac:dyDescent="0.2">
      <c r="A92" s="12"/>
      <c r="B92" s="479"/>
      <c r="C92" s="479"/>
      <c r="D92" s="479"/>
      <c r="E92" s="479"/>
      <c r="F92" s="479"/>
      <c r="G92" s="479"/>
      <c r="H92" s="479"/>
      <c r="I92" s="479"/>
      <c r="J92" s="479"/>
      <c r="K92" s="479"/>
      <c r="L92" s="479"/>
      <c r="M92" s="479"/>
      <c r="N92" s="479"/>
      <c r="O92" s="479"/>
      <c r="P92" s="479"/>
      <c r="Q92" s="479"/>
      <c r="R92" s="12"/>
    </row>
    <row r="93" spans="1:18" ht="15.6" customHeight="1" x14ac:dyDescent="0.2">
      <c r="A93" s="12"/>
      <c r="B93" s="479"/>
      <c r="C93" s="479"/>
      <c r="D93" s="479"/>
      <c r="E93" s="479"/>
      <c r="F93" s="479"/>
      <c r="G93" s="479"/>
      <c r="H93" s="479"/>
      <c r="I93" s="479"/>
      <c r="J93" s="479"/>
      <c r="K93" s="479"/>
      <c r="L93" s="479"/>
      <c r="M93" s="479"/>
      <c r="N93" s="479"/>
      <c r="O93" s="479"/>
      <c r="P93" s="479"/>
      <c r="Q93" s="479"/>
      <c r="R93" s="12"/>
    </row>
    <row r="94" spans="1:18" x14ac:dyDescent="0.2">
      <c r="A94" s="12"/>
      <c r="B94" s="479"/>
      <c r="C94" s="479"/>
      <c r="D94" s="479"/>
      <c r="E94" s="479"/>
      <c r="F94" s="479"/>
      <c r="G94" s="479"/>
      <c r="H94" s="479"/>
      <c r="I94" s="479"/>
      <c r="J94" s="479"/>
      <c r="K94" s="479"/>
      <c r="L94" s="479"/>
      <c r="M94" s="479"/>
      <c r="N94" s="479"/>
      <c r="O94" s="479"/>
      <c r="P94" s="479"/>
      <c r="Q94" s="479"/>
      <c r="R94" s="12"/>
    </row>
    <row r="95" spans="1:18" x14ac:dyDescent="0.2">
      <c r="A95" s="12"/>
      <c r="B95" s="479"/>
      <c r="C95" s="479"/>
      <c r="D95" s="479"/>
      <c r="E95" s="479"/>
      <c r="F95" s="479"/>
      <c r="G95" s="479"/>
      <c r="H95" s="479"/>
      <c r="I95" s="479"/>
      <c r="J95" s="479"/>
      <c r="K95" s="479"/>
      <c r="L95" s="479"/>
      <c r="M95" s="479"/>
      <c r="N95" s="479"/>
      <c r="O95" s="479"/>
      <c r="P95" s="479"/>
      <c r="Q95" s="479"/>
      <c r="R95" s="12"/>
    </row>
    <row r="96" spans="1:18" ht="15.6" customHeight="1" x14ac:dyDescent="0.2">
      <c r="A96" s="12"/>
      <c r="B96" s="479"/>
      <c r="C96" s="479"/>
      <c r="D96" s="479"/>
      <c r="E96" s="479"/>
      <c r="F96" s="479"/>
      <c r="G96" s="479"/>
      <c r="H96" s="479"/>
      <c r="I96" s="479"/>
      <c r="J96" s="479"/>
      <c r="K96" s="479"/>
      <c r="L96" s="479"/>
      <c r="M96" s="479"/>
      <c r="N96" s="479"/>
      <c r="O96" s="479"/>
      <c r="P96" s="479"/>
      <c r="Q96" s="479"/>
      <c r="R96" s="12"/>
    </row>
    <row r="97" spans="1:18" x14ac:dyDescent="0.2">
      <c r="A97" s="12"/>
      <c r="B97" s="479"/>
      <c r="C97" s="479"/>
      <c r="D97" s="479"/>
      <c r="E97" s="479"/>
      <c r="F97" s="479"/>
      <c r="G97" s="479"/>
      <c r="H97" s="479"/>
      <c r="I97" s="479"/>
      <c r="J97" s="479"/>
      <c r="K97" s="479"/>
      <c r="L97" s="479"/>
      <c r="M97" s="479"/>
      <c r="N97" s="479"/>
      <c r="O97" s="479"/>
      <c r="P97" s="479"/>
      <c r="Q97" s="479"/>
      <c r="R97" s="12"/>
    </row>
    <row r="98" spans="1:18" x14ac:dyDescent="0.2">
      <c r="A98" s="12"/>
      <c r="B98" s="479"/>
      <c r="C98" s="479"/>
      <c r="D98" s="479"/>
      <c r="E98" s="479"/>
      <c r="F98" s="479"/>
      <c r="G98" s="479"/>
      <c r="H98" s="479"/>
      <c r="I98" s="479"/>
      <c r="J98" s="479"/>
      <c r="K98" s="479"/>
      <c r="L98" s="479"/>
      <c r="M98" s="479"/>
      <c r="N98" s="479"/>
      <c r="O98" s="479"/>
      <c r="P98" s="479"/>
      <c r="Q98" s="479"/>
      <c r="R98" s="12"/>
    </row>
    <row r="99" spans="1:18" x14ac:dyDescent="0.2">
      <c r="A99" s="12"/>
      <c r="B99" s="479"/>
      <c r="C99" s="479"/>
      <c r="D99" s="479"/>
      <c r="E99" s="479"/>
      <c r="F99" s="479"/>
      <c r="G99" s="479"/>
      <c r="H99" s="479"/>
      <c r="I99" s="479"/>
      <c r="J99" s="479"/>
      <c r="K99" s="479"/>
      <c r="L99" s="479"/>
      <c r="M99" s="479"/>
      <c r="N99" s="479"/>
      <c r="O99" s="479"/>
      <c r="P99" s="479"/>
      <c r="Q99" s="479"/>
      <c r="R99" s="12"/>
    </row>
    <row r="100" spans="1:18" x14ac:dyDescent="0.2">
      <c r="A100" s="12"/>
      <c r="B100" s="479"/>
      <c r="C100" s="479"/>
      <c r="D100" s="479"/>
      <c r="E100" s="479"/>
      <c r="F100" s="479"/>
      <c r="G100" s="479"/>
      <c r="H100" s="479"/>
      <c r="I100" s="479"/>
      <c r="J100" s="479"/>
      <c r="K100" s="479"/>
      <c r="L100" s="479"/>
      <c r="M100" s="479"/>
      <c r="N100" s="479"/>
      <c r="O100" s="479"/>
      <c r="P100" s="479"/>
      <c r="Q100" s="479"/>
      <c r="R100" s="12"/>
    </row>
    <row r="101" spans="1:18" x14ac:dyDescent="0.2">
      <c r="A101" s="12"/>
      <c r="B101" s="479"/>
      <c r="C101" s="479"/>
      <c r="D101" s="479"/>
      <c r="E101" s="479"/>
      <c r="F101" s="479"/>
      <c r="G101" s="479"/>
      <c r="H101" s="479"/>
      <c r="I101" s="479"/>
      <c r="J101" s="479"/>
      <c r="K101" s="479"/>
      <c r="L101" s="479"/>
      <c r="M101" s="479"/>
      <c r="N101" s="479"/>
      <c r="O101" s="479"/>
      <c r="P101" s="479"/>
      <c r="Q101" s="479"/>
      <c r="R101" s="12"/>
    </row>
    <row r="102" spans="1:18" x14ac:dyDescent="0.2">
      <c r="A102" s="12"/>
      <c r="B102" s="479"/>
      <c r="C102" s="479"/>
      <c r="D102" s="479"/>
      <c r="E102" s="479"/>
      <c r="F102" s="479"/>
      <c r="G102" s="479"/>
      <c r="H102" s="479"/>
      <c r="I102" s="479"/>
      <c r="J102" s="479"/>
      <c r="K102" s="479"/>
      <c r="L102" s="479"/>
      <c r="M102" s="479"/>
      <c r="N102" s="479"/>
      <c r="O102" s="479"/>
      <c r="P102" s="479"/>
      <c r="Q102" s="479"/>
      <c r="R102" s="12"/>
    </row>
    <row r="103" spans="1:18" x14ac:dyDescent="0.2">
      <c r="A103" s="12"/>
      <c r="B103" s="479"/>
      <c r="C103" s="479"/>
      <c r="D103" s="479"/>
      <c r="E103" s="479"/>
      <c r="F103" s="479"/>
      <c r="G103" s="479"/>
      <c r="H103" s="479"/>
      <c r="I103" s="479"/>
      <c r="J103" s="479"/>
      <c r="K103" s="479"/>
      <c r="L103" s="479"/>
      <c r="M103" s="479"/>
      <c r="N103" s="479"/>
      <c r="O103" s="479"/>
      <c r="P103" s="479"/>
      <c r="Q103" s="479"/>
      <c r="R103" s="12"/>
    </row>
    <row r="104" spans="1:18" x14ac:dyDescent="0.2">
      <c r="A104" s="12"/>
      <c r="B104" s="479"/>
      <c r="C104" s="479"/>
      <c r="D104" s="479"/>
      <c r="E104" s="479"/>
      <c r="F104" s="479"/>
      <c r="G104" s="479"/>
      <c r="H104" s="479"/>
      <c r="I104" s="479"/>
      <c r="J104" s="479"/>
      <c r="K104" s="479"/>
      <c r="L104" s="479"/>
      <c r="M104" s="479"/>
      <c r="N104" s="479"/>
      <c r="O104" s="479"/>
      <c r="P104" s="479"/>
      <c r="Q104" s="479"/>
      <c r="R104" s="12"/>
    </row>
    <row r="105" spans="1:18" x14ac:dyDescent="0.2">
      <c r="A105" s="12"/>
      <c r="B105" s="479"/>
      <c r="C105" s="479"/>
      <c r="D105" s="479"/>
      <c r="E105" s="479"/>
      <c r="F105" s="479"/>
      <c r="G105" s="479"/>
      <c r="H105" s="479"/>
      <c r="I105" s="479"/>
      <c r="J105" s="479"/>
      <c r="K105" s="479"/>
      <c r="L105" s="479"/>
      <c r="M105" s="479"/>
      <c r="N105" s="479"/>
      <c r="O105" s="479"/>
      <c r="P105" s="479"/>
      <c r="Q105" s="479"/>
      <c r="R105" s="12"/>
    </row>
    <row r="106" spans="1:18" ht="17.100000000000001" customHeight="1" x14ac:dyDescent="0.2">
      <c r="A106" s="12"/>
      <c r="B106" s="479"/>
      <c r="C106" s="479"/>
      <c r="D106" s="479"/>
      <c r="E106" s="479"/>
      <c r="F106" s="479"/>
      <c r="G106" s="479"/>
      <c r="H106" s="479"/>
      <c r="I106" s="479"/>
      <c r="J106" s="479"/>
      <c r="K106" s="479"/>
      <c r="L106" s="479"/>
      <c r="M106" s="479"/>
      <c r="N106" s="479"/>
      <c r="O106" s="479"/>
      <c r="P106" s="479"/>
      <c r="Q106" s="479"/>
      <c r="R106" s="12"/>
    </row>
    <row r="107" spans="1:18" x14ac:dyDescent="0.2">
      <c r="A107" s="12"/>
      <c r="B107" s="479"/>
      <c r="C107" s="479"/>
      <c r="D107" s="479"/>
      <c r="E107" s="479"/>
      <c r="F107" s="479"/>
      <c r="G107" s="479"/>
      <c r="H107" s="479"/>
      <c r="I107" s="479"/>
      <c r="J107" s="479"/>
      <c r="K107" s="479"/>
      <c r="L107" s="479"/>
      <c r="M107" s="479"/>
      <c r="N107" s="479"/>
      <c r="O107" s="479"/>
      <c r="P107" s="479"/>
      <c r="Q107" s="479"/>
      <c r="R107" s="12"/>
    </row>
    <row r="108" spans="1:18" x14ac:dyDescent="0.2">
      <c r="A108" s="12"/>
      <c r="B108" s="479"/>
      <c r="C108" s="479"/>
      <c r="D108" s="479"/>
      <c r="E108" s="479"/>
      <c r="F108" s="479"/>
      <c r="G108" s="479"/>
      <c r="H108" s="479"/>
      <c r="I108" s="479"/>
      <c r="J108" s="479"/>
      <c r="K108" s="479"/>
      <c r="L108" s="479"/>
      <c r="M108" s="479"/>
      <c r="N108" s="479"/>
      <c r="O108" s="479"/>
      <c r="P108" s="479"/>
      <c r="Q108" s="479"/>
      <c r="R108" s="12"/>
    </row>
    <row r="109" spans="1:18" ht="15.6" customHeight="1" x14ac:dyDescent="0.2">
      <c r="A109" s="12"/>
      <c r="B109" s="479"/>
      <c r="C109" s="479"/>
      <c r="D109" s="479"/>
      <c r="E109" s="479"/>
      <c r="F109" s="479"/>
      <c r="G109" s="479"/>
      <c r="H109" s="479"/>
      <c r="I109" s="479"/>
      <c r="J109" s="479"/>
      <c r="K109" s="479"/>
      <c r="L109" s="479"/>
      <c r="M109" s="479"/>
      <c r="N109" s="479"/>
      <c r="O109" s="479"/>
      <c r="P109" s="479"/>
      <c r="Q109" s="479"/>
      <c r="R109" s="12"/>
    </row>
    <row r="110" spans="1:18" x14ac:dyDescent="0.2">
      <c r="A110" s="12"/>
      <c r="B110" s="479"/>
      <c r="C110" s="479"/>
      <c r="D110" s="479"/>
      <c r="E110" s="479"/>
      <c r="F110" s="479"/>
      <c r="G110" s="479"/>
      <c r="H110" s="479"/>
      <c r="I110" s="479"/>
      <c r="J110" s="479"/>
      <c r="K110" s="479"/>
      <c r="L110" s="479"/>
      <c r="M110" s="479"/>
      <c r="N110" s="479"/>
      <c r="O110" s="479"/>
      <c r="P110" s="479"/>
      <c r="Q110" s="479"/>
      <c r="R110" s="12"/>
    </row>
    <row r="111" spans="1:18" x14ac:dyDescent="0.2">
      <c r="A111" s="12"/>
      <c r="B111" s="479"/>
      <c r="C111" s="479"/>
      <c r="D111" s="479"/>
      <c r="E111" s="479"/>
      <c r="F111" s="479"/>
      <c r="G111" s="479"/>
      <c r="H111" s="479"/>
      <c r="I111" s="479"/>
      <c r="J111" s="479"/>
      <c r="K111" s="479"/>
      <c r="L111" s="479"/>
      <c r="M111" s="479"/>
      <c r="N111" s="479"/>
      <c r="O111" s="479"/>
      <c r="P111" s="479"/>
      <c r="Q111" s="479"/>
      <c r="R111" s="12"/>
    </row>
    <row r="112" spans="1:18" x14ac:dyDescent="0.2">
      <c r="A112" s="12"/>
      <c r="B112" s="479"/>
      <c r="C112" s="479"/>
      <c r="D112" s="479"/>
      <c r="E112" s="479"/>
      <c r="F112" s="479"/>
      <c r="G112" s="479"/>
      <c r="H112" s="479"/>
      <c r="I112" s="479"/>
      <c r="J112" s="479"/>
      <c r="K112" s="479"/>
      <c r="L112" s="479"/>
      <c r="M112" s="479"/>
      <c r="N112" s="479"/>
      <c r="O112" s="479"/>
      <c r="P112" s="479"/>
      <c r="Q112" s="479"/>
      <c r="R112" s="12"/>
    </row>
    <row r="113" spans="1:18" x14ac:dyDescent="0.2">
      <c r="A113" s="12"/>
      <c r="B113" s="479"/>
      <c r="C113" s="479"/>
      <c r="D113" s="479"/>
      <c r="E113" s="479"/>
      <c r="F113" s="479"/>
      <c r="G113" s="479"/>
      <c r="H113" s="479"/>
      <c r="I113" s="479"/>
      <c r="J113" s="479"/>
      <c r="K113" s="479"/>
      <c r="L113" s="479"/>
      <c r="M113" s="479"/>
      <c r="N113" s="479"/>
      <c r="O113" s="479"/>
      <c r="P113" s="479"/>
      <c r="Q113" s="479"/>
      <c r="R113" s="12"/>
    </row>
    <row r="114" spans="1:18" x14ac:dyDescent="0.2">
      <c r="A114" s="12"/>
      <c r="B114" s="479"/>
      <c r="C114" s="479"/>
      <c r="D114" s="479"/>
      <c r="E114" s="479"/>
      <c r="F114" s="479"/>
      <c r="G114" s="479"/>
      <c r="H114" s="479"/>
      <c r="I114" s="479"/>
      <c r="J114" s="479"/>
      <c r="K114" s="479"/>
      <c r="L114" s="479"/>
      <c r="M114" s="479"/>
      <c r="N114" s="479"/>
      <c r="O114" s="479"/>
      <c r="P114" s="479"/>
      <c r="Q114" s="479"/>
      <c r="R114" s="12"/>
    </row>
    <row r="115" spans="1:18" x14ac:dyDescent="0.2">
      <c r="A115" s="12"/>
      <c r="B115" s="479"/>
      <c r="C115" s="479"/>
      <c r="D115" s="479"/>
      <c r="E115" s="479"/>
      <c r="F115" s="479"/>
      <c r="G115" s="479"/>
      <c r="H115" s="479"/>
      <c r="I115" s="479"/>
      <c r="J115" s="479"/>
      <c r="K115" s="479"/>
      <c r="L115" s="479"/>
      <c r="M115" s="479"/>
      <c r="N115" s="479"/>
      <c r="O115" s="479"/>
      <c r="P115" s="479"/>
      <c r="Q115" s="479"/>
      <c r="R115" s="12"/>
    </row>
    <row r="116" spans="1:18" x14ac:dyDescent="0.2">
      <c r="A116" s="12"/>
      <c r="B116" s="479"/>
      <c r="C116" s="479"/>
      <c r="D116" s="479"/>
      <c r="E116" s="479"/>
      <c r="F116" s="479"/>
      <c r="G116" s="479"/>
      <c r="H116" s="479"/>
      <c r="I116" s="479"/>
      <c r="J116" s="479"/>
      <c r="K116" s="479"/>
      <c r="L116" s="479"/>
      <c r="M116" s="479"/>
      <c r="N116" s="479"/>
      <c r="O116" s="479"/>
      <c r="P116" s="479"/>
      <c r="Q116" s="479"/>
      <c r="R116" s="12"/>
    </row>
    <row r="117" spans="1:18" x14ac:dyDescent="0.2">
      <c r="A117" s="12"/>
      <c r="B117" s="479"/>
      <c r="C117" s="479"/>
      <c r="D117" s="479"/>
      <c r="E117" s="479"/>
      <c r="F117" s="479"/>
      <c r="G117" s="479"/>
      <c r="H117" s="479"/>
      <c r="I117" s="479"/>
      <c r="J117" s="479"/>
      <c r="K117" s="479"/>
      <c r="L117" s="479"/>
      <c r="M117" s="479"/>
      <c r="N117" s="479"/>
      <c r="O117" s="479"/>
      <c r="P117" s="479"/>
      <c r="Q117" s="479"/>
      <c r="R117" s="12"/>
    </row>
    <row r="118" spans="1:18" x14ac:dyDescent="0.2">
      <c r="A118" s="12"/>
      <c r="B118" s="479"/>
      <c r="C118" s="479"/>
      <c r="D118" s="479"/>
      <c r="E118" s="479"/>
      <c r="F118" s="479"/>
      <c r="G118" s="479"/>
      <c r="H118" s="479"/>
      <c r="I118" s="479"/>
      <c r="J118" s="479"/>
      <c r="K118" s="479"/>
      <c r="L118" s="479"/>
      <c r="M118" s="479"/>
      <c r="N118" s="479"/>
      <c r="O118" s="479"/>
      <c r="P118" s="479"/>
      <c r="Q118" s="479"/>
      <c r="R118" s="12"/>
    </row>
    <row r="119" spans="1:18" x14ac:dyDescent="0.2">
      <c r="A119" s="12"/>
      <c r="B119" s="479"/>
      <c r="C119" s="479"/>
      <c r="D119" s="479"/>
      <c r="E119" s="479"/>
      <c r="F119" s="479"/>
      <c r="G119" s="479"/>
      <c r="H119" s="479"/>
      <c r="I119" s="479"/>
      <c r="J119" s="479"/>
      <c r="K119" s="479"/>
      <c r="L119" s="479"/>
      <c r="M119" s="479"/>
      <c r="N119" s="479"/>
      <c r="O119" s="479"/>
      <c r="P119" s="479"/>
      <c r="Q119" s="479"/>
      <c r="R119" s="12"/>
    </row>
    <row r="120" spans="1:18" x14ac:dyDescent="0.2">
      <c r="A120" s="12"/>
      <c r="B120" s="479"/>
      <c r="C120" s="479"/>
      <c r="D120" s="479"/>
      <c r="E120" s="479"/>
      <c r="F120" s="479"/>
      <c r="G120" s="479"/>
      <c r="H120" s="479"/>
      <c r="I120" s="479"/>
      <c r="J120" s="479"/>
      <c r="K120" s="479"/>
      <c r="L120" s="479"/>
      <c r="M120" s="479"/>
      <c r="N120" s="479"/>
      <c r="O120" s="479"/>
      <c r="P120" s="479"/>
      <c r="Q120" s="479"/>
      <c r="R120" s="12"/>
    </row>
    <row r="121" spans="1:18" x14ac:dyDescent="0.2">
      <c r="A121" s="12"/>
      <c r="B121" s="479"/>
      <c r="C121" s="479"/>
      <c r="D121" s="479"/>
      <c r="E121" s="479"/>
      <c r="F121" s="479"/>
      <c r="G121" s="479"/>
      <c r="H121" s="479"/>
      <c r="I121" s="479"/>
      <c r="J121" s="479"/>
      <c r="K121" s="479"/>
      <c r="L121" s="479"/>
      <c r="M121" s="479"/>
      <c r="N121" s="479"/>
      <c r="O121" s="479"/>
      <c r="P121" s="479"/>
      <c r="Q121" s="479"/>
      <c r="R121" s="12"/>
    </row>
    <row r="122" spans="1:18" x14ac:dyDescent="0.2">
      <c r="A122" s="12"/>
      <c r="B122" s="479"/>
      <c r="C122" s="479"/>
      <c r="D122" s="479"/>
      <c r="E122" s="479"/>
      <c r="F122" s="479"/>
      <c r="G122" s="479"/>
      <c r="H122" s="479"/>
      <c r="I122" s="479"/>
      <c r="J122" s="479"/>
      <c r="K122" s="479"/>
      <c r="L122" s="479"/>
      <c r="M122" s="479"/>
      <c r="N122" s="479"/>
      <c r="O122" s="479"/>
      <c r="P122" s="479"/>
      <c r="Q122" s="479"/>
      <c r="R122" s="12"/>
    </row>
    <row r="123" spans="1:18" x14ac:dyDescent="0.2">
      <c r="A123" s="12"/>
      <c r="B123" s="479"/>
      <c r="C123" s="479"/>
      <c r="D123" s="479"/>
      <c r="E123" s="479"/>
      <c r="F123" s="479"/>
      <c r="G123" s="479"/>
      <c r="H123" s="479"/>
      <c r="I123" s="479"/>
      <c r="J123" s="479"/>
      <c r="K123" s="479"/>
      <c r="L123" s="479"/>
      <c r="M123" s="479"/>
      <c r="N123" s="479"/>
      <c r="O123" s="479"/>
      <c r="P123" s="479"/>
      <c r="Q123" s="479"/>
      <c r="R123" s="12"/>
    </row>
    <row r="124" spans="1:18" x14ac:dyDescent="0.2">
      <c r="A124" s="12"/>
      <c r="B124" s="479"/>
      <c r="C124" s="479"/>
      <c r="D124" s="479"/>
      <c r="E124" s="479"/>
      <c r="F124" s="479"/>
      <c r="G124" s="479"/>
      <c r="H124" s="479"/>
      <c r="I124" s="479"/>
      <c r="J124" s="479"/>
      <c r="K124" s="479"/>
      <c r="L124" s="479"/>
      <c r="M124" s="479"/>
      <c r="N124" s="479"/>
      <c r="O124" s="479"/>
      <c r="P124" s="479"/>
      <c r="Q124" s="479"/>
      <c r="R124" s="12"/>
    </row>
    <row r="125" spans="1:18" x14ac:dyDescent="0.2">
      <c r="A125" s="12"/>
      <c r="B125" s="479"/>
      <c r="C125" s="479"/>
      <c r="D125" s="479"/>
      <c r="E125" s="479"/>
      <c r="F125" s="479"/>
      <c r="G125" s="479"/>
      <c r="H125" s="479"/>
      <c r="I125" s="479"/>
      <c r="J125" s="479"/>
      <c r="K125" s="479"/>
      <c r="L125" s="479"/>
      <c r="M125" s="479"/>
      <c r="N125" s="479"/>
      <c r="O125" s="479"/>
      <c r="P125" s="479"/>
      <c r="Q125" s="479"/>
      <c r="R125" s="12"/>
    </row>
    <row r="126" spans="1:18" x14ac:dyDescent="0.2">
      <c r="A126" s="12"/>
      <c r="B126" s="479"/>
      <c r="C126" s="479"/>
      <c r="D126" s="479"/>
      <c r="E126" s="479"/>
      <c r="F126" s="479"/>
      <c r="G126" s="479"/>
      <c r="H126" s="479"/>
      <c r="I126" s="479"/>
      <c r="J126" s="479"/>
      <c r="K126" s="479"/>
      <c r="L126" s="479"/>
      <c r="M126" s="479"/>
      <c r="N126" s="479"/>
      <c r="O126" s="479"/>
      <c r="P126" s="479"/>
      <c r="Q126" s="479"/>
      <c r="R126" s="12"/>
    </row>
    <row r="127" spans="1:18" x14ac:dyDescent="0.2">
      <c r="A127" s="12"/>
      <c r="B127" s="479"/>
      <c r="C127" s="479"/>
      <c r="D127" s="479"/>
      <c r="E127" s="479"/>
      <c r="F127" s="479"/>
      <c r="G127" s="479"/>
      <c r="H127" s="479"/>
      <c r="I127" s="479"/>
      <c r="J127" s="479"/>
      <c r="K127" s="479"/>
      <c r="L127" s="479"/>
      <c r="M127" s="479"/>
      <c r="N127" s="479"/>
      <c r="O127" s="479"/>
      <c r="P127" s="479"/>
      <c r="Q127" s="479"/>
      <c r="R127" s="12"/>
    </row>
    <row r="128" spans="1:18" x14ac:dyDescent="0.2">
      <c r="A128" s="12"/>
      <c r="B128" s="479"/>
      <c r="C128" s="479"/>
      <c r="D128" s="479"/>
      <c r="E128" s="479"/>
      <c r="F128" s="479"/>
      <c r="G128" s="479"/>
      <c r="H128" s="479"/>
      <c r="I128" s="479"/>
      <c r="J128" s="479"/>
      <c r="K128" s="479"/>
      <c r="L128" s="479"/>
      <c r="M128" s="479"/>
      <c r="N128" s="479"/>
      <c r="O128" s="479"/>
      <c r="P128" s="479"/>
      <c r="Q128" s="479"/>
      <c r="R128" s="12"/>
    </row>
    <row r="129" spans="1:18" x14ac:dyDescent="0.2">
      <c r="A129" s="12"/>
      <c r="B129" s="479"/>
      <c r="C129" s="479"/>
      <c r="D129" s="479"/>
      <c r="E129" s="479"/>
      <c r="F129" s="479"/>
      <c r="G129" s="479"/>
      <c r="H129" s="479"/>
      <c r="I129" s="479"/>
      <c r="J129" s="479"/>
      <c r="K129" s="479"/>
      <c r="L129" s="479"/>
      <c r="M129" s="479"/>
      <c r="N129" s="479"/>
      <c r="O129" s="479"/>
      <c r="P129" s="479"/>
      <c r="Q129" s="479"/>
      <c r="R129" s="12"/>
    </row>
    <row r="130" spans="1:18" x14ac:dyDescent="0.2">
      <c r="A130" s="12"/>
      <c r="B130" s="479"/>
      <c r="C130" s="479"/>
      <c r="D130" s="479"/>
      <c r="E130" s="479"/>
      <c r="F130" s="479"/>
      <c r="G130" s="479"/>
      <c r="H130" s="479"/>
      <c r="I130" s="479"/>
      <c r="J130" s="479"/>
      <c r="K130" s="479"/>
      <c r="L130" s="479"/>
      <c r="M130" s="479"/>
      <c r="N130" s="479"/>
      <c r="O130" s="479"/>
      <c r="P130" s="479"/>
      <c r="Q130" s="479"/>
      <c r="R130" s="12"/>
    </row>
    <row r="131" spans="1:18" x14ac:dyDescent="0.2">
      <c r="A131" s="12"/>
      <c r="B131" s="479"/>
      <c r="C131" s="479"/>
      <c r="D131" s="479"/>
      <c r="E131" s="479"/>
      <c r="F131" s="479"/>
      <c r="G131" s="479"/>
      <c r="H131" s="479"/>
      <c r="I131" s="479"/>
      <c r="J131" s="479"/>
      <c r="K131" s="479"/>
      <c r="L131" s="479"/>
      <c r="M131" s="479"/>
      <c r="N131" s="479"/>
      <c r="O131" s="479"/>
      <c r="P131" s="479"/>
      <c r="Q131" s="479"/>
      <c r="R131" s="12"/>
    </row>
    <row r="132" spans="1:18" x14ac:dyDescent="0.2">
      <c r="A132" s="12"/>
      <c r="B132" s="479"/>
      <c r="C132" s="479"/>
      <c r="D132" s="479"/>
      <c r="E132" s="479"/>
      <c r="F132" s="479"/>
      <c r="G132" s="479"/>
      <c r="H132" s="479"/>
      <c r="I132" s="479"/>
      <c r="J132" s="479"/>
      <c r="K132" s="479"/>
      <c r="L132" s="479"/>
      <c r="M132" s="479"/>
      <c r="N132" s="479"/>
      <c r="O132" s="479"/>
      <c r="P132" s="479"/>
      <c r="Q132" s="479"/>
      <c r="R132" s="12"/>
    </row>
    <row r="133" spans="1:18" x14ac:dyDescent="0.2">
      <c r="A133" s="12"/>
      <c r="B133" s="479"/>
      <c r="C133" s="479"/>
      <c r="D133" s="479"/>
      <c r="E133" s="479"/>
      <c r="F133" s="479"/>
      <c r="G133" s="479"/>
      <c r="H133" s="479"/>
      <c r="I133" s="479"/>
      <c r="J133" s="479"/>
      <c r="K133" s="479"/>
      <c r="L133" s="479"/>
      <c r="M133" s="479"/>
      <c r="N133" s="479"/>
      <c r="O133" s="479"/>
      <c r="P133" s="479"/>
      <c r="Q133" s="479"/>
      <c r="R133" s="12"/>
    </row>
    <row r="134" spans="1:18" x14ac:dyDescent="0.2">
      <c r="A134" s="12"/>
      <c r="B134" s="479"/>
      <c r="C134" s="479"/>
      <c r="D134" s="479"/>
      <c r="E134" s="479"/>
      <c r="F134" s="479"/>
      <c r="G134" s="479"/>
      <c r="H134" s="479"/>
      <c r="I134" s="479"/>
      <c r="J134" s="479"/>
      <c r="K134" s="479"/>
      <c r="L134" s="479"/>
      <c r="M134" s="479"/>
      <c r="N134" s="479"/>
      <c r="O134" s="479"/>
      <c r="P134" s="479"/>
      <c r="Q134" s="479"/>
      <c r="R134" s="12"/>
    </row>
    <row r="135" spans="1:18" x14ac:dyDescent="0.2">
      <c r="A135" s="12"/>
      <c r="B135" s="479"/>
      <c r="C135" s="479"/>
      <c r="D135" s="479"/>
      <c r="E135" s="479"/>
      <c r="F135" s="479"/>
      <c r="G135" s="479"/>
      <c r="H135" s="479"/>
      <c r="I135" s="479"/>
      <c r="J135" s="479"/>
      <c r="K135" s="479"/>
      <c r="L135" s="479"/>
      <c r="M135" s="479"/>
      <c r="N135" s="479"/>
      <c r="O135" s="479"/>
      <c r="P135" s="479"/>
      <c r="Q135" s="479"/>
      <c r="R135" s="12"/>
    </row>
    <row r="136" spans="1:18" x14ac:dyDescent="0.2">
      <c r="A136" s="12"/>
      <c r="B136" s="479"/>
      <c r="C136" s="479"/>
      <c r="D136" s="479"/>
      <c r="E136" s="479"/>
      <c r="F136" s="479"/>
      <c r="G136" s="479"/>
      <c r="H136" s="479"/>
      <c r="I136" s="479"/>
      <c r="J136" s="479"/>
      <c r="K136" s="479"/>
      <c r="L136" s="479"/>
      <c r="M136" s="479"/>
      <c r="N136" s="479"/>
      <c r="O136" s="479"/>
      <c r="P136" s="479"/>
      <c r="Q136" s="479"/>
      <c r="R136" s="12"/>
    </row>
    <row r="137" spans="1:18" x14ac:dyDescent="0.2">
      <c r="A137" s="12"/>
      <c r="B137" s="479"/>
      <c r="C137" s="479"/>
      <c r="D137" s="479"/>
      <c r="E137" s="479"/>
      <c r="F137" s="479"/>
      <c r="G137" s="479"/>
      <c r="H137" s="479"/>
      <c r="I137" s="479"/>
      <c r="J137" s="479"/>
      <c r="K137" s="479"/>
      <c r="L137" s="479"/>
      <c r="M137" s="479"/>
      <c r="N137" s="479"/>
      <c r="O137" s="479"/>
      <c r="P137" s="479"/>
      <c r="Q137" s="479"/>
      <c r="R137" s="12"/>
    </row>
    <row r="138" spans="1:18" x14ac:dyDescent="0.2">
      <c r="A138" s="12"/>
      <c r="B138" s="479"/>
      <c r="C138" s="479"/>
      <c r="D138" s="479"/>
      <c r="E138" s="479"/>
      <c r="F138" s="479"/>
      <c r="G138" s="479"/>
      <c r="H138" s="479"/>
      <c r="I138" s="479"/>
      <c r="J138" s="479"/>
      <c r="K138" s="479"/>
      <c r="L138" s="479"/>
      <c r="M138" s="479"/>
      <c r="N138" s="479"/>
      <c r="O138" s="479"/>
      <c r="P138" s="479"/>
      <c r="Q138" s="479"/>
      <c r="R138" s="12"/>
    </row>
    <row r="139" spans="1:18" x14ac:dyDescent="0.2">
      <c r="A139" s="12"/>
      <c r="B139" s="479"/>
      <c r="C139" s="479"/>
      <c r="D139" s="479"/>
      <c r="E139" s="479"/>
      <c r="F139" s="479"/>
      <c r="G139" s="479"/>
      <c r="H139" s="479"/>
      <c r="I139" s="479"/>
      <c r="J139" s="479"/>
      <c r="K139" s="479"/>
      <c r="L139" s="479"/>
      <c r="M139" s="479"/>
      <c r="N139" s="479"/>
      <c r="O139" s="479"/>
      <c r="P139" s="479"/>
      <c r="Q139" s="479"/>
      <c r="R139" s="12"/>
    </row>
    <row r="140" spans="1:18" x14ac:dyDescent="0.2">
      <c r="A140" s="12"/>
      <c r="B140" s="479"/>
      <c r="C140" s="479"/>
      <c r="D140" s="479"/>
      <c r="E140" s="479"/>
      <c r="F140" s="479"/>
      <c r="G140" s="479"/>
      <c r="H140" s="479"/>
      <c r="I140" s="479"/>
      <c r="J140" s="479"/>
      <c r="K140" s="479"/>
      <c r="L140" s="479"/>
      <c r="M140" s="479"/>
      <c r="N140" s="479"/>
      <c r="O140" s="479"/>
      <c r="P140" s="479"/>
      <c r="Q140" s="479"/>
      <c r="R140" s="12"/>
    </row>
    <row r="141" spans="1:18" x14ac:dyDescent="0.2">
      <c r="A141" s="12"/>
      <c r="B141" s="479"/>
      <c r="C141" s="479"/>
      <c r="D141" s="479"/>
      <c r="E141" s="479"/>
      <c r="F141" s="479"/>
      <c r="G141" s="479"/>
      <c r="H141" s="479"/>
      <c r="I141" s="479"/>
      <c r="J141" s="479"/>
      <c r="K141" s="479"/>
      <c r="L141" s="479"/>
      <c r="M141" s="479"/>
      <c r="N141" s="479"/>
      <c r="O141" s="479"/>
      <c r="P141" s="479"/>
      <c r="Q141" s="479"/>
      <c r="R141" s="12"/>
    </row>
    <row r="142" spans="1:18" x14ac:dyDescent="0.2">
      <c r="A142" s="12"/>
      <c r="B142" s="479"/>
      <c r="C142" s="479"/>
      <c r="D142" s="479"/>
      <c r="E142" s="479"/>
      <c r="F142" s="479"/>
      <c r="G142" s="479"/>
      <c r="H142" s="479"/>
      <c r="I142" s="479"/>
      <c r="J142" s="479"/>
      <c r="K142" s="479"/>
      <c r="L142" s="479"/>
      <c r="M142" s="479"/>
      <c r="N142" s="479"/>
      <c r="O142" s="479"/>
      <c r="P142" s="479"/>
      <c r="Q142" s="479"/>
      <c r="R142" s="12"/>
    </row>
    <row r="143" spans="1:18" x14ac:dyDescent="0.2">
      <c r="A143" s="12"/>
      <c r="B143" s="479"/>
      <c r="C143" s="479"/>
      <c r="D143" s="479"/>
      <c r="E143" s="479"/>
      <c r="F143" s="479"/>
      <c r="G143" s="479"/>
      <c r="H143" s="479"/>
      <c r="I143" s="479"/>
      <c r="J143" s="479"/>
      <c r="K143" s="479"/>
      <c r="L143" s="479"/>
      <c r="M143" s="479"/>
      <c r="N143" s="479"/>
      <c r="O143" s="479"/>
      <c r="P143" s="479"/>
      <c r="Q143" s="479"/>
      <c r="R143" s="12"/>
    </row>
    <row r="144" spans="1:18" x14ac:dyDescent="0.2">
      <c r="A144" s="12"/>
      <c r="B144" s="479"/>
      <c r="C144" s="479"/>
      <c r="D144" s="479"/>
      <c r="E144" s="479"/>
      <c r="F144" s="479"/>
      <c r="G144" s="479"/>
      <c r="H144" s="479"/>
      <c r="I144" s="479"/>
      <c r="J144" s="479"/>
      <c r="K144" s="479"/>
      <c r="L144" s="479"/>
      <c r="M144" s="479"/>
      <c r="N144" s="479"/>
      <c r="O144" s="479"/>
      <c r="P144" s="479"/>
      <c r="Q144" s="479"/>
      <c r="R144" s="12"/>
    </row>
    <row r="145" spans="1:18" x14ac:dyDescent="0.2">
      <c r="A145" s="12"/>
      <c r="B145" s="479"/>
      <c r="C145" s="479"/>
      <c r="D145" s="479"/>
      <c r="E145" s="479"/>
      <c r="F145" s="479"/>
      <c r="G145" s="479"/>
      <c r="H145" s="479"/>
      <c r="I145" s="479"/>
      <c r="J145" s="479"/>
      <c r="K145" s="479"/>
      <c r="L145" s="479"/>
      <c r="M145" s="479"/>
      <c r="N145" s="479"/>
      <c r="O145" s="479"/>
      <c r="P145" s="479"/>
      <c r="Q145" s="479"/>
      <c r="R145" s="12"/>
    </row>
    <row r="146" spans="1:18" x14ac:dyDescent="0.2">
      <c r="A146" s="12"/>
      <c r="B146" s="479"/>
      <c r="C146" s="479"/>
      <c r="D146" s="479"/>
      <c r="E146" s="479"/>
      <c r="F146" s="479"/>
      <c r="G146" s="479"/>
      <c r="H146" s="479"/>
      <c r="I146" s="479"/>
      <c r="J146" s="479"/>
      <c r="K146" s="479"/>
      <c r="L146" s="479"/>
      <c r="M146" s="479"/>
      <c r="N146" s="479"/>
      <c r="O146" s="479"/>
      <c r="P146" s="479"/>
      <c r="Q146" s="479"/>
      <c r="R146" s="12"/>
    </row>
    <row r="147" spans="1:18" x14ac:dyDescent="0.2">
      <c r="A147" s="12"/>
      <c r="B147" s="479"/>
      <c r="C147" s="479"/>
      <c r="D147" s="479"/>
      <c r="E147" s="479"/>
      <c r="F147" s="479"/>
      <c r="G147" s="479"/>
      <c r="H147" s="479"/>
      <c r="I147" s="479"/>
      <c r="J147" s="479"/>
      <c r="K147" s="479"/>
      <c r="L147" s="479"/>
      <c r="M147" s="479"/>
      <c r="N147" s="479"/>
      <c r="O147" s="479"/>
      <c r="P147" s="479"/>
      <c r="Q147" s="479"/>
      <c r="R147" s="12"/>
    </row>
    <row r="148" spans="1:18" x14ac:dyDescent="0.2">
      <c r="A148" s="12"/>
      <c r="B148" s="479"/>
      <c r="C148" s="479"/>
      <c r="D148" s="479"/>
      <c r="E148" s="479"/>
      <c r="F148" s="479"/>
      <c r="G148" s="479"/>
      <c r="H148" s="479"/>
      <c r="I148" s="479"/>
      <c r="J148" s="479"/>
      <c r="K148" s="479"/>
      <c r="L148" s="479"/>
      <c r="M148" s="479"/>
      <c r="N148" s="479"/>
      <c r="O148" s="479"/>
      <c r="P148" s="479"/>
      <c r="Q148" s="479"/>
      <c r="R148" s="12"/>
    </row>
    <row r="149" spans="1:18" x14ac:dyDescent="0.2">
      <c r="A149" s="12"/>
      <c r="B149" s="479"/>
      <c r="C149" s="479"/>
      <c r="D149" s="479"/>
      <c r="E149" s="479"/>
      <c r="F149" s="479"/>
      <c r="G149" s="479"/>
      <c r="H149" s="479"/>
      <c r="I149" s="479"/>
      <c r="J149" s="479"/>
      <c r="K149" s="479"/>
      <c r="L149" s="479"/>
      <c r="M149" s="479"/>
      <c r="N149" s="479"/>
      <c r="O149" s="479"/>
      <c r="P149" s="479"/>
      <c r="Q149" s="479"/>
      <c r="R149" s="12"/>
    </row>
    <row r="150" spans="1:18" x14ac:dyDescent="0.2">
      <c r="A150" s="12"/>
      <c r="B150" s="12"/>
      <c r="C150" s="12"/>
      <c r="D150" s="12"/>
      <c r="E150" s="12"/>
      <c r="F150" s="12"/>
      <c r="G150" s="12"/>
      <c r="H150" s="12"/>
      <c r="I150" s="12"/>
      <c r="J150" s="12"/>
      <c r="K150" s="12"/>
      <c r="L150" s="12"/>
      <c r="M150" s="12"/>
      <c r="N150" s="12"/>
      <c r="O150" s="12"/>
      <c r="P150" s="12"/>
      <c r="Q150" s="12"/>
      <c r="R150" s="12"/>
    </row>
    <row r="151" spans="1:18" x14ac:dyDescent="0.2">
      <c r="A151" s="12"/>
      <c r="B151" s="12"/>
      <c r="C151" s="12"/>
      <c r="D151" s="12"/>
      <c r="E151" s="12"/>
      <c r="F151" s="12"/>
      <c r="G151" s="12"/>
      <c r="H151" s="12"/>
      <c r="I151" s="12"/>
      <c r="J151" s="12"/>
      <c r="K151" s="12"/>
      <c r="L151" s="12"/>
      <c r="M151" s="12"/>
      <c r="N151" s="12"/>
      <c r="O151" s="12"/>
      <c r="P151" s="12"/>
      <c r="Q151" s="12"/>
      <c r="R151" s="12"/>
    </row>
    <row r="152" spans="1:18" x14ac:dyDescent="0.2">
      <c r="A152" s="12"/>
      <c r="B152" s="12"/>
      <c r="C152" s="12"/>
      <c r="D152" s="12"/>
      <c r="E152" s="12"/>
      <c r="F152" s="12"/>
      <c r="G152" s="12"/>
      <c r="H152" s="12"/>
      <c r="I152" s="12"/>
      <c r="J152" s="12"/>
      <c r="K152" s="12"/>
      <c r="L152" s="12"/>
      <c r="M152" s="12"/>
      <c r="N152" s="12"/>
      <c r="O152" s="12"/>
      <c r="P152" s="12"/>
      <c r="Q152" s="12"/>
      <c r="R152" s="12"/>
    </row>
    <row r="153" spans="1:18" x14ac:dyDescent="0.2">
      <c r="A153" s="12"/>
      <c r="B153" s="12"/>
      <c r="C153" s="12"/>
      <c r="D153" s="12"/>
      <c r="E153" s="12"/>
      <c r="F153" s="12"/>
      <c r="G153" s="12"/>
      <c r="H153" s="12"/>
      <c r="I153" s="12"/>
      <c r="J153" s="12"/>
      <c r="K153" s="12"/>
      <c r="L153" s="12"/>
      <c r="M153" s="12"/>
      <c r="N153" s="12"/>
      <c r="O153" s="12"/>
      <c r="P153" s="12"/>
      <c r="Q153" s="12"/>
      <c r="R153" s="12"/>
    </row>
    <row r="154" spans="1:18" x14ac:dyDescent="0.2">
      <c r="A154" s="12"/>
      <c r="B154" s="12"/>
      <c r="C154" s="12"/>
      <c r="D154" s="12"/>
      <c r="E154" s="12"/>
      <c r="F154" s="12"/>
      <c r="G154" s="12"/>
      <c r="H154" s="12"/>
      <c r="I154" s="12"/>
      <c r="J154" s="12"/>
      <c r="K154" s="12"/>
      <c r="L154" s="12"/>
      <c r="M154" s="12"/>
      <c r="N154" s="12"/>
      <c r="O154" s="12"/>
      <c r="P154" s="12"/>
      <c r="Q154" s="12"/>
      <c r="R154" s="12"/>
    </row>
    <row r="155" spans="1:18" x14ac:dyDescent="0.2">
      <c r="A155" s="12"/>
      <c r="B155" s="12"/>
      <c r="C155" s="12"/>
      <c r="D155" s="12"/>
      <c r="E155" s="12"/>
      <c r="F155" s="12"/>
      <c r="G155" s="12"/>
      <c r="H155" s="12"/>
      <c r="I155" s="12"/>
      <c r="J155" s="12"/>
      <c r="K155" s="12"/>
      <c r="L155" s="12"/>
      <c r="M155" s="12"/>
      <c r="N155" s="12"/>
      <c r="O155" s="12"/>
      <c r="P155" s="12"/>
      <c r="Q155" s="12"/>
      <c r="R155" s="12"/>
    </row>
  </sheetData>
  <mergeCells count="2">
    <mergeCell ref="N2:R3"/>
    <mergeCell ref="B6:Q149"/>
  </mergeCells>
  <conditionalFormatting sqref="A7">
    <cfRule type="containsText" dxfId="153" priority="3" operator="containsText" text="q">
      <formula>NOT(ISERROR(SEARCH("q",A7)))</formula>
    </cfRule>
    <cfRule type="containsText" dxfId="152" priority="4" operator="containsText" text="p">
      <formula>NOT(ISERROR(SEARCH("p",A7)))</formula>
    </cfRule>
  </conditionalFormatting>
  <conditionalFormatting sqref="A10">
    <cfRule type="containsText" dxfId="151" priority="1" operator="containsText" text="q">
      <formula>NOT(ISERROR(SEARCH("q",A10)))</formula>
    </cfRule>
    <cfRule type="containsText" dxfId="150" priority="2" operator="containsText" text="p">
      <formula>NOT(ISERROR(SEARCH("p",A10)))</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
    <tabColor rgb="FFFFC000"/>
  </sheetPr>
  <dimension ref="A1:R90"/>
  <sheetViews>
    <sheetView showGridLines="0" topLeftCell="A10" zoomScaleNormal="100" zoomScaleSheetLayoutView="150" zoomScalePageLayoutView="160" workbookViewId="0"/>
  </sheetViews>
  <sheetFormatPr baseColWidth="10" defaultColWidth="10.625" defaultRowHeight="15" x14ac:dyDescent="0.2"/>
  <cols>
    <col min="1" max="1" width="3.125" style="13" customWidth="1"/>
    <col min="2" max="2" width="11" style="13" customWidth="1"/>
    <col min="3" max="3" width="5.625" style="13" customWidth="1"/>
    <col min="4" max="4" width="3.625" style="13" customWidth="1"/>
    <col min="5" max="5" width="5.625" style="13" customWidth="1"/>
    <col min="6" max="6" width="6.125" style="13" customWidth="1"/>
    <col min="7" max="7" width="2.625" style="13" customWidth="1"/>
    <col min="8" max="8" width="8" style="13" customWidth="1"/>
    <col min="9" max="9" width="5.625" style="13" customWidth="1"/>
    <col min="10" max="10" width="1.625" style="13" customWidth="1"/>
    <col min="11" max="13" width="5" style="13" customWidth="1"/>
    <col min="14" max="14" width="12.5" style="13" customWidth="1"/>
    <col min="15" max="15" width="18.375" style="13" customWidth="1"/>
    <col min="16" max="16" width="3.875" style="13" customWidth="1"/>
    <col min="17" max="17" width="1.125" style="13" customWidth="1"/>
    <col min="18" max="18" width="10" style="13" customWidth="1"/>
    <col min="19" max="60" width="5" style="13" customWidth="1"/>
    <col min="61" max="16384" width="10.625" style="13"/>
  </cols>
  <sheetData>
    <row r="1" spans="1:18" ht="15" customHeight="1" x14ac:dyDescent="0.2">
      <c r="A1" s="12"/>
      <c r="B1" s="12"/>
      <c r="C1" s="12"/>
      <c r="D1" s="12"/>
      <c r="E1" s="12"/>
      <c r="F1" s="12"/>
      <c r="G1" s="12"/>
      <c r="H1" s="12"/>
      <c r="I1" s="12"/>
      <c r="J1" s="12"/>
      <c r="K1" s="12"/>
      <c r="L1" s="12"/>
      <c r="M1" s="12"/>
      <c r="N1" s="12"/>
      <c r="O1" s="12"/>
      <c r="P1" s="12"/>
      <c r="Q1" s="12"/>
      <c r="R1" s="12"/>
    </row>
    <row r="2" spans="1:18" ht="15" customHeight="1" x14ac:dyDescent="0.2">
      <c r="A2" s="12"/>
      <c r="B2" s="12"/>
      <c r="C2" s="11" t="s">
        <v>34</v>
      </c>
      <c r="D2" s="14"/>
      <c r="E2" s="14"/>
      <c r="F2" s="14"/>
      <c r="G2" s="12"/>
      <c r="H2" s="12"/>
      <c r="I2" s="12"/>
      <c r="J2" s="12"/>
      <c r="K2" s="12"/>
      <c r="L2" s="12"/>
      <c r="M2" s="12"/>
      <c r="N2" s="478" t="s">
        <v>122</v>
      </c>
      <c r="O2" s="478"/>
      <c r="P2" s="478"/>
      <c r="Q2" s="478"/>
      <c r="R2" s="478"/>
    </row>
    <row r="3" spans="1:18" ht="15" customHeight="1" x14ac:dyDescent="0.2">
      <c r="A3" s="12"/>
      <c r="B3" s="12"/>
      <c r="C3" s="18" t="s">
        <v>30</v>
      </c>
      <c r="D3" s="14"/>
      <c r="E3" s="14"/>
      <c r="F3" s="14"/>
      <c r="G3" s="12"/>
      <c r="H3" s="12"/>
      <c r="I3" s="12"/>
      <c r="J3" s="12"/>
      <c r="K3" s="12"/>
      <c r="L3" s="12"/>
      <c r="M3" s="12"/>
      <c r="N3" s="478"/>
      <c r="O3" s="478"/>
      <c r="P3" s="478"/>
      <c r="Q3" s="478"/>
      <c r="R3" s="478"/>
    </row>
    <row r="4" spans="1:18" ht="15" customHeight="1" thickBot="1" x14ac:dyDescent="0.25">
      <c r="A4" s="15"/>
      <c r="B4" s="15"/>
      <c r="C4" s="15"/>
      <c r="D4" s="15"/>
      <c r="E4" s="15"/>
      <c r="F4" s="15"/>
      <c r="G4" s="15"/>
      <c r="H4" s="15"/>
      <c r="I4" s="15"/>
      <c r="J4" s="15"/>
      <c r="K4" s="15"/>
      <c r="L4" s="15"/>
      <c r="M4" s="15"/>
      <c r="N4" s="15"/>
      <c r="O4" s="15"/>
      <c r="P4" s="15"/>
      <c r="Q4" s="15"/>
      <c r="R4" s="15"/>
    </row>
    <row r="5" spans="1:18" ht="15" customHeight="1" x14ac:dyDescent="0.2">
      <c r="A5" s="12"/>
      <c r="B5" s="12"/>
      <c r="C5" s="12"/>
      <c r="D5" s="12"/>
      <c r="E5" s="12"/>
      <c r="F5" s="12"/>
      <c r="G5" s="12"/>
      <c r="H5" s="12"/>
      <c r="I5" s="12"/>
      <c r="J5" s="12"/>
      <c r="K5" s="12"/>
      <c r="L5" s="12"/>
      <c r="M5" s="12"/>
      <c r="N5" s="12"/>
      <c r="O5" s="12"/>
      <c r="P5" s="12"/>
      <c r="Q5" s="12"/>
      <c r="R5" s="12"/>
    </row>
    <row r="6" spans="1:18" ht="15" customHeight="1" x14ac:dyDescent="0.25">
      <c r="A6" s="27" t="s">
        <v>1</v>
      </c>
      <c r="B6" s="12"/>
      <c r="C6" s="30"/>
      <c r="D6" s="30"/>
      <c r="E6" s="12"/>
      <c r="F6" s="12"/>
      <c r="G6" s="12"/>
      <c r="H6" s="12"/>
      <c r="I6" s="12"/>
      <c r="J6" s="12"/>
      <c r="K6" s="485"/>
      <c r="L6" s="485"/>
      <c r="M6" s="485"/>
      <c r="N6" s="485"/>
      <c r="O6" s="485"/>
      <c r="P6" s="485"/>
      <c r="Q6" s="485"/>
      <c r="R6" s="485"/>
    </row>
    <row r="7" spans="1:18" ht="15" customHeight="1" x14ac:dyDescent="0.25">
      <c r="A7" s="26" t="s">
        <v>14</v>
      </c>
      <c r="B7" s="321">
        <v>28600312</v>
      </c>
      <c r="C7" s="34">
        <v>0.10480326228608974</v>
      </c>
      <c r="D7" s="29"/>
      <c r="E7" s="25"/>
      <c r="F7" s="26" t="s">
        <v>14</v>
      </c>
      <c r="G7" s="482">
        <v>795604</v>
      </c>
      <c r="H7" s="482"/>
      <c r="I7" s="32">
        <v>8.602269470741726E-3</v>
      </c>
      <c r="J7" s="12"/>
      <c r="K7" s="485"/>
      <c r="L7" s="485"/>
      <c r="M7" s="485"/>
      <c r="N7" s="485"/>
      <c r="O7" s="485"/>
      <c r="P7" s="485"/>
      <c r="Q7" s="485"/>
      <c r="R7" s="486"/>
    </row>
    <row r="8" spans="1:18" ht="15" customHeight="1" x14ac:dyDescent="0.2">
      <c r="A8" s="24"/>
      <c r="B8" s="484" t="s">
        <v>2</v>
      </c>
      <c r="C8" s="484"/>
      <c r="D8" s="484"/>
      <c r="E8" s="19"/>
      <c r="F8" s="16"/>
      <c r="G8" s="483" t="s">
        <v>3</v>
      </c>
      <c r="H8" s="483"/>
      <c r="I8" s="483"/>
      <c r="J8" s="12"/>
      <c r="K8" s="485"/>
      <c r="L8" s="485"/>
      <c r="M8" s="485"/>
      <c r="N8" s="485"/>
      <c r="O8" s="485"/>
      <c r="P8" s="485"/>
      <c r="Q8" s="485"/>
      <c r="R8" s="486"/>
    </row>
    <row r="9" spans="1:18" ht="15" customHeight="1" x14ac:dyDescent="0.2">
      <c r="A9" s="12"/>
      <c r="B9" s="20"/>
      <c r="C9" s="20"/>
      <c r="D9" s="20"/>
      <c r="E9" s="20"/>
      <c r="F9" s="20"/>
      <c r="G9" s="20"/>
      <c r="H9" s="20"/>
      <c r="I9" s="20"/>
      <c r="J9" s="12"/>
      <c r="K9" s="485"/>
      <c r="L9" s="485"/>
      <c r="M9" s="485"/>
      <c r="N9" s="485"/>
      <c r="O9" s="485"/>
      <c r="P9" s="485"/>
      <c r="Q9" s="485"/>
      <c r="R9" s="486"/>
    </row>
    <row r="10" spans="1:18" ht="15" customHeight="1" x14ac:dyDescent="0.25">
      <c r="A10" s="23" t="s">
        <v>14</v>
      </c>
      <c r="B10" s="21">
        <v>3083</v>
      </c>
      <c r="C10" s="31">
        <v>2.5948751216347712E-3</v>
      </c>
      <c r="D10" s="23" t="s">
        <v>14</v>
      </c>
      <c r="E10" s="21">
        <v>334</v>
      </c>
      <c r="F10" s="31">
        <v>2.9940119760479044E-3</v>
      </c>
      <c r="G10" s="23" t="s">
        <v>14</v>
      </c>
      <c r="H10" s="21">
        <v>345270</v>
      </c>
      <c r="I10" s="31">
        <v>2.9484171807570886E-3</v>
      </c>
      <c r="J10" s="12"/>
      <c r="K10" s="485"/>
      <c r="L10" s="485"/>
      <c r="M10" s="485"/>
      <c r="N10" s="485"/>
      <c r="O10" s="485"/>
      <c r="P10" s="485"/>
      <c r="Q10" s="485"/>
      <c r="R10" s="486"/>
    </row>
    <row r="11" spans="1:18" ht="15" customHeight="1" x14ac:dyDescent="0.2">
      <c r="A11" s="16"/>
      <c r="B11" s="483" t="s">
        <v>239</v>
      </c>
      <c r="C11" s="483"/>
      <c r="D11" s="16"/>
      <c r="E11" s="483" t="s">
        <v>306</v>
      </c>
      <c r="F11" s="483"/>
      <c r="G11" s="22"/>
      <c r="H11" s="28" t="s">
        <v>7</v>
      </c>
      <c r="I11" s="16"/>
      <c r="J11" s="12"/>
      <c r="K11" s="485"/>
      <c r="L11" s="485"/>
      <c r="M11" s="485"/>
      <c r="N11" s="485"/>
      <c r="O11" s="485"/>
      <c r="P11" s="485"/>
      <c r="Q11" s="485"/>
      <c r="R11" s="485"/>
    </row>
    <row r="12" spans="1:18" ht="15" customHeight="1" x14ac:dyDescent="0.2">
      <c r="A12" s="12"/>
      <c r="B12" s="84" t="s">
        <v>21503</v>
      </c>
      <c r="C12" s="20"/>
      <c r="D12" s="20"/>
      <c r="E12" s="84" t="s">
        <v>21504</v>
      </c>
      <c r="F12" s="20"/>
      <c r="G12" s="20"/>
      <c r="H12" s="84" t="s">
        <v>21505</v>
      </c>
      <c r="I12" s="20"/>
      <c r="J12" s="12"/>
      <c r="K12" s="485"/>
      <c r="L12" s="485"/>
      <c r="M12" s="485"/>
      <c r="N12" s="485"/>
      <c r="O12" s="485"/>
      <c r="P12" s="485"/>
      <c r="Q12" s="485"/>
      <c r="R12" s="486"/>
    </row>
    <row r="13" spans="1:18" ht="15" customHeight="1" x14ac:dyDescent="0.2">
      <c r="A13" s="12"/>
      <c r="B13" s="12"/>
      <c r="C13" s="12"/>
      <c r="D13" s="12"/>
      <c r="E13" s="12"/>
      <c r="F13" s="12"/>
      <c r="G13" s="12"/>
      <c r="H13" s="12"/>
      <c r="I13" s="12"/>
      <c r="J13" s="12"/>
      <c r="K13" s="485"/>
      <c r="L13" s="485"/>
      <c r="M13" s="485"/>
      <c r="N13" s="485"/>
      <c r="O13" s="485"/>
      <c r="P13" s="485"/>
      <c r="Q13" s="485"/>
      <c r="R13" s="485"/>
    </row>
    <row r="14" spans="1:18" ht="15" customHeight="1" x14ac:dyDescent="0.25">
      <c r="A14" s="33" t="s">
        <v>35</v>
      </c>
      <c r="B14" s="30"/>
      <c r="C14" s="30"/>
      <c r="D14" s="30"/>
      <c r="E14" s="30"/>
      <c r="F14" s="30"/>
      <c r="G14" s="30"/>
      <c r="H14" s="30"/>
      <c r="I14" s="30"/>
      <c r="J14" s="30"/>
      <c r="K14" s="30"/>
      <c r="L14" s="30"/>
      <c r="M14" s="30"/>
      <c r="N14" s="30"/>
      <c r="O14" s="30"/>
      <c r="P14" s="30"/>
      <c r="Q14" s="30"/>
      <c r="R14" s="30"/>
    </row>
    <row r="15" spans="1:18" ht="15" customHeight="1" x14ac:dyDescent="0.2">
      <c r="A15" s="12"/>
      <c r="B15" s="12"/>
      <c r="C15" s="12"/>
      <c r="D15" s="12"/>
      <c r="E15" s="12"/>
      <c r="F15" s="12"/>
      <c r="G15" s="12"/>
      <c r="H15" s="12"/>
      <c r="I15" s="12"/>
      <c r="J15" s="12"/>
      <c r="K15" s="12"/>
      <c r="L15" s="12"/>
      <c r="M15" s="12"/>
      <c r="N15" s="12"/>
      <c r="O15" s="12"/>
      <c r="P15" s="12"/>
      <c r="Q15" s="12"/>
      <c r="R15" s="12"/>
    </row>
    <row r="16" spans="1:18" ht="15" customHeight="1" x14ac:dyDescent="0.2">
      <c r="A16" s="12"/>
      <c r="B16" s="12"/>
      <c r="C16" s="12"/>
      <c r="D16" s="12"/>
      <c r="E16" s="12"/>
      <c r="F16" s="12"/>
      <c r="G16" s="12"/>
      <c r="H16" s="12"/>
      <c r="I16" s="12"/>
      <c r="J16" s="12"/>
      <c r="K16" s="12"/>
      <c r="L16" s="12"/>
      <c r="M16" s="12"/>
      <c r="N16" s="35" t="s">
        <v>40</v>
      </c>
      <c r="O16" s="12"/>
      <c r="P16" s="12"/>
      <c r="Q16" s="12"/>
      <c r="R16" s="12"/>
    </row>
    <row r="17" spans="1:18" ht="15" customHeight="1" x14ac:dyDescent="0.2">
      <c r="A17" s="12"/>
      <c r="B17" s="12"/>
      <c r="C17" s="12"/>
      <c r="D17" s="12"/>
      <c r="E17" s="12"/>
      <c r="F17" s="12"/>
      <c r="G17" s="12"/>
      <c r="H17" s="12"/>
      <c r="I17" s="12"/>
      <c r="J17" s="12"/>
      <c r="K17" s="12"/>
      <c r="L17" s="12"/>
      <c r="M17" s="12"/>
      <c r="N17" s="12"/>
      <c r="O17" s="12"/>
      <c r="P17" s="12"/>
      <c r="Q17" s="12"/>
      <c r="R17" s="12"/>
    </row>
    <row r="18" spans="1:18" ht="15" customHeight="1" x14ac:dyDescent="0.2">
      <c r="A18" s="12"/>
      <c r="B18" s="12"/>
      <c r="C18" s="12"/>
      <c r="D18" s="12"/>
      <c r="E18" s="12"/>
      <c r="F18" s="12"/>
      <c r="G18" s="12"/>
      <c r="H18" s="12"/>
      <c r="I18" s="12"/>
      <c r="J18" s="12"/>
      <c r="K18" s="12"/>
      <c r="L18" s="12"/>
      <c r="M18" s="12"/>
      <c r="N18" s="12"/>
      <c r="O18" s="12"/>
      <c r="P18" s="12"/>
      <c r="Q18" s="12"/>
      <c r="R18" s="12"/>
    </row>
    <row r="19" spans="1:18" ht="15" customHeight="1" x14ac:dyDescent="0.2">
      <c r="A19" s="12"/>
      <c r="B19" s="12"/>
      <c r="C19" s="12"/>
      <c r="D19" s="12"/>
      <c r="E19" s="12"/>
      <c r="F19" s="12"/>
      <c r="G19" s="12"/>
      <c r="H19" s="12"/>
      <c r="I19" s="12"/>
      <c r="J19" s="12"/>
      <c r="K19" s="12"/>
      <c r="L19" s="12"/>
      <c r="M19" s="12"/>
      <c r="N19" s="12"/>
      <c r="O19" s="12"/>
      <c r="P19" s="12"/>
      <c r="Q19" s="12"/>
      <c r="R19" s="12"/>
    </row>
    <row r="20" spans="1:18" ht="15" customHeight="1" x14ac:dyDescent="0.2">
      <c r="A20" s="12"/>
      <c r="B20" s="12"/>
      <c r="C20" s="12"/>
      <c r="D20" s="12"/>
      <c r="E20" s="12"/>
      <c r="F20" s="12"/>
      <c r="G20" s="12"/>
      <c r="H20" s="12"/>
      <c r="I20" s="12"/>
      <c r="J20" s="12"/>
      <c r="K20" s="12"/>
      <c r="L20" s="12"/>
      <c r="M20" s="12"/>
      <c r="N20" s="12"/>
      <c r="O20" s="12"/>
      <c r="P20" s="12"/>
      <c r="Q20" s="12"/>
      <c r="R20" s="12"/>
    </row>
    <row r="21" spans="1:18" ht="15" customHeight="1" x14ac:dyDescent="0.2">
      <c r="A21" s="12"/>
      <c r="B21" s="12"/>
      <c r="C21" s="12"/>
      <c r="D21" s="12"/>
      <c r="E21" s="12"/>
      <c r="F21" s="12"/>
      <c r="G21" s="12"/>
      <c r="H21" s="12"/>
      <c r="I21" s="12"/>
      <c r="J21" s="12"/>
      <c r="K21" s="12"/>
      <c r="L21" s="12"/>
      <c r="M21" s="12"/>
      <c r="N21" s="12"/>
      <c r="O21" s="12"/>
      <c r="P21" s="12"/>
      <c r="Q21" s="12"/>
      <c r="R21" s="12"/>
    </row>
    <row r="22" spans="1:18" ht="15" customHeight="1" x14ac:dyDescent="0.2">
      <c r="A22" s="12"/>
      <c r="B22" s="12"/>
      <c r="C22" s="12"/>
      <c r="D22" s="12"/>
      <c r="E22" s="12"/>
      <c r="F22" s="12"/>
      <c r="G22" s="12"/>
      <c r="H22" s="12"/>
      <c r="I22" s="12"/>
      <c r="J22" s="12"/>
      <c r="K22" s="12"/>
      <c r="L22" s="12"/>
      <c r="M22" s="12"/>
      <c r="N22" s="12"/>
      <c r="O22" s="12"/>
      <c r="P22" s="12"/>
      <c r="Q22" s="12"/>
      <c r="R22" s="12"/>
    </row>
    <row r="23" spans="1:18" ht="15" customHeight="1" x14ac:dyDescent="0.2">
      <c r="A23" s="12"/>
      <c r="B23" s="12"/>
      <c r="C23" s="12"/>
      <c r="D23" s="12"/>
      <c r="E23" s="12"/>
      <c r="F23" s="12"/>
      <c r="G23" s="12"/>
      <c r="H23" s="12"/>
      <c r="I23" s="12"/>
      <c r="J23" s="12"/>
      <c r="K23" s="12"/>
      <c r="L23" s="12"/>
      <c r="M23" s="12"/>
      <c r="N23" s="12"/>
      <c r="O23" s="12"/>
      <c r="P23" s="12"/>
      <c r="Q23" s="12"/>
      <c r="R23" s="12"/>
    </row>
    <row r="24" spans="1:18" ht="15" customHeight="1" x14ac:dyDescent="0.2">
      <c r="A24" s="12"/>
      <c r="B24" s="12"/>
      <c r="C24" s="12"/>
      <c r="D24" s="12"/>
      <c r="E24" s="12"/>
      <c r="F24" s="12"/>
      <c r="G24" s="12"/>
      <c r="H24" s="12"/>
      <c r="I24" s="12"/>
      <c r="J24" s="12"/>
      <c r="K24" s="12"/>
      <c r="L24" s="12"/>
      <c r="M24" s="12"/>
      <c r="N24" s="12"/>
      <c r="O24" s="12"/>
      <c r="P24" s="12"/>
      <c r="Q24" s="12"/>
      <c r="R24" s="12"/>
    </row>
    <row r="25" spans="1:18" ht="15" customHeight="1" x14ac:dyDescent="0.2">
      <c r="A25" s="12"/>
      <c r="B25" s="12"/>
      <c r="C25" s="12"/>
      <c r="D25" s="12"/>
      <c r="E25" s="12"/>
      <c r="F25" s="12"/>
      <c r="G25" s="12"/>
      <c r="H25" s="12"/>
      <c r="I25" s="12"/>
      <c r="J25" s="12"/>
      <c r="K25" s="12"/>
      <c r="L25" s="12"/>
      <c r="M25" s="12"/>
      <c r="N25" s="12"/>
      <c r="O25" s="12"/>
      <c r="P25" s="12"/>
      <c r="Q25" s="12"/>
      <c r="R25" s="12"/>
    </row>
    <row r="26" spans="1:18" ht="15" customHeight="1" x14ac:dyDescent="0.2">
      <c r="A26" s="12"/>
      <c r="B26" s="12"/>
      <c r="C26" s="12"/>
      <c r="D26" s="12"/>
      <c r="E26" s="12"/>
      <c r="F26" s="12"/>
      <c r="G26" s="12"/>
      <c r="H26" s="12"/>
      <c r="I26" s="12"/>
      <c r="J26" s="12"/>
      <c r="K26" s="12"/>
      <c r="L26" s="12"/>
      <c r="M26" s="12"/>
      <c r="N26" s="12"/>
      <c r="O26" s="12"/>
      <c r="P26" s="12"/>
      <c r="Q26" s="12"/>
      <c r="R26" s="12"/>
    </row>
    <row r="27" spans="1:18" ht="15" customHeight="1" x14ac:dyDescent="0.2">
      <c r="A27" s="12"/>
      <c r="B27" s="12"/>
      <c r="C27" s="12"/>
      <c r="D27" s="12"/>
      <c r="E27" s="12"/>
      <c r="F27" s="12"/>
      <c r="G27" s="12"/>
      <c r="H27" s="12"/>
      <c r="I27" s="12"/>
      <c r="J27" s="12"/>
      <c r="K27" s="12"/>
      <c r="L27" s="12"/>
      <c r="M27" s="12"/>
      <c r="N27" s="12"/>
      <c r="O27" s="12"/>
      <c r="P27" s="12"/>
      <c r="Q27" s="12"/>
      <c r="R27" s="12"/>
    </row>
    <row r="28" spans="1:18" ht="15" customHeight="1" x14ac:dyDescent="0.2">
      <c r="A28" s="39" t="s">
        <v>58</v>
      </c>
      <c r="B28" s="39"/>
      <c r="C28" s="38"/>
      <c r="D28" s="38"/>
      <c r="E28" s="38"/>
      <c r="F28" s="38"/>
      <c r="G28" s="38"/>
      <c r="H28" s="38"/>
      <c r="I28" s="37"/>
      <c r="J28" s="12"/>
      <c r="K28" s="39" t="s">
        <v>15843</v>
      </c>
      <c r="L28" s="17"/>
      <c r="M28" s="17"/>
      <c r="N28" s="17"/>
      <c r="O28" s="17"/>
      <c r="P28" s="17"/>
      <c r="Q28" s="17"/>
      <c r="R28" s="17"/>
    </row>
    <row r="29" spans="1:18" ht="15" customHeight="1" x14ac:dyDescent="0.2">
      <c r="A29" s="12"/>
      <c r="B29" s="12"/>
      <c r="C29" s="12"/>
      <c r="D29" s="12"/>
      <c r="E29" s="12"/>
      <c r="F29" s="12"/>
      <c r="G29" s="12"/>
      <c r="H29" s="12"/>
      <c r="I29" s="12"/>
      <c r="J29" s="12"/>
      <c r="K29" s="12"/>
      <c r="L29" s="12"/>
      <c r="M29" s="12"/>
      <c r="N29" s="12"/>
      <c r="O29" s="12"/>
      <c r="P29" s="12"/>
      <c r="Q29" s="12"/>
      <c r="R29" s="12"/>
    </row>
    <row r="30" spans="1:18" ht="15" customHeight="1" x14ac:dyDescent="0.2">
      <c r="A30" s="12"/>
      <c r="B30" s="12"/>
      <c r="C30" s="12"/>
      <c r="D30" s="12"/>
      <c r="E30" s="12"/>
      <c r="F30" s="12"/>
      <c r="G30" s="12"/>
      <c r="H30" s="12"/>
      <c r="I30" s="12"/>
      <c r="J30" s="12"/>
      <c r="K30" s="12"/>
      <c r="L30" s="12"/>
      <c r="M30" s="12"/>
      <c r="N30" s="12"/>
      <c r="O30" s="12"/>
      <c r="P30" s="12"/>
      <c r="Q30" s="12"/>
      <c r="R30" s="12"/>
    </row>
    <row r="31" spans="1:18" ht="15" customHeight="1" x14ac:dyDescent="0.2">
      <c r="A31" s="12"/>
      <c r="B31" s="12"/>
      <c r="C31" s="12"/>
      <c r="D31" s="12"/>
      <c r="E31" s="12"/>
      <c r="F31" s="12"/>
      <c r="G31" s="12"/>
      <c r="H31" s="12"/>
      <c r="I31" s="12"/>
      <c r="J31" s="12"/>
      <c r="K31" s="12"/>
      <c r="L31" s="12"/>
      <c r="M31" s="12"/>
      <c r="N31" s="12"/>
      <c r="O31" s="12"/>
      <c r="P31" s="12"/>
      <c r="Q31" s="12"/>
      <c r="R31" s="12"/>
    </row>
    <row r="32" spans="1:18" ht="15" customHeight="1" x14ac:dyDescent="0.2">
      <c r="A32" s="12"/>
      <c r="B32" s="12"/>
      <c r="C32" s="12"/>
      <c r="D32" s="12"/>
      <c r="E32" s="12"/>
      <c r="F32" s="12"/>
      <c r="G32" s="12"/>
      <c r="H32" s="12"/>
      <c r="I32" s="12"/>
      <c r="J32" s="12"/>
      <c r="K32" s="12"/>
      <c r="L32" s="12"/>
      <c r="M32" s="12"/>
      <c r="N32" s="12"/>
      <c r="O32" s="12"/>
      <c r="P32" s="12"/>
      <c r="Q32" s="12"/>
      <c r="R32" s="12"/>
    </row>
    <row r="33" spans="1:18" ht="15" customHeight="1" x14ac:dyDescent="0.2">
      <c r="A33" s="12"/>
      <c r="B33" s="12"/>
      <c r="C33" s="12"/>
      <c r="D33" s="12"/>
      <c r="E33" s="12"/>
      <c r="F33" s="12"/>
      <c r="G33" s="12"/>
      <c r="H33" s="12"/>
      <c r="I33" s="12"/>
      <c r="J33" s="12"/>
      <c r="K33" s="12"/>
      <c r="L33" s="12"/>
      <c r="M33" s="12"/>
      <c r="N33" s="12"/>
      <c r="O33" s="12"/>
      <c r="P33" s="12"/>
      <c r="Q33" s="12"/>
      <c r="R33" s="12"/>
    </row>
    <row r="34" spans="1:18" ht="15" customHeight="1" x14ac:dyDescent="0.2">
      <c r="A34" s="12"/>
      <c r="B34" s="12"/>
      <c r="C34" s="12"/>
      <c r="D34" s="12"/>
      <c r="E34" s="12"/>
      <c r="F34" s="12"/>
      <c r="G34" s="12"/>
      <c r="H34" s="12"/>
      <c r="I34" s="12"/>
      <c r="J34" s="12"/>
      <c r="K34" s="12"/>
      <c r="L34" s="12"/>
      <c r="M34" s="12"/>
      <c r="N34" s="12"/>
      <c r="O34" s="12"/>
      <c r="P34" s="12"/>
      <c r="Q34" s="12"/>
      <c r="R34" s="12"/>
    </row>
    <row r="35" spans="1:18" ht="15" customHeight="1" x14ac:dyDescent="0.2">
      <c r="A35" s="12"/>
      <c r="B35" s="12"/>
      <c r="C35" s="12"/>
      <c r="D35" s="12"/>
      <c r="E35" s="12"/>
      <c r="F35" s="12"/>
      <c r="G35" s="12"/>
      <c r="H35" s="12"/>
      <c r="I35" s="12"/>
      <c r="J35" s="12"/>
      <c r="K35" s="12"/>
      <c r="L35" s="12"/>
      <c r="M35" s="12"/>
      <c r="N35" s="12"/>
      <c r="O35" s="12"/>
      <c r="P35" s="12"/>
      <c r="Q35" s="12"/>
      <c r="R35" s="12"/>
    </row>
    <row r="36" spans="1:18" ht="15" customHeight="1" x14ac:dyDescent="0.2">
      <c r="A36" s="12"/>
      <c r="B36" s="12"/>
      <c r="C36" s="12"/>
      <c r="D36" s="12"/>
      <c r="E36" s="12"/>
      <c r="F36" s="12"/>
      <c r="G36" s="12"/>
      <c r="H36" s="12"/>
      <c r="I36" s="12"/>
      <c r="J36" s="12"/>
      <c r="K36" s="12"/>
      <c r="L36" s="12"/>
      <c r="M36" s="12"/>
      <c r="N36" s="12"/>
      <c r="O36" s="12"/>
      <c r="P36" s="12"/>
      <c r="Q36" s="12"/>
      <c r="R36" s="12"/>
    </row>
    <row r="37" spans="1:18" ht="15" customHeight="1" x14ac:dyDescent="0.2">
      <c r="A37" s="12"/>
      <c r="B37" s="12"/>
      <c r="C37" s="12"/>
      <c r="D37" s="12"/>
      <c r="E37" s="12"/>
      <c r="F37" s="12"/>
      <c r="G37" s="12"/>
      <c r="H37" s="12"/>
      <c r="I37" s="12"/>
      <c r="J37" s="12"/>
      <c r="K37" s="40" t="s">
        <v>48</v>
      </c>
      <c r="L37" s="12"/>
      <c r="M37" s="12"/>
      <c r="N37" s="12"/>
      <c r="O37" s="487" t="s">
        <v>21506</v>
      </c>
      <c r="P37" s="487"/>
      <c r="Q37" s="487"/>
      <c r="R37" s="487"/>
    </row>
    <row r="38" spans="1:18" ht="15" customHeight="1" x14ac:dyDescent="0.2">
      <c r="A38" s="12"/>
      <c r="B38" s="12"/>
      <c r="C38" s="12"/>
      <c r="D38" s="12"/>
      <c r="E38" s="12"/>
      <c r="F38" s="12"/>
      <c r="G38" s="12"/>
      <c r="H38" s="12"/>
      <c r="I38" s="12"/>
      <c r="J38" s="12"/>
      <c r="K38" s="40" t="s">
        <v>15842</v>
      </c>
      <c r="L38" s="12"/>
      <c r="M38" s="12"/>
      <c r="N38" s="12"/>
      <c r="O38" s="487" t="s">
        <v>21507</v>
      </c>
      <c r="P38" s="487"/>
      <c r="Q38" s="487"/>
      <c r="R38" s="487"/>
    </row>
    <row r="39" spans="1:18" ht="15" customHeight="1" x14ac:dyDescent="0.2">
      <c r="A39" s="12"/>
      <c r="B39" s="12"/>
      <c r="C39" s="12"/>
      <c r="D39" s="12"/>
      <c r="E39" s="12"/>
      <c r="F39" s="12"/>
      <c r="G39" s="12"/>
      <c r="H39" s="12"/>
      <c r="I39" s="12"/>
      <c r="J39" s="12"/>
      <c r="K39" s="40" t="s">
        <v>62</v>
      </c>
      <c r="L39" s="12"/>
      <c r="M39" s="12"/>
      <c r="N39" s="12"/>
      <c r="O39" s="487">
        <v>3682140</v>
      </c>
      <c r="P39" s="487"/>
      <c r="Q39" s="487"/>
      <c r="R39" s="487"/>
    </row>
    <row r="40" spans="1:18" ht="15" customHeight="1" x14ac:dyDescent="0.2">
      <c r="A40" s="12"/>
      <c r="B40" s="12"/>
      <c r="C40" s="12"/>
      <c r="D40" s="12"/>
      <c r="E40" s="12"/>
      <c r="F40" s="12"/>
      <c r="G40" s="12"/>
      <c r="H40" s="12"/>
      <c r="I40" s="12"/>
      <c r="J40" s="12"/>
      <c r="K40" s="40" t="s">
        <v>63</v>
      </c>
      <c r="L40" s="12"/>
      <c r="M40" s="12"/>
      <c r="N40" s="12"/>
      <c r="O40" s="488">
        <v>15953684</v>
      </c>
      <c r="P40" s="488"/>
      <c r="Q40" s="488"/>
      <c r="R40" s="41"/>
    </row>
    <row r="41" spans="1:18" ht="15" customHeight="1" x14ac:dyDescent="0.25">
      <c r="A41" s="33" t="s">
        <v>52</v>
      </c>
      <c r="B41" s="30"/>
      <c r="C41" s="30"/>
      <c r="D41" s="30"/>
      <c r="E41" s="30"/>
      <c r="F41" s="30"/>
      <c r="G41" s="30"/>
      <c r="H41" s="30"/>
      <c r="I41" s="30"/>
      <c r="J41" s="30"/>
      <c r="K41" s="30"/>
      <c r="L41" s="30"/>
      <c r="M41" s="30"/>
      <c r="N41" s="30"/>
      <c r="O41" s="30"/>
      <c r="P41" s="30"/>
      <c r="Q41" s="30"/>
      <c r="R41" s="30"/>
    </row>
    <row r="42" spans="1:18" ht="15" customHeight="1" x14ac:dyDescent="0.2">
      <c r="A42" s="12"/>
      <c r="B42" s="12"/>
      <c r="C42" s="12"/>
      <c r="D42" s="12"/>
      <c r="E42" s="12"/>
      <c r="F42" s="12"/>
      <c r="G42" s="12"/>
      <c r="H42" s="12"/>
      <c r="I42" s="12"/>
      <c r="J42" s="12"/>
      <c r="K42" s="12"/>
      <c r="L42" s="12"/>
      <c r="M42" s="12"/>
      <c r="N42" s="12"/>
      <c r="O42" s="12"/>
      <c r="P42" s="12"/>
      <c r="Q42" s="12"/>
      <c r="R42" s="12"/>
    </row>
    <row r="43" spans="1:18" ht="15" customHeight="1" x14ac:dyDescent="0.2">
      <c r="A43" s="12"/>
      <c r="B43" s="12"/>
      <c r="C43" s="12"/>
      <c r="D43" s="12"/>
      <c r="E43" s="12"/>
      <c r="F43" s="12"/>
      <c r="G43" s="12"/>
      <c r="H43" s="12"/>
      <c r="I43" s="12"/>
      <c r="J43" s="12"/>
      <c r="K43" s="12"/>
      <c r="L43" s="12"/>
      <c r="M43" s="12"/>
      <c r="N43" s="35" t="s">
        <v>53</v>
      </c>
      <c r="O43" s="12"/>
      <c r="P43" s="12"/>
      <c r="Q43" s="12"/>
      <c r="R43" s="12"/>
    </row>
    <row r="44" spans="1:18" ht="15" customHeight="1" x14ac:dyDescent="0.2">
      <c r="A44" s="12"/>
      <c r="B44" s="12"/>
      <c r="C44" s="12"/>
      <c r="D44" s="12"/>
      <c r="E44" s="12"/>
      <c r="F44" s="12"/>
      <c r="G44" s="12"/>
      <c r="H44" s="12"/>
      <c r="I44" s="12"/>
      <c r="J44" s="12"/>
      <c r="K44" s="12"/>
      <c r="L44" s="12"/>
      <c r="M44" s="12"/>
      <c r="N44" s="12"/>
      <c r="O44" s="12"/>
      <c r="P44" s="12"/>
      <c r="Q44" s="12"/>
      <c r="R44" s="12"/>
    </row>
    <row r="45" spans="1:18" ht="15" customHeight="1" x14ac:dyDescent="0.2">
      <c r="A45" s="12"/>
      <c r="B45" s="12"/>
      <c r="C45" s="12"/>
      <c r="D45" s="12"/>
      <c r="E45" s="12"/>
      <c r="F45" s="12"/>
      <c r="G45" s="12"/>
      <c r="H45" s="12"/>
      <c r="I45" s="12"/>
      <c r="J45" s="12"/>
      <c r="K45" s="12"/>
      <c r="L45" s="12"/>
      <c r="M45" s="12"/>
      <c r="N45" s="12"/>
      <c r="O45" s="12"/>
      <c r="P45" s="12"/>
      <c r="Q45" s="12"/>
      <c r="R45" s="12"/>
    </row>
    <row r="46" spans="1:18" ht="15" customHeight="1" x14ac:dyDescent="0.2">
      <c r="A46" s="12"/>
      <c r="B46" s="12"/>
      <c r="C46" s="12"/>
      <c r="D46" s="12"/>
      <c r="E46" s="12"/>
      <c r="F46" s="12"/>
      <c r="G46" s="12"/>
      <c r="H46" s="12"/>
      <c r="I46" s="12"/>
      <c r="J46" s="12"/>
      <c r="K46" s="12"/>
      <c r="L46" s="12"/>
      <c r="M46" s="12"/>
      <c r="N46" s="12"/>
      <c r="O46" s="12"/>
      <c r="P46" s="12"/>
      <c r="Q46" s="12"/>
      <c r="R46" s="12"/>
    </row>
    <row r="47" spans="1:18" ht="15" customHeight="1" x14ac:dyDescent="0.2">
      <c r="A47" s="12"/>
      <c r="B47" s="12"/>
      <c r="C47" s="12"/>
      <c r="D47" s="12"/>
      <c r="E47" s="12"/>
      <c r="F47" s="12"/>
      <c r="G47" s="12"/>
      <c r="H47" s="12"/>
      <c r="I47" s="12"/>
      <c r="J47" s="12"/>
      <c r="K47" s="12"/>
      <c r="L47" s="12"/>
      <c r="M47" s="12"/>
      <c r="N47" s="12"/>
      <c r="O47" s="12"/>
      <c r="P47" s="12"/>
      <c r="Q47" s="12"/>
      <c r="R47" s="12"/>
    </row>
    <row r="48" spans="1:18" ht="15" customHeight="1" x14ac:dyDescent="0.2">
      <c r="A48" s="12"/>
      <c r="B48" s="12"/>
      <c r="C48" s="12"/>
      <c r="D48" s="12"/>
      <c r="E48" s="12"/>
      <c r="F48" s="12"/>
      <c r="G48" s="12"/>
      <c r="H48" s="12"/>
      <c r="I48" s="12"/>
      <c r="J48" s="12"/>
      <c r="K48" s="12"/>
      <c r="L48" s="12"/>
      <c r="M48" s="12"/>
      <c r="N48" s="12"/>
      <c r="O48" s="12"/>
      <c r="P48" s="12"/>
      <c r="Q48" s="12"/>
      <c r="R48" s="12"/>
    </row>
    <row r="49" spans="1:18" ht="15" customHeight="1" x14ac:dyDescent="0.2">
      <c r="A49" s="12"/>
      <c r="B49" s="12"/>
      <c r="C49" s="12"/>
      <c r="D49" s="12"/>
      <c r="E49" s="12"/>
      <c r="F49" s="12"/>
      <c r="G49" s="12"/>
      <c r="H49" s="12"/>
      <c r="I49" s="12"/>
      <c r="J49" s="12"/>
      <c r="K49" s="12"/>
      <c r="L49" s="12"/>
      <c r="M49" s="12"/>
      <c r="N49" s="12"/>
      <c r="O49" s="12"/>
      <c r="P49" s="12"/>
      <c r="Q49" s="12"/>
      <c r="R49" s="12"/>
    </row>
    <row r="50" spans="1:18" ht="15" customHeight="1" x14ac:dyDescent="0.2">
      <c r="A50" s="12"/>
      <c r="B50" s="12"/>
      <c r="C50" s="12"/>
      <c r="D50" s="12"/>
      <c r="E50" s="12"/>
      <c r="F50" s="12"/>
      <c r="G50" s="12"/>
      <c r="H50" s="12"/>
      <c r="I50" s="12"/>
      <c r="J50" s="12"/>
      <c r="K50" s="12"/>
      <c r="L50" s="12"/>
      <c r="M50" s="12"/>
      <c r="N50" s="12"/>
      <c r="O50" s="12"/>
      <c r="P50" s="12"/>
      <c r="Q50" s="12"/>
      <c r="R50" s="12"/>
    </row>
    <row r="51" spans="1:18" ht="15" customHeight="1" x14ac:dyDescent="0.2">
      <c r="A51" s="12"/>
      <c r="B51" s="12"/>
      <c r="C51" s="12"/>
      <c r="D51" s="12"/>
      <c r="E51" s="12"/>
      <c r="F51" s="12"/>
      <c r="G51" s="12"/>
      <c r="H51" s="12"/>
      <c r="I51" s="12"/>
      <c r="J51" s="12"/>
      <c r="K51" s="12"/>
      <c r="L51" s="12"/>
      <c r="M51" s="12"/>
      <c r="N51" s="12"/>
      <c r="O51" s="12"/>
      <c r="P51" s="12"/>
      <c r="Q51" s="12"/>
      <c r="R51" s="12"/>
    </row>
    <row r="52" spans="1:18" ht="15" customHeight="1" x14ac:dyDescent="0.2">
      <c r="A52" s="12"/>
      <c r="B52" s="12"/>
      <c r="C52" s="12"/>
      <c r="D52" s="12"/>
      <c r="E52" s="12"/>
      <c r="F52" s="12"/>
      <c r="G52" s="12"/>
      <c r="H52" s="12"/>
      <c r="I52" s="12"/>
      <c r="J52" s="12"/>
      <c r="K52" s="12"/>
      <c r="L52" s="12"/>
      <c r="M52" s="12"/>
      <c r="N52" s="12"/>
      <c r="O52" s="12"/>
      <c r="P52" s="12"/>
      <c r="Q52" s="12"/>
      <c r="R52" s="12"/>
    </row>
    <row r="53" spans="1:18" ht="15" customHeight="1" x14ac:dyDescent="0.2">
      <c r="A53" s="12"/>
      <c r="B53" s="12"/>
      <c r="C53" s="12"/>
      <c r="D53" s="12"/>
      <c r="E53" s="12"/>
      <c r="F53" s="12"/>
      <c r="G53" s="12"/>
      <c r="H53" s="12"/>
      <c r="I53" s="12"/>
      <c r="J53" s="12"/>
      <c r="K53" s="12"/>
      <c r="L53" s="12"/>
      <c r="M53" s="12"/>
      <c r="N53" s="12"/>
      <c r="O53" s="12"/>
      <c r="P53" s="12"/>
      <c r="Q53" s="12"/>
      <c r="R53" s="12"/>
    </row>
    <row r="54" spans="1:18" ht="15" customHeight="1" x14ac:dyDescent="0.2">
      <c r="A54" s="12"/>
      <c r="B54" s="12"/>
      <c r="C54" s="12"/>
      <c r="D54" s="12"/>
      <c r="E54" s="12"/>
      <c r="F54" s="12"/>
      <c r="G54" s="12"/>
      <c r="H54" s="12"/>
      <c r="I54" s="12"/>
      <c r="J54" s="12"/>
      <c r="K54" s="12"/>
      <c r="L54" s="12"/>
      <c r="M54" s="12"/>
      <c r="N54" s="12"/>
      <c r="O54" s="12"/>
      <c r="P54" s="12"/>
      <c r="Q54" s="12"/>
      <c r="R54" s="12"/>
    </row>
    <row r="55" spans="1:18" ht="15" customHeight="1" x14ac:dyDescent="0.2">
      <c r="A55" s="12"/>
      <c r="B55" s="12"/>
      <c r="C55" s="12"/>
      <c r="D55" s="12"/>
      <c r="E55" s="12"/>
      <c r="F55" s="12"/>
      <c r="G55" s="12"/>
      <c r="H55" s="12"/>
      <c r="I55" s="12"/>
      <c r="J55" s="12"/>
      <c r="K55" s="12"/>
      <c r="L55" s="12"/>
      <c r="M55" s="12"/>
      <c r="N55" s="12"/>
      <c r="O55" s="12"/>
      <c r="P55" s="12"/>
      <c r="Q55" s="12"/>
      <c r="R55" s="12"/>
    </row>
    <row r="56" spans="1:18" ht="15" customHeight="1" x14ac:dyDescent="0.25">
      <c r="A56" s="33" t="s">
        <v>7991</v>
      </c>
      <c r="B56" s="30"/>
      <c r="C56" s="30"/>
      <c r="D56" s="30"/>
      <c r="E56" s="30"/>
      <c r="F56" s="30"/>
      <c r="G56" s="30"/>
      <c r="H56" s="30"/>
      <c r="I56" s="30"/>
      <c r="J56" s="30"/>
      <c r="K56" s="30"/>
      <c r="L56" s="30"/>
      <c r="M56" s="30"/>
      <c r="N56" s="30"/>
      <c r="O56" s="30"/>
      <c r="P56" s="30"/>
      <c r="Q56" s="30"/>
      <c r="R56" s="30"/>
    </row>
    <row r="57" spans="1:18" ht="15" customHeight="1" x14ac:dyDescent="0.2">
      <c r="A57" s="12"/>
      <c r="B57" s="12"/>
      <c r="C57" s="12"/>
      <c r="D57" s="12"/>
      <c r="E57" s="12"/>
      <c r="F57" s="12"/>
      <c r="G57" s="12"/>
      <c r="H57" s="12"/>
      <c r="I57" s="12"/>
      <c r="J57" s="12"/>
      <c r="K57" s="12"/>
      <c r="L57" s="12"/>
      <c r="M57" s="12"/>
      <c r="N57" s="12"/>
      <c r="O57" s="12"/>
      <c r="P57" s="12"/>
      <c r="Q57" s="12"/>
      <c r="R57" s="12"/>
    </row>
    <row r="58" spans="1:18" ht="15" customHeight="1" x14ac:dyDescent="0.25">
      <c r="A58" s="480" t="s">
        <v>369</v>
      </c>
      <c r="B58" s="480"/>
      <c r="C58" s="480"/>
      <c r="D58" s="480"/>
      <c r="E58" s="480"/>
      <c r="F58" s="480" t="s">
        <v>7992</v>
      </c>
      <c r="G58" s="480"/>
      <c r="H58" s="481"/>
      <c r="I58" s="480" t="s">
        <v>369</v>
      </c>
      <c r="J58" s="480"/>
      <c r="K58" s="480"/>
      <c r="L58" s="480"/>
      <c r="M58" s="480"/>
      <c r="N58" s="480"/>
      <c r="O58" s="480" t="s">
        <v>7992</v>
      </c>
      <c r="P58" s="480"/>
      <c r="Q58" s="480"/>
      <c r="R58" s="480"/>
    </row>
    <row r="59" spans="1:18" ht="15" customHeight="1" x14ac:dyDescent="0.25">
      <c r="A59" s="489" t="s">
        <v>319</v>
      </c>
      <c r="B59" s="489"/>
      <c r="C59" s="489"/>
      <c r="D59" s="489"/>
      <c r="E59" s="489"/>
      <c r="F59" s="490">
        <v>190390</v>
      </c>
      <c r="G59" s="490"/>
      <c r="H59" s="491"/>
      <c r="I59" s="492" t="s">
        <v>320</v>
      </c>
      <c r="J59" s="489"/>
      <c r="K59" s="489"/>
      <c r="L59" s="489"/>
      <c r="M59" s="489"/>
      <c r="N59" s="489"/>
      <c r="O59" s="490">
        <v>111921</v>
      </c>
      <c r="P59" s="490"/>
      <c r="Q59" s="490"/>
      <c r="R59" s="490"/>
    </row>
    <row r="60" spans="1:18" ht="15" customHeight="1" x14ac:dyDescent="0.25">
      <c r="A60" s="489" t="s">
        <v>321</v>
      </c>
      <c r="B60" s="489"/>
      <c r="C60" s="489"/>
      <c r="D60" s="489"/>
      <c r="E60" s="489"/>
      <c r="F60" s="490">
        <v>66854</v>
      </c>
      <c r="G60" s="490"/>
      <c r="H60" s="491"/>
      <c r="I60" s="492" t="s">
        <v>8000</v>
      </c>
      <c r="J60" s="489"/>
      <c r="K60" s="489"/>
      <c r="L60" s="489"/>
      <c r="M60" s="489"/>
      <c r="N60" s="489"/>
      <c r="O60" s="490">
        <v>39778</v>
      </c>
      <c r="P60" s="490"/>
      <c r="Q60" s="490"/>
      <c r="R60" s="490"/>
    </row>
    <row r="61" spans="1:18" ht="15" customHeight="1" x14ac:dyDescent="0.25">
      <c r="A61" s="489" t="s">
        <v>7943</v>
      </c>
      <c r="B61" s="489"/>
      <c r="C61" s="489"/>
      <c r="D61" s="489"/>
      <c r="E61" s="489"/>
      <c r="F61" s="490">
        <v>31719</v>
      </c>
      <c r="G61" s="490"/>
      <c r="H61" s="491"/>
      <c r="I61" s="492" t="s">
        <v>7999</v>
      </c>
      <c r="J61" s="489"/>
      <c r="K61" s="489"/>
      <c r="L61" s="489"/>
      <c r="M61" s="489"/>
      <c r="N61" s="489"/>
      <c r="O61" s="490">
        <v>27266</v>
      </c>
      <c r="P61" s="490"/>
      <c r="Q61" s="490"/>
      <c r="R61" s="490"/>
    </row>
    <row r="62" spans="1:18" ht="15" customHeight="1" x14ac:dyDescent="0.25">
      <c r="A62" s="489" t="s">
        <v>323</v>
      </c>
      <c r="B62" s="489"/>
      <c r="C62" s="489"/>
      <c r="D62" s="489"/>
      <c r="E62" s="489"/>
      <c r="F62" s="490">
        <v>20686</v>
      </c>
      <c r="G62" s="490"/>
      <c r="H62" s="491"/>
      <c r="I62" s="492" t="s">
        <v>7944</v>
      </c>
      <c r="J62" s="489"/>
      <c r="K62" s="489"/>
      <c r="L62" s="489"/>
      <c r="M62" s="489"/>
      <c r="N62" s="489"/>
      <c r="O62" s="490">
        <v>14735</v>
      </c>
      <c r="P62" s="490"/>
      <c r="Q62" s="490"/>
      <c r="R62" s="490"/>
    </row>
    <row r="63" spans="1:18" ht="15" customHeight="1" x14ac:dyDescent="0.25">
      <c r="A63" s="489" t="s">
        <v>8002</v>
      </c>
      <c r="B63" s="489"/>
      <c r="C63" s="489"/>
      <c r="D63" s="489"/>
      <c r="E63" s="489"/>
      <c r="F63" s="490">
        <v>5786</v>
      </c>
      <c r="G63" s="490"/>
      <c r="H63" s="491"/>
      <c r="I63" s="492" t="s">
        <v>8014</v>
      </c>
      <c r="J63" s="489"/>
      <c r="K63" s="489"/>
      <c r="L63" s="489"/>
      <c r="M63" s="489"/>
      <c r="N63" s="489"/>
      <c r="O63" s="490">
        <v>3300</v>
      </c>
      <c r="P63" s="490"/>
      <c r="Q63" s="490"/>
      <c r="R63" s="490"/>
    </row>
    <row r="64" spans="1:18" ht="15" customHeight="1" x14ac:dyDescent="0.25">
      <c r="A64" s="489" t="s">
        <v>8001</v>
      </c>
      <c r="B64" s="489"/>
      <c r="C64" s="489"/>
      <c r="D64" s="489"/>
      <c r="E64" s="489"/>
      <c r="F64" s="490">
        <v>2867</v>
      </c>
      <c r="G64" s="490"/>
      <c r="H64" s="491"/>
      <c r="I64" s="492" t="s">
        <v>17150</v>
      </c>
      <c r="J64" s="489"/>
      <c r="K64" s="489"/>
      <c r="L64" s="489"/>
      <c r="M64" s="489"/>
      <c r="N64" s="489"/>
      <c r="O64" s="490">
        <v>2564</v>
      </c>
      <c r="P64" s="490"/>
      <c r="Q64" s="490"/>
      <c r="R64" s="490"/>
    </row>
    <row r="65" spans="1:18" ht="15" customHeight="1" x14ac:dyDescent="0.25">
      <c r="A65" s="489" t="s">
        <v>322</v>
      </c>
      <c r="B65" s="489"/>
      <c r="C65" s="489"/>
      <c r="D65" s="489"/>
      <c r="E65" s="489"/>
      <c r="F65" s="490">
        <v>2559</v>
      </c>
      <c r="G65" s="490"/>
      <c r="H65" s="491"/>
      <c r="I65" s="492" t="s">
        <v>8003</v>
      </c>
      <c r="J65" s="489"/>
      <c r="K65" s="489"/>
      <c r="L65" s="489"/>
      <c r="M65" s="489"/>
      <c r="N65" s="489"/>
      <c r="O65" s="490">
        <v>1522</v>
      </c>
      <c r="P65" s="490"/>
      <c r="Q65" s="490"/>
      <c r="R65" s="490"/>
    </row>
    <row r="66" spans="1:18" ht="15" customHeight="1" x14ac:dyDescent="0.25">
      <c r="A66" s="489" t="s">
        <v>8005</v>
      </c>
      <c r="B66" s="489"/>
      <c r="C66" s="489"/>
      <c r="D66" s="489"/>
      <c r="E66" s="489"/>
      <c r="F66" s="490">
        <v>1460</v>
      </c>
      <c r="G66" s="490"/>
      <c r="H66" s="491"/>
      <c r="I66" s="492" t="s">
        <v>8004</v>
      </c>
      <c r="J66" s="489"/>
      <c r="K66" s="489"/>
      <c r="L66" s="489"/>
      <c r="M66" s="489"/>
      <c r="N66" s="489"/>
      <c r="O66" s="490">
        <v>1257</v>
      </c>
      <c r="P66" s="490"/>
      <c r="Q66" s="490"/>
      <c r="R66" s="490"/>
    </row>
    <row r="67" spans="1:18" ht="15" customHeight="1" x14ac:dyDescent="0.25">
      <c r="A67" s="489" t="s">
        <v>8006</v>
      </c>
      <c r="B67" s="489"/>
      <c r="C67" s="489"/>
      <c r="D67" s="489"/>
      <c r="E67" s="489"/>
      <c r="F67" s="490">
        <v>792</v>
      </c>
      <c r="G67" s="490"/>
      <c r="H67" s="491"/>
      <c r="I67" s="492" t="s">
        <v>8011</v>
      </c>
      <c r="J67" s="489"/>
      <c r="K67" s="489"/>
      <c r="L67" s="489"/>
      <c r="M67" s="489"/>
      <c r="N67" s="489"/>
      <c r="O67" s="490">
        <v>711</v>
      </c>
      <c r="P67" s="490"/>
      <c r="Q67" s="490"/>
      <c r="R67" s="490"/>
    </row>
    <row r="68" spans="1:18" ht="15" customHeight="1" x14ac:dyDescent="0.25">
      <c r="A68" s="489" t="s">
        <v>8008</v>
      </c>
      <c r="B68" s="489"/>
      <c r="C68" s="489"/>
      <c r="D68" s="489"/>
      <c r="E68" s="489"/>
      <c r="F68" s="490">
        <v>521</v>
      </c>
      <c r="G68" s="490"/>
      <c r="H68" s="491"/>
      <c r="I68" s="492" t="s">
        <v>8007</v>
      </c>
      <c r="J68" s="489"/>
      <c r="K68" s="489"/>
      <c r="L68" s="489"/>
      <c r="M68" s="489"/>
      <c r="N68" s="489"/>
      <c r="O68" s="490">
        <v>476</v>
      </c>
      <c r="P68" s="490"/>
      <c r="Q68" s="490"/>
      <c r="R68" s="490"/>
    </row>
    <row r="69" spans="1:18" ht="15" customHeight="1" x14ac:dyDescent="0.25">
      <c r="A69" s="489" t="s">
        <v>8010</v>
      </c>
      <c r="B69" s="489"/>
      <c r="C69" s="489"/>
      <c r="D69" s="489"/>
      <c r="E69" s="489"/>
      <c r="F69" s="490">
        <v>410</v>
      </c>
      <c r="G69" s="490"/>
      <c r="H69" s="491"/>
      <c r="I69" s="492" t="s">
        <v>8013</v>
      </c>
      <c r="J69" s="489"/>
      <c r="K69" s="489"/>
      <c r="L69" s="489"/>
      <c r="M69" s="489"/>
      <c r="N69" s="489"/>
      <c r="O69" s="490">
        <v>340</v>
      </c>
      <c r="P69" s="490"/>
      <c r="Q69" s="490"/>
      <c r="R69" s="490"/>
    </row>
    <row r="70" spans="1:18" ht="15" customHeight="1" x14ac:dyDescent="0.25">
      <c r="A70" s="489" t="s">
        <v>8009</v>
      </c>
      <c r="B70" s="489"/>
      <c r="C70" s="489"/>
      <c r="D70" s="489"/>
      <c r="E70" s="489"/>
      <c r="F70" s="490">
        <v>294</v>
      </c>
      <c r="G70" s="490"/>
      <c r="H70" s="491"/>
      <c r="I70" s="492" t="s">
        <v>8012</v>
      </c>
      <c r="J70" s="489"/>
      <c r="K70" s="489"/>
      <c r="L70" s="489"/>
      <c r="M70" s="489"/>
      <c r="N70" s="489"/>
      <c r="O70" s="490">
        <v>99</v>
      </c>
      <c r="P70" s="490"/>
      <c r="Q70" s="490"/>
      <c r="R70" s="490"/>
    </row>
    <row r="71" spans="1:18" ht="15" customHeight="1" x14ac:dyDescent="0.25">
      <c r="A71" s="489" t="s">
        <v>8016</v>
      </c>
      <c r="B71" s="489"/>
      <c r="C71" s="489"/>
      <c r="D71" s="489"/>
      <c r="E71" s="489"/>
      <c r="F71" s="490">
        <v>34</v>
      </c>
      <c r="G71" s="490"/>
      <c r="H71" s="491"/>
      <c r="I71" s="492" t="s">
        <v>8015</v>
      </c>
      <c r="J71" s="489"/>
      <c r="K71" s="489"/>
      <c r="L71" s="489"/>
      <c r="M71" s="489"/>
      <c r="N71" s="489"/>
      <c r="O71" s="490">
        <v>25</v>
      </c>
      <c r="P71" s="490"/>
      <c r="Q71" s="490"/>
      <c r="R71" s="490"/>
    </row>
    <row r="72" spans="1:18" ht="15" customHeight="1" x14ac:dyDescent="0.25">
      <c r="A72" s="489" t="s">
        <v>20121</v>
      </c>
      <c r="B72" s="489"/>
      <c r="C72" s="489"/>
      <c r="D72" s="489"/>
      <c r="E72" s="489"/>
      <c r="F72" s="490">
        <v>22</v>
      </c>
      <c r="G72" s="490"/>
      <c r="H72" s="491"/>
      <c r="I72" s="492" t="s">
        <v>17016</v>
      </c>
      <c r="J72" s="489"/>
      <c r="K72" s="489"/>
      <c r="L72" s="489"/>
      <c r="M72" s="489"/>
      <c r="N72" s="489"/>
      <c r="O72" s="490">
        <v>19</v>
      </c>
      <c r="P72" s="490"/>
      <c r="Q72" s="490"/>
      <c r="R72" s="490"/>
    </row>
    <row r="73" spans="1:18" ht="15" customHeight="1" x14ac:dyDescent="0.25">
      <c r="A73" s="489" t="s">
        <v>8018</v>
      </c>
      <c r="B73" s="489"/>
      <c r="C73" s="489"/>
      <c r="D73" s="489"/>
      <c r="E73" s="489"/>
      <c r="F73" s="490">
        <v>14</v>
      </c>
      <c r="G73" s="490"/>
      <c r="H73" s="491"/>
      <c r="I73" s="492" t="s">
        <v>17768</v>
      </c>
      <c r="J73" s="489"/>
      <c r="K73" s="489"/>
      <c r="L73" s="489"/>
      <c r="M73" s="489"/>
      <c r="N73" s="489"/>
      <c r="O73" s="490">
        <v>8</v>
      </c>
      <c r="P73" s="490"/>
      <c r="Q73" s="490"/>
      <c r="R73" s="490"/>
    </row>
    <row r="74" spans="1:18" ht="15" customHeight="1" x14ac:dyDescent="0.25">
      <c r="A74" s="489" t="s">
        <v>17082</v>
      </c>
      <c r="B74" s="489"/>
      <c r="C74" s="489"/>
      <c r="D74" s="489"/>
      <c r="E74" s="489"/>
      <c r="F74" s="493">
        <v>2</v>
      </c>
      <c r="G74" s="493"/>
      <c r="H74" s="494"/>
      <c r="I74" s="492" t="s">
        <v>8026</v>
      </c>
      <c r="J74" s="489"/>
      <c r="K74" s="489"/>
      <c r="L74" s="489"/>
      <c r="M74" s="489"/>
      <c r="N74" s="489"/>
      <c r="O74" s="490">
        <v>1</v>
      </c>
      <c r="P74" s="490"/>
      <c r="Q74" s="490"/>
      <c r="R74" s="490"/>
    </row>
    <row r="75" spans="1:18" ht="15" customHeight="1" x14ac:dyDescent="0.25">
      <c r="A75" s="33" t="s">
        <v>8017</v>
      </c>
      <c r="B75" s="30"/>
      <c r="C75" s="30"/>
      <c r="D75" s="30"/>
      <c r="E75" s="30"/>
      <c r="F75" s="355">
        <v>1</v>
      </c>
      <c r="G75" s="355"/>
      <c r="H75" s="355"/>
      <c r="I75" s="492" t="s">
        <v>20310</v>
      </c>
      <c r="J75" s="489"/>
      <c r="K75" s="489"/>
      <c r="L75" s="489"/>
      <c r="M75" s="489"/>
      <c r="N75" s="489"/>
      <c r="O75" s="490">
        <v>1</v>
      </c>
      <c r="P75" s="490"/>
      <c r="Q75" s="490"/>
      <c r="R75" s="490"/>
    </row>
    <row r="76" spans="1:18" ht="15" customHeight="1" x14ac:dyDescent="0.2">
      <c r="A76" s="12"/>
      <c r="B76" s="12"/>
      <c r="C76" s="12"/>
      <c r="D76" s="12"/>
      <c r="E76" s="12"/>
      <c r="F76" s="12"/>
      <c r="G76" s="12"/>
      <c r="H76" s="12"/>
      <c r="I76" s="12"/>
      <c r="J76" s="12"/>
      <c r="K76" s="12"/>
      <c r="L76" s="12"/>
      <c r="M76" s="12"/>
      <c r="N76" s="12"/>
      <c r="O76" s="12"/>
      <c r="P76" s="12"/>
      <c r="Q76" s="12"/>
      <c r="R76" s="12"/>
    </row>
    <row r="77" spans="1:18" ht="15" customHeight="1" x14ac:dyDescent="0.2">
      <c r="A77" s="198" t="s">
        <v>8023</v>
      </c>
      <c r="B77" s="12"/>
      <c r="C77" s="12"/>
      <c r="D77" s="12"/>
      <c r="E77" s="12"/>
      <c r="F77" s="12"/>
      <c r="G77" s="12"/>
      <c r="H77" s="12"/>
      <c r="I77" s="12"/>
      <c r="J77" s="12"/>
      <c r="K77" s="198" t="s">
        <v>8024</v>
      </c>
      <c r="L77" s="12"/>
      <c r="M77" s="12"/>
      <c r="N77" s="12"/>
      <c r="O77" s="12"/>
      <c r="P77" s="12"/>
      <c r="Q77" s="12"/>
      <c r="R77" s="12"/>
    </row>
    <row r="78" spans="1:18" ht="15" customHeight="1" x14ac:dyDescent="0.2">
      <c r="A78" s="12"/>
      <c r="B78" s="12"/>
      <c r="C78" s="12"/>
      <c r="D78" s="12"/>
      <c r="E78" s="12"/>
      <c r="F78" s="12"/>
      <c r="G78" s="12"/>
      <c r="H78" s="12"/>
      <c r="I78" s="12"/>
      <c r="J78" s="12"/>
      <c r="K78" s="12"/>
      <c r="L78" s="12"/>
      <c r="M78" s="12"/>
      <c r="N78" s="35"/>
      <c r="O78" s="12"/>
      <c r="P78" s="12"/>
      <c r="Q78" s="12"/>
      <c r="R78" s="12"/>
    </row>
    <row r="79" spans="1:18" ht="15" customHeight="1" x14ac:dyDescent="0.2">
      <c r="A79" s="12"/>
      <c r="B79" s="12"/>
      <c r="C79" s="12"/>
      <c r="D79" s="12"/>
      <c r="E79" s="12"/>
      <c r="F79" s="12"/>
      <c r="G79" s="12"/>
      <c r="H79" s="12"/>
      <c r="I79" s="12"/>
      <c r="J79" s="12"/>
      <c r="K79" s="12"/>
      <c r="L79" s="12"/>
      <c r="M79" s="12"/>
      <c r="N79" s="12"/>
      <c r="O79" s="12"/>
      <c r="P79" s="12"/>
      <c r="Q79" s="12"/>
      <c r="R79" s="12"/>
    </row>
    <row r="80" spans="1:18" ht="15" customHeight="1" x14ac:dyDescent="0.2">
      <c r="A80" s="12"/>
      <c r="B80" s="12"/>
      <c r="C80" s="12"/>
      <c r="D80" s="12"/>
      <c r="E80" s="12"/>
      <c r="F80" s="12"/>
      <c r="G80" s="12"/>
      <c r="H80" s="12"/>
      <c r="I80" s="12"/>
      <c r="J80" s="12"/>
      <c r="K80" s="12"/>
      <c r="L80" s="12"/>
      <c r="M80" s="12"/>
      <c r="N80" s="12"/>
      <c r="O80" s="12"/>
      <c r="P80" s="12"/>
      <c r="Q80" s="12"/>
      <c r="R80" s="12"/>
    </row>
    <row r="81" spans="1:18" ht="15" customHeight="1" x14ac:dyDescent="0.2">
      <c r="A81" s="12"/>
      <c r="B81" s="12"/>
      <c r="C81" s="12"/>
      <c r="D81" s="12"/>
      <c r="E81" s="12"/>
      <c r="F81" s="12"/>
      <c r="G81" s="12"/>
      <c r="H81" s="12"/>
      <c r="I81" s="12"/>
      <c r="J81" s="12"/>
      <c r="K81" s="12"/>
      <c r="L81" s="12"/>
      <c r="M81" s="12"/>
      <c r="N81" s="12"/>
      <c r="O81" s="12"/>
      <c r="P81" s="12"/>
      <c r="Q81" s="12"/>
      <c r="R81" s="12"/>
    </row>
    <row r="82" spans="1:18" ht="15" customHeight="1" x14ac:dyDescent="0.2">
      <c r="A82" s="12"/>
      <c r="B82" s="12"/>
      <c r="C82" s="12"/>
      <c r="D82" s="12"/>
      <c r="E82" s="12"/>
      <c r="F82" s="12"/>
      <c r="G82" s="12"/>
      <c r="H82" s="12"/>
      <c r="I82" s="12"/>
      <c r="J82" s="12"/>
      <c r="K82" s="12"/>
      <c r="L82" s="12"/>
      <c r="M82" s="12"/>
      <c r="N82" s="12"/>
      <c r="O82" s="12"/>
      <c r="P82" s="12"/>
      <c r="Q82" s="12"/>
      <c r="R82" s="12"/>
    </row>
    <row r="83" spans="1:18" ht="15" customHeight="1" x14ac:dyDescent="0.2">
      <c r="A83" s="12"/>
      <c r="B83" s="12"/>
      <c r="C83" s="12"/>
      <c r="D83" s="12"/>
      <c r="E83" s="12"/>
      <c r="F83" s="12"/>
      <c r="G83" s="12"/>
      <c r="H83" s="12"/>
      <c r="I83" s="12"/>
      <c r="J83" s="12"/>
      <c r="K83" s="12"/>
      <c r="L83" s="12"/>
      <c r="M83" s="12"/>
      <c r="N83" s="12"/>
      <c r="O83" s="12"/>
      <c r="P83" s="12"/>
      <c r="Q83" s="12"/>
      <c r="R83" s="12"/>
    </row>
    <row r="84" spans="1:18" ht="15" customHeight="1" x14ac:dyDescent="0.2">
      <c r="A84" s="12"/>
      <c r="B84" s="12"/>
      <c r="C84" s="12"/>
      <c r="D84" s="12"/>
      <c r="E84" s="12"/>
      <c r="F84" s="12"/>
      <c r="G84" s="12"/>
      <c r="H84" s="12"/>
      <c r="I84" s="12"/>
      <c r="J84" s="12"/>
      <c r="K84" s="12"/>
      <c r="L84" s="12"/>
      <c r="M84" s="12"/>
      <c r="N84" s="12"/>
      <c r="O84" s="12"/>
      <c r="P84" s="12"/>
      <c r="Q84" s="12"/>
      <c r="R84" s="12"/>
    </row>
    <row r="85" spans="1:18" ht="15" customHeight="1" x14ac:dyDescent="0.2">
      <c r="A85" s="12"/>
      <c r="B85" s="12"/>
      <c r="C85" s="12"/>
      <c r="D85" s="12"/>
      <c r="E85" s="12"/>
      <c r="F85" s="12"/>
      <c r="G85" s="12"/>
      <c r="H85" s="12"/>
      <c r="I85" s="12"/>
      <c r="J85" s="12"/>
      <c r="K85" s="12"/>
      <c r="L85" s="12"/>
      <c r="M85" s="12"/>
      <c r="N85" s="12"/>
      <c r="O85" s="12"/>
      <c r="P85" s="12"/>
      <c r="Q85" s="12"/>
      <c r="R85" s="12"/>
    </row>
    <row r="86" spans="1:18" ht="15" customHeight="1" x14ac:dyDescent="0.2">
      <c r="A86" s="12"/>
      <c r="B86" s="12"/>
      <c r="C86" s="12"/>
      <c r="D86" s="12"/>
      <c r="E86" s="12"/>
      <c r="F86" s="12"/>
      <c r="G86" s="12"/>
      <c r="H86" s="12"/>
      <c r="I86" s="12"/>
      <c r="J86" s="12"/>
      <c r="K86" s="12"/>
      <c r="L86" s="12"/>
      <c r="M86" s="12"/>
      <c r="N86" s="12"/>
      <c r="O86" s="12"/>
      <c r="P86" s="12"/>
      <c r="Q86" s="12"/>
      <c r="R86" s="12"/>
    </row>
    <row r="87" spans="1:18" ht="15" customHeight="1" x14ac:dyDescent="0.2">
      <c r="A87" s="12"/>
      <c r="B87" s="12"/>
      <c r="C87" s="12"/>
      <c r="D87" s="12"/>
      <c r="E87" s="12"/>
      <c r="F87" s="12"/>
      <c r="G87" s="12"/>
      <c r="H87" s="12"/>
      <c r="I87" s="12"/>
      <c r="J87" s="12"/>
      <c r="K87" s="12"/>
      <c r="L87" s="12"/>
      <c r="M87" s="12"/>
      <c r="N87" s="12"/>
      <c r="O87" s="12"/>
      <c r="P87" s="12"/>
      <c r="Q87" s="12"/>
      <c r="R87" s="12"/>
    </row>
    <row r="88" spans="1:18" ht="15" customHeight="1" x14ac:dyDescent="0.2">
      <c r="A88" s="12"/>
      <c r="B88" s="12"/>
      <c r="C88" s="12"/>
      <c r="D88" s="12"/>
      <c r="E88" s="12"/>
      <c r="F88" s="12"/>
      <c r="G88" s="12"/>
      <c r="H88" s="12"/>
      <c r="I88" s="12"/>
      <c r="J88" s="12"/>
      <c r="K88" s="12"/>
      <c r="L88" s="12"/>
      <c r="M88" s="12"/>
      <c r="N88" s="12"/>
      <c r="O88" s="12"/>
      <c r="P88" s="12"/>
      <c r="Q88" s="12"/>
      <c r="R88" s="12"/>
    </row>
    <row r="89" spans="1:18" ht="15" customHeight="1" x14ac:dyDescent="0.2">
      <c r="A89" s="12"/>
      <c r="B89" s="12"/>
      <c r="C89" s="12"/>
      <c r="D89" s="12"/>
      <c r="E89" s="12"/>
      <c r="F89" s="12"/>
      <c r="G89" s="12"/>
      <c r="H89" s="12"/>
      <c r="I89" s="12"/>
      <c r="J89" s="12"/>
      <c r="K89" s="12"/>
      <c r="L89" s="12"/>
      <c r="M89" s="12"/>
      <c r="N89" s="12"/>
      <c r="O89" s="12"/>
      <c r="P89" s="12"/>
      <c r="Q89" s="12"/>
      <c r="R89" s="12"/>
    </row>
    <row r="90" spans="1:18" ht="15" customHeight="1" x14ac:dyDescent="0.2">
      <c r="A90" s="12"/>
      <c r="B90" s="12"/>
      <c r="C90" s="12"/>
      <c r="D90" s="12"/>
      <c r="E90" s="12"/>
      <c r="F90" s="12"/>
      <c r="G90" s="12"/>
      <c r="H90" s="12"/>
      <c r="I90" s="12"/>
      <c r="J90" s="12"/>
      <c r="K90" s="12"/>
      <c r="L90" s="12"/>
      <c r="M90" s="12"/>
      <c r="N90" s="12"/>
      <c r="O90" s="12"/>
      <c r="P90" s="12"/>
      <c r="Q90" s="12"/>
      <c r="R90" s="12"/>
    </row>
  </sheetData>
  <mergeCells count="81">
    <mergeCell ref="O75:R75"/>
    <mergeCell ref="O73:R73"/>
    <mergeCell ref="A73:E73"/>
    <mergeCell ref="I74:N74"/>
    <mergeCell ref="O74:R74"/>
    <mergeCell ref="I73:N73"/>
    <mergeCell ref="F73:H73"/>
    <mergeCell ref="A74:E74"/>
    <mergeCell ref="F74:H74"/>
    <mergeCell ref="I75:N75"/>
    <mergeCell ref="O59:R59"/>
    <mergeCell ref="O60:R60"/>
    <mergeCell ref="O61:R61"/>
    <mergeCell ref="O62:R62"/>
    <mergeCell ref="O63:R63"/>
    <mergeCell ref="O64:R64"/>
    <mergeCell ref="O65:R65"/>
    <mergeCell ref="O66:R66"/>
    <mergeCell ref="O67:R67"/>
    <mergeCell ref="O68:R68"/>
    <mergeCell ref="O69:R69"/>
    <mergeCell ref="O70:R70"/>
    <mergeCell ref="O71:R71"/>
    <mergeCell ref="O72:R72"/>
    <mergeCell ref="F71:H71"/>
    <mergeCell ref="F72:H72"/>
    <mergeCell ref="I69:N69"/>
    <mergeCell ref="I70:N70"/>
    <mergeCell ref="I71:N71"/>
    <mergeCell ref="I72:N72"/>
    <mergeCell ref="I59:N59"/>
    <mergeCell ref="I60:N60"/>
    <mergeCell ref="I61:N61"/>
    <mergeCell ref="I62:N62"/>
    <mergeCell ref="I63:N63"/>
    <mergeCell ref="I64:N64"/>
    <mergeCell ref="I65:N65"/>
    <mergeCell ref="I66:N66"/>
    <mergeCell ref="I67:N67"/>
    <mergeCell ref="I68:N68"/>
    <mergeCell ref="A69:E69"/>
    <mergeCell ref="A70:E70"/>
    <mergeCell ref="A71:E71"/>
    <mergeCell ref="A72:E72"/>
    <mergeCell ref="F59:H59"/>
    <mergeCell ref="F60:H60"/>
    <mergeCell ref="F61:H61"/>
    <mergeCell ref="F62:H62"/>
    <mergeCell ref="F63:H63"/>
    <mergeCell ref="F64:H64"/>
    <mergeCell ref="F65:H65"/>
    <mergeCell ref="F66:H66"/>
    <mergeCell ref="F67:H67"/>
    <mergeCell ref="F68:H68"/>
    <mergeCell ref="F69:H69"/>
    <mergeCell ref="F70:H70"/>
    <mergeCell ref="A64:E64"/>
    <mergeCell ref="A65:E65"/>
    <mergeCell ref="A66:E66"/>
    <mergeCell ref="A67:E67"/>
    <mergeCell ref="A68:E68"/>
    <mergeCell ref="A59:E59"/>
    <mergeCell ref="A60:E60"/>
    <mergeCell ref="A61:E61"/>
    <mergeCell ref="A62:E62"/>
    <mergeCell ref="A63:E63"/>
    <mergeCell ref="N2:R3"/>
    <mergeCell ref="O39:R39"/>
    <mergeCell ref="O40:Q40"/>
    <mergeCell ref="O38:R38"/>
    <mergeCell ref="O37:R37"/>
    <mergeCell ref="A58:E58"/>
    <mergeCell ref="O58:R58"/>
    <mergeCell ref="F58:H58"/>
    <mergeCell ref="I58:N58"/>
    <mergeCell ref="G7:H7"/>
    <mergeCell ref="E11:F11"/>
    <mergeCell ref="B11:C11"/>
    <mergeCell ref="B8:D8"/>
    <mergeCell ref="G8:I8"/>
    <mergeCell ref="K6:R13"/>
  </mergeCells>
  <conditionalFormatting sqref="A7">
    <cfRule type="containsText" dxfId="149" priority="11" operator="containsText" text="q">
      <formula>NOT(ISERROR(SEARCH("q",A7)))</formula>
    </cfRule>
    <cfRule type="containsText" dxfId="148" priority="12" operator="containsText" text="p">
      <formula>NOT(ISERROR(SEARCH("p",A7)))</formula>
    </cfRule>
  </conditionalFormatting>
  <conditionalFormatting sqref="F7">
    <cfRule type="containsText" dxfId="147" priority="9" operator="containsText" text="q">
      <formula>NOT(ISERROR(SEARCH("q",F7)))</formula>
    </cfRule>
    <cfRule type="containsText" dxfId="146" priority="10" operator="containsText" text="p">
      <formula>NOT(ISERROR(SEARCH("p",F7)))</formula>
    </cfRule>
  </conditionalFormatting>
  <conditionalFormatting sqref="A10">
    <cfRule type="containsText" dxfId="145" priority="7" operator="containsText" text="q">
      <formula>NOT(ISERROR(SEARCH("q",A10)))</formula>
    </cfRule>
    <cfRule type="containsText" dxfId="144" priority="8" operator="containsText" text="p">
      <formula>NOT(ISERROR(SEARCH("p",A10)))</formula>
    </cfRule>
  </conditionalFormatting>
  <conditionalFormatting sqref="G10">
    <cfRule type="containsText" dxfId="143" priority="3" operator="containsText" text="q">
      <formula>NOT(ISERROR(SEARCH("q",G10)))</formula>
    </cfRule>
    <cfRule type="containsText" dxfId="142" priority="4" operator="containsText" text="p">
      <formula>NOT(ISERROR(SEARCH("p",G10)))</formula>
    </cfRule>
  </conditionalFormatting>
  <conditionalFormatting sqref="D10">
    <cfRule type="containsText" dxfId="141" priority="1" operator="containsText" text="q">
      <formula>NOT(ISERROR(SEARCH("q",D10)))</formula>
    </cfRule>
    <cfRule type="containsText" dxfId="140" priority="2" operator="containsText" text="p">
      <formula>NOT(ISERROR(SEARCH("p",D10)))</formula>
    </cfRule>
  </conditionalFormatting>
  <hyperlinks>
    <hyperlink ref="R7" r:id="rId1" display="lien" xr:uid="{360BE5FA-827D-4909-8595-2A435DE332A4}"/>
    <hyperlink ref="R8" r:id="rId2" display="lien" xr:uid="{595A23DD-223A-40A8-B763-7FDD9FAF8C11}"/>
    <hyperlink ref="R9" r:id="rId3" display="lien" xr:uid="{00DEA744-EDE9-4DBF-8484-41115B9CC42B}"/>
    <hyperlink ref="R10" r:id="rId4" display="lien" xr:uid="{D88242E7-D3E7-49BC-A35E-C3A3DDD17E13}"/>
    <hyperlink ref="R12" r:id="rId5" display="lien" xr:uid="{2D9E2155-AF55-4F36-AE08-31B692C8989D}"/>
  </hyperlinks>
  <pageMargins left="0.35433070866141736" right="0.15748031496062992" top="0.23622047244094491" bottom="0" header="0.31496062992125984" footer="0.31496062992125984"/>
  <pageSetup paperSize="9" orientation="portrait" horizontalDpi="300" verticalDpi="300" r:id="rId6"/>
  <headerFooter>
    <oddHeader xml:space="preserve">&amp;L
</oddHeader>
  </headerFooter>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0">
    <tabColor theme="8" tint="-0.249977111117893"/>
  </sheetPr>
  <dimension ref="A1:S242"/>
  <sheetViews>
    <sheetView showGridLines="0" topLeftCell="A12" zoomScaleNormal="100" zoomScaleSheetLayoutView="150" zoomScalePageLayoutView="160" workbookViewId="0"/>
  </sheetViews>
  <sheetFormatPr baseColWidth="10" defaultColWidth="10.625" defaultRowHeight="15" x14ac:dyDescent="0.2"/>
  <cols>
    <col min="1" max="1" width="3.125" style="13" customWidth="1"/>
    <col min="2" max="2" width="6.5" style="13" customWidth="1"/>
    <col min="3" max="3" width="5.625" style="13" customWidth="1"/>
    <col min="4" max="4" width="1.375" style="13" customWidth="1"/>
    <col min="5" max="5" width="2.625" style="13" customWidth="1"/>
    <col min="6" max="6" width="6.5" style="13" customWidth="1"/>
    <col min="7" max="7" width="6.125" style="13" customWidth="1"/>
    <col min="8" max="8" width="1.375" style="13" customWidth="1"/>
    <col min="9" max="9" width="2.625" style="13" customWidth="1"/>
    <col min="10" max="10" width="7.875" style="13" customWidth="1"/>
    <col min="11" max="11" width="6.125" style="13" customWidth="1"/>
    <col min="12" max="12" width="1.375" style="13" customWidth="1"/>
    <col min="13" max="13" width="2.625" style="13" customWidth="1"/>
    <col min="14" max="14" width="10" style="13" customWidth="1"/>
    <col min="15" max="15" width="6.125" style="13" customWidth="1"/>
    <col min="16" max="16" width="1.375" style="13" customWidth="1"/>
    <col min="17" max="17" width="2.125" style="13" customWidth="1"/>
    <col min="18" max="18" width="10.5" style="13" customWidth="1"/>
    <col min="19" max="19" width="5.875" style="13" customWidth="1"/>
    <col min="20" max="60" width="5" style="13" customWidth="1"/>
    <col min="61" max="16384" width="10.625" style="13"/>
  </cols>
  <sheetData>
    <row r="1" spans="1:19" ht="15" customHeight="1" x14ac:dyDescent="0.2">
      <c r="A1" s="12"/>
      <c r="B1" s="12"/>
      <c r="C1" s="12"/>
      <c r="D1" s="12"/>
      <c r="E1" s="12"/>
      <c r="F1" s="12"/>
      <c r="G1" s="12"/>
      <c r="H1" s="12"/>
      <c r="I1" s="12"/>
      <c r="J1" s="12"/>
      <c r="K1" s="12"/>
      <c r="L1" s="12"/>
      <c r="M1" s="12"/>
      <c r="N1" s="12"/>
      <c r="O1" s="12"/>
      <c r="P1" s="12"/>
      <c r="Q1" s="12"/>
      <c r="R1" s="12"/>
      <c r="S1" s="12"/>
    </row>
    <row r="2" spans="1:19" ht="15" customHeight="1" x14ac:dyDescent="0.2">
      <c r="A2" s="12"/>
      <c r="B2" s="12"/>
      <c r="C2" s="11" t="s">
        <v>34</v>
      </c>
      <c r="D2" s="14"/>
      <c r="E2" s="14"/>
      <c r="F2" s="14"/>
      <c r="G2" s="12"/>
      <c r="H2" s="12"/>
      <c r="I2" s="12"/>
      <c r="J2" s="12"/>
      <c r="K2" s="12"/>
      <c r="L2" s="12"/>
      <c r="M2" s="12"/>
      <c r="N2" s="75"/>
      <c r="O2" s="478" t="s">
        <v>122</v>
      </c>
      <c r="P2" s="478"/>
      <c r="Q2" s="478"/>
      <c r="R2" s="478"/>
      <c r="S2" s="478"/>
    </row>
    <row r="3" spans="1:19" ht="15" customHeight="1" x14ac:dyDescent="0.2">
      <c r="A3" s="12"/>
      <c r="B3" s="12"/>
      <c r="C3" s="18" t="s">
        <v>231</v>
      </c>
      <c r="D3" s="14"/>
      <c r="E3" s="14"/>
      <c r="F3" s="14"/>
      <c r="G3" s="12"/>
      <c r="H3" s="12"/>
      <c r="I3" s="12"/>
      <c r="J3" s="12"/>
      <c r="K3" s="12"/>
      <c r="L3" s="12"/>
      <c r="M3" s="12"/>
      <c r="N3" s="75"/>
      <c r="O3" s="478"/>
      <c r="P3" s="478"/>
      <c r="Q3" s="478"/>
      <c r="R3" s="478"/>
      <c r="S3" s="478"/>
    </row>
    <row r="4" spans="1:19" ht="15" customHeight="1" thickBot="1" x14ac:dyDescent="0.25">
      <c r="A4" s="15"/>
      <c r="B4" s="15"/>
      <c r="C4" s="15"/>
      <c r="D4" s="15"/>
      <c r="E4" s="15"/>
      <c r="F4" s="15"/>
      <c r="G4" s="15"/>
      <c r="H4" s="15"/>
      <c r="I4" s="15"/>
      <c r="J4" s="15"/>
      <c r="K4" s="15"/>
      <c r="L4" s="15"/>
      <c r="M4" s="15"/>
      <c r="N4" s="15"/>
      <c r="O4" s="15"/>
      <c r="P4" s="15"/>
      <c r="Q4" s="15"/>
      <c r="R4" s="15"/>
      <c r="S4" s="12"/>
    </row>
    <row r="5" spans="1:19" ht="15" customHeight="1" x14ac:dyDescent="0.2">
      <c r="A5" s="12"/>
      <c r="B5" s="12"/>
      <c r="C5" s="12"/>
      <c r="D5" s="12"/>
      <c r="E5" s="12"/>
      <c r="F5" s="12"/>
      <c r="G5" s="12"/>
      <c r="H5" s="12"/>
      <c r="I5" s="12"/>
      <c r="J5" s="12"/>
      <c r="K5" s="12"/>
      <c r="L5" s="12"/>
      <c r="M5" s="12"/>
      <c r="N5" s="12"/>
      <c r="O5" s="12"/>
      <c r="P5" s="12"/>
      <c r="Q5" s="12"/>
      <c r="R5" s="12"/>
      <c r="S5" s="74"/>
    </row>
    <row r="6" spans="1:19" ht="15" customHeight="1" x14ac:dyDescent="0.25">
      <c r="A6" s="27" t="s">
        <v>1</v>
      </c>
      <c r="B6" s="12"/>
      <c r="C6" s="12"/>
      <c r="D6" s="12"/>
      <c r="E6" s="12"/>
      <c r="F6" s="12"/>
      <c r="G6" s="12"/>
      <c r="H6" s="12"/>
      <c r="I6" s="12"/>
      <c r="J6" s="12"/>
      <c r="K6" s="27"/>
      <c r="L6" s="12"/>
      <c r="M6" s="12"/>
      <c r="N6" s="12"/>
      <c r="O6" s="12"/>
      <c r="P6" s="12"/>
      <c r="Q6" s="12"/>
      <c r="R6" s="12"/>
      <c r="S6" s="12"/>
    </row>
    <row r="7" spans="1:19" ht="15" customHeight="1" x14ac:dyDescent="0.25">
      <c r="A7" s="72"/>
      <c r="B7" s="73"/>
      <c r="C7" s="73"/>
      <c r="D7" s="73"/>
      <c r="E7" s="73"/>
      <c r="F7" s="73"/>
      <c r="G7" s="73"/>
      <c r="H7" s="73"/>
      <c r="I7" s="73"/>
      <c r="J7" s="73"/>
      <c r="K7" s="72"/>
      <c r="L7" s="73"/>
      <c r="M7" s="73"/>
      <c r="N7" s="73"/>
      <c r="O7" s="73"/>
      <c r="P7" s="73"/>
      <c r="Q7" s="73"/>
      <c r="R7" s="73"/>
      <c r="S7" s="73"/>
    </row>
    <row r="8" spans="1:19" ht="15" customHeight="1" x14ac:dyDescent="0.25">
      <c r="A8" s="77" t="s">
        <v>14</v>
      </c>
      <c r="B8" s="21">
        <v>3083</v>
      </c>
      <c r="C8" s="352" t="s">
        <v>17825</v>
      </c>
      <c r="D8" s="29"/>
      <c r="E8" s="77" t="s">
        <v>8027</v>
      </c>
      <c r="F8" s="21">
        <v>2518</v>
      </c>
      <c r="G8" s="352" t="s">
        <v>21508</v>
      </c>
      <c r="H8" s="56"/>
      <c r="I8" s="77" t="s">
        <v>14</v>
      </c>
      <c r="J8" s="21">
        <v>343154</v>
      </c>
      <c r="K8" s="76" t="s">
        <v>18138</v>
      </c>
      <c r="L8" s="57"/>
      <c r="M8" s="77" t="s">
        <v>14</v>
      </c>
      <c r="N8" s="21">
        <v>11399632</v>
      </c>
      <c r="O8" s="353" t="s">
        <v>21511</v>
      </c>
      <c r="P8" s="58"/>
      <c r="Q8" s="77" t="s">
        <v>14</v>
      </c>
      <c r="R8" s="21">
        <v>5700287</v>
      </c>
      <c r="S8" s="352" t="s">
        <v>21513</v>
      </c>
    </row>
    <row r="9" spans="1:19" ht="15" customHeight="1" x14ac:dyDescent="0.2">
      <c r="A9" s="24"/>
      <c r="B9" s="483" t="s">
        <v>239</v>
      </c>
      <c r="C9" s="495"/>
      <c r="D9" s="43"/>
      <c r="E9" s="19"/>
      <c r="F9" s="483" t="s">
        <v>240</v>
      </c>
      <c r="G9" s="495"/>
      <c r="H9" s="43"/>
      <c r="I9" s="19"/>
      <c r="J9" s="483" t="s">
        <v>244</v>
      </c>
      <c r="K9" s="495"/>
      <c r="L9" s="57"/>
      <c r="M9" s="19"/>
      <c r="N9" s="483" t="s">
        <v>241</v>
      </c>
      <c r="O9" s="495"/>
      <c r="P9" s="58"/>
      <c r="Q9" s="19"/>
      <c r="R9" s="483" t="s">
        <v>243</v>
      </c>
      <c r="S9" s="483"/>
    </row>
    <row r="10" spans="1:19" ht="15" customHeight="1" x14ac:dyDescent="0.2">
      <c r="A10" s="12"/>
      <c r="B10" s="502" t="s">
        <v>21503</v>
      </c>
      <c r="C10" s="503"/>
      <c r="D10" s="20"/>
      <c r="E10" s="20"/>
      <c r="F10" s="500" t="s">
        <v>21509</v>
      </c>
      <c r="G10" s="501"/>
      <c r="H10" s="20"/>
      <c r="I10" s="20"/>
      <c r="J10" s="483" t="s">
        <v>245</v>
      </c>
      <c r="K10" s="495"/>
      <c r="L10" s="57"/>
      <c r="M10" s="20"/>
      <c r="N10" s="483" t="s">
        <v>242</v>
      </c>
      <c r="O10" s="495"/>
      <c r="P10" s="58"/>
      <c r="Q10" s="20"/>
      <c r="R10" s="483" t="s">
        <v>242</v>
      </c>
      <c r="S10" s="483"/>
    </row>
    <row r="11" spans="1:19" ht="12.75" customHeight="1" x14ac:dyDescent="0.2">
      <c r="A11" s="12"/>
      <c r="B11" s="505" t="s">
        <v>277</v>
      </c>
      <c r="C11" s="506"/>
      <c r="D11" s="85"/>
      <c r="E11" s="85"/>
      <c r="F11" s="88" t="s">
        <v>277</v>
      </c>
      <c r="G11" s="89"/>
      <c r="H11" s="85"/>
      <c r="I11" s="85"/>
      <c r="J11" s="509" t="s">
        <v>21510</v>
      </c>
      <c r="K11" s="510"/>
      <c r="L11" s="86"/>
      <c r="M11" s="86"/>
      <c r="N11" s="509" t="s">
        <v>21512</v>
      </c>
      <c r="O11" s="510"/>
      <c r="P11" s="499"/>
      <c r="Q11" s="499"/>
      <c r="R11" s="509" t="s">
        <v>21510</v>
      </c>
      <c r="S11" s="509"/>
    </row>
    <row r="12" spans="1:19" ht="27.75" customHeight="1" x14ac:dyDescent="0.2">
      <c r="A12" s="12"/>
      <c r="B12" s="85"/>
      <c r="C12" s="89"/>
      <c r="D12" s="85"/>
      <c r="E12" s="85"/>
      <c r="F12" s="85"/>
      <c r="G12" s="89"/>
      <c r="H12" s="85"/>
      <c r="I12" s="85"/>
      <c r="J12" s="507" t="s">
        <v>388</v>
      </c>
      <c r="K12" s="508"/>
      <c r="L12" s="86"/>
      <c r="M12" s="86"/>
      <c r="N12" s="507" t="s">
        <v>278</v>
      </c>
      <c r="O12" s="508"/>
      <c r="P12" s="87"/>
      <c r="Q12" s="87"/>
      <c r="R12" s="507" t="s">
        <v>279</v>
      </c>
      <c r="S12" s="507"/>
    </row>
    <row r="13" spans="1:19" ht="15" customHeight="1" x14ac:dyDescent="0.25">
      <c r="A13" s="91"/>
      <c r="B13" s="92"/>
      <c r="C13" s="92"/>
      <c r="D13" s="92"/>
      <c r="E13" s="92"/>
      <c r="F13" s="92"/>
      <c r="G13" s="92"/>
      <c r="H13" s="92"/>
      <c r="I13" s="92"/>
      <c r="J13" s="92"/>
      <c r="K13" s="92"/>
      <c r="L13" s="92"/>
      <c r="M13" s="92"/>
      <c r="N13" s="92"/>
      <c r="O13" s="92"/>
      <c r="P13" s="92"/>
      <c r="Q13" s="92"/>
      <c r="R13" s="92"/>
      <c r="S13" s="92"/>
    </row>
    <row r="14" spans="1:19" ht="9.75" customHeight="1" x14ac:dyDescent="0.2">
      <c r="A14" s="12"/>
      <c r="B14" s="12"/>
      <c r="C14" s="12"/>
      <c r="D14" s="12"/>
      <c r="E14" s="12"/>
      <c r="F14" s="12"/>
      <c r="G14" s="12"/>
      <c r="H14" s="12"/>
      <c r="I14" s="12"/>
      <c r="J14" s="12"/>
      <c r="K14" s="12"/>
      <c r="L14" s="12"/>
      <c r="M14" s="12"/>
      <c r="N14" s="12"/>
      <c r="O14" s="12"/>
      <c r="P14" s="12"/>
      <c r="Q14" s="12"/>
      <c r="R14" s="12"/>
      <c r="S14" s="12"/>
    </row>
    <row r="15" spans="1:19" ht="16.5" customHeight="1" x14ac:dyDescent="0.2">
      <c r="A15" s="90" t="s">
        <v>8019</v>
      </c>
      <c r="B15" s="12"/>
      <c r="C15" s="12"/>
      <c r="D15" s="12"/>
      <c r="E15" s="12"/>
      <c r="F15" s="12"/>
      <c r="G15" s="12"/>
      <c r="H15" s="12"/>
      <c r="I15" s="12"/>
      <c r="J15" s="12"/>
      <c r="K15" s="12"/>
      <c r="L15" s="504" t="s">
        <v>281</v>
      </c>
      <c r="M15" s="504"/>
      <c r="N15" s="504"/>
      <c r="O15" s="504"/>
      <c r="P15" s="504"/>
      <c r="Q15" s="504"/>
      <c r="R15" s="504"/>
      <c r="S15" s="504"/>
    </row>
    <row r="16" spans="1:19" ht="16.5" customHeight="1" x14ac:dyDescent="0.2">
      <c r="A16" s="12"/>
      <c r="B16" s="12"/>
      <c r="C16" s="12"/>
      <c r="D16" s="12"/>
      <c r="E16" s="12"/>
      <c r="F16" s="12"/>
      <c r="G16" s="12"/>
      <c r="H16" s="12"/>
      <c r="I16" s="12"/>
      <c r="J16" s="12"/>
      <c r="K16" s="12"/>
      <c r="L16" s="504"/>
      <c r="M16" s="504"/>
      <c r="N16" s="504"/>
      <c r="O16" s="504"/>
      <c r="P16" s="504"/>
      <c r="Q16" s="504"/>
      <c r="R16" s="504"/>
      <c r="S16" s="504"/>
    </row>
    <row r="17" spans="1:19" ht="16.5" customHeight="1" x14ac:dyDescent="0.2">
      <c r="A17" s="12"/>
      <c r="B17" s="12"/>
      <c r="C17" s="12"/>
      <c r="D17" s="12"/>
      <c r="E17" s="12"/>
      <c r="F17" s="12"/>
      <c r="G17" s="12"/>
      <c r="H17" s="12"/>
      <c r="I17" s="12"/>
      <c r="J17" s="12"/>
      <c r="K17" s="12"/>
      <c r="L17" s="12"/>
      <c r="M17" s="12"/>
      <c r="N17" s="12"/>
      <c r="O17" s="12"/>
      <c r="P17" s="12"/>
      <c r="Q17" s="12"/>
      <c r="R17" s="12"/>
      <c r="S17" s="12"/>
    </row>
    <row r="18" spans="1:19" ht="16.5" customHeight="1" x14ac:dyDescent="0.2">
      <c r="A18" s="12"/>
      <c r="B18" s="12"/>
      <c r="C18" s="12"/>
      <c r="D18" s="12"/>
      <c r="E18" s="12"/>
      <c r="F18" s="12"/>
      <c r="G18" s="12"/>
      <c r="H18" s="12"/>
      <c r="I18" s="12"/>
      <c r="J18" s="12"/>
      <c r="K18" s="12"/>
      <c r="L18" s="12"/>
      <c r="M18" s="12"/>
      <c r="N18" s="12"/>
      <c r="O18" s="12"/>
      <c r="P18" s="12"/>
      <c r="Q18" s="12"/>
      <c r="R18" s="12"/>
      <c r="S18" s="12"/>
    </row>
    <row r="19" spans="1:19" ht="16.5" customHeight="1" x14ac:dyDescent="0.2">
      <c r="A19" s="12"/>
      <c r="B19" s="12"/>
      <c r="C19" s="12"/>
      <c r="D19" s="12"/>
      <c r="E19" s="12"/>
      <c r="F19" s="12"/>
      <c r="G19" s="12"/>
      <c r="H19" s="12"/>
      <c r="I19" s="12"/>
      <c r="J19" s="12"/>
      <c r="K19" s="12"/>
      <c r="L19" s="12"/>
      <c r="M19" s="12"/>
      <c r="N19" s="12"/>
      <c r="O19" s="12"/>
      <c r="P19" s="12"/>
      <c r="Q19" s="12"/>
      <c r="R19" s="12"/>
      <c r="S19" s="12"/>
    </row>
    <row r="20" spans="1:19" ht="16.5" customHeight="1" x14ac:dyDescent="0.2">
      <c r="A20" s="12"/>
      <c r="B20" s="12"/>
      <c r="C20" s="12"/>
      <c r="D20" s="12"/>
      <c r="E20" s="12"/>
      <c r="F20" s="12"/>
      <c r="G20" s="12"/>
      <c r="H20" s="12"/>
      <c r="I20" s="12"/>
      <c r="J20" s="12"/>
      <c r="K20" s="12"/>
      <c r="L20" s="12"/>
      <c r="M20" s="12"/>
      <c r="N20" s="12"/>
      <c r="O20" s="12"/>
      <c r="P20" s="12"/>
      <c r="Q20" s="12"/>
      <c r="R20" s="12"/>
      <c r="S20" s="12"/>
    </row>
    <row r="21" spans="1:19" ht="16.5" customHeight="1" x14ac:dyDescent="0.2">
      <c r="A21" s="12"/>
      <c r="B21" s="12"/>
      <c r="C21" s="12"/>
      <c r="D21" s="12"/>
      <c r="E21" s="12"/>
      <c r="F21" s="12"/>
      <c r="G21" s="12"/>
      <c r="H21" s="12"/>
      <c r="I21" s="12"/>
      <c r="J21" s="12"/>
      <c r="K21" s="12"/>
      <c r="L21" s="12"/>
      <c r="M21" s="12"/>
      <c r="N21" s="12"/>
      <c r="O21" s="12"/>
      <c r="P21" s="12"/>
      <c r="Q21" s="12"/>
      <c r="R21" s="12"/>
      <c r="S21" s="12"/>
    </row>
    <row r="22" spans="1:19" ht="16.5" customHeight="1" x14ac:dyDescent="0.2">
      <c r="A22" s="12"/>
      <c r="B22" s="12"/>
      <c r="C22" s="12"/>
      <c r="D22" s="12"/>
      <c r="E22" s="12"/>
      <c r="F22" s="12"/>
      <c r="G22" s="12"/>
      <c r="H22" s="12"/>
      <c r="I22" s="12"/>
      <c r="J22" s="12"/>
      <c r="K22" s="12"/>
      <c r="L22" s="12"/>
      <c r="M22" s="12"/>
      <c r="N22" s="12"/>
      <c r="O22" s="12"/>
      <c r="P22" s="12"/>
      <c r="Q22" s="12"/>
      <c r="R22" s="12"/>
      <c r="S22" s="12"/>
    </row>
    <row r="23" spans="1:19" ht="16.5" customHeight="1" x14ac:dyDescent="0.2">
      <c r="A23" s="12"/>
      <c r="B23" s="12"/>
      <c r="C23" s="12"/>
      <c r="D23" s="12"/>
      <c r="E23" s="12"/>
      <c r="F23" s="12"/>
      <c r="G23" s="12"/>
      <c r="H23" s="12"/>
      <c r="I23" s="12"/>
      <c r="J23" s="12"/>
      <c r="K23" s="12"/>
      <c r="L23" s="12"/>
      <c r="M23" s="12"/>
      <c r="N23" s="12"/>
      <c r="O23" s="12"/>
      <c r="P23" s="12"/>
      <c r="Q23" s="12"/>
      <c r="R23" s="12"/>
      <c r="S23" s="12"/>
    </row>
    <row r="24" spans="1:19" ht="16.5" customHeight="1" x14ac:dyDescent="0.2">
      <c r="A24" s="12"/>
      <c r="B24" s="12"/>
      <c r="C24" s="12"/>
      <c r="D24" s="12"/>
      <c r="E24" s="12"/>
      <c r="F24" s="12"/>
      <c r="G24" s="12"/>
      <c r="H24" s="12"/>
      <c r="I24" s="12"/>
      <c r="J24" s="12"/>
      <c r="K24" s="12"/>
      <c r="L24" s="12"/>
      <c r="M24" s="12"/>
      <c r="N24" s="12"/>
      <c r="O24" s="12"/>
      <c r="P24" s="12"/>
      <c r="Q24" s="12"/>
      <c r="R24" s="12"/>
      <c r="S24" s="12"/>
    </row>
    <row r="25" spans="1:19" ht="16.5" customHeight="1" x14ac:dyDescent="0.2">
      <c r="A25" s="12"/>
      <c r="B25" s="12"/>
      <c r="C25" s="12"/>
      <c r="D25" s="12"/>
      <c r="E25" s="12"/>
      <c r="F25" s="12"/>
      <c r="G25" s="12"/>
      <c r="H25" s="12"/>
      <c r="I25" s="12"/>
      <c r="J25" s="12"/>
      <c r="K25" s="12"/>
      <c r="L25" s="12"/>
      <c r="M25" s="12"/>
      <c r="N25" s="12"/>
      <c r="O25" s="12"/>
      <c r="P25" s="12"/>
      <c r="Q25" s="12"/>
      <c r="R25" s="12"/>
      <c r="S25" s="12"/>
    </row>
    <row r="26" spans="1:19" ht="16.5" customHeight="1" x14ac:dyDescent="0.2">
      <c r="A26" s="12"/>
      <c r="B26" s="12"/>
      <c r="C26" s="12"/>
      <c r="D26" s="12"/>
      <c r="E26" s="12"/>
      <c r="F26" s="12"/>
      <c r="G26" s="12"/>
      <c r="H26" s="12"/>
      <c r="I26" s="12"/>
      <c r="J26" s="12"/>
      <c r="K26" s="12"/>
      <c r="L26" s="12"/>
      <c r="M26" s="12"/>
      <c r="N26" s="12"/>
      <c r="O26" s="12"/>
      <c r="P26" s="12"/>
      <c r="Q26" s="12"/>
      <c r="R26" s="12"/>
      <c r="S26" s="12"/>
    </row>
    <row r="27" spans="1:19" ht="15" customHeight="1" x14ac:dyDescent="0.25">
      <c r="A27" s="33" t="s">
        <v>331</v>
      </c>
      <c r="B27" s="30"/>
      <c r="C27" s="30"/>
      <c r="D27" s="30"/>
      <c r="E27" s="30"/>
      <c r="F27" s="30"/>
      <c r="G27" s="30"/>
      <c r="H27" s="30"/>
      <c r="I27" s="30"/>
      <c r="J27" s="30"/>
      <c r="K27" s="30"/>
      <c r="L27" s="30"/>
      <c r="M27" s="30"/>
      <c r="N27" s="30"/>
      <c r="O27" s="30"/>
      <c r="P27" s="30"/>
      <c r="Q27" s="30"/>
      <c r="R27" s="30"/>
      <c r="S27" s="30"/>
    </row>
    <row r="28" spans="1:19" ht="6.75" customHeight="1" x14ac:dyDescent="0.2">
      <c r="A28" s="12"/>
      <c r="B28" s="12"/>
      <c r="C28" s="12"/>
      <c r="D28" s="12"/>
      <c r="E28" s="12"/>
      <c r="F28" s="12"/>
      <c r="G28" s="12"/>
      <c r="H28" s="12"/>
      <c r="I28" s="12"/>
      <c r="J28" s="12"/>
      <c r="K28" s="12"/>
      <c r="L28" s="12"/>
      <c r="M28" s="12"/>
      <c r="N28" s="12"/>
      <c r="O28" s="12"/>
      <c r="P28" s="12"/>
      <c r="Q28" s="12"/>
      <c r="R28" s="12"/>
      <c r="S28" s="12"/>
    </row>
    <row r="29" spans="1:19" x14ac:dyDescent="0.2">
      <c r="A29" s="80" t="s">
        <v>15784</v>
      </c>
      <c r="B29" s="12"/>
      <c r="C29" s="12"/>
      <c r="D29" s="12"/>
      <c r="E29" s="12"/>
      <c r="F29" s="12"/>
      <c r="G29" s="12"/>
      <c r="H29" s="12"/>
      <c r="I29" s="12"/>
      <c r="J29" s="12"/>
      <c r="K29" s="80" t="s">
        <v>247</v>
      </c>
      <c r="L29" s="12"/>
      <c r="M29" s="12"/>
      <c r="N29" s="35"/>
      <c r="O29" s="12"/>
      <c r="P29" s="12"/>
      <c r="Q29" s="12"/>
      <c r="R29" s="12"/>
      <c r="S29" s="12"/>
    </row>
    <row r="30" spans="1:19" ht="15" customHeight="1" x14ac:dyDescent="0.2">
      <c r="A30" s="12"/>
      <c r="B30" s="12"/>
      <c r="C30" s="12"/>
      <c r="D30" s="12"/>
      <c r="E30" s="12"/>
      <c r="F30" s="12"/>
      <c r="G30" s="12"/>
      <c r="H30" s="12"/>
      <c r="I30" s="12"/>
      <c r="J30" s="12"/>
      <c r="K30" s="12"/>
      <c r="L30" s="12"/>
      <c r="M30" s="12"/>
      <c r="N30" s="12"/>
      <c r="O30" s="12"/>
      <c r="P30" s="12"/>
      <c r="Q30" s="12"/>
      <c r="R30" s="12"/>
      <c r="S30" s="12"/>
    </row>
    <row r="31" spans="1:19" ht="15" customHeight="1" x14ac:dyDescent="0.2">
      <c r="A31" s="12"/>
      <c r="B31" s="12"/>
      <c r="C31" s="12"/>
      <c r="D31" s="12"/>
      <c r="E31" s="12"/>
      <c r="F31" s="12"/>
      <c r="G31" s="12"/>
      <c r="H31" s="12"/>
      <c r="I31" s="12"/>
      <c r="J31" s="12"/>
      <c r="K31" s="12"/>
      <c r="L31" s="12"/>
      <c r="M31" s="12"/>
      <c r="N31" s="12"/>
      <c r="O31" s="12"/>
      <c r="P31" s="12"/>
      <c r="Q31" s="12"/>
      <c r="R31" s="12"/>
      <c r="S31" s="12"/>
    </row>
    <row r="32" spans="1:19" ht="15" customHeight="1" x14ac:dyDescent="0.2">
      <c r="A32" s="12"/>
      <c r="B32" s="12"/>
      <c r="C32" s="12"/>
      <c r="D32" s="12"/>
      <c r="E32" s="12"/>
      <c r="F32" s="12"/>
      <c r="G32" s="12"/>
      <c r="H32" s="12"/>
      <c r="I32" s="12"/>
      <c r="J32" s="12"/>
      <c r="K32" s="12"/>
      <c r="L32" s="12"/>
      <c r="M32" s="12"/>
      <c r="N32" s="12"/>
      <c r="O32" s="12"/>
      <c r="P32" s="12"/>
      <c r="Q32" s="12"/>
      <c r="R32" s="12"/>
      <c r="S32" s="12"/>
    </row>
    <row r="33" spans="1:19" ht="15" customHeight="1" x14ac:dyDescent="0.2">
      <c r="A33" s="12"/>
      <c r="B33" s="12"/>
      <c r="C33" s="12"/>
      <c r="D33" s="12"/>
      <c r="E33" s="12"/>
      <c r="F33" s="12"/>
      <c r="G33" s="12"/>
      <c r="H33" s="12"/>
      <c r="I33" s="12"/>
      <c r="J33" s="12"/>
      <c r="K33" s="12"/>
      <c r="L33" s="12"/>
      <c r="M33" s="12"/>
      <c r="N33" s="12"/>
      <c r="O33" s="12"/>
      <c r="P33" s="12"/>
      <c r="Q33" s="12"/>
      <c r="R33" s="12"/>
      <c r="S33" s="12"/>
    </row>
    <row r="34" spans="1:19" ht="15" customHeight="1" x14ac:dyDescent="0.2">
      <c r="A34" s="12"/>
      <c r="B34" s="12"/>
      <c r="C34" s="12"/>
      <c r="D34" s="12"/>
      <c r="E34" s="12"/>
      <c r="F34" s="12"/>
      <c r="G34" s="12"/>
      <c r="H34" s="12"/>
      <c r="I34" s="12"/>
      <c r="J34" s="12"/>
      <c r="K34" s="12"/>
      <c r="L34" s="12"/>
      <c r="M34" s="12"/>
      <c r="N34" s="12"/>
      <c r="O34" s="12"/>
      <c r="P34" s="12"/>
      <c r="Q34" s="12"/>
      <c r="R34" s="12"/>
      <c r="S34" s="12"/>
    </row>
    <row r="35" spans="1:19" ht="15" customHeight="1" x14ac:dyDescent="0.2">
      <c r="A35" s="12"/>
      <c r="B35" s="12"/>
      <c r="C35" s="12"/>
      <c r="D35" s="12"/>
      <c r="E35" s="12"/>
      <c r="F35" s="12"/>
      <c r="G35" s="12"/>
      <c r="H35" s="12"/>
      <c r="I35" s="12"/>
      <c r="J35" s="12"/>
      <c r="K35" s="12"/>
      <c r="L35" s="12"/>
      <c r="M35" s="12"/>
      <c r="N35" s="12"/>
      <c r="O35" s="12"/>
      <c r="P35" s="12"/>
      <c r="Q35" s="12"/>
      <c r="R35" s="12"/>
      <c r="S35" s="12"/>
    </row>
    <row r="36" spans="1:19" ht="15" customHeight="1" x14ac:dyDescent="0.2">
      <c r="A36" s="12"/>
      <c r="B36" s="12"/>
      <c r="C36" s="12"/>
      <c r="D36" s="12"/>
      <c r="E36" s="12"/>
      <c r="F36" s="12"/>
      <c r="G36" s="12"/>
      <c r="H36" s="12"/>
      <c r="I36" s="12"/>
      <c r="J36" s="12"/>
      <c r="K36" s="12"/>
      <c r="L36" s="12"/>
      <c r="M36" s="12"/>
      <c r="N36" s="12"/>
      <c r="O36" s="12"/>
      <c r="P36" s="12"/>
      <c r="Q36" s="12"/>
      <c r="R36" s="12"/>
      <c r="S36" s="12"/>
    </row>
    <row r="37" spans="1:19" ht="15" customHeight="1" x14ac:dyDescent="0.2">
      <c r="A37" s="12"/>
      <c r="B37" s="12"/>
      <c r="C37" s="12"/>
      <c r="D37" s="12"/>
      <c r="E37" s="12"/>
      <c r="F37" s="12"/>
      <c r="G37" s="12"/>
      <c r="H37" s="12"/>
      <c r="I37" s="12"/>
      <c r="J37" s="12"/>
      <c r="K37" s="12"/>
      <c r="L37" s="12"/>
      <c r="M37" s="12"/>
      <c r="N37" s="12"/>
      <c r="O37" s="12"/>
      <c r="P37" s="12"/>
      <c r="Q37" s="12"/>
      <c r="R37" s="12"/>
      <c r="S37" s="12"/>
    </row>
    <row r="38" spans="1:19" ht="15" customHeight="1" x14ac:dyDescent="0.2">
      <c r="A38" s="12"/>
      <c r="B38" s="12"/>
      <c r="C38" s="12"/>
      <c r="D38" s="12"/>
      <c r="E38" s="12"/>
      <c r="F38" s="12"/>
      <c r="G38" s="12"/>
      <c r="H38" s="12"/>
      <c r="I38" s="12"/>
      <c r="J38" s="12"/>
      <c r="K38" s="12"/>
      <c r="L38" s="12"/>
      <c r="M38" s="12"/>
      <c r="N38" s="12"/>
      <c r="O38" s="12"/>
      <c r="P38" s="12"/>
      <c r="Q38" s="12"/>
      <c r="R38" s="12"/>
      <c r="S38" s="12"/>
    </row>
    <row r="39" spans="1:19" ht="15" customHeight="1" x14ac:dyDescent="0.25">
      <c r="A39" s="33" t="s">
        <v>248</v>
      </c>
      <c r="B39" s="30"/>
      <c r="C39" s="30"/>
      <c r="D39" s="30"/>
      <c r="E39" s="30"/>
      <c r="F39" s="30"/>
      <c r="G39" s="30"/>
      <c r="H39" s="30"/>
      <c r="I39" s="30"/>
      <c r="J39" s="30"/>
      <c r="K39" s="30"/>
      <c r="L39" s="30"/>
      <c r="M39" s="30"/>
      <c r="N39" s="30"/>
      <c r="O39" s="30"/>
      <c r="P39" s="30"/>
      <c r="Q39" s="30"/>
      <c r="R39" s="30"/>
      <c r="S39" s="30"/>
    </row>
    <row r="40" spans="1:19" ht="15" customHeight="1" x14ac:dyDescent="0.2">
      <c r="A40" s="81"/>
      <c r="B40" s="81"/>
      <c r="C40" s="82"/>
      <c r="D40" s="82"/>
      <c r="E40" s="82"/>
      <c r="F40" s="82"/>
      <c r="G40" s="82"/>
      <c r="H40" s="82"/>
      <c r="I40" s="82"/>
      <c r="J40" s="73"/>
      <c r="K40" s="81"/>
      <c r="L40" s="73"/>
      <c r="M40" s="73"/>
      <c r="N40" s="73"/>
      <c r="O40" s="73"/>
      <c r="P40" s="73"/>
      <c r="Q40" s="73"/>
      <c r="R40" s="73"/>
      <c r="S40" s="73"/>
    </row>
    <row r="41" spans="1:19" ht="15" customHeight="1" x14ac:dyDescent="0.2">
      <c r="A41" s="12"/>
      <c r="B41" s="12"/>
      <c r="C41" s="12"/>
      <c r="D41" s="12"/>
      <c r="E41" s="12"/>
      <c r="F41" s="12"/>
      <c r="G41" s="12"/>
      <c r="H41" s="12"/>
      <c r="I41" s="12"/>
      <c r="J41" s="12"/>
      <c r="K41" s="12"/>
      <c r="L41" s="12"/>
      <c r="M41" s="12"/>
      <c r="N41" s="12"/>
      <c r="O41" s="12"/>
      <c r="P41" s="12"/>
      <c r="Q41" s="12"/>
      <c r="R41" s="12"/>
      <c r="S41" s="12"/>
    </row>
    <row r="42" spans="1:19" ht="15" customHeight="1" x14ac:dyDescent="0.2">
      <c r="A42" s="12"/>
      <c r="B42" s="12"/>
      <c r="C42" s="12"/>
      <c r="D42" s="12"/>
      <c r="E42" s="12"/>
      <c r="F42" s="12"/>
      <c r="G42" s="12"/>
      <c r="H42" s="12"/>
      <c r="I42" s="12"/>
      <c r="J42" s="12"/>
      <c r="K42" s="12"/>
      <c r="L42" s="12"/>
      <c r="M42" s="12"/>
      <c r="N42" s="12"/>
      <c r="O42" s="12"/>
      <c r="P42" s="12"/>
      <c r="Q42" s="12"/>
      <c r="R42" s="12"/>
      <c r="S42" s="12"/>
    </row>
    <row r="43" spans="1:19" ht="15" customHeight="1" x14ac:dyDescent="0.2">
      <c r="A43" s="12"/>
      <c r="B43" s="12"/>
      <c r="C43" s="12"/>
      <c r="D43" s="12"/>
      <c r="E43" s="12"/>
      <c r="F43" s="12"/>
      <c r="G43" s="12"/>
      <c r="H43" s="12"/>
      <c r="I43" s="12"/>
      <c r="J43" s="12"/>
      <c r="K43" s="12"/>
      <c r="L43" s="12"/>
      <c r="M43" s="12"/>
      <c r="N43" s="12"/>
      <c r="O43" s="12"/>
      <c r="P43" s="12"/>
      <c r="Q43" s="12"/>
      <c r="R43" s="12"/>
      <c r="S43" s="12"/>
    </row>
    <row r="44" spans="1:19" ht="15" customHeight="1" x14ac:dyDescent="0.2">
      <c r="A44" s="12"/>
      <c r="B44" s="12"/>
      <c r="C44" s="12"/>
      <c r="D44" s="12"/>
      <c r="E44" s="12"/>
      <c r="F44" s="12"/>
      <c r="G44" s="12"/>
      <c r="H44" s="12"/>
      <c r="I44" s="12"/>
      <c r="J44" s="12"/>
      <c r="K44" s="12"/>
      <c r="L44" s="12"/>
      <c r="M44" s="12"/>
      <c r="N44" s="12"/>
      <c r="O44" s="12"/>
      <c r="P44" s="12"/>
      <c r="Q44" s="12"/>
      <c r="R44" s="12"/>
      <c r="S44" s="12"/>
    </row>
    <row r="45" spans="1:19" ht="15" customHeight="1" x14ac:dyDescent="0.2">
      <c r="A45" s="12"/>
      <c r="B45" s="12"/>
      <c r="C45" s="12"/>
      <c r="D45" s="12"/>
      <c r="E45" s="12"/>
      <c r="F45" s="12"/>
      <c r="G45" s="12"/>
      <c r="H45" s="12"/>
      <c r="I45" s="12"/>
      <c r="J45" s="12"/>
      <c r="K45" s="12"/>
      <c r="L45" s="12"/>
      <c r="M45" s="12"/>
      <c r="N45" s="12"/>
      <c r="O45" s="12"/>
      <c r="P45" s="12"/>
      <c r="Q45" s="12"/>
      <c r="R45" s="12"/>
      <c r="S45" s="12"/>
    </row>
    <row r="46" spans="1:19" ht="15" customHeight="1" x14ac:dyDescent="0.2">
      <c r="A46" s="12"/>
      <c r="B46" s="12"/>
      <c r="C46" s="12"/>
      <c r="D46" s="12"/>
      <c r="E46" s="12"/>
      <c r="F46" s="12"/>
      <c r="G46" s="12"/>
      <c r="H46" s="12"/>
      <c r="I46" s="12"/>
      <c r="J46" s="12"/>
      <c r="K46" s="12"/>
      <c r="L46" s="12"/>
      <c r="M46" s="12"/>
      <c r="N46" s="12"/>
      <c r="O46" s="12"/>
      <c r="P46" s="12"/>
      <c r="Q46" s="12"/>
      <c r="R46" s="12"/>
      <c r="S46" s="12"/>
    </row>
    <row r="47" spans="1:19" ht="15" customHeight="1" x14ac:dyDescent="0.2">
      <c r="A47" s="12"/>
      <c r="B47" s="12"/>
      <c r="C47" s="12"/>
      <c r="D47" s="12"/>
      <c r="E47" s="12"/>
      <c r="F47" s="12"/>
      <c r="G47" s="12"/>
      <c r="H47" s="12"/>
      <c r="I47" s="12"/>
      <c r="J47" s="12"/>
      <c r="K47" s="12"/>
      <c r="L47" s="12"/>
      <c r="M47" s="12"/>
      <c r="N47" s="12"/>
      <c r="O47" s="12"/>
      <c r="P47" s="12"/>
      <c r="Q47" s="12"/>
      <c r="R47" s="12"/>
      <c r="S47" s="12"/>
    </row>
    <row r="48" spans="1:19" ht="15" customHeight="1" x14ac:dyDescent="0.2">
      <c r="A48" s="12"/>
      <c r="B48" s="12"/>
      <c r="C48" s="12"/>
      <c r="D48" s="12"/>
      <c r="E48" s="12"/>
      <c r="F48" s="12"/>
      <c r="G48" s="12"/>
      <c r="H48" s="12"/>
      <c r="I48" s="12"/>
      <c r="J48" s="12"/>
      <c r="K48" s="12"/>
      <c r="L48" s="12"/>
      <c r="M48" s="12"/>
      <c r="N48" s="12"/>
      <c r="O48" s="12"/>
      <c r="P48" s="12"/>
      <c r="Q48" s="12"/>
      <c r="R48" s="12"/>
      <c r="S48" s="12"/>
    </row>
    <row r="49" spans="1:19" ht="15" customHeight="1" x14ac:dyDescent="0.2">
      <c r="A49" s="12"/>
      <c r="B49" s="12"/>
      <c r="C49" s="12"/>
      <c r="D49" s="12"/>
      <c r="E49" s="12"/>
      <c r="F49" s="12"/>
      <c r="G49" s="12"/>
      <c r="H49" s="12"/>
      <c r="I49" s="12"/>
      <c r="J49" s="12"/>
      <c r="K49" s="12"/>
      <c r="L49" s="12"/>
      <c r="M49" s="12"/>
      <c r="N49" s="12"/>
      <c r="O49" s="12"/>
      <c r="P49" s="12"/>
      <c r="Q49" s="12"/>
      <c r="R49" s="12"/>
      <c r="S49" s="12"/>
    </row>
    <row r="50" spans="1:19" ht="15" customHeight="1" x14ac:dyDescent="0.2">
      <c r="A50" s="12"/>
      <c r="B50" s="12"/>
      <c r="C50" s="12"/>
      <c r="D50" s="12"/>
      <c r="E50" s="12"/>
      <c r="F50" s="12"/>
      <c r="G50" s="12"/>
      <c r="H50" s="12"/>
      <c r="I50" s="12"/>
      <c r="J50" s="12"/>
      <c r="K50" s="12"/>
      <c r="L50" s="12"/>
      <c r="M50" s="12"/>
      <c r="N50" s="12"/>
      <c r="O50" s="12"/>
      <c r="P50" s="12"/>
      <c r="Q50" s="12"/>
      <c r="R50" s="12"/>
      <c r="S50" s="12"/>
    </row>
    <row r="51" spans="1:19" ht="15" customHeight="1" x14ac:dyDescent="0.2">
      <c r="A51" s="12"/>
      <c r="B51" s="12"/>
      <c r="C51" s="12"/>
      <c r="D51" s="12"/>
      <c r="E51" s="12"/>
      <c r="F51" s="12"/>
      <c r="G51" s="12"/>
      <c r="H51" s="12"/>
      <c r="I51" s="12"/>
      <c r="J51" s="12"/>
      <c r="K51" s="12"/>
      <c r="L51" s="12"/>
      <c r="M51" s="12"/>
      <c r="N51" s="12"/>
      <c r="O51" s="12"/>
      <c r="P51" s="12"/>
      <c r="Q51" s="12"/>
      <c r="R51" s="12"/>
      <c r="S51" s="12"/>
    </row>
    <row r="52" spans="1:19" ht="15" customHeight="1" x14ac:dyDescent="0.2">
      <c r="A52" s="12"/>
      <c r="B52" s="12"/>
      <c r="C52" s="12"/>
      <c r="D52" s="12"/>
      <c r="E52" s="12"/>
      <c r="F52" s="12"/>
      <c r="G52" s="12"/>
      <c r="H52" s="12"/>
      <c r="I52" s="12"/>
      <c r="J52" s="12"/>
      <c r="K52" s="12"/>
      <c r="L52" s="12"/>
      <c r="M52" s="12"/>
      <c r="N52" s="12"/>
      <c r="O52" s="12"/>
      <c r="P52" s="12"/>
      <c r="Q52" s="12"/>
      <c r="R52" s="12"/>
      <c r="S52" s="12"/>
    </row>
    <row r="53" spans="1:19" ht="15" customHeight="1" x14ac:dyDescent="0.2">
      <c r="A53" s="12"/>
      <c r="B53" s="12"/>
      <c r="C53" s="12"/>
      <c r="D53" s="12"/>
      <c r="E53" s="12"/>
      <c r="F53" s="12"/>
      <c r="G53" s="12"/>
      <c r="H53" s="12"/>
      <c r="I53" s="12"/>
      <c r="J53" s="12"/>
      <c r="K53" s="12"/>
      <c r="L53" s="12"/>
      <c r="M53" s="12"/>
      <c r="N53" s="12"/>
      <c r="O53" s="12"/>
      <c r="P53" s="12"/>
      <c r="Q53" s="12"/>
      <c r="R53" s="12"/>
      <c r="S53" s="12"/>
    </row>
    <row r="54" spans="1:19" ht="15" customHeight="1" x14ac:dyDescent="0.2">
      <c r="A54" s="12"/>
      <c r="B54" s="12"/>
      <c r="C54" s="12"/>
      <c r="D54" s="12"/>
      <c r="E54" s="12"/>
      <c r="F54" s="12"/>
      <c r="G54" s="12"/>
      <c r="H54" s="12"/>
      <c r="I54" s="12"/>
      <c r="J54" s="12"/>
      <c r="K54" s="12"/>
      <c r="L54" s="12"/>
      <c r="M54" s="12"/>
      <c r="N54" s="12"/>
      <c r="O54" s="12"/>
      <c r="P54" s="12"/>
      <c r="Q54" s="12"/>
      <c r="R54" s="12"/>
      <c r="S54" s="12"/>
    </row>
    <row r="55" spans="1:19" ht="15" customHeight="1" x14ac:dyDescent="0.2">
      <c r="A55" s="12"/>
      <c r="B55" s="12"/>
      <c r="C55" s="12"/>
      <c r="D55" s="12"/>
      <c r="E55" s="12"/>
      <c r="F55" s="12"/>
      <c r="G55" s="12"/>
      <c r="H55" s="12"/>
      <c r="I55" s="12"/>
      <c r="J55" s="12"/>
      <c r="K55" s="12"/>
      <c r="L55" s="12"/>
      <c r="M55" s="12"/>
      <c r="N55" s="12"/>
      <c r="O55" s="12"/>
      <c r="P55" s="12"/>
      <c r="Q55" s="12"/>
      <c r="R55" s="12"/>
      <c r="S55" s="12"/>
    </row>
    <row r="56" spans="1:19" ht="15" customHeight="1" x14ac:dyDescent="0.2">
      <c r="A56" s="12"/>
      <c r="B56" s="12"/>
      <c r="C56" s="12"/>
      <c r="D56" s="12"/>
      <c r="E56" s="12"/>
      <c r="F56" s="12"/>
      <c r="G56" s="12"/>
      <c r="H56" s="12"/>
      <c r="I56" s="12"/>
      <c r="J56" s="12"/>
      <c r="K56" s="12"/>
      <c r="L56" s="12"/>
      <c r="M56" s="12"/>
      <c r="N56" s="12"/>
      <c r="O56" s="12"/>
      <c r="P56" s="12"/>
      <c r="Q56" s="12"/>
      <c r="R56" s="12"/>
      <c r="S56" s="12"/>
    </row>
    <row r="57" spans="1:19" ht="15" customHeight="1" x14ac:dyDescent="0.2">
      <c r="A57" s="12"/>
      <c r="B57" s="12"/>
      <c r="C57" s="12"/>
      <c r="D57" s="12"/>
      <c r="E57" s="12"/>
      <c r="F57" s="12"/>
      <c r="G57" s="12"/>
      <c r="H57" s="12"/>
      <c r="I57" s="12"/>
      <c r="J57" s="12"/>
      <c r="K57" s="12"/>
      <c r="L57" s="12"/>
      <c r="M57" s="12"/>
      <c r="N57" s="12"/>
      <c r="O57" s="12"/>
      <c r="P57" s="12"/>
      <c r="Q57" s="12"/>
      <c r="R57" s="12"/>
      <c r="S57" s="12"/>
    </row>
    <row r="58" spans="1:19" ht="15" customHeight="1" x14ac:dyDescent="0.25">
      <c r="A58" s="27"/>
      <c r="B58" s="12"/>
      <c r="C58" s="12"/>
      <c r="D58" s="12"/>
      <c r="E58" s="12"/>
      <c r="F58" s="12"/>
      <c r="G58" s="12"/>
      <c r="H58" s="12"/>
      <c r="I58" s="12"/>
      <c r="J58" s="12"/>
      <c r="K58" s="12"/>
      <c r="L58" s="12"/>
      <c r="M58" s="12"/>
      <c r="N58" s="12"/>
      <c r="O58" s="12"/>
      <c r="P58" s="12"/>
      <c r="Q58" s="12"/>
      <c r="R58" s="12"/>
      <c r="S58" s="12"/>
    </row>
    <row r="59" spans="1:19" ht="15" customHeight="1" x14ac:dyDescent="0.2">
      <c r="A59" s="496"/>
      <c r="B59" s="496"/>
      <c r="C59" s="496"/>
      <c r="D59" s="496"/>
      <c r="E59" s="496"/>
      <c r="F59" s="496"/>
      <c r="G59" s="496"/>
      <c r="H59" s="496"/>
      <c r="I59" s="496"/>
      <c r="J59" s="497"/>
      <c r="K59" s="498"/>
      <c r="L59" s="498"/>
      <c r="M59" s="498"/>
      <c r="N59" s="498"/>
      <c r="O59" s="498"/>
      <c r="P59" s="498"/>
      <c r="Q59" s="498"/>
      <c r="R59" s="498"/>
      <c r="S59" s="498"/>
    </row>
    <row r="60" spans="1:19" ht="15" customHeight="1" x14ac:dyDescent="0.2">
      <c r="A60" s="496"/>
      <c r="B60" s="496"/>
      <c r="C60" s="496"/>
      <c r="D60" s="496"/>
      <c r="E60" s="496"/>
      <c r="F60" s="496"/>
      <c r="G60" s="496"/>
      <c r="H60" s="496"/>
      <c r="I60" s="496"/>
      <c r="J60" s="497"/>
      <c r="K60" s="498"/>
      <c r="L60" s="498"/>
      <c r="M60" s="498"/>
      <c r="N60" s="498"/>
      <c r="O60" s="498"/>
      <c r="P60" s="498"/>
      <c r="Q60" s="498"/>
      <c r="R60" s="498"/>
      <c r="S60" s="498"/>
    </row>
    <row r="61" spans="1:19" ht="15" customHeight="1" x14ac:dyDescent="0.2">
      <c r="A61" s="496"/>
      <c r="B61" s="496"/>
      <c r="C61" s="496"/>
      <c r="D61" s="496"/>
      <c r="E61" s="496"/>
      <c r="F61" s="496"/>
      <c r="G61" s="496"/>
      <c r="H61" s="496"/>
      <c r="I61" s="496"/>
      <c r="J61" s="497"/>
      <c r="K61" s="498"/>
      <c r="L61" s="498"/>
      <c r="M61" s="498"/>
      <c r="N61" s="498"/>
      <c r="O61" s="498"/>
      <c r="P61" s="498"/>
      <c r="Q61" s="498"/>
      <c r="R61" s="498"/>
      <c r="S61" s="498"/>
    </row>
    <row r="62" spans="1:19" ht="15" customHeight="1" x14ac:dyDescent="0.2">
      <c r="A62" s="496"/>
      <c r="B62" s="496"/>
      <c r="C62" s="496"/>
      <c r="D62" s="496"/>
      <c r="E62" s="496"/>
      <c r="F62" s="496"/>
      <c r="G62" s="496"/>
      <c r="H62" s="496"/>
      <c r="I62" s="496"/>
      <c r="J62" s="497"/>
      <c r="K62" s="498"/>
      <c r="L62" s="498"/>
      <c r="M62" s="498"/>
      <c r="N62" s="498"/>
      <c r="O62" s="498"/>
      <c r="P62" s="498"/>
      <c r="Q62" s="498"/>
      <c r="R62" s="498"/>
      <c r="S62" s="498"/>
    </row>
    <row r="63" spans="1:19" ht="15" customHeight="1" x14ac:dyDescent="0.2">
      <c r="A63" s="496"/>
      <c r="B63" s="496"/>
      <c r="C63" s="496"/>
      <c r="D63" s="496"/>
      <c r="E63" s="496"/>
      <c r="F63" s="496"/>
      <c r="G63" s="496"/>
      <c r="H63" s="496"/>
      <c r="I63" s="496"/>
      <c r="J63" s="497"/>
      <c r="K63" s="498"/>
      <c r="L63" s="498"/>
      <c r="M63" s="498"/>
      <c r="N63" s="498"/>
      <c r="O63" s="498"/>
      <c r="P63" s="498"/>
      <c r="Q63" s="498"/>
      <c r="R63" s="498"/>
      <c r="S63" s="498"/>
    </row>
    <row r="64" spans="1:19" ht="15" customHeight="1" x14ac:dyDescent="0.2">
      <c r="A64" s="496"/>
      <c r="B64" s="496"/>
      <c r="C64" s="496"/>
      <c r="D64" s="496"/>
      <c r="E64" s="496"/>
      <c r="F64" s="496"/>
      <c r="G64" s="496"/>
      <c r="H64" s="496"/>
      <c r="I64" s="496"/>
      <c r="J64" s="497"/>
      <c r="K64" s="498"/>
      <c r="L64" s="498"/>
      <c r="M64" s="498"/>
      <c r="N64" s="498"/>
      <c r="O64" s="498"/>
      <c r="P64" s="498"/>
      <c r="Q64" s="498"/>
      <c r="R64" s="498"/>
      <c r="S64" s="498"/>
    </row>
    <row r="65" spans="1:19" ht="15" customHeight="1" x14ac:dyDescent="0.2">
      <c r="A65" s="496"/>
      <c r="B65" s="496"/>
      <c r="C65" s="496"/>
      <c r="D65" s="496"/>
      <c r="E65" s="496"/>
      <c r="F65" s="496"/>
      <c r="G65" s="496"/>
      <c r="H65" s="496"/>
      <c r="I65" s="496"/>
      <c r="J65" s="497"/>
      <c r="K65" s="498"/>
      <c r="L65" s="498"/>
      <c r="M65" s="498"/>
      <c r="N65" s="498"/>
      <c r="O65" s="498"/>
      <c r="P65" s="498"/>
      <c r="Q65" s="498"/>
      <c r="R65" s="498"/>
      <c r="S65" s="498"/>
    </row>
    <row r="66" spans="1:19" ht="15" customHeight="1" x14ac:dyDescent="0.2">
      <c r="A66" s="496"/>
      <c r="B66" s="496"/>
      <c r="C66" s="496"/>
      <c r="D66" s="496"/>
      <c r="E66" s="496"/>
      <c r="F66" s="496"/>
      <c r="G66" s="496"/>
      <c r="H66" s="496"/>
      <c r="I66" s="496"/>
      <c r="J66" s="497"/>
      <c r="K66" s="498"/>
      <c r="L66" s="498"/>
      <c r="M66" s="498"/>
      <c r="N66" s="498"/>
      <c r="O66" s="498"/>
      <c r="P66" s="498"/>
      <c r="Q66" s="498"/>
      <c r="R66" s="498"/>
      <c r="S66" s="498"/>
    </row>
    <row r="67" spans="1:19" ht="15" customHeight="1" x14ac:dyDescent="0.2">
      <c r="A67" s="496"/>
      <c r="B67" s="496"/>
      <c r="C67" s="496"/>
      <c r="D67" s="496"/>
      <c r="E67" s="496"/>
      <c r="F67" s="496"/>
      <c r="G67" s="496"/>
      <c r="H67" s="496"/>
      <c r="I67" s="496"/>
      <c r="J67" s="497"/>
      <c r="K67" s="498"/>
      <c r="L67" s="498"/>
      <c r="M67" s="498"/>
      <c r="N67" s="498"/>
      <c r="O67" s="498"/>
      <c r="P67" s="498"/>
      <c r="Q67" s="498"/>
      <c r="R67" s="498"/>
      <c r="S67" s="498"/>
    </row>
    <row r="68" spans="1:19" ht="15" customHeight="1" x14ac:dyDescent="0.2">
      <c r="A68" s="496"/>
      <c r="B68" s="496"/>
      <c r="C68" s="496"/>
      <c r="D68" s="496"/>
      <c r="E68" s="496"/>
      <c r="F68" s="496"/>
      <c r="G68" s="496"/>
      <c r="H68" s="496"/>
      <c r="I68" s="496"/>
      <c r="J68" s="497"/>
      <c r="K68" s="498"/>
      <c r="L68" s="498"/>
      <c r="M68" s="498"/>
      <c r="N68" s="498"/>
      <c r="O68" s="498"/>
      <c r="P68" s="498"/>
      <c r="Q68" s="498"/>
      <c r="R68" s="498"/>
      <c r="S68" s="498"/>
    </row>
    <row r="69" spans="1:19" ht="15" customHeight="1" x14ac:dyDescent="0.2">
      <c r="A69" s="496"/>
      <c r="B69" s="496"/>
      <c r="C69" s="496"/>
      <c r="D69" s="496"/>
      <c r="E69" s="496"/>
      <c r="F69" s="496"/>
      <c r="G69" s="496"/>
      <c r="H69" s="496"/>
      <c r="I69" s="496"/>
      <c r="J69" s="497"/>
      <c r="K69" s="498"/>
      <c r="L69" s="498"/>
      <c r="M69" s="498"/>
      <c r="N69" s="498"/>
      <c r="O69" s="498"/>
      <c r="P69" s="498"/>
      <c r="Q69" s="498"/>
      <c r="R69" s="498"/>
      <c r="S69" s="498"/>
    </row>
    <row r="70" spans="1:19" ht="15" customHeight="1" x14ac:dyDescent="0.2">
      <c r="A70" s="496"/>
      <c r="B70" s="496"/>
      <c r="C70" s="496"/>
      <c r="D70" s="496"/>
      <c r="E70" s="496"/>
      <c r="F70" s="496"/>
      <c r="G70" s="496"/>
      <c r="H70" s="496"/>
      <c r="I70" s="496"/>
      <c r="J70" s="497"/>
      <c r="K70" s="498"/>
      <c r="L70" s="498"/>
      <c r="M70" s="498"/>
      <c r="N70" s="498"/>
      <c r="O70" s="498"/>
      <c r="P70" s="498"/>
      <c r="Q70" s="498"/>
      <c r="R70" s="498"/>
      <c r="S70" s="498"/>
    </row>
    <row r="71" spans="1:19" ht="15" customHeight="1" x14ac:dyDescent="0.2">
      <c r="A71" s="496"/>
      <c r="B71" s="496"/>
      <c r="C71" s="496"/>
      <c r="D71" s="496"/>
      <c r="E71" s="496"/>
      <c r="F71" s="496"/>
      <c r="G71" s="496"/>
      <c r="H71" s="496"/>
      <c r="I71" s="496"/>
      <c r="J71" s="497"/>
      <c r="K71" s="498"/>
      <c r="L71" s="498"/>
      <c r="M71" s="498"/>
      <c r="N71" s="498"/>
      <c r="O71" s="498"/>
      <c r="P71" s="498"/>
      <c r="Q71" s="498"/>
      <c r="R71" s="498"/>
      <c r="S71" s="498"/>
    </row>
    <row r="72" spans="1:19" ht="15" customHeight="1" x14ac:dyDescent="0.2">
      <c r="A72" s="496"/>
      <c r="B72" s="496"/>
      <c r="C72" s="496"/>
      <c r="D72" s="496"/>
      <c r="E72" s="496"/>
      <c r="F72" s="496"/>
      <c r="G72" s="496"/>
      <c r="H72" s="496"/>
      <c r="I72" s="496"/>
      <c r="J72" s="497"/>
      <c r="K72" s="498"/>
      <c r="L72" s="498"/>
      <c r="M72" s="498"/>
      <c r="N72" s="498"/>
      <c r="O72" s="498"/>
      <c r="P72" s="498"/>
      <c r="Q72" s="498"/>
      <c r="R72" s="498"/>
      <c r="S72" s="498"/>
    </row>
    <row r="73" spans="1:19" ht="15" customHeight="1" x14ac:dyDescent="0.2">
      <c r="A73" s="496"/>
      <c r="B73" s="496"/>
      <c r="C73" s="496"/>
      <c r="D73" s="496"/>
      <c r="E73" s="496"/>
      <c r="F73" s="496"/>
      <c r="G73" s="496"/>
      <c r="H73" s="496"/>
      <c r="I73" s="496"/>
      <c r="J73" s="497"/>
      <c r="K73" s="498"/>
      <c r="L73" s="498"/>
      <c r="M73" s="498"/>
      <c r="N73" s="498"/>
      <c r="O73" s="498"/>
      <c r="P73" s="498"/>
      <c r="Q73" s="498"/>
      <c r="R73" s="498"/>
      <c r="S73" s="498"/>
    </row>
    <row r="74" spans="1:19" ht="15" customHeight="1" x14ac:dyDescent="0.2">
      <c r="A74" s="496"/>
      <c r="B74" s="496"/>
      <c r="C74" s="496"/>
      <c r="D74" s="496"/>
      <c r="E74" s="496"/>
      <c r="F74" s="496"/>
      <c r="G74" s="496"/>
      <c r="H74" s="496"/>
      <c r="I74" s="496"/>
      <c r="J74" s="497"/>
      <c r="K74" s="498"/>
      <c r="L74" s="498"/>
      <c r="M74" s="498"/>
      <c r="N74" s="498"/>
      <c r="O74" s="498"/>
      <c r="P74" s="498"/>
      <c r="Q74" s="498"/>
      <c r="R74" s="498"/>
      <c r="S74" s="498"/>
    </row>
    <row r="75" spans="1:19" ht="15" customHeight="1" x14ac:dyDescent="0.2">
      <c r="A75" s="496"/>
      <c r="B75" s="496"/>
      <c r="C75" s="496"/>
      <c r="D75" s="496"/>
      <c r="E75" s="496"/>
      <c r="F75" s="496"/>
      <c r="G75" s="496"/>
      <c r="H75" s="496"/>
      <c r="I75" s="496"/>
      <c r="J75" s="497"/>
      <c r="K75" s="498"/>
      <c r="L75" s="498"/>
      <c r="M75" s="498"/>
      <c r="N75" s="498"/>
      <c r="O75" s="498"/>
      <c r="P75" s="498"/>
      <c r="Q75" s="498"/>
      <c r="R75" s="498"/>
      <c r="S75" s="498"/>
    </row>
    <row r="76" spans="1:19" ht="15" customHeight="1" x14ac:dyDescent="0.2">
      <c r="A76" s="496"/>
      <c r="B76" s="496"/>
      <c r="C76" s="496"/>
      <c r="D76" s="496"/>
      <c r="E76" s="496"/>
      <c r="F76" s="496"/>
      <c r="G76" s="496"/>
      <c r="H76" s="496"/>
      <c r="I76" s="496"/>
      <c r="J76" s="497"/>
      <c r="K76" s="498"/>
      <c r="L76" s="498"/>
      <c r="M76" s="498"/>
      <c r="N76" s="498"/>
      <c r="O76" s="498"/>
      <c r="P76" s="498"/>
      <c r="Q76" s="498"/>
      <c r="R76" s="498"/>
      <c r="S76" s="498"/>
    </row>
    <row r="77" spans="1:19" ht="15" customHeight="1" x14ac:dyDescent="0.2">
      <c r="A77" s="496"/>
      <c r="B77" s="496"/>
      <c r="C77" s="496"/>
      <c r="D77" s="496"/>
      <c r="E77" s="496"/>
      <c r="F77" s="496"/>
      <c r="G77" s="496"/>
      <c r="H77" s="496"/>
      <c r="I77" s="496"/>
      <c r="J77" s="497"/>
      <c r="K77" s="498"/>
      <c r="L77" s="498"/>
      <c r="M77" s="498"/>
      <c r="N77" s="498"/>
      <c r="O77" s="498"/>
      <c r="P77" s="498"/>
      <c r="Q77" s="498"/>
      <c r="R77" s="498"/>
      <c r="S77" s="498"/>
    </row>
    <row r="78" spans="1:19" ht="15" customHeight="1" x14ac:dyDescent="0.2">
      <c r="A78" s="496"/>
      <c r="B78" s="496"/>
      <c r="C78" s="496"/>
      <c r="D78" s="496"/>
      <c r="E78" s="496"/>
      <c r="F78" s="496"/>
      <c r="G78" s="496"/>
      <c r="H78" s="496"/>
      <c r="I78" s="496"/>
      <c r="J78" s="497"/>
      <c r="K78" s="498"/>
      <c r="L78" s="498"/>
      <c r="M78" s="498"/>
      <c r="N78" s="498"/>
      <c r="O78" s="498"/>
      <c r="P78" s="498"/>
      <c r="Q78" s="498"/>
      <c r="R78" s="498"/>
      <c r="S78" s="498"/>
    </row>
    <row r="79" spans="1:19" ht="15" customHeight="1" x14ac:dyDescent="0.2">
      <c r="A79" s="496"/>
      <c r="B79" s="496"/>
      <c r="C79" s="496"/>
      <c r="D79" s="496"/>
      <c r="E79" s="496"/>
      <c r="F79" s="496"/>
      <c r="G79" s="496"/>
      <c r="H79" s="496"/>
      <c r="I79" s="496"/>
      <c r="J79" s="497"/>
      <c r="K79" s="498"/>
      <c r="L79" s="498"/>
      <c r="M79" s="498"/>
      <c r="N79" s="498"/>
      <c r="O79" s="498"/>
      <c r="P79" s="498"/>
      <c r="Q79" s="498"/>
      <c r="R79" s="498"/>
      <c r="S79" s="498"/>
    </row>
    <row r="80" spans="1:19" ht="15" customHeight="1" x14ac:dyDescent="0.2">
      <c r="A80" s="496"/>
      <c r="B80" s="496"/>
      <c r="C80" s="496"/>
      <c r="D80" s="496"/>
      <c r="E80" s="496"/>
      <c r="F80" s="496"/>
      <c r="G80" s="496"/>
      <c r="H80" s="496"/>
      <c r="I80" s="496"/>
      <c r="J80" s="497"/>
      <c r="K80" s="498"/>
      <c r="L80" s="498"/>
      <c r="M80" s="498"/>
      <c r="N80" s="498"/>
      <c r="O80" s="498"/>
      <c r="P80" s="498"/>
      <c r="Q80" s="498"/>
      <c r="R80" s="498"/>
      <c r="S80" s="498"/>
    </row>
    <row r="81" spans="1:19" ht="15" customHeight="1" x14ac:dyDescent="0.2">
      <c r="A81" s="496"/>
      <c r="B81" s="496"/>
      <c r="C81" s="496"/>
      <c r="D81" s="496"/>
      <c r="E81" s="496"/>
      <c r="F81" s="496"/>
      <c r="G81" s="496"/>
      <c r="H81" s="496"/>
      <c r="I81" s="496"/>
      <c r="J81" s="497"/>
      <c r="K81" s="498"/>
      <c r="L81" s="498"/>
      <c r="M81" s="498"/>
      <c r="N81" s="498"/>
      <c r="O81" s="498"/>
      <c r="P81" s="498"/>
      <c r="Q81" s="498"/>
      <c r="R81" s="498"/>
      <c r="S81" s="498"/>
    </row>
    <row r="82" spans="1:19" ht="15" customHeight="1" x14ac:dyDescent="0.2">
      <c r="A82" s="496"/>
      <c r="B82" s="496"/>
      <c r="C82" s="496"/>
      <c r="D82" s="496"/>
      <c r="E82" s="496"/>
      <c r="F82" s="496"/>
      <c r="G82" s="496"/>
      <c r="H82" s="496"/>
      <c r="I82" s="496"/>
      <c r="J82" s="497"/>
      <c r="K82" s="498"/>
      <c r="L82" s="498"/>
      <c r="M82" s="498"/>
      <c r="N82" s="498"/>
      <c r="O82" s="498"/>
      <c r="P82" s="498"/>
      <c r="Q82" s="498"/>
      <c r="R82" s="498"/>
      <c r="S82" s="498"/>
    </row>
    <row r="83" spans="1:19" ht="15" customHeight="1" x14ac:dyDescent="0.2">
      <c r="A83" s="496"/>
      <c r="B83" s="496"/>
      <c r="C83" s="496"/>
      <c r="D83" s="496"/>
      <c r="E83" s="496"/>
      <c r="F83" s="496"/>
      <c r="G83" s="496"/>
      <c r="H83" s="496"/>
      <c r="I83" s="496"/>
      <c r="J83" s="497"/>
      <c r="K83" s="498"/>
      <c r="L83" s="498"/>
      <c r="M83" s="498"/>
      <c r="N83" s="498"/>
      <c r="O83" s="498"/>
      <c r="P83" s="498"/>
      <c r="Q83" s="498"/>
      <c r="R83" s="498"/>
      <c r="S83" s="498"/>
    </row>
    <row r="84" spans="1:19" ht="15" customHeight="1" x14ac:dyDescent="0.2">
      <c r="A84" s="496"/>
      <c r="B84" s="496"/>
      <c r="C84" s="496"/>
      <c r="D84" s="496"/>
      <c r="E84" s="496"/>
      <c r="F84" s="496"/>
      <c r="G84" s="496"/>
      <c r="H84" s="496"/>
      <c r="I84" s="496"/>
      <c r="J84" s="496"/>
      <c r="K84" s="498"/>
      <c r="L84" s="498"/>
      <c r="M84" s="498"/>
      <c r="N84" s="498"/>
      <c r="O84" s="498"/>
      <c r="P84" s="498"/>
      <c r="Q84" s="498"/>
      <c r="R84" s="498"/>
      <c r="S84" s="498"/>
    </row>
    <row r="85" spans="1:19" ht="15" customHeight="1" x14ac:dyDescent="0.2">
      <c r="A85" s="496"/>
      <c r="B85" s="496"/>
      <c r="C85" s="496"/>
      <c r="D85" s="496"/>
      <c r="E85" s="496"/>
      <c r="F85" s="496"/>
      <c r="G85" s="496"/>
      <c r="H85" s="496"/>
      <c r="I85" s="496"/>
      <c r="J85" s="496"/>
      <c r="K85" s="498"/>
      <c r="L85" s="498"/>
      <c r="M85" s="498"/>
      <c r="N85" s="498"/>
      <c r="O85" s="498"/>
      <c r="P85" s="498"/>
      <c r="Q85" s="498"/>
      <c r="R85" s="498"/>
      <c r="S85" s="498"/>
    </row>
    <row r="86" spans="1:19" ht="15" customHeight="1" x14ac:dyDescent="0.2">
      <c r="A86" s="496"/>
      <c r="B86" s="496"/>
      <c r="C86" s="496"/>
      <c r="D86" s="496"/>
      <c r="E86" s="496"/>
      <c r="F86" s="496"/>
      <c r="G86" s="496"/>
      <c r="H86" s="496"/>
      <c r="I86" s="496"/>
      <c r="J86" s="496"/>
      <c r="K86" s="498"/>
      <c r="L86" s="498"/>
      <c r="M86" s="498"/>
      <c r="N86" s="498"/>
      <c r="O86" s="498"/>
      <c r="P86" s="498"/>
      <c r="Q86" s="498"/>
      <c r="R86" s="498"/>
      <c r="S86" s="498"/>
    </row>
    <row r="87" spans="1:19" x14ac:dyDescent="0.2">
      <c r="A87" s="496"/>
      <c r="B87" s="496"/>
      <c r="C87" s="496"/>
      <c r="D87" s="496"/>
      <c r="E87" s="496"/>
      <c r="F87" s="496"/>
      <c r="G87" s="496"/>
      <c r="H87" s="496"/>
      <c r="I87" s="496"/>
      <c r="J87" s="496"/>
      <c r="K87" s="498"/>
      <c r="L87" s="498"/>
      <c r="M87" s="498"/>
      <c r="N87" s="498"/>
      <c r="O87" s="498"/>
      <c r="P87" s="498"/>
      <c r="Q87" s="498"/>
      <c r="R87" s="498"/>
      <c r="S87" s="498"/>
    </row>
    <row r="88" spans="1:19" x14ac:dyDescent="0.2">
      <c r="A88" s="496"/>
      <c r="B88" s="496"/>
      <c r="C88" s="496"/>
      <c r="D88" s="496"/>
      <c r="E88" s="496"/>
      <c r="F88" s="496"/>
      <c r="G88" s="496"/>
      <c r="H88" s="496"/>
      <c r="I88" s="496"/>
      <c r="J88" s="496"/>
      <c r="K88" s="498"/>
      <c r="L88" s="498"/>
      <c r="M88" s="498"/>
      <c r="N88" s="498"/>
      <c r="O88" s="498"/>
      <c r="P88" s="498"/>
      <c r="Q88" s="498"/>
      <c r="R88" s="498"/>
      <c r="S88" s="498"/>
    </row>
    <row r="89" spans="1:19" x14ac:dyDescent="0.2">
      <c r="A89" s="496"/>
      <c r="B89" s="496"/>
      <c r="C89" s="496"/>
      <c r="D89" s="496"/>
      <c r="E89" s="496"/>
      <c r="F89" s="496"/>
      <c r="G89" s="496"/>
      <c r="H89" s="496"/>
      <c r="I89" s="496"/>
      <c r="J89" s="496"/>
      <c r="K89" s="498"/>
      <c r="L89" s="498"/>
      <c r="M89" s="498"/>
      <c r="N89" s="498"/>
      <c r="O89" s="498"/>
      <c r="P89" s="498"/>
      <c r="Q89" s="498"/>
      <c r="R89" s="498"/>
      <c r="S89" s="498"/>
    </row>
    <row r="90" spans="1:19" x14ac:dyDescent="0.2">
      <c r="A90" s="496"/>
      <c r="B90" s="496"/>
      <c r="C90" s="496"/>
      <c r="D90" s="496"/>
      <c r="E90" s="496"/>
      <c r="F90" s="496"/>
      <c r="G90" s="496"/>
      <c r="H90" s="496"/>
      <c r="I90" s="496"/>
      <c r="J90" s="496"/>
      <c r="K90" s="498"/>
      <c r="L90" s="498"/>
      <c r="M90" s="498"/>
      <c r="N90" s="498"/>
      <c r="O90" s="498"/>
      <c r="P90" s="498"/>
      <c r="Q90" s="498"/>
      <c r="R90" s="498"/>
      <c r="S90" s="498"/>
    </row>
    <row r="91" spans="1:19" x14ac:dyDescent="0.2">
      <c r="A91" s="496"/>
      <c r="B91" s="496"/>
      <c r="C91" s="496"/>
      <c r="D91" s="496"/>
      <c r="E91" s="496"/>
      <c r="F91" s="496"/>
      <c r="G91" s="496"/>
      <c r="H91" s="496"/>
      <c r="I91" s="496"/>
      <c r="J91" s="496"/>
      <c r="K91" s="498"/>
      <c r="L91" s="498"/>
      <c r="M91" s="498"/>
      <c r="N91" s="498"/>
      <c r="O91" s="498"/>
      <c r="P91" s="498"/>
      <c r="Q91" s="498"/>
      <c r="R91" s="498"/>
      <c r="S91" s="498"/>
    </row>
    <row r="92" spans="1:19" x14ac:dyDescent="0.2">
      <c r="A92" s="496"/>
      <c r="B92" s="496"/>
      <c r="C92" s="496"/>
      <c r="D92" s="496"/>
      <c r="E92" s="496"/>
      <c r="F92" s="496"/>
      <c r="G92" s="496"/>
      <c r="H92" s="496"/>
      <c r="I92" s="496"/>
      <c r="J92" s="496"/>
      <c r="K92" s="498"/>
      <c r="L92" s="498"/>
      <c r="M92" s="498"/>
      <c r="N92" s="498"/>
      <c r="O92" s="498"/>
      <c r="P92" s="498"/>
      <c r="Q92" s="498"/>
      <c r="R92" s="498"/>
      <c r="S92" s="498"/>
    </row>
    <row r="93" spans="1:19" x14ac:dyDescent="0.2">
      <c r="A93" s="496"/>
      <c r="B93" s="496"/>
      <c r="C93" s="496"/>
      <c r="D93" s="496"/>
      <c r="E93" s="496"/>
      <c r="F93" s="496"/>
      <c r="G93" s="496"/>
      <c r="H93" s="496"/>
      <c r="I93" s="496"/>
      <c r="J93" s="496"/>
      <c r="K93" s="498"/>
      <c r="L93" s="498"/>
      <c r="M93" s="498"/>
      <c r="N93" s="498"/>
      <c r="O93" s="498"/>
      <c r="P93" s="498"/>
      <c r="Q93" s="498"/>
      <c r="R93" s="498"/>
      <c r="S93" s="498"/>
    </row>
    <row r="94" spans="1:19" x14ac:dyDescent="0.2">
      <c r="A94" s="496"/>
      <c r="B94" s="496"/>
      <c r="C94" s="496"/>
      <c r="D94" s="496"/>
      <c r="E94" s="496"/>
      <c r="F94" s="496"/>
      <c r="G94" s="496"/>
      <c r="H94" s="496"/>
      <c r="I94" s="496"/>
      <c r="J94" s="496"/>
      <c r="K94" s="498"/>
      <c r="L94" s="498"/>
      <c r="M94" s="498"/>
      <c r="N94" s="498"/>
      <c r="O94" s="498"/>
      <c r="P94" s="498"/>
      <c r="Q94" s="498"/>
      <c r="R94" s="498"/>
      <c r="S94" s="498"/>
    </row>
    <row r="95" spans="1:19" x14ac:dyDescent="0.2">
      <c r="A95" s="496"/>
      <c r="B95" s="496"/>
      <c r="C95" s="496"/>
      <c r="D95" s="496"/>
      <c r="E95" s="496"/>
      <c r="F95" s="496"/>
      <c r="G95" s="496"/>
      <c r="H95" s="496"/>
      <c r="I95" s="496"/>
      <c r="J95" s="496"/>
      <c r="K95" s="498"/>
      <c r="L95" s="498"/>
      <c r="M95" s="498"/>
      <c r="N95" s="498"/>
      <c r="O95" s="498"/>
      <c r="P95" s="498"/>
      <c r="Q95" s="498"/>
      <c r="R95" s="498"/>
      <c r="S95" s="498"/>
    </row>
    <row r="96" spans="1:19" x14ac:dyDescent="0.2">
      <c r="A96" s="496"/>
      <c r="B96" s="496"/>
      <c r="C96" s="496"/>
      <c r="D96" s="496"/>
      <c r="E96" s="496"/>
      <c r="F96" s="496"/>
      <c r="G96" s="496"/>
      <c r="H96" s="496"/>
      <c r="I96" s="496"/>
      <c r="J96" s="496"/>
      <c r="K96" s="498"/>
      <c r="L96" s="498"/>
      <c r="M96" s="498"/>
      <c r="N96" s="498"/>
      <c r="O96" s="498"/>
      <c r="P96" s="498"/>
      <c r="Q96" s="498"/>
      <c r="R96" s="498"/>
      <c r="S96" s="498"/>
    </row>
    <row r="97" spans="1:19" x14ac:dyDescent="0.2">
      <c r="A97" s="496"/>
      <c r="B97" s="496"/>
      <c r="C97" s="496"/>
      <c r="D97" s="496"/>
      <c r="E97" s="496"/>
      <c r="F97" s="496"/>
      <c r="G97" s="496"/>
      <c r="H97" s="496"/>
      <c r="I97" s="496"/>
      <c r="J97" s="496"/>
      <c r="K97" s="498"/>
      <c r="L97" s="498"/>
      <c r="M97" s="498"/>
      <c r="N97" s="498"/>
      <c r="O97" s="498"/>
      <c r="P97" s="498"/>
      <c r="Q97" s="498"/>
      <c r="R97" s="498"/>
      <c r="S97" s="498"/>
    </row>
    <row r="98" spans="1:19" x14ac:dyDescent="0.2">
      <c r="A98" s="496"/>
      <c r="B98" s="496"/>
      <c r="C98" s="496"/>
      <c r="D98" s="496"/>
      <c r="E98" s="496"/>
      <c r="F98" s="496"/>
      <c r="G98" s="496"/>
      <c r="H98" s="496"/>
      <c r="I98" s="496"/>
      <c r="J98" s="496"/>
      <c r="K98" s="498"/>
      <c r="L98" s="498"/>
      <c r="M98" s="498"/>
      <c r="N98" s="498"/>
      <c r="O98" s="498"/>
      <c r="P98" s="498"/>
      <c r="Q98" s="498"/>
      <c r="R98" s="498"/>
      <c r="S98" s="498"/>
    </row>
    <row r="99" spans="1:19" x14ac:dyDescent="0.2">
      <c r="A99" s="496"/>
      <c r="B99" s="496"/>
      <c r="C99" s="496"/>
      <c r="D99" s="496"/>
      <c r="E99" s="496"/>
      <c r="F99" s="496"/>
      <c r="G99" s="496"/>
      <c r="H99" s="496"/>
      <c r="I99" s="496"/>
      <c r="J99" s="496"/>
      <c r="K99" s="498"/>
      <c r="L99" s="498"/>
      <c r="M99" s="498"/>
      <c r="N99" s="498"/>
      <c r="O99" s="498"/>
      <c r="P99" s="498"/>
      <c r="Q99" s="498"/>
      <c r="R99" s="498"/>
      <c r="S99" s="498"/>
    </row>
    <row r="100" spans="1:19" x14ac:dyDescent="0.2">
      <c r="A100" s="496"/>
      <c r="B100" s="496"/>
      <c r="C100" s="496"/>
      <c r="D100" s="496"/>
      <c r="E100" s="496"/>
      <c r="F100" s="496"/>
      <c r="G100" s="496"/>
      <c r="H100" s="496"/>
      <c r="I100" s="496"/>
      <c r="J100" s="496"/>
      <c r="K100" s="498"/>
      <c r="L100" s="498"/>
      <c r="M100" s="498"/>
      <c r="N100" s="498"/>
      <c r="O100" s="498"/>
      <c r="P100" s="498"/>
      <c r="Q100" s="498"/>
      <c r="R100" s="498"/>
      <c r="S100" s="498"/>
    </row>
    <row r="101" spans="1:19" x14ac:dyDescent="0.2">
      <c r="A101" s="496"/>
      <c r="B101" s="496"/>
      <c r="C101" s="496"/>
      <c r="D101" s="496"/>
      <c r="E101" s="496"/>
      <c r="F101" s="496"/>
      <c r="G101" s="496"/>
      <c r="H101" s="496"/>
      <c r="I101" s="496"/>
      <c r="J101" s="496"/>
      <c r="K101" s="498"/>
      <c r="L101" s="498"/>
      <c r="M101" s="498"/>
      <c r="N101" s="498"/>
      <c r="O101" s="498"/>
      <c r="P101" s="498"/>
      <c r="Q101" s="498"/>
      <c r="R101" s="498"/>
      <c r="S101" s="498"/>
    </row>
    <row r="102" spans="1:19" x14ac:dyDescent="0.2">
      <c r="A102" s="496"/>
      <c r="B102" s="496"/>
      <c r="C102" s="496"/>
      <c r="D102" s="496"/>
      <c r="E102" s="496"/>
      <c r="F102" s="496"/>
      <c r="G102" s="496"/>
      <c r="H102" s="496"/>
      <c r="I102" s="496"/>
      <c r="J102" s="496"/>
      <c r="K102" s="498"/>
      <c r="L102" s="498"/>
      <c r="M102" s="498"/>
      <c r="N102" s="498"/>
      <c r="O102" s="498"/>
      <c r="P102" s="498"/>
      <c r="Q102" s="498"/>
      <c r="R102" s="498"/>
      <c r="S102" s="498"/>
    </row>
    <row r="103" spans="1:19" x14ac:dyDescent="0.2">
      <c r="A103" s="496"/>
      <c r="B103" s="496"/>
      <c r="C103" s="496"/>
      <c r="D103" s="496"/>
      <c r="E103" s="496"/>
      <c r="F103" s="496"/>
      <c r="G103" s="496"/>
      <c r="H103" s="496"/>
      <c r="I103" s="496"/>
      <c r="J103" s="496"/>
      <c r="K103" s="498"/>
      <c r="L103" s="498"/>
      <c r="M103" s="498"/>
      <c r="N103" s="498"/>
      <c r="O103" s="498"/>
      <c r="P103" s="498"/>
      <c r="Q103" s="498"/>
      <c r="R103" s="498"/>
      <c r="S103" s="498"/>
    </row>
    <row r="104" spans="1:19" x14ac:dyDescent="0.2">
      <c r="A104" s="496"/>
      <c r="B104" s="496"/>
      <c r="C104" s="496"/>
      <c r="D104" s="496"/>
      <c r="E104" s="496"/>
      <c r="F104" s="496"/>
      <c r="G104" s="496"/>
      <c r="H104" s="496"/>
      <c r="I104" s="496"/>
      <c r="J104" s="496"/>
      <c r="K104" s="498"/>
      <c r="L104" s="498"/>
      <c r="M104" s="498"/>
      <c r="N104" s="498"/>
      <c r="O104" s="498"/>
      <c r="P104" s="498"/>
      <c r="Q104" s="498"/>
      <c r="R104" s="498"/>
      <c r="S104" s="498"/>
    </row>
    <row r="105" spans="1:19" x14ac:dyDescent="0.2">
      <c r="A105" s="496"/>
      <c r="B105" s="496"/>
      <c r="C105" s="496"/>
      <c r="D105" s="496"/>
      <c r="E105" s="496"/>
      <c r="F105" s="496"/>
      <c r="G105" s="496"/>
      <c r="H105" s="496"/>
      <c r="I105" s="496"/>
      <c r="J105" s="496"/>
      <c r="K105" s="498"/>
      <c r="L105" s="498"/>
      <c r="M105" s="498"/>
      <c r="N105" s="498"/>
      <c r="O105" s="498"/>
      <c r="P105" s="498"/>
      <c r="Q105" s="498"/>
      <c r="R105" s="498"/>
      <c r="S105" s="498"/>
    </row>
    <row r="106" spans="1:19" x14ac:dyDescent="0.2">
      <c r="A106" s="496"/>
      <c r="B106" s="496"/>
      <c r="C106" s="496"/>
      <c r="D106" s="496"/>
      <c r="E106" s="496"/>
      <c r="F106" s="496"/>
      <c r="G106" s="496"/>
      <c r="H106" s="496"/>
      <c r="I106" s="496"/>
      <c r="J106" s="496"/>
      <c r="K106" s="498"/>
      <c r="L106" s="498"/>
      <c r="M106" s="498"/>
      <c r="N106" s="498"/>
      <c r="O106" s="498"/>
      <c r="P106" s="498"/>
      <c r="Q106" s="498"/>
      <c r="R106" s="498"/>
      <c r="S106" s="498"/>
    </row>
    <row r="107" spans="1:19" x14ac:dyDescent="0.2">
      <c r="A107" s="496"/>
      <c r="B107" s="496"/>
      <c r="C107" s="496"/>
      <c r="D107" s="496"/>
      <c r="E107" s="496"/>
      <c r="F107" s="496"/>
      <c r="G107" s="496"/>
      <c r="H107" s="496"/>
      <c r="I107" s="496"/>
      <c r="J107" s="496"/>
      <c r="K107" s="498"/>
      <c r="L107" s="498"/>
      <c r="M107" s="498"/>
      <c r="N107" s="498"/>
      <c r="O107" s="498"/>
      <c r="P107" s="498"/>
      <c r="Q107" s="498"/>
      <c r="R107" s="498"/>
      <c r="S107" s="498"/>
    </row>
    <row r="108" spans="1:19" x14ac:dyDescent="0.2">
      <c r="A108" s="496"/>
      <c r="B108" s="496"/>
      <c r="C108" s="496"/>
      <c r="D108" s="496"/>
      <c r="E108" s="496"/>
      <c r="F108" s="496"/>
      <c r="G108" s="496"/>
      <c r="H108" s="496"/>
      <c r="I108" s="496"/>
      <c r="J108" s="496"/>
      <c r="K108" s="498"/>
      <c r="L108" s="498"/>
      <c r="M108" s="498"/>
      <c r="N108" s="498"/>
      <c r="O108" s="498"/>
      <c r="P108" s="498"/>
      <c r="Q108" s="498"/>
      <c r="R108" s="498"/>
      <c r="S108" s="498"/>
    </row>
    <row r="109" spans="1:19" x14ac:dyDescent="0.2">
      <c r="A109" s="496"/>
      <c r="B109" s="496"/>
      <c r="C109" s="496"/>
      <c r="D109" s="496"/>
      <c r="E109" s="496"/>
      <c r="F109" s="496"/>
      <c r="G109" s="496"/>
      <c r="H109" s="496"/>
      <c r="I109" s="496"/>
      <c r="J109" s="496"/>
      <c r="K109" s="498"/>
      <c r="L109" s="498"/>
      <c r="M109" s="498"/>
      <c r="N109" s="498"/>
      <c r="O109" s="498"/>
      <c r="P109" s="498"/>
      <c r="Q109" s="498"/>
      <c r="R109" s="498"/>
      <c r="S109" s="498"/>
    </row>
    <row r="110" spans="1:19" x14ac:dyDescent="0.2">
      <c r="A110" s="496"/>
      <c r="B110" s="496"/>
      <c r="C110" s="496"/>
      <c r="D110" s="496"/>
      <c r="E110" s="496"/>
      <c r="F110" s="496"/>
      <c r="G110" s="496"/>
      <c r="H110" s="496"/>
      <c r="I110" s="496"/>
      <c r="J110" s="496"/>
      <c r="K110" s="498"/>
      <c r="L110" s="498"/>
      <c r="M110" s="498"/>
      <c r="N110" s="498"/>
      <c r="O110" s="498"/>
      <c r="P110" s="498"/>
      <c r="Q110" s="498"/>
      <c r="R110" s="498"/>
      <c r="S110" s="498"/>
    </row>
    <row r="111" spans="1:19" x14ac:dyDescent="0.2">
      <c r="A111" s="496"/>
      <c r="B111" s="496"/>
      <c r="C111" s="496"/>
      <c r="D111" s="496"/>
      <c r="E111" s="496"/>
      <c r="F111" s="496"/>
      <c r="G111" s="496"/>
      <c r="H111" s="496"/>
      <c r="I111" s="496"/>
      <c r="J111" s="496"/>
      <c r="K111" s="498"/>
      <c r="L111" s="498"/>
      <c r="M111" s="498"/>
      <c r="N111" s="498"/>
      <c r="O111" s="498"/>
      <c r="P111" s="498"/>
      <c r="Q111" s="498"/>
      <c r="R111" s="498"/>
      <c r="S111" s="498"/>
    </row>
    <row r="112" spans="1:19" ht="15" customHeight="1" x14ac:dyDescent="0.25">
      <c r="A112" s="33" t="s">
        <v>280</v>
      </c>
      <c r="B112" s="30"/>
      <c r="C112" s="30"/>
      <c r="D112" s="30"/>
      <c r="E112" s="30"/>
      <c r="F112" s="30"/>
      <c r="G112" s="30"/>
      <c r="H112" s="30"/>
      <c r="I112" s="30"/>
      <c r="J112" s="12"/>
      <c r="K112" s="30"/>
      <c r="L112" s="30"/>
      <c r="M112" s="30"/>
      <c r="N112" s="30"/>
      <c r="O112" s="30"/>
      <c r="P112" s="30"/>
      <c r="Q112" s="30"/>
      <c r="R112" s="30"/>
      <c r="S112" s="30"/>
    </row>
    <row r="113" spans="1:19" x14ac:dyDescent="0.2">
      <c r="A113" s="496" t="s">
        <v>22038</v>
      </c>
      <c r="B113" s="496"/>
      <c r="C113" s="496"/>
      <c r="D113" s="496"/>
      <c r="E113" s="496"/>
      <c r="F113" s="496"/>
      <c r="G113" s="496"/>
      <c r="H113" s="496"/>
      <c r="I113" s="496"/>
      <c r="J113" s="497"/>
      <c r="K113" s="498" t="s">
        <v>21514</v>
      </c>
      <c r="L113" s="498"/>
      <c r="M113" s="498"/>
      <c r="N113" s="498"/>
      <c r="O113" s="498"/>
      <c r="P113" s="498"/>
      <c r="Q113" s="498"/>
      <c r="R113" s="498"/>
      <c r="S113" s="498"/>
    </row>
    <row r="114" spans="1:19" x14ac:dyDescent="0.2">
      <c r="A114" s="496" t="s">
        <v>21515</v>
      </c>
      <c r="B114" s="496"/>
      <c r="C114" s="496"/>
      <c r="D114" s="496"/>
      <c r="E114" s="496"/>
      <c r="F114" s="496"/>
      <c r="G114" s="496"/>
      <c r="H114" s="496"/>
      <c r="I114" s="496"/>
      <c r="J114" s="497"/>
      <c r="K114" s="498" t="s">
        <v>21516</v>
      </c>
      <c r="L114" s="498"/>
      <c r="M114" s="498"/>
      <c r="N114" s="498"/>
      <c r="O114" s="498"/>
      <c r="P114" s="498"/>
      <c r="Q114" s="498"/>
      <c r="R114" s="498"/>
      <c r="S114" s="498"/>
    </row>
    <row r="115" spans="1:19" x14ac:dyDescent="0.2">
      <c r="A115" s="496" t="s">
        <v>21517</v>
      </c>
      <c r="B115" s="496"/>
      <c r="C115" s="496"/>
      <c r="D115" s="496"/>
      <c r="E115" s="496"/>
      <c r="F115" s="496"/>
      <c r="G115" s="496"/>
      <c r="H115" s="496"/>
      <c r="I115" s="496"/>
      <c r="J115" s="497"/>
      <c r="K115" s="498" t="s">
        <v>21518</v>
      </c>
      <c r="L115" s="498"/>
      <c r="M115" s="498"/>
      <c r="N115" s="498"/>
      <c r="O115" s="498"/>
      <c r="P115" s="498"/>
      <c r="Q115" s="498"/>
      <c r="R115" s="498"/>
      <c r="S115" s="498"/>
    </row>
    <row r="116" spans="1:19" x14ac:dyDescent="0.2">
      <c r="A116" s="496" t="s">
        <v>21519</v>
      </c>
      <c r="B116" s="496"/>
      <c r="C116" s="496"/>
      <c r="D116" s="496"/>
      <c r="E116" s="496"/>
      <c r="F116" s="496"/>
      <c r="G116" s="496"/>
      <c r="H116" s="496"/>
      <c r="I116" s="496"/>
      <c r="J116" s="497"/>
      <c r="K116" s="498" t="s">
        <v>21520</v>
      </c>
      <c r="L116" s="498"/>
      <c r="M116" s="498"/>
      <c r="N116" s="498"/>
      <c r="O116" s="498"/>
      <c r="P116" s="498"/>
      <c r="Q116" s="498"/>
      <c r="R116" s="498"/>
      <c r="S116" s="498"/>
    </row>
    <row r="117" spans="1:19" x14ac:dyDescent="0.2">
      <c r="A117" s="496"/>
      <c r="B117" s="496"/>
      <c r="C117" s="496"/>
      <c r="D117" s="496"/>
      <c r="E117" s="496"/>
      <c r="F117" s="496"/>
      <c r="G117" s="496"/>
      <c r="H117" s="496"/>
      <c r="I117" s="496"/>
      <c r="J117" s="496"/>
      <c r="K117" s="498"/>
      <c r="L117" s="498"/>
      <c r="M117" s="498"/>
      <c r="N117" s="498"/>
      <c r="O117" s="498"/>
      <c r="P117" s="498"/>
      <c r="Q117" s="498"/>
      <c r="R117" s="498"/>
      <c r="S117" s="498"/>
    </row>
    <row r="118" spans="1:19" x14ac:dyDescent="0.2">
      <c r="A118" s="496"/>
      <c r="B118" s="496"/>
      <c r="C118" s="496"/>
      <c r="D118" s="496"/>
      <c r="E118" s="496"/>
      <c r="F118" s="496"/>
      <c r="G118" s="496"/>
      <c r="H118" s="496"/>
      <c r="I118" s="496"/>
      <c r="J118" s="496"/>
      <c r="K118" s="498"/>
      <c r="L118" s="498"/>
      <c r="M118" s="498"/>
      <c r="N118" s="498"/>
      <c r="O118" s="498"/>
      <c r="P118" s="498"/>
      <c r="Q118" s="498"/>
      <c r="R118" s="498"/>
      <c r="S118" s="498"/>
    </row>
    <row r="119" spans="1:19" x14ac:dyDescent="0.2">
      <c r="A119" s="496"/>
      <c r="B119" s="496"/>
      <c r="C119" s="496"/>
      <c r="D119" s="496"/>
      <c r="E119" s="496"/>
      <c r="F119" s="496"/>
      <c r="G119" s="496"/>
      <c r="H119" s="496"/>
      <c r="I119" s="496"/>
      <c r="J119" s="496"/>
      <c r="K119" s="498"/>
      <c r="L119" s="498"/>
      <c r="M119" s="498"/>
      <c r="N119" s="498"/>
      <c r="O119" s="498"/>
      <c r="P119" s="498"/>
      <c r="Q119" s="498"/>
      <c r="R119" s="498"/>
      <c r="S119" s="498"/>
    </row>
    <row r="120" spans="1:19" x14ac:dyDescent="0.2">
      <c r="A120" s="496"/>
      <c r="B120" s="496"/>
      <c r="C120" s="496"/>
      <c r="D120" s="496"/>
      <c r="E120" s="496"/>
      <c r="F120" s="496"/>
      <c r="G120" s="496"/>
      <c r="H120" s="496"/>
      <c r="I120" s="496"/>
      <c r="J120" s="496"/>
      <c r="K120" s="498"/>
      <c r="L120" s="498"/>
      <c r="M120" s="498"/>
      <c r="N120" s="498"/>
      <c r="O120" s="498"/>
      <c r="P120" s="498"/>
      <c r="Q120" s="498"/>
      <c r="R120" s="498"/>
      <c r="S120" s="498"/>
    </row>
    <row r="121" spans="1:19" x14ac:dyDescent="0.2">
      <c r="A121" s="496"/>
      <c r="B121" s="496"/>
      <c r="C121" s="496"/>
      <c r="D121" s="496"/>
      <c r="E121" s="496"/>
      <c r="F121" s="496"/>
      <c r="G121" s="496"/>
      <c r="H121" s="496"/>
      <c r="I121" s="496"/>
      <c r="J121" s="496"/>
      <c r="K121" s="498"/>
      <c r="L121" s="498"/>
      <c r="M121" s="498"/>
      <c r="N121" s="498"/>
      <c r="O121" s="498"/>
      <c r="P121" s="498"/>
      <c r="Q121" s="498"/>
      <c r="R121" s="498"/>
      <c r="S121" s="498"/>
    </row>
    <row r="122" spans="1:19" x14ac:dyDescent="0.2">
      <c r="A122" s="496"/>
      <c r="B122" s="496"/>
      <c r="C122" s="496"/>
      <c r="D122" s="496"/>
      <c r="E122" s="496"/>
      <c r="F122" s="496"/>
      <c r="G122" s="496"/>
      <c r="H122" s="496"/>
      <c r="I122" s="496"/>
      <c r="J122" s="496"/>
      <c r="K122" s="498"/>
      <c r="L122" s="498"/>
      <c r="M122" s="498"/>
      <c r="N122" s="498"/>
      <c r="O122" s="498"/>
      <c r="P122" s="498"/>
      <c r="Q122" s="498"/>
      <c r="R122" s="498"/>
      <c r="S122" s="498"/>
    </row>
    <row r="123" spans="1:19" x14ac:dyDescent="0.2">
      <c r="A123" s="496"/>
      <c r="B123" s="496"/>
      <c r="C123" s="496"/>
      <c r="D123" s="496"/>
      <c r="E123" s="496"/>
      <c r="F123" s="496"/>
      <c r="G123" s="496"/>
      <c r="H123" s="496"/>
      <c r="I123" s="496"/>
      <c r="J123" s="496"/>
      <c r="K123" s="498"/>
      <c r="L123" s="498"/>
      <c r="M123" s="498"/>
      <c r="N123" s="498"/>
      <c r="O123" s="498"/>
      <c r="P123" s="498"/>
      <c r="Q123" s="498"/>
      <c r="R123" s="498"/>
      <c r="S123" s="498"/>
    </row>
    <row r="124" spans="1:19" x14ac:dyDescent="0.2">
      <c r="A124" s="496"/>
      <c r="B124" s="496"/>
      <c r="C124" s="496"/>
      <c r="D124" s="496"/>
      <c r="E124" s="496"/>
      <c r="F124" s="496"/>
      <c r="G124" s="496"/>
      <c r="H124" s="496"/>
      <c r="I124" s="496"/>
      <c r="J124" s="496"/>
      <c r="K124" s="498"/>
      <c r="L124" s="498"/>
      <c r="M124" s="498"/>
      <c r="N124" s="498"/>
      <c r="O124" s="498"/>
      <c r="P124" s="498"/>
      <c r="Q124" s="498"/>
      <c r="R124" s="498"/>
      <c r="S124" s="498"/>
    </row>
    <row r="125" spans="1:19" x14ac:dyDescent="0.2">
      <c r="A125" s="496"/>
      <c r="B125" s="496"/>
      <c r="C125" s="496"/>
      <c r="D125" s="496"/>
      <c r="E125" s="496"/>
      <c r="F125" s="496"/>
      <c r="G125" s="496"/>
      <c r="H125" s="496"/>
      <c r="I125" s="496"/>
      <c r="J125" s="496"/>
      <c r="K125" s="498"/>
      <c r="L125" s="498"/>
      <c r="M125" s="498"/>
      <c r="N125" s="498"/>
      <c r="O125" s="498"/>
      <c r="P125" s="498"/>
      <c r="Q125" s="498"/>
      <c r="R125" s="498"/>
      <c r="S125" s="498"/>
    </row>
    <row r="126" spans="1:19" x14ac:dyDescent="0.2">
      <c r="A126" s="496"/>
      <c r="B126" s="496"/>
      <c r="C126" s="496"/>
      <c r="D126" s="496"/>
      <c r="E126" s="496"/>
      <c r="F126" s="496"/>
      <c r="G126" s="496"/>
      <c r="H126" s="496"/>
      <c r="I126" s="496"/>
      <c r="J126" s="496"/>
      <c r="K126" s="498"/>
      <c r="L126" s="498"/>
      <c r="M126" s="498"/>
      <c r="N126" s="498"/>
      <c r="O126" s="498"/>
      <c r="P126" s="498"/>
      <c r="Q126" s="498"/>
      <c r="R126" s="498"/>
      <c r="S126" s="498"/>
    </row>
    <row r="127" spans="1:19" x14ac:dyDescent="0.2">
      <c r="A127" s="496"/>
      <c r="B127" s="496"/>
      <c r="C127" s="496"/>
      <c r="D127" s="496"/>
      <c r="E127" s="496"/>
      <c r="F127" s="496"/>
      <c r="G127" s="496"/>
      <c r="H127" s="496"/>
      <c r="I127" s="496"/>
      <c r="J127" s="496"/>
      <c r="K127" s="498"/>
      <c r="L127" s="498"/>
      <c r="M127" s="498"/>
      <c r="N127" s="498"/>
      <c r="O127" s="498"/>
      <c r="P127" s="498"/>
      <c r="Q127" s="498"/>
      <c r="R127" s="498"/>
      <c r="S127" s="498"/>
    </row>
    <row r="128" spans="1:19" x14ac:dyDescent="0.2">
      <c r="A128" s="496"/>
      <c r="B128" s="496"/>
      <c r="C128" s="496"/>
      <c r="D128" s="496"/>
      <c r="E128" s="496"/>
      <c r="F128" s="496"/>
      <c r="G128" s="496"/>
      <c r="H128" s="496"/>
      <c r="I128" s="496"/>
      <c r="J128" s="496"/>
      <c r="K128" s="498"/>
      <c r="L128" s="498"/>
      <c r="M128" s="498"/>
      <c r="N128" s="498"/>
      <c r="O128" s="498"/>
      <c r="P128" s="498"/>
      <c r="Q128" s="498"/>
      <c r="R128" s="498"/>
      <c r="S128" s="498"/>
    </row>
    <row r="129" spans="1:19" x14ac:dyDescent="0.2">
      <c r="A129" s="496"/>
      <c r="B129" s="496"/>
      <c r="C129" s="496"/>
      <c r="D129" s="496"/>
      <c r="E129" s="496"/>
      <c r="F129" s="496"/>
      <c r="G129" s="496"/>
      <c r="H129" s="496"/>
      <c r="I129" s="496"/>
      <c r="J129" s="496"/>
      <c r="K129" s="498"/>
      <c r="L129" s="498"/>
      <c r="M129" s="498"/>
      <c r="N129" s="498"/>
      <c r="O129" s="498"/>
      <c r="P129" s="498"/>
      <c r="Q129" s="498"/>
      <c r="R129" s="498"/>
      <c r="S129" s="498"/>
    </row>
    <row r="130" spans="1:19" x14ac:dyDescent="0.2">
      <c r="A130" s="496"/>
      <c r="B130" s="496"/>
      <c r="C130" s="496"/>
      <c r="D130" s="496"/>
      <c r="E130" s="496"/>
      <c r="F130" s="496"/>
      <c r="G130" s="496"/>
      <c r="H130" s="496"/>
      <c r="I130" s="496"/>
      <c r="J130" s="496"/>
      <c r="K130" s="498"/>
      <c r="L130" s="498"/>
      <c r="M130" s="498"/>
      <c r="N130" s="498"/>
      <c r="O130" s="498"/>
      <c r="P130" s="498"/>
      <c r="Q130" s="498"/>
      <c r="R130" s="498"/>
      <c r="S130" s="498"/>
    </row>
    <row r="131" spans="1:19" x14ac:dyDescent="0.2">
      <c r="A131" s="496"/>
      <c r="B131" s="496"/>
      <c r="C131" s="496"/>
      <c r="D131" s="496"/>
      <c r="E131" s="496"/>
      <c r="F131" s="496"/>
      <c r="G131" s="496"/>
      <c r="H131" s="496"/>
      <c r="I131" s="496"/>
      <c r="J131" s="496"/>
      <c r="K131" s="498"/>
      <c r="L131" s="498"/>
      <c r="M131" s="498"/>
      <c r="N131" s="498"/>
      <c r="O131" s="498"/>
      <c r="P131" s="498"/>
      <c r="Q131" s="498"/>
      <c r="R131" s="498"/>
      <c r="S131" s="498"/>
    </row>
    <row r="132" spans="1:19" x14ac:dyDescent="0.2">
      <c r="A132" s="496"/>
      <c r="B132" s="496"/>
      <c r="C132" s="496"/>
      <c r="D132" s="496"/>
      <c r="E132" s="496"/>
      <c r="F132" s="496"/>
      <c r="G132" s="496"/>
      <c r="H132" s="496"/>
      <c r="I132" s="496"/>
      <c r="J132" s="496"/>
      <c r="K132" s="498"/>
      <c r="L132" s="498"/>
      <c r="M132" s="498"/>
      <c r="N132" s="498"/>
      <c r="O132" s="498"/>
      <c r="P132" s="498"/>
      <c r="Q132" s="498"/>
      <c r="R132" s="498"/>
      <c r="S132" s="498"/>
    </row>
    <row r="133" spans="1:19" x14ac:dyDescent="0.2">
      <c r="A133" s="496"/>
      <c r="B133" s="496"/>
      <c r="C133" s="496"/>
      <c r="D133" s="496"/>
      <c r="E133" s="496"/>
      <c r="F133" s="496"/>
      <c r="G133" s="496"/>
      <c r="H133" s="496"/>
      <c r="I133" s="496"/>
      <c r="J133" s="496"/>
      <c r="K133" s="498"/>
      <c r="L133" s="498"/>
      <c r="M133" s="498"/>
      <c r="N133" s="498"/>
      <c r="O133" s="498"/>
      <c r="P133" s="498"/>
      <c r="Q133" s="498"/>
      <c r="R133" s="498"/>
      <c r="S133" s="498"/>
    </row>
    <row r="134" spans="1:19" x14ac:dyDescent="0.2">
      <c r="A134" s="496"/>
      <c r="B134" s="496"/>
      <c r="C134" s="496"/>
      <c r="D134" s="496"/>
      <c r="E134" s="496"/>
      <c r="F134" s="496"/>
      <c r="G134" s="496"/>
      <c r="H134" s="496"/>
      <c r="I134" s="496"/>
      <c r="J134" s="496"/>
      <c r="K134" s="498"/>
      <c r="L134" s="498"/>
      <c r="M134" s="498"/>
      <c r="N134" s="498"/>
      <c r="O134" s="498"/>
      <c r="P134" s="498"/>
      <c r="Q134" s="498"/>
      <c r="R134" s="498"/>
      <c r="S134" s="498"/>
    </row>
    <row r="135" spans="1:19" x14ac:dyDescent="0.2">
      <c r="A135" s="496"/>
      <c r="B135" s="496"/>
      <c r="C135" s="496"/>
      <c r="D135" s="496"/>
      <c r="E135" s="496"/>
      <c r="F135" s="496"/>
      <c r="G135" s="496"/>
      <c r="H135" s="496"/>
      <c r="I135" s="496"/>
      <c r="J135" s="496"/>
      <c r="K135" s="498"/>
      <c r="L135" s="498"/>
      <c r="M135" s="498"/>
      <c r="N135" s="498"/>
      <c r="O135" s="498"/>
      <c r="P135" s="498"/>
      <c r="Q135" s="498"/>
      <c r="R135" s="498"/>
      <c r="S135" s="498"/>
    </row>
    <row r="136" spans="1:19" x14ac:dyDescent="0.2">
      <c r="A136" s="496"/>
      <c r="B136" s="496"/>
      <c r="C136" s="496"/>
      <c r="D136" s="496"/>
      <c r="E136" s="496"/>
      <c r="F136" s="496"/>
      <c r="G136" s="496"/>
      <c r="H136" s="496"/>
      <c r="I136" s="496"/>
      <c r="J136" s="496"/>
      <c r="K136" s="498"/>
      <c r="L136" s="498"/>
      <c r="M136" s="498"/>
      <c r="N136" s="498"/>
      <c r="O136" s="498"/>
      <c r="P136" s="498"/>
      <c r="Q136" s="498"/>
      <c r="R136" s="498"/>
      <c r="S136" s="498"/>
    </row>
    <row r="137" spans="1:19" x14ac:dyDescent="0.2">
      <c r="A137" s="496"/>
      <c r="B137" s="496"/>
      <c r="C137" s="496"/>
      <c r="D137" s="496"/>
      <c r="E137" s="496"/>
      <c r="F137" s="496"/>
      <c r="G137" s="496"/>
      <c r="H137" s="496"/>
      <c r="I137" s="496"/>
      <c r="J137" s="496"/>
      <c r="K137" s="498"/>
      <c r="L137" s="498"/>
      <c r="M137" s="498"/>
      <c r="N137" s="498"/>
      <c r="O137" s="498"/>
      <c r="P137" s="498"/>
      <c r="Q137" s="498"/>
      <c r="R137" s="498"/>
      <c r="S137" s="498"/>
    </row>
    <row r="138" spans="1:19" x14ac:dyDescent="0.2">
      <c r="A138" s="496"/>
      <c r="B138" s="496"/>
      <c r="C138" s="496"/>
      <c r="D138" s="496"/>
      <c r="E138" s="496"/>
      <c r="F138" s="496"/>
      <c r="G138" s="496"/>
      <c r="H138" s="496"/>
      <c r="I138" s="496"/>
      <c r="J138" s="496"/>
      <c r="K138" s="498"/>
      <c r="L138" s="498"/>
      <c r="M138" s="498"/>
      <c r="N138" s="498"/>
      <c r="O138" s="498"/>
      <c r="P138" s="498"/>
      <c r="Q138" s="498"/>
      <c r="R138" s="498"/>
      <c r="S138" s="498"/>
    </row>
    <row r="139" spans="1:19" x14ac:dyDescent="0.2">
      <c r="A139" s="496"/>
      <c r="B139" s="496"/>
      <c r="C139" s="496"/>
      <c r="D139" s="496"/>
      <c r="E139" s="496"/>
      <c r="F139" s="496"/>
      <c r="G139" s="496"/>
      <c r="H139" s="496"/>
      <c r="I139" s="496"/>
      <c r="J139" s="496"/>
      <c r="K139" s="498"/>
      <c r="L139" s="498"/>
      <c r="M139" s="498"/>
      <c r="N139" s="498"/>
      <c r="O139" s="498"/>
      <c r="P139" s="498"/>
      <c r="Q139" s="498"/>
      <c r="R139" s="498"/>
      <c r="S139" s="498"/>
    </row>
    <row r="140" spans="1:19" x14ac:dyDescent="0.2">
      <c r="A140" s="496"/>
      <c r="B140" s="496"/>
      <c r="C140" s="496"/>
      <c r="D140" s="496"/>
      <c r="E140" s="496"/>
      <c r="F140" s="496"/>
      <c r="G140" s="496"/>
      <c r="H140" s="496"/>
      <c r="I140" s="496"/>
      <c r="J140" s="496"/>
      <c r="K140" s="498"/>
      <c r="L140" s="498"/>
      <c r="M140" s="498"/>
      <c r="N140" s="498"/>
      <c r="O140" s="498"/>
      <c r="P140" s="498"/>
      <c r="Q140" s="498"/>
      <c r="R140" s="498"/>
      <c r="S140" s="498"/>
    </row>
    <row r="141" spans="1:19" x14ac:dyDescent="0.2">
      <c r="A141" s="496"/>
      <c r="B141" s="496"/>
      <c r="C141" s="496"/>
      <c r="D141" s="496"/>
      <c r="E141" s="496"/>
      <c r="F141" s="496"/>
      <c r="G141" s="496"/>
      <c r="H141" s="496"/>
      <c r="I141" s="496"/>
      <c r="J141" s="496"/>
      <c r="K141" s="498"/>
      <c r="L141" s="498"/>
      <c r="M141" s="498"/>
      <c r="N141" s="498"/>
      <c r="O141" s="498"/>
      <c r="P141" s="498"/>
      <c r="Q141" s="498"/>
      <c r="R141" s="498"/>
      <c r="S141" s="498"/>
    </row>
    <row r="142" spans="1:19" x14ac:dyDescent="0.2">
      <c r="A142" s="496"/>
      <c r="B142" s="496"/>
      <c r="C142" s="496"/>
      <c r="D142" s="496"/>
      <c r="E142" s="496"/>
      <c r="F142" s="496"/>
      <c r="G142" s="496"/>
      <c r="H142" s="496"/>
      <c r="I142" s="496"/>
      <c r="J142" s="496"/>
      <c r="K142" s="498"/>
      <c r="L142" s="498"/>
      <c r="M142" s="498"/>
      <c r="N142" s="498"/>
      <c r="O142" s="498"/>
      <c r="P142" s="498"/>
      <c r="Q142" s="498"/>
      <c r="R142" s="498"/>
      <c r="S142" s="498"/>
    </row>
    <row r="143" spans="1:19" x14ac:dyDescent="0.2">
      <c r="A143" s="496"/>
      <c r="B143" s="496"/>
      <c r="C143" s="496"/>
      <c r="D143" s="496"/>
      <c r="E143" s="496"/>
      <c r="F143" s="496"/>
      <c r="G143" s="496"/>
      <c r="H143" s="496"/>
      <c r="I143" s="496"/>
      <c r="J143" s="496"/>
      <c r="K143" s="498"/>
      <c r="L143" s="498"/>
      <c r="M143" s="498"/>
      <c r="N143" s="498"/>
      <c r="O143" s="498"/>
      <c r="P143" s="498"/>
      <c r="Q143" s="498"/>
      <c r="R143" s="498"/>
      <c r="S143" s="498"/>
    </row>
    <row r="144" spans="1:19" x14ac:dyDescent="0.2">
      <c r="A144" s="496"/>
      <c r="B144" s="496"/>
      <c r="C144" s="496"/>
      <c r="D144" s="496"/>
      <c r="E144" s="496"/>
      <c r="F144" s="496"/>
      <c r="G144" s="496"/>
      <c r="H144" s="496"/>
      <c r="I144" s="496"/>
      <c r="J144" s="496"/>
      <c r="K144" s="498"/>
      <c r="L144" s="498"/>
      <c r="M144" s="498"/>
      <c r="N144" s="498"/>
      <c r="O144" s="498"/>
      <c r="P144" s="498"/>
      <c r="Q144" s="498"/>
      <c r="R144" s="498"/>
      <c r="S144" s="498"/>
    </row>
    <row r="145" spans="1:19" x14ac:dyDescent="0.2">
      <c r="A145" s="496"/>
      <c r="B145" s="496"/>
      <c r="C145" s="496"/>
      <c r="D145" s="496"/>
      <c r="E145" s="496"/>
      <c r="F145" s="496"/>
      <c r="G145" s="496"/>
      <c r="H145" s="496"/>
      <c r="I145" s="496"/>
      <c r="J145" s="496"/>
      <c r="K145" s="498"/>
      <c r="L145" s="498"/>
      <c r="M145" s="498"/>
      <c r="N145" s="498"/>
      <c r="O145" s="498"/>
      <c r="P145" s="498"/>
      <c r="Q145" s="498"/>
      <c r="R145" s="498"/>
      <c r="S145" s="498"/>
    </row>
    <row r="146" spans="1:19" x14ac:dyDescent="0.2">
      <c r="A146" s="496"/>
      <c r="B146" s="496"/>
      <c r="C146" s="496"/>
      <c r="D146" s="496"/>
      <c r="E146" s="496"/>
      <c r="F146" s="496"/>
      <c r="G146" s="496"/>
      <c r="H146" s="496"/>
      <c r="I146" s="496"/>
      <c r="J146" s="496"/>
      <c r="K146" s="498"/>
      <c r="L146" s="498"/>
      <c r="M146" s="498"/>
      <c r="N146" s="498"/>
      <c r="O146" s="498"/>
      <c r="P146" s="498"/>
      <c r="Q146" s="498"/>
      <c r="R146" s="498"/>
      <c r="S146" s="498"/>
    </row>
    <row r="147" spans="1:19" x14ac:dyDescent="0.2">
      <c r="A147" s="496"/>
      <c r="B147" s="496"/>
      <c r="C147" s="496"/>
      <c r="D147" s="496"/>
      <c r="E147" s="496"/>
      <c r="F147" s="496"/>
      <c r="G147" s="496"/>
      <c r="H147" s="496"/>
      <c r="I147" s="496"/>
      <c r="J147" s="496"/>
      <c r="K147" s="498"/>
      <c r="L147" s="498"/>
      <c r="M147" s="498"/>
      <c r="N147" s="498"/>
      <c r="O147" s="498"/>
      <c r="P147" s="498"/>
      <c r="Q147" s="498"/>
      <c r="R147" s="498"/>
      <c r="S147" s="498"/>
    </row>
    <row r="148" spans="1:19" x14ac:dyDescent="0.2">
      <c r="A148" s="496"/>
      <c r="B148" s="496"/>
      <c r="C148" s="496"/>
      <c r="D148" s="496"/>
      <c r="E148" s="496"/>
      <c r="F148" s="496"/>
      <c r="G148" s="496"/>
      <c r="H148" s="496"/>
      <c r="I148" s="496"/>
      <c r="J148" s="496"/>
      <c r="K148" s="498"/>
      <c r="L148" s="498"/>
      <c r="M148" s="498"/>
      <c r="N148" s="498"/>
      <c r="O148" s="498"/>
      <c r="P148" s="498"/>
      <c r="Q148" s="498"/>
      <c r="R148" s="498"/>
      <c r="S148" s="498"/>
    </row>
    <row r="149" spans="1:19" x14ac:dyDescent="0.2">
      <c r="A149" s="496"/>
      <c r="B149" s="496"/>
      <c r="C149" s="496"/>
      <c r="D149" s="496"/>
      <c r="E149" s="496"/>
      <c r="F149" s="496"/>
      <c r="G149" s="496"/>
      <c r="H149" s="496"/>
      <c r="I149" s="496"/>
      <c r="J149" s="496"/>
      <c r="K149" s="498"/>
      <c r="L149" s="498"/>
      <c r="M149" s="498"/>
      <c r="N149" s="498"/>
      <c r="O149" s="498"/>
      <c r="P149" s="498"/>
      <c r="Q149" s="498"/>
      <c r="R149" s="498"/>
      <c r="S149" s="498"/>
    </row>
    <row r="150" spans="1:19" x14ac:dyDescent="0.2">
      <c r="A150" s="496"/>
      <c r="B150" s="496"/>
      <c r="C150" s="496"/>
      <c r="D150" s="496"/>
      <c r="E150" s="496"/>
      <c r="F150" s="496"/>
      <c r="G150" s="496"/>
      <c r="H150" s="496"/>
      <c r="I150" s="496"/>
      <c r="J150" s="496"/>
      <c r="K150" s="498"/>
      <c r="L150" s="498"/>
      <c r="M150" s="498"/>
      <c r="N150" s="498"/>
      <c r="O150" s="498"/>
      <c r="P150" s="498"/>
      <c r="Q150" s="498"/>
      <c r="R150" s="498"/>
      <c r="S150" s="498"/>
    </row>
    <row r="151" spans="1:19" x14ac:dyDescent="0.2">
      <c r="A151" s="496"/>
      <c r="B151" s="496"/>
      <c r="C151" s="496"/>
      <c r="D151" s="496"/>
      <c r="E151" s="496"/>
      <c r="F151" s="496"/>
      <c r="G151" s="496"/>
      <c r="H151" s="496"/>
      <c r="I151" s="496"/>
      <c r="J151" s="496"/>
      <c r="K151" s="498"/>
      <c r="L151" s="498"/>
      <c r="M151" s="498"/>
      <c r="N151" s="498"/>
      <c r="O151" s="498"/>
      <c r="P151" s="498"/>
      <c r="Q151" s="498"/>
      <c r="R151" s="498"/>
      <c r="S151" s="498"/>
    </row>
    <row r="152" spans="1:19" x14ac:dyDescent="0.2">
      <c r="A152" s="496"/>
      <c r="B152" s="496"/>
      <c r="C152" s="496"/>
      <c r="D152" s="496"/>
      <c r="E152" s="496"/>
      <c r="F152" s="496"/>
      <c r="G152" s="496"/>
      <c r="H152" s="496"/>
      <c r="I152" s="496"/>
      <c r="J152" s="496"/>
      <c r="K152" s="498"/>
      <c r="L152" s="498"/>
      <c r="M152" s="498"/>
      <c r="N152" s="498"/>
      <c r="O152" s="498"/>
      <c r="P152" s="498"/>
      <c r="Q152" s="498"/>
      <c r="R152" s="498"/>
      <c r="S152" s="498"/>
    </row>
    <row r="153" spans="1:19" x14ac:dyDescent="0.2">
      <c r="A153" s="496"/>
      <c r="B153" s="496"/>
      <c r="C153" s="496"/>
      <c r="D153" s="496"/>
      <c r="E153" s="496"/>
      <c r="F153" s="496"/>
      <c r="G153" s="496"/>
      <c r="H153" s="496"/>
      <c r="I153" s="496"/>
      <c r="J153" s="496"/>
      <c r="K153" s="498"/>
      <c r="L153" s="498"/>
      <c r="M153" s="498"/>
      <c r="N153" s="498"/>
      <c r="O153" s="498"/>
      <c r="P153" s="498"/>
      <c r="Q153" s="498"/>
      <c r="R153" s="498"/>
      <c r="S153" s="498"/>
    </row>
    <row r="154" spans="1:19" x14ac:dyDescent="0.2">
      <c r="A154" s="496"/>
      <c r="B154" s="496"/>
      <c r="C154" s="496"/>
      <c r="D154" s="496"/>
      <c r="E154" s="496"/>
      <c r="F154" s="496"/>
      <c r="G154" s="496"/>
      <c r="H154" s="496"/>
      <c r="I154" s="496"/>
      <c r="J154" s="496"/>
      <c r="K154" s="498"/>
      <c r="L154" s="498"/>
      <c r="M154" s="498"/>
      <c r="N154" s="498"/>
      <c r="O154" s="498"/>
      <c r="P154" s="498"/>
      <c r="Q154" s="498"/>
      <c r="R154" s="498"/>
      <c r="S154" s="498"/>
    </row>
    <row r="155" spans="1:19" x14ac:dyDescent="0.2">
      <c r="A155" s="496"/>
      <c r="B155" s="496"/>
      <c r="C155" s="496"/>
      <c r="D155" s="496"/>
      <c r="E155" s="496"/>
      <c r="F155" s="496"/>
      <c r="G155" s="496"/>
      <c r="H155" s="496"/>
      <c r="I155" s="496"/>
      <c r="J155" s="496"/>
      <c r="K155" s="498"/>
      <c r="L155" s="498"/>
      <c r="M155" s="498"/>
      <c r="N155" s="498"/>
      <c r="O155" s="498"/>
      <c r="P155" s="498"/>
      <c r="Q155" s="498"/>
      <c r="R155" s="498"/>
      <c r="S155" s="498"/>
    </row>
    <row r="156" spans="1:19" x14ac:dyDescent="0.2">
      <c r="A156" s="496"/>
      <c r="B156" s="496"/>
      <c r="C156" s="496"/>
      <c r="D156" s="496"/>
      <c r="E156" s="496"/>
      <c r="F156" s="496"/>
      <c r="G156" s="496"/>
      <c r="H156" s="496"/>
      <c r="I156" s="496"/>
      <c r="J156" s="496"/>
      <c r="K156" s="498"/>
      <c r="L156" s="498"/>
      <c r="M156" s="498"/>
      <c r="N156" s="498"/>
      <c r="O156" s="498"/>
      <c r="P156" s="498"/>
      <c r="Q156" s="498"/>
      <c r="R156" s="498"/>
      <c r="S156" s="498"/>
    </row>
    <row r="157" spans="1:19" x14ac:dyDescent="0.2">
      <c r="A157" s="496"/>
      <c r="B157" s="496"/>
      <c r="C157" s="496"/>
      <c r="D157" s="496"/>
      <c r="E157" s="496"/>
      <c r="F157" s="496"/>
      <c r="G157" s="496"/>
      <c r="H157" s="496"/>
      <c r="I157" s="496"/>
      <c r="J157" s="496"/>
      <c r="K157" s="498"/>
      <c r="L157" s="498"/>
      <c r="M157" s="498"/>
      <c r="N157" s="498"/>
      <c r="O157" s="498"/>
      <c r="P157" s="498"/>
      <c r="Q157" s="498"/>
      <c r="R157" s="498"/>
      <c r="S157" s="498"/>
    </row>
    <row r="158" spans="1:19" x14ac:dyDescent="0.2">
      <c r="A158" s="496"/>
      <c r="B158" s="496"/>
      <c r="C158" s="496"/>
      <c r="D158" s="496"/>
      <c r="E158" s="496"/>
      <c r="F158" s="496"/>
      <c r="G158" s="496"/>
      <c r="H158" s="496"/>
      <c r="I158" s="496"/>
      <c r="J158" s="496"/>
      <c r="K158" s="498"/>
      <c r="L158" s="498"/>
      <c r="M158" s="498"/>
      <c r="N158" s="498"/>
      <c r="O158" s="498"/>
      <c r="P158" s="498"/>
      <c r="Q158" s="498"/>
      <c r="R158" s="498"/>
      <c r="S158" s="498"/>
    </row>
    <row r="159" spans="1:19" x14ac:dyDescent="0.2">
      <c r="A159" s="496"/>
      <c r="B159" s="496"/>
      <c r="C159" s="496"/>
      <c r="D159" s="496"/>
      <c r="E159" s="496"/>
      <c r="F159" s="496"/>
      <c r="G159" s="496"/>
      <c r="H159" s="496"/>
      <c r="I159" s="496"/>
      <c r="J159" s="496"/>
      <c r="K159" s="498"/>
      <c r="L159" s="498"/>
      <c r="M159" s="498"/>
      <c r="N159" s="498"/>
      <c r="O159" s="498"/>
      <c r="P159" s="498"/>
      <c r="Q159" s="498"/>
      <c r="R159" s="498"/>
      <c r="S159" s="498"/>
    </row>
    <row r="160" spans="1:19" x14ac:dyDescent="0.2">
      <c r="A160" s="496"/>
      <c r="B160" s="496"/>
      <c r="C160" s="496"/>
      <c r="D160" s="496"/>
      <c r="E160" s="496"/>
      <c r="F160" s="496"/>
      <c r="G160" s="496"/>
      <c r="H160" s="496"/>
      <c r="I160" s="496"/>
      <c r="J160" s="496"/>
      <c r="K160" s="498"/>
      <c r="L160" s="498"/>
      <c r="M160" s="498"/>
      <c r="N160" s="498"/>
      <c r="O160" s="498"/>
      <c r="P160" s="498"/>
      <c r="Q160" s="498"/>
      <c r="R160" s="498"/>
      <c r="S160" s="498"/>
    </row>
    <row r="161" spans="1:19" x14ac:dyDescent="0.2">
      <c r="A161" s="496"/>
      <c r="B161" s="496"/>
      <c r="C161" s="496"/>
      <c r="D161" s="496"/>
      <c r="E161" s="496"/>
      <c r="F161" s="496"/>
      <c r="G161" s="496"/>
      <c r="H161" s="496"/>
      <c r="I161" s="496"/>
      <c r="J161" s="496"/>
      <c r="K161" s="498"/>
      <c r="L161" s="498"/>
      <c r="M161" s="498"/>
      <c r="N161" s="498"/>
      <c r="O161" s="498"/>
      <c r="P161" s="498"/>
      <c r="Q161" s="498"/>
      <c r="R161" s="498"/>
      <c r="S161" s="498"/>
    </row>
    <row r="162" spans="1:19" x14ac:dyDescent="0.2">
      <c r="A162" s="496"/>
      <c r="B162" s="496"/>
      <c r="C162" s="496"/>
      <c r="D162" s="496"/>
      <c r="E162" s="496"/>
      <c r="F162" s="496"/>
      <c r="G162" s="496"/>
      <c r="H162" s="496"/>
      <c r="I162" s="496"/>
      <c r="J162" s="496"/>
      <c r="K162" s="498"/>
      <c r="L162" s="498"/>
      <c r="M162" s="498"/>
      <c r="N162" s="498"/>
      <c r="O162" s="498"/>
      <c r="P162" s="498"/>
      <c r="Q162" s="498"/>
      <c r="R162" s="498"/>
      <c r="S162" s="498"/>
    </row>
    <row r="163" spans="1:19" x14ac:dyDescent="0.2">
      <c r="A163" s="496"/>
      <c r="B163" s="496"/>
      <c r="C163" s="496"/>
      <c r="D163" s="496"/>
      <c r="E163" s="496"/>
      <c r="F163" s="496"/>
      <c r="G163" s="496"/>
      <c r="H163" s="496"/>
      <c r="I163" s="496"/>
      <c r="J163" s="496"/>
      <c r="K163" s="498"/>
      <c r="L163" s="498"/>
      <c r="M163" s="498"/>
      <c r="N163" s="498"/>
      <c r="O163" s="498"/>
      <c r="P163" s="498"/>
      <c r="Q163" s="498"/>
      <c r="R163" s="498"/>
      <c r="S163" s="498"/>
    </row>
    <row r="164" spans="1:19" x14ac:dyDescent="0.2">
      <c r="A164" s="496"/>
      <c r="B164" s="496"/>
      <c r="C164" s="496"/>
      <c r="D164" s="496"/>
      <c r="E164" s="496"/>
      <c r="F164" s="496"/>
      <c r="G164" s="496"/>
      <c r="H164" s="496"/>
      <c r="I164" s="496"/>
      <c r="J164" s="496"/>
      <c r="K164" s="498"/>
      <c r="L164" s="498"/>
      <c r="M164" s="498"/>
      <c r="N164" s="498"/>
      <c r="O164" s="498"/>
      <c r="P164" s="498"/>
      <c r="Q164" s="498"/>
      <c r="R164" s="498"/>
      <c r="S164" s="498"/>
    </row>
    <row r="165" spans="1:19" x14ac:dyDescent="0.2">
      <c r="A165" s="496"/>
      <c r="B165" s="496"/>
      <c r="C165" s="496"/>
      <c r="D165" s="496"/>
      <c r="E165" s="496"/>
      <c r="F165" s="496"/>
      <c r="G165" s="496"/>
      <c r="H165" s="496"/>
      <c r="I165" s="496"/>
      <c r="J165" s="496"/>
      <c r="K165" s="498"/>
      <c r="L165" s="498"/>
      <c r="M165" s="498"/>
      <c r="N165" s="498"/>
      <c r="O165" s="498"/>
      <c r="P165" s="498"/>
      <c r="Q165" s="498"/>
      <c r="R165" s="498"/>
      <c r="S165" s="498"/>
    </row>
    <row r="166" spans="1:19" x14ac:dyDescent="0.2">
      <c r="A166" s="496"/>
      <c r="B166" s="496"/>
      <c r="C166" s="496"/>
      <c r="D166" s="496"/>
      <c r="E166" s="496"/>
      <c r="F166" s="496"/>
      <c r="G166" s="496"/>
      <c r="H166" s="496"/>
      <c r="I166" s="496"/>
      <c r="J166" s="496"/>
      <c r="K166" s="498"/>
      <c r="L166" s="498"/>
      <c r="M166" s="498"/>
      <c r="N166" s="498"/>
      <c r="O166" s="498"/>
      <c r="P166" s="498"/>
      <c r="Q166" s="498"/>
      <c r="R166" s="498"/>
      <c r="S166" s="498"/>
    </row>
    <row r="167" spans="1:19" x14ac:dyDescent="0.2">
      <c r="A167" s="496"/>
      <c r="B167" s="496"/>
      <c r="C167" s="496"/>
      <c r="D167" s="496"/>
      <c r="E167" s="496"/>
      <c r="F167" s="496"/>
      <c r="G167" s="496"/>
      <c r="H167" s="496"/>
      <c r="I167" s="496"/>
      <c r="J167" s="496"/>
      <c r="K167" s="498"/>
      <c r="L167" s="498"/>
      <c r="M167" s="498"/>
      <c r="N167" s="498"/>
      <c r="O167" s="498"/>
      <c r="P167" s="498"/>
      <c r="Q167" s="498"/>
      <c r="R167" s="498"/>
      <c r="S167" s="498"/>
    </row>
    <row r="168" spans="1:19" x14ac:dyDescent="0.2">
      <c r="A168" s="496"/>
      <c r="B168" s="496"/>
      <c r="C168" s="496"/>
      <c r="D168" s="496"/>
      <c r="E168" s="496"/>
      <c r="F168" s="496"/>
      <c r="G168" s="496"/>
      <c r="H168" s="496"/>
      <c r="I168" s="496"/>
      <c r="J168" s="496"/>
      <c r="K168" s="498"/>
      <c r="L168" s="498"/>
      <c r="M168" s="498"/>
      <c r="N168" s="498"/>
      <c r="O168" s="498"/>
      <c r="P168" s="498"/>
      <c r="Q168" s="498"/>
      <c r="R168" s="498"/>
      <c r="S168" s="498"/>
    </row>
    <row r="169" spans="1:19" x14ac:dyDescent="0.2">
      <c r="A169" s="496"/>
      <c r="B169" s="496"/>
      <c r="C169" s="496"/>
      <c r="D169" s="496"/>
      <c r="E169" s="496"/>
      <c r="F169" s="496"/>
      <c r="G169" s="496"/>
      <c r="H169" s="496"/>
      <c r="I169" s="496"/>
      <c r="J169" s="496"/>
      <c r="K169" s="498"/>
      <c r="L169" s="498"/>
      <c r="M169" s="498"/>
      <c r="N169" s="498"/>
      <c r="O169" s="498"/>
      <c r="P169" s="498"/>
      <c r="Q169" s="498"/>
      <c r="R169" s="498"/>
      <c r="S169" s="498"/>
    </row>
    <row r="170" spans="1:19" x14ac:dyDescent="0.2">
      <c r="A170" s="496"/>
      <c r="B170" s="496"/>
      <c r="C170" s="496"/>
      <c r="D170" s="496"/>
      <c r="E170" s="496"/>
      <c r="F170" s="496"/>
      <c r="G170" s="496"/>
      <c r="H170" s="496"/>
      <c r="I170" s="496"/>
      <c r="J170" s="496"/>
      <c r="K170" s="498"/>
      <c r="L170" s="498"/>
      <c r="M170" s="498"/>
      <c r="N170" s="498"/>
      <c r="O170" s="498"/>
      <c r="P170" s="498"/>
      <c r="Q170" s="498"/>
      <c r="R170" s="498"/>
      <c r="S170" s="498"/>
    </row>
    <row r="171" spans="1:19" x14ac:dyDescent="0.2">
      <c r="A171" s="496"/>
      <c r="B171" s="496"/>
      <c r="C171" s="496"/>
      <c r="D171" s="496"/>
      <c r="E171" s="496"/>
      <c r="F171" s="496"/>
      <c r="G171" s="496"/>
      <c r="H171" s="496"/>
      <c r="I171" s="496"/>
      <c r="J171" s="496"/>
      <c r="K171" s="498"/>
      <c r="L171" s="498"/>
      <c r="M171" s="498"/>
      <c r="N171" s="498"/>
      <c r="O171" s="498"/>
      <c r="P171" s="498"/>
      <c r="Q171" s="498"/>
      <c r="R171" s="498"/>
      <c r="S171" s="498"/>
    </row>
    <row r="172" spans="1:19" x14ac:dyDescent="0.2">
      <c r="A172" s="496"/>
      <c r="B172" s="496"/>
      <c r="C172" s="496"/>
      <c r="D172" s="496"/>
      <c r="E172" s="496"/>
      <c r="F172" s="496"/>
      <c r="G172" s="496"/>
      <c r="H172" s="496"/>
      <c r="I172" s="496"/>
      <c r="J172" s="496"/>
      <c r="K172" s="498"/>
      <c r="L172" s="498"/>
      <c r="M172" s="498"/>
      <c r="N172" s="498"/>
      <c r="O172" s="498"/>
      <c r="P172" s="498"/>
      <c r="Q172" s="498"/>
      <c r="R172" s="498"/>
      <c r="S172" s="498"/>
    </row>
    <row r="173" spans="1:19" x14ac:dyDescent="0.2">
      <c r="A173" s="496"/>
      <c r="B173" s="496"/>
      <c r="C173" s="496"/>
      <c r="D173" s="496"/>
      <c r="E173" s="496"/>
      <c r="F173" s="496"/>
      <c r="G173" s="496"/>
      <c r="H173" s="496"/>
      <c r="I173" s="496"/>
      <c r="J173" s="496"/>
      <c r="K173" s="498"/>
      <c r="L173" s="498"/>
      <c r="M173" s="498"/>
      <c r="N173" s="498"/>
      <c r="O173" s="498"/>
      <c r="P173" s="498"/>
      <c r="Q173" s="498"/>
      <c r="R173" s="498"/>
      <c r="S173" s="498"/>
    </row>
    <row r="174" spans="1:19" x14ac:dyDescent="0.2">
      <c r="A174" s="496"/>
      <c r="B174" s="496"/>
      <c r="C174" s="496"/>
      <c r="D174" s="496"/>
      <c r="E174" s="496"/>
      <c r="F174" s="496"/>
      <c r="G174" s="496"/>
      <c r="H174" s="496"/>
      <c r="I174" s="496"/>
      <c r="J174" s="496"/>
      <c r="K174" s="498"/>
      <c r="L174" s="498"/>
      <c r="M174" s="498"/>
      <c r="N174" s="498"/>
      <c r="O174" s="498"/>
      <c r="P174" s="498"/>
      <c r="Q174" s="498"/>
      <c r="R174" s="498"/>
      <c r="S174" s="498"/>
    </row>
    <row r="175" spans="1:19" x14ac:dyDescent="0.2">
      <c r="A175" s="496"/>
      <c r="B175" s="496"/>
      <c r="C175" s="496"/>
      <c r="D175" s="496"/>
      <c r="E175" s="496"/>
      <c r="F175" s="496"/>
      <c r="G175" s="496"/>
      <c r="H175" s="496"/>
      <c r="I175" s="496"/>
      <c r="J175" s="496"/>
      <c r="K175" s="498"/>
      <c r="L175" s="498"/>
      <c r="M175" s="498"/>
      <c r="N175" s="498"/>
      <c r="O175" s="498"/>
      <c r="P175" s="498"/>
      <c r="Q175" s="498"/>
      <c r="R175" s="498"/>
      <c r="S175" s="498"/>
    </row>
    <row r="176" spans="1:19" x14ac:dyDescent="0.2">
      <c r="A176" s="496"/>
      <c r="B176" s="496"/>
      <c r="C176" s="496"/>
      <c r="D176" s="496"/>
      <c r="E176" s="496"/>
      <c r="F176" s="496"/>
      <c r="G176" s="496"/>
      <c r="H176" s="496"/>
      <c r="I176" s="496"/>
      <c r="J176" s="496"/>
      <c r="K176" s="498"/>
      <c r="L176" s="498"/>
      <c r="M176" s="498"/>
      <c r="N176" s="498"/>
      <c r="O176" s="498"/>
      <c r="P176" s="498"/>
      <c r="Q176" s="498"/>
      <c r="R176" s="498"/>
      <c r="S176" s="498"/>
    </row>
    <row r="177" spans="1:19" x14ac:dyDescent="0.2">
      <c r="A177" s="496"/>
      <c r="B177" s="496"/>
      <c r="C177" s="496"/>
      <c r="D177" s="496"/>
      <c r="E177" s="496"/>
      <c r="F177" s="496"/>
      <c r="G177" s="496"/>
      <c r="H177" s="496"/>
      <c r="I177" s="496"/>
      <c r="J177" s="496"/>
      <c r="K177" s="498"/>
      <c r="L177" s="498"/>
      <c r="M177" s="498"/>
      <c r="N177" s="498"/>
      <c r="O177" s="498"/>
      <c r="P177" s="498"/>
      <c r="Q177" s="498"/>
      <c r="R177" s="498"/>
      <c r="S177" s="498"/>
    </row>
    <row r="178" spans="1:19" x14ac:dyDescent="0.2">
      <c r="A178" s="496"/>
      <c r="B178" s="496"/>
      <c r="C178" s="496"/>
      <c r="D178" s="496"/>
      <c r="E178" s="496"/>
      <c r="F178" s="496"/>
      <c r="G178" s="496"/>
      <c r="H178" s="496"/>
      <c r="I178" s="496"/>
      <c r="J178" s="496"/>
      <c r="K178" s="498"/>
      <c r="L178" s="498"/>
      <c r="M178" s="498"/>
      <c r="N178" s="498"/>
      <c r="O178" s="498"/>
      <c r="P178" s="498"/>
      <c r="Q178" s="498"/>
      <c r="R178" s="498"/>
      <c r="S178" s="498"/>
    </row>
    <row r="179" spans="1:19" x14ac:dyDescent="0.2">
      <c r="A179" s="496"/>
      <c r="B179" s="496"/>
      <c r="C179" s="496"/>
      <c r="D179" s="496"/>
      <c r="E179" s="496"/>
      <c r="F179" s="496"/>
      <c r="G179" s="496"/>
      <c r="H179" s="496"/>
      <c r="I179" s="496"/>
      <c r="J179" s="496"/>
      <c r="K179" s="498"/>
      <c r="L179" s="498"/>
      <c r="M179" s="498"/>
      <c r="N179" s="498"/>
      <c r="O179" s="498"/>
      <c r="P179" s="498"/>
      <c r="Q179" s="498"/>
      <c r="R179" s="498"/>
      <c r="S179" s="498"/>
    </row>
    <row r="180" spans="1:19" x14ac:dyDescent="0.2">
      <c r="A180" s="496"/>
      <c r="B180" s="496"/>
      <c r="C180" s="496"/>
      <c r="D180" s="496"/>
      <c r="E180" s="496"/>
      <c r="F180" s="496"/>
      <c r="G180" s="496"/>
      <c r="H180" s="496"/>
      <c r="I180" s="496"/>
      <c r="J180" s="496"/>
      <c r="K180" s="498"/>
      <c r="L180" s="498"/>
      <c r="M180" s="498"/>
      <c r="N180" s="498"/>
      <c r="O180" s="498"/>
      <c r="P180" s="498"/>
      <c r="Q180" s="498"/>
      <c r="R180" s="498"/>
      <c r="S180" s="498"/>
    </row>
    <row r="181" spans="1:19" x14ac:dyDescent="0.2">
      <c r="A181" s="496"/>
      <c r="B181" s="496"/>
      <c r="C181" s="496"/>
      <c r="D181" s="496"/>
      <c r="E181" s="496"/>
      <c r="F181" s="496"/>
      <c r="G181" s="496"/>
      <c r="H181" s="496"/>
      <c r="I181" s="496"/>
      <c r="J181" s="496"/>
      <c r="K181" s="498"/>
      <c r="L181" s="498"/>
      <c r="M181" s="498"/>
      <c r="N181" s="498"/>
      <c r="O181" s="498"/>
      <c r="P181" s="498"/>
      <c r="Q181" s="498"/>
      <c r="R181" s="498"/>
      <c r="S181" s="498"/>
    </row>
    <row r="182" spans="1:19" x14ac:dyDescent="0.2">
      <c r="A182" s="496"/>
      <c r="B182" s="496"/>
      <c r="C182" s="496"/>
      <c r="D182" s="496"/>
      <c r="E182" s="496"/>
      <c r="F182" s="496"/>
      <c r="G182" s="496"/>
      <c r="H182" s="496"/>
      <c r="I182" s="496"/>
      <c r="J182" s="496"/>
      <c r="K182" s="498"/>
      <c r="L182" s="498"/>
      <c r="M182" s="498"/>
      <c r="N182" s="498"/>
      <c r="O182" s="498"/>
      <c r="P182" s="498"/>
      <c r="Q182" s="498"/>
      <c r="R182" s="498"/>
      <c r="S182" s="498"/>
    </row>
    <row r="183" spans="1:19" x14ac:dyDescent="0.2">
      <c r="A183" s="496"/>
      <c r="B183" s="496"/>
      <c r="C183" s="496"/>
      <c r="D183" s="496"/>
      <c r="E183" s="496"/>
      <c r="F183" s="496"/>
      <c r="G183" s="496"/>
      <c r="H183" s="496"/>
      <c r="I183" s="496"/>
      <c r="J183" s="496"/>
      <c r="K183" s="498"/>
      <c r="L183" s="498"/>
      <c r="M183" s="498"/>
      <c r="N183" s="498"/>
      <c r="O183" s="498"/>
      <c r="P183" s="498"/>
      <c r="Q183" s="498"/>
      <c r="R183" s="498"/>
      <c r="S183" s="498"/>
    </row>
    <row r="184" spans="1:19" x14ac:dyDescent="0.2">
      <c r="A184" s="496"/>
      <c r="B184" s="496"/>
      <c r="C184" s="496"/>
      <c r="D184" s="496"/>
      <c r="E184" s="496"/>
      <c r="F184" s="496"/>
      <c r="G184" s="496"/>
      <c r="H184" s="496"/>
      <c r="I184" s="496"/>
      <c r="J184" s="496"/>
      <c r="K184" s="498"/>
      <c r="L184" s="498"/>
      <c r="M184" s="498"/>
      <c r="N184" s="498"/>
      <c r="O184" s="498"/>
      <c r="P184" s="498"/>
      <c r="Q184" s="498"/>
      <c r="R184" s="498"/>
      <c r="S184" s="498"/>
    </row>
    <row r="185" spans="1:19" x14ac:dyDescent="0.2">
      <c r="A185" s="496"/>
      <c r="B185" s="496"/>
      <c r="C185" s="496"/>
      <c r="D185" s="496"/>
      <c r="E185" s="496"/>
      <c r="F185" s="496"/>
      <c r="G185" s="496"/>
      <c r="H185" s="496"/>
      <c r="I185" s="496"/>
      <c r="J185" s="496"/>
      <c r="K185" s="498"/>
      <c r="L185" s="498"/>
      <c r="M185" s="498"/>
      <c r="N185" s="498"/>
      <c r="O185" s="498"/>
      <c r="P185" s="498"/>
      <c r="Q185" s="498"/>
      <c r="R185" s="498"/>
      <c r="S185" s="498"/>
    </row>
    <row r="186" spans="1:19" x14ac:dyDescent="0.2">
      <c r="A186" s="496"/>
      <c r="B186" s="496"/>
      <c r="C186" s="496"/>
      <c r="D186" s="496"/>
      <c r="E186" s="496"/>
      <c r="F186" s="496"/>
      <c r="G186" s="496"/>
      <c r="H186" s="496"/>
      <c r="I186" s="496"/>
      <c r="J186" s="496"/>
      <c r="K186" s="498"/>
      <c r="L186" s="498"/>
      <c r="M186" s="498"/>
      <c r="N186" s="498"/>
      <c r="O186" s="498"/>
      <c r="P186" s="498"/>
      <c r="Q186" s="498"/>
      <c r="R186" s="498"/>
      <c r="S186" s="498"/>
    </row>
    <row r="187" spans="1:19" x14ac:dyDescent="0.2">
      <c r="A187" s="496"/>
      <c r="B187" s="496"/>
      <c r="C187" s="496"/>
      <c r="D187" s="496"/>
      <c r="E187" s="496"/>
      <c r="F187" s="496"/>
      <c r="G187" s="496"/>
      <c r="H187" s="496"/>
      <c r="I187" s="496"/>
      <c r="J187" s="496"/>
      <c r="K187" s="498"/>
      <c r="L187" s="498"/>
      <c r="M187" s="498"/>
      <c r="N187" s="498"/>
      <c r="O187" s="498"/>
      <c r="P187" s="498"/>
      <c r="Q187" s="498"/>
      <c r="R187" s="498"/>
      <c r="S187" s="498"/>
    </row>
    <row r="188" spans="1:19" x14ac:dyDescent="0.2">
      <c r="A188" s="496"/>
      <c r="B188" s="496"/>
      <c r="C188" s="496"/>
      <c r="D188" s="496"/>
      <c r="E188" s="496"/>
      <c r="F188" s="496"/>
      <c r="G188" s="496"/>
      <c r="H188" s="496"/>
      <c r="I188" s="496"/>
      <c r="J188" s="496"/>
      <c r="K188" s="498"/>
      <c r="L188" s="498"/>
      <c r="M188" s="498"/>
      <c r="N188" s="498"/>
      <c r="O188" s="498"/>
      <c r="P188" s="498"/>
      <c r="Q188" s="498"/>
      <c r="R188" s="498"/>
      <c r="S188" s="498"/>
    </row>
    <row r="189" spans="1:19" x14ac:dyDescent="0.2">
      <c r="A189" s="496"/>
      <c r="B189" s="496"/>
      <c r="C189" s="496"/>
      <c r="D189" s="496"/>
      <c r="E189" s="496"/>
      <c r="F189" s="496"/>
      <c r="G189" s="496"/>
      <c r="H189" s="496"/>
      <c r="I189" s="496"/>
      <c r="J189" s="496"/>
      <c r="K189" s="498"/>
      <c r="L189" s="498"/>
      <c r="M189" s="498"/>
      <c r="N189" s="498"/>
      <c r="O189" s="498"/>
      <c r="P189" s="498"/>
      <c r="Q189" s="498"/>
      <c r="R189" s="498"/>
      <c r="S189" s="498"/>
    </row>
    <row r="190" spans="1:19" x14ac:dyDescent="0.2">
      <c r="A190" s="496"/>
      <c r="B190" s="496"/>
      <c r="C190" s="496"/>
      <c r="D190" s="496"/>
      <c r="E190" s="496"/>
      <c r="F190" s="496"/>
      <c r="G190" s="496"/>
      <c r="H190" s="496"/>
      <c r="I190" s="496"/>
      <c r="J190" s="496"/>
      <c r="K190" s="498"/>
      <c r="L190" s="498"/>
      <c r="M190" s="498"/>
      <c r="N190" s="498"/>
      <c r="O190" s="498"/>
      <c r="P190" s="498"/>
      <c r="Q190" s="498"/>
      <c r="R190" s="498"/>
      <c r="S190" s="498"/>
    </row>
    <row r="191" spans="1:19" x14ac:dyDescent="0.2">
      <c r="A191" s="496"/>
      <c r="B191" s="496"/>
      <c r="C191" s="496"/>
      <c r="D191" s="496"/>
      <c r="E191" s="496"/>
      <c r="F191" s="496"/>
      <c r="G191" s="496"/>
      <c r="H191" s="496"/>
      <c r="I191" s="496"/>
      <c r="J191" s="496"/>
      <c r="K191" s="498"/>
      <c r="L191" s="498"/>
      <c r="M191" s="498"/>
      <c r="N191" s="498"/>
      <c r="O191" s="498"/>
      <c r="P191" s="498"/>
      <c r="Q191" s="498"/>
      <c r="R191" s="498"/>
      <c r="S191" s="498"/>
    </row>
    <row r="192" spans="1:19" x14ac:dyDescent="0.2">
      <c r="A192" s="496"/>
      <c r="B192" s="496"/>
      <c r="C192" s="496"/>
      <c r="D192" s="496"/>
      <c r="E192" s="496"/>
      <c r="F192" s="496"/>
      <c r="G192" s="496"/>
      <c r="H192" s="496"/>
      <c r="I192" s="496"/>
      <c r="J192" s="496"/>
      <c r="K192" s="498"/>
      <c r="L192" s="498"/>
      <c r="M192" s="498"/>
      <c r="N192" s="498"/>
      <c r="O192" s="498"/>
      <c r="P192" s="498"/>
      <c r="Q192" s="498"/>
      <c r="R192" s="498"/>
      <c r="S192" s="498"/>
    </row>
    <row r="193" spans="1:19" x14ac:dyDescent="0.2">
      <c r="A193" s="496"/>
      <c r="B193" s="496"/>
      <c r="C193" s="496"/>
      <c r="D193" s="496"/>
      <c r="E193" s="496"/>
      <c r="F193" s="496"/>
      <c r="G193" s="496"/>
      <c r="H193" s="496"/>
      <c r="I193" s="496"/>
      <c r="J193" s="496"/>
      <c r="K193" s="498"/>
      <c r="L193" s="498"/>
      <c r="M193" s="498"/>
      <c r="N193" s="498"/>
      <c r="O193" s="498"/>
      <c r="P193" s="498"/>
      <c r="Q193" s="498"/>
      <c r="R193" s="498"/>
      <c r="S193" s="498"/>
    </row>
    <row r="194" spans="1:19" x14ac:dyDescent="0.2">
      <c r="A194" s="496"/>
      <c r="B194" s="496"/>
      <c r="C194" s="496"/>
      <c r="D194" s="496"/>
      <c r="E194" s="496"/>
      <c r="F194" s="496"/>
      <c r="G194" s="496"/>
      <c r="H194" s="496"/>
      <c r="I194" s="496"/>
      <c r="J194" s="496"/>
      <c r="K194" s="498"/>
      <c r="L194" s="498"/>
      <c r="M194" s="498"/>
      <c r="N194" s="498"/>
      <c r="O194" s="498"/>
      <c r="P194" s="498"/>
      <c r="Q194" s="498"/>
      <c r="R194" s="498"/>
      <c r="S194" s="498"/>
    </row>
    <row r="195" spans="1:19" x14ac:dyDescent="0.2">
      <c r="A195" s="496"/>
      <c r="B195" s="496"/>
      <c r="C195" s="496"/>
      <c r="D195" s="496"/>
      <c r="E195" s="496"/>
      <c r="F195" s="496"/>
      <c r="G195" s="496"/>
      <c r="H195" s="496"/>
      <c r="I195" s="496"/>
      <c r="J195" s="496"/>
      <c r="K195" s="498"/>
      <c r="L195" s="498"/>
      <c r="M195" s="498"/>
      <c r="N195" s="498"/>
      <c r="O195" s="498"/>
      <c r="P195" s="498"/>
      <c r="Q195" s="498"/>
      <c r="R195" s="498"/>
      <c r="S195" s="498"/>
    </row>
    <row r="196" spans="1:19" x14ac:dyDescent="0.2">
      <c r="A196" s="496"/>
      <c r="B196" s="496"/>
      <c r="C196" s="496"/>
      <c r="D196" s="496"/>
      <c r="E196" s="496"/>
      <c r="F196" s="496"/>
      <c r="G196" s="496"/>
      <c r="H196" s="496"/>
      <c r="I196" s="496"/>
      <c r="J196" s="496"/>
      <c r="K196" s="498"/>
      <c r="L196" s="498"/>
      <c r="M196" s="498"/>
      <c r="N196" s="498"/>
      <c r="O196" s="498"/>
      <c r="P196" s="498"/>
      <c r="Q196" s="498"/>
      <c r="R196" s="498"/>
      <c r="S196" s="498"/>
    </row>
    <row r="197" spans="1:19" x14ac:dyDescent="0.2">
      <c r="A197" s="496"/>
      <c r="B197" s="496"/>
      <c r="C197" s="496"/>
      <c r="D197" s="496"/>
      <c r="E197" s="496"/>
      <c r="F197" s="496"/>
      <c r="G197" s="496"/>
      <c r="H197" s="496"/>
      <c r="I197" s="496"/>
      <c r="J197" s="496"/>
      <c r="K197" s="498"/>
      <c r="L197" s="498"/>
      <c r="M197" s="498"/>
      <c r="N197" s="498"/>
      <c r="O197" s="498"/>
      <c r="P197" s="498"/>
      <c r="Q197" s="498"/>
      <c r="R197" s="498"/>
      <c r="S197" s="498"/>
    </row>
    <row r="198" spans="1:19" x14ac:dyDescent="0.2">
      <c r="A198" s="496"/>
      <c r="B198" s="496"/>
      <c r="C198" s="496"/>
      <c r="D198" s="496"/>
      <c r="E198" s="496"/>
      <c r="F198" s="496"/>
      <c r="G198" s="496"/>
      <c r="H198" s="496"/>
      <c r="I198" s="496"/>
      <c r="J198" s="496"/>
      <c r="K198" s="498"/>
      <c r="L198" s="498"/>
      <c r="M198" s="498"/>
      <c r="N198" s="498"/>
      <c r="O198" s="498"/>
      <c r="P198" s="498"/>
      <c r="Q198" s="498"/>
      <c r="R198" s="498"/>
      <c r="S198" s="498"/>
    </row>
    <row r="199" spans="1:19" x14ac:dyDescent="0.2">
      <c r="A199" s="496"/>
      <c r="B199" s="496"/>
      <c r="C199" s="496"/>
      <c r="D199" s="496"/>
      <c r="E199" s="496"/>
      <c r="F199" s="496"/>
      <c r="G199" s="496"/>
      <c r="H199" s="496"/>
      <c r="I199" s="496"/>
      <c r="J199" s="496"/>
      <c r="K199" s="498"/>
      <c r="L199" s="498"/>
      <c r="M199" s="498"/>
      <c r="N199" s="498"/>
      <c r="O199" s="498"/>
      <c r="P199" s="498"/>
      <c r="Q199" s="498"/>
      <c r="R199" s="498"/>
      <c r="S199" s="498"/>
    </row>
    <row r="200" spans="1:19" x14ac:dyDescent="0.2">
      <c r="A200" s="496"/>
      <c r="B200" s="496"/>
      <c r="C200" s="496"/>
      <c r="D200" s="496"/>
      <c r="E200" s="496"/>
      <c r="F200" s="496"/>
      <c r="G200" s="496"/>
      <c r="H200" s="496"/>
      <c r="I200" s="496"/>
      <c r="J200" s="496"/>
      <c r="K200" s="498"/>
      <c r="L200" s="498"/>
      <c r="M200" s="498"/>
      <c r="N200" s="498"/>
      <c r="O200" s="498"/>
      <c r="P200" s="498"/>
      <c r="Q200" s="498"/>
      <c r="R200" s="498"/>
      <c r="S200" s="498"/>
    </row>
    <row r="201" spans="1:19" x14ac:dyDescent="0.2">
      <c r="A201" s="496"/>
      <c r="B201" s="496"/>
      <c r="C201" s="496"/>
      <c r="D201" s="496"/>
      <c r="E201" s="496"/>
      <c r="F201" s="496"/>
      <c r="G201" s="496"/>
      <c r="H201" s="496"/>
      <c r="I201" s="496"/>
      <c r="J201" s="496"/>
      <c r="K201" s="498"/>
      <c r="L201" s="498"/>
      <c r="M201" s="498"/>
      <c r="N201" s="498"/>
      <c r="O201" s="498"/>
      <c r="P201" s="498"/>
      <c r="Q201" s="498"/>
      <c r="R201" s="498"/>
      <c r="S201" s="498"/>
    </row>
    <row r="202" spans="1:19" x14ac:dyDescent="0.2">
      <c r="A202" s="496"/>
      <c r="B202" s="496"/>
      <c r="C202" s="496"/>
      <c r="D202" s="496"/>
      <c r="E202" s="496"/>
      <c r="F202" s="496"/>
      <c r="G202" s="496"/>
      <c r="H202" s="496"/>
      <c r="I202" s="496"/>
      <c r="J202" s="496"/>
      <c r="K202" s="498"/>
      <c r="L202" s="498"/>
      <c r="M202" s="498"/>
      <c r="N202" s="498"/>
      <c r="O202" s="498"/>
      <c r="P202" s="498"/>
      <c r="Q202" s="498"/>
      <c r="R202" s="498"/>
      <c r="S202" s="498"/>
    </row>
    <row r="203" spans="1:19" x14ac:dyDescent="0.2">
      <c r="A203" s="496"/>
      <c r="B203" s="496"/>
      <c r="C203" s="496"/>
      <c r="D203" s="496"/>
      <c r="E203" s="496"/>
      <c r="F203" s="496"/>
      <c r="G203" s="496"/>
      <c r="H203" s="496"/>
      <c r="I203" s="496"/>
      <c r="J203" s="496"/>
      <c r="K203" s="498"/>
      <c r="L203" s="498"/>
      <c r="M203" s="498"/>
      <c r="N203" s="498"/>
      <c r="O203" s="498"/>
      <c r="P203" s="498"/>
      <c r="Q203" s="498"/>
      <c r="R203" s="498"/>
      <c r="S203" s="498"/>
    </row>
    <row r="204" spans="1:19" x14ac:dyDescent="0.2">
      <c r="A204" s="496"/>
      <c r="B204" s="496"/>
      <c r="C204" s="496"/>
      <c r="D204" s="496"/>
      <c r="E204" s="496"/>
      <c r="F204" s="496"/>
      <c r="G204" s="496"/>
      <c r="H204" s="496"/>
      <c r="I204" s="496"/>
      <c r="J204" s="496"/>
      <c r="K204" s="498"/>
      <c r="L204" s="498"/>
      <c r="M204" s="498"/>
      <c r="N204" s="498"/>
      <c r="O204" s="498"/>
      <c r="P204" s="498"/>
      <c r="Q204" s="498"/>
      <c r="R204" s="498"/>
      <c r="S204" s="498"/>
    </row>
    <row r="205" spans="1:19" x14ac:dyDescent="0.2">
      <c r="A205" s="496"/>
      <c r="B205" s="496"/>
      <c r="C205" s="496"/>
      <c r="D205" s="496"/>
      <c r="E205" s="496"/>
      <c r="F205" s="496"/>
      <c r="G205" s="496"/>
      <c r="H205" s="496"/>
      <c r="I205" s="496"/>
      <c r="J205" s="496"/>
      <c r="K205" s="498"/>
      <c r="L205" s="498"/>
      <c r="M205" s="498"/>
      <c r="N205" s="498"/>
      <c r="O205" s="498"/>
      <c r="P205" s="498"/>
      <c r="Q205" s="498"/>
      <c r="R205" s="498"/>
      <c r="S205" s="498"/>
    </row>
    <row r="206" spans="1:19" x14ac:dyDescent="0.2">
      <c r="A206" s="496"/>
      <c r="B206" s="496"/>
      <c r="C206" s="496"/>
      <c r="D206" s="496"/>
      <c r="E206" s="496"/>
      <c r="F206" s="496"/>
      <c r="G206" s="496"/>
      <c r="H206" s="496"/>
      <c r="I206" s="496"/>
      <c r="J206" s="496"/>
      <c r="K206" s="498"/>
      <c r="L206" s="498"/>
      <c r="M206" s="498"/>
      <c r="N206" s="498"/>
      <c r="O206" s="498"/>
      <c r="P206" s="498"/>
      <c r="Q206" s="498"/>
      <c r="R206" s="498"/>
      <c r="S206" s="498"/>
    </row>
    <row r="207" spans="1:19" x14ac:dyDescent="0.2">
      <c r="A207" s="496"/>
      <c r="B207" s="496"/>
      <c r="C207" s="496"/>
      <c r="D207" s="496"/>
      <c r="E207" s="496"/>
      <c r="F207" s="496"/>
      <c r="G207" s="496"/>
      <c r="H207" s="496"/>
      <c r="I207" s="496"/>
      <c r="J207" s="496"/>
      <c r="K207" s="498"/>
      <c r="L207" s="498"/>
      <c r="M207" s="498"/>
      <c r="N207" s="498"/>
      <c r="O207" s="498"/>
      <c r="P207" s="498"/>
      <c r="Q207" s="498"/>
      <c r="R207" s="498"/>
      <c r="S207" s="498"/>
    </row>
    <row r="208" spans="1:19" x14ac:dyDescent="0.2">
      <c r="A208" s="496"/>
      <c r="B208" s="496"/>
      <c r="C208" s="496"/>
      <c r="D208" s="496"/>
      <c r="E208" s="496"/>
      <c r="F208" s="496"/>
      <c r="G208" s="496"/>
      <c r="H208" s="496"/>
      <c r="I208" s="496"/>
      <c r="J208" s="496"/>
      <c r="K208" s="498"/>
      <c r="L208" s="498"/>
      <c r="M208" s="498"/>
      <c r="N208" s="498"/>
      <c r="O208" s="498"/>
      <c r="P208" s="498"/>
      <c r="Q208" s="498"/>
      <c r="R208" s="498"/>
      <c r="S208" s="498"/>
    </row>
    <row r="209" spans="1:19" x14ac:dyDescent="0.2">
      <c r="A209" s="496"/>
      <c r="B209" s="496"/>
      <c r="C209" s="496"/>
      <c r="D209" s="496"/>
      <c r="E209" s="496"/>
      <c r="F209" s="496"/>
      <c r="G209" s="496"/>
      <c r="H209" s="496"/>
      <c r="I209" s="496"/>
      <c r="J209" s="496"/>
      <c r="K209" s="498"/>
      <c r="L209" s="498"/>
      <c r="M209" s="498"/>
      <c r="N209" s="498"/>
      <c r="O209" s="498"/>
      <c r="P209" s="498"/>
      <c r="Q209" s="498"/>
      <c r="R209" s="498"/>
      <c r="S209" s="498"/>
    </row>
    <row r="210" spans="1:19" x14ac:dyDescent="0.2">
      <c r="A210" s="496"/>
      <c r="B210" s="496"/>
      <c r="C210" s="496"/>
      <c r="D210" s="496"/>
      <c r="E210" s="496"/>
      <c r="F210" s="496"/>
      <c r="G210" s="496"/>
      <c r="H210" s="496"/>
      <c r="I210" s="496"/>
      <c r="J210" s="496"/>
      <c r="K210" s="498"/>
      <c r="L210" s="498"/>
      <c r="M210" s="498"/>
      <c r="N210" s="498"/>
      <c r="O210" s="498"/>
      <c r="P210" s="498"/>
      <c r="Q210" s="498"/>
      <c r="R210" s="498"/>
      <c r="S210" s="498"/>
    </row>
    <row r="211" spans="1:19" x14ac:dyDescent="0.2">
      <c r="A211" s="496"/>
      <c r="B211" s="496"/>
      <c r="C211" s="496"/>
      <c r="D211" s="496"/>
      <c r="E211" s="496"/>
      <c r="F211" s="496"/>
      <c r="G211" s="496"/>
      <c r="H211" s="496"/>
      <c r="I211" s="496"/>
      <c r="J211" s="496"/>
      <c r="K211" s="498"/>
      <c r="L211" s="498"/>
      <c r="M211" s="498"/>
      <c r="N211" s="498"/>
      <c r="O211" s="498"/>
      <c r="P211" s="498"/>
      <c r="Q211" s="498"/>
      <c r="R211" s="498"/>
      <c r="S211" s="498"/>
    </row>
    <row r="212" spans="1:19" x14ac:dyDescent="0.2">
      <c r="A212" s="496"/>
      <c r="B212" s="496"/>
      <c r="C212" s="496"/>
      <c r="D212" s="496"/>
      <c r="E212" s="496"/>
      <c r="F212" s="496"/>
      <c r="G212" s="496"/>
      <c r="H212" s="496"/>
      <c r="I212" s="496"/>
      <c r="J212" s="496"/>
      <c r="K212" s="498"/>
      <c r="L212" s="498"/>
      <c r="M212" s="498"/>
      <c r="N212" s="498"/>
      <c r="O212" s="498"/>
      <c r="P212" s="498"/>
      <c r="Q212" s="498"/>
      <c r="R212" s="498"/>
      <c r="S212" s="498"/>
    </row>
    <row r="213" spans="1:19" x14ac:dyDescent="0.2">
      <c r="A213" s="496"/>
      <c r="B213" s="496"/>
      <c r="C213" s="496"/>
      <c r="D213" s="496"/>
      <c r="E213" s="496"/>
      <c r="F213" s="496"/>
      <c r="G213" s="496"/>
      <c r="H213" s="496"/>
      <c r="I213" s="496"/>
      <c r="J213" s="496"/>
      <c r="K213" s="498"/>
      <c r="L213" s="498"/>
      <c r="M213" s="498"/>
      <c r="N213" s="498"/>
      <c r="O213" s="498"/>
      <c r="P213" s="498"/>
      <c r="Q213" s="498"/>
      <c r="R213" s="498"/>
      <c r="S213" s="498"/>
    </row>
    <row r="214" spans="1:19" x14ac:dyDescent="0.2">
      <c r="A214" s="496"/>
      <c r="B214" s="496"/>
      <c r="C214" s="496"/>
      <c r="D214" s="496"/>
      <c r="E214" s="496"/>
      <c r="F214" s="496"/>
      <c r="G214" s="496"/>
      <c r="H214" s="496"/>
      <c r="I214" s="496"/>
      <c r="J214" s="496"/>
      <c r="K214" s="498"/>
      <c r="L214" s="498"/>
      <c r="M214" s="498"/>
      <c r="N214" s="498"/>
      <c r="O214" s="498"/>
      <c r="P214" s="498"/>
      <c r="Q214" s="498"/>
      <c r="R214" s="498"/>
      <c r="S214" s="498"/>
    </row>
    <row r="215" spans="1:19" x14ac:dyDescent="0.2">
      <c r="A215" s="496"/>
      <c r="B215" s="496"/>
      <c r="C215" s="496"/>
      <c r="D215" s="496"/>
      <c r="E215" s="496"/>
      <c r="F215" s="496"/>
      <c r="G215" s="496"/>
      <c r="H215" s="496"/>
      <c r="I215" s="496"/>
      <c r="J215" s="496"/>
      <c r="K215" s="498"/>
      <c r="L215" s="498"/>
      <c r="M215" s="498"/>
      <c r="N215" s="498"/>
      <c r="O215" s="498"/>
      <c r="P215" s="498"/>
      <c r="Q215" s="498"/>
      <c r="R215" s="498"/>
      <c r="S215" s="498"/>
    </row>
    <row r="216" spans="1:19" x14ac:dyDescent="0.2">
      <c r="A216" s="496"/>
      <c r="B216" s="496"/>
      <c r="C216" s="496"/>
      <c r="D216" s="496"/>
      <c r="E216" s="496"/>
      <c r="F216" s="496"/>
      <c r="G216" s="496"/>
      <c r="H216" s="496"/>
      <c r="I216" s="496"/>
      <c r="J216" s="496"/>
      <c r="K216" s="498"/>
      <c r="L216" s="498"/>
      <c r="M216" s="498"/>
      <c r="N216" s="498"/>
      <c r="O216" s="498"/>
      <c r="P216" s="498"/>
      <c r="Q216" s="498"/>
      <c r="R216" s="498"/>
      <c r="S216" s="498"/>
    </row>
    <row r="217" spans="1:19" x14ac:dyDescent="0.2">
      <c r="A217" s="496"/>
      <c r="B217" s="496"/>
      <c r="C217" s="496"/>
      <c r="D217" s="496"/>
      <c r="E217" s="496"/>
      <c r="F217" s="496"/>
      <c r="G217" s="496"/>
      <c r="H217" s="496"/>
      <c r="I217" s="496"/>
      <c r="J217" s="496"/>
      <c r="K217" s="498"/>
      <c r="L217" s="498"/>
      <c r="M217" s="498"/>
      <c r="N217" s="498"/>
      <c r="O217" s="498"/>
      <c r="P217" s="498"/>
      <c r="Q217" s="498"/>
      <c r="R217" s="498"/>
      <c r="S217" s="498"/>
    </row>
    <row r="218" spans="1:19" x14ac:dyDescent="0.2">
      <c r="A218" s="496"/>
      <c r="B218" s="496"/>
      <c r="C218" s="496"/>
      <c r="D218" s="496"/>
      <c r="E218" s="496"/>
      <c r="F218" s="496"/>
      <c r="G218" s="496"/>
      <c r="H218" s="496"/>
      <c r="I218" s="496"/>
      <c r="J218" s="496"/>
      <c r="K218" s="498"/>
      <c r="L218" s="498"/>
      <c r="M218" s="498"/>
      <c r="N218" s="498"/>
      <c r="O218" s="498"/>
      <c r="P218" s="498"/>
      <c r="Q218" s="498"/>
      <c r="R218" s="498"/>
      <c r="S218" s="498"/>
    </row>
    <row r="219" spans="1:19" x14ac:dyDescent="0.2">
      <c r="A219" s="496"/>
      <c r="B219" s="496"/>
      <c r="C219" s="496"/>
      <c r="D219" s="496"/>
      <c r="E219" s="496"/>
      <c r="F219" s="496"/>
      <c r="G219" s="496"/>
      <c r="H219" s="496"/>
      <c r="I219" s="496"/>
      <c r="J219" s="496"/>
      <c r="K219" s="498"/>
      <c r="L219" s="498"/>
      <c r="M219" s="498"/>
      <c r="N219" s="498"/>
      <c r="O219" s="498"/>
      <c r="P219" s="498"/>
      <c r="Q219" s="498"/>
      <c r="R219" s="498"/>
      <c r="S219" s="498"/>
    </row>
    <row r="220" spans="1:19" x14ac:dyDescent="0.2">
      <c r="A220" s="496"/>
      <c r="B220" s="496"/>
      <c r="C220" s="496"/>
      <c r="D220" s="496"/>
      <c r="E220" s="496"/>
      <c r="F220" s="496"/>
      <c r="G220" s="496"/>
      <c r="H220" s="496"/>
      <c r="I220" s="496"/>
      <c r="J220" s="496"/>
      <c r="K220" s="498"/>
      <c r="L220" s="498"/>
      <c r="M220" s="498"/>
      <c r="N220" s="498"/>
      <c r="O220" s="498"/>
      <c r="P220" s="498"/>
      <c r="Q220" s="498"/>
      <c r="R220" s="498"/>
      <c r="S220" s="498"/>
    </row>
    <row r="221" spans="1:19" x14ac:dyDescent="0.2">
      <c r="A221" s="496"/>
      <c r="B221" s="496"/>
      <c r="C221" s="496"/>
      <c r="D221" s="496"/>
      <c r="E221" s="496"/>
      <c r="F221" s="496"/>
      <c r="G221" s="496"/>
      <c r="H221" s="496"/>
      <c r="I221" s="496"/>
      <c r="J221" s="496"/>
      <c r="K221" s="498"/>
      <c r="L221" s="498"/>
      <c r="M221" s="498"/>
      <c r="N221" s="498"/>
      <c r="O221" s="498"/>
      <c r="P221" s="498"/>
      <c r="Q221" s="498"/>
      <c r="R221" s="498"/>
      <c r="S221" s="498"/>
    </row>
    <row r="222" spans="1:19" x14ac:dyDescent="0.2">
      <c r="A222" s="496"/>
      <c r="B222" s="496"/>
      <c r="C222" s="496"/>
      <c r="D222" s="496"/>
      <c r="E222" s="496"/>
      <c r="F222" s="496"/>
      <c r="G222" s="496"/>
      <c r="H222" s="496"/>
      <c r="I222" s="496"/>
      <c r="J222" s="496"/>
      <c r="K222" s="498"/>
      <c r="L222" s="498"/>
      <c r="M222" s="498"/>
      <c r="N222" s="498"/>
      <c r="O222" s="498"/>
      <c r="P222" s="498"/>
      <c r="Q222" s="498"/>
      <c r="R222" s="498"/>
      <c r="S222" s="498"/>
    </row>
    <row r="223" spans="1:19" x14ac:dyDescent="0.2">
      <c r="A223" s="496"/>
      <c r="B223" s="496"/>
      <c r="C223" s="496"/>
      <c r="D223" s="496"/>
      <c r="E223" s="496"/>
      <c r="F223" s="496"/>
      <c r="G223" s="496"/>
      <c r="H223" s="496"/>
      <c r="I223" s="496"/>
      <c r="J223" s="496"/>
      <c r="K223" s="498"/>
      <c r="L223" s="498"/>
      <c r="M223" s="498"/>
      <c r="N223" s="498"/>
      <c r="O223" s="498"/>
      <c r="P223" s="498"/>
      <c r="Q223" s="498"/>
      <c r="R223" s="498"/>
      <c r="S223" s="498"/>
    </row>
    <row r="224" spans="1:19" x14ac:dyDescent="0.2">
      <c r="A224" s="496"/>
      <c r="B224" s="496"/>
      <c r="C224" s="496"/>
      <c r="D224" s="496"/>
      <c r="E224" s="496"/>
      <c r="F224" s="496"/>
      <c r="G224" s="496"/>
      <c r="H224" s="496"/>
      <c r="I224" s="496"/>
      <c r="J224" s="496"/>
      <c r="K224" s="498"/>
      <c r="L224" s="498"/>
      <c r="M224" s="498"/>
      <c r="N224" s="498"/>
      <c r="O224" s="498"/>
      <c r="P224" s="498"/>
      <c r="Q224" s="498"/>
      <c r="R224" s="498"/>
      <c r="S224" s="498"/>
    </row>
    <row r="225" spans="1:19" x14ac:dyDescent="0.2">
      <c r="A225" s="496"/>
      <c r="B225" s="496"/>
      <c r="C225" s="496"/>
      <c r="D225" s="496"/>
      <c r="E225" s="496"/>
      <c r="F225" s="496"/>
      <c r="G225" s="496"/>
      <c r="H225" s="496"/>
      <c r="I225" s="496"/>
      <c r="J225" s="496"/>
      <c r="K225" s="498"/>
      <c r="L225" s="498"/>
      <c r="M225" s="498"/>
      <c r="N225" s="498"/>
      <c r="O225" s="498"/>
      <c r="P225" s="498"/>
      <c r="Q225" s="498"/>
      <c r="R225" s="498"/>
      <c r="S225" s="498"/>
    </row>
    <row r="226" spans="1:19" x14ac:dyDescent="0.2">
      <c r="A226" s="496"/>
      <c r="B226" s="496"/>
      <c r="C226" s="496"/>
      <c r="D226" s="496"/>
      <c r="E226" s="496"/>
      <c r="F226" s="496"/>
      <c r="G226" s="496"/>
      <c r="H226" s="496"/>
      <c r="I226" s="496"/>
      <c r="J226" s="496"/>
      <c r="K226" s="498"/>
      <c r="L226" s="498"/>
      <c r="M226" s="498"/>
      <c r="N226" s="498"/>
      <c r="O226" s="498"/>
      <c r="P226" s="498"/>
      <c r="Q226" s="498"/>
      <c r="R226" s="498"/>
      <c r="S226" s="498"/>
    </row>
    <row r="227" spans="1:19" x14ac:dyDescent="0.2">
      <c r="A227" s="496"/>
      <c r="B227" s="496"/>
      <c r="C227" s="496"/>
      <c r="D227" s="496"/>
      <c r="E227" s="496"/>
      <c r="F227" s="496"/>
      <c r="G227" s="496"/>
      <c r="H227" s="496"/>
      <c r="I227" s="496"/>
      <c r="J227" s="496"/>
      <c r="K227" s="498"/>
      <c r="L227" s="498"/>
      <c r="M227" s="498"/>
      <c r="N227" s="498"/>
      <c r="O227" s="498"/>
      <c r="P227" s="498"/>
      <c r="Q227" s="498"/>
      <c r="R227" s="498"/>
      <c r="S227" s="498"/>
    </row>
    <row r="228" spans="1:19" x14ac:dyDescent="0.2">
      <c r="A228" s="496"/>
      <c r="B228" s="496"/>
      <c r="C228" s="496"/>
      <c r="D228" s="496"/>
      <c r="E228" s="496"/>
      <c r="F228" s="496"/>
      <c r="G228" s="496"/>
      <c r="H228" s="496"/>
      <c r="I228" s="496"/>
      <c r="J228" s="496"/>
      <c r="K228" s="498"/>
      <c r="L228" s="498"/>
      <c r="M228" s="498"/>
      <c r="N228" s="498"/>
      <c r="O228" s="498"/>
      <c r="P228" s="498"/>
      <c r="Q228" s="498"/>
      <c r="R228" s="498"/>
      <c r="S228" s="498"/>
    </row>
    <row r="229" spans="1:19" x14ac:dyDescent="0.2">
      <c r="A229" s="496"/>
      <c r="B229" s="496"/>
      <c r="C229" s="496"/>
      <c r="D229" s="496"/>
      <c r="E229" s="496"/>
      <c r="F229" s="496"/>
      <c r="G229" s="496"/>
      <c r="H229" s="496"/>
      <c r="I229" s="496"/>
      <c r="J229" s="496"/>
      <c r="K229" s="498"/>
      <c r="L229" s="498"/>
      <c r="M229" s="498"/>
      <c r="N229" s="498"/>
      <c r="O229" s="498"/>
      <c r="P229" s="498"/>
      <c r="Q229" s="498"/>
      <c r="R229" s="498"/>
      <c r="S229" s="498"/>
    </row>
    <row r="230" spans="1:19" x14ac:dyDescent="0.2">
      <c r="A230" s="496"/>
      <c r="B230" s="496"/>
      <c r="C230" s="496"/>
      <c r="D230" s="496"/>
      <c r="E230" s="496"/>
      <c r="F230" s="496"/>
      <c r="G230" s="496"/>
      <c r="H230" s="496"/>
      <c r="I230" s="496"/>
      <c r="J230" s="496"/>
      <c r="K230" s="498"/>
      <c r="L230" s="498"/>
      <c r="M230" s="498"/>
      <c r="N230" s="498"/>
      <c r="O230" s="498"/>
      <c r="P230" s="498"/>
      <c r="Q230" s="498"/>
      <c r="R230" s="498"/>
      <c r="S230" s="498"/>
    </row>
    <row r="231" spans="1:19" x14ac:dyDescent="0.2">
      <c r="A231" s="496"/>
      <c r="B231" s="496"/>
      <c r="C231" s="496"/>
      <c r="D231" s="496"/>
      <c r="E231" s="496"/>
      <c r="F231" s="496"/>
      <c r="G231" s="496"/>
      <c r="H231" s="496"/>
      <c r="I231" s="496"/>
      <c r="J231" s="496"/>
      <c r="K231" s="498"/>
      <c r="L231" s="498"/>
      <c r="M231" s="498"/>
      <c r="N231" s="498"/>
      <c r="O231" s="498"/>
      <c r="P231" s="498"/>
      <c r="Q231" s="498"/>
      <c r="R231" s="498"/>
      <c r="S231" s="498"/>
    </row>
    <row r="232" spans="1:19" x14ac:dyDescent="0.2">
      <c r="A232" s="496"/>
      <c r="B232" s="496"/>
      <c r="C232" s="496"/>
      <c r="D232" s="496"/>
      <c r="E232" s="496"/>
      <c r="F232" s="496"/>
      <c r="G232" s="496"/>
      <c r="H232" s="496"/>
      <c r="I232" s="496"/>
      <c r="J232" s="496"/>
      <c r="K232" s="498"/>
      <c r="L232" s="498"/>
      <c r="M232" s="498"/>
      <c r="N232" s="498"/>
      <c r="O232" s="498"/>
      <c r="P232" s="498"/>
      <c r="Q232" s="498"/>
      <c r="R232" s="498"/>
      <c r="S232" s="498"/>
    </row>
    <row r="233" spans="1:19" x14ac:dyDescent="0.2">
      <c r="A233" s="496"/>
      <c r="B233" s="496"/>
      <c r="C233" s="496"/>
      <c r="D233" s="496"/>
      <c r="E233" s="496"/>
      <c r="F233" s="496"/>
      <c r="G233" s="496"/>
      <c r="H233" s="496"/>
      <c r="I233" s="496"/>
      <c r="J233" s="496"/>
      <c r="K233" s="498"/>
      <c r="L233" s="498"/>
      <c r="M233" s="498"/>
      <c r="N233" s="498"/>
      <c r="O233" s="498"/>
      <c r="P233" s="498"/>
      <c r="Q233" s="498"/>
      <c r="R233" s="498"/>
      <c r="S233" s="498"/>
    </row>
    <row r="234" spans="1:19" x14ac:dyDescent="0.2">
      <c r="A234" s="496"/>
      <c r="B234" s="496"/>
      <c r="C234" s="496"/>
      <c r="D234" s="496"/>
      <c r="E234" s="496"/>
      <c r="F234" s="496"/>
      <c r="G234" s="496"/>
      <c r="H234" s="496"/>
      <c r="I234" s="496"/>
      <c r="J234" s="496"/>
      <c r="K234" s="498"/>
      <c r="L234" s="498"/>
      <c r="M234" s="498"/>
      <c r="N234" s="498"/>
      <c r="O234" s="498"/>
      <c r="P234" s="498"/>
      <c r="Q234" s="498"/>
      <c r="R234" s="498"/>
      <c r="S234" s="498"/>
    </row>
    <row r="235" spans="1:19" x14ac:dyDescent="0.2">
      <c r="A235" s="496"/>
      <c r="B235" s="496"/>
      <c r="C235" s="496"/>
      <c r="D235" s="496"/>
      <c r="E235" s="496"/>
      <c r="F235" s="496"/>
      <c r="G235" s="496"/>
      <c r="H235" s="496"/>
      <c r="I235" s="496"/>
      <c r="J235" s="496"/>
      <c r="K235" s="498"/>
      <c r="L235" s="498"/>
      <c r="M235" s="498"/>
      <c r="N235" s="498"/>
      <c r="O235" s="498"/>
      <c r="P235" s="498"/>
      <c r="Q235" s="498"/>
      <c r="R235" s="498"/>
      <c r="S235" s="498"/>
    </row>
    <row r="236" spans="1:19" x14ac:dyDescent="0.2">
      <c r="A236" s="496"/>
      <c r="B236" s="496"/>
      <c r="C236" s="496"/>
      <c r="D236" s="496"/>
      <c r="E236" s="496"/>
      <c r="F236" s="496"/>
      <c r="G236" s="496"/>
      <c r="H236" s="496"/>
      <c r="I236" s="496"/>
      <c r="J236" s="496"/>
      <c r="K236" s="498"/>
      <c r="L236" s="498"/>
      <c r="M236" s="498"/>
      <c r="N236" s="498"/>
      <c r="O236" s="498"/>
      <c r="P236" s="498"/>
      <c r="Q236" s="498"/>
      <c r="R236" s="498"/>
      <c r="S236" s="498"/>
    </row>
    <row r="237" spans="1:19" x14ac:dyDescent="0.2">
      <c r="A237" s="496"/>
      <c r="B237" s="496"/>
      <c r="C237" s="496"/>
      <c r="D237" s="496"/>
      <c r="E237" s="496"/>
      <c r="F237" s="496"/>
      <c r="G237" s="496"/>
      <c r="H237" s="496"/>
      <c r="I237" s="496"/>
      <c r="J237" s="496"/>
      <c r="K237" s="498"/>
      <c r="L237" s="498"/>
      <c r="M237" s="498"/>
      <c r="N237" s="498"/>
      <c r="O237" s="498"/>
      <c r="P237" s="498"/>
      <c r="Q237" s="498"/>
      <c r="R237" s="498"/>
      <c r="S237" s="498"/>
    </row>
    <row r="238" spans="1:19" x14ac:dyDescent="0.2">
      <c r="A238" s="496"/>
      <c r="B238" s="496"/>
      <c r="C238" s="496"/>
      <c r="D238" s="496"/>
      <c r="E238" s="496"/>
      <c r="F238" s="496"/>
      <c r="G238" s="496"/>
      <c r="H238" s="496"/>
      <c r="I238" s="496"/>
      <c r="J238" s="496"/>
      <c r="K238" s="498"/>
      <c r="L238" s="498"/>
      <c r="M238" s="498"/>
      <c r="N238" s="498"/>
      <c r="O238" s="498"/>
      <c r="P238" s="498"/>
      <c r="Q238" s="498"/>
      <c r="R238" s="498"/>
      <c r="S238" s="498"/>
    </row>
    <row r="239" spans="1:19" x14ac:dyDescent="0.2">
      <c r="A239" s="496"/>
      <c r="B239" s="496"/>
      <c r="C239" s="496"/>
      <c r="D239" s="496"/>
      <c r="E239" s="496"/>
      <c r="F239" s="496"/>
      <c r="G239" s="496"/>
      <c r="H239" s="496"/>
      <c r="I239" s="496"/>
      <c r="J239" s="496"/>
      <c r="K239" s="498"/>
      <c r="L239" s="498"/>
      <c r="M239" s="498"/>
      <c r="N239" s="498"/>
      <c r="O239" s="498"/>
      <c r="P239" s="498"/>
      <c r="Q239" s="498"/>
      <c r="R239" s="498"/>
      <c r="S239" s="498"/>
    </row>
    <row r="240" spans="1:19" x14ac:dyDescent="0.2">
      <c r="A240" s="496"/>
      <c r="B240" s="496"/>
      <c r="C240" s="496"/>
      <c r="D240" s="496"/>
      <c r="E240" s="496"/>
      <c r="F240" s="496"/>
      <c r="G240" s="496"/>
      <c r="H240" s="496"/>
      <c r="I240" s="496"/>
      <c r="J240" s="496"/>
      <c r="K240" s="498"/>
      <c r="L240" s="498"/>
      <c r="M240" s="498"/>
      <c r="N240" s="498"/>
      <c r="O240" s="498"/>
      <c r="P240" s="498"/>
      <c r="Q240" s="498"/>
      <c r="R240" s="498"/>
      <c r="S240" s="498"/>
    </row>
    <row r="241" spans="1:19" x14ac:dyDescent="0.2">
      <c r="A241" s="496"/>
      <c r="B241" s="496"/>
      <c r="C241" s="496"/>
      <c r="D241" s="496"/>
      <c r="E241" s="496"/>
      <c r="F241" s="496"/>
      <c r="G241" s="496"/>
      <c r="H241" s="496"/>
      <c r="I241" s="496"/>
      <c r="J241" s="496"/>
      <c r="K241" s="498"/>
      <c r="L241" s="498"/>
      <c r="M241" s="498"/>
      <c r="N241" s="498"/>
      <c r="O241" s="498"/>
      <c r="P241" s="498"/>
      <c r="Q241" s="498"/>
      <c r="R241" s="498"/>
      <c r="S241" s="498"/>
    </row>
    <row r="242" spans="1:19" x14ac:dyDescent="0.2">
      <c r="A242" s="496"/>
      <c r="B242" s="496"/>
      <c r="C242" s="496"/>
      <c r="D242" s="496"/>
      <c r="E242" s="496"/>
      <c r="F242" s="496"/>
      <c r="G242" s="496"/>
      <c r="H242" s="496"/>
      <c r="I242" s="496"/>
      <c r="J242" s="496"/>
      <c r="K242" s="498"/>
      <c r="L242" s="498"/>
      <c r="M242" s="498"/>
      <c r="N242" s="498"/>
      <c r="O242" s="498"/>
      <c r="P242" s="498"/>
      <c r="Q242" s="498"/>
      <c r="R242" s="498"/>
      <c r="S242" s="498"/>
    </row>
  </sheetData>
  <mergeCells count="386">
    <mergeCell ref="A242:J242"/>
    <mergeCell ref="K242:S242"/>
    <mergeCell ref="A239:J239"/>
    <mergeCell ref="K239:S239"/>
    <mergeCell ref="A240:J240"/>
    <mergeCell ref="K240:S240"/>
    <mergeCell ref="A241:J241"/>
    <mergeCell ref="K241:S241"/>
    <mergeCell ref="A236:J236"/>
    <mergeCell ref="K236:S236"/>
    <mergeCell ref="A237:J237"/>
    <mergeCell ref="K237:S237"/>
    <mergeCell ref="A238:J238"/>
    <mergeCell ref="K238:S238"/>
    <mergeCell ref="A233:J233"/>
    <mergeCell ref="K233:S233"/>
    <mergeCell ref="A234:J234"/>
    <mergeCell ref="K234:S234"/>
    <mergeCell ref="A235:J235"/>
    <mergeCell ref="K235:S235"/>
    <mergeCell ref="A230:J230"/>
    <mergeCell ref="K230:S230"/>
    <mergeCell ref="A231:J231"/>
    <mergeCell ref="K231:S231"/>
    <mergeCell ref="A232:J232"/>
    <mergeCell ref="K232:S232"/>
    <mergeCell ref="A227:J227"/>
    <mergeCell ref="K227:S227"/>
    <mergeCell ref="A228:J228"/>
    <mergeCell ref="K228:S228"/>
    <mergeCell ref="A229:J229"/>
    <mergeCell ref="K229:S229"/>
    <mergeCell ref="A224:J224"/>
    <mergeCell ref="K224:S224"/>
    <mergeCell ref="A225:J225"/>
    <mergeCell ref="K225:S225"/>
    <mergeCell ref="A226:J226"/>
    <mergeCell ref="K226:S226"/>
    <mergeCell ref="A221:J221"/>
    <mergeCell ref="K221:S221"/>
    <mergeCell ref="A222:J222"/>
    <mergeCell ref="K222:S222"/>
    <mergeCell ref="A223:J223"/>
    <mergeCell ref="K223:S223"/>
    <mergeCell ref="A218:J218"/>
    <mergeCell ref="K218:S218"/>
    <mergeCell ref="A219:J219"/>
    <mergeCell ref="K219:S219"/>
    <mergeCell ref="A220:J220"/>
    <mergeCell ref="K220:S220"/>
    <mergeCell ref="A215:J215"/>
    <mergeCell ref="K215:S215"/>
    <mergeCell ref="A216:J216"/>
    <mergeCell ref="K216:S216"/>
    <mergeCell ref="A217:J217"/>
    <mergeCell ref="K217:S217"/>
    <mergeCell ref="A212:J212"/>
    <mergeCell ref="K212:S212"/>
    <mergeCell ref="A213:J213"/>
    <mergeCell ref="K213:S213"/>
    <mergeCell ref="A214:J214"/>
    <mergeCell ref="K214:S214"/>
    <mergeCell ref="A209:J209"/>
    <mergeCell ref="K209:S209"/>
    <mergeCell ref="A210:J210"/>
    <mergeCell ref="K210:S210"/>
    <mergeCell ref="A211:J211"/>
    <mergeCell ref="K211:S211"/>
    <mergeCell ref="A206:J206"/>
    <mergeCell ref="K206:S206"/>
    <mergeCell ref="A207:J207"/>
    <mergeCell ref="K207:S207"/>
    <mergeCell ref="A208:J208"/>
    <mergeCell ref="K208:S208"/>
    <mergeCell ref="A203:J203"/>
    <mergeCell ref="K203:S203"/>
    <mergeCell ref="A204:J204"/>
    <mergeCell ref="K204:S204"/>
    <mergeCell ref="A205:J205"/>
    <mergeCell ref="K205:S205"/>
    <mergeCell ref="A200:J200"/>
    <mergeCell ref="K200:S200"/>
    <mergeCell ref="A201:J201"/>
    <mergeCell ref="K201:S201"/>
    <mergeCell ref="A202:J202"/>
    <mergeCell ref="K202:S202"/>
    <mergeCell ref="A197:J197"/>
    <mergeCell ref="K197:S197"/>
    <mergeCell ref="A198:J198"/>
    <mergeCell ref="K198:S198"/>
    <mergeCell ref="A199:J199"/>
    <mergeCell ref="K199:S199"/>
    <mergeCell ref="A194:J194"/>
    <mergeCell ref="K194:S194"/>
    <mergeCell ref="A195:J195"/>
    <mergeCell ref="K195:S195"/>
    <mergeCell ref="A196:J196"/>
    <mergeCell ref="K196:S196"/>
    <mergeCell ref="A191:J191"/>
    <mergeCell ref="K191:S191"/>
    <mergeCell ref="A192:J192"/>
    <mergeCell ref="K192:S192"/>
    <mergeCell ref="A193:J193"/>
    <mergeCell ref="K193:S193"/>
    <mergeCell ref="A188:J188"/>
    <mergeCell ref="K188:S188"/>
    <mergeCell ref="A189:J189"/>
    <mergeCell ref="K189:S189"/>
    <mergeCell ref="A190:J190"/>
    <mergeCell ref="K190:S190"/>
    <mergeCell ref="A185:J185"/>
    <mergeCell ref="K185:S185"/>
    <mergeCell ref="A186:J186"/>
    <mergeCell ref="K186:S186"/>
    <mergeCell ref="A187:J187"/>
    <mergeCell ref="K187:S187"/>
    <mergeCell ref="A182:J182"/>
    <mergeCell ref="K182:S182"/>
    <mergeCell ref="A183:J183"/>
    <mergeCell ref="K183:S183"/>
    <mergeCell ref="A184:J184"/>
    <mergeCell ref="K184:S184"/>
    <mergeCell ref="A179:J179"/>
    <mergeCell ref="K179:S179"/>
    <mergeCell ref="A180:J180"/>
    <mergeCell ref="K180:S180"/>
    <mergeCell ref="A181:J181"/>
    <mergeCell ref="K181:S181"/>
    <mergeCell ref="A176:J176"/>
    <mergeCell ref="K176:S176"/>
    <mergeCell ref="A177:J177"/>
    <mergeCell ref="K177:S177"/>
    <mergeCell ref="A178:J178"/>
    <mergeCell ref="K178:S178"/>
    <mergeCell ref="A173:J173"/>
    <mergeCell ref="K173:S173"/>
    <mergeCell ref="A174:J174"/>
    <mergeCell ref="K174:S174"/>
    <mergeCell ref="A175:J175"/>
    <mergeCell ref="K175:S175"/>
    <mergeCell ref="A170:J170"/>
    <mergeCell ref="K170:S170"/>
    <mergeCell ref="A171:J171"/>
    <mergeCell ref="K171:S171"/>
    <mergeCell ref="A172:J172"/>
    <mergeCell ref="K172:S172"/>
    <mergeCell ref="A167:J167"/>
    <mergeCell ref="K167:S167"/>
    <mergeCell ref="A168:J168"/>
    <mergeCell ref="K168:S168"/>
    <mergeCell ref="A169:J169"/>
    <mergeCell ref="K169:S169"/>
    <mergeCell ref="A164:J164"/>
    <mergeCell ref="K164:S164"/>
    <mergeCell ref="A165:J165"/>
    <mergeCell ref="K165:S165"/>
    <mergeCell ref="A166:J166"/>
    <mergeCell ref="K166:S166"/>
    <mergeCell ref="A161:J161"/>
    <mergeCell ref="K161:S161"/>
    <mergeCell ref="A162:J162"/>
    <mergeCell ref="K162:S162"/>
    <mergeCell ref="A163:J163"/>
    <mergeCell ref="K163:S163"/>
    <mergeCell ref="A158:J158"/>
    <mergeCell ref="K158:S158"/>
    <mergeCell ref="A159:J159"/>
    <mergeCell ref="K159:S159"/>
    <mergeCell ref="A160:J160"/>
    <mergeCell ref="K160:S160"/>
    <mergeCell ref="A155:J155"/>
    <mergeCell ref="K155:S155"/>
    <mergeCell ref="A156:J156"/>
    <mergeCell ref="K156:S156"/>
    <mergeCell ref="A157:J157"/>
    <mergeCell ref="K157:S157"/>
    <mergeCell ref="A152:J152"/>
    <mergeCell ref="K152:S152"/>
    <mergeCell ref="A153:J153"/>
    <mergeCell ref="K153:S153"/>
    <mergeCell ref="A154:J154"/>
    <mergeCell ref="K154:S154"/>
    <mergeCell ref="A149:J149"/>
    <mergeCell ref="K149:S149"/>
    <mergeCell ref="A150:J150"/>
    <mergeCell ref="K150:S150"/>
    <mergeCell ref="A151:J151"/>
    <mergeCell ref="K151:S151"/>
    <mergeCell ref="A146:J146"/>
    <mergeCell ref="K146:S146"/>
    <mergeCell ref="A147:J147"/>
    <mergeCell ref="K147:S147"/>
    <mergeCell ref="A148:J148"/>
    <mergeCell ref="K148:S148"/>
    <mergeCell ref="A143:J143"/>
    <mergeCell ref="K143:S143"/>
    <mergeCell ref="A144:J144"/>
    <mergeCell ref="K144:S144"/>
    <mergeCell ref="A145:J145"/>
    <mergeCell ref="K145:S145"/>
    <mergeCell ref="A140:J140"/>
    <mergeCell ref="K140:S140"/>
    <mergeCell ref="A141:J141"/>
    <mergeCell ref="K141:S141"/>
    <mergeCell ref="A142:J142"/>
    <mergeCell ref="K142:S142"/>
    <mergeCell ref="A137:J137"/>
    <mergeCell ref="K137:S137"/>
    <mergeCell ref="A138:J138"/>
    <mergeCell ref="K138:S138"/>
    <mergeCell ref="A139:J139"/>
    <mergeCell ref="K139:S139"/>
    <mergeCell ref="A134:J134"/>
    <mergeCell ref="K134:S134"/>
    <mergeCell ref="A135:J135"/>
    <mergeCell ref="K135:S135"/>
    <mergeCell ref="A136:J136"/>
    <mergeCell ref="K136:S136"/>
    <mergeCell ref="A131:J131"/>
    <mergeCell ref="K131:S131"/>
    <mergeCell ref="A132:J132"/>
    <mergeCell ref="K132:S132"/>
    <mergeCell ref="A133:J133"/>
    <mergeCell ref="K133:S133"/>
    <mergeCell ref="A128:J128"/>
    <mergeCell ref="K128:S128"/>
    <mergeCell ref="A129:J129"/>
    <mergeCell ref="K129:S129"/>
    <mergeCell ref="A130:J130"/>
    <mergeCell ref="K130:S130"/>
    <mergeCell ref="A125:J125"/>
    <mergeCell ref="K125:S125"/>
    <mergeCell ref="A126:J126"/>
    <mergeCell ref="K126:S126"/>
    <mergeCell ref="A127:J127"/>
    <mergeCell ref="K127:S127"/>
    <mergeCell ref="A122:J122"/>
    <mergeCell ref="K122:S122"/>
    <mergeCell ref="A123:J123"/>
    <mergeCell ref="K123:S123"/>
    <mergeCell ref="A124:J124"/>
    <mergeCell ref="K124:S124"/>
    <mergeCell ref="A119:J119"/>
    <mergeCell ref="K119:S119"/>
    <mergeCell ref="A120:J120"/>
    <mergeCell ref="K120:S120"/>
    <mergeCell ref="A121:J121"/>
    <mergeCell ref="K121:S121"/>
    <mergeCell ref="A116:J116"/>
    <mergeCell ref="K116:S116"/>
    <mergeCell ref="A117:J117"/>
    <mergeCell ref="K117:S117"/>
    <mergeCell ref="A118:J118"/>
    <mergeCell ref="K118:S118"/>
    <mergeCell ref="A113:J113"/>
    <mergeCell ref="K113:S113"/>
    <mergeCell ref="A114:J114"/>
    <mergeCell ref="K114:S114"/>
    <mergeCell ref="A115:J115"/>
    <mergeCell ref="K115:S115"/>
    <mergeCell ref="A110:J110"/>
    <mergeCell ref="K110:S110"/>
    <mergeCell ref="A111:J111"/>
    <mergeCell ref="K111:S111"/>
    <mergeCell ref="A107:J107"/>
    <mergeCell ref="K107:S107"/>
    <mergeCell ref="A108:J108"/>
    <mergeCell ref="K108:S108"/>
    <mergeCell ref="A109:J109"/>
    <mergeCell ref="K109:S109"/>
    <mergeCell ref="A104:J104"/>
    <mergeCell ref="K104:S104"/>
    <mergeCell ref="A105:J105"/>
    <mergeCell ref="K105:S105"/>
    <mergeCell ref="A106:J106"/>
    <mergeCell ref="K106:S106"/>
    <mergeCell ref="A101:J101"/>
    <mergeCell ref="K101:S101"/>
    <mergeCell ref="A102:J102"/>
    <mergeCell ref="K102:S102"/>
    <mergeCell ref="A103:J103"/>
    <mergeCell ref="K103:S103"/>
    <mergeCell ref="A98:J98"/>
    <mergeCell ref="K98:S98"/>
    <mergeCell ref="A99:J99"/>
    <mergeCell ref="K99:S99"/>
    <mergeCell ref="A100:J100"/>
    <mergeCell ref="K100:S100"/>
    <mergeCell ref="A95:J95"/>
    <mergeCell ref="K95:S95"/>
    <mergeCell ref="A96:J96"/>
    <mergeCell ref="K96:S96"/>
    <mergeCell ref="A97:J97"/>
    <mergeCell ref="K97:S97"/>
    <mergeCell ref="A92:J92"/>
    <mergeCell ref="K92:S92"/>
    <mergeCell ref="A93:J93"/>
    <mergeCell ref="K93:S93"/>
    <mergeCell ref="A94:J94"/>
    <mergeCell ref="K94:S94"/>
    <mergeCell ref="A89:J89"/>
    <mergeCell ref="K89:S89"/>
    <mergeCell ref="A90:J90"/>
    <mergeCell ref="K90:S90"/>
    <mergeCell ref="A91:J91"/>
    <mergeCell ref="K91:S91"/>
    <mergeCell ref="A86:J86"/>
    <mergeCell ref="K86:S86"/>
    <mergeCell ref="A87:J87"/>
    <mergeCell ref="K87:S87"/>
    <mergeCell ref="A88:J88"/>
    <mergeCell ref="K88:S88"/>
    <mergeCell ref="A83:J83"/>
    <mergeCell ref="K83:S83"/>
    <mergeCell ref="A84:J84"/>
    <mergeCell ref="K84:S84"/>
    <mergeCell ref="A85:J85"/>
    <mergeCell ref="K85:S85"/>
    <mergeCell ref="A80:J80"/>
    <mergeCell ref="K80:S80"/>
    <mergeCell ref="A81:J81"/>
    <mergeCell ref="K81:S81"/>
    <mergeCell ref="A82:J82"/>
    <mergeCell ref="K82:S82"/>
    <mergeCell ref="A77:J77"/>
    <mergeCell ref="K77:S77"/>
    <mergeCell ref="A78:J78"/>
    <mergeCell ref="K78:S78"/>
    <mergeCell ref="A79:J79"/>
    <mergeCell ref="K79:S79"/>
    <mergeCell ref="A68:J68"/>
    <mergeCell ref="K68:S68"/>
    <mergeCell ref="A69:J69"/>
    <mergeCell ref="K69:S69"/>
    <mergeCell ref="A70:J70"/>
    <mergeCell ref="K70:S70"/>
    <mergeCell ref="A76:J76"/>
    <mergeCell ref="K76:S76"/>
    <mergeCell ref="A65:J65"/>
    <mergeCell ref="K65:S65"/>
    <mergeCell ref="A66:J66"/>
    <mergeCell ref="K66:S66"/>
    <mergeCell ref="A67:J67"/>
    <mergeCell ref="K67:S67"/>
    <mergeCell ref="A74:J74"/>
    <mergeCell ref="K74:S74"/>
    <mergeCell ref="A75:J75"/>
    <mergeCell ref="K75:S75"/>
    <mergeCell ref="A71:J71"/>
    <mergeCell ref="K71:S71"/>
    <mergeCell ref="A72:J72"/>
    <mergeCell ref="K72:S72"/>
    <mergeCell ref="A73:J73"/>
    <mergeCell ref="K73:S73"/>
    <mergeCell ref="A62:J62"/>
    <mergeCell ref="K62:S62"/>
    <mergeCell ref="A63:J63"/>
    <mergeCell ref="K63:S63"/>
    <mergeCell ref="A64:J64"/>
    <mergeCell ref="K64:S64"/>
    <mergeCell ref="R10:S10"/>
    <mergeCell ref="N11:O11"/>
    <mergeCell ref="R11:S11"/>
    <mergeCell ref="K59:S59"/>
    <mergeCell ref="A60:J60"/>
    <mergeCell ref="O2:S3"/>
    <mergeCell ref="B9:C9"/>
    <mergeCell ref="A59:J59"/>
    <mergeCell ref="K60:S60"/>
    <mergeCell ref="A61:J61"/>
    <mergeCell ref="K61:S61"/>
    <mergeCell ref="F9:G9"/>
    <mergeCell ref="J9:K9"/>
    <mergeCell ref="J10:K10"/>
    <mergeCell ref="N9:O9"/>
    <mergeCell ref="N10:O10"/>
    <mergeCell ref="P11:Q11"/>
    <mergeCell ref="F10:G10"/>
    <mergeCell ref="B10:C10"/>
    <mergeCell ref="L15:S16"/>
    <mergeCell ref="B11:C11"/>
    <mergeCell ref="J12:K12"/>
    <mergeCell ref="N12:O12"/>
    <mergeCell ref="R12:S12"/>
    <mergeCell ref="J11:K11"/>
    <mergeCell ref="R9:S9"/>
  </mergeCells>
  <conditionalFormatting sqref="A8">
    <cfRule type="containsText" dxfId="139" priority="13" operator="containsText" text="u">
      <formula>NOT(ISERROR(SEARCH("u",A8)))</formula>
    </cfRule>
    <cfRule type="containsText" dxfId="138" priority="30" operator="containsText" text="q">
      <formula>NOT(ISERROR(SEARCH("q",A8)))</formula>
    </cfRule>
    <cfRule type="containsText" dxfId="137" priority="31" operator="containsText" text="p">
      <formula>NOT(ISERROR(SEARCH("p",A8)))</formula>
    </cfRule>
  </conditionalFormatting>
  <conditionalFormatting sqref="E8">
    <cfRule type="containsText" dxfId="136" priority="10" operator="containsText" text="u">
      <formula>NOT(ISERROR(SEARCH("u",E8)))</formula>
    </cfRule>
    <cfRule type="containsText" dxfId="135" priority="11" operator="containsText" text="q">
      <formula>NOT(ISERROR(SEARCH("q",E8)))</formula>
    </cfRule>
    <cfRule type="containsText" dxfId="134" priority="12" operator="containsText" text="p">
      <formula>NOT(ISERROR(SEARCH("p",E8)))</formula>
    </cfRule>
  </conditionalFormatting>
  <conditionalFormatting sqref="I8">
    <cfRule type="containsText" dxfId="133" priority="7" operator="containsText" text="u">
      <formula>NOT(ISERROR(SEARCH("u",I8)))</formula>
    </cfRule>
    <cfRule type="containsText" dxfId="132" priority="8" operator="containsText" text="q">
      <formula>NOT(ISERROR(SEARCH("q",I8)))</formula>
    </cfRule>
    <cfRule type="containsText" dxfId="131" priority="9" operator="containsText" text="p">
      <formula>NOT(ISERROR(SEARCH("p",I8)))</formula>
    </cfRule>
  </conditionalFormatting>
  <conditionalFormatting sqref="M8">
    <cfRule type="containsText" dxfId="130" priority="4" operator="containsText" text="u">
      <formula>NOT(ISERROR(SEARCH("u",M8)))</formula>
    </cfRule>
    <cfRule type="containsText" dxfId="129" priority="5" operator="containsText" text="q">
      <formula>NOT(ISERROR(SEARCH("q",M8)))</formula>
    </cfRule>
    <cfRule type="containsText" dxfId="128" priority="6" operator="containsText" text="p">
      <formula>NOT(ISERROR(SEARCH("p",M8)))</formula>
    </cfRule>
  </conditionalFormatting>
  <conditionalFormatting sqref="Q8">
    <cfRule type="containsText" dxfId="127" priority="1" operator="containsText" text="u">
      <formula>NOT(ISERROR(SEARCH("u",Q8)))</formula>
    </cfRule>
    <cfRule type="containsText" dxfId="126" priority="2" operator="containsText" text="q">
      <formula>NOT(ISERROR(SEARCH("q",Q8)))</formula>
    </cfRule>
    <cfRule type="containsText" dxfId="125" priority="3" operator="containsText" text="p">
      <formula>NOT(ISERROR(SEARCH("p",Q8)))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D8 H8 L8 P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1">
    <tabColor theme="8" tint="-0.249977111117893"/>
  </sheetPr>
  <dimension ref="A1:Q3350"/>
  <sheetViews>
    <sheetView showGridLines="0" zoomScale="85" zoomScaleNormal="85" zoomScaleSheetLayoutView="150" zoomScalePageLayoutView="160" workbookViewId="0">
      <pane xSplit="1" ySplit="7" topLeftCell="B8" activePane="bottomRight" state="frozen"/>
      <selection pane="topRight" activeCell="B1" sqref="B1"/>
      <selection pane="bottomLeft" activeCell="A9" sqref="A9"/>
      <selection pane="bottomRight" activeCell="B3" sqref="B3"/>
    </sheetView>
  </sheetViews>
  <sheetFormatPr baseColWidth="10" defaultColWidth="10.625" defaultRowHeight="15.75" x14ac:dyDescent="0.25"/>
  <cols>
    <col min="1" max="1" width="34.125" style="428" customWidth="1"/>
    <col min="2" max="2" width="8" style="362" customWidth="1"/>
    <col min="3" max="3" width="19.625" style="362" customWidth="1"/>
    <col min="4" max="4" width="42.75" style="362" customWidth="1"/>
    <col min="5" max="5" width="10.25" style="428" bestFit="1" customWidth="1"/>
    <col min="6" max="6" width="10.75" style="428" bestFit="1" customWidth="1"/>
    <col min="7" max="7" width="15.625" style="362" customWidth="1"/>
    <col min="8" max="8" width="22.125" style="441" customWidth="1"/>
    <col min="9" max="9" width="10.375" style="428" customWidth="1"/>
    <col min="10" max="11" width="10.375" style="362" customWidth="1"/>
    <col min="12" max="12" width="10.375" style="365" customWidth="1"/>
    <col min="13" max="13" width="10.375" style="428" customWidth="1"/>
    <col min="14" max="15" width="10.375" style="362" customWidth="1"/>
    <col min="16" max="16" width="8.625" style="365" customWidth="1"/>
    <col min="17" max="17" width="2.125" style="13" customWidth="1"/>
    <col min="18" max="59" width="5" style="13" customWidth="1"/>
    <col min="60" max="16384" width="10.625" style="13"/>
  </cols>
  <sheetData>
    <row r="1" spans="1:17" ht="15" customHeight="1" x14ac:dyDescent="0.25">
      <c r="A1" s="357"/>
      <c r="B1" s="357"/>
      <c r="C1" s="357"/>
      <c r="D1" s="357"/>
      <c r="E1" s="424"/>
      <c r="F1" s="424"/>
      <c r="G1" s="357"/>
      <c r="H1" s="431"/>
      <c r="I1" s="424"/>
      <c r="J1" s="357"/>
      <c r="K1" s="357"/>
      <c r="L1" s="442"/>
      <c r="M1" s="424"/>
      <c r="N1" s="357"/>
      <c r="O1" s="357"/>
      <c r="P1" s="442"/>
    </row>
    <row r="2" spans="1:17" ht="15" customHeight="1" x14ac:dyDescent="0.2">
      <c r="A2" s="432" t="s">
        <v>34</v>
      </c>
      <c r="B2" s="357"/>
      <c r="C2" s="358"/>
      <c r="D2" s="433"/>
      <c r="E2" s="358"/>
      <c r="F2" s="358"/>
      <c r="G2" s="513"/>
      <c r="H2" s="513"/>
      <c r="I2" s="513"/>
      <c r="J2" s="429"/>
      <c r="K2" s="429"/>
      <c r="L2" s="443"/>
      <c r="M2" s="513" t="s">
        <v>122</v>
      </c>
      <c r="N2" s="513"/>
      <c r="O2" s="513"/>
      <c r="P2" s="513"/>
      <c r="Q2" s="209"/>
    </row>
    <row r="3" spans="1:17" ht="15" customHeight="1" x14ac:dyDescent="0.2">
      <c r="A3" s="434" t="s">
        <v>14900</v>
      </c>
      <c r="B3" s="357"/>
      <c r="C3" s="358"/>
      <c r="D3" s="433"/>
      <c r="E3" s="358"/>
      <c r="F3" s="358"/>
      <c r="G3" s="513"/>
      <c r="H3" s="513"/>
      <c r="I3" s="513"/>
      <c r="J3" s="429"/>
      <c r="K3" s="429"/>
      <c r="L3" s="443"/>
      <c r="M3" s="513"/>
      <c r="N3" s="513"/>
      <c r="O3" s="513"/>
      <c r="P3" s="513"/>
      <c r="Q3" s="209"/>
    </row>
    <row r="4" spans="1:17" ht="15" customHeight="1" thickBot="1" x14ac:dyDescent="0.3">
      <c r="A4" s="359"/>
      <c r="B4" s="359"/>
      <c r="C4" s="359"/>
      <c r="D4" s="359"/>
      <c r="E4" s="425"/>
      <c r="F4" s="425"/>
      <c r="G4" s="359"/>
      <c r="H4" s="435"/>
      <c r="I4" s="425"/>
      <c r="J4" s="359"/>
      <c r="K4" s="359"/>
      <c r="L4" s="444"/>
      <c r="M4" s="425"/>
      <c r="N4" s="359"/>
      <c r="O4" s="359"/>
      <c r="P4" s="444"/>
    </row>
    <row r="5" spans="1:17" ht="69" customHeight="1" x14ac:dyDescent="0.2">
      <c r="A5" s="515" t="s">
        <v>19180</v>
      </c>
      <c r="B5" s="515"/>
      <c r="C5" s="515"/>
      <c r="D5" s="515"/>
      <c r="E5" s="515"/>
      <c r="F5" s="515"/>
      <c r="G5" s="515"/>
      <c r="H5" s="515"/>
      <c r="I5" s="515"/>
      <c r="J5" s="422"/>
      <c r="K5" s="422"/>
      <c r="L5" s="445"/>
      <c r="M5" s="426"/>
      <c r="N5" s="422"/>
      <c r="O5" s="422"/>
      <c r="P5" s="445"/>
    </row>
    <row r="6" spans="1:17" ht="15" customHeight="1" x14ac:dyDescent="0.2">
      <c r="A6" s="426"/>
      <c r="B6" s="422"/>
      <c r="C6" s="422"/>
      <c r="D6" s="422"/>
      <c r="E6" s="426"/>
      <c r="F6" s="426"/>
      <c r="G6" s="422"/>
      <c r="H6" s="436"/>
      <c r="I6" s="511" t="s">
        <v>227</v>
      </c>
      <c r="J6" s="511"/>
      <c r="K6" s="511"/>
      <c r="L6" s="512"/>
      <c r="M6" s="514" t="s">
        <v>228</v>
      </c>
      <c r="N6" s="514"/>
      <c r="O6" s="514"/>
      <c r="P6" s="514"/>
    </row>
    <row r="7" spans="1:17" s="63" customFormat="1" ht="15" customHeight="1" x14ac:dyDescent="0.2">
      <c r="A7" s="437" t="s">
        <v>14899</v>
      </c>
      <c r="B7" s="438" t="s">
        <v>14898</v>
      </c>
      <c r="C7" s="438" t="s">
        <v>8134</v>
      </c>
      <c r="D7" s="439" t="s">
        <v>14896</v>
      </c>
      <c r="E7" s="438" t="s">
        <v>14895</v>
      </c>
      <c r="F7" s="438" t="s">
        <v>14894</v>
      </c>
      <c r="G7" s="439" t="s">
        <v>230</v>
      </c>
      <c r="H7" s="440" t="s">
        <v>14893</v>
      </c>
      <c r="I7" s="372" t="s">
        <v>224</v>
      </c>
      <c r="J7" s="430" t="s">
        <v>225</v>
      </c>
      <c r="K7" s="430" t="s">
        <v>226</v>
      </c>
      <c r="L7" s="446" t="s">
        <v>229</v>
      </c>
      <c r="M7" s="373" t="s">
        <v>224</v>
      </c>
      <c r="N7" s="430" t="s">
        <v>225</v>
      </c>
      <c r="O7" s="430" t="s">
        <v>226</v>
      </c>
      <c r="P7" s="446" t="s">
        <v>229</v>
      </c>
    </row>
    <row r="8" spans="1:17" s="63" customFormat="1" ht="15" customHeight="1" x14ac:dyDescent="0.2">
      <c r="A8" s="59" t="s">
        <v>199</v>
      </c>
      <c r="B8" s="452"/>
      <c r="C8" s="452"/>
      <c r="D8" s="452"/>
      <c r="E8" s="452"/>
      <c r="F8" s="452"/>
      <c r="G8" s="452"/>
      <c r="H8" s="452"/>
      <c r="I8" s="386">
        <v>11399632</v>
      </c>
      <c r="J8" s="386">
        <v>9397706</v>
      </c>
      <c r="K8" s="386">
        <v>7118159</v>
      </c>
      <c r="L8" s="468">
        <v>0.21302283770103</v>
      </c>
      <c r="M8" s="386">
        <v>5700287</v>
      </c>
      <c r="N8" s="386">
        <v>5112013</v>
      </c>
      <c r="O8" s="386">
        <v>3741561</v>
      </c>
      <c r="P8" s="469">
        <v>0.11507678090803</v>
      </c>
    </row>
    <row r="9" spans="1:17" s="63" customFormat="1" ht="15" customHeight="1" x14ac:dyDescent="0.2">
      <c r="A9" s="453" t="s">
        <v>14379</v>
      </c>
      <c r="B9" s="454" t="s">
        <v>11682</v>
      </c>
      <c r="C9" s="454" t="s">
        <v>249</v>
      </c>
      <c r="D9" s="454" t="s">
        <v>20858</v>
      </c>
      <c r="E9" s="455" t="s">
        <v>14378</v>
      </c>
      <c r="F9" s="455"/>
      <c r="G9" s="454" t="s">
        <v>20562</v>
      </c>
      <c r="H9" s="456" t="s">
        <v>8559</v>
      </c>
      <c r="I9" s="455">
        <v>200589</v>
      </c>
      <c r="J9" s="454">
        <v>19496</v>
      </c>
      <c r="K9" s="454">
        <v>30815</v>
      </c>
      <c r="L9" s="459">
        <v>9.2887258924907705</v>
      </c>
      <c r="M9" s="455">
        <v>7771</v>
      </c>
      <c r="N9" s="454">
        <v>7614</v>
      </c>
      <c r="O9" s="454">
        <v>5769</v>
      </c>
      <c r="P9" s="459">
        <v>2.0619910690832698E-2</v>
      </c>
    </row>
    <row r="10" spans="1:17" s="63" customFormat="1" ht="15" customHeight="1" x14ac:dyDescent="0.2">
      <c r="A10" s="453" t="s">
        <v>14656</v>
      </c>
      <c r="B10" s="454" t="s">
        <v>9868</v>
      </c>
      <c r="C10" s="454" t="s">
        <v>252</v>
      </c>
      <c r="D10" s="454" t="s">
        <v>21085</v>
      </c>
      <c r="E10" s="455" t="s">
        <v>14655</v>
      </c>
      <c r="F10" s="455"/>
      <c r="G10" s="454" t="s">
        <v>21086</v>
      </c>
      <c r="H10" s="456" t="s">
        <v>8559</v>
      </c>
      <c r="I10" s="455">
        <v>151573</v>
      </c>
      <c r="J10" s="454">
        <v>165668</v>
      </c>
      <c r="K10" s="454">
        <v>80979</v>
      </c>
      <c r="L10" s="459">
        <v>-8.5079798150517902E-2</v>
      </c>
      <c r="M10" s="455">
        <v>53654</v>
      </c>
      <c r="N10" s="454">
        <v>55732</v>
      </c>
      <c r="O10" s="454">
        <v>34096</v>
      </c>
      <c r="P10" s="459">
        <v>-3.7285580994760703E-2</v>
      </c>
    </row>
    <row r="11" spans="1:17" s="63" customFormat="1" ht="15" customHeight="1" x14ac:dyDescent="0.2">
      <c r="A11" s="453" t="s">
        <v>14884</v>
      </c>
      <c r="B11" s="454" t="s">
        <v>9219</v>
      </c>
      <c r="C11" s="454" t="s">
        <v>249</v>
      </c>
      <c r="D11" s="454" t="s">
        <v>21083</v>
      </c>
      <c r="E11" s="455" t="s">
        <v>14883</v>
      </c>
      <c r="F11" s="455"/>
      <c r="G11" s="454" t="s">
        <v>21084</v>
      </c>
      <c r="H11" s="456" t="s">
        <v>8559</v>
      </c>
      <c r="I11" s="455">
        <v>145015</v>
      </c>
      <c r="J11" s="454">
        <v>125028</v>
      </c>
      <c r="K11" s="454">
        <v>119126</v>
      </c>
      <c r="L11" s="459">
        <v>0.15986019131714499</v>
      </c>
      <c r="M11" s="455">
        <v>83346</v>
      </c>
      <c r="N11" s="454">
        <v>76892</v>
      </c>
      <c r="O11" s="454">
        <v>59528</v>
      </c>
      <c r="P11" s="459">
        <v>8.3935910107683503E-2</v>
      </c>
    </row>
    <row r="12" spans="1:17" s="63" customFormat="1" ht="15" customHeight="1" x14ac:dyDescent="0.2">
      <c r="A12" s="453" t="s">
        <v>14802</v>
      </c>
      <c r="B12" s="454" t="s">
        <v>11652</v>
      </c>
      <c r="C12" s="454" t="s">
        <v>372</v>
      </c>
      <c r="D12" s="454" t="s">
        <v>20377</v>
      </c>
      <c r="E12" s="455" t="s">
        <v>14801</v>
      </c>
      <c r="F12" s="455"/>
      <c r="G12" s="454" t="s">
        <v>20378</v>
      </c>
      <c r="H12" s="456" t="s">
        <v>8559</v>
      </c>
      <c r="I12" s="455">
        <v>139938</v>
      </c>
      <c r="J12" s="454">
        <v>112087</v>
      </c>
      <c r="K12" s="454">
        <v>52817</v>
      </c>
      <c r="L12" s="459">
        <v>0.248476629760811</v>
      </c>
      <c r="M12" s="455">
        <v>53301</v>
      </c>
      <c r="N12" s="454">
        <v>48565</v>
      </c>
      <c r="O12" s="454">
        <v>32919</v>
      </c>
      <c r="P12" s="459">
        <v>9.7518789251518606E-2</v>
      </c>
    </row>
    <row r="13" spans="1:17" s="63" customFormat="1" ht="15" customHeight="1" x14ac:dyDescent="0.2">
      <c r="A13" s="453" t="s">
        <v>14566</v>
      </c>
      <c r="B13" s="454" t="s">
        <v>10126</v>
      </c>
      <c r="C13" s="454" t="s">
        <v>254</v>
      </c>
      <c r="D13" s="454" t="s">
        <v>21057</v>
      </c>
      <c r="E13" s="455" t="s">
        <v>14565</v>
      </c>
      <c r="F13" s="455"/>
      <c r="G13" s="454" t="s">
        <v>19993</v>
      </c>
      <c r="H13" s="456" t="s">
        <v>8559</v>
      </c>
      <c r="I13" s="455">
        <v>127565</v>
      </c>
      <c r="J13" s="454">
        <v>110243</v>
      </c>
      <c r="K13" s="454">
        <v>97576</v>
      </c>
      <c r="L13" s="459">
        <v>0.15712562248850301</v>
      </c>
      <c r="M13" s="455">
        <v>41864</v>
      </c>
      <c r="N13" s="454">
        <v>32548</v>
      </c>
      <c r="O13" s="454">
        <v>25419</v>
      </c>
      <c r="P13" s="459">
        <v>0.28622342386629002</v>
      </c>
    </row>
    <row r="14" spans="1:17" s="63" customFormat="1" ht="15" customHeight="1" x14ac:dyDescent="0.2">
      <c r="A14" s="453" t="s">
        <v>273</v>
      </c>
      <c r="B14" s="454" t="s">
        <v>11593</v>
      </c>
      <c r="C14" s="454" t="s">
        <v>252</v>
      </c>
      <c r="D14" s="454" t="s">
        <v>21741</v>
      </c>
      <c r="E14" s="455" t="s">
        <v>14892</v>
      </c>
      <c r="F14" s="455"/>
      <c r="G14" s="454" t="s">
        <v>21742</v>
      </c>
      <c r="H14" s="456" t="s">
        <v>8559</v>
      </c>
      <c r="I14" s="374">
        <v>120876</v>
      </c>
      <c r="J14" s="470">
        <v>105681</v>
      </c>
      <c r="K14" s="470">
        <v>85984</v>
      </c>
      <c r="L14" s="471">
        <v>0.143781758310387</v>
      </c>
      <c r="M14" s="374">
        <v>72298</v>
      </c>
      <c r="N14" s="470">
        <v>64892</v>
      </c>
      <c r="O14" s="470">
        <v>52588</v>
      </c>
      <c r="P14" s="472">
        <v>0.114128089749122</v>
      </c>
    </row>
    <row r="15" spans="1:17" s="63" customFormat="1" ht="15" customHeight="1" x14ac:dyDescent="0.2">
      <c r="A15" s="453" t="s">
        <v>14132</v>
      </c>
      <c r="B15" s="454" t="s">
        <v>11802</v>
      </c>
      <c r="C15" s="454" t="s">
        <v>252</v>
      </c>
      <c r="D15" s="454" t="s">
        <v>21660</v>
      </c>
      <c r="E15" s="455" t="s">
        <v>14131</v>
      </c>
      <c r="F15" s="455"/>
      <c r="G15" s="454" t="s">
        <v>20963</v>
      </c>
      <c r="H15" s="456" t="s">
        <v>8559</v>
      </c>
      <c r="I15" s="455">
        <v>113020</v>
      </c>
      <c r="J15" s="454">
        <v>105710</v>
      </c>
      <c r="K15" s="454">
        <v>76691</v>
      </c>
      <c r="L15" s="459">
        <v>6.9151452085895404E-2</v>
      </c>
      <c r="M15" s="455">
        <v>32894</v>
      </c>
      <c r="N15" s="454">
        <v>31893</v>
      </c>
      <c r="O15" s="454">
        <v>23821</v>
      </c>
      <c r="P15" s="459">
        <v>3.1386197598219E-2</v>
      </c>
    </row>
    <row r="16" spans="1:17" s="63" customFormat="1" ht="15" customHeight="1" x14ac:dyDescent="0.2">
      <c r="A16" s="453" t="s">
        <v>272</v>
      </c>
      <c r="B16" s="454" t="s">
        <v>11634</v>
      </c>
      <c r="C16" s="454" t="s">
        <v>258</v>
      </c>
      <c r="D16" s="454" t="s">
        <v>21081</v>
      </c>
      <c r="E16" s="455" t="s">
        <v>14888</v>
      </c>
      <c r="F16" s="455"/>
      <c r="G16" s="454" t="s">
        <v>21082</v>
      </c>
      <c r="H16" s="456" t="s">
        <v>8559</v>
      </c>
      <c r="I16" s="455">
        <v>108386</v>
      </c>
      <c r="J16" s="454">
        <v>91923</v>
      </c>
      <c r="K16" s="454">
        <v>73901</v>
      </c>
      <c r="L16" s="459">
        <v>0.17909554736029101</v>
      </c>
      <c r="M16" s="455">
        <v>38640</v>
      </c>
      <c r="N16" s="454">
        <v>35487</v>
      </c>
      <c r="O16" s="454">
        <v>28457</v>
      </c>
      <c r="P16" s="459">
        <v>8.8849437822300995E-2</v>
      </c>
    </row>
    <row r="17" spans="1:16" s="63" customFormat="1" ht="15" customHeight="1" x14ac:dyDescent="0.2">
      <c r="A17" s="453" t="s">
        <v>14765</v>
      </c>
      <c r="B17" s="454" t="s">
        <v>11839</v>
      </c>
      <c r="C17" s="454" t="s">
        <v>251</v>
      </c>
      <c r="D17" s="454" t="s">
        <v>21739</v>
      </c>
      <c r="E17" s="455" t="s">
        <v>14764</v>
      </c>
      <c r="F17" s="455"/>
      <c r="G17" s="454" t="s">
        <v>21740</v>
      </c>
      <c r="H17" s="456" t="s">
        <v>8559</v>
      </c>
      <c r="I17" s="455">
        <v>107026</v>
      </c>
      <c r="J17" s="454">
        <v>90343</v>
      </c>
      <c r="K17" s="454">
        <v>72294</v>
      </c>
      <c r="L17" s="459">
        <v>0.184662895852473</v>
      </c>
      <c r="M17" s="455">
        <v>54064</v>
      </c>
      <c r="N17" s="454">
        <v>48867</v>
      </c>
      <c r="O17" s="454">
        <v>39966</v>
      </c>
      <c r="P17" s="459">
        <v>0.106349888472794</v>
      </c>
    </row>
    <row r="18" spans="1:16" s="63" customFormat="1" ht="15" customHeight="1" x14ac:dyDescent="0.2">
      <c r="A18" s="453" t="s">
        <v>14668</v>
      </c>
      <c r="B18" s="454" t="s">
        <v>9517</v>
      </c>
      <c r="C18" s="454" t="s">
        <v>250</v>
      </c>
      <c r="D18" s="454" t="s">
        <v>21732</v>
      </c>
      <c r="E18" s="455" t="s">
        <v>14667</v>
      </c>
      <c r="F18" s="455"/>
      <c r="G18" s="454" t="s">
        <v>21733</v>
      </c>
      <c r="H18" s="456" t="s">
        <v>8559</v>
      </c>
      <c r="I18" s="455">
        <v>106476</v>
      </c>
      <c r="J18" s="454">
        <v>82838</v>
      </c>
      <c r="K18" s="454">
        <v>76524</v>
      </c>
      <c r="L18" s="459">
        <v>0.28535213307902202</v>
      </c>
      <c r="M18" s="455">
        <v>51172</v>
      </c>
      <c r="N18" s="454">
        <v>44338</v>
      </c>
      <c r="O18" s="454">
        <v>38067</v>
      </c>
      <c r="P18" s="459">
        <v>0.15413415129234501</v>
      </c>
    </row>
    <row r="19" spans="1:16" s="63" customFormat="1" ht="15" customHeight="1" x14ac:dyDescent="0.2">
      <c r="A19" s="453" t="s">
        <v>14886</v>
      </c>
      <c r="B19" s="454" t="s">
        <v>11643</v>
      </c>
      <c r="C19" s="454" t="s">
        <v>257</v>
      </c>
      <c r="D19" s="454" t="s">
        <v>21091</v>
      </c>
      <c r="E19" s="455" t="s">
        <v>14885</v>
      </c>
      <c r="F19" s="455"/>
      <c r="G19" s="454" t="s">
        <v>21092</v>
      </c>
      <c r="H19" s="456" t="s">
        <v>8559</v>
      </c>
      <c r="I19" s="455">
        <v>100508</v>
      </c>
      <c r="J19" s="454">
        <v>92306</v>
      </c>
      <c r="K19" s="454">
        <v>69725</v>
      </c>
      <c r="L19" s="459">
        <v>8.8856629038199103E-2</v>
      </c>
      <c r="M19" s="455">
        <v>40739</v>
      </c>
      <c r="N19" s="454">
        <v>37493</v>
      </c>
      <c r="O19" s="454">
        <v>28619</v>
      </c>
      <c r="P19" s="459">
        <v>8.6576160883364797E-2</v>
      </c>
    </row>
    <row r="20" spans="1:16" s="63" customFormat="1" ht="15" customHeight="1" x14ac:dyDescent="0.2">
      <c r="A20" s="453" t="s">
        <v>14815</v>
      </c>
      <c r="B20" s="454" t="s">
        <v>9579</v>
      </c>
      <c r="C20" s="454" t="s">
        <v>250</v>
      </c>
      <c r="D20" s="454" t="s">
        <v>21009</v>
      </c>
      <c r="E20" s="455" t="s">
        <v>14814</v>
      </c>
      <c r="F20" s="455"/>
      <c r="G20" s="454" t="s">
        <v>20359</v>
      </c>
      <c r="H20" s="456" t="s">
        <v>8559</v>
      </c>
      <c r="I20" s="455">
        <v>88940</v>
      </c>
      <c r="J20" s="454">
        <v>73462</v>
      </c>
      <c r="K20" s="454">
        <v>64885</v>
      </c>
      <c r="L20" s="459">
        <v>0.21069396422640299</v>
      </c>
      <c r="M20" s="455">
        <v>31799</v>
      </c>
      <c r="N20" s="454">
        <v>27620</v>
      </c>
      <c r="O20" s="454">
        <v>22201</v>
      </c>
      <c r="P20" s="459">
        <v>0.15130340333091999</v>
      </c>
    </row>
    <row r="21" spans="1:16" s="63" customFormat="1" ht="15" customHeight="1" x14ac:dyDescent="0.2">
      <c r="A21" s="453" t="s">
        <v>14105</v>
      </c>
      <c r="B21" s="454" t="s">
        <v>9645</v>
      </c>
      <c r="C21" s="454" t="s">
        <v>371</v>
      </c>
      <c r="D21" s="454" t="s">
        <v>21743</v>
      </c>
      <c r="E21" s="455" t="s">
        <v>14104</v>
      </c>
      <c r="F21" s="455"/>
      <c r="G21" s="454" t="s">
        <v>21744</v>
      </c>
      <c r="H21" s="456" t="s">
        <v>8559</v>
      </c>
      <c r="I21" s="427">
        <v>86156</v>
      </c>
      <c r="J21" s="423">
        <v>71511</v>
      </c>
      <c r="K21" s="423">
        <v>63927</v>
      </c>
      <c r="L21" s="447">
        <v>0.204793668107005</v>
      </c>
      <c r="M21" s="427">
        <v>29695</v>
      </c>
      <c r="N21" s="423">
        <v>23457</v>
      </c>
      <c r="O21" s="423">
        <v>15418</v>
      </c>
      <c r="P21" s="447">
        <v>0.26593341006948901</v>
      </c>
    </row>
    <row r="22" spans="1:16" s="63" customFormat="1" ht="15" customHeight="1" x14ac:dyDescent="0.2">
      <c r="A22" s="453" t="s">
        <v>14707</v>
      </c>
      <c r="B22" s="454" t="s">
        <v>9542</v>
      </c>
      <c r="C22" s="454" t="s">
        <v>250</v>
      </c>
      <c r="D22" s="454" t="s">
        <v>21078</v>
      </c>
      <c r="E22" s="455" t="s">
        <v>14706</v>
      </c>
      <c r="F22" s="455"/>
      <c r="G22" s="454" t="s">
        <v>21079</v>
      </c>
      <c r="H22" s="456" t="s">
        <v>8559</v>
      </c>
      <c r="I22" s="427">
        <v>84745</v>
      </c>
      <c r="J22" s="423">
        <v>79472</v>
      </c>
      <c r="K22" s="423">
        <v>66373</v>
      </c>
      <c r="L22" s="447">
        <v>6.6350412723978194E-2</v>
      </c>
      <c r="M22" s="427">
        <v>67343</v>
      </c>
      <c r="N22" s="423">
        <v>69155</v>
      </c>
      <c r="O22" s="423">
        <v>53038</v>
      </c>
      <c r="P22" s="447">
        <v>-2.62020099775866E-2</v>
      </c>
    </row>
    <row r="23" spans="1:16" s="63" customFormat="1" ht="15" customHeight="1" x14ac:dyDescent="0.2">
      <c r="A23" s="453" t="s">
        <v>14210</v>
      </c>
      <c r="B23" s="454" t="s">
        <v>11581</v>
      </c>
      <c r="C23" s="454" t="s">
        <v>255</v>
      </c>
      <c r="D23" s="454" t="s">
        <v>19778</v>
      </c>
      <c r="E23" s="455" t="s">
        <v>14209</v>
      </c>
      <c r="F23" s="455"/>
      <c r="G23" s="454" t="s">
        <v>19779</v>
      </c>
      <c r="H23" s="456" t="s">
        <v>8559</v>
      </c>
      <c r="I23" s="427">
        <v>83749</v>
      </c>
      <c r="J23" s="423">
        <v>68520</v>
      </c>
      <c r="K23" s="423">
        <v>65495</v>
      </c>
      <c r="L23" s="447">
        <v>0.222256275539988</v>
      </c>
      <c r="M23" s="427">
        <v>19836</v>
      </c>
      <c r="N23" s="423">
        <v>17644</v>
      </c>
      <c r="O23" s="423">
        <v>9704</v>
      </c>
      <c r="P23" s="447">
        <v>0.124234867377012</v>
      </c>
    </row>
    <row r="24" spans="1:16" s="63" customFormat="1" ht="15" customHeight="1" x14ac:dyDescent="0.2">
      <c r="A24" s="453" t="s">
        <v>14879</v>
      </c>
      <c r="B24" s="454" t="s">
        <v>12281</v>
      </c>
      <c r="C24" s="454" t="s">
        <v>258</v>
      </c>
      <c r="D24" s="454" t="s">
        <v>20816</v>
      </c>
      <c r="E24" s="455" t="s">
        <v>14878</v>
      </c>
      <c r="F24" s="455"/>
      <c r="G24" s="454" t="s">
        <v>20817</v>
      </c>
      <c r="H24" s="456" t="s">
        <v>8559</v>
      </c>
      <c r="I24" s="427">
        <v>79856</v>
      </c>
      <c r="J24" s="423">
        <v>2188</v>
      </c>
      <c r="K24" s="423">
        <v>61652</v>
      </c>
      <c r="L24" s="447">
        <v>35.497257769652698</v>
      </c>
      <c r="M24" s="427">
        <v>45851</v>
      </c>
      <c r="N24" s="423">
        <v>19871</v>
      </c>
      <c r="O24" s="423">
        <v>33714</v>
      </c>
      <c r="P24" s="447">
        <v>1.3074329424789899</v>
      </c>
    </row>
    <row r="25" spans="1:16" s="63" customFormat="1" ht="15" customHeight="1" x14ac:dyDescent="0.2">
      <c r="A25" s="453" t="s">
        <v>14218</v>
      </c>
      <c r="B25" s="454" t="s">
        <v>9343</v>
      </c>
      <c r="C25" s="454" t="s">
        <v>252</v>
      </c>
      <c r="D25" s="454" t="s">
        <v>20191</v>
      </c>
      <c r="E25" s="455" t="s">
        <v>14217</v>
      </c>
      <c r="F25" s="455"/>
      <c r="G25" s="454" t="s">
        <v>19808</v>
      </c>
      <c r="H25" s="456" t="s">
        <v>8559</v>
      </c>
      <c r="I25" s="427">
        <v>76782</v>
      </c>
      <c r="J25" s="423">
        <v>55099</v>
      </c>
      <c r="K25" s="423">
        <v>34035</v>
      </c>
      <c r="L25" s="447">
        <v>0.39352801321258102</v>
      </c>
      <c r="M25" s="427">
        <v>63741</v>
      </c>
      <c r="N25" s="423">
        <v>55617</v>
      </c>
      <c r="O25" s="423">
        <v>40013</v>
      </c>
      <c r="P25" s="447">
        <v>0.146070446086628</v>
      </c>
    </row>
    <row r="26" spans="1:16" s="63" customFormat="1" ht="15" customHeight="1" x14ac:dyDescent="0.2">
      <c r="A26" s="453" t="s">
        <v>265</v>
      </c>
      <c r="B26" s="454" t="s">
        <v>14621</v>
      </c>
      <c r="C26" s="454" t="s">
        <v>251</v>
      </c>
      <c r="D26" s="454" t="s">
        <v>21587</v>
      </c>
      <c r="E26" s="455" t="s">
        <v>14882</v>
      </c>
      <c r="F26" s="455"/>
      <c r="G26" s="454" t="s">
        <v>21588</v>
      </c>
      <c r="H26" s="456" t="s">
        <v>8559</v>
      </c>
      <c r="I26" s="427">
        <v>63756</v>
      </c>
      <c r="J26" s="423">
        <v>50712</v>
      </c>
      <c r="K26" s="423">
        <v>44694</v>
      </c>
      <c r="L26" s="447">
        <v>0.257217226691907</v>
      </c>
      <c r="M26" s="427">
        <v>33315</v>
      </c>
      <c r="N26" s="423">
        <v>29792</v>
      </c>
      <c r="O26" s="423">
        <v>24364</v>
      </c>
      <c r="P26" s="447">
        <v>0.118253222341568</v>
      </c>
    </row>
    <row r="27" spans="1:16" s="63" customFormat="1" ht="15" customHeight="1" x14ac:dyDescent="0.2">
      <c r="A27" s="453" t="s">
        <v>14044</v>
      </c>
      <c r="B27" s="454" t="s">
        <v>9585</v>
      </c>
      <c r="C27" s="454" t="s">
        <v>252</v>
      </c>
      <c r="D27" s="454" t="s">
        <v>21004</v>
      </c>
      <c r="E27" s="455" t="s">
        <v>14043</v>
      </c>
      <c r="F27" s="455"/>
      <c r="G27" s="454" t="s">
        <v>20587</v>
      </c>
      <c r="H27" s="456" t="s">
        <v>8559</v>
      </c>
      <c r="I27" s="427">
        <v>61789</v>
      </c>
      <c r="J27" s="423">
        <v>41614</v>
      </c>
      <c r="K27" s="423">
        <v>33085</v>
      </c>
      <c r="L27" s="447">
        <v>0.48481280338347699</v>
      </c>
      <c r="M27" s="427">
        <v>30745</v>
      </c>
      <c r="N27" s="423">
        <v>26692</v>
      </c>
      <c r="O27" s="423">
        <v>18877</v>
      </c>
      <c r="P27" s="447">
        <v>0.15184324891353199</v>
      </c>
    </row>
    <row r="28" spans="1:16" s="63" customFormat="1" ht="15" customHeight="1" x14ac:dyDescent="0.2">
      <c r="A28" s="453" t="s">
        <v>13421</v>
      </c>
      <c r="B28" s="454"/>
      <c r="C28" s="454" t="s">
        <v>252</v>
      </c>
      <c r="D28" s="454" t="s">
        <v>21649</v>
      </c>
      <c r="E28" s="455"/>
      <c r="F28" s="455" t="s">
        <v>13420</v>
      </c>
      <c r="G28" s="454" t="s">
        <v>21650</v>
      </c>
      <c r="H28" s="456" t="s">
        <v>8559</v>
      </c>
      <c r="I28" s="427">
        <v>59764</v>
      </c>
      <c r="J28" s="423">
        <v>46679</v>
      </c>
      <c r="K28" s="423">
        <v>34915</v>
      </c>
      <c r="L28" s="447">
        <v>0.28031877289573498</v>
      </c>
      <c r="M28" s="427">
        <v>36084</v>
      </c>
      <c r="N28" s="423">
        <v>33088</v>
      </c>
      <c r="O28" s="423">
        <v>23883</v>
      </c>
      <c r="P28" s="447">
        <v>9.0546421663442803E-2</v>
      </c>
    </row>
    <row r="29" spans="1:16" s="63" customFormat="1" ht="15" customHeight="1" x14ac:dyDescent="0.2">
      <c r="A29" s="453" t="s">
        <v>14859</v>
      </c>
      <c r="B29" s="454" t="s">
        <v>11556</v>
      </c>
      <c r="C29" s="454" t="s">
        <v>14925</v>
      </c>
      <c r="D29" s="454" t="s">
        <v>21698</v>
      </c>
      <c r="E29" s="455" t="s">
        <v>14858</v>
      </c>
      <c r="F29" s="455"/>
      <c r="G29" s="454" t="s">
        <v>20595</v>
      </c>
      <c r="H29" s="456" t="s">
        <v>8559</v>
      </c>
      <c r="I29" s="427">
        <v>59299</v>
      </c>
      <c r="J29" s="423">
        <v>10230</v>
      </c>
      <c r="K29" s="423">
        <v>9039</v>
      </c>
      <c r="L29" s="447">
        <v>4.7965786901270802</v>
      </c>
      <c r="M29" s="427">
        <v>5196</v>
      </c>
      <c r="N29" s="423">
        <v>4752</v>
      </c>
      <c r="O29" s="423">
        <v>2696</v>
      </c>
      <c r="P29" s="447">
        <v>9.3434343434343398E-2</v>
      </c>
    </row>
    <row r="30" spans="1:16" s="63" customFormat="1" ht="15" customHeight="1" x14ac:dyDescent="0.2">
      <c r="A30" s="453" t="s">
        <v>15841</v>
      </c>
      <c r="B30" s="454"/>
      <c r="C30" s="454" t="s">
        <v>253</v>
      </c>
      <c r="D30" s="454" t="s">
        <v>20761</v>
      </c>
      <c r="E30" s="455" t="s">
        <v>13159</v>
      </c>
      <c r="F30" s="455"/>
      <c r="G30" s="454" t="s">
        <v>19183</v>
      </c>
      <c r="H30" s="456" t="s">
        <v>8559</v>
      </c>
      <c r="I30" s="427">
        <v>58260</v>
      </c>
      <c r="J30" s="423">
        <v>50928</v>
      </c>
      <c r="K30" s="423">
        <v>44080</v>
      </c>
      <c r="L30" s="447">
        <v>0.14396795475966101</v>
      </c>
      <c r="M30" s="427">
        <v>56818</v>
      </c>
      <c r="N30" s="423">
        <v>54908</v>
      </c>
      <c r="O30" s="423">
        <v>43476</v>
      </c>
      <c r="P30" s="447">
        <v>3.4785459313761098E-2</v>
      </c>
    </row>
    <row r="31" spans="1:16" s="63" customFormat="1" ht="15" customHeight="1" x14ac:dyDescent="0.2">
      <c r="A31" s="453" t="s">
        <v>271</v>
      </c>
      <c r="B31" s="454" t="s">
        <v>9690</v>
      </c>
      <c r="C31" s="454" t="s">
        <v>251</v>
      </c>
      <c r="D31" s="454" t="s">
        <v>19806</v>
      </c>
      <c r="E31" s="455" t="s">
        <v>14890</v>
      </c>
      <c r="F31" s="455"/>
      <c r="G31" s="454" t="s">
        <v>19807</v>
      </c>
      <c r="H31" s="456" t="s">
        <v>8559</v>
      </c>
      <c r="I31" s="427">
        <v>55980</v>
      </c>
      <c r="J31" s="423">
        <v>51453</v>
      </c>
      <c r="K31" s="423">
        <v>41896</v>
      </c>
      <c r="L31" s="447">
        <v>8.79832079762113E-2</v>
      </c>
      <c r="M31" s="427">
        <v>48735</v>
      </c>
      <c r="N31" s="423">
        <v>46663</v>
      </c>
      <c r="O31" s="423">
        <v>34631</v>
      </c>
      <c r="P31" s="447">
        <v>4.4403488845552203E-2</v>
      </c>
    </row>
    <row r="32" spans="1:16" s="63" customFormat="1" ht="15" customHeight="1" x14ac:dyDescent="0.2">
      <c r="A32" s="453" t="s">
        <v>11533</v>
      </c>
      <c r="B32" s="454"/>
      <c r="C32" s="454" t="s">
        <v>14925</v>
      </c>
      <c r="D32" s="454" t="s">
        <v>21751</v>
      </c>
      <c r="E32" s="455"/>
      <c r="F32" s="455" t="s">
        <v>11532</v>
      </c>
      <c r="G32" s="454" t="s">
        <v>20192</v>
      </c>
      <c r="H32" s="456" t="s">
        <v>8559</v>
      </c>
      <c r="I32" s="427">
        <v>54593</v>
      </c>
      <c r="J32" s="423">
        <v>80213</v>
      </c>
      <c r="K32" s="423">
        <v>25112</v>
      </c>
      <c r="L32" s="447">
        <v>-0.31939959856881101</v>
      </c>
      <c r="M32" s="427">
        <v>9867</v>
      </c>
      <c r="N32" s="423">
        <v>8297</v>
      </c>
      <c r="O32" s="423">
        <v>2201</v>
      </c>
      <c r="P32" s="447">
        <v>0.18922502109196099</v>
      </c>
    </row>
    <row r="33" spans="1:16" s="63" customFormat="1" ht="15" customHeight="1" x14ac:dyDescent="0.2">
      <c r="A33" s="453" t="s">
        <v>11138</v>
      </c>
      <c r="B33" s="454"/>
      <c r="C33" s="454" t="s">
        <v>252</v>
      </c>
      <c r="D33" s="454" t="s">
        <v>18747</v>
      </c>
      <c r="E33" s="455"/>
      <c r="F33" s="455" t="s">
        <v>11137</v>
      </c>
      <c r="G33" s="454" t="s">
        <v>19472</v>
      </c>
      <c r="H33" s="456" t="s">
        <v>8559</v>
      </c>
      <c r="I33" s="427">
        <v>51398</v>
      </c>
      <c r="J33" s="423">
        <v>14565</v>
      </c>
      <c r="K33" s="423">
        <v>2478</v>
      </c>
      <c r="L33" s="447">
        <v>2.5288705801579101</v>
      </c>
      <c r="M33" s="427">
        <v>12997</v>
      </c>
      <c r="N33" s="423">
        <v>10732</v>
      </c>
      <c r="O33" s="423">
        <v>6906</v>
      </c>
      <c r="P33" s="447">
        <v>0.211051062243757</v>
      </c>
    </row>
    <row r="34" spans="1:16" s="63" customFormat="1" ht="15" customHeight="1" x14ac:dyDescent="0.2">
      <c r="A34" s="453" t="s">
        <v>14607</v>
      </c>
      <c r="B34" s="454" t="s">
        <v>9852</v>
      </c>
      <c r="C34" s="454" t="s">
        <v>252</v>
      </c>
      <c r="D34" s="454" t="s">
        <v>21639</v>
      </c>
      <c r="E34" s="455" t="s">
        <v>14606</v>
      </c>
      <c r="F34" s="455"/>
      <c r="G34" s="454" t="s">
        <v>21640</v>
      </c>
      <c r="H34" s="456" t="s">
        <v>8559</v>
      </c>
      <c r="I34" s="427">
        <v>51257</v>
      </c>
      <c r="J34" s="423">
        <v>49171</v>
      </c>
      <c r="K34" s="423">
        <v>32577</v>
      </c>
      <c r="L34" s="447">
        <v>4.2423379634337399E-2</v>
      </c>
      <c r="M34" s="427">
        <v>34803</v>
      </c>
      <c r="N34" s="423">
        <v>30370</v>
      </c>
      <c r="O34" s="423">
        <v>22751</v>
      </c>
      <c r="P34" s="447">
        <v>0.145966414224564</v>
      </c>
    </row>
    <row r="35" spans="1:16" s="63" customFormat="1" ht="15" customHeight="1" x14ac:dyDescent="0.2">
      <c r="A35" s="453" t="s">
        <v>14654</v>
      </c>
      <c r="B35" s="454" t="s">
        <v>11556</v>
      </c>
      <c r="C35" s="454" t="s">
        <v>14925</v>
      </c>
      <c r="D35" s="454" t="s">
        <v>21018</v>
      </c>
      <c r="E35" s="455" t="s">
        <v>14653</v>
      </c>
      <c r="F35" s="455"/>
      <c r="G35" s="454" t="s">
        <v>20365</v>
      </c>
      <c r="H35" s="456" t="s">
        <v>8559</v>
      </c>
      <c r="I35" s="427">
        <v>50968</v>
      </c>
      <c r="J35" s="423">
        <v>6143</v>
      </c>
      <c r="K35" s="423">
        <v>5600</v>
      </c>
      <c r="L35" s="447">
        <v>7.29692332736448</v>
      </c>
      <c r="M35" s="427">
        <v>4454</v>
      </c>
      <c r="N35" s="423">
        <v>4619</v>
      </c>
      <c r="O35" s="423">
        <v>2791</v>
      </c>
      <c r="P35" s="447">
        <v>-3.57220177527603E-2</v>
      </c>
    </row>
    <row r="36" spans="1:16" s="63" customFormat="1" ht="15" customHeight="1" x14ac:dyDescent="0.2">
      <c r="A36" s="453" t="s">
        <v>10520</v>
      </c>
      <c r="B36" s="454" t="s">
        <v>9839</v>
      </c>
      <c r="C36" s="454" t="s">
        <v>255</v>
      </c>
      <c r="D36" s="454" t="s">
        <v>21730</v>
      </c>
      <c r="E36" s="455" t="s">
        <v>14650</v>
      </c>
      <c r="F36" s="455"/>
      <c r="G36" s="454" t="s">
        <v>21731</v>
      </c>
      <c r="H36" s="456" t="s">
        <v>8559</v>
      </c>
      <c r="I36" s="427">
        <v>47668</v>
      </c>
      <c r="J36" s="423">
        <v>41458</v>
      </c>
      <c r="K36" s="423">
        <v>32308</v>
      </c>
      <c r="L36" s="447">
        <v>0.14979014906652499</v>
      </c>
      <c r="M36" s="427">
        <v>19018</v>
      </c>
      <c r="N36" s="423">
        <v>18272</v>
      </c>
      <c r="O36" s="423">
        <v>14530</v>
      </c>
      <c r="P36" s="447">
        <v>4.0827495621716302E-2</v>
      </c>
    </row>
    <row r="37" spans="1:16" s="63" customFormat="1" ht="15" customHeight="1" x14ac:dyDescent="0.2">
      <c r="A37" s="453" t="s">
        <v>14761</v>
      </c>
      <c r="B37" s="454" t="s">
        <v>9407</v>
      </c>
      <c r="C37" s="454" t="s">
        <v>251</v>
      </c>
      <c r="D37" s="454" t="s">
        <v>20319</v>
      </c>
      <c r="E37" s="455" t="s">
        <v>14760</v>
      </c>
      <c r="F37" s="455"/>
      <c r="G37" s="454" t="s">
        <v>20320</v>
      </c>
      <c r="H37" s="456" t="s">
        <v>8559</v>
      </c>
      <c r="I37" s="427">
        <v>46071</v>
      </c>
      <c r="J37" s="423">
        <v>36704</v>
      </c>
      <c r="K37" s="423">
        <v>27033</v>
      </c>
      <c r="L37" s="447">
        <v>0.25520379250218</v>
      </c>
      <c r="M37" s="427">
        <v>19026</v>
      </c>
      <c r="N37" s="423">
        <v>16513</v>
      </c>
      <c r="O37" s="423">
        <v>12672</v>
      </c>
      <c r="P37" s="447">
        <v>0.15218312844425599</v>
      </c>
    </row>
    <row r="38" spans="1:16" s="63" customFormat="1" ht="15" customHeight="1" x14ac:dyDescent="0.2">
      <c r="A38" s="453" t="s">
        <v>14058</v>
      </c>
      <c r="B38" s="454" t="s">
        <v>9419</v>
      </c>
      <c r="C38" s="454" t="s">
        <v>249</v>
      </c>
      <c r="D38" s="454" t="s">
        <v>20830</v>
      </c>
      <c r="E38" s="455" t="s">
        <v>14057</v>
      </c>
      <c r="F38" s="455"/>
      <c r="G38" s="454" t="s">
        <v>19928</v>
      </c>
      <c r="H38" s="456" t="s">
        <v>8559</v>
      </c>
      <c r="I38" s="427">
        <v>45425</v>
      </c>
      <c r="J38" s="423">
        <v>41609</v>
      </c>
      <c r="K38" s="423">
        <v>37077</v>
      </c>
      <c r="L38" s="447">
        <v>9.1710927924247204E-2</v>
      </c>
      <c r="M38" s="427">
        <v>11188</v>
      </c>
      <c r="N38" s="423">
        <v>10427</v>
      </c>
      <c r="O38" s="423">
        <v>8740</v>
      </c>
      <c r="P38" s="447">
        <v>7.2983600268533594E-2</v>
      </c>
    </row>
    <row r="39" spans="1:16" s="63" customFormat="1" ht="15" customHeight="1" x14ac:dyDescent="0.2">
      <c r="A39" s="453" t="s">
        <v>10892</v>
      </c>
      <c r="B39" s="454" t="s">
        <v>10228</v>
      </c>
      <c r="C39" s="454" t="s">
        <v>371</v>
      </c>
      <c r="D39" s="454" t="s">
        <v>21058</v>
      </c>
      <c r="E39" s="455" t="s">
        <v>14807</v>
      </c>
      <c r="F39" s="455"/>
      <c r="G39" s="454" t="s">
        <v>20376</v>
      </c>
      <c r="H39" s="456" t="s">
        <v>8559</v>
      </c>
      <c r="I39" s="427">
        <v>44916</v>
      </c>
      <c r="J39" s="423">
        <v>38046</v>
      </c>
      <c r="K39" s="423">
        <v>36406</v>
      </c>
      <c r="L39" s="447">
        <v>0.180570887872575</v>
      </c>
      <c r="M39" s="427">
        <v>13082</v>
      </c>
      <c r="N39" s="423">
        <v>10881</v>
      </c>
      <c r="O39" s="423">
        <v>9152</v>
      </c>
      <c r="P39" s="447">
        <v>0.20227920227920199</v>
      </c>
    </row>
    <row r="40" spans="1:16" s="63" customFormat="1" ht="15" customHeight="1" x14ac:dyDescent="0.2">
      <c r="A40" s="453" t="s">
        <v>13247</v>
      </c>
      <c r="B40" s="454" t="s">
        <v>12109</v>
      </c>
      <c r="C40" s="454" t="s">
        <v>249</v>
      </c>
      <c r="D40" s="454" t="s">
        <v>21048</v>
      </c>
      <c r="E40" s="455" t="s">
        <v>13246</v>
      </c>
      <c r="F40" s="455"/>
      <c r="G40" s="454" t="s">
        <v>21049</v>
      </c>
      <c r="H40" s="456" t="s">
        <v>8559</v>
      </c>
      <c r="I40" s="427">
        <v>43692</v>
      </c>
      <c r="J40" s="423">
        <v>37695</v>
      </c>
      <c r="K40" s="423">
        <v>32929</v>
      </c>
      <c r="L40" s="447">
        <v>0.159092717867091</v>
      </c>
      <c r="M40" s="427">
        <v>19093</v>
      </c>
      <c r="N40" s="423">
        <v>16188</v>
      </c>
      <c r="O40" s="423">
        <v>10276</v>
      </c>
      <c r="P40" s="447">
        <v>0.17945391648134401</v>
      </c>
    </row>
    <row r="41" spans="1:16" s="63" customFormat="1" ht="15" customHeight="1" x14ac:dyDescent="0.2">
      <c r="A41" s="453" t="s">
        <v>266</v>
      </c>
      <c r="B41" s="454" t="s">
        <v>9016</v>
      </c>
      <c r="C41" s="454" t="s">
        <v>251</v>
      </c>
      <c r="D41" s="454" t="s">
        <v>20859</v>
      </c>
      <c r="E41" s="455" t="s">
        <v>14851</v>
      </c>
      <c r="F41" s="455"/>
      <c r="G41" s="454" t="s">
        <v>20860</v>
      </c>
      <c r="H41" s="456" t="s">
        <v>8559</v>
      </c>
      <c r="I41" s="427">
        <v>41954</v>
      </c>
      <c r="J41" s="423">
        <v>35752</v>
      </c>
      <c r="K41" s="423">
        <v>31868</v>
      </c>
      <c r="L41" s="447">
        <v>0.17347281270977799</v>
      </c>
      <c r="M41" s="427">
        <v>22937</v>
      </c>
      <c r="N41" s="423">
        <v>20791</v>
      </c>
      <c r="O41" s="423">
        <v>15901</v>
      </c>
      <c r="P41" s="447">
        <v>0.10321773844451899</v>
      </c>
    </row>
    <row r="42" spans="1:16" s="63" customFormat="1" ht="15" customHeight="1" x14ac:dyDescent="0.2">
      <c r="A42" s="453" t="s">
        <v>14796</v>
      </c>
      <c r="B42" s="454" t="s">
        <v>9690</v>
      </c>
      <c r="C42" s="454" t="s">
        <v>251</v>
      </c>
      <c r="D42" s="454" t="s">
        <v>19764</v>
      </c>
      <c r="E42" s="455" t="s">
        <v>14795</v>
      </c>
      <c r="F42" s="455"/>
      <c r="G42" s="454" t="s">
        <v>19765</v>
      </c>
      <c r="H42" s="456" t="s">
        <v>8559</v>
      </c>
      <c r="I42" s="427">
        <v>41953</v>
      </c>
      <c r="J42" s="423">
        <v>36373</v>
      </c>
      <c r="K42" s="423">
        <v>28443</v>
      </c>
      <c r="L42" s="447">
        <v>0.153410496797075</v>
      </c>
      <c r="M42" s="427">
        <v>4412</v>
      </c>
      <c r="N42" s="423">
        <v>4264</v>
      </c>
      <c r="O42" s="423">
        <v>1985</v>
      </c>
      <c r="P42" s="447">
        <v>3.4709193245778598E-2</v>
      </c>
    </row>
    <row r="43" spans="1:16" s="63" customFormat="1" ht="15" customHeight="1" x14ac:dyDescent="0.2">
      <c r="A43" s="453" t="s">
        <v>13540</v>
      </c>
      <c r="B43" s="454" t="s">
        <v>9545</v>
      </c>
      <c r="C43" s="454" t="s">
        <v>249</v>
      </c>
      <c r="D43" s="454" t="s">
        <v>20812</v>
      </c>
      <c r="E43" s="455" t="s">
        <v>13539</v>
      </c>
      <c r="F43" s="455"/>
      <c r="G43" s="454" t="s">
        <v>20813</v>
      </c>
      <c r="H43" s="456" t="s">
        <v>8559</v>
      </c>
      <c r="I43" s="427">
        <v>41928</v>
      </c>
      <c r="J43" s="423">
        <v>37799</v>
      </c>
      <c r="K43" s="423">
        <v>36770</v>
      </c>
      <c r="L43" s="447">
        <v>0.10923569406598101</v>
      </c>
      <c r="M43" s="427">
        <v>9666</v>
      </c>
      <c r="N43" s="423">
        <v>8656</v>
      </c>
      <c r="O43" s="423">
        <v>6228</v>
      </c>
      <c r="P43" s="447">
        <v>0.116682070240296</v>
      </c>
    </row>
    <row r="44" spans="1:16" s="63" customFormat="1" ht="15" customHeight="1" x14ac:dyDescent="0.2">
      <c r="A44" s="453" t="s">
        <v>13953</v>
      </c>
      <c r="B44" s="454" t="s">
        <v>9845</v>
      </c>
      <c r="C44" s="454" t="s">
        <v>257</v>
      </c>
      <c r="D44" s="454" t="s">
        <v>21703</v>
      </c>
      <c r="E44" s="455" t="s">
        <v>13952</v>
      </c>
      <c r="F44" s="455"/>
      <c r="G44" s="454" t="s">
        <v>21704</v>
      </c>
      <c r="H44" s="456" t="s">
        <v>8559</v>
      </c>
      <c r="I44" s="427">
        <v>41174</v>
      </c>
      <c r="J44" s="423">
        <v>35081</v>
      </c>
      <c r="K44" s="423">
        <v>37264</v>
      </c>
      <c r="L44" s="447">
        <v>0.17368376044012401</v>
      </c>
      <c r="M44" s="427">
        <v>20782</v>
      </c>
      <c r="N44" s="423">
        <v>19049</v>
      </c>
      <c r="O44" s="423">
        <v>15223</v>
      </c>
      <c r="P44" s="447">
        <v>9.0975904246942005E-2</v>
      </c>
    </row>
    <row r="45" spans="1:16" s="63" customFormat="1" ht="15" customHeight="1" x14ac:dyDescent="0.2">
      <c r="A45" s="453" t="s">
        <v>14202</v>
      </c>
      <c r="B45" s="454" t="s">
        <v>9650</v>
      </c>
      <c r="C45" s="454" t="s">
        <v>254</v>
      </c>
      <c r="D45" s="454" t="s">
        <v>21576</v>
      </c>
      <c r="E45" s="455" t="s">
        <v>14201</v>
      </c>
      <c r="F45" s="455"/>
      <c r="G45" s="454" t="s">
        <v>21577</v>
      </c>
      <c r="H45" s="456" t="s">
        <v>8559</v>
      </c>
      <c r="I45" s="427">
        <v>41037</v>
      </c>
      <c r="J45" s="423">
        <v>18582</v>
      </c>
      <c r="K45" s="423">
        <v>23260</v>
      </c>
      <c r="L45" s="447">
        <v>1.2084275104940301</v>
      </c>
      <c r="M45" s="427">
        <v>11154</v>
      </c>
      <c r="N45" s="423">
        <v>6518</v>
      </c>
      <c r="O45" s="423">
        <v>6249</v>
      </c>
      <c r="P45" s="447">
        <v>0.71126112304387901</v>
      </c>
    </row>
    <row r="46" spans="1:16" s="63" customFormat="1" ht="15" customHeight="1" x14ac:dyDescent="0.2">
      <c r="A46" s="453" t="s">
        <v>13594</v>
      </c>
      <c r="B46" s="454" t="s">
        <v>11869</v>
      </c>
      <c r="C46" s="454" t="s">
        <v>254</v>
      </c>
      <c r="D46" s="454" t="s">
        <v>21661</v>
      </c>
      <c r="E46" s="455" t="s">
        <v>13593</v>
      </c>
      <c r="F46" s="455"/>
      <c r="G46" s="454" t="s">
        <v>20964</v>
      </c>
      <c r="H46" s="456" t="s">
        <v>8559</v>
      </c>
      <c r="I46" s="427">
        <v>40619</v>
      </c>
      <c r="J46" s="423">
        <v>38846</v>
      </c>
      <c r="K46" s="423">
        <v>29282</v>
      </c>
      <c r="L46" s="447">
        <v>4.5641764917880898E-2</v>
      </c>
      <c r="M46" s="427">
        <v>12064</v>
      </c>
      <c r="N46" s="423">
        <v>11781</v>
      </c>
      <c r="O46" s="423">
        <v>7499</v>
      </c>
      <c r="P46" s="447">
        <v>2.40217299040828E-2</v>
      </c>
    </row>
    <row r="47" spans="1:16" s="63" customFormat="1" ht="15" customHeight="1" x14ac:dyDescent="0.2">
      <c r="A47" s="453" t="s">
        <v>14581</v>
      </c>
      <c r="B47" s="454"/>
      <c r="C47" s="454" t="s">
        <v>252</v>
      </c>
      <c r="D47" s="454" t="s">
        <v>19483</v>
      </c>
      <c r="E47" s="455"/>
      <c r="F47" s="455" t="s">
        <v>14580</v>
      </c>
      <c r="G47" s="454" t="s">
        <v>19484</v>
      </c>
      <c r="H47" s="456" t="s">
        <v>8559</v>
      </c>
      <c r="I47" s="427">
        <v>38832</v>
      </c>
      <c r="J47" s="423">
        <v>38599</v>
      </c>
      <c r="K47" s="423">
        <v>19444</v>
      </c>
      <c r="L47" s="447">
        <v>6.03642581414032E-3</v>
      </c>
      <c r="M47" s="427">
        <v>7447</v>
      </c>
      <c r="N47" s="423">
        <v>6315</v>
      </c>
      <c r="O47" s="423">
        <v>4733</v>
      </c>
      <c r="P47" s="447">
        <v>0.17925574030087099</v>
      </c>
    </row>
    <row r="48" spans="1:16" s="63" customFormat="1" ht="15" customHeight="1" x14ac:dyDescent="0.2">
      <c r="A48" s="453" t="s">
        <v>11276</v>
      </c>
      <c r="B48" s="454"/>
      <c r="C48" s="454" t="s">
        <v>371</v>
      </c>
      <c r="D48" s="454" t="s">
        <v>18719</v>
      </c>
      <c r="E48" s="455"/>
      <c r="F48" s="455" t="s">
        <v>11275</v>
      </c>
      <c r="G48" s="454" t="s">
        <v>19447</v>
      </c>
      <c r="H48" s="456" t="s">
        <v>8559</v>
      </c>
      <c r="I48" s="427">
        <v>37008</v>
      </c>
      <c r="J48" s="423">
        <v>26609</v>
      </c>
      <c r="K48" s="423">
        <v>21961</v>
      </c>
      <c r="L48" s="447">
        <v>0.39080762148145398</v>
      </c>
      <c r="M48" s="427">
        <v>7813</v>
      </c>
      <c r="N48" s="423">
        <v>5995</v>
      </c>
      <c r="O48" s="423">
        <v>3778</v>
      </c>
      <c r="P48" s="447">
        <v>0.30325271059216002</v>
      </c>
    </row>
    <row r="49" spans="1:16" s="63" customFormat="1" ht="15" customHeight="1" x14ac:dyDescent="0.2">
      <c r="A49" s="453" t="s">
        <v>12305</v>
      </c>
      <c r="B49" s="454" t="s">
        <v>12300</v>
      </c>
      <c r="C49" s="454" t="s">
        <v>258</v>
      </c>
      <c r="D49" s="454" t="s">
        <v>21562</v>
      </c>
      <c r="E49" s="455" t="s">
        <v>12304</v>
      </c>
      <c r="F49" s="455"/>
      <c r="G49" s="454" t="s">
        <v>21563</v>
      </c>
      <c r="H49" s="456" t="s">
        <v>8559</v>
      </c>
      <c r="I49" s="457">
        <v>36614</v>
      </c>
      <c r="J49" s="458">
        <v>32871</v>
      </c>
      <c r="K49" s="458">
        <v>27534</v>
      </c>
      <c r="L49" s="460">
        <v>0.11386936813604701</v>
      </c>
      <c r="M49" s="457">
        <v>12774</v>
      </c>
      <c r="N49" s="458">
        <v>12082</v>
      </c>
      <c r="O49" s="458">
        <v>9187</v>
      </c>
      <c r="P49" s="462">
        <v>5.72752855487502E-2</v>
      </c>
    </row>
    <row r="50" spans="1:16" s="63" customFormat="1" ht="15" customHeight="1" x14ac:dyDescent="0.2">
      <c r="A50" s="453" t="s">
        <v>14282</v>
      </c>
      <c r="B50" s="454" t="s">
        <v>13651</v>
      </c>
      <c r="C50" s="454" t="s">
        <v>258</v>
      </c>
      <c r="D50" s="454" t="s">
        <v>21602</v>
      </c>
      <c r="E50" s="455" t="s">
        <v>14281</v>
      </c>
      <c r="F50" s="455"/>
      <c r="G50" s="454" t="s">
        <v>21603</v>
      </c>
      <c r="H50" s="456" t="s">
        <v>8559</v>
      </c>
      <c r="I50" s="427">
        <v>36330</v>
      </c>
      <c r="J50" s="423">
        <v>56282</v>
      </c>
      <c r="K50" s="423">
        <v>19076</v>
      </c>
      <c r="L50" s="447">
        <v>-0.35450055079776799</v>
      </c>
      <c r="M50" s="427">
        <v>15358</v>
      </c>
      <c r="N50" s="423">
        <v>15900</v>
      </c>
      <c r="O50" s="423">
        <v>12006</v>
      </c>
      <c r="P50" s="447">
        <v>-3.40880503144654E-2</v>
      </c>
    </row>
    <row r="51" spans="1:16" s="63" customFormat="1" ht="15" customHeight="1" x14ac:dyDescent="0.2">
      <c r="A51" s="453" t="s">
        <v>14343</v>
      </c>
      <c r="B51" s="454" t="s">
        <v>9582</v>
      </c>
      <c r="C51" s="454" t="s">
        <v>252</v>
      </c>
      <c r="D51" s="454" t="s">
        <v>20809</v>
      </c>
      <c r="E51" s="455" t="s">
        <v>14342</v>
      </c>
      <c r="F51" s="455"/>
      <c r="G51" s="454" t="s">
        <v>20810</v>
      </c>
      <c r="H51" s="456" t="s">
        <v>8559</v>
      </c>
      <c r="I51" s="427">
        <v>36195</v>
      </c>
      <c r="J51" s="423">
        <v>32206</v>
      </c>
      <c r="K51" s="423">
        <v>23933</v>
      </c>
      <c r="L51" s="447">
        <v>0.12385890827796101</v>
      </c>
      <c r="M51" s="427">
        <v>16792</v>
      </c>
      <c r="N51" s="423">
        <v>15938</v>
      </c>
      <c r="O51" s="423">
        <v>12186</v>
      </c>
      <c r="P51" s="447">
        <v>5.3582632701719299E-2</v>
      </c>
    </row>
    <row r="52" spans="1:16" s="63" customFormat="1" ht="15" customHeight="1" x14ac:dyDescent="0.2">
      <c r="A52" s="453" t="s">
        <v>13140</v>
      </c>
      <c r="B52" s="454" t="s">
        <v>9016</v>
      </c>
      <c r="C52" s="454" t="s">
        <v>251</v>
      </c>
      <c r="D52" s="454" t="s">
        <v>20141</v>
      </c>
      <c r="E52" s="455" t="s">
        <v>13139</v>
      </c>
      <c r="F52" s="455"/>
      <c r="G52" s="454" t="s">
        <v>20142</v>
      </c>
      <c r="H52" s="456" t="s">
        <v>8559</v>
      </c>
      <c r="I52" s="427">
        <v>36008</v>
      </c>
      <c r="J52" s="423">
        <v>30194</v>
      </c>
      <c r="K52" s="423">
        <v>27510</v>
      </c>
      <c r="L52" s="447">
        <v>0.192554812214347</v>
      </c>
      <c r="M52" s="427">
        <v>20645</v>
      </c>
      <c r="N52" s="423">
        <v>18358</v>
      </c>
      <c r="O52" s="423">
        <v>14744</v>
      </c>
      <c r="P52" s="447">
        <v>0.12457784072339</v>
      </c>
    </row>
    <row r="53" spans="1:16" s="63" customFormat="1" ht="15" customHeight="1" x14ac:dyDescent="0.2">
      <c r="A53" s="453" t="s">
        <v>12246</v>
      </c>
      <c r="B53" s="454" t="s">
        <v>9601</v>
      </c>
      <c r="C53" s="454" t="s">
        <v>371</v>
      </c>
      <c r="D53" s="454" t="s">
        <v>21582</v>
      </c>
      <c r="E53" s="455" t="s">
        <v>12245</v>
      </c>
      <c r="F53" s="455"/>
      <c r="G53" s="454" t="s">
        <v>21583</v>
      </c>
      <c r="H53" s="456" t="s">
        <v>8559</v>
      </c>
      <c r="I53" s="427">
        <v>35233</v>
      </c>
      <c r="J53" s="423">
        <v>26198</v>
      </c>
      <c r="K53" s="423">
        <v>23494</v>
      </c>
      <c r="L53" s="447">
        <v>0.34487365447744101</v>
      </c>
      <c r="M53" s="427">
        <v>4945</v>
      </c>
      <c r="N53" s="423">
        <v>4330</v>
      </c>
      <c r="O53" s="423">
        <v>2742</v>
      </c>
      <c r="P53" s="447">
        <v>0.14203233256351</v>
      </c>
    </row>
    <row r="54" spans="1:16" s="63" customFormat="1" ht="15" customHeight="1" x14ac:dyDescent="0.2">
      <c r="A54" s="453" t="s">
        <v>14030</v>
      </c>
      <c r="B54" s="454" t="s">
        <v>9511</v>
      </c>
      <c r="C54" s="454" t="s">
        <v>257</v>
      </c>
      <c r="D54" s="454" t="s">
        <v>21061</v>
      </c>
      <c r="E54" s="455" t="s">
        <v>14029</v>
      </c>
      <c r="F54" s="455"/>
      <c r="G54" s="454" t="s">
        <v>21062</v>
      </c>
      <c r="H54" s="456" t="s">
        <v>8559</v>
      </c>
      <c r="I54" s="427">
        <v>34806</v>
      </c>
      <c r="J54" s="423">
        <v>27642</v>
      </c>
      <c r="K54" s="423">
        <v>26222</v>
      </c>
      <c r="L54" s="447">
        <v>0.25917082700238803</v>
      </c>
      <c r="M54" s="427">
        <v>22576</v>
      </c>
      <c r="N54" s="423">
        <v>20239</v>
      </c>
      <c r="O54" s="423">
        <v>15725</v>
      </c>
      <c r="P54" s="447">
        <v>0.11547013192351401</v>
      </c>
    </row>
    <row r="55" spans="1:16" s="63" customFormat="1" ht="15" customHeight="1" x14ac:dyDescent="0.2">
      <c r="A55" s="453" t="s">
        <v>14066</v>
      </c>
      <c r="B55" s="454" t="s">
        <v>10392</v>
      </c>
      <c r="C55" s="454" t="s">
        <v>255</v>
      </c>
      <c r="D55" s="454" t="s">
        <v>20966</v>
      </c>
      <c r="E55" s="455" t="s">
        <v>14065</v>
      </c>
      <c r="F55" s="455"/>
      <c r="G55" s="454" t="s">
        <v>20967</v>
      </c>
      <c r="H55" s="456" t="s">
        <v>8559</v>
      </c>
      <c r="I55" s="427">
        <v>34515</v>
      </c>
      <c r="J55" s="423">
        <v>30488</v>
      </c>
      <c r="K55" s="423">
        <v>22744</v>
      </c>
      <c r="L55" s="447">
        <v>0.13208475465757</v>
      </c>
      <c r="M55" s="427">
        <v>8047</v>
      </c>
      <c r="N55" s="423">
        <v>7541</v>
      </c>
      <c r="O55" s="423">
        <v>4641</v>
      </c>
      <c r="P55" s="447">
        <v>6.7099854130751896E-2</v>
      </c>
    </row>
    <row r="56" spans="1:16" s="63" customFormat="1" ht="15" customHeight="1" x14ac:dyDescent="0.2">
      <c r="A56" s="453" t="s">
        <v>14848</v>
      </c>
      <c r="B56" s="454" t="s">
        <v>12210</v>
      </c>
      <c r="C56" s="454" t="s">
        <v>258</v>
      </c>
      <c r="D56" s="454" t="s">
        <v>20818</v>
      </c>
      <c r="E56" s="455" t="s">
        <v>14847</v>
      </c>
      <c r="F56" s="455"/>
      <c r="G56" s="454" t="s">
        <v>20819</v>
      </c>
      <c r="H56" s="456" t="s">
        <v>8559</v>
      </c>
      <c r="I56" s="427">
        <v>34312</v>
      </c>
      <c r="J56" s="423">
        <v>26918</v>
      </c>
      <c r="K56" s="423">
        <v>19343</v>
      </c>
      <c r="L56" s="447">
        <v>0.27468608366149</v>
      </c>
      <c r="M56" s="427">
        <v>10287</v>
      </c>
      <c r="N56" s="423">
        <v>12214</v>
      </c>
      <c r="O56" s="423">
        <v>9010</v>
      </c>
      <c r="P56" s="447">
        <v>-0.157769772392337</v>
      </c>
    </row>
    <row r="57" spans="1:16" s="63" customFormat="1" ht="15" customHeight="1" x14ac:dyDescent="0.2">
      <c r="A57" s="453" t="s">
        <v>18255</v>
      </c>
      <c r="B57" s="454"/>
      <c r="C57" s="454" t="s">
        <v>254</v>
      </c>
      <c r="D57" s="454" t="s">
        <v>18465</v>
      </c>
      <c r="E57" s="455" t="s">
        <v>12905</v>
      </c>
      <c r="F57" s="455"/>
      <c r="G57" s="454" t="s">
        <v>19182</v>
      </c>
      <c r="H57" s="456" t="s">
        <v>8559</v>
      </c>
      <c r="I57" s="427">
        <v>34307</v>
      </c>
      <c r="J57" s="423">
        <v>31313</v>
      </c>
      <c r="K57" s="423">
        <v>24074</v>
      </c>
      <c r="L57" s="447">
        <v>9.56152396768115E-2</v>
      </c>
      <c r="M57" s="427">
        <v>2143</v>
      </c>
      <c r="N57" s="423">
        <v>1845</v>
      </c>
      <c r="O57" s="423">
        <v>1132</v>
      </c>
      <c r="P57" s="447">
        <v>0.16151761517615201</v>
      </c>
    </row>
    <row r="58" spans="1:16" s="63" customFormat="1" ht="15" customHeight="1" x14ac:dyDescent="0.2">
      <c r="A58" s="453" t="s">
        <v>14632</v>
      </c>
      <c r="B58" s="454" t="s">
        <v>9604</v>
      </c>
      <c r="C58" s="454" t="s">
        <v>253</v>
      </c>
      <c r="D58" s="454" t="s">
        <v>21699</v>
      </c>
      <c r="E58" s="455" t="s">
        <v>14631</v>
      </c>
      <c r="F58" s="455"/>
      <c r="G58" s="454" t="s">
        <v>21038</v>
      </c>
      <c r="H58" s="456" t="s">
        <v>8559</v>
      </c>
      <c r="I58" s="427">
        <v>34095</v>
      </c>
      <c r="J58" s="423">
        <v>29746</v>
      </c>
      <c r="K58" s="423">
        <v>27221</v>
      </c>
      <c r="L58" s="447">
        <v>0.146204531701741</v>
      </c>
      <c r="M58" s="427">
        <v>11908</v>
      </c>
      <c r="N58" s="423">
        <v>11346</v>
      </c>
      <c r="O58" s="423">
        <v>6540</v>
      </c>
      <c r="P58" s="447">
        <v>4.9532875022034302E-2</v>
      </c>
    </row>
    <row r="59" spans="1:16" s="63" customFormat="1" ht="15" customHeight="1" x14ac:dyDescent="0.2">
      <c r="A59" s="453" t="s">
        <v>14077</v>
      </c>
      <c r="B59" s="454" t="s">
        <v>14076</v>
      </c>
      <c r="C59" s="454" t="s">
        <v>257</v>
      </c>
      <c r="D59" s="454" t="s">
        <v>20919</v>
      </c>
      <c r="E59" s="455" t="s">
        <v>14075</v>
      </c>
      <c r="F59" s="455"/>
      <c r="G59" s="454" t="s">
        <v>20920</v>
      </c>
      <c r="H59" s="456" t="s">
        <v>8559</v>
      </c>
      <c r="I59" s="427">
        <v>33470</v>
      </c>
      <c r="J59" s="423">
        <v>28312</v>
      </c>
      <c r="K59" s="423">
        <v>24516</v>
      </c>
      <c r="L59" s="447">
        <v>0.18218423283413401</v>
      </c>
      <c r="M59" s="427">
        <v>13710</v>
      </c>
      <c r="N59" s="423">
        <v>18361</v>
      </c>
      <c r="O59" s="423">
        <v>9611</v>
      </c>
      <c r="P59" s="447">
        <v>-0.25330864332008102</v>
      </c>
    </row>
    <row r="60" spans="1:16" s="63" customFormat="1" ht="15" customHeight="1" x14ac:dyDescent="0.2">
      <c r="A60" s="453" t="s">
        <v>13813</v>
      </c>
      <c r="B60" s="454" t="s">
        <v>9848</v>
      </c>
      <c r="C60" s="454" t="s">
        <v>255</v>
      </c>
      <c r="D60" s="454" t="s">
        <v>20381</v>
      </c>
      <c r="E60" s="455" t="s">
        <v>13812</v>
      </c>
      <c r="F60" s="455"/>
      <c r="G60" s="454" t="s">
        <v>19377</v>
      </c>
      <c r="H60" s="456" t="s">
        <v>8559</v>
      </c>
      <c r="I60" s="427">
        <v>33250</v>
      </c>
      <c r="J60" s="423">
        <v>10986</v>
      </c>
      <c r="K60" s="423">
        <v>10420</v>
      </c>
      <c r="L60" s="447">
        <v>2.0265792827234699</v>
      </c>
      <c r="M60" s="427">
        <v>5250</v>
      </c>
      <c r="N60" s="423">
        <v>1578</v>
      </c>
      <c r="O60" s="423">
        <v>1339</v>
      </c>
      <c r="P60" s="447">
        <v>2.3269961977186302</v>
      </c>
    </row>
    <row r="61" spans="1:16" s="63" customFormat="1" ht="15" customHeight="1" x14ac:dyDescent="0.2">
      <c r="A61" s="453" t="s">
        <v>11805</v>
      </c>
      <c r="B61" s="454" t="s">
        <v>10126</v>
      </c>
      <c r="C61" s="454" t="s">
        <v>254</v>
      </c>
      <c r="D61" s="454" t="s">
        <v>21673</v>
      </c>
      <c r="E61" s="455" t="s">
        <v>11804</v>
      </c>
      <c r="F61" s="455"/>
      <c r="G61" s="454" t="s">
        <v>19337</v>
      </c>
      <c r="H61" s="456" t="s">
        <v>8559</v>
      </c>
      <c r="I61" s="427">
        <v>33180</v>
      </c>
      <c r="J61" s="423">
        <v>25575</v>
      </c>
      <c r="K61" s="423">
        <v>21101</v>
      </c>
      <c r="L61" s="447">
        <v>0.297360703812317</v>
      </c>
      <c r="M61" s="427">
        <v>7547</v>
      </c>
      <c r="N61" s="423">
        <v>6802</v>
      </c>
      <c r="O61" s="423">
        <v>5611</v>
      </c>
      <c r="P61" s="447">
        <v>0.109526609820641</v>
      </c>
    </row>
    <row r="62" spans="1:16" s="63" customFormat="1" ht="15" customHeight="1" x14ac:dyDescent="0.2">
      <c r="A62" s="453" t="s">
        <v>14821</v>
      </c>
      <c r="B62" s="454" t="s">
        <v>12109</v>
      </c>
      <c r="C62" s="454" t="s">
        <v>249</v>
      </c>
      <c r="D62" s="454" t="s">
        <v>20914</v>
      </c>
      <c r="E62" s="455" t="s">
        <v>14820</v>
      </c>
      <c r="F62" s="455"/>
      <c r="G62" s="454" t="s">
        <v>19289</v>
      </c>
      <c r="H62" s="456" t="s">
        <v>8559</v>
      </c>
      <c r="I62" s="427">
        <v>33129</v>
      </c>
      <c r="J62" s="423">
        <v>27552</v>
      </c>
      <c r="K62" s="423">
        <v>21886</v>
      </c>
      <c r="L62" s="447">
        <v>0.20241724738676001</v>
      </c>
      <c r="M62" s="427">
        <v>4934</v>
      </c>
      <c r="N62" s="423">
        <v>4846</v>
      </c>
      <c r="O62" s="423">
        <v>3737</v>
      </c>
      <c r="P62" s="447">
        <v>1.8159306644655499E-2</v>
      </c>
    </row>
    <row r="63" spans="1:16" s="63" customFormat="1" ht="15" customHeight="1" x14ac:dyDescent="0.2">
      <c r="A63" s="453" t="s">
        <v>14246</v>
      </c>
      <c r="B63" s="454" t="s">
        <v>9671</v>
      </c>
      <c r="C63" s="454" t="s">
        <v>252</v>
      </c>
      <c r="D63" s="454" t="s">
        <v>21096</v>
      </c>
      <c r="E63" s="455" t="s">
        <v>14245</v>
      </c>
      <c r="F63" s="455"/>
      <c r="G63" s="454" t="s">
        <v>21097</v>
      </c>
      <c r="H63" s="456" t="s">
        <v>8559</v>
      </c>
      <c r="I63" s="427">
        <v>33082</v>
      </c>
      <c r="J63" s="423">
        <v>24920</v>
      </c>
      <c r="K63" s="423">
        <v>13983</v>
      </c>
      <c r="L63" s="447">
        <v>0.32752808988764098</v>
      </c>
      <c r="M63" s="427">
        <v>21344</v>
      </c>
      <c r="N63" s="423">
        <v>19813</v>
      </c>
      <c r="O63" s="423">
        <v>12487</v>
      </c>
      <c r="P63" s="447">
        <v>7.7272497854943695E-2</v>
      </c>
    </row>
    <row r="64" spans="1:16" s="63" customFormat="1" ht="15" customHeight="1" x14ac:dyDescent="0.2">
      <c r="A64" s="453" t="s">
        <v>11766</v>
      </c>
      <c r="B64" s="454" t="s">
        <v>11543</v>
      </c>
      <c r="C64" s="454" t="s">
        <v>254</v>
      </c>
      <c r="D64" s="454" t="s">
        <v>21013</v>
      </c>
      <c r="E64" s="455" t="s">
        <v>11765</v>
      </c>
      <c r="F64" s="455"/>
      <c r="G64" s="454" t="s">
        <v>21014</v>
      </c>
      <c r="H64" s="456" t="s">
        <v>8559</v>
      </c>
      <c r="I64" s="427">
        <v>32577</v>
      </c>
      <c r="J64" s="423">
        <v>24714</v>
      </c>
      <c r="K64" s="423">
        <v>26065</v>
      </c>
      <c r="L64" s="447">
        <v>0.31815974751153198</v>
      </c>
      <c r="M64" s="427">
        <v>5673</v>
      </c>
      <c r="N64" s="423">
        <v>5025</v>
      </c>
      <c r="O64" s="423">
        <v>4217</v>
      </c>
      <c r="P64" s="447">
        <v>0.12895522388059699</v>
      </c>
    </row>
    <row r="65" spans="1:16" s="63" customFormat="1" ht="15" customHeight="1" x14ac:dyDescent="0.2">
      <c r="A65" s="453" t="s">
        <v>14411</v>
      </c>
      <c r="B65" s="454" t="s">
        <v>9684</v>
      </c>
      <c r="C65" s="454" t="s">
        <v>255</v>
      </c>
      <c r="D65" s="454" t="s">
        <v>21749</v>
      </c>
      <c r="E65" s="455" t="s">
        <v>14410</v>
      </c>
      <c r="F65" s="455"/>
      <c r="G65" s="454" t="s">
        <v>21750</v>
      </c>
      <c r="H65" s="456" t="s">
        <v>8559</v>
      </c>
      <c r="I65" s="427">
        <v>31478</v>
      </c>
      <c r="J65" s="423">
        <v>28998</v>
      </c>
      <c r="K65" s="423">
        <v>18846</v>
      </c>
      <c r="L65" s="447">
        <v>8.5523139526863898E-2</v>
      </c>
      <c r="M65" s="427">
        <v>16190</v>
      </c>
      <c r="N65" s="423">
        <v>15484</v>
      </c>
      <c r="O65" s="423">
        <v>9463</v>
      </c>
      <c r="P65" s="447">
        <v>4.5595453371221999E-2</v>
      </c>
    </row>
    <row r="66" spans="1:16" s="63" customFormat="1" ht="15" customHeight="1" x14ac:dyDescent="0.2">
      <c r="A66" s="453" t="s">
        <v>14331</v>
      </c>
      <c r="B66" s="454"/>
      <c r="C66" s="454" t="s">
        <v>249</v>
      </c>
      <c r="D66" s="454" t="s">
        <v>21755</v>
      </c>
      <c r="E66" s="455"/>
      <c r="F66" s="455" t="s">
        <v>14330</v>
      </c>
      <c r="G66" s="454" t="s">
        <v>21756</v>
      </c>
      <c r="H66" s="456" t="s">
        <v>8559</v>
      </c>
      <c r="I66" s="427">
        <v>31396</v>
      </c>
      <c r="J66" s="423">
        <v>27800</v>
      </c>
      <c r="K66" s="423">
        <v>21483</v>
      </c>
      <c r="L66" s="447">
        <v>0.12935251798561101</v>
      </c>
      <c r="M66" s="427">
        <v>6487</v>
      </c>
      <c r="N66" s="423">
        <v>5772</v>
      </c>
      <c r="O66" s="423">
        <v>3728</v>
      </c>
      <c r="P66" s="447">
        <v>0.123873873873874</v>
      </c>
    </row>
    <row r="67" spans="1:16" s="63" customFormat="1" ht="15" customHeight="1" x14ac:dyDescent="0.2">
      <c r="A67" s="453" t="s">
        <v>14433</v>
      </c>
      <c r="B67" s="454" t="s">
        <v>9729</v>
      </c>
      <c r="C67" s="454" t="s">
        <v>250</v>
      </c>
      <c r="D67" s="454" t="s">
        <v>21625</v>
      </c>
      <c r="E67" s="455" t="s">
        <v>14432</v>
      </c>
      <c r="F67" s="455"/>
      <c r="G67" s="454" t="s">
        <v>21626</v>
      </c>
      <c r="H67" s="456" t="s">
        <v>8559</v>
      </c>
      <c r="I67" s="427">
        <v>31270</v>
      </c>
      <c r="J67" s="423">
        <v>24080</v>
      </c>
      <c r="K67" s="423">
        <v>16915</v>
      </c>
      <c r="L67" s="447">
        <v>0.29858803986711002</v>
      </c>
      <c r="M67" s="427">
        <v>13554</v>
      </c>
      <c r="N67" s="423">
        <v>13043</v>
      </c>
      <c r="O67" s="423">
        <v>9591</v>
      </c>
      <c r="P67" s="447">
        <v>3.9178103197117203E-2</v>
      </c>
    </row>
    <row r="68" spans="1:16" s="63" customFormat="1" ht="15" customHeight="1" x14ac:dyDescent="0.2">
      <c r="A68" s="453" t="s">
        <v>13618</v>
      </c>
      <c r="B68" s="454"/>
      <c r="C68" s="454" t="s">
        <v>252</v>
      </c>
      <c r="D68" s="454" t="s">
        <v>21072</v>
      </c>
      <c r="E68" s="455"/>
      <c r="F68" s="455" t="s">
        <v>13617</v>
      </c>
      <c r="G68" s="454" t="s">
        <v>19181</v>
      </c>
      <c r="H68" s="456" t="s">
        <v>8559</v>
      </c>
      <c r="I68" s="427">
        <v>29842</v>
      </c>
      <c r="J68" s="423">
        <v>26203</v>
      </c>
      <c r="K68" s="423">
        <v>16598</v>
      </c>
      <c r="L68" s="447">
        <v>0.13887722779834399</v>
      </c>
      <c r="M68" s="427">
        <v>17717</v>
      </c>
      <c r="N68" s="423">
        <v>15444</v>
      </c>
      <c r="O68" s="423">
        <v>9643</v>
      </c>
      <c r="P68" s="447">
        <v>0.147176897176897</v>
      </c>
    </row>
    <row r="69" spans="1:16" s="63" customFormat="1" ht="15" customHeight="1" x14ac:dyDescent="0.2">
      <c r="A69" s="453" t="s">
        <v>14867</v>
      </c>
      <c r="B69" s="454" t="s">
        <v>9542</v>
      </c>
      <c r="C69" s="454" t="s">
        <v>250</v>
      </c>
      <c r="D69" s="454" t="s">
        <v>21605</v>
      </c>
      <c r="E69" s="455" t="s">
        <v>14866</v>
      </c>
      <c r="F69" s="455"/>
      <c r="G69" s="454" t="s">
        <v>19942</v>
      </c>
      <c r="H69" s="456" t="s">
        <v>8559</v>
      </c>
      <c r="I69" s="427">
        <v>29681</v>
      </c>
      <c r="J69" s="423">
        <v>24444</v>
      </c>
      <c r="K69" s="423">
        <v>22711</v>
      </c>
      <c r="L69" s="447">
        <v>0.21424480445099001</v>
      </c>
      <c r="M69" s="427">
        <v>13155</v>
      </c>
      <c r="N69" s="423">
        <v>13580</v>
      </c>
      <c r="O69" s="423">
        <v>10990</v>
      </c>
      <c r="P69" s="447">
        <v>-3.1296023564064801E-2</v>
      </c>
    </row>
    <row r="70" spans="1:16" s="63" customFormat="1" ht="15" customHeight="1" x14ac:dyDescent="0.2">
      <c r="A70" s="453" t="s">
        <v>268</v>
      </c>
      <c r="B70" s="454" t="s">
        <v>12345</v>
      </c>
      <c r="C70" s="454" t="s">
        <v>251</v>
      </c>
      <c r="D70" s="454" t="s">
        <v>19753</v>
      </c>
      <c r="E70" s="455" t="s">
        <v>14887</v>
      </c>
      <c r="F70" s="455"/>
      <c r="G70" s="454" t="s">
        <v>19754</v>
      </c>
      <c r="H70" s="456" t="s">
        <v>8559</v>
      </c>
      <c r="I70" s="427">
        <v>29635</v>
      </c>
      <c r="J70" s="423">
        <v>25384</v>
      </c>
      <c r="K70" s="423">
        <v>22383</v>
      </c>
      <c r="L70" s="447">
        <v>0.16746769618657401</v>
      </c>
      <c r="M70" s="427">
        <v>20840</v>
      </c>
      <c r="N70" s="423">
        <v>19174</v>
      </c>
      <c r="O70" s="423">
        <v>16457</v>
      </c>
      <c r="P70" s="447">
        <v>8.6888494836758104E-2</v>
      </c>
    </row>
    <row r="71" spans="1:16" s="63" customFormat="1" ht="15" customHeight="1" x14ac:dyDescent="0.2">
      <c r="A71" s="453" t="s">
        <v>14355</v>
      </c>
      <c r="B71" s="454"/>
      <c r="C71" s="454" t="s">
        <v>258</v>
      </c>
      <c r="D71" s="454" t="s">
        <v>18662</v>
      </c>
      <c r="E71" s="455"/>
      <c r="F71" s="455" t="s">
        <v>14354</v>
      </c>
      <c r="G71" s="454" t="s">
        <v>19373</v>
      </c>
      <c r="H71" s="456" t="s">
        <v>8559</v>
      </c>
      <c r="I71" s="427">
        <v>29356</v>
      </c>
      <c r="J71" s="423">
        <v>26850</v>
      </c>
      <c r="K71" s="423">
        <v>16757</v>
      </c>
      <c r="L71" s="447">
        <v>9.3333333333333296E-2</v>
      </c>
      <c r="M71" s="427">
        <v>9351</v>
      </c>
      <c r="N71" s="423">
        <v>7165</v>
      </c>
      <c r="O71" s="423">
        <v>4555</v>
      </c>
      <c r="P71" s="447">
        <v>0.30509420795533898</v>
      </c>
    </row>
    <row r="72" spans="1:16" s="63" customFormat="1" ht="15" customHeight="1" x14ac:dyDescent="0.2">
      <c r="A72" s="453" t="s">
        <v>14875</v>
      </c>
      <c r="B72" s="454" t="s">
        <v>9576</v>
      </c>
      <c r="C72" s="454" t="s">
        <v>251</v>
      </c>
      <c r="D72" s="454" t="s">
        <v>20805</v>
      </c>
      <c r="E72" s="455" t="s">
        <v>14874</v>
      </c>
      <c r="F72" s="455"/>
      <c r="G72" s="454" t="s">
        <v>19231</v>
      </c>
      <c r="H72" s="456" t="s">
        <v>8559</v>
      </c>
      <c r="I72" s="427">
        <v>29219</v>
      </c>
      <c r="J72" s="423">
        <v>25082</v>
      </c>
      <c r="K72" s="423">
        <v>21993</v>
      </c>
      <c r="L72" s="447">
        <v>0.164939000079738</v>
      </c>
      <c r="M72" s="427">
        <v>14955</v>
      </c>
      <c r="N72" s="423">
        <v>13641</v>
      </c>
      <c r="O72" s="423">
        <v>11268</v>
      </c>
      <c r="P72" s="447">
        <v>9.6327248735429902E-2</v>
      </c>
    </row>
    <row r="73" spans="1:16" s="63" customFormat="1" ht="15" customHeight="1" x14ac:dyDescent="0.2">
      <c r="A73" s="453" t="s">
        <v>14869</v>
      </c>
      <c r="B73" s="454"/>
      <c r="C73" s="454" t="s">
        <v>252</v>
      </c>
      <c r="D73" s="454" t="s">
        <v>20937</v>
      </c>
      <c r="E73" s="455"/>
      <c r="F73" s="455" t="s">
        <v>14868</v>
      </c>
      <c r="G73" s="454" t="s">
        <v>20938</v>
      </c>
      <c r="H73" s="456" t="s">
        <v>8559</v>
      </c>
      <c r="I73" s="427">
        <v>29094</v>
      </c>
      <c r="J73" s="423">
        <v>26170</v>
      </c>
      <c r="K73" s="423">
        <v>22698</v>
      </c>
      <c r="L73" s="447">
        <v>0.11173098968284299</v>
      </c>
      <c r="M73" s="427">
        <v>13134</v>
      </c>
      <c r="N73" s="423">
        <v>12140</v>
      </c>
      <c r="O73" s="423">
        <v>10768</v>
      </c>
      <c r="P73" s="447">
        <v>8.18780889621087E-2</v>
      </c>
    </row>
    <row r="74" spans="1:16" s="63" customFormat="1" ht="15" customHeight="1" x14ac:dyDescent="0.2">
      <c r="A74" s="453" t="s">
        <v>13968</v>
      </c>
      <c r="B74" s="454"/>
      <c r="C74" s="454" t="s">
        <v>251</v>
      </c>
      <c r="D74" s="454" t="s">
        <v>19518</v>
      </c>
      <c r="E74" s="455"/>
      <c r="F74" s="455" t="s">
        <v>13967</v>
      </c>
      <c r="G74" s="454" t="s">
        <v>19519</v>
      </c>
      <c r="H74" s="456" t="s">
        <v>8559</v>
      </c>
      <c r="I74" s="427">
        <v>28748</v>
      </c>
      <c r="J74" s="423">
        <v>25755</v>
      </c>
      <c r="K74" s="423">
        <v>13803</v>
      </c>
      <c r="L74" s="447">
        <v>0.116210444573869</v>
      </c>
      <c r="M74" s="427">
        <v>6742</v>
      </c>
      <c r="N74" s="423">
        <v>4787</v>
      </c>
      <c r="O74" s="423">
        <v>3006</v>
      </c>
      <c r="P74" s="447">
        <v>0.40839774388970101</v>
      </c>
    </row>
    <row r="75" spans="1:16" s="63" customFormat="1" ht="15" customHeight="1" x14ac:dyDescent="0.2">
      <c r="A75" s="453" t="s">
        <v>14480</v>
      </c>
      <c r="B75" s="454" t="s">
        <v>12119</v>
      </c>
      <c r="C75" s="454" t="s">
        <v>251</v>
      </c>
      <c r="D75" s="454" t="s">
        <v>20863</v>
      </c>
      <c r="E75" s="455" t="s">
        <v>14479</v>
      </c>
      <c r="F75" s="455"/>
      <c r="G75" s="454" t="s">
        <v>20864</v>
      </c>
      <c r="H75" s="456" t="s">
        <v>8559</v>
      </c>
      <c r="I75" s="427">
        <v>28502</v>
      </c>
      <c r="J75" s="423">
        <v>20823</v>
      </c>
      <c r="K75" s="423">
        <v>12290</v>
      </c>
      <c r="L75" s="447">
        <v>0.36877491235652898</v>
      </c>
      <c r="M75" s="427">
        <v>24181</v>
      </c>
      <c r="N75" s="423">
        <v>21181</v>
      </c>
      <c r="O75" s="423">
        <v>14820</v>
      </c>
      <c r="P75" s="447">
        <v>0.141636372220386</v>
      </c>
    </row>
    <row r="76" spans="1:16" s="63" customFormat="1" ht="15" customHeight="1" x14ac:dyDescent="0.2">
      <c r="A76" s="453" t="s">
        <v>11850</v>
      </c>
      <c r="B76" s="454" t="s">
        <v>9514</v>
      </c>
      <c r="C76" s="454" t="s">
        <v>252</v>
      </c>
      <c r="D76" s="454" t="s">
        <v>20977</v>
      </c>
      <c r="E76" s="455" t="s">
        <v>11849</v>
      </c>
      <c r="F76" s="455"/>
      <c r="G76" s="454" t="s">
        <v>20978</v>
      </c>
      <c r="H76" s="456" t="s">
        <v>8559</v>
      </c>
      <c r="I76" s="427">
        <v>28370</v>
      </c>
      <c r="J76" s="423">
        <v>24034</v>
      </c>
      <c r="K76" s="423">
        <v>12549</v>
      </c>
      <c r="L76" s="447">
        <v>0.180411084297246</v>
      </c>
      <c r="M76" s="427">
        <v>11618</v>
      </c>
      <c r="N76" s="423">
        <v>9644</v>
      </c>
      <c r="O76" s="423">
        <v>6782</v>
      </c>
      <c r="P76" s="447">
        <v>0.20468685192866001</v>
      </c>
    </row>
    <row r="77" spans="1:16" s="63" customFormat="1" ht="15" customHeight="1" x14ac:dyDescent="0.2">
      <c r="A77" s="453" t="s">
        <v>14164</v>
      </c>
      <c r="B77" s="454" t="s">
        <v>9414</v>
      </c>
      <c r="C77" s="454" t="s">
        <v>253</v>
      </c>
      <c r="D77" s="454" t="s">
        <v>20368</v>
      </c>
      <c r="E77" s="455" t="s">
        <v>14163</v>
      </c>
      <c r="F77" s="455"/>
      <c r="G77" s="454" t="s">
        <v>20369</v>
      </c>
      <c r="H77" s="456" t="s">
        <v>8559</v>
      </c>
      <c r="I77" s="427">
        <v>28049</v>
      </c>
      <c r="J77" s="423">
        <v>23092</v>
      </c>
      <c r="K77" s="423">
        <v>19661</v>
      </c>
      <c r="L77" s="447">
        <v>0.21466308678330101</v>
      </c>
      <c r="M77" s="427">
        <v>14295</v>
      </c>
      <c r="N77" s="423">
        <v>12633</v>
      </c>
      <c r="O77" s="423">
        <v>9914</v>
      </c>
      <c r="P77" s="447">
        <v>0.13156019947755901</v>
      </c>
    </row>
    <row r="78" spans="1:16" s="63" customFormat="1" ht="15" customHeight="1" x14ac:dyDescent="0.2">
      <c r="A78" s="453" t="s">
        <v>12107</v>
      </c>
      <c r="B78" s="454" t="s">
        <v>9343</v>
      </c>
      <c r="C78" s="454" t="s">
        <v>252</v>
      </c>
      <c r="D78" s="454" t="s">
        <v>20923</v>
      </c>
      <c r="E78" s="455" t="s">
        <v>12106</v>
      </c>
      <c r="F78" s="455"/>
      <c r="G78" s="454" t="s">
        <v>19290</v>
      </c>
      <c r="H78" s="456" t="s">
        <v>8559</v>
      </c>
      <c r="I78" s="427">
        <v>27224</v>
      </c>
      <c r="J78" s="423">
        <v>21051</v>
      </c>
      <c r="K78" s="423">
        <v>15109</v>
      </c>
      <c r="L78" s="447">
        <v>0.29324022611752398</v>
      </c>
      <c r="M78" s="427">
        <v>27578</v>
      </c>
      <c r="N78" s="423">
        <v>24316</v>
      </c>
      <c r="O78" s="423">
        <v>19937</v>
      </c>
      <c r="P78" s="447">
        <v>0.134150353676592</v>
      </c>
    </row>
    <row r="79" spans="1:16" s="63" customFormat="1" ht="15" customHeight="1" x14ac:dyDescent="0.2">
      <c r="A79" s="453" t="s">
        <v>14683</v>
      </c>
      <c r="B79" s="454"/>
      <c r="C79" s="454" t="s">
        <v>249</v>
      </c>
      <c r="D79" s="454" t="s">
        <v>21103</v>
      </c>
      <c r="E79" s="455"/>
      <c r="F79" s="455" t="s">
        <v>14682</v>
      </c>
      <c r="G79" s="454" t="s">
        <v>19391</v>
      </c>
      <c r="H79" s="456" t="s">
        <v>8559</v>
      </c>
      <c r="I79" s="427">
        <v>26898</v>
      </c>
      <c r="J79" s="423">
        <v>25259</v>
      </c>
      <c r="K79" s="423">
        <v>14666</v>
      </c>
      <c r="L79" s="447">
        <v>6.4887762777623897E-2</v>
      </c>
      <c r="M79" s="427">
        <v>8718</v>
      </c>
      <c r="N79" s="423">
        <v>8930</v>
      </c>
      <c r="O79" s="423">
        <v>5600</v>
      </c>
      <c r="P79" s="447">
        <v>-2.37402015677491E-2</v>
      </c>
    </row>
    <row r="80" spans="1:16" s="63" customFormat="1" ht="15" customHeight="1" x14ac:dyDescent="0.2">
      <c r="A80" s="453" t="s">
        <v>11274</v>
      </c>
      <c r="B80" s="454"/>
      <c r="C80" s="454" t="s">
        <v>249</v>
      </c>
      <c r="D80" s="454" t="s">
        <v>21122</v>
      </c>
      <c r="E80" s="455"/>
      <c r="F80" s="455" t="s">
        <v>11273</v>
      </c>
      <c r="G80" s="454" t="s">
        <v>19448</v>
      </c>
      <c r="H80" s="456" t="s">
        <v>8559</v>
      </c>
      <c r="I80" s="427">
        <v>26306</v>
      </c>
      <c r="J80" s="423">
        <v>20188</v>
      </c>
      <c r="K80" s="423">
        <v>21081</v>
      </c>
      <c r="L80" s="447">
        <v>0.303051317614425</v>
      </c>
      <c r="M80" s="427">
        <v>3710</v>
      </c>
      <c r="N80" s="423">
        <v>2699</v>
      </c>
      <c r="O80" s="423">
        <v>2691</v>
      </c>
      <c r="P80" s="447">
        <v>0.37458317895516902</v>
      </c>
    </row>
    <row r="81" spans="1:16" s="63" customFormat="1" ht="15" customHeight="1" x14ac:dyDescent="0.2">
      <c r="A81" s="453" t="s">
        <v>13978</v>
      </c>
      <c r="B81" s="454" t="s">
        <v>9579</v>
      </c>
      <c r="C81" s="454" t="s">
        <v>250</v>
      </c>
      <c r="D81" s="454" t="s">
        <v>21566</v>
      </c>
      <c r="E81" s="455" t="s">
        <v>13977</v>
      </c>
      <c r="F81" s="455"/>
      <c r="G81" s="454" t="s">
        <v>19743</v>
      </c>
      <c r="H81" s="456" t="s">
        <v>8559</v>
      </c>
      <c r="I81" s="427">
        <v>25926</v>
      </c>
      <c r="J81" s="423">
        <v>23627</v>
      </c>
      <c r="K81" s="423">
        <v>21497</v>
      </c>
      <c r="L81" s="447">
        <v>9.7303931942269495E-2</v>
      </c>
      <c r="M81" s="427">
        <v>6062</v>
      </c>
      <c r="N81" s="423">
        <v>5495</v>
      </c>
      <c r="O81" s="423">
        <v>4042</v>
      </c>
      <c r="P81" s="447">
        <v>0.103184713375796</v>
      </c>
    </row>
    <row r="82" spans="1:16" s="63" customFormat="1" ht="15" customHeight="1" x14ac:dyDescent="0.2">
      <c r="A82" s="453" t="s">
        <v>13951</v>
      </c>
      <c r="B82" s="454"/>
      <c r="C82" s="454" t="s">
        <v>251</v>
      </c>
      <c r="D82" s="454" t="s">
        <v>19825</v>
      </c>
      <c r="E82" s="455"/>
      <c r="F82" s="455" t="s">
        <v>13950</v>
      </c>
      <c r="G82" s="454" t="s">
        <v>19826</v>
      </c>
      <c r="H82" s="456" t="s">
        <v>8559</v>
      </c>
      <c r="I82" s="427">
        <v>25720</v>
      </c>
      <c r="J82" s="423">
        <v>19493</v>
      </c>
      <c r="K82" s="423">
        <v>13383</v>
      </c>
      <c r="L82" s="447">
        <v>0.31944800697686299</v>
      </c>
      <c r="M82" s="427">
        <v>2437</v>
      </c>
      <c r="N82" s="423">
        <v>715</v>
      </c>
      <c r="O82" s="423">
        <v>417</v>
      </c>
      <c r="P82" s="447">
        <v>2.4083916083916099</v>
      </c>
    </row>
    <row r="83" spans="1:16" s="63" customFormat="1" ht="15" customHeight="1" x14ac:dyDescent="0.2">
      <c r="A83" s="453" t="s">
        <v>13564</v>
      </c>
      <c r="B83" s="454" t="s">
        <v>10126</v>
      </c>
      <c r="C83" s="454" t="s">
        <v>254</v>
      </c>
      <c r="D83" s="454" t="s">
        <v>19384</v>
      </c>
      <c r="E83" s="455" t="s">
        <v>13563</v>
      </c>
      <c r="F83" s="455"/>
      <c r="G83" s="454" t="s">
        <v>19385</v>
      </c>
      <c r="H83" s="456" t="s">
        <v>8559</v>
      </c>
      <c r="I83" s="427">
        <v>25543</v>
      </c>
      <c r="J83" s="423">
        <v>21471</v>
      </c>
      <c r="K83" s="423">
        <v>16690</v>
      </c>
      <c r="L83" s="447">
        <v>0.18965115737506399</v>
      </c>
      <c r="M83" s="427">
        <v>5081</v>
      </c>
      <c r="N83" s="423">
        <v>4937</v>
      </c>
      <c r="O83" s="423">
        <v>3591</v>
      </c>
      <c r="P83" s="447">
        <v>2.9167510633988099E-2</v>
      </c>
    </row>
    <row r="84" spans="1:16" s="63" customFormat="1" ht="15" customHeight="1" x14ac:dyDescent="0.2">
      <c r="A84" s="453" t="s">
        <v>13851</v>
      </c>
      <c r="B84" s="454"/>
      <c r="C84" s="454" t="s">
        <v>249</v>
      </c>
      <c r="D84" s="454" t="s">
        <v>20227</v>
      </c>
      <c r="E84" s="455"/>
      <c r="F84" s="455" t="s">
        <v>13850</v>
      </c>
      <c r="G84" s="454" t="s">
        <v>19216</v>
      </c>
      <c r="H84" s="456" t="s">
        <v>8559</v>
      </c>
      <c r="I84" s="427">
        <v>25402</v>
      </c>
      <c r="J84" s="423">
        <v>25468</v>
      </c>
      <c r="K84" s="423">
        <v>15346</v>
      </c>
      <c r="L84" s="447">
        <v>-2.5914873566829102E-3</v>
      </c>
      <c r="M84" s="427">
        <v>21665</v>
      </c>
      <c r="N84" s="423">
        <v>20439</v>
      </c>
      <c r="O84" s="423">
        <v>14353</v>
      </c>
      <c r="P84" s="447">
        <v>5.9983365135280603E-2</v>
      </c>
    </row>
    <row r="85" spans="1:16" s="63" customFormat="1" ht="15" customHeight="1" x14ac:dyDescent="0.2">
      <c r="A85" s="453" t="s">
        <v>14783</v>
      </c>
      <c r="B85" s="454" t="s">
        <v>9579</v>
      </c>
      <c r="C85" s="454" t="s">
        <v>250</v>
      </c>
      <c r="D85" s="454" t="s">
        <v>20339</v>
      </c>
      <c r="E85" s="455" t="s">
        <v>14782</v>
      </c>
      <c r="F85" s="455"/>
      <c r="G85" s="454" t="s">
        <v>19288</v>
      </c>
      <c r="H85" s="456" t="s">
        <v>8559</v>
      </c>
      <c r="I85" s="427">
        <v>25380</v>
      </c>
      <c r="J85" s="423">
        <v>20716</v>
      </c>
      <c r="K85" s="423">
        <v>17058</v>
      </c>
      <c r="L85" s="447">
        <v>0.225139988414752</v>
      </c>
      <c r="M85" s="427">
        <v>6145</v>
      </c>
      <c r="N85" s="423">
        <v>5940</v>
      </c>
      <c r="O85" s="423">
        <v>4253</v>
      </c>
      <c r="P85" s="447">
        <v>3.4511784511784598E-2</v>
      </c>
    </row>
    <row r="86" spans="1:16" s="63" customFormat="1" ht="15" customHeight="1" x14ac:dyDescent="0.2">
      <c r="A86" s="453" t="s">
        <v>13892</v>
      </c>
      <c r="B86" s="454"/>
      <c r="C86" s="454" t="s">
        <v>14925</v>
      </c>
      <c r="D86" s="454" t="s">
        <v>21752</v>
      </c>
      <c r="E86" s="455"/>
      <c r="F86" s="455" t="s">
        <v>13891</v>
      </c>
      <c r="G86" s="454" t="s">
        <v>21753</v>
      </c>
      <c r="H86" s="456" t="s">
        <v>8559</v>
      </c>
      <c r="I86" s="427">
        <v>25345</v>
      </c>
      <c r="J86" s="423">
        <v>17780</v>
      </c>
      <c r="K86" s="423">
        <v>18041</v>
      </c>
      <c r="L86" s="447">
        <v>0.425478065241845</v>
      </c>
      <c r="M86" s="427">
        <v>3270</v>
      </c>
      <c r="N86" s="423">
        <v>2658</v>
      </c>
      <c r="O86" s="423">
        <v>1825</v>
      </c>
      <c r="P86" s="447">
        <v>0.23024830699774301</v>
      </c>
    </row>
    <row r="87" spans="1:16" s="63" customFormat="1" ht="15" customHeight="1" x14ac:dyDescent="0.2">
      <c r="A87" s="453" t="s">
        <v>13598</v>
      </c>
      <c r="B87" s="454" t="s">
        <v>11839</v>
      </c>
      <c r="C87" s="454" t="s">
        <v>251</v>
      </c>
      <c r="D87" s="454" t="s">
        <v>20847</v>
      </c>
      <c r="E87" s="455" t="s">
        <v>13597</v>
      </c>
      <c r="F87" s="455"/>
      <c r="G87" s="454" t="s">
        <v>20848</v>
      </c>
      <c r="H87" s="456" t="s">
        <v>8559</v>
      </c>
      <c r="I87" s="427">
        <v>25173</v>
      </c>
      <c r="J87" s="423">
        <v>20341</v>
      </c>
      <c r="K87" s="423">
        <v>16145</v>
      </c>
      <c r="L87" s="447">
        <v>0.23754977631384899</v>
      </c>
      <c r="M87" s="427">
        <v>13899</v>
      </c>
      <c r="N87" s="423">
        <v>12228</v>
      </c>
      <c r="O87" s="423">
        <v>9945</v>
      </c>
      <c r="P87" s="447">
        <v>0.136653581943081</v>
      </c>
    </row>
    <row r="88" spans="1:16" s="63" customFormat="1" ht="15" customHeight="1" x14ac:dyDescent="0.2">
      <c r="A88" s="453" t="s">
        <v>14775</v>
      </c>
      <c r="B88" s="454" t="s">
        <v>11727</v>
      </c>
      <c r="C88" s="454" t="s">
        <v>258</v>
      </c>
      <c r="D88" s="454" t="s">
        <v>21059</v>
      </c>
      <c r="E88" s="455" t="s">
        <v>14774</v>
      </c>
      <c r="F88" s="455"/>
      <c r="G88" s="454" t="s">
        <v>21060</v>
      </c>
      <c r="H88" s="456" t="s">
        <v>8559</v>
      </c>
      <c r="I88" s="427">
        <v>25141</v>
      </c>
      <c r="J88" s="423">
        <v>21361</v>
      </c>
      <c r="K88" s="423">
        <v>15801</v>
      </c>
      <c r="L88" s="447">
        <v>0.176958007583915</v>
      </c>
      <c r="M88" s="427">
        <v>23289</v>
      </c>
      <c r="N88" s="423">
        <v>25280</v>
      </c>
      <c r="O88" s="423">
        <v>17292</v>
      </c>
      <c r="P88" s="447">
        <v>-7.8757911392405094E-2</v>
      </c>
    </row>
    <row r="89" spans="1:16" s="63" customFormat="1" ht="15" customHeight="1" x14ac:dyDescent="0.2">
      <c r="A89" s="453" t="s">
        <v>11531</v>
      </c>
      <c r="B89" s="454"/>
      <c r="C89" s="454" t="s">
        <v>254</v>
      </c>
      <c r="D89" s="454" t="s">
        <v>21754</v>
      </c>
      <c r="E89" s="455"/>
      <c r="F89" s="455" t="s">
        <v>11530</v>
      </c>
      <c r="G89" s="454" t="s">
        <v>19388</v>
      </c>
      <c r="H89" s="456" t="s">
        <v>8559</v>
      </c>
      <c r="I89" s="457">
        <v>24611</v>
      </c>
      <c r="J89" s="458">
        <v>18036</v>
      </c>
      <c r="K89" s="458">
        <v>14018</v>
      </c>
      <c r="L89" s="460">
        <v>0.36454868041694399</v>
      </c>
      <c r="M89" s="457">
        <v>7319</v>
      </c>
      <c r="N89" s="458">
        <v>6751</v>
      </c>
      <c r="O89" s="458">
        <v>5646</v>
      </c>
      <c r="P89" s="462">
        <v>8.4135683602429207E-2</v>
      </c>
    </row>
    <row r="90" spans="1:16" s="63" customFormat="1" ht="15" customHeight="1" x14ac:dyDescent="0.2">
      <c r="A90" s="453" t="s">
        <v>14619</v>
      </c>
      <c r="B90" s="454" t="s">
        <v>9565</v>
      </c>
      <c r="C90" s="454" t="s">
        <v>255</v>
      </c>
      <c r="D90" s="454" t="s">
        <v>21737</v>
      </c>
      <c r="E90" s="455" t="s">
        <v>14618</v>
      </c>
      <c r="F90" s="455"/>
      <c r="G90" s="454" t="s">
        <v>21738</v>
      </c>
      <c r="H90" s="456" t="s">
        <v>8559</v>
      </c>
      <c r="I90" s="427">
        <v>24488</v>
      </c>
      <c r="J90" s="423">
        <v>21713</v>
      </c>
      <c r="K90" s="423">
        <v>18995</v>
      </c>
      <c r="L90" s="447">
        <v>0.127803619951181</v>
      </c>
      <c r="M90" s="427">
        <v>29018</v>
      </c>
      <c r="N90" s="423">
        <v>29709</v>
      </c>
      <c r="O90" s="423">
        <v>22672</v>
      </c>
      <c r="P90" s="447">
        <v>-2.3258945100811199E-2</v>
      </c>
    </row>
    <row r="91" spans="1:16" s="63" customFormat="1" ht="15" customHeight="1" x14ac:dyDescent="0.2">
      <c r="A91" s="453" t="s">
        <v>13731</v>
      </c>
      <c r="B91" s="454" t="s">
        <v>10118</v>
      </c>
      <c r="C91" s="454" t="s">
        <v>14925</v>
      </c>
      <c r="D91" s="454" t="s">
        <v>20921</v>
      </c>
      <c r="E91" s="455" t="s">
        <v>13730</v>
      </c>
      <c r="F91" s="455"/>
      <c r="G91" s="454" t="s">
        <v>20922</v>
      </c>
      <c r="H91" s="456" t="s">
        <v>8559</v>
      </c>
      <c r="I91" s="427">
        <v>23632</v>
      </c>
      <c r="J91" s="423">
        <v>18913</v>
      </c>
      <c r="K91" s="423">
        <v>15083</v>
      </c>
      <c r="L91" s="447">
        <v>0.249510918415904</v>
      </c>
      <c r="M91" s="427">
        <v>22029</v>
      </c>
      <c r="N91" s="423">
        <v>19277</v>
      </c>
      <c r="O91" s="423">
        <v>14849</v>
      </c>
      <c r="P91" s="447">
        <v>0.14276080302951699</v>
      </c>
    </row>
    <row r="92" spans="1:16" s="63" customFormat="1" ht="15" customHeight="1" x14ac:dyDescent="0.2">
      <c r="A92" s="453" t="s">
        <v>14871</v>
      </c>
      <c r="B92" s="454" t="s">
        <v>11593</v>
      </c>
      <c r="C92" s="454" t="s">
        <v>252</v>
      </c>
      <c r="D92" s="454" t="s">
        <v>20149</v>
      </c>
      <c r="E92" s="455" t="s">
        <v>14870</v>
      </c>
      <c r="F92" s="455"/>
      <c r="G92" s="454" t="s">
        <v>20150</v>
      </c>
      <c r="H92" s="456" t="s">
        <v>8559</v>
      </c>
      <c r="I92" s="427">
        <v>23613</v>
      </c>
      <c r="J92" s="423">
        <v>18036</v>
      </c>
      <c r="K92" s="423">
        <v>14759</v>
      </c>
      <c r="L92" s="447">
        <v>0.309214903526281</v>
      </c>
      <c r="M92" s="427">
        <v>10131</v>
      </c>
      <c r="N92" s="423">
        <v>9466</v>
      </c>
      <c r="O92" s="423">
        <v>7142</v>
      </c>
      <c r="P92" s="447">
        <v>7.0251426156771699E-2</v>
      </c>
    </row>
    <row r="93" spans="1:16" s="63" customFormat="1" ht="12" x14ac:dyDescent="0.2">
      <c r="A93" s="453" t="s">
        <v>11997</v>
      </c>
      <c r="B93" s="454"/>
      <c r="C93" s="454" t="s">
        <v>250</v>
      </c>
      <c r="D93" s="454" t="s">
        <v>18589</v>
      </c>
      <c r="E93" s="455"/>
      <c r="F93" s="455" t="s">
        <v>11996</v>
      </c>
      <c r="G93" s="454" t="s">
        <v>19309</v>
      </c>
      <c r="H93" s="456" t="s">
        <v>8559</v>
      </c>
      <c r="I93" s="427">
        <v>23189</v>
      </c>
      <c r="J93" s="423">
        <v>21476</v>
      </c>
      <c r="K93" s="423">
        <v>16850</v>
      </c>
      <c r="L93" s="447">
        <v>7.9763456882100903E-2</v>
      </c>
      <c r="M93" s="427">
        <v>6650</v>
      </c>
      <c r="N93" s="423">
        <v>5944</v>
      </c>
      <c r="O93" s="423">
        <v>4739</v>
      </c>
      <c r="P93" s="447">
        <v>0.118775235531629</v>
      </c>
    </row>
    <row r="94" spans="1:16" s="63" customFormat="1" ht="12" x14ac:dyDescent="0.2">
      <c r="A94" s="453" t="s">
        <v>14212</v>
      </c>
      <c r="B94" s="454" t="s">
        <v>9645</v>
      </c>
      <c r="C94" s="454" t="s">
        <v>371</v>
      </c>
      <c r="D94" s="454" t="s">
        <v>20834</v>
      </c>
      <c r="E94" s="455" t="s">
        <v>14211</v>
      </c>
      <c r="F94" s="455"/>
      <c r="G94" s="454" t="s">
        <v>19930</v>
      </c>
      <c r="H94" s="456" t="s">
        <v>8559</v>
      </c>
      <c r="I94" s="427">
        <v>23082</v>
      </c>
      <c r="J94" s="423">
        <v>23593</v>
      </c>
      <c r="K94" s="423">
        <v>18442</v>
      </c>
      <c r="L94" s="447">
        <v>-2.16589666426482E-2</v>
      </c>
      <c r="M94" s="427">
        <v>4243</v>
      </c>
      <c r="N94" s="423">
        <v>4631</v>
      </c>
      <c r="O94" s="423">
        <v>2558</v>
      </c>
      <c r="P94" s="447">
        <v>-8.3783200172748901E-2</v>
      </c>
    </row>
    <row r="95" spans="1:16" s="63" customFormat="1" ht="12" x14ac:dyDescent="0.2">
      <c r="A95" s="453" t="s">
        <v>14837</v>
      </c>
      <c r="B95" s="454"/>
      <c r="C95" s="454" t="s">
        <v>251</v>
      </c>
      <c r="D95" s="454" t="s">
        <v>18479</v>
      </c>
      <c r="E95" s="455"/>
      <c r="F95" s="455" t="s">
        <v>14836</v>
      </c>
      <c r="G95" s="454" t="s">
        <v>19202</v>
      </c>
      <c r="H95" s="456" t="s">
        <v>8559</v>
      </c>
      <c r="I95" s="427">
        <v>23065</v>
      </c>
      <c r="J95" s="423">
        <v>20647</v>
      </c>
      <c r="K95" s="423">
        <v>12558</v>
      </c>
      <c r="L95" s="447">
        <v>0.117111444761951</v>
      </c>
      <c r="M95" s="427">
        <v>15962</v>
      </c>
      <c r="N95" s="423">
        <v>14302</v>
      </c>
      <c r="O95" s="423">
        <v>11518</v>
      </c>
      <c r="P95" s="447">
        <v>0.11606768284156101</v>
      </c>
    </row>
    <row r="96" spans="1:16" s="63" customFormat="1" ht="12" x14ac:dyDescent="0.2">
      <c r="A96" s="453" t="s">
        <v>14347</v>
      </c>
      <c r="B96" s="454" t="s">
        <v>9548</v>
      </c>
      <c r="C96" s="454" t="s">
        <v>252</v>
      </c>
      <c r="D96" s="454" t="s">
        <v>19971</v>
      </c>
      <c r="E96" s="455" t="s">
        <v>14346</v>
      </c>
      <c r="F96" s="455"/>
      <c r="G96" s="454" t="s">
        <v>19972</v>
      </c>
      <c r="H96" s="456" t="s">
        <v>8559</v>
      </c>
      <c r="I96" s="427">
        <v>22844</v>
      </c>
      <c r="J96" s="423">
        <v>17430</v>
      </c>
      <c r="K96" s="423">
        <v>18533</v>
      </c>
      <c r="L96" s="447">
        <v>0.31061388410786001</v>
      </c>
      <c r="M96" s="427">
        <v>16182</v>
      </c>
      <c r="N96" s="423">
        <v>15205</v>
      </c>
      <c r="O96" s="423">
        <v>10313</v>
      </c>
      <c r="P96" s="447">
        <v>6.4255179217362707E-2</v>
      </c>
    </row>
    <row r="97" spans="1:16" s="63" customFormat="1" ht="12" x14ac:dyDescent="0.2">
      <c r="A97" s="453" t="s">
        <v>14512</v>
      </c>
      <c r="B97" s="454" t="s">
        <v>13317</v>
      </c>
      <c r="C97" s="454" t="s">
        <v>250</v>
      </c>
      <c r="D97" s="454" t="s">
        <v>20844</v>
      </c>
      <c r="E97" s="455" t="s">
        <v>14511</v>
      </c>
      <c r="F97" s="455"/>
      <c r="G97" s="454" t="s">
        <v>19752</v>
      </c>
      <c r="H97" s="456" t="s">
        <v>8559</v>
      </c>
      <c r="I97" s="427">
        <v>22657</v>
      </c>
      <c r="J97" s="423">
        <v>18838</v>
      </c>
      <c r="K97" s="423">
        <v>15654</v>
      </c>
      <c r="L97" s="447">
        <v>0.20272852744452699</v>
      </c>
      <c r="M97" s="427">
        <v>7071</v>
      </c>
      <c r="N97" s="423">
        <v>6336</v>
      </c>
      <c r="O97" s="423">
        <v>4937</v>
      </c>
      <c r="P97" s="447">
        <v>0.116003787878788</v>
      </c>
    </row>
    <row r="98" spans="1:16" s="63" customFormat="1" ht="12" x14ac:dyDescent="0.2">
      <c r="A98" s="453" t="s">
        <v>14140</v>
      </c>
      <c r="B98" s="454" t="s">
        <v>9631</v>
      </c>
      <c r="C98" s="454" t="s">
        <v>255</v>
      </c>
      <c r="D98" s="454" t="s">
        <v>21041</v>
      </c>
      <c r="E98" s="455" t="s">
        <v>14139</v>
      </c>
      <c r="F98" s="455"/>
      <c r="G98" s="454" t="s">
        <v>21042</v>
      </c>
      <c r="H98" s="456" t="s">
        <v>8559</v>
      </c>
      <c r="I98" s="427">
        <v>22430</v>
      </c>
      <c r="J98" s="423">
        <v>17616</v>
      </c>
      <c r="K98" s="423">
        <v>14813</v>
      </c>
      <c r="L98" s="447">
        <v>0.27327429609446002</v>
      </c>
      <c r="M98" s="427">
        <v>6735</v>
      </c>
      <c r="N98" s="423">
        <v>5771</v>
      </c>
      <c r="O98" s="423">
        <v>3824</v>
      </c>
      <c r="P98" s="447">
        <v>0.16704210708716</v>
      </c>
    </row>
    <row r="99" spans="1:16" s="63" customFormat="1" ht="12" x14ac:dyDescent="0.2">
      <c r="A99" s="453" t="s">
        <v>14460</v>
      </c>
      <c r="B99" s="454" t="s">
        <v>11626</v>
      </c>
      <c r="C99" s="454" t="s">
        <v>257</v>
      </c>
      <c r="D99" s="454" t="s">
        <v>21030</v>
      </c>
      <c r="E99" s="455" t="s">
        <v>14459</v>
      </c>
      <c r="F99" s="455"/>
      <c r="G99" s="454" t="s">
        <v>19359</v>
      </c>
      <c r="H99" s="456" t="s">
        <v>8559</v>
      </c>
      <c r="I99" s="427">
        <v>21936</v>
      </c>
      <c r="J99" s="423">
        <v>17015</v>
      </c>
      <c r="K99" s="423">
        <v>15746</v>
      </c>
      <c r="L99" s="447">
        <v>0.28921539817807801</v>
      </c>
      <c r="M99" s="427">
        <v>7839</v>
      </c>
      <c r="N99" s="423">
        <v>7071</v>
      </c>
      <c r="O99" s="423">
        <v>5238</v>
      </c>
      <c r="P99" s="447">
        <v>0.108612643190496</v>
      </c>
    </row>
    <row r="100" spans="1:16" s="63" customFormat="1" ht="12" x14ac:dyDescent="0.2">
      <c r="A100" s="453" t="s">
        <v>13364</v>
      </c>
      <c r="B100" s="454"/>
      <c r="C100" s="454" t="s">
        <v>249</v>
      </c>
      <c r="D100" s="454" t="s">
        <v>21521</v>
      </c>
      <c r="E100" s="455" t="s">
        <v>13363</v>
      </c>
      <c r="F100" s="455"/>
      <c r="G100" s="454" t="s">
        <v>20759</v>
      </c>
      <c r="H100" s="456" t="s">
        <v>8559</v>
      </c>
      <c r="I100" s="427">
        <v>21923</v>
      </c>
      <c r="J100" s="423">
        <v>21999</v>
      </c>
      <c r="K100" s="423">
        <v>20174</v>
      </c>
      <c r="L100" s="447">
        <v>-3.4547024864766099E-3</v>
      </c>
      <c r="M100" s="427">
        <v>13285</v>
      </c>
      <c r="N100" s="423">
        <v>12993</v>
      </c>
      <c r="O100" s="423">
        <v>10316</v>
      </c>
      <c r="P100" s="447">
        <v>2.2473639652120299E-2</v>
      </c>
    </row>
    <row r="101" spans="1:16" s="63" customFormat="1" ht="12" x14ac:dyDescent="0.2">
      <c r="A101" s="453" t="s">
        <v>12047</v>
      </c>
      <c r="B101" s="454"/>
      <c r="C101" s="454" t="s">
        <v>254</v>
      </c>
      <c r="D101" s="454" t="s">
        <v>20570</v>
      </c>
      <c r="E101" s="455"/>
      <c r="F101" s="455" t="s">
        <v>12046</v>
      </c>
      <c r="G101" s="454" t="s">
        <v>20571</v>
      </c>
      <c r="H101" s="456" t="s">
        <v>8559</v>
      </c>
      <c r="I101" s="427">
        <v>21895</v>
      </c>
      <c r="J101" s="423">
        <v>16818</v>
      </c>
      <c r="K101" s="423">
        <v>14964</v>
      </c>
      <c r="L101" s="447">
        <v>0.301878939231776</v>
      </c>
      <c r="M101" s="427">
        <v>3449</v>
      </c>
      <c r="N101" s="423">
        <v>2797</v>
      </c>
      <c r="O101" s="423">
        <v>2106</v>
      </c>
      <c r="P101" s="447">
        <v>0.23310690025026801</v>
      </c>
    </row>
    <row r="102" spans="1:16" s="63" customFormat="1" ht="12" x14ac:dyDescent="0.2">
      <c r="A102" s="453" t="s">
        <v>14577</v>
      </c>
      <c r="B102" s="454" t="s">
        <v>11593</v>
      </c>
      <c r="C102" s="454" t="s">
        <v>252</v>
      </c>
      <c r="D102" s="454" t="s">
        <v>19953</v>
      </c>
      <c r="E102" s="455" t="s">
        <v>14576</v>
      </c>
      <c r="F102" s="455"/>
      <c r="G102" s="454" t="s">
        <v>19954</v>
      </c>
      <c r="H102" s="456" t="s">
        <v>8559</v>
      </c>
      <c r="I102" s="427">
        <v>21788</v>
      </c>
      <c r="J102" s="423">
        <v>17819</v>
      </c>
      <c r="K102" s="423">
        <v>8543</v>
      </c>
      <c r="L102" s="447">
        <v>0.22273977215332</v>
      </c>
      <c r="M102" s="427">
        <v>8722</v>
      </c>
      <c r="N102" s="423">
        <v>8172</v>
      </c>
      <c r="O102" s="423">
        <v>5792</v>
      </c>
      <c r="P102" s="447">
        <v>6.7302985805188301E-2</v>
      </c>
    </row>
    <row r="103" spans="1:16" s="63" customFormat="1" ht="12" x14ac:dyDescent="0.2">
      <c r="A103" s="453" t="s">
        <v>14260</v>
      </c>
      <c r="B103" s="454"/>
      <c r="C103" s="454" t="s">
        <v>251</v>
      </c>
      <c r="D103" s="454" t="s">
        <v>21819</v>
      </c>
      <c r="E103" s="455"/>
      <c r="F103" s="455" t="s">
        <v>14259</v>
      </c>
      <c r="G103" s="454" t="s">
        <v>21820</v>
      </c>
      <c r="H103" s="456" t="s">
        <v>8559</v>
      </c>
      <c r="I103" s="427">
        <v>21111</v>
      </c>
      <c r="J103" s="423">
        <v>17869</v>
      </c>
      <c r="K103" s="423">
        <v>11237</v>
      </c>
      <c r="L103" s="447">
        <v>0.181431529464436</v>
      </c>
      <c r="M103" s="427">
        <v>2296</v>
      </c>
      <c r="N103" s="423">
        <v>1807</v>
      </c>
      <c r="O103" s="423">
        <v>1059</v>
      </c>
      <c r="P103" s="447">
        <v>0.27061427780852199</v>
      </c>
    </row>
    <row r="104" spans="1:16" s="63" customFormat="1" ht="12" x14ac:dyDescent="0.2">
      <c r="A104" s="453" t="s">
        <v>13691</v>
      </c>
      <c r="B104" s="454" t="s">
        <v>9633</v>
      </c>
      <c r="C104" s="454" t="s">
        <v>14925</v>
      </c>
      <c r="D104" s="454" t="s">
        <v>21613</v>
      </c>
      <c r="E104" s="455" t="s">
        <v>13690</v>
      </c>
      <c r="F104" s="455"/>
      <c r="G104" s="454" t="s">
        <v>21614</v>
      </c>
      <c r="H104" s="456" t="s">
        <v>8559</v>
      </c>
      <c r="I104" s="427">
        <v>20827</v>
      </c>
      <c r="J104" s="423">
        <v>17618</v>
      </c>
      <c r="K104" s="423">
        <v>9419</v>
      </c>
      <c r="L104" s="447">
        <v>0.18214326257236901</v>
      </c>
      <c r="M104" s="427">
        <v>7257</v>
      </c>
      <c r="N104" s="423">
        <v>6225</v>
      </c>
      <c r="O104" s="423">
        <v>3395</v>
      </c>
      <c r="P104" s="447">
        <v>0.16578313253012</v>
      </c>
    </row>
    <row r="105" spans="1:16" s="63" customFormat="1" ht="12" x14ac:dyDescent="0.2">
      <c r="A105" s="453" t="s">
        <v>13344</v>
      </c>
      <c r="B105" s="454" t="s">
        <v>9677</v>
      </c>
      <c r="C105" s="454" t="s">
        <v>253</v>
      </c>
      <c r="D105" s="454" t="s">
        <v>21025</v>
      </c>
      <c r="E105" s="455" t="s">
        <v>13343</v>
      </c>
      <c r="F105" s="455"/>
      <c r="G105" s="454" t="s">
        <v>21026</v>
      </c>
      <c r="H105" s="456" t="s">
        <v>8559</v>
      </c>
      <c r="I105" s="427">
        <v>20810</v>
      </c>
      <c r="J105" s="423">
        <v>17770</v>
      </c>
      <c r="K105" s="423">
        <v>16085</v>
      </c>
      <c r="L105" s="447">
        <v>0.17107484524479499</v>
      </c>
      <c r="M105" s="427">
        <v>6974</v>
      </c>
      <c r="N105" s="423">
        <v>7829</v>
      </c>
      <c r="O105" s="423">
        <v>6020</v>
      </c>
      <c r="P105" s="447">
        <v>-0.10920934985311</v>
      </c>
    </row>
    <row r="106" spans="1:16" s="63" customFormat="1" ht="12" x14ac:dyDescent="0.2">
      <c r="A106" s="453" t="s">
        <v>13839</v>
      </c>
      <c r="B106" s="454"/>
      <c r="C106" s="454" t="s">
        <v>251</v>
      </c>
      <c r="D106" s="454" t="s">
        <v>20780</v>
      </c>
      <c r="E106" s="455"/>
      <c r="F106" s="455" t="s">
        <v>13838</v>
      </c>
      <c r="G106" s="454" t="s">
        <v>20781</v>
      </c>
      <c r="H106" s="456" t="s">
        <v>8559</v>
      </c>
      <c r="I106" s="427">
        <v>20298</v>
      </c>
      <c r="J106" s="423">
        <v>19330</v>
      </c>
      <c r="K106" s="423">
        <v>14551</v>
      </c>
      <c r="L106" s="447">
        <v>5.0077599586135599E-2</v>
      </c>
      <c r="M106" s="427">
        <v>3050</v>
      </c>
      <c r="N106" s="423">
        <v>1882</v>
      </c>
      <c r="O106" s="423">
        <v>1318</v>
      </c>
      <c r="P106" s="447">
        <v>0.62061636556854405</v>
      </c>
    </row>
    <row r="107" spans="1:16" s="63" customFormat="1" ht="12" x14ac:dyDescent="0.2">
      <c r="A107" s="453" t="s">
        <v>14554</v>
      </c>
      <c r="B107" s="454"/>
      <c r="C107" s="454" t="s">
        <v>253</v>
      </c>
      <c r="D107" s="454" t="s">
        <v>20640</v>
      </c>
      <c r="E107" s="455"/>
      <c r="F107" s="455" t="s">
        <v>14553</v>
      </c>
      <c r="G107" s="454" t="s">
        <v>20641</v>
      </c>
      <c r="H107" s="456" t="s">
        <v>8559</v>
      </c>
      <c r="I107" s="427">
        <v>20063</v>
      </c>
      <c r="J107" s="423">
        <v>13777</v>
      </c>
      <c r="K107" s="423">
        <v>9533</v>
      </c>
      <c r="L107" s="447">
        <v>0.45626769253103</v>
      </c>
      <c r="M107" s="427">
        <v>8724</v>
      </c>
      <c r="N107" s="423">
        <v>5445</v>
      </c>
      <c r="O107" s="423">
        <v>3652</v>
      </c>
      <c r="P107" s="447">
        <v>0.60220385674931098</v>
      </c>
    </row>
    <row r="108" spans="1:16" s="63" customFormat="1" ht="12" x14ac:dyDescent="0.2">
      <c r="A108" s="453" t="s">
        <v>14687</v>
      </c>
      <c r="B108" s="454" t="s">
        <v>12126</v>
      </c>
      <c r="C108" s="454" t="s">
        <v>249</v>
      </c>
      <c r="D108" s="454" t="s">
        <v>20821</v>
      </c>
      <c r="E108" s="455" t="s">
        <v>14686</v>
      </c>
      <c r="F108" s="455"/>
      <c r="G108" s="454" t="s">
        <v>19235</v>
      </c>
      <c r="H108" s="456" t="s">
        <v>8559</v>
      </c>
      <c r="I108" s="427">
        <v>19943</v>
      </c>
      <c r="J108" s="423">
        <v>15974</v>
      </c>
      <c r="K108" s="423">
        <v>13195</v>
      </c>
      <c r="L108" s="447">
        <v>0.248466257668712</v>
      </c>
      <c r="M108" s="427">
        <v>19288</v>
      </c>
      <c r="N108" s="423">
        <v>17530</v>
      </c>
      <c r="O108" s="423">
        <v>13965</v>
      </c>
      <c r="P108" s="447">
        <v>0.100285225328009</v>
      </c>
    </row>
    <row r="109" spans="1:16" s="63" customFormat="1" ht="12" x14ac:dyDescent="0.2">
      <c r="A109" s="453" t="s">
        <v>14256</v>
      </c>
      <c r="B109" s="454"/>
      <c r="C109" s="454" t="s">
        <v>250</v>
      </c>
      <c r="D109" s="454" t="s">
        <v>20603</v>
      </c>
      <c r="E109" s="455"/>
      <c r="F109" s="455" t="s">
        <v>14255</v>
      </c>
      <c r="G109" s="454" t="s">
        <v>20604</v>
      </c>
      <c r="H109" s="456" t="s">
        <v>8559</v>
      </c>
      <c r="I109" s="427">
        <v>19894</v>
      </c>
      <c r="J109" s="423">
        <v>15642</v>
      </c>
      <c r="K109" s="423">
        <v>12689</v>
      </c>
      <c r="L109" s="447">
        <v>0.27183224651579102</v>
      </c>
      <c r="M109" s="427">
        <v>5084</v>
      </c>
      <c r="N109" s="423">
        <v>4674</v>
      </c>
      <c r="O109" s="423">
        <v>3443</v>
      </c>
      <c r="P109" s="447">
        <v>8.77192982456141E-2</v>
      </c>
    </row>
    <row r="110" spans="1:16" s="63" customFormat="1" ht="12" x14ac:dyDescent="0.2">
      <c r="A110" s="453" t="s">
        <v>14873</v>
      </c>
      <c r="B110" s="454" t="s">
        <v>9528</v>
      </c>
      <c r="C110" s="454" t="s">
        <v>249</v>
      </c>
      <c r="D110" s="454" t="s">
        <v>21021</v>
      </c>
      <c r="E110" s="455" t="s">
        <v>14872</v>
      </c>
      <c r="F110" s="455"/>
      <c r="G110" s="454" t="s">
        <v>20370</v>
      </c>
      <c r="H110" s="456" t="s">
        <v>8559</v>
      </c>
      <c r="I110" s="427">
        <v>19820</v>
      </c>
      <c r="J110" s="423">
        <v>15453</v>
      </c>
      <c r="K110" s="423">
        <v>12330</v>
      </c>
      <c r="L110" s="447">
        <v>0.28259884812010599</v>
      </c>
      <c r="M110" s="427">
        <v>4871</v>
      </c>
      <c r="N110" s="423">
        <v>5285</v>
      </c>
      <c r="O110" s="423">
        <v>4007</v>
      </c>
      <c r="P110" s="447">
        <v>-7.8334910122989501E-2</v>
      </c>
    </row>
    <row r="111" spans="1:16" s="63" customFormat="1" ht="12" x14ac:dyDescent="0.2">
      <c r="A111" s="453" t="s">
        <v>11846</v>
      </c>
      <c r="B111" s="454" t="s">
        <v>9590</v>
      </c>
      <c r="C111" s="454" t="s">
        <v>257</v>
      </c>
      <c r="D111" s="454" t="s">
        <v>19784</v>
      </c>
      <c r="E111" s="455" t="s">
        <v>11845</v>
      </c>
      <c r="F111" s="455"/>
      <c r="G111" s="454" t="s">
        <v>19785</v>
      </c>
      <c r="H111" s="456" t="s">
        <v>8559</v>
      </c>
      <c r="I111" s="427">
        <v>19566</v>
      </c>
      <c r="J111" s="423">
        <v>17704</v>
      </c>
      <c r="K111" s="423">
        <v>16248</v>
      </c>
      <c r="L111" s="447">
        <v>0.105173971983733</v>
      </c>
      <c r="M111" s="427">
        <v>7913</v>
      </c>
      <c r="N111" s="423">
        <v>7328</v>
      </c>
      <c r="O111" s="423">
        <v>5536</v>
      </c>
      <c r="P111" s="447">
        <v>7.9830786026200903E-2</v>
      </c>
    </row>
    <row r="112" spans="1:16" s="63" customFormat="1" ht="12" x14ac:dyDescent="0.2">
      <c r="A112" s="453" t="s">
        <v>14865</v>
      </c>
      <c r="B112" s="454" t="s">
        <v>9690</v>
      </c>
      <c r="C112" s="454" t="s">
        <v>251</v>
      </c>
      <c r="D112" s="454" t="s">
        <v>20884</v>
      </c>
      <c r="E112" s="455" t="s">
        <v>14864</v>
      </c>
      <c r="F112" s="455"/>
      <c r="G112" s="454" t="s">
        <v>20885</v>
      </c>
      <c r="H112" s="456" t="s">
        <v>8559</v>
      </c>
      <c r="I112" s="427">
        <v>19477</v>
      </c>
      <c r="J112" s="423">
        <v>16477</v>
      </c>
      <c r="K112" s="423">
        <v>16284</v>
      </c>
      <c r="L112" s="447">
        <v>0.18207197912241299</v>
      </c>
      <c r="M112" s="427">
        <v>19790</v>
      </c>
      <c r="N112" s="423">
        <v>18371</v>
      </c>
      <c r="O112" s="423">
        <v>16223</v>
      </c>
      <c r="P112" s="447">
        <v>7.72413042294922E-2</v>
      </c>
    </row>
    <row r="113" spans="1:16" s="63" customFormat="1" ht="12" x14ac:dyDescent="0.2">
      <c r="A113" s="453" t="s">
        <v>14220</v>
      </c>
      <c r="B113" s="454" t="s">
        <v>9598</v>
      </c>
      <c r="C113" s="454" t="s">
        <v>253</v>
      </c>
      <c r="D113" s="454" t="s">
        <v>20979</v>
      </c>
      <c r="E113" s="455" t="s">
        <v>14219</v>
      </c>
      <c r="F113" s="455"/>
      <c r="G113" s="454" t="s">
        <v>20980</v>
      </c>
      <c r="H113" s="456" t="s">
        <v>8559</v>
      </c>
      <c r="I113" s="427">
        <v>19440</v>
      </c>
      <c r="J113" s="423">
        <v>17692</v>
      </c>
      <c r="K113" s="423">
        <v>15645</v>
      </c>
      <c r="L113" s="447">
        <v>9.8801718290752794E-2</v>
      </c>
      <c r="M113" s="427">
        <v>19111</v>
      </c>
      <c r="N113" s="423">
        <v>18739</v>
      </c>
      <c r="O113" s="423">
        <v>13569</v>
      </c>
      <c r="P113" s="447">
        <v>1.98516462991623E-2</v>
      </c>
    </row>
    <row r="114" spans="1:16" s="63" customFormat="1" ht="12" x14ac:dyDescent="0.2">
      <c r="A114" s="453" t="s">
        <v>14603</v>
      </c>
      <c r="B114" s="454" t="s">
        <v>9604</v>
      </c>
      <c r="C114" s="454" t="s">
        <v>253</v>
      </c>
      <c r="D114" s="454" t="s">
        <v>21691</v>
      </c>
      <c r="E114" s="455" t="s">
        <v>14602</v>
      </c>
      <c r="F114" s="455"/>
      <c r="G114" s="454" t="s">
        <v>20371</v>
      </c>
      <c r="H114" s="456" t="s">
        <v>8559</v>
      </c>
      <c r="I114" s="427">
        <v>19429</v>
      </c>
      <c r="J114" s="423">
        <v>15345</v>
      </c>
      <c r="K114" s="423">
        <v>14333</v>
      </c>
      <c r="L114" s="447">
        <v>0.26614532420984</v>
      </c>
      <c r="M114" s="427">
        <v>10004</v>
      </c>
      <c r="N114" s="423">
        <v>9426</v>
      </c>
      <c r="O114" s="423">
        <v>7043</v>
      </c>
      <c r="P114" s="447">
        <v>6.1319753872268297E-2</v>
      </c>
    </row>
    <row r="115" spans="1:16" s="63" customFormat="1" ht="12" x14ac:dyDescent="0.2">
      <c r="A115" s="453" t="s">
        <v>14857</v>
      </c>
      <c r="B115" s="454" t="s">
        <v>13883</v>
      </c>
      <c r="C115" s="454" t="s">
        <v>372</v>
      </c>
      <c r="D115" s="454" t="s">
        <v>21039</v>
      </c>
      <c r="E115" s="455" t="s">
        <v>14856</v>
      </c>
      <c r="F115" s="455"/>
      <c r="G115" s="454" t="s">
        <v>20177</v>
      </c>
      <c r="H115" s="456" t="s">
        <v>8559</v>
      </c>
      <c r="I115" s="427">
        <v>19352</v>
      </c>
      <c r="J115" s="423">
        <v>16857</v>
      </c>
      <c r="K115" s="423">
        <v>12433</v>
      </c>
      <c r="L115" s="447">
        <v>0.148009728896008</v>
      </c>
      <c r="M115" s="427">
        <v>10521</v>
      </c>
      <c r="N115" s="423">
        <v>9821</v>
      </c>
      <c r="O115" s="423">
        <v>6569</v>
      </c>
      <c r="P115" s="447">
        <v>7.1275837491090496E-2</v>
      </c>
    </row>
    <row r="116" spans="1:16" s="63" customFormat="1" ht="12" x14ac:dyDescent="0.2">
      <c r="A116" s="453" t="s">
        <v>14062</v>
      </c>
      <c r="B116" s="454"/>
      <c r="C116" s="454" t="s">
        <v>371</v>
      </c>
      <c r="D116" s="454" t="s">
        <v>19435</v>
      </c>
      <c r="E116" s="455"/>
      <c r="F116" s="455" t="s">
        <v>14061</v>
      </c>
      <c r="G116" s="454" t="s">
        <v>19404</v>
      </c>
      <c r="H116" s="456" t="s">
        <v>8559</v>
      </c>
      <c r="I116" s="427">
        <v>19326</v>
      </c>
      <c r="J116" s="423">
        <v>17193</v>
      </c>
      <c r="K116" s="423">
        <v>9150</v>
      </c>
      <c r="L116" s="447">
        <v>0.12406211830396099</v>
      </c>
      <c r="M116" s="427">
        <v>4330</v>
      </c>
      <c r="N116" s="423">
        <v>2908</v>
      </c>
      <c r="O116" s="423">
        <v>1857</v>
      </c>
      <c r="P116" s="447">
        <v>0.48899587345254503</v>
      </c>
    </row>
    <row r="117" spans="1:16" s="63" customFormat="1" ht="12" x14ac:dyDescent="0.2">
      <c r="A117" s="453" t="s">
        <v>14494</v>
      </c>
      <c r="B117" s="454"/>
      <c r="C117" s="454" t="s">
        <v>257</v>
      </c>
      <c r="D117" s="454" t="s">
        <v>19835</v>
      </c>
      <c r="E117" s="455"/>
      <c r="F117" s="455" t="s">
        <v>14493</v>
      </c>
      <c r="G117" s="454" t="s">
        <v>19836</v>
      </c>
      <c r="H117" s="456" t="s">
        <v>8559</v>
      </c>
      <c r="I117" s="427">
        <v>19227</v>
      </c>
      <c r="J117" s="423">
        <v>14578</v>
      </c>
      <c r="K117" s="423">
        <v>8608</v>
      </c>
      <c r="L117" s="447">
        <v>0.31890519961586</v>
      </c>
      <c r="M117" s="427">
        <v>6559</v>
      </c>
      <c r="N117" s="423">
        <v>4463</v>
      </c>
      <c r="O117" s="423">
        <v>3261</v>
      </c>
      <c r="P117" s="447">
        <v>0.46963925610575902</v>
      </c>
    </row>
    <row r="118" spans="1:16" s="63" customFormat="1" ht="12" x14ac:dyDescent="0.2">
      <c r="A118" s="453" t="s">
        <v>14617</v>
      </c>
      <c r="B118" s="454"/>
      <c r="C118" s="454" t="s">
        <v>251</v>
      </c>
      <c r="D118" s="454" t="s">
        <v>20197</v>
      </c>
      <c r="E118" s="455"/>
      <c r="F118" s="455" t="s">
        <v>14616</v>
      </c>
      <c r="G118" s="454" t="s">
        <v>20198</v>
      </c>
      <c r="H118" s="456" t="s">
        <v>8559</v>
      </c>
      <c r="I118" s="427">
        <v>19090</v>
      </c>
      <c r="J118" s="423">
        <v>3844</v>
      </c>
      <c r="K118" s="423">
        <v>2616</v>
      </c>
      <c r="L118" s="447">
        <v>3.96618106139438</v>
      </c>
      <c r="M118" s="427">
        <v>2018</v>
      </c>
      <c r="N118" s="423">
        <v>1182</v>
      </c>
      <c r="O118" s="423">
        <v>793</v>
      </c>
      <c r="P118" s="447">
        <v>0.70727580372250398</v>
      </c>
    </row>
    <row r="119" spans="1:16" s="63" customFormat="1" ht="12" x14ac:dyDescent="0.2">
      <c r="A119" s="453" t="s">
        <v>14794</v>
      </c>
      <c r="B119" s="454" t="s">
        <v>9528</v>
      </c>
      <c r="C119" s="454" t="s">
        <v>249</v>
      </c>
      <c r="D119" s="454" t="s">
        <v>21567</v>
      </c>
      <c r="E119" s="455" t="s">
        <v>14793</v>
      </c>
      <c r="F119" s="455"/>
      <c r="G119" s="454" t="s">
        <v>21568</v>
      </c>
      <c r="H119" s="456" t="s">
        <v>8559</v>
      </c>
      <c r="I119" s="427">
        <v>18921</v>
      </c>
      <c r="J119" s="423">
        <v>16394</v>
      </c>
      <c r="K119" s="423">
        <v>14830</v>
      </c>
      <c r="L119" s="447">
        <v>0.15414175918018799</v>
      </c>
      <c r="M119" s="427">
        <v>6978</v>
      </c>
      <c r="N119" s="423">
        <v>6588</v>
      </c>
      <c r="O119" s="423">
        <v>5272</v>
      </c>
      <c r="P119" s="447">
        <v>5.9198542805100299E-2</v>
      </c>
    </row>
    <row r="120" spans="1:16" s="63" customFormat="1" ht="12" x14ac:dyDescent="0.2">
      <c r="A120" s="453" t="s">
        <v>14827</v>
      </c>
      <c r="B120" s="454" t="s">
        <v>9006</v>
      </c>
      <c r="C120" s="454" t="s">
        <v>253</v>
      </c>
      <c r="D120" s="454" t="s">
        <v>19970</v>
      </c>
      <c r="E120" s="455" t="s">
        <v>14826</v>
      </c>
      <c r="F120" s="455"/>
      <c r="G120" s="454" t="s">
        <v>19329</v>
      </c>
      <c r="H120" s="456" t="s">
        <v>8559</v>
      </c>
      <c r="I120" s="427">
        <v>18897</v>
      </c>
      <c r="J120" s="423">
        <v>15003</v>
      </c>
      <c r="K120" s="423">
        <v>13515</v>
      </c>
      <c r="L120" s="447">
        <v>0.259548090381924</v>
      </c>
      <c r="M120" s="427">
        <v>8903</v>
      </c>
      <c r="N120" s="423">
        <v>7440</v>
      </c>
      <c r="O120" s="423">
        <v>4825</v>
      </c>
      <c r="P120" s="447">
        <v>0.19663978494623599</v>
      </c>
    </row>
    <row r="121" spans="1:16" s="63" customFormat="1" ht="12" x14ac:dyDescent="0.2">
      <c r="A121" s="453" t="s">
        <v>14751</v>
      </c>
      <c r="B121" s="454" t="s">
        <v>11811</v>
      </c>
      <c r="C121" s="454" t="s">
        <v>252</v>
      </c>
      <c r="D121" s="454" t="s">
        <v>21629</v>
      </c>
      <c r="E121" s="455" t="s">
        <v>14750</v>
      </c>
      <c r="F121" s="455"/>
      <c r="G121" s="454" t="s">
        <v>21630</v>
      </c>
      <c r="H121" s="456" t="s">
        <v>8559</v>
      </c>
      <c r="I121" s="427">
        <v>18857</v>
      </c>
      <c r="J121" s="423">
        <v>15946</v>
      </c>
      <c r="K121" s="423">
        <v>13239</v>
      </c>
      <c r="L121" s="447">
        <v>0.18255361846231</v>
      </c>
      <c r="M121" s="427">
        <v>19706</v>
      </c>
      <c r="N121" s="423">
        <v>17279</v>
      </c>
      <c r="O121" s="423">
        <v>13977</v>
      </c>
      <c r="P121" s="447">
        <v>0.14045951733317899</v>
      </c>
    </row>
    <row r="122" spans="1:16" s="63" customFormat="1" ht="12" x14ac:dyDescent="0.2">
      <c r="A122" s="453" t="s">
        <v>14375</v>
      </c>
      <c r="B122" s="454" t="s">
        <v>11619</v>
      </c>
      <c r="C122" s="454" t="s">
        <v>372</v>
      </c>
      <c r="D122" s="454" t="s">
        <v>21711</v>
      </c>
      <c r="E122" s="455" t="s">
        <v>14374</v>
      </c>
      <c r="F122" s="455"/>
      <c r="G122" s="454" t="s">
        <v>21712</v>
      </c>
      <c r="H122" s="456" t="s">
        <v>8559</v>
      </c>
      <c r="I122" s="427">
        <v>18827</v>
      </c>
      <c r="J122" s="423">
        <v>15462</v>
      </c>
      <c r="K122" s="423">
        <v>13919</v>
      </c>
      <c r="L122" s="447">
        <v>0.217630319492951</v>
      </c>
      <c r="M122" s="427">
        <v>20104</v>
      </c>
      <c r="N122" s="423">
        <v>17992</v>
      </c>
      <c r="O122" s="423">
        <v>15458</v>
      </c>
      <c r="P122" s="447">
        <v>0.11738550466874199</v>
      </c>
    </row>
    <row r="123" spans="1:16" s="63" customFormat="1" ht="12" x14ac:dyDescent="0.2">
      <c r="A123" s="453" t="s">
        <v>13962</v>
      </c>
      <c r="B123" s="454" t="s">
        <v>11687</v>
      </c>
      <c r="C123" s="454" t="s">
        <v>251</v>
      </c>
      <c r="D123" s="454" t="s">
        <v>20563</v>
      </c>
      <c r="E123" s="455" t="s">
        <v>13961</v>
      </c>
      <c r="F123" s="455"/>
      <c r="G123" s="454" t="s">
        <v>20564</v>
      </c>
      <c r="H123" s="456" t="s">
        <v>8559</v>
      </c>
      <c r="I123" s="427">
        <v>18615</v>
      </c>
      <c r="J123" s="423">
        <v>15047</v>
      </c>
      <c r="K123" s="423">
        <v>13208</v>
      </c>
      <c r="L123" s="447">
        <v>0.237123679138699</v>
      </c>
      <c r="M123" s="427">
        <v>18177</v>
      </c>
      <c r="N123" s="423">
        <v>16177</v>
      </c>
      <c r="O123" s="423">
        <v>13477</v>
      </c>
      <c r="P123" s="447">
        <v>0.12363231748779099</v>
      </c>
    </row>
    <row r="124" spans="1:16" s="63" customFormat="1" ht="12" x14ac:dyDescent="0.2">
      <c r="A124" s="453" t="s">
        <v>13538</v>
      </c>
      <c r="B124" s="454" t="s">
        <v>11662</v>
      </c>
      <c r="C124" s="454" t="s">
        <v>252</v>
      </c>
      <c r="D124" s="454" t="s">
        <v>21627</v>
      </c>
      <c r="E124" s="455" t="s">
        <v>13537</v>
      </c>
      <c r="F124" s="455"/>
      <c r="G124" s="454" t="s">
        <v>21628</v>
      </c>
      <c r="H124" s="456" t="s">
        <v>8559</v>
      </c>
      <c r="I124" s="427">
        <v>18516</v>
      </c>
      <c r="J124" s="423">
        <v>13767</v>
      </c>
      <c r="K124" s="423">
        <v>7964</v>
      </c>
      <c r="L124" s="447">
        <v>0.34495532795816097</v>
      </c>
      <c r="M124" s="427">
        <v>26518</v>
      </c>
      <c r="N124" s="423">
        <v>22377</v>
      </c>
      <c r="O124" s="423">
        <v>17141</v>
      </c>
      <c r="P124" s="447">
        <v>0.185056084372347</v>
      </c>
    </row>
    <row r="125" spans="1:16" s="63" customFormat="1" ht="12" x14ac:dyDescent="0.2">
      <c r="A125" s="453" t="s">
        <v>14302</v>
      </c>
      <c r="B125" s="454"/>
      <c r="C125" s="454" t="s">
        <v>252</v>
      </c>
      <c r="D125" s="454" t="s">
        <v>17727</v>
      </c>
      <c r="E125" s="455"/>
      <c r="F125" s="455" t="s">
        <v>14301</v>
      </c>
      <c r="G125" s="454" t="s">
        <v>19400</v>
      </c>
      <c r="H125" s="456" t="s">
        <v>8559</v>
      </c>
      <c r="I125" s="427">
        <v>17600</v>
      </c>
      <c r="J125" s="423">
        <v>15263</v>
      </c>
      <c r="K125" s="423">
        <v>8138</v>
      </c>
      <c r="L125" s="447">
        <v>0.153115377055625</v>
      </c>
      <c r="M125" s="427">
        <v>12217</v>
      </c>
      <c r="N125" s="423">
        <v>10017</v>
      </c>
      <c r="O125" s="423">
        <v>6722</v>
      </c>
      <c r="P125" s="447">
        <v>0.21962663472097399</v>
      </c>
    </row>
    <row r="126" spans="1:16" s="63" customFormat="1" ht="12" x14ac:dyDescent="0.2">
      <c r="A126" s="453" t="s">
        <v>14861</v>
      </c>
      <c r="B126" s="454" t="s">
        <v>11640</v>
      </c>
      <c r="C126" s="454" t="s">
        <v>372</v>
      </c>
      <c r="D126" s="454" t="s">
        <v>19326</v>
      </c>
      <c r="E126" s="455" t="s">
        <v>14860</v>
      </c>
      <c r="F126" s="455"/>
      <c r="G126" s="454" t="s">
        <v>19327</v>
      </c>
      <c r="H126" s="456" t="s">
        <v>8559</v>
      </c>
      <c r="I126" s="427">
        <v>17405</v>
      </c>
      <c r="J126" s="423">
        <v>12416</v>
      </c>
      <c r="K126" s="423">
        <v>9660</v>
      </c>
      <c r="L126" s="447">
        <v>0.40182023195876299</v>
      </c>
      <c r="M126" s="427">
        <v>7269</v>
      </c>
      <c r="N126" s="423">
        <v>5962</v>
      </c>
      <c r="O126" s="423">
        <v>4758</v>
      </c>
      <c r="P126" s="447">
        <v>0.21922173767192199</v>
      </c>
    </row>
    <row r="127" spans="1:16" s="63" customFormat="1" ht="12" x14ac:dyDescent="0.2">
      <c r="A127" s="453" t="s">
        <v>14538</v>
      </c>
      <c r="B127" s="454" t="s">
        <v>11674</v>
      </c>
      <c r="C127" s="454" t="s">
        <v>14925</v>
      </c>
      <c r="D127" s="454" t="s">
        <v>20930</v>
      </c>
      <c r="E127" s="455" t="s">
        <v>14537</v>
      </c>
      <c r="F127" s="455"/>
      <c r="G127" s="454" t="s">
        <v>20931</v>
      </c>
      <c r="H127" s="456" t="s">
        <v>8559</v>
      </c>
      <c r="I127" s="427">
        <v>17227</v>
      </c>
      <c r="J127" s="423">
        <v>12898</v>
      </c>
      <c r="K127" s="423">
        <v>11536</v>
      </c>
      <c r="L127" s="447">
        <v>0.33563343153977399</v>
      </c>
      <c r="M127" s="427">
        <v>13968</v>
      </c>
      <c r="N127" s="423">
        <v>13252</v>
      </c>
      <c r="O127" s="423">
        <v>8963</v>
      </c>
      <c r="P127" s="447">
        <v>5.4029580440688299E-2</v>
      </c>
    </row>
    <row r="128" spans="1:16" s="63" customFormat="1" ht="12" x14ac:dyDescent="0.2">
      <c r="A128" s="453" t="s">
        <v>13428</v>
      </c>
      <c r="B128" s="454" t="s">
        <v>10225</v>
      </c>
      <c r="C128" s="454" t="s">
        <v>249</v>
      </c>
      <c r="D128" s="454" t="s">
        <v>18527</v>
      </c>
      <c r="E128" s="455" t="s">
        <v>13427</v>
      </c>
      <c r="F128" s="455"/>
      <c r="G128" s="454" t="s">
        <v>19243</v>
      </c>
      <c r="H128" s="456" t="s">
        <v>8559</v>
      </c>
      <c r="I128" s="427">
        <v>17030</v>
      </c>
      <c r="J128" s="423">
        <v>15102</v>
      </c>
      <c r="K128" s="423">
        <v>13916</v>
      </c>
      <c r="L128" s="447">
        <v>0.12766520990597299</v>
      </c>
      <c r="M128" s="427">
        <v>7181</v>
      </c>
      <c r="N128" s="423">
        <v>6622</v>
      </c>
      <c r="O128" s="423">
        <v>5403</v>
      </c>
      <c r="P128" s="447">
        <v>8.4415584415584499E-2</v>
      </c>
    </row>
    <row r="129" spans="1:16" s="63" customFormat="1" ht="12" x14ac:dyDescent="0.2">
      <c r="A129" s="453" t="s">
        <v>13915</v>
      </c>
      <c r="B129" s="454" t="s">
        <v>9517</v>
      </c>
      <c r="C129" s="454" t="s">
        <v>250</v>
      </c>
      <c r="D129" s="454" t="s">
        <v>20558</v>
      </c>
      <c r="E129" s="455" t="s">
        <v>13914</v>
      </c>
      <c r="F129" s="455"/>
      <c r="G129" s="454" t="s">
        <v>20559</v>
      </c>
      <c r="H129" s="456" t="s">
        <v>8559</v>
      </c>
      <c r="I129" s="427">
        <v>16896</v>
      </c>
      <c r="J129" s="423">
        <v>14801</v>
      </c>
      <c r="K129" s="423">
        <v>12320</v>
      </c>
      <c r="L129" s="447">
        <v>0.14154449023714599</v>
      </c>
      <c r="M129" s="427">
        <v>5902</v>
      </c>
      <c r="N129" s="423">
        <v>5690</v>
      </c>
      <c r="O129" s="423">
        <v>4608</v>
      </c>
      <c r="P129" s="447">
        <v>3.7258347978910401E-2</v>
      </c>
    </row>
    <row r="130" spans="1:16" s="63" customFormat="1" ht="12" x14ac:dyDescent="0.2">
      <c r="A130" s="453" t="s">
        <v>11622</v>
      </c>
      <c r="B130" s="454" t="s">
        <v>9876</v>
      </c>
      <c r="C130" s="454" t="s">
        <v>252</v>
      </c>
      <c r="D130" s="454" t="s">
        <v>21053</v>
      </c>
      <c r="E130" s="455" t="s">
        <v>11621</v>
      </c>
      <c r="F130" s="455"/>
      <c r="G130" s="454" t="s">
        <v>20188</v>
      </c>
      <c r="H130" s="456" t="s">
        <v>8559</v>
      </c>
      <c r="I130" s="427">
        <v>16850</v>
      </c>
      <c r="J130" s="423">
        <v>14229</v>
      </c>
      <c r="K130" s="423">
        <v>10712</v>
      </c>
      <c r="L130" s="447">
        <v>0.18420127907793901</v>
      </c>
      <c r="M130" s="427">
        <v>8797</v>
      </c>
      <c r="N130" s="423">
        <v>8269</v>
      </c>
      <c r="O130" s="423">
        <v>5414</v>
      </c>
      <c r="P130" s="447">
        <v>6.3852944733341396E-2</v>
      </c>
    </row>
    <row r="131" spans="1:16" s="63" customFormat="1" ht="12" x14ac:dyDescent="0.2">
      <c r="A131" s="453" t="s">
        <v>13645</v>
      </c>
      <c r="B131" s="454" t="s">
        <v>9582</v>
      </c>
      <c r="C131" s="454" t="s">
        <v>252</v>
      </c>
      <c r="D131" s="454" t="s">
        <v>21692</v>
      </c>
      <c r="E131" s="455" t="s">
        <v>13644</v>
      </c>
      <c r="F131" s="455"/>
      <c r="G131" s="454" t="s">
        <v>21027</v>
      </c>
      <c r="H131" s="456" t="s">
        <v>8559</v>
      </c>
      <c r="I131" s="427">
        <v>16774</v>
      </c>
      <c r="J131" s="423">
        <v>13396</v>
      </c>
      <c r="K131" s="423">
        <v>9840</v>
      </c>
      <c r="L131" s="447">
        <v>0.25216482532099099</v>
      </c>
      <c r="M131" s="427">
        <v>7999</v>
      </c>
      <c r="N131" s="423">
        <v>7321</v>
      </c>
      <c r="O131" s="423">
        <v>5276</v>
      </c>
      <c r="P131" s="447">
        <v>9.2610299139461699E-2</v>
      </c>
    </row>
    <row r="132" spans="1:16" s="63" customFormat="1" ht="12" x14ac:dyDescent="0.2">
      <c r="A132" s="453" t="s">
        <v>13709</v>
      </c>
      <c r="B132" s="454"/>
      <c r="C132" s="454" t="s">
        <v>255</v>
      </c>
      <c r="D132" s="454" t="s">
        <v>18370</v>
      </c>
      <c r="E132" s="455"/>
      <c r="F132" s="455" t="s">
        <v>13708</v>
      </c>
      <c r="G132" s="454" t="s">
        <v>19206</v>
      </c>
      <c r="H132" s="456" t="s">
        <v>8559</v>
      </c>
      <c r="I132" s="427">
        <v>16721</v>
      </c>
      <c r="J132" s="423">
        <v>13852</v>
      </c>
      <c r="K132" s="423">
        <v>6933</v>
      </c>
      <c r="L132" s="447">
        <v>0.207118105688709</v>
      </c>
      <c r="M132" s="427">
        <v>5665</v>
      </c>
      <c r="N132" s="423">
        <v>5195</v>
      </c>
      <c r="O132" s="423">
        <v>3338</v>
      </c>
      <c r="P132" s="447">
        <v>9.0471607314725602E-2</v>
      </c>
    </row>
    <row r="133" spans="1:16" s="63" customFormat="1" ht="12" x14ac:dyDescent="0.2">
      <c r="A133" s="453" t="s">
        <v>246</v>
      </c>
      <c r="B133" s="454" t="s">
        <v>9622</v>
      </c>
      <c r="C133" s="454" t="s">
        <v>249</v>
      </c>
      <c r="D133" s="454" t="s">
        <v>21087</v>
      </c>
      <c r="E133" s="455" t="s">
        <v>14891</v>
      </c>
      <c r="F133" s="455"/>
      <c r="G133" s="454" t="s">
        <v>21088</v>
      </c>
      <c r="H133" s="456" t="s">
        <v>8559</v>
      </c>
      <c r="I133" s="427">
        <v>16650</v>
      </c>
      <c r="J133" s="423">
        <v>20122</v>
      </c>
      <c r="K133" s="423">
        <v>7059</v>
      </c>
      <c r="L133" s="447">
        <v>-0.172547460491005</v>
      </c>
      <c r="M133" s="427">
        <v>42377</v>
      </c>
      <c r="N133" s="423">
        <v>45990</v>
      </c>
      <c r="O133" s="423">
        <v>34716</v>
      </c>
      <c r="P133" s="447">
        <v>-7.85605566427484E-2</v>
      </c>
    </row>
    <row r="134" spans="1:16" s="63" customFormat="1" ht="12" x14ac:dyDescent="0.2">
      <c r="A134" s="453" t="s">
        <v>11228</v>
      </c>
      <c r="B134" s="454"/>
      <c r="C134" s="454" t="s">
        <v>249</v>
      </c>
      <c r="D134" s="454" t="s">
        <v>18729</v>
      </c>
      <c r="E134" s="455"/>
      <c r="F134" s="455" t="s">
        <v>11227</v>
      </c>
      <c r="G134" s="454" t="s">
        <v>19455</v>
      </c>
      <c r="H134" s="456" t="s">
        <v>8559</v>
      </c>
      <c r="I134" s="427">
        <v>16389</v>
      </c>
      <c r="J134" s="423">
        <v>14434</v>
      </c>
      <c r="K134" s="423">
        <v>10721</v>
      </c>
      <c r="L134" s="447">
        <v>0.135444090342248</v>
      </c>
      <c r="M134" s="427">
        <v>2226</v>
      </c>
      <c r="N134" s="423">
        <v>1134</v>
      </c>
      <c r="O134" s="423">
        <v>823</v>
      </c>
      <c r="P134" s="447">
        <v>0.96296296296296302</v>
      </c>
    </row>
    <row r="135" spans="1:16" s="63" customFormat="1" ht="12" x14ac:dyDescent="0.2">
      <c r="A135" s="453" t="s">
        <v>14773</v>
      </c>
      <c r="B135" s="454" t="s">
        <v>12250</v>
      </c>
      <c r="C135" s="454" t="s">
        <v>258</v>
      </c>
      <c r="D135" s="454" t="s">
        <v>21623</v>
      </c>
      <c r="E135" s="455" t="s">
        <v>14772</v>
      </c>
      <c r="F135" s="455"/>
      <c r="G135" s="454" t="s">
        <v>21624</v>
      </c>
      <c r="H135" s="456" t="s">
        <v>8559</v>
      </c>
      <c r="I135" s="427">
        <v>16085</v>
      </c>
      <c r="J135" s="423">
        <v>15508</v>
      </c>
      <c r="K135" s="423">
        <v>12701</v>
      </c>
      <c r="L135" s="447">
        <v>3.7206603043590497E-2</v>
      </c>
      <c r="M135" s="427">
        <v>5911</v>
      </c>
      <c r="N135" s="423">
        <v>6446</v>
      </c>
      <c r="O135" s="423">
        <v>4315</v>
      </c>
      <c r="P135" s="447">
        <v>-8.2997207570586401E-2</v>
      </c>
    </row>
    <row r="136" spans="1:16" s="63" customFormat="1" ht="12" x14ac:dyDescent="0.2">
      <c r="A136" s="453" t="s">
        <v>14568</v>
      </c>
      <c r="B136" s="454" t="s">
        <v>9539</v>
      </c>
      <c r="C136" s="454" t="s">
        <v>249</v>
      </c>
      <c r="D136" s="454" t="s">
        <v>21089</v>
      </c>
      <c r="E136" s="455" t="s">
        <v>14567</v>
      </c>
      <c r="F136" s="455"/>
      <c r="G136" s="454" t="s">
        <v>21090</v>
      </c>
      <c r="H136" s="456" t="s">
        <v>8559</v>
      </c>
      <c r="I136" s="427">
        <v>15978</v>
      </c>
      <c r="J136" s="423">
        <v>13296</v>
      </c>
      <c r="K136" s="423">
        <v>12282</v>
      </c>
      <c r="L136" s="447">
        <v>0.201714801444043</v>
      </c>
      <c r="M136" s="427">
        <v>42007</v>
      </c>
      <c r="N136" s="423">
        <v>38118</v>
      </c>
      <c r="O136" s="423">
        <v>27794</v>
      </c>
      <c r="P136" s="447">
        <v>0.10202528988929099</v>
      </c>
    </row>
    <row r="137" spans="1:16" s="63" customFormat="1" ht="12" x14ac:dyDescent="0.2">
      <c r="A137" s="453" t="s">
        <v>13568</v>
      </c>
      <c r="B137" s="454" t="s">
        <v>9346</v>
      </c>
      <c r="C137" s="454" t="s">
        <v>254</v>
      </c>
      <c r="D137" s="454" t="s">
        <v>20970</v>
      </c>
      <c r="E137" s="455" t="s">
        <v>13567</v>
      </c>
      <c r="F137" s="455"/>
      <c r="G137" s="454" t="s">
        <v>19780</v>
      </c>
      <c r="H137" s="456" t="s">
        <v>8559</v>
      </c>
      <c r="I137" s="427">
        <v>15969</v>
      </c>
      <c r="J137" s="423">
        <v>15346</v>
      </c>
      <c r="K137" s="423">
        <v>10913</v>
      </c>
      <c r="L137" s="447">
        <v>4.0596898214518402E-2</v>
      </c>
      <c r="M137" s="427">
        <v>5566</v>
      </c>
      <c r="N137" s="423">
        <v>5213</v>
      </c>
      <c r="O137" s="423">
        <v>3802</v>
      </c>
      <c r="P137" s="447">
        <v>6.7715327066947897E-2</v>
      </c>
    </row>
    <row r="138" spans="1:16" s="63" customFormat="1" ht="12" x14ac:dyDescent="0.2">
      <c r="A138" s="453" t="s">
        <v>14715</v>
      </c>
      <c r="B138" s="454"/>
      <c r="C138" s="454" t="s">
        <v>249</v>
      </c>
      <c r="D138" s="454" t="s">
        <v>21100</v>
      </c>
      <c r="E138" s="455"/>
      <c r="F138" s="455" t="s">
        <v>14714</v>
      </c>
      <c r="G138" s="454" t="s">
        <v>19387</v>
      </c>
      <c r="H138" s="456" t="s">
        <v>8559</v>
      </c>
      <c r="I138" s="427">
        <v>15579</v>
      </c>
      <c r="J138" s="423">
        <v>13227</v>
      </c>
      <c r="K138" s="423">
        <v>9023</v>
      </c>
      <c r="L138" s="447">
        <v>0.17781809934225401</v>
      </c>
      <c r="M138" s="427">
        <v>10328</v>
      </c>
      <c r="N138" s="423">
        <v>8906</v>
      </c>
      <c r="O138" s="423">
        <v>6243</v>
      </c>
      <c r="P138" s="447">
        <v>0.15966763979339799</v>
      </c>
    </row>
    <row r="139" spans="1:16" s="63" customFormat="1" ht="12" x14ac:dyDescent="0.2">
      <c r="A139" s="453" t="s">
        <v>17022</v>
      </c>
      <c r="B139" s="454" t="s">
        <v>11593</v>
      </c>
      <c r="C139" s="454" t="s">
        <v>252</v>
      </c>
      <c r="D139" s="454" t="s">
        <v>20990</v>
      </c>
      <c r="E139" s="455" t="s">
        <v>14852</v>
      </c>
      <c r="F139" s="455"/>
      <c r="G139" s="454" t="s">
        <v>20585</v>
      </c>
      <c r="H139" s="456" t="s">
        <v>8559</v>
      </c>
      <c r="I139" s="427">
        <v>15511</v>
      </c>
      <c r="J139" s="423">
        <v>8686</v>
      </c>
      <c r="K139" s="423">
        <v>7884</v>
      </c>
      <c r="L139" s="447">
        <v>0.78574717936909999</v>
      </c>
      <c r="M139" s="427">
        <v>5208</v>
      </c>
      <c r="N139" s="423">
        <v>4428</v>
      </c>
      <c r="O139" s="423">
        <v>3647</v>
      </c>
      <c r="P139" s="447">
        <v>0.176151761517615</v>
      </c>
    </row>
    <row r="140" spans="1:16" s="63" customFormat="1" ht="12" x14ac:dyDescent="0.2">
      <c r="A140" s="453" t="s">
        <v>14395</v>
      </c>
      <c r="B140" s="454" t="s">
        <v>9839</v>
      </c>
      <c r="C140" s="454" t="s">
        <v>255</v>
      </c>
      <c r="D140" s="454" t="s">
        <v>20912</v>
      </c>
      <c r="E140" s="455" t="s">
        <v>14394</v>
      </c>
      <c r="F140" s="455"/>
      <c r="G140" s="454" t="s">
        <v>20913</v>
      </c>
      <c r="H140" s="456" t="s">
        <v>8559</v>
      </c>
      <c r="I140" s="427">
        <v>15398</v>
      </c>
      <c r="J140" s="423">
        <v>14365</v>
      </c>
      <c r="K140" s="423">
        <v>13115</v>
      </c>
      <c r="L140" s="447">
        <v>7.1910894535328798E-2</v>
      </c>
      <c r="M140" s="427">
        <v>4933</v>
      </c>
      <c r="N140" s="423">
        <v>4662</v>
      </c>
      <c r="O140" s="423">
        <v>3475</v>
      </c>
      <c r="P140" s="447">
        <v>5.8129558129558202E-2</v>
      </c>
    </row>
    <row r="141" spans="1:16" s="63" customFormat="1" ht="12" x14ac:dyDescent="0.2">
      <c r="A141" s="453" t="s">
        <v>13087</v>
      </c>
      <c r="B141" s="454"/>
      <c r="C141" s="454" t="s">
        <v>249</v>
      </c>
      <c r="D141" s="454" t="s">
        <v>21108</v>
      </c>
      <c r="E141" s="455"/>
      <c r="F141" s="455" t="s">
        <v>13086</v>
      </c>
      <c r="G141" s="454" t="s">
        <v>20393</v>
      </c>
      <c r="H141" s="456" t="s">
        <v>8559</v>
      </c>
      <c r="I141" s="427">
        <v>15196</v>
      </c>
      <c r="J141" s="423">
        <v>13617</v>
      </c>
      <c r="K141" s="423">
        <v>10470</v>
      </c>
      <c r="L141" s="447">
        <v>0.115957993684365</v>
      </c>
      <c r="M141" s="427">
        <v>2053</v>
      </c>
      <c r="N141" s="423">
        <v>1472</v>
      </c>
      <c r="O141" s="423">
        <v>968</v>
      </c>
      <c r="P141" s="447">
        <v>0.39470108695652201</v>
      </c>
    </row>
    <row r="142" spans="1:16" s="63" customFormat="1" ht="12" x14ac:dyDescent="0.2">
      <c r="A142" s="453" t="s">
        <v>14278</v>
      </c>
      <c r="B142" s="454" t="s">
        <v>9842</v>
      </c>
      <c r="C142" s="454" t="s">
        <v>257</v>
      </c>
      <c r="D142" s="454" t="s">
        <v>21007</v>
      </c>
      <c r="E142" s="455" t="s">
        <v>14277</v>
      </c>
      <c r="F142" s="455"/>
      <c r="G142" s="454" t="s">
        <v>21008</v>
      </c>
      <c r="H142" s="456" t="s">
        <v>8559</v>
      </c>
      <c r="I142" s="427">
        <v>15065</v>
      </c>
      <c r="J142" s="423">
        <v>12422</v>
      </c>
      <c r="K142" s="423">
        <v>10461</v>
      </c>
      <c r="L142" s="447">
        <v>0.21276767026243801</v>
      </c>
      <c r="M142" s="427">
        <v>10907</v>
      </c>
      <c r="N142" s="423">
        <v>10224</v>
      </c>
      <c r="O142" s="423">
        <v>8781</v>
      </c>
      <c r="P142" s="447">
        <v>6.6803599374021902E-2</v>
      </c>
    </row>
    <row r="143" spans="1:16" s="63" customFormat="1" ht="12" x14ac:dyDescent="0.2">
      <c r="A143" s="453" t="s">
        <v>14005</v>
      </c>
      <c r="B143" s="454"/>
      <c r="C143" s="454" t="s">
        <v>249</v>
      </c>
      <c r="D143" s="454" t="s">
        <v>21130</v>
      </c>
      <c r="E143" s="455"/>
      <c r="F143" s="455" t="s">
        <v>14004</v>
      </c>
      <c r="G143" s="454" t="s">
        <v>18735</v>
      </c>
      <c r="H143" s="456" t="s">
        <v>8559</v>
      </c>
      <c r="I143" s="427">
        <v>14978</v>
      </c>
      <c r="J143" s="423">
        <v>11191</v>
      </c>
      <c r="K143" s="423">
        <v>8149</v>
      </c>
      <c r="L143" s="447">
        <v>0.33839692610133099</v>
      </c>
      <c r="M143" s="427">
        <v>6845</v>
      </c>
      <c r="N143" s="423">
        <v>5103</v>
      </c>
      <c r="O143" s="423">
        <v>4265</v>
      </c>
      <c r="P143" s="447">
        <v>0.341367822849304</v>
      </c>
    </row>
    <row r="144" spans="1:16" s="63" customFormat="1" ht="12" x14ac:dyDescent="0.2">
      <c r="A144" s="453" t="s">
        <v>14749</v>
      </c>
      <c r="B144" s="454"/>
      <c r="C144" s="454" t="s">
        <v>251</v>
      </c>
      <c r="D144" s="454" t="s">
        <v>20406</v>
      </c>
      <c r="E144" s="455"/>
      <c r="F144" s="455" t="s">
        <v>14748</v>
      </c>
      <c r="G144" s="454" t="s">
        <v>19471</v>
      </c>
      <c r="H144" s="456" t="s">
        <v>8559</v>
      </c>
      <c r="I144" s="427">
        <v>14783</v>
      </c>
      <c r="J144" s="423">
        <v>13714</v>
      </c>
      <c r="K144" s="423">
        <v>10045</v>
      </c>
      <c r="L144" s="447">
        <v>7.7949540615429594E-2</v>
      </c>
      <c r="M144" s="427">
        <v>1812</v>
      </c>
      <c r="N144" s="423">
        <v>1743</v>
      </c>
      <c r="O144" s="423">
        <v>744</v>
      </c>
      <c r="P144" s="447">
        <v>3.9586919104991299E-2</v>
      </c>
    </row>
    <row r="145" spans="1:16" s="63" customFormat="1" ht="12" x14ac:dyDescent="0.2">
      <c r="A145" s="453" t="s">
        <v>14176</v>
      </c>
      <c r="B145" s="454"/>
      <c r="C145" s="454" t="s">
        <v>250</v>
      </c>
      <c r="D145" s="454" t="s">
        <v>19827</v>
      </c>
      <c r="E145" s="455"/>
      <c r="F145" s="455" t="s">
        <v>14175</v>
      </c>
      <c r="G145" s="454" t="s">
        <v>19828</v>
      </c>
      <c r="H145" s="456" t="s">
        <v>8559</v>
      </c>
      <c r="I145" s="427">
        <v>14757</v>
      </c>
      <c r="J145" s="423">
        <v>18104</v>
      </c>
      <c r="K145" s="423">
        <v>7678</v>
      </c>
      <c r="L145" s="447">
        <v>-0.18487627043747201</v>
      </c>
      <c r="M145" s="427">
        <v>2672</v>
      </c>
      <c r="N145" s="423">
        <v>2173</v>
      </c>
      <c r="O145" s="423">
        <v>1649</v>
      </c>
      <c r="P145" s="447">
        <v>0.229636447307869</v>
      </c>
    </row>
    <row r="146" spans="1:16" s="63" customFormat="1" ht="12" x14ac:dyDescent="0.2">
      <c r="A146" s="453" t="s">
        <v>13647</v>
      </c>
      <c r="B146" s="454" t="s">
        <v>9516</v>
      </c>
      <c r="C146" s="454" t="s">
        <v>252</v>
      </c>
      <c r="D146" s="454" t="s">
        <v>21675</v>
      </c>
      <c r="E146" s="455" t="s">
        <v>13646</v>
      </c>
      <c r="F146" s="455"/>
      <c r="G146" s="454" t="s">
        <v>21676</v>
      </c>
      <c r="H146" s="456" t="s">
        <v>8559</v>
      </c>
      <c r="I146" s="427">
        <v>14646</v>
      </c>
      <c r="J146" s="423">
        <v>11637</v>
      </c>
      <c r="K146" s="423">
        <v>8668</v>
      </c>
      <c r="L146" s="447">
        <v>0.25857179685485998</v>
      </c>
      <c r="M146" s="427">
        <v>7645</v>
      </c>
      <c r="N146" s="423">
        <v>6816</v>
      </c>
      <c r="O146" s="423">
        <v>5307</v>
      </c>
      <c r="P146" s="447">
        <v>0.12162558685446</v>
      </c>
    </row>
    <row r="147" spans="1:16" s="63" customFormat="1" ht="12" x14ac:dyDescent="0.2">
      <c r="A147" s="453" t="s">
        <v>13771</v>
      </c>
      <c r="B147" s="454" t="s">
        <v>9863</v>
      </c>
      <c r="C147" s="454" t="s">
        <v>251</v>
      </c>
      <c r="D147" s="454" t="s">
        <v>20928</v>
      </c>
      <c r="E147" s="455" t="s">
        <v>13770</v>
      </c>
      <c r="F147" s="455"/>
      <c r="G147" s="454" t="s">
        <v>20154</v>
      </c>
      <c r="H147" s="456" t="s">
        <v>8559</v>
      </c>
      <c r="I147" s="427">
        <v>14120</v>
      </c>
      <c r="J147" s="423">
        <v>11471</v>
      </c>
      <c r="K147" s="423">
        <v>10395</v>
      </c>
      <c r="L147" s="447">
        <v>0.230930171737425</v>
      </c>
      <c r="M147" s="427">
        <v>4163</v>
      </c>
      <c r="N147" s="423">
        <v>3859</v>
      </c>
      <c r="O147" s="423">
        <v>2647</v>
      </c>
      <c r="P147" s="447">
        <v>7.8776885203420494E-2</v>
      </c>
    </row>
    <row r="148" spans="1:16" s="63" customFormat="1" ht="12" x14ac:dyDescent="0.2">
      <c r="A148" s="453" t="s">
        <v>12145</v>
      </c>
      <c r="B148" s="454" t="s">
        <v>11690</v>
      </c>
      <c r="C148" s="454" t="s">
        <v>255</v>
      </c>
      <c r="D148" s="454" t="s">
        <v>21633</v>
      </c>
      <c r="E148" s="455" t="s">
        <v>12144</v>
      </c>
      <c r="F148" s="455"/>
      <c r="G148" s="454" t="s">
        <v>19282</v>
      </c>
      <c r="H148" s="456" t="s">
        <v>8559</v>
      </c>
      <c r="I148" s="427">
        <v>14093</v>
      </c>
      <c r="J148" s="423">
        <v>14945</v>
      </c>
      <c r="K148" s="423">
        <v>13864</v>
      </c>
      <c r="L148" s="447">
        <v>-5.7009033121445299E-2</v>
      </c>
      <c r="M148" s="427">
        <v>7260</v>
      </c>
      <c r="N148" s="423">
        <v>6848</v>
      </c>
      <c r="O148" s="423">
        <v>5054</v>
      </c>
      <c r="P148" s="447">
        <v>6.01635514018692E-2</v>
      </c>
    </row>
    <row r="149" spans="1:16" s="63" customFormat="1" ht="12" x14ac:dyDescent="0.2">
      <c r="A149" s="453" t="s">
        <v>14839</v>
      </c>
      <c r="B149" s="454" t="s">
        <v>11559</v>
      </c>
      <c r="C149" s="454" t="s">
        <v>249</v>
      </c>
      <c r="D149" s="454" t="s">
        <v>21560</v>
      </c>
      <c r="E149" s="455" t="s">
        <v>14838</v>
      </c>
      <c r="F149" s="455"/>
      <c r="G149" s="454" t="s">
        <v>19742</v>
      </c>
      <c r="H149" s="456" t="s">
        <v>8559</v>
      </c>
      <c r="I149" s="427">
        <v>14034</v>
      </c>
      <c r="J149" s="423">
        <v>11506</v>
      </c>
      <c r="K149" s="423">
        <v>4587</v>
      </c>
      <c r="L149" s="447">
        <v>0.21971145489309901</v>
      </c>
      <c r="M149" s="427">
        <v>2077</v>
      </c>
      <c r="N149" s="423">
        <v>1765</v>
      </c>
      <c r="O149" s="423">
        <v>1378</v>
      </c>
      <c r="P149" s="447">
        <v>0.17677053824362601</v>
      </c>
    </row>
    <row r="150" spans="1:16" s="63" customFormat="1" ht="12" x14ac:dyDescent="0.2">
      <c r="A150" s="453" t="s">
        <v>14823</v>
      </c>
      <c r="B150" s="454"/>
      <c r="C150" s="454" t="s">
        <v>251</v>
      </c>
      <c r="D150" s="454" t="s">
        <v>18680</v>
      </c>
      <c r="E150" s="455"/>
      <c r="F150" s="455" t="s">
        <v>14822</v>
      </c>
      <c r="G150" s="454" t="s">
        <v>19404</v>
      </c>
      <c r="H150" s="456" t="s">
        <v>8559</v>
      </c>
      <c r="I150" s="427">
        <v>13932</v>
      </c>
      <c r="J150" s="423">
        <v>11306</v>
      </c>
      <c r="K150" s="423">
        <v>10911</v>
      </c>
      <c r="L150" s="447">
        <v>0.232266053422961</v>
      </c>
      <c r="M150" s="427">
        <v>1586</v>
      </c>
      <c r="N150" s="423">
        <v>1144</v>
      </c>
      <c r="O150" s="423">
        <v>1019</v>
      </c>
      <c r="P150" s="447">
        <v>0.38636363636363602</v>
      </c>
    </row>
    <row r="151" spans="1:16" s="63" customFormat="1" ht="12" x14ac:dyDescent="0.2">
      <c r="A151" s="453" t="s">
        <v>13278</v>
      </c>
      <c r="B151" s="454" t="s">
        <v>13277</v>
      </c>
      <c r="C151" s="454" t="s">
        <v>14925</v>
      </c>
      <c r="D151" s="454" t="s">
        <v>21631</v>
      </c>
      <c r="E151" s="455" t="s">
        <v>13276</v>
      </c>
      <c r="F151" s="455"/>
      <c r="G151" s="454" t="s">
        <v>21632</v>
      </c>
      <c r="H151" s="456" t="s">
        <v>8559</v>
      </c>
      <c r="I151" s="427">
        <v>13890</v>
      </c>
      <c r="J151" s="423">
        <v>12838</v>
      </c>
      <c r="K151" s="423">
        <v>8888</v>
      </c>
      <c r="L151" s="447">
        <v>8.1944228072908604E-2</v>
      </c>
      <c r="M151" s="427">
        <v>9149</v>
      </c>
      <c r="N151" s="423">
        <v>8173</v>
      </c>
      <c r="O151" s="423">
        <v>5191</v>
      </c>
      <c r="P151" s="447">
        <v>0.11941759451853701</v>
      </c>
    </row>
    <row r="152" spans="1:16" s="63" customFormat="1" ht="12" x14ac:dyDescent="0.2">
      <c r="A152" s="453" t="s">
        <v>14248</v>
      </c>
      <c r="B152" s="454" t="s">
        <v>11572</v>
      </c>
      <c r="C152" s="454" t="s">
        <v>254</v>
      </c>
      <c r="D152" s="454" t="s">
        <v>21010</v>
      </c>
      <c r="E152" s="455" t="s">
        <v>14247</v>
      </c>
      <c r="F152" s="455"/>
      <c r="G152" s="454" t="s">
        <v>20588</v>
      </c>
      <c r="H152" s="456" t="s">
        <v>8559</v>
      </c>
      <c r="I152" s="427">
        <v>13854</v>
      </c>
      <c r="J152" s="423">
        <v>12099</v>
      </c>
      <c r="K152" s="423">
        <v>9676</v>
      </c>
      <c r="L152" s="447">
        <v>0.14505331019092499</v>
      </c>
      <c r="M152" s="427">
        <v>4947</v>
      </c>
      <c r="N152" s="423">
        <v>4663</v>
      </c>
      <c r="O152" s="423">
        <v>3353</v>
      </c>
      <c r="P152" s="447">
        <v>6.0904996783186699E-2</v>
      </c>
    </row>
    <row r="153" spans="1:16" s="63" customFormat="1" ht="12" x14ac:dyDescent="0.2">
      <c r="A153" s="453" t="s">
        <v>14739</v>
      </c>
      <c r="B153" s="454" t="s">
        <v>9576</v>
      </c>
      <c r="C153" s="454" t="s">
        <v>251</v>
      </c>
      <c r="D153" s="454" t="s">
        <v>19798</v>
      </c>
      <c r="E153" s="455" t="s">
        <v>14738</v>
      </c>
      <c r="F153" s="455"/>
      <c r="G153" s="454" t="s">
        <v>19799</v>
      </c>
      <c r="H153" s="456" t="s">
        <v>8559</v>
      </c>
      <c r="I153" s="427">
        <v>13622</v>
      </c>
      <c r="J153" s="423">
        <v>852</v>
      </c>
      <c r="K153" s="423">
        <v>9982</v>
      </c>
      <c r="L153" s="447">
        <v>14.988262910798101</v>
      </c>
      <c r="M153" s="427">
        <v>4201</v>
      </c>
      <c r="N153" s="423">
        <v>3607</v>
      </c>
      <c r="O153" s="423">
        <v>2815</v>
      </c>
      <c r="P153" s="447">
        <v>0.16467978929858601</v>
      </c>
    </row>
    <row r="154" spans="1:16" s="63" customFormat="1" ht="12" x14ac:dyDescent="0.2">
      <c r="A154" s="453" t="s">
        <v>14272</v>
      </c>
      <c r="B154" s="454"/>
      <c r="C154" s="454" t="s">
        <v>253</v>
      </c>
      <c r="D154" s="454" t="s">
        <v>20646</v>
      </c>
      <c r="E154" s="455"/>
      <c r="F154" s="455" t="s">
        <v>14271</v>
      </c>
      <c r="G154" s="454" t="s">
        <v>20647</v>
      </c>
      <c r="H154" s="456" t="s">
        <v>8559</v>
      </c>
      <c r="I154" s="427">
        <v>13605</v>
      </c>
      <c r="J154" s="423">
        <v>9691</v>
      </c>
      <c r="K154" s="423">
        <v>3021</v>
      </c>
      <c r="L154" s="447">
        <v>0.40387988855639301</v>
      </c>
      <c r="M154" s="427">
        <v>1259</v>
      </c>
      <c r="N154" s="423">
        <v>854</v>
      </c>
      <c r="O154" s="423">
        <v>417</v>
      </c>
      <c r="P154" s="447">
        <v>0.47423887587822</v>
      </c>
    </row>
    <row r="155" spans="1:16" s="63" customFormat="1" ht="12" x14ac:dyDescent="0.2">
      <c r="A155" s="453" t="s">
        <v>14626</v>
      </c>
      <c r="B155" s="454"/>
      <c r="C155" s="454" t="s">
        <v>249</v>
      </c>
      <c r="D155" s="454" t="s">
        <v>21816</v>
      </c>
      <c r="E155" s="455"/>
      <c r="F155" s="455" t="s">
        <v>14625</v>
      </c>
      <c r="G155" s="454" t="s">
        <v>19419</v>
      </c>
      <c r="H155" s="456" t="s">
        <v>8559</v>
      </c>
      <c r="I155" s="427">
        <v>13545</v>
      </c>
      <c r="J155" s="423">
        <v>10141</v>
      </c>
      <c r="K155" s="423">
        <v>7941</v>
      </c>
      <c r="L155" s="447">
        <v>0.33566709397495298</v>
      </c>
      <c r="M155" s="427">
        <v>5600</v>
      </c>
      <c r="N155" s="423">
        <v>4129</v>
      </c>
      <c r="O155" s="423">
        <v>3092</v>
      </c>
      <c r="P155" s="447">
        <v>0.35626059578590502</v>
      </c>
    </row>
    <row r="156" spans="1:16" s="63" customFormat="1" ht="12" x14ac:dyDescent="0.2">
      <c r="A156" s="453" t="s">
        <v>10877</v>
      </c>
      <c r="B156" s="454"/>
      <c r="C156" s="454" t="s">
        <v>255</v>
      </c>
      <c r="D156" s="454" t="s">
        <v>21176</v>
      </c>
      <c r="E156" s="455"/>
      <c r="F156" s="455" t="s">
        <v>10876</v>
      </c>
      <c r="G156" s="454" t="s">
        <v>21177</v>
      </c>
      <c r="H156" s="456" t="s">
        <v>8559</v>
      </c>
      <c r="I156" s="427">
        <v>13514</v>
      </c>
      <c r="J156" s="423">
        <v>9972</v>
      </c>
      <c r="K156" s="423">
        <v>7636</v>
      </c>
      <c r="L156" s="447">
        <v>0.35519454472523099</v>
      </c>
      <c r="M156" s="427">
        <v>1423</v>
      </c>
      <c r="N156" s="423">
        <v>1024</v>
      </c>
      <c r="O156" s="423">
        <v>621</v>
      </c>
      <c r="P156" s="447">
        <v>0.3896484375</v>
      </c>
    </row>
    <row r="157" spans="1:16" s="63" customFormat="1" ht="12" x14ac:dyDescent="0.2">
      <c r="A157" s="453" t="s">
        <v>14288</v>
      </c>
      <c r="B157" s="454" t="s">
        <v>11575</v>
      </c>
      <c r="C157" s="454" t="s">
        <v>257</v>
      </c>
      <c r="D157" s="454" t="s">
        <v>21695</v>
      </c>
      <c r="E157" s="455" t="s">
        <v>14287</v>
      </c>
      <c r="F157" s="455"/>
      <c r="G157" s="454" t="s">
        <v>21696</v>
      </c>
      <c r="H157" s="456" t="s">
        <v>8559</v>
      </c>
      <c r="I157" s="427">
        <v>13502</v>
      </c>
      <c r="J157" s="423">
        <v>11518</v>
      </c>
      <c r="K157" s="423">
        <v>10995</v>
      </c>
      <c r="L157" s="447">
        <v>0.1722521271054</v>
      </c>
      <c r="M157" s="427">
        <v>5607</v>
      </c>
      <c r="N157" s="423">
        <v>4706</v>
      </c>
      <c r="O157" s="423">
        <v>3753</v>
      </c>
      <c r="P157" s="447">
        <v>0.19145771355716101</v>
      </c>
    </row>
    <row r="158" spans="1:16" s="63" customFormat="1" ht="12" x14ac:dyDescent="0.2">
      <c r="A158" s="453" t="s">
        <v>13639</v>
      </c>
      <c r="B158" s="454"/>
      <c r="C158" s="454" t="s">
        <v>252</v>
      </c>
      <c r="D158" s="454" t="s">
        <v>21171</v>
      </c>
      <c r="E158" s="455"/>
      <c r="F158" s="455" t="s">
        <v>13638</v>
      </c>
      <c r="G158" s="454" t="s">
        <v>19274</v>
      </c>
      <c r="H158" s="456" t="s">
        <v>8559</v>
      </c>
      <c r="I158" s="427">
        <v>13483</v>
      </c>
      <c r="J158" s="423">
        <v>12882</v>
      </c>
      <c r="K158" s="423">
        <v>5783</v>
      </c>
      <c r="L158" s="447">
        <v>4.6654246235056797E-2</v>
      </c>
      <c r="M158" s="427">
        <v>10537</v>
      </c>
      <c r="N158" s="423">
        <v>9223</v>
      </c>
      <c r="O158" s="423">
        <v>5705</v>
      </c>
      <c r="P158" s="447">
        <v>0.14246991217608199</v>
      </c>
    </row>
    <row r="159" spans="1:16" s="63" customFormat="1" ht="12" x14ac:dyDescent="0.2">
      <c r="A159" s="453" t="s">
        <v>17926</v>
      </c>
      <c r="B159" s="454"/>
      <c r="C159" s="454" t="s">
        <v>17905</v>
      </c>
      <c r="D159" s="454" t="s">
        <v>19775</v>
      </c>
      <c r="E159" s="455"/>
      <c r="F159" s="455" t="s">
        <v>17927</v>
      </c>
      <c r="G159" s="454" t="s">
        <v>19776</v>
      </c>
      <c r="H159" s="456" t="s">
        <v>8559</v>
      </c>
      <c r="I159" s="427">
        <v>13222</v>
      </c>
      <c r="J159" s="423">
        <v>10005</v>
      </c>
      <c r="K159" s="423">
        <v>4412</v>
      </c>
      <c r="L159" s="447">
        <v>0.32153923038480797</v>
      </c>
      <c r="M159" s="427">
        <v>2447</v>
      </c>
      <c r="N159" s="423">
        <v>1558</v>
      </c>
      <c r="O159" s="423">
        <v>540</v>
      </c>
      <c r="P159" s="447">
        <v>0.57060333761232296</v>
      </c>
    </row>
    <row r="160" spans="1:16" s="63" customFormat="1" ht="12" x14ac:dyDescent="0.2">
      <c r="A160" s="453" t="s">
        <v>14508</v>
      </c>
      <c r="B160" s="454" t="s">
        <v>9633</v>
      </c>
      <c r="C160" s="454" t="s">
        <v>14925</v>
      </c>
      <c r="D160" s="454" t="s">
        <v>19757</v>
      </c>
      <c r="E160" s="455" t="s">
        <v>14507</v>
      </c>
      <c r="F160" s="455"/>
      <c r="G160" s="454" t="s">
        <v>19758</v>
      </c>
      <c r="H160" s="456" t="s">
        <v>8559</v>
      </c>
      <c r="I160" s="427">
        <v>13049</v>
      </c>
      <c r="J160" s="423">
        <v>10582</v>
      </c>
      <c r="K160" s="423">
        <v>7335</v>
      </c>
      <c r="L160" s="447">
        <v>0.23313173313173299</v>
      </c>
      <c r="M160" s="427">
        <v>2555</v>
      </c>
      <c r="N160" s="423">
        <v>1977</v>
      </c>
      <c r="O160" s="423">
        <v>941</v>
      </c>
      <c r="P160" s="447">
        <v>0.29236216489630801</v>
      </c>
    </row>
    <row r="161" spans="1:16" s="63" customFormat="1" ht="12" x14ac:dyDescent="0.2">
      <c r="A161" s="453" t="s">
        <v>13415</v>
      </c>
      <c r="B161" s="454" t="s">
        <v>11634</v>
      </c>
      <c r="C161" s="454" t="s">
        <v>258</v>
      </c>
      <c r="D161" s="454" t="s">
        <v>21036</v>
      </c>
      <c r="E161" s="455" t="s">
        <v>13414</v>
      </c>
      <c r="F161" s="455"/>
      <c r="G161" s="454" t="s">
        <v>21037</v>
      </c>
      <c r="H161" s="456" t="s">
        <v>8559</v>
      </c>
      <c r="I161" s="427">
        <v>12976</v>
      </c>
      <c r="J161" s="423">
        <v>11422</v>
      </c>
      <c r="K161" s="423">
        <v>9144</v>
      </c>
      <c r="L161" s="447">
        <v>0.136053230607599</v>
      </c>
      <c r="M161" s="427">
        <v>1591</v>
      </c>
      <c r="N161" s="423">
        <v>1651</v>
      </c>
      <c r="O161" s="423">
        <v>1269</v>
      </c>
      <c r="P161" s="447">
        <v>-3.6341611144760803E-2</v>
      </c>
    </row>
    <row r="162" spans="1:16" s="63" customFormat="1" ht="12" x14ac:dyDescent="0.2">
      <c r="A162" s="453" t="s">
        <v>14679</v>
      </c>
      <c r="B162" s="454"/>
      <c r="C162" s="454" t="s">
        <v>249</v>
      </c>
      <c r="D162" s="454" t="s">
        <v>20628</v>
      </c>
      <c r="E162" s="455"/>
      <c r="F162" s="455" t="s">
        <v>14678</v>
      </c>
      <c r="G162" s="454" t="s">
        <v>20629</v>
      </c>
      <c r="H162" s="456" t="s">
        <v>8559</v>
      </c>
      <c r="I162" s="427">
        <v>12966</v>
      </c>
      <c r="J162" s="423">
        <v>12137</v>
      </c>
      <c r="K162" s="423">
        <v>4760</v>
      </c>
      <c r="L162" s="447">
        <v>6.8303534646123404E-2</v>
      </c>
      <c r="M162" s="427">
        <v>1120</v>
      </c>
      <c r="N162" s="423">
        <v>1118</v>
      </c>
      <c r="O162" s="423">
        <v>798</v>
      </c>
      <c r="P162" s="447">
        <v>1.78890876565285E-3</v>
      </c>
    </row>
    <row r="163" spans="1:16" s="63" customFormat="1" ht="12" x14ac:dyDescent="0.2">
      <c r="A163" s="453" t="s">
        <v>14327</v>
      </c>
      <c r="B163" s="454" t="s">
        <v>14326</v>
      </c>
      <c r="C163" s="454" t="s">
        <v>255</v>
      </c>
      <c r="D163" s="454" t="s">
        <v>19984</v>
      </c>
      <c r="E163" s="455" t="s">
        <v>14325</v>
      </c>
      <c r="F163" s="455"/>
      <c r="G163" s="454" t="s">
        <v>19985</v>
      </c>
      <c r="H163" s="456" t="s">
        <v>8559</v>
      </c>
      <c r="I163" s="427">
        <v>12857</v>
      </c>
      <c r="J163" s="423">
        <v>12077</v>
      </c>
      <c r="K163" s="423">
        <v>29346</v>
      </c>
      <c r="L163" s="447">
        <v>6.4585575888051597E-2</v>
      </c>
      <c r="M163" s="427">
        <v>6627</v>
      </c>
      <c r="N163" s="423">
        <v>6971</v>
      </c>
      <c r="O163" s="423">
        <v>6923</v>
      </c>
      <c r="P163" s="447">
        <v>-4.93472959403242E-2</v>
      </c>
    </row>
    <row r="164" spans="1:16" s="63" customFormat="1" ht="12" x14ac:dyDescent="0.2">
      <c r="A164" s="453" t="s">
        <v>14787</v>
      </c>
      <c r="B164" s="454" t="s">
        <v>9559</v>
      </c>
      <c r="C164" s="454" t="s">
        <v>255</v>
      </c>
      <c r="D164" s="454" t="s">
        <v>20583</v>
      </c>
      <c r="E164" s="455" t="s">
        <v>14786</v>
      </c>
      <c r="F164" s="455"/>
      <c r="G164" s="454" t="s">
        <v>20584</v>
      </c>
      <c r="H164" s="456" t="s">
        <v>8559</v>
      </c>
      <c r="I164" s="427">
        <v>12815</v>
      </c>
      <c r="J164" s="423">
        <v>11096</v>
      </c>
      <c r="K164" s="423">
        <v>7175</v>
      </c>
      <c r="L164" s="447">
        <v>0.15492069214131199</v>
      </c>
      <c r="M164" s="427">
        <v>4771</v>
      </c>
      <c r="N164" s="423">
        <v>4679</v>
      </c>
      <c r="O164" s="423">
        <v>2970</v>
      </c>
      <c r="P164" s="447">
        <v>1.9662321008762501E-2</v>
      </c>
    </row>
    <row r="165" spans="1:16" s="63" customFormat="1" ht="12" x14ac:dyDescent="0.2">
      <c r="A165" s="453" t="s">
        <v>14777</v>
      </c>
      <c r="B165" s="454" t="s">
        <v>9536</v>
      </c>
      <c r="C165" s="454" t="s">
        <v>249</v>
      </c>
      <c r="D165" s="454" t="s">
        <v>21637</v>
      </c>
      <c r="E165" s="455" t="s">
        <v>14776</v>
      </c>
      <c r="F165" s="455"/>
      <c r="G165" s="454" t="s">
        <v>21638</v>
      </c>
      <c r="H165" s="456" t="s">
        <v>8559</v>
      </c>
      <c r="I165" s="427">
        <v>12801</v>
      </c>
      <c r="J165" s="423">
        <v>6823</v>
      </c>
      <c r="K165" s="423">
        <v>5003</v>
      </c>
      <c r="L165" s="447">
        <v>0.87615418437637405</v>
      </c>
      <c r="M165" s="427">
        <v>2720</v>
      </c>
      <c r="N165" s="423">
        <v>2708</v>
      </c>
      <c r="O165" s="423">
        <v>1868</v>
      </c>
      <c r="P165" s="447">
        <v>4.4313146233383501E-3</v>
      </c>
    </row>
    <row r="166" spans="1:16" s="63" customFormat="1" ht="12" x14ac:dyDescent="0.2">
      <c r="A166" s="453" t="s">
        <v>14371</v>
      </c>
      <c r="B166" s="454" t="s">
        <v>9660</v>
      </c>
      <c r="C166" s="454" t="s">
        <v>257</v>
      </c>
      <c r="D166" s="454" t="s">
        <v>20181</v>
      </c>
      <c r="E166" s="455" t="s">
        <v>14370</v>
      </c>
      <c r="F166" s="455"/>
      <c r="G166" s="454" t="s">
        <v>20182</v>
      </c>
      <c r="H166" s="456" t="s">
        <v>8559</v>
      </c>
      <c r="I166" s="427">
        <v>12799</v>
      </c>
      <c r="J166" s="423">
        <v>11793</v>
      </c>
      <c r="K166" s="423">
        <v>9557</v>
      </c>
      <c r="L166" s="447">
        <v>8.5304841855337904E-2</v>
      </c>
      <c r="M166" s="427">
        <v>21867</v>
      </c>
      <c r="N166" s="423">
        <v>19603</v>
      </c>
      <c r="O166" s="423">
        <v>15536</v>
      </c>
      <c r="P166" s="447">
        <v>0.11549252665408399</v>
      </c>
    </row>
    <row r="167" spans="1:16" s="63" customFormat="1" ht="12" x14ac:dyDescent="0.2">
      <c r="A167" s="453" t="s">
        <v>11457</v>
      </c>
      <c r="B167" s="454"/>
      <c r="C167" s="454" t="s">
        <v>254</v>
      </c>
      <c r="D167" s="454" t="s">
        <v>18686</v>
      </c>
      <c r="E167" s="455"/>
      <c r="F167" s="455" t="s">
        <v>11456</v>
      </c>
      <c r="G167" s="454" t="s">
        <v>19408</v>
      </c>
      <c r="H167" s="456" t="s">
        <v>8559</v>
      </c>
      <c r="I167" s="427">
        <v>12733</v>
      </c>
      <c r="J167" s="423">
        <v>10695</v>
      </c>
      <c r="K167" s="423">
        <v>6835</v>
      </c>
      <c r="L167" s="447">
        <v>0.19055633473585801</v>
      </c>
      <c r="M167" s="427">
        <v>1001</v>
      </c>
      <c r="N167" s="423">
        <v>852</v>
      </c>
      <c r="O167" s="423">
        <v>475</v>
      </c>
      <c r="P167" s="447">
        <v>0.174882629107981</v>
      </c>
    </row>
    <row r="168" spans="1:16" s="63" customFormat="1" ht="12" x14ac:dyDescent="0.2">
      <c r="A168" s="453" t="s">
        <v>13227</v>
      </c>
      <c r="B168" s="454"/>
      <c r="C168" s="454" t="s">
        <v>487</v>
      </c>
      <c r="D168" s="454" t="s">
        <v>18824</v>
      </c>
      <c r="E168" s="455"/>
      <c r="F168" s="455" t="s">
        <v>13226</v>
      </c>
      <c r="G168" s="454" t="s">
        <v>19536</v>
      </c>
      <c r="H168" s="456" t="s">
        <v>8559</v>
      </c>
      <c r="I168" s="427">
        <v>12655</v>
      </c>
      <c r="J168" s="423">
        <v>10816</v>
      </c>
      <c r="K168" s="423">
        <v>12238</v>
      </c>
      <c r="L168" s="447">
        <v>0.170025887573964</v>
      </c>
      <c r="M168" s="427">
        <v>1644</v>
      </c>
      <c r="N168" s="423">
        <v>2810</v>
      </c>
      <c r="O168" s="423">
        <v>2160</v>
      </c>
      <c r="P168" s="447">
        <v>-0.41494661921708198</v>
      </c>
    </row>
    <row r="169" spans="1:16" s="63" customFormat="1" ht="12" x14ac:dyDescent="0.2">
      <c r="A169" s="453" t="s">
        <v>11697</v>
      </c>
      <c r="B169" s="454" t="s">
        <v>9582</v>
      </c>
      <c r="C169" s="454" t="s">
        <v>252</v>
      </c>
      <c r="D169" s="454" t="s">
        <v>18643</v>
      </c>
      <c r="E169" s="455" t="s">
        <v>11696</v>
      </c>
      <c r="F169" s="455"/>
      <c r="G169" s="454" t="s">
        <v>19181</v>
      </c>
      <c r="H169" s="456" t="s">
        <v>8559</v>
      </c>
      <c r="I169" s="427">
        <v>12630</v>
      </c>
      <c r="J169" s="423">
        <v>10451</v>
      </c>
      <c r="K169" s="423">
        <v>6138</v>
      </c>
      <c r="L169" s="447">
        <v>0.208496794565113</v>
      </c>
      <c r="M169" s="427">
        <v>12222</v>
      </c>
      <c r="N169" s="423">
        <v>11617</v>
      </c>
      <c r="O169" s="423">
        <v>9886</v>
      </c>
      <c r="P169" s="447">
        <v>5.2078849961263697E-2</v>
      </c>
    </row>
    <row r="170" spans="1:16" s="63" customFormat="1" ht="12" x14ac:dyDescent="0.2">
      <c r="A170" s="453" t="s">
        <v>12079</v>
      </c>
      <c r="B170" s="454" t="s">
        <v>11634</v>
      </c>
      <c r="C170" s="454" t="s">
        <v>258</v>
      </c>
      <c r="D170" s="454" t="s">
        <v>20933</v>
      </c>
      <c r="E170" s="455" t="s">
        <v>12078</v>
      </c>
      <c r="F170" s="455"/>
      <c r="G170" s="454" t="s">
        <v>20934</v>
      </c>
      <c r="H170" s="456" t="s">
        <v>8559</v>
      </c>
      <c r="I170" s="427">
        <v>12559</v>
      </c>
      <c r="J170" s="423">
        <v>12018</v>
      </c>
      <c r="K170" s="423">
        <v>10297</v>
      </c>
      <c r="L170" s="447">
        <v>4.5015809618905098E-2</v>
      </c>
      <c r="M170" s="427">
        <v>2410</v>
      </c>
      <c r="N170" s="423">
        <v>2790</v>
      </c>
      <c r="O170" s="423">
        <v>1896</v>
      </c>
      <c r="P170" s="447">
        <v>-0.13620071684587801</v>
      </c>
    </row>
    <row r="171" spans="1:16" s="63" customFormat="1" ht="12" x14ac:dyDescent="0.2">
      <c r="A171" s="453" t="s">
        <v>14720</v>
      </c>
      <c r="B171" s="454"/>
      <c r="C171" s="454" t="s">
        <v>372</v>
      </c>
      <c r="D171" s="454" t="s">
        <v>18751</v>
      </c>
      <c r="E171" s="455"/>
      <c r="F171" s="455" t="s">
        <v>14719</v>
      </c>
      <c r="G171" s="454" t="s">
        <v>19475</v>
      </c>
      <c r="H171" s="456" t="s">
        <v>8559</v>
      </c>
      <c r="I171" s="427">
        <v>12485</v>
      </c>
      <c r="J171" s="423">
        <v>10800</v>
      </c>
      <c r="K171" s="423">
        <v>7729</v>
      </c>
      <c r="L171" s="447">
        <v>0.156018518518519</v>
      </c>
      <c r="M171" s="427">
        <v>4081</v>
      </c>
      <c r="N171" s="423">
        <v>3840</v>
      </c>
      <c r="O171" s="423">
        <v>2815</v>
      </c>
      <c r="P171" s="447">
        <v>6.2760416666666693E-2</v>
      </c>
    </row>
    <row r="172" spans="1:16" s="63" customFormat="1" ht="12" x14ac:dyDescent="0.2">
      <c r="A172" s="453" t="s">
        <v>14660</v>
      </c>
      <c r="B172" s="454" t="s">
        <v>9445</v>
      </c>
      <c r="C172" s="454" t="s">
        <v>371</v>
      </c>
      <c r="D172" s="454" t="s">
        <v>21076</v>
      </c>
      <c r="E172" s="455" t="s">
        <v>14659</v>
      </c>
      <c r="F172" s="455"/>
      <c r="G172" s="454" t="s">
        <v>21077</v>
      </c>
      <c r="H172" s="456" t="s">
        <v>8559</v>
      </c>
      <c r="I172" s="427">
        <v>12483</v>
      </c>
      <c r="J172" s="423">
        <v>10385</v>
      </c>
      <c r="K172" s="423">
        <v>8330</v>
      </c>
      <c r="L172" s="447">
        <v>0.20202214732787699</v>
      </c>
      <c r="M172" s="427">
        <v>23281</v>
      </c>
      <c r="N172" s="423">
        <v>22984</v>
      </c>
      <c r="O172" s="423">
        <v>19306</v>
      </c>
      <c r="P172" s="447">
        <v>1.2922032718412701E-2</v>
      </c>
    </row>
    <row r="173" spans="1:16" s="63" customFormat="1" ht="12" x14ac:dyDescent="0.2">
      <c r="A173" s="453" t="s">
        <v>13114</v>
      </c>
      <c r="B173" s="454" t="s">
        <v>9346</v>
      </c>
      <c r="C173" s="454" t="s">
        <v>254</v>
      </c>
      <c r="D173" s="454" t="s">
        <v>20971</v>
      </c>
      <c r="E173" s="455" t="s">
        <v>13113</v>
      </c>
      <c r="F173" s="455"/>
      <c r="G173" s="454" t="s">
        <v>20972</v>
      </c>
      <c r="H173" s="456" t="s">
        <v>8559</v>
      </c>
      <c r="I173" s="427">
        <v>12468</v>
      </c>
      <c r="J173" s="423">
        <v>18329</v>
      </c>
      <c r="K173" s="423">
        <v>4323</v>
      </c>
      <c r="L173" s="447">
        <v>-0.31976649026133502</v>
      </c>
      <c r="M173" s="427">
        <v>2987</v>
      </c>
      <c r="N173" s="423">
        <v>3062</v>
      </c>
      <c r="O173" s="423">
        <v>2340</v>
      </c>
      <c r="P173" s="447">
        <v>-2.4493794905290699E-2</v>
      </c>
    </row>
    <row r="174" spans="1:16" s="63" customFormat="1" ht="12" x14ac:dyDescent="0.2">
      <c r="A174" s="453" t="s">
        <v>11186</v>
      </c>
      <c r="B174" s="454"/>
      <c r="C174" s="454" t="s">
        <v>252</v>
      </c>
      <c r="D174" s="454" t="s">
        <v>18737</v>
      </c>
      <c r="E174" s="455"/>
      <c r="F174" s="455" t="s">
        <v>11185</v>
      </c>
      <c r="G174" s="454" t="s">
        <v>18177</v>
      </c>
      <c r="H174" s="456" t="s">
        <v>8559</v>
      </c>
      <c r="I174" s="427">
        <v>12452</v>
      </c>
      <c r="J174" s="423">
        <v>3560</v>
      </c>
      <c r="K174" s="423">
        <v>2403</v>
      </c>
      <c r="L174" s="447">
        <v>2.4977528089887602</v>
      </c>
      <c r="M174" s="427">
        <v>2310</v>
      </c>
      <c r="N174" s="423">
        <v>1254</v>
      </c>
      <c r="O174" s="423">
        <v>1050</v>
      </c>
      <c r="P174" s="447">
        <v>0.84210526315789502</v>
      </c>
    </row>
    <row r="175" spans="1:16" s="63" customFormat="1" ht="12" x14ac:dyDescent="0.2">
      <c r="A175" s="453" t="s">
        <v>14341</v>
      </c>
      <c r="B175" s="454" t="s">
        <v>9006</v>
      </c>
      <c r="C175" s="454" t="s">
        <v>253</v>
      </c>
      <c r="D175" s="454" t="s">
        <v>21051</v>
      </c>
      <c r="E175" s="455" t="s">
        <v>14340</v>
      </c>
      <c r="F175" s="455"/>
      <c r="G175" s="454" t="s">
        <v>21052</v>
      </c>
      <c r="H175" s="456" t="s">
        <v>8559</v>
      </c>
      <c r="I175" s="427">
        <v>12064</v>
      </c>
      <c r="J175" s="423">
        <v>9755</v>
      </c>
      <c r="K175" s="423">
        <v>8200</v>
      </c>
      <c r="L175" s="447">
        <v>0.23669912865197301</v>
      </c>
      <c r="M175" s="427">
        <v>6015</v>
      </c>
      <c r="N175" s="423">
        <v>3605</v>
      </c>
      <c r="O175" s="423">
        <v>2758</v>
      </c>
      <c r="P175" s="447">
        <v>0.66851595006934805</v>
      </c>
    </row>
    <row r="176" spans="1:16" s="63" customFormat="1" ht="12" x14ac:dyDescent="0.2">
      <c r="A176" s="453" t="s">
        <v>14804</v>
      </c>
      <c r="B176" s="454"/>
      <c r="C176" s="454" t="s">
        <v>371</v>
      </c>
      <c r="D176" s="454" t="s">
        <v>21808</v>
      </c>
      <c r="E176" s="455"/>
      <c r="F176" s="455" t="s">
        <v>14803</v>
      </c>
      <c r="G176" s="454" t="s">
        <v>21809</v>
      </c>
      <c r="H176" s="456" t="s">
        <v>8559</v>
      </c>
      <c r="I176" s="427">
        <v>11821</v>
      </c>
      <c r="J176" s="423">
        <v>9427</v>
      </c>
      <c r="K176" s="423">
        <v>6416</v>
      </c>
      <c r="L176" s="447">
        <v>0.25395141614511502</v>
      </c>
      <c r="M176" s="427">
        <v>11972</v>
      </c>
      <c r="N176" s="423">
        <v>10388</v>
      </c>
      <c r="O176" s="423">
        <v>7177</v>
      </c>
      <c r="P176" s="447">
        <v>0.15248363496341899</v>
      </c>
    </row>
    <row r="177" spans="1:16" s="63" customFormat="1" ht="12" x14ac:dyDescent="0.2">
      <c r="A177" s="453" t="s">
        <v>13487</v>
      </c>
      <c r="B177" s="454"/>
      <c r="C177" s="454" t="s">
        <v>249</v>
      </c>
      <c r="D177" s="454" t="s">
        <v>21107</v>
      </c>
      <c r="E177" s="455"/>
      <c r="F177" s="455" t="s">
        <v>13486</v>
      </c>
      <c r="G177" s="454" t="s">
        <v>19398</v>
      </c>
      <c r="H177" s="456" t="s">
        <v>8559</v>
      </c>
      <c r="I177" s="427">
        <v>11715</v>
      </c>
      <c r="J177" s="423">
        <v>5957</v>
      </c>
      <c r="K177" s="423">
        <v>5584</v>
      </c>
      <c r="L177" s="447">
        <v>0.96659392311566195</v>
      </c>
      <c r="M177" s="427">
        <v>13739</v>
      </c>
      <c r="N177" s="423">
        <v>12093</v>
      </c>
      <c r="O177" s="423">
        <v>8981</v>
      </c>
      <c r="P177" s="447">
        <v>0.136111800215</v>
      </c>
    </row>
    <row r="178" spans="1:16" s="63" customFormat="1" ht="12" x14ac:dyDescent="0.2">
      <c r="A178" s="453" t="s">
        <v>14000</v>
      </c>
      <c r="B178" s="454" t="s">
        <v>11659</v>
      </c>
      <c r="C178" s="454" t="s">
        <v>254</v>
      </c>
      <c r="D178" s="454" t="s">
        <v>20354</v>
      </c>
      <c r="E178" s="455" t="s">
        <v>13999</v>
      </c>
      <c r="F178" s="455"/>
      <c r="G178" s="454" t="s">
        <v>20355</v>
      </c>
      <c r="H178" s="456" t="s">
        <v>8559</v>
      </c>
      <c r="I178" s="427">
        <v>11629</v>
      </c>
      <c r="J178" s="423">
        <v>11820</v>
      </c>
      <c r="K178" s="423">
        <v>10073</v>
      </c>
      <c r="L178" s="447">
        <v>-1.61590524534687E-2</v>
      </c>
      <c r="M178" s="427">
        <v>4444</v>
      </c>
      <c r="N178" s="423">
        <v>5045</v>
      </c>
      <c r="O178" s="423">
        <v>3638</v>
      </c>
      <c r="P178" s="447">
        <v>-0.119127849355798</v>
      </c>
    </row>
    <row r="179" spans="1:16" s="63" customFormat="1" ht="12" x14ac:dyDescent="0.2">
      <c r="A179" s="453" t="s">
        <v>12195</v>
      </c>
      <c r="B179" s="454" t="s">
        <v>12194</v>
      </c>
      <c r="C179" s="454" t="s">
        <v>254</v>
      </c>
      <c r="D179" s="454" t="s">
        <v>21607</v>
      </c>
      <c r="E179" s="455" t="s">
        <v>12193</v>
      </c>
      <c r="F179" s="455"/>
      <c r="G179" s="454" t="s">
        <v>21608</v>
      </c>
      <c r="H179" s="456" t="s">
        <v>8559</v>
      </c>
      <c r="I179" s="427">
        <v>11561</v>
      </c>
      <c r="J179" s="423">
        <v>12361</v>
      </c>
      <c r="K179" s="423">
        <v>9037</v>
      </c>
      <c r="L179" s="447">
        <v>-6.4719682873553896E-2</v>
      </c>
      <c r="M179" s="427">
        <v>5855</v>
      </c>
      <c r="N179" s="423">
        <v>6077</v>
      </c>
      <c r="O179" s="423">
        <v>4214</v>
      </c>
      <c r="P179" s="447">
        <v>-3.6531183149580398E-2</v>
      </c>
    </row>
    <row r="180" spans="1:16" s="63" customFormat="1" ht="12" x14ac:dyDescent="0.2">
      <c r="A180" s="453" t="s">
        <v>14074</v>
      </c>
      <c r="B180" s="454"/>
      <c r="C180" s="454" t="s">
        <v>249</v>
      </c>
      <c r="D180" s="454" t="s">
        <v>18794</v>
      </c>
      <c r="E180" s="455"/>
      <c r="F180" s="455" t="s">
        <v>14073</v>
      </c>
      <c r="G180" s="454" t="s">
        <v>19507</v>
      </c>
      <c r="H180" s="456" t="s">
        <v>8559</v>
      </c>
      <c r="I180" s="427">
        <v>11492</v>
      </c>
      <c r="J180" s="423">
        <v>10459</v>
      </c>
      <c r="K180" s="423">
        <v>5692</v>
      </c>
      <c r="L180" s="447">
        <v>9.8766612486853395E-2</v>
      </c>
      <c r="M180" s="427">
        <v>432</v>
      </c>
      <c r="N180" s="423">
        <v>413</v>
      </c>
      <c r="O180" s="423">
        <v>101</v>
      </c>
      <c r="P180" s="447">
        <v>4.6004842615012101E-2</v>
      </c>
    </row>
    <row r="181" spans="1:16" s="63" customFormat="1" ht="12" x14ac:dyDescent="0.2">
      <c r="A181" s="453" t="s">
        <v>14798</v>
      </c>
      <c r="B181" s="454" t="s">
        <v>11839</v>
      </c>
      <c r="C181" s="454" t="s">
        <v>251</v>
      </c>
      <c r="D181" s="454" t="s">
        <v>20555</v>
      </c>
      <c r="E181" s="455" t="s">
        <v>14797</v>
      </c>
      <c r="F181" s="455"/>
      <c r="G181" s="454" t="s">
        <v>20556</v>
      </c>
      <c r="H181" s="456" t="s">
        <v>8559</v>
      </c>
      <c r="I181" s="427">
        <v>11406</v>
      </c>
      <c r="J181" s="423">
        <v>10139</v>
      </c>
      <c r="K181" s="423">
        <v>11303</v>
      </c>
      <c r="L181" s="447">
        <v>0.12496301410395499</v>
      </c>
      <c r="M181" s="427">
        <v>5576</v>
      </c>
      <c r="N181" s="423">
        <v>5181</v>
      </c>
      <c r="O181" s="423">
        <v>4325</v>
      </c>
      <c r="P181" s="447">
        <v>7.6240108087241895E-2</v>
      </c>
    </row>
    <row r="182" spans="1:16" s="63" customFormat="1" ht="12" x14ac:dyDescent="0.2">
      <c r="A182" s="453" t="s">
        <v>10752</v>
      </c>
      <c r="B182" s="454"/>
      <c r="C182" s="454" t="s">
        <v>14925</v>
      </c>
      <c r="D182" s="454" t="s">
        <v>19855</v>
      </c>
      <c r="E182" s="455"/>
      <c r="F182" s="455" t="s">
        <v>10751</v>
      </c>
      <c r="G182" s="454" t="s">
        <v>19856</v>
      </c>
      <c r="H182" s="456" t="s">
        <v>8559</v>
      </c>
      <c r="I182" s="427">
        <v>11312</v>
      </c>
      <c r="J182" s="423">
        <v>423</v>
      </c>
      <c r="K182" s="423">
        <v>367</v>
      </c>
      <c r="L182" s="447">
        <v>25.742316784869999</v>
      </c>
      <c r="M182" s="427">
        <v>3730</v>
      </c>
      <c r="N182" s="423">
        <v>3511</v>
      </c>
      <c r="O182" s="423">
        <v>2902</v>
      </c>
      <c r="P182" s="447">
        <v>6.2375391626317202E-2</v>
      </c>
    </row>
    <row r="183" spans="1:16" s="63" customFormat="1" ht="12" x14ac:dyDescent="0.2">
      <c r="A183" s="453" t="s">
        <v>13265</v>
      </c>
      <c r="B183" s="454" t="s">
        <v>9604</v>
      </c>
      <c r="C183" s="454" t="s">
        <v>253</v>
      </c>
      <c r="D183" s="454" t="s">
        <v>20352</v>
      </c>
      <c r="E183" s="455" t="s">
        <v>13264</v>
      </c>
      <c r="F183" s="455"/>
      <c r="G183" s="454" t="s">
        <v>20353</v>
      </c>
      <c r="H183" s="456" t="s">
        <v>8559</v>
      </c>
      <c r="I183" s="427">
        <v>11203</v>
      </c>
      <c r="J183" s="423">
        <v>14055</v>
      </c>
      <c r="K183" s="423">
        <v>9835</v>
      </c>
      <c r="L183" s="447">
        <v>-0.202917111348275</v>
      </c>
      <c r="M183" s="427">
        <v>5475</v>
      </c>
      <c r="N183" s="423">
        <v>6084</v>
      </c>
      <c r="O183" s="423">
        <v>3960</v>
      </c>
      <c r="P183" s="447">
        <v>-0.100098619329389</v>
      </c>
    </row>
    <row r="184" spans="1:16" s="63" customFormat="1" ht="12" x14ac:dyDescent="0.2">
      <c r="A184" s="453" t="s">
        <v>14064</v>
      </c>
      <c r="B184" s="454"/>
      <c r="C184" s="454" t="s">
        <v>250</v>
      </c>
      <c r="D184" s="454" t="s">
        <v>21760</v>
      </c>
      <c r="E184" s="455"/>
      <c r="F184" s="455" t="s">
        <v>14063</v>
      </c>
      <c r="G184" s="454" t="s">
        <v>21761</v>
      </c>
      <c r="H184" s="456" t="s">
        <v>8559</v>
      </c>
      <c r="I184" s="427">
        <v>11177</v>
      </c>
      <c r="J184" s="423">
        <v>13291</v>
      </c>
      <c r="K184" s="423">
        <v>4380</v>
      </c>
      <c r="L184" s="447">
        <v>-0.15905499962380601</v>
      </c>
      <c r="M184" s="427">
        <v>2851</v>
      </c>
      <c r="N184" s="423">
        <v>2697</v>
      </c>
      <c r="O184" s="423">
        <v>1983</v>
      </c>
      <c r="P184" s="447">
        <v>5.7100482017056003E-2</v>
      </c>
    </row>
    <row r="185" spans="1:16" s="63" customFormat="1" ht="12" x14ac:dyDescent="0.2">
      <c r="A185" s="453" t="s">
        <v>13089</v>
      </c>
      <c r="B185" s="454" t="s">
        <v>9231</v>
      </c>
      <c r="C185" s="454" t="s">
        <v>14925</v>
      </c>
      <c r="D185" s="454" t="s">
        <v>21094</v>
      </c>
      <c r="E185" s="455" t="s">
        <v>13088</v>
      </c>
      <c r="F185" s="455"/>
      <c r="G185" s="454" t="s">
        <v>21095</v>
      </c>
      <c r="H185" s="456" t="s">
        <v>8559</v>
      </c>
      <c r="I185" s="427">
        <v>11134</v>
      </c>
      <c r="J185" s="423">
        <v>8551</v>
      </c>
      <c r="K185" s="423">
        <v>4678</v>
      </c>
      <c r="L185" s="447">
        <v>0.30206993334113003</v>
      </c>
      <c r="M185" s="427">
        <v>6238</v>
      </c>
      <c r="N185" s="423">
        <v>5900</v>
      </c>
      <c r="O185" s="423">
        <v>4247</v>
      </c>
      <c r="P185" s="447">
        <v>5.72881355932204E-2</v>
      </c>
    </row>
    <row r="186" spans="1:16" s="63" customFormat="1" ht="12" x14ac:dyDescent="0.2">
      <c r="A186" s="453" t="s">
        <v>14769</v>
      </c>
      <c r="B186" s="454"/>
      <c r="C186" s="454" t="s">
        <v>252</v>
      </c>
      <c r="D186" s="454" t="s">
        <v>19310</v>
      </c>
      <c r="E186" s="455"/>
      <c r="F186" s="455" t="s">
        <v>14768</v>
      </c>
      <c r="G186" s="454" t="s">
        <v>19311</v>
      </c>
      <c r="H186" s="456" t="s">
        <v>8559</v>
      </c>
      <c r="I186" s="427">
        <v>10997</v>
      </c>
      <c r="J186" s="423">
        <v>8165</v>
      </c>
      <c r="K186" s="423">
        <v>5904</v>
      </c>
      <c r="L186" s="447">
        <v>0.346846295162278</v>
      </c>
      <c r="M186" s="427">
        <v>3109</v>
      </c>
      <c r="N186" s="423">
        <v>2473</v>
      </c>
      <c r="O186" s="423">
        <v>1783</v>
      </c>
      <c r="P186" s="447">
        <v>0.257177517185605</v>
      </c>
    </row>
    <row r="187" spans="1:16" s="63" customFormat="1" ht="12" x14ac:dyDescent="0.2">
      <c r="A187" s="453" t="s">
        <v>11886</v>
      </c>
      <c r="B187" s="454" t="s">
        <v>9852</v>
      </c>
      <c r="C187" s="454" t="s">
        <v>252</v>
      </c>
      <c r="D187" s="454" t="s">
        <v>20576</v>
      </c>
      <c r="E187" s="455" t="s">
        <v>11885</v>
      </c>
      <c r="F187" s="455"/>
      <c r="G187" s="454" t="s">
        <v>20577</v>
      </c>
      <c r="H187" s="456" t="s">
        <v>8559</v>
      </c>
      <c r="I187" s="427">
        <v>10991</v>
      </c>
      <c r="J187" s="423">
        <v>8259</v>
      </c>
      <c r="K187" s="423">
        <v>6616</v>
      </c>
      <c r="L187" s="447">
        <v>0.33079065262138302</v>
      </c>
      <c r="M187" s="427">
        <v>5143</v>
      </c>
      <c r="N187" s="423">
        <v>4371</v>
      </c>
      <c r="O187" s="423">
        <v>3424</v>
      </c>
      <c r="P187" s="447">
        <v>0.17661862274079199</v>
      </c>
    </row>
    <row r="188" spans="1:16" s="63" customFormat="1" ht="12" x14ac:dyDescent="0.2">
      <c r="A188" s="453" t="s">
        <v>11441</v>
      </c>
      <c r="B188" s="454"/>
      <c r="C188" s="454" t="s">
        <v>249</v>
      </c>
      <c r="D188" s="454" t="s">
        <v>19411</v>
      </c>
      <c r="E188" s="455"/>
      <c r="F188" s="455" t="s">
        <v>11440</v>
      </c>
      <c r="G188" s="454" t="s">
        <v>19366</v>
      </c>
      <c r="H188" s="456" t="s">
        <v>8559</v>
      </c>
      <c r="I188" s="427">
        <v>10666</v>
      </c>
      <c r="J188" s="423">
        <v>8131</v>
      </c>
      <c r="K188" s="423">
        <v>6559</v>
      </c>
      <c r="L188" s="447">
        <v>0.31176977001598799</v>
      </c>
      <c r="M188" s="427">
        <v>4943</v>
      </c>
      <c r="N188" s="423">
        <v>2937</v>
      </c>
      <c r="O188" s="423">
        <v>2233</v>
      </c>
      <c r="P188" s="447">
        <v>0.68300987402111002</v>
      </c>
    </row>
    <row r="189" spans="1:16" s="63" customFormat="1" ht="12" x14ac:dyDescent="0.2">
      <c r="A189" s="453" t="s">
        <v>13566</v>
      </c>
      <c r="B189" s="454" t="s">
        <v>9598</v>
      </c>
      <c r="C189" s="454" t="s">
        <v>253</v>
      </c>
      <c r="D189" s="454" t="s">
        <v>21706</v>
      </c>
      <c r="E189" s="455" t="s">
        <v>13565</v>
      </c>
      <c r="F189" s="455"/>
      <c r="G189" s="454" t="s">
        <v>21707</v>
      </c>
      <c r="H189" s="456" t="s">
        <v>8559</v>
      </c>
      <c r="I189" s="427">
        <v>10662</v>
      </c>
      <c r="J189" s="423">
        <v>11294</v>
      </c>
      <c r="K189" s="423">
        <v>8447</v>
      </c>
      <c r="L189" s="447">
        <v>-5.5958916238710903E-2</v>
      </c>
      <c r="M189" s="427">
        <v>2946</v>
      </c>
      <c r="N189" s="423">
        <v>3279</v>
      </c>
      <c r="O189" s="423">
        <v>1764</v>
      </c>
      <c r="P189" s="447">
        <v>-0.101555352241537</v>
      </c>
    </row>
    <row r="190" spans="1:16" s="63" customFormat="1" ht="12" x14ac:dyDescent="0.2">
      <c r="A190" s="453" t="s">
        <v>14504</v>
      </c>
      <c r="B190" s="454" t="s">
        <v>9565</v>
      </c>
      <c r="C190" s="454" t="s">
        <v>255</v>
      </c>
      <c r="D190" s="454" t="s">
        <v>20924</v>
      </c>
      <c r="E190" s="455" t="s">
        <v>14503</v>
      </c>
      <c r="F190" s="455"/>
      <c r="G190" s="454" t="s">
        <v>20925</v>
      </c>
      <c r="H190" s="456" t="s">
        <v>8559</v>
      </c>
      <c r="I190" s="427">
        <v>10576</v>
      </c>
      <c r="J190" s="423">
        <v>9791</v>
      </c>
      <c r="K190" s="423">
        <v>7637</v>
      </c>
      <c r="L190" s="447">
        <v>8.0175671535083204E-2</v>
      </c>
      <c r="M190" s="427">
        <v>3888</v>
      </c>
      <c r="N190" s="423">
        <v>3852</v>
      </c>
      <c r="O190" s="423">
        <v>2337</v>
      </c>
      <c r="P190" s="447">
        <v>9.3457943925232493E-3</v>
      </c>
    </row>
    <row r="191" spans="1:16" s="63" customFormat="1" ht="12" x14ac:dyDescent="0.2">
      <c r="A191" s="453" t="s">
        <v>11603</v>
      </c>
      <c r="B191" s="454" t="s">
        <v>9601</v>
      </c>
      <c r="C191" s="454" t="s">
        <v>371</v>
      </c>
      <c r="D191" s="454" t="s">
        <v>21715</v>
      </c>
      <c r="E191" s="455" t="s">
        <v>11602</v>
      </c>
      <c r="F191" s="455"/>
      <c r="G191" s="454" t="s">
        <v>21716</v>
      </c>
      <c r="H191" s="456" t="s">
        <v>8559</v>
      </c>
      <c r="I191" s="427">
        <v>10538</v>
      </c>
      <c r="J191" s="423">
        <v>8089</v>
      </c>
      <c r="K191" s="423">
        <v>7479</v>
      </c>
      <c r="L191" s="447">
        <v>0.30275683026332101</v>
      </c>
      <c r="M191" s="427">
        <v>2241</v>
      </c>
      <c r="N191" s="423">
        <v>1823</v>
      </c>
      <c r="O191" s="423">
        <v>1437</v>
      </c>
      <c r="P191" s="447">
        <v>0.229292375205705</v>
      </c>
    </row>
    <row r="192" spans="1:16" s="63" customFormat="1" ht="12" x14ac:dyDescent="0.2">
      <c r="A192" s="453" t="s">
        <v>12623</v>
      </c>
      <c r="B192" s="454"/>
      <c r="C192" s="454" t="s">
        <v>14925</v>
      </c>
      <c r="D192" s="454" t="s">
        <v>18485</v>
      </c>
      <c r="E192" s="455"/>
      <c r="F192" s="455" t="s">
        <v>12622</v>
      </c>
      <c r="G192" s="454" t="s">
        <v>19212</v>
      </c>
      <c r="H192" s="456" t="s">
        <v>8559</v>
      </c>
      <c r="I192" s="427">
        <v>10295</v>
      </c>
      <c r="J192" s="423">
        <v>1</v>
      </c>
      <c r="K192" s="423">
        <v>1</v>
      </c>
      <c r="L192" s="447">
        <v>10294</v>
      </c>
      <c r="M192" s="427">
        <v>1667</v>
      </c>
      <c r="N192" s="423">
        <v>288</v>
      </c>
      <c r="O192" s="423">
        <v>127</v>
      </c>
      <c r="P192" s="447">
        <v>4.78819444444445</v>
      </c>
    </row>
    <row r="193" spans="1:16" s="63" customFormat="1" ht="12" x14ac:dyDescent="0.2">
      <c r="A193" s="453" t="s">
        <v>14806</v>
      </c>
      <c r="B193" s="454" t="s">
        <v>11629</v>
      </c>
      <c r="C193" s="454" t="s">
        <v>249</v>
      </c>
      <c r="D193" s="454" t="s">
        <v>20598</v>
      </c>
      <c r="E193" s="455" t="s">
        <v>14805</v>
      </c>
      <c r="F193" s="455"/>
      <c r="G193" s="454" t="s">
        <v>19386</v>
      </c>
      <c r="H193" s="456" t="s">
        <v>8559</v>
      </c>
      <c r="I193" s="427">
        <v>10295</v>
      </c>
      <c r="J193" s="423">
        <v>9305</v>
      </c>
      <c r="K193" s="423">
        <v>8261</v>
      </c>
      <c r="L193" s="447">
        <v>0.10639441160666301</v>
      </c>
      <c r="M193" s="427">
        <v>1479</v>
      </c>
      <c r="N193" s="423">
        <v>1536</v>
      </c>
      <c r="O193" s="423">
        <v>1015</v>
      </c>
      <c r="P193" s="447">
        <v>-3.7109375E-2</v>
      </c>
    </row>
    <row r="194" spans="1:16" s="63" customFormat="1" ht="12" x14ac:dyDescent="0.2">
      <c r="A194" s="453" t="s">
        <v>13458</v>
      </c>
      <c r="B194" s="454" t="s">
        <v>10126</v>
      </c>
      <c r="C194" s="454" t="s">
        <v>254</v>
      </c>
      <c r="D194" s="454" t="s">
        <v>20349</v>
      </c>
      <c r="E194" s="455" t="s">
        <v>13457</v>
      </c>
      <c r="F194" s="455"/>
      <c r="G194" s="454" t="s">
        <v>19763</v>
      </c>
      <c r="H194" s="456" t="s">
        <v>8559</v>
      </c>
      <c r="I194" s="427">
        <v>9960</v>
      </c>
      <c r="J194" s="423">
        <v>7564</v>
      </c>
      <c r="K194" s="423">
        <v>3830</v>
      </c>
      <c r="L194" s="447">
        <v>0.31676361713379197</v>
      </c>
      <c r="M194" s="427">
        <v>599</v>
      </c>
      <c r="N194" s="423">
        <v>495</v>
      </c>
      <c r="O194" s="423">
        <v>393</v>
      </c>
      <c r="P194" s="447">
        <v>0.21010101010101001</v>
      </c>
    </row>
    <row r="195" spans="1:16" s="63" customFormat="1" ht="12" x14ac:dyDescent="0.2">
      <c r="A195" s="453" t="s">
        <v>14718</v>
      </c>
      <c r="B195" s="454"/>
      <c r="C195" s="454" t="s">
        <v>257</v>
      </c>
      <c r="D195" s="454" t="s">
        <v>19849</v>
      </c>
      <c r="E195" s="455"/>
      <c r="F195" s="455" t="s">
        <v>14717</v>
      </c>
      <c r="G195" s="454" t="s">
        <v>19850</v>
      </c>
      <c r="H195" s="456" t="s">
        <v>8559</v>
      </c>
      <c r="I195" s="427">
        <v>9899</v>
      </c>
      <c r="J195" s="423">
        <v>10465</v>
      </c>
      <c r="K195" s="423">
        <v>9897</v>
      </c>
      <c r="L195" s="447">
        <v>-5.4085045389393203E-2</v>
      </c>
      <c r="M195" s="427">
        <v>5485</v>
      </c>
      <c r="N195" s="423">
        <v>5129</v>
      </c>
      <c r="O195" s="423">
        <v>3325</v>
      </c>
      <c r="P195" s="447">
        <v>6.9409241567557095E-2</v>
      </c>
    </row>
    <row r="196" spans="1:16" s="63" customFormat="1" ht="12" x14ac:dyDescent="0.2">
      <c r="A196" s="453" t="s">
        <v>13725</v>
      </c>
      <c r="B196" s="454"/>
      <c r="C196" s="454" t="s">
        <v>251</v>
      </c>
      <c r="D196" s="454" t="s">
        <v>18590</v>
      </c>
      <c r="E196" s="455"/>
      <c r="F196" s="455" t="s">
        <v>13724</v>
      </c>
      <c r="G196" s="454" t="s">
        <v>19312</v>
      </c>
      <c r="H196" s="456" t="s">
        <v>8559</v>
      </c>
      <c r="I196" s="427">
        <v>9892</v>
      </c>
      <c r="J196" s="423">
        <v>9203</v>
      </c>
      <c r="K196" s="423">
        <v>6582</v>
      </c>
      <c r="L196" s="447">
        <v>7.4866891231120294E-2</v>
      </c>
      <c r="M196" s="427">
        <v>1413</v>
      </c>
      <c r="N196" s="423">
        <v>1323</v>
      </c>
      <c r="O196" s="423">
        <v>948</v>
      </c>
      <c r="P196" s="447">
        <v>6.8027210884353803E-2</v>
      </c>
    </row>
    <row r="197" spans="1:16" s="63" customFormat="1" ht="12" x14ac:dyDescent="0.2">
      <c r="A197" s="453" t="s">
        <v>14318</v>
      </c>
      <c r="B197" s="454" t="s">
        <v>13317</v>
      </c>
      <c r="C197" s="454" t="s">
        <v>250</v>
      </c>
      <c r="D197" s="454" t="s">
        <v>19945</v>
      </c>
      <c r="E197" s="455" t="s">
        <v>14317</v>
      </c>
      <c r="F197" s="455"/>
      <c r="G197" s="454" t="s">
        <v>19946</v>
      </c>
      <c r="H197" s="456" t="s">
        <v>8559</v>
      </c>
      <c r="I197" s="427">
        <v>9697</v>
      </c>
      <c r="J197" s="423">
        <v>7438</v>
      </c>
      <c r="K197" s="423">
        <v>6671</v>
      </c>
      <c r="L197" s="447">
        <v>0.303710674912611</v>
      </c>
      <c r="M197" s="427">
        <v>2936</v>
      </c>
      <c r="N197" s="423">
        <v>2697</v>
      </c>
      <c r="O197" s="423">
        <v>2063</v>
      </c>
      <c r="P197" s="447">
        <v>8.8616981831664901E-2</v>
      </c>
    </row>
    <row r="198" spans="1:16" s="63" customFormat="1" ht="12" x14ac:dyDescent="0.2">
      <c r="A198" s="453" t="s">
        <v>14599</v>
      </c>
      <c r="B198" s="454"/>
      <c r="C198" s="454" t="s">
        <v>251</v>
      </c>
      <c r="D198" s="454" t="s">
        <v>18741</v>
      </c>
      <c r="E198" s="455"/>
      <c r="F198" s="455" t="s">
        <v>14598</v>
      </c>
      <c r="G198" s="454" t="s">
        <v>19467</v>
      </c>
      <c r="H198" s="456" t="s">
        <v>8559</v>
      </c>
      <c r="I198" s="427">
        <v>9675</v>
      </c>
      <c r="J198" s="423">
        <v>8455</v>
      </c>
      <c r="K198" s="423">
        <v>3954</v>
      </c>
      <c r="L198" s="447">
        <v>0.144293317563572</v>
      </c>
      <c r="M198" s="427">
        <v>4446</v>
      </c>
      <c r="N198" s="423">
        <v>3863</v>
      </c>
      <c r="O198" s="423">
        <v>2335</v>
      </c>
      <c r="P198" s="447">
        <v>0.15091897488998199</v>
      </c>
    </row>
    <row r="199" spans="1:16" s="63" customFormat="1" ht="12" x14ac:dyDescent="0.2">
      <c r="A199" s="453" t="s">
        <v>14850</v>
      </c>
      <c r="B199" s="454" t="s">
        <v>9414</v>
      </c>
      <c r="C199" s="454" t="s">
        <v>253</v>
      </c>
      <c r="D199" s="454" t="s">
        <v>20904</v>
      </c>
      <c r="E199" s="455" t="s">
        <v>14849</v>
      </c>
      <c r="F199" s="455"/>
      <c r="G199" s="454" t="s">
        <v>20336</v>
      </c>
      <c r="H199" s="456" t="s">
        <v>8559</v>
      </c>
      <c r="I199" s="427">
        <v>9668</v>
      </c>
      <c r="J199" s="423">
        <v>8412</v>
      </c>
      <c r="K199" s="423">
        <v>7442</v>
      </c>
      <c r="L199" s="447">
        <v>0.14931050879695701</v>
      </c>
      <c r="M199" s="427">
        <v>6793</v>
      </c>
      <c r="N199" s="423">
        <v>6585</v>
      </c>
      <c r="O199" s="423">
        <v>5637</v>
      </c>
      <c r="P199" s="447">
        <v>3.1586940015185999E-2</v>
      </c>
    </row>
    <row r="200" spans="1:16" s="63" customFormat="1" ht="12" x14ac:dyDescent="0.2">
      <c r="A200" s="453" t="s">
        <v>18252</v>
      </c>
      <c r="B200" s="454"/>
      <c r="C200" s="454" t="s">
        <v>249</v>
      </c>
      <c r="D200" s="454" t="s">
        <v>19207</v>
      </c>
      <c r="E200" s="455" t="s">
        <v>14788</v>
      </c>
      <c r="F200" s="455"/>
      <c r="G200" s="454" t="s">
        <v>19208</v>
      </c>
      <c r="H200" s="456" t="s">
        <v>8559</v>
      </c>
      <c r="I200" s="427">
        <v>9598</v>
      </c>
      <c r="J200" s="423">
        <v>8216</v>
      </c>
      <c r="K200" s="423">
        <v>5250</v>
      </c>
      <c r="L200" s="447">
        <v>0.16820837390457699</v>
      </c>
      <c r="M200" s="427">
        <v>3051</v>
      </c>
      <c r="N200" s="423">
        <v>2421</v>
      </c>
      <c r="O200" s="423">
        <v>1903</v>
      </c>
      <c r="P200" s="447">
        <v>0.260223048327137</v>
      </c>
    </row>
    <row r="201" spans="1:16" s="63" customFormat="1" ht="12" x14ac:dyDescent="0.2">
      <c r="A201" s="453" t="s">
        <v>13931</v>
      </c>
      <c r="B201" s="454"/>
      <c r="C201" s="454" t="s">
        <v>253</v>
      </c>
      <c r="D201" s="454" t="s">
        <v>21105</v>
      </c>
      <c r="E201" s="455"/>
      <c r="F201" s="455" t="s">
        <v>13930</v>
      </c>
      <c r="G201" s="454" t="s">
        <v>21106</v>
      </c>
      <c r="H201" s="456" t="s">
        <v>8559</v>
      </c>
      <c r="I201" s="427">
        <v>9500</v>
      </c>
      <c r="J201" s="423">
        <v>7880</v>
      </c>
      <c r="K201" s="423">
        <v>4380</v>
      </c>
      <c r="L201" s="447">
        <v>0.205583756345178</v>
      </c>
      <c r="M201" s="427">
        <v>2717</v>
      </c>
      <c r="N201" s="423">
        <v>2039</v>
      </c>
      <c r="O201" s="423">
        <v>1167</v>
      </c>
      <c r="P201" s="447">
        <v>0.33251593918587502</v>
      </c>
    </row>
    <row r="202" spans="1:16" s="63" customFormat="1" ht="12" x14ac:dyDescent="0.2">
      <c r="A202" s="453" t="s">
        <v>14695</v>
      </c>
      <c r="B202" s="454" t="s">
        <v>9539</v>
      </c>
      <c r="C202" s="454" t="s">
        <v>249</v>
      </c>
      <c r="D202" s="454" t="s">
        <v>20552</v>
      </c>
      <c r="E202" s="455" t="s">
        <v>14694</v>
      </c>
      <c r="F202" s="455"/>
      <c r="G202" s="454" t="s">
        <v>20316</v>
      </c>
      <c r="H202" s="456" t="s">
        <v>8559</v>
      </c>
      <c r="I202" s="427">
        <v>9484</v>
      </c>
      <c r="J202" s="423">
        <v>8343</v>
      </c>
      <c r="K202" s="423">
        <v>9142</v>
      </c>
      <c r="L202" s="447">
        <v>0.13676135682608201</v>
      </c>
      <c r="M202" s="427">
        <v>4505</v>
      </c>
      <c r="N202" s="423">
        <v>5138</v>
      </c>
      <c r="O202" s="423">
        <v>5004</v>
      </c>
      <c r="P202" s="447">
        <v>-0.123199688594784</v>
      </c>
    </row>
    <row r="203" spans="1:16" s="63" customFormat="1" ht="12" x14ac:dyDescent="0.2">
      <c r="A203" s="453" t="s">
        <v>14532</v>
      </c>
      <c r="B203" s="454" t="s">
        <v>11629</v>
      </c>
      <c r="C203" s="454" t="s">
        <v>249</v>
      </c>
      <c r="D203" s="454" t="s">
        <v>20995</v>
      </c>
      <c r="E203" s="455" t="s">
        <v>14531</v>
      </c>
      <c r="F203" s="455"/>
      <c r="G203" s="454" t="s">
        <v>20996</v>
      </c>
      <c r="H203" s="456" t="s">
        <v>8559</v>
      </c>
      <c r="I203" s="427">
        <v>9467</v>
      </c>
      <c r="J203" s="423">
        <v>9315</v>
      </c>
      <c r="K203" s="423">
        <v>7681</v>
      </c>
      <c r="L203" s="447">
        <v>1.6317767042404601E-2</v>
      </c>
      <c r="M203" s="427">
        <v>9162</v>
      </c>
      <c r="N203" s="423">
        <v>8696</v>
      </c>
      <c r="O203" s="423">
        <v>7395</v>
      </c>
      <c r="P203" s="447">
        <v>5.3587856485740597E-2</v>
      </c>
    </row>
    <row r="204" spans="1:16" s="63" customFormat="1" ht="12" x14ac:dyDescent="0.2">
      <c r="A204" s="453" t="s">
        <v>14138</v>
      </c>
      <c r="B204" s="454"/>
      <c r="C204" s="454" t="s">
        <v>253</v>
      </c>
      <c r="D204" s="454" t="s">
        <v>21810</v>
      </c>
      <c r="E204" s="455"/>
      <c r="F204" s="455" t="s">
        <v>14137</v>
      </c>
      <c r="G204" s="454" t="s">
        <v>21811</v>
      </c>
      <c r="H204" s="456" t="s">
        <v>8559</v>
      </c>
      <c r="I204" s="427">
        <v>9446</v>
      </c>
      <c r="J204" s="423">
        <v>7567</v>
      </c>
      <c r="K204" s="423">
        <v>4798</v>
      </c>
      <c r="L204" s="447">
        <v>0.248315052200344</v>
      </c>
      <c r="M204" s="427">
        <v>2947</v>
      </c>
      <c r="N204" s="423">
        <v>2802</v>
      </c>
      <c r="O204" s="423">
        <v>1792</v>
      </c>
      <c r="P204" s="447">
        <v>5.1748750892219898E-2</v>
      </c>
    </row>
    <row r="205" spans="1:16" s="63" customFormat="1" ht="12" x14ac:dyDescent="0.2">
      <c r="A205" s="453" t="s">
        <v>12197</v>
      </c>
      <c r="B205" s="454" t="s">
        <v>9601</v>
      </c>
      <c r="C205" s="454" t="s">
        <v>371</v>
      </c>
      <c r="D205" s="454" t="s">
        <v>18546</v>
      </c>
      <c r="E205" s="455" t="s">
        <v>12196</v>
      </c>
      <c r="F205" s="455"/>
      <c r="G205" s="454" t="s">
        <v>19271</v>
      </c>
      <c r="H205" s="456" t="s">
        <v>8559</v>
      </c>
      <c r="I205" s="427">
        <v>9321</v>
      </c>
      <c r="J205" s="423">
        <v>7392</v>
      </c>
      <c r="K205" s="423">
        <v>7998</v>
      </c>
      <c r="L205" s="447">
        <v>0.26095779220779203</v>
      </c>
      <c r="M205" s="427">
        <v>1901</v>
      </c>
      <c r="N205" s="423">
        <v>1879</v>
      </c>
      <c r="O205" s="423">
        <v>1261</v>
      </c>
      <c r="P205" s="447">
        <v>1.1708355508249099E-2</v>
      </c>
    </row>
    <row r="206" spans="1:16" s="63" customFormat="1" ht="12" x14ac:dyDescent="0.2">
      <c r="A206" s="453" t="s">
        <v>12170</v>
      </c>
      <c r="B206" s="454" t="s">
        <v>9343</v>
      </c>
      <c r="C206" s="454" t="s">
        <v>252</v>
      </c>
      <c r="D206" s="454" t="s">
        <v>19762</v>
      </c>
      <c r="E206" s="455" t="s">
        <v>12169</v>
      </c>
      <c r="F206" s="455"/>
      <c r="G206" s="454" t="s">
        <v>19763</v>
      </c>
      <c r="H206" s="456" t="s">
        <v>8559</v>
      </c>
      <c r="I206" s="427">
        <v>9321</v>
      </c>
      <c r="J206" s="423">
        <v>7284</v>
      </c>
      <c r="K206" s="423">
        <v>4947</v>
      </c>
      <c r="L206" s="447">
        <v>0.27965403624382201</v>
      </c>
      <c r="M206" s="427">
        <v>6190</v>
      </c>
      <c r="N206" s="423">
        <v>5762</v>
      </c>
      <c r="O206" s="423">
        <v>4521</v>
      </c>
      <c r="P206" s="447">
        <v>7.4279763970843501E-2</v>
      </c>
    </row>
    <row r="207" spans="1:16" s="63" customFormat="1" ht="12" x14ac:dyDescent="0.2">
      <c r="A207" s="453" t="s">
        <v>14333</v>
      </c>
      <c r="B207" s="454" t="s">
        <v>11727</v>
      </c>
      <c r="C207" s="454" t="s">
        <v>258</v>
      </c>
      <c r="D207" s="454" t="s">
        <v>20566</v>
      </c>
      <c r="E207" s="455" t="s">
        <v>14332</v>
      </c>
      <c r="F207" s="455"/>
      <c r="G207" s="454" t="s">
        <v>20567</v>
      </c>
      <c r="H207" s="456" t="s">
        <v>8559</v>
      </c>
      <c r="I207" s="427">
        <v>9317</v>
      </c>
      <c r="J207" s="423">
        <v>7626</v>
      </c>
      <c r="K207" s="423">
        <v>5901</v>
      </c>
      <c r="L207" s="447">
        <v>0.221741410962497</v>
      </c>
      <c r="M207" s="427">
        <v>7023</v>
      </c>
      <c r="N207" s="423">
        <v>6265</v>
      </c>
      <c r="O207" s="423">
        <v>4294</v>
      </c>
      <c r="P207" s="447">
        <v>0.120989624900239</v>
      </c>
    </row>
    <row r="208" spans="1:16" s="63" customFormat="1" ht="12" x14ac:dyDescent="0.2">
      <c r="A208" s="453" t="s">
        <v>14300</v>
      </c>
      <c r="B208" s="454"/>
      <c r="C208" s="454" t="s">
        <v>253</v>
      </c>
      <c r="D208" s="454" t="s">
        <v>18762</v>
      </c>
      <c r="E208" s="455"/>
      <c r="F208" s="455" t="s">
        <v>14299</v>
      </c>
      <c r="G208" s="454" t="s">
        <v>19481</v>
      </c>
      <c r="H208" s="456" t="s">
        <v>8559</v>
      </c>
      <c r="I208" s="427">
        <v>9139</v>
      </c>
      <c r="J208" s="423">
        <v>6976</v>
      </c>
      <c r="K208" s="423">
        <v>5964</v>
      </c>
      <c r="L208" s="447">
        <v>0.31006307339449501</v>
      </c>
      <c r="M208" s="427">
        <v>1949</v>
      </c>
      <c r="N208" s="423">
        <v>1544</v>
      </c>
      <c r="O208" s="423">
        <v>871</v>
      </c>
      <c r="P208" s="447">
        <v>0.262305699481865</v>
      </c>
    </row>
    <row r="209" spans="1:16" s="63" customFormat="1" ht="12" x14ac:dyDescent="0.2">
      <c r="A209" s="453" t="s">
        <v>14666</v>
      </c>
      <c r="B209" s="454"/>
      <c r="C209" s="454" t="s">
        <v>249</v>
      </c>
      <c r="D209" s="454" t="s">
        <v>21116</v>
      </c>
      <c r="E209" s="455"/>
      <c r="F209" s="455" t="s">
        <v>14665</v>
      </c>
      <c r="G209" s="454" t="s">
        <v>19436</v>
      </c>
      <c r="H209" s="456" t="s">
        <v>8559</v>
      </c>
      <c r="I209" s="427">
        <v>9138</v>
      </c>
      <c r="J209" s="423">
        <v>7761</v>
      </c>
      <c r="K209" s="423">
        <v>3930</v>
      </c>
      <c r="L209" s="447">
        <v>0.17742558948589099</v>
      </c>
      <c r="M209" s="427">
        <v>5409</v>
      </c>
      <c r="N209" s="423">
        <v>5427</v>
      </c>
      <c r="O209" s="423">
        <v>3624</v>
      </c>
      <c r="P209" s="447">
        <v>-3.3167495854062902E-3</v>
      </c>
    </row>
    <row r="210" spans="1:16" s="63" customFormat="1" ht="12" x14ac:dyDescent="0.2">
      <c r="A210" s="453" t="s">
        <v>14042</v>
      </c>
      <c r="B210" s="454"/>
      <c r="C210" s="454" t="s">
        <v>371</v>
      </c>
      <c r="D210" s="454" t="s">
        <v>18818</v>
      </c>
      <c r="E210" s="455"/>
      <c r="F210" s="455" t="s">
        <v>14041</v>
      </c>
      <c r="G210" s="454" t="s">
        <v>19248</v>
      </c>
      <c r="H210" s="456" t="s">
        <v>8559</v>
      </c>
      <c r="I210" s="427">
        <v>9138</v>
      </c>
      <c r="J210" s="423">
        <v>7772</v>
      </c>
      <c r="K210" s="423">
        <v>5800</v>
      </c>
      <c r="L210" s="447">
        <v>0.175759135357694</v>
      </c>
      <c r="M210" s="427">
        <v>4369</v>
      </c>
      <c r="N210" s="423">
        <v>2169</v>
      </c>
      <c r="O210" s="423">
        <v>1564</v>
      </c>
      <c r="P210" s="447">
        <v>1.01429230059935</v>
      </c>
    </row>
    <row r="211" spans="1:16" s="63" customFormat="1" ht="12" x14ac:dyDescent="0.2">
      <c r="A211" s="453" t="s">
        <v>14385</v>
      </c>
      <c r="B211" s="454"/>
      <c r="C211" s="454" t="s">
        <v>257</v>
      </c>
      <c r="D211" s="454" t="s">
        <v>17730</v>
      </c>
      <c r="E211" s="455"/>
      <c r="F211" s="455" t="s">
        <v>14384</v>
      </c>
      <c r="G211" s="454" t="s">
        <v>19434</v>
      </c>
      <c r="H211" s="456" t="s">
        <v>8559</v>
      </c>
      <c r="I211" s="427">
        <v>9031</v>
      </c>
      <c r="J211" s="423">
        <v>6468</v>
      </c>
      <c r="K211" s="423">
        <v>3831</v>
      </c>
      <c r="L211" s="447">
        <v>0.39625850340136098</v>
      </c>
      <c r="M211" s="427">
        <v>3409</v>
      </c>
      <c r="N211" s="423">
        <v>2417</v>
      </c>
      <c r="O211" s="423">
        <v>1704</v>
      </c>
      <c r="P211" s="447">
        <v>0.410426148117501</v>
      </c>
    </row>
    <row r="212" spans="1:16" s="63" customFormat="1" ht="12" x14ac:dyDescent="0.2">
      <c r="A212" s="453" t="s">
        <v>12573</v>
      </c>
      <c r="B212" s="454"/>
      <c r="C212" s="454" t="s">
        <v>251</v>
      </c>
      <c r="D212" s="454" t="s">
        <v>18488</v>
      </c>
      <c r="E212" s="455"/>
      <c r="F212" s="455" t="s">
        <v>12572</v>
      </c>
      <c r="G212" s="454" t="s">
        <v>17055</v>
      </c>
      <c r="H212" s="456" t="s">
        <v>8559</v>
      </c>
      <c r="I212" s="427">
        <v>8925</v>
      </c>
      <c r="J212" s="423">
        <v>5944</v>
      </c>
      <c r="K212" s="423">
        <v>6038</v>
      </c>
      <c r="L212" s="447">
        <v>0.50151413189771199</v>
      </c>
      <c r="M212" s="427">
        <v>3197</v>
      </c>
      <c r="N212" s="423">
        <v>2717</v>
      </c>
      <c r="O212" s="423">
        <v>1814</v>
      </c>
      <c r="P212" s="447">
        <v>0.17666543982333499</v>
      </c>
    </row>
    <row r="213" spans="1:16" s="63" customFormat="1" ht="12" x14ac:dyDescent="0.2">
      <c r="A213" s="453" t="s">
        <v>14767</v>
      </c>
      <c r="B213" s="454"/>
      <c r="C213" s="454" t="s">
        <v>251</v>
      </c>
      <c r="D213" s="454" t="s">
        <v>20631</v>
      </c>
      <c r="E213" s="455"/>
      <c r="F213" s="455" t="s">
        <v>14766</v>
      </c>
      <c r="G213" s="454" t="s">
        <v>20632</v>
      </c>
      <c r="H213" s="456" t="s">
        <v>8559</v>
      </c>
      <c r="I213" s="427">
        <v>8864</v>
      </c>
      <c r="J213" s="423">
        <v>7242</v>
      </c>
      <c r="K213" s="423">
        <v>4472</v>
      </c>
      <c r="L213" s="447">
        <v>0.22397127865230601</v>
      </c>
      <c r="M213" s="427">
        <v>3016</v>
      </c>
      <c r="N213" s="423">
        <v>2708</v>
      </c>
      <c r="O213" s="423">
        <v>1948</v>
      </c>
      <c r="P213" s="447">
        <v>0.113737075332349</v>
      </c>
    </row>
    <row r="214" spans="1:16" s="63" customFormat="1" ht="12" x14ac:dyDescent="0.2">
      <c r="A214" s="453" t="s">
        <v>17083</v>
      </c>
      <c r="B214" s="454" t="s">
        <v>9631</v>
      </c>
      <c r="C214" s="454" t="s">
        <v>255</v>
      </c>
      <c r="D214" s="454" t="s">
        <v>18630</v>
      </c>
      <c r="E214" s="455" t="s">
        <v>13532</v>
      </c>
      <c r="F214" s="455"/>
      <c r="G214" s="454" t="s">
        <v>19351</v>
      </c>
      <c r="H214" s="456" t="s">
        <v>8559</v>
      </c>
      <c r="I214" s="427">
        <v>8829</v>
      </c>
      <c r="J214" s="423">
        <v>7329</v>
      </c>
      <c r="K214" s="423">
        <v>6428</v>
      </c>
      <c r="L214" s="447">
        <v>0.204666393778142</v>
      </c>
      <c r="M214" s="427">
        <v>2661</v>
      </c>
      <c r="N214" s="423">
        <v>2664</v>
      </c>
      <c r="O214" s="423">
        <v>1771</v>
      </c>
      <c r="P214" s="447">
        <v>-1.1261261261261699E-3</v>
      </c>
    </row>
    <row r="215" spans="1:16" s="63" customFormat="1" ht="12" x14ac:dyDescent="0.2">
      <c r="A215" s="453" t="s">
        <v>14757</v>
      </c>
      <c r="B215" s="454" t="s">
        <v>9677</v>
      </c>
      <c r="C215" s="454" t="s">
        <v>253</v>
      </c>
      <c r="D215" s="454" t="s">
        <v>20357</v>
      </c>
      <c r="E215" s="455" t="s">
        <v>14756</v>
      </c>
      <c r="F215" s="455"/>
      <c r="G215" s="454" t="s">
        <v>20358</v>
      </c>
      <c r="H215" s="456" t="s">
        <v>8559</v>
      </c>
      <c r="I215" s="427">
        <v>8601</v>
      </c>
      <c r="J215" s="423">
        <v>5924</v>
      </c>
      <c r="K215" s="423">
        <v>6797</v>
      </c>
      <c r="L215" s="447">
        <v>0.45189061444969603</v>
      </c>
      <c r="M215" s="427">
        <v>3394</v>
      </c>
      <c r="N215" s="423">
        <v>3082</v>
      </c>
      <c r="O215" s="423">
        <v>2585</v>
      </c>
      <c r="P215" s="447">
        <v>0.10123296560674901</v>
      </c>
    </row>
    <row r="216" spans="1:16" s="63" customFormat="1" ht="12" x14ac:dyDescent="0.2">
      <c r="A216" s="453" t="s">
        <v>13855</v>
      </c>
      <c r="B216" s="454" t="s">
        <v>11637</v>
      </c>
      <c r="C216" s="454" t="s">
        <v>254</v>
      </c>
      <c r="D216" s="454" t="s">
        <v>20324</v>
      </c>
      <c r="E216" s="455" t="s">
        <v>13854</v>
      </c>
      <c r="F216" s="455"/>
      <c r="G216" s="454" t="s">
        <v>20325</v>
      </c>
      <c r="H216" s="456" t="s">
        <v>8559</v>
      </c>
      <c r="I216" s="427">
        <v>8533</v>
      </c>
      <c r="J216" s="423">
        <v>8279</v>
      </c>
      <c r="K216" s="423">
        <v>6222</v>
      </c>
      <c r="L216" s="447">
        <v>3.0680033820509801E-2</v>
      </c>
      <c r="M216" s="427">
        <v>6628</v>
      </c>
      <c r="N216" s="423">
        <v>6475</v>
      </c>
      <c r="O216" s="423">
        <v>4713</v>
      </c>
      <c r="P216" s="447">
        <v>2.3629343629343501E-2</v>
      </c>
    </row>
    <row r="217" spans="1:16" s="63" customFormat="1" ht="12" x14ac:dyDescent="0.2">
      <c r="A217" s="453" t="s">
        <v>10944</v>
      </c>
      <c r="B217" s="454"/>
      <c r="C217" s="454" t="s">
        <v>254</v>
      </c>
      <c r="D217" s="454" t="s">
        <v>17320</v>
      </c>
      <c r="E217" s="455"/>
      <c r="F217" s="455" t="s">
        <v>10943</v>
      </c>
      <c r="G217" s="454" t="s">
        <v>19500</v>
      </c>
      <c r="H217" s="456" t="s">
        <v>8559</v>
      </c>
      <c r="I217" s="427">
        <v>8462</v>
      </c>
      <c r="J217" s="423">
        <v>7623</v>
      </c>
      <c r="K217" s="423">
        <v>6716</v>
      </c>
      <c r="L217" s="447">
        <v>0.11006165551620101</v>
      </c>
      <c r="M217" s="427">
        <v>220</v>
      </c>
      <c r="N217" s="423">
        <v>91</v>
      </c>
      <c r="O217" s="423">
        <v>51</v>
      </c>
      <c r="P217" s="447">
        <v>1.4175824175824201</v>
      </c>
    </row>
    <row r="218" spans="1:16" s="63" customFormat="1" ht="12" x14ac:dyDescent="0.2">
      <c r="A218" s="453" t="s">
        <v>17934</v>
      </c>
      <c r="B218" s="454"/>
      <c r="C218" s="454" t="s">
        <v>371</v>
      </c>
      <c r="D218" s="454" t="s">
        <v>17935</v>
      </c>
      <c r="E218" s="455"/>
      <c r="F218" s="455" t="s">
        <v>17936</v>
      </c>
      <c r="G218" s="454" t="s">
        <v>18174</v>
      </c>
      <c r="H218" s="456" t="s">
        <v>8559</v>
      </c>
      <c r="I218" s="457">
        <v>8456</v>
      </c>
      <c r="J218" s="458">
        <v>5616</v>
      </c>
      <c r="K218" s="458">
        <v>5213</v>
      </c>
      <c r="L218" s="461">
        <v>0.50569800569800605</v>
      </c>
      <c r="M218" s="457">
        <v>291</v>
      </c>
      <c r="N218" s="458">
        <v>212</v>
      </c>
      <c r="O218" s="458">
        <v>73</v>
      </c>
      <c r="P218" s="462">
        <v>0.37264150943396201</v>
      </c>
    </row>
    <row r="219" spans="1:16" s="63" customFormat="1" ht="12" x14ac:dyDescent="0.2">
      <c r="A219" s="453" t="s">
        <v>13612</v>
      </c>
      <c r="B219" s="454"/>
      <c r="C219" s="454" t="s">
        <v>372</v>
      </c>
      <c r="D219" s="454" t="s">
        <v>21793</v>
      </c>
      <c r="E219" s="455"/>
      <c r="F219" s="455" t="s">
        <v>13611</v>
      </c>
      <c r="G219" s="454" t="s">
        <v>21794</v>
      </c>
      <c r="H219" s="456" t="s">
        <v>8559</v>
      </c>
      <c r="I219" s="427">
        <v>8448</v>
      </c>
      <c r="J219" s="423">
        <v>6718</v>
      </c>
      <c r="K219" s="423">
        <v>4241</v>
      </c>
      <c r="L219" s="447">
        <v>0.257517118189937</v>
      </c>
      <c r="M219" s="427">
        <v>2824</v>
      </c>
      <c r="N219" s="423">
        <v>1787</v>
      </c>
      <c r="O219" s="423">
        <v>1250</v>
      </c>
      <c r="P219" s="447">
        <v>0.58030218242865095</v>
      </c>
    </row>
    <row r="220" spans="1:16" s="63" customFormat="1" ht="12" x14ac:dyDescent="0.2">
      <c r="A220" s="453" t="s">
        <v>14238</v>
      </c>
      <c r="B220" s="454"/>
      <c r="C220" s="454" t="s">
        <v>14925</v>
      </c>
      <c r="D220" s="454" t="s">
        <v>17911</v>
      </c>
      <c r="E220" s="455"/>
      <c r="F220" s="455" t="s">
        <v>14237</v>
      </c>
      <c r="G220" s="454" t="s">
        <v>19246</v>
      </c>
      <c r="H220" s="456" t="s">
        <v>8559</v>
      </c>
      <c r="I220" s="427">
        <v>8422</v>
      </c>
      <c r="J220" s="423">
        <v>6728</v>
      </c>
      <c r="K220" s="423">
        <v>3955</v>
      </c>
      <c r="L220" s="447">
        <v>0.25178359096313901</v>
      </c>
      <c r="M220" s="427">
        <v>2101</v>
      </c>
      <c r="N220" s="423">
        <v>2199</v>
      </c>
      <c r="O220" s="423">
        <v>935</v>
      </c>
      <c r="P220" s="447">
        <v>-4.4565711687130499E-2</v>
      </c>
    </row>
    <row r="221" spans="1:16" s="63" customFormat="1" ht="12" x14ac:dyDescent="0.2">
      <c r="A221" s="453" t="s">
        <v>11170</v>
      </c>
      <c r="B221" s="454"/>
      <c r="C221" s="454" t="s">
        <v>263</v>
      </c>
      <c r="D221" s="454" t="s">
        <v>21787</v>
      </c>
      <c r="E221" s="455"/>
      <c r="F221" s="455" t="s">
        <v>11169</v>
      </c>
      <c r="G221" s="454" t="s">
        <v>20615</v>
      </c>
      <c r="H221" s="456" t="s">
        <v>8559</v>
      </c>
      <c r="I221" s="427">
        <v>8404</v>
      </c>
      <c r="J221" s="423">
        <v>7610</v>
      </c>
      <c r="K221" s="423">
        <v>6081</v>
      </c>
      <c r="L221" s="447">
        <v>0.10433639947437599</v>
      </c>
      <c r="M221" s="427">
        <v>1292</v>
      </c>
      <c r="N221" s="423">
        <v>1241</v>
      </c>
      <c r="O221" s="423">
        <v>509</v>
      </c>
      <c r="P221" s="447">
        <v>4.1095890410958798E-2</v>
      </c>
    </row>
    <row r="222" spans="1:16" s="63" customFormat="1" ht="12" x14ac:dyDescent="0.2">
      <c r="A222" s="453" t="s">
        <v>10923</v>
      </c>
      <c r="B222" s="454"/>
      <c r="C222" s="454" t="s">
        <v>252</v>
      </c>
      <c r="D222" s="454" t="s">
        <v>18789</v>
      </c>
      <c r="E222" s="455"/>
      <c r="F222" s="455" t="s">
        <v>10922</v>
      </c>
      <c r="G222" s="454" t="s">
        <v>19502</v>
      </c>
      <c r="H222" s="456" t="s">
        <v>8559</v>
      </c>
      <c r="I222" s="427">
        <v>8391</v>
      </c>
      <c r="J222" s="423">
        <v>6407</v>
      </c>
      <c r="K222" s="423">
        <v>3497</v>
      </c>
      <c r="L222" s="447">
        <v>0.30966130794443603</v>
      </c>
      <c r="M222" s="427">
        <v>5610</v>
      </c>
      <c r="N222" s="423">
        <v>3846</v>
      </c>
      <c r="O222" s="423">
        <v>2063</v>
      </c>
      <c r="P222" s="447">
        <v>0.458658346333853</v>
      </c>
    </row>
    <row r="223" spans="1:16" s="63" customFormat="1" ht="12" x14ac:dyDescent="0.2">
      <c r="A223" s="453" t="s">
        <v>14052</v>
      </c>
      <c r="B223" s="454"/>
      <c r="C223" s="454" t="s">
        <v>249</v>
      </c>
      <c r="D223" s="454" t="s">
        <v>20424</v>
      </c>
      <c r="E223" s="455"/>
      <c r="F223" s="455" t="s">
        <v>14051</v>
      </c>
      <c r="G223" s="454" t="s">
        <v>20425</v>
      </c>
      <c r="H223" s="456" t="s">
        <v>8559</v>
      </c>
      <c r="I223" s="427">
        <v>8330</v>
      </c>
      <c r="J223" s="423">
        <v>7517</v>
      </c>
      <c r="K223" s="423">
        <v>12655</v>
      </c>
      <c r="L223" s="447">
        <v>0.10815484900891301</v>
      </c>
      <c r="M223" s="427">
        <v>1824</v>
      </c>
      <c r="N223" s="423">
        <v>1412</v>
      </c>
      <c r="O223" s="423">
        <v>1219</v>
      </c>
      <c r="P223" s="447">
        <v>0.291784702549575</v>
      </c>
    </row>
    <row r="224" spans="1:16" s="63" customFormat="1" ht="12" x14ac:dyDescent="0.2">
      <c r="A224" s="453" t="s">
        <v>13606</v>
      </c>
      <c r="B224" s="454"/>
      <c r="C224" s="454" t="s">
        <v>254</v>
      </c>
      <c r="D224" s="454" t="s">
        <v>18413</v>
      </c>
      <c r="E224" s="455"/>
      <c r="F224" s="455" t="s">
        <v>13605</v>
      </c>
      <c r="G224" s="454" t="s">
        <v>19546</v>
      </c>
      <c r="H224" s="456" t="s">
        <v>8559</v>
      </c>
      <c r="I224" s="427">
        <v>8265</v>
      </c>
      <c r="J224" s="423">
        <v>6484</v>
      </c>
      <c r="K224" s="423">
        <v>3956</v>
      </c>
      <c r="L224" s="447">
        <v>0.27467612584824203</v>
      </c>
      <c r="M224" s="427">
        <v>1531</v>
      </c>
      <c r="N224" s="423">
        <v>1438</v>
      </c>
      <c r="O224" s="423">
        <v>978</v>
      </c>
      <c r="P224" s="447">
        <v>6.4673157162725897E-2</v>
      </c>
    </row>
    <row r="225" spans="1:16" s="63" customFormat="1" ht="12" x14ac:dyDescent="0.2">
      <c r="A225" s="453" t="s">
        <v>14685</v>
      </c>
      <c r="B225" s="454"/>
      <c r="C225" s="454" t="s">
        <v>253</v>
      </c>
      <c r="D225" s="454" t="s">
        <v>18720</v>
      </c>
      <c r="E225" s="455"/>
      <c r="F225" s="455" t="s">
        <v>14684</v>
      </c>
      <c r="G225" s="454" t="s">
        <v>19448</v>
      </c>
      <c r="H225" s="456" t="s">
        <v>8559</v>
      </c>
      <c r="I225" s="427">
        <v>8218</v>
      </c>
      <c r="J225" s="423">
        <v>7624</v>
      </c>
      <c r="K225" s="423">
        <v>4346</v>
      </c>
      <c r="L225" s="447">
        <v>7.7911857292759706E-2</v>
      </c>
      <c r="M225" s="427">
        <v>1870</v>
      </c>
      <c r="N225" s="423">
        <v>1838</v>
      </c>
      <c r="O225" s="423">
        <v>1218</v>
      </c>
      <c r="P225" s="447">
        <v>1.7410228509249202E-2</v>
      </c>
    </row>
    <row r="226" spans="1:16" s="63" customFormat="1" ht="12" x14ac:dyDescent="0.2">
      <c r="A226" s="453" t="s">
        <v>12236</v>
      </c>
      <c r="B226" s="454" t="s">
        <v>9511</v>
      </c>
      <c r="C226" s="454" t="s">
        <v>257</v>
      </c>
      <c r="D226" s="454" t="s">
        <v>20849</v>
      </c>
      <c r="E226" s="455" t="s">
        <v>12235</v>
      </c>
      <c r="F226" s="455"/>
      <c r="G226" s="454" t="s">
        <v>20850</v>
      </c>
      <c r="H226" s="456" t="s">
        <v>8559</v>
      </c>
      <c r="I226" s="457">
        <v>8194</v>
      </c>
      <c r="J226" s="458">
        <v>7104</v>
      </c>
      <c r="K226" s="458">
        <v>5718</v>
      </c>
      <c r="L226" s="460">
        <v>0.15343468468468499</v>
      </c>
      <c r="M226" s="457">
        <v>3443</v>
      </c>
      <c r="N226" s="458">
        <v>3099</v>
      </c>
      <c r="O226" s="458">
        <v>2323</v>
      </c>
      <c r="P226" s="462">
        <v>0.111003549532107</v>
      </c>
    </row>
    <row r="227" spans="1:16" s="63" customFormat="1" ht="12" x14ac:dyDescent="0.2">
      <c r="A227" s="453" t="s">
        <v>12105</v>
      </c>
      <c r="B227" s="454" t="s">
        <v>8648</v>
      </c>
      <c r="C227" s="454" t="s">
        <v>371</v>
      </c>
      <c r="D227" s="454" t="s">
        <v>20926</v>
      </c>
      <c r="E227" s="455" t="s">
        <v>12104</v>
      </c>
      <c r="F227" s="455"/>
      <c r="G227" s="454" t="s">
        <v>20927</v>
      </c>
      <c r="H227" s="456" t="s">
        <v>8559</v>
      </c>
      <c r="I227" s="427">
        <v>8137</v>
      </c>
      <c r="J227" s="423">
        <v>7885</v>
      </c>
      <c r="K227" s="423">
        <v>6171</v>
      </c>
      <c r="L227" s="447">
        <v>3.1959416613823698E-2</v>
      </c>
      <c r="M227" s="427">
        <v>1531</v>
      </c>
      <c r="N227" s="423">
        <v>1016</v>
      </c>
      <c r="O227" s="423">
        <v>733</v>
      </c>
      <c r="P227" s="447">
        <v>0.50688976377952799</v>
      </c>
    </row>
    <row r="228" spans="1:16" s="63" customFormat="1" ht="12" x14ac:dyDescent="0.2">
      <c r="A228" s="453" t="s">
        <v>14316</v>
      </c>
      <c r="B228" s="454"/>
      <c r="C228" s="454" t="s">
        <v>14925</v>
      </c>
      <c r="D228" s="454" t="s">
        <v>19998</v>
      </c>
      <c r="E228" s="455"/>
      <c r="F228" s="455" t="s">
        <v>14315</v>
      </c>
      <c r="G228" s="454" t="s">
        <v>19999</v>
      </c>
      <c r="H228" s="456" t="s">
        <v>8559</v>
      </c>
      <c r="I228" s="427">
        <v>8129</v>
      </c>
      <c r="J228" s="423">
        <v>6566</v>
      </c>
      <c r="K228" s="423">
        <v>2245</v>
      </c>
      <c r="L228" s="447">
        <v>0.23804447151995101</v>
      </c>
      <c r="M228" s="427">
        <v>3603</v>
      </c>
      <c r="N228" s="423">
        <v>1727</v>
      </c>
      <c r="O228" s="423">
        <v>802</v>
      </c>
      <c r="P228" s="447">
        <v>1.0862767805443001</v>
      </c>
    </row>
    <row r="229" spans="1:16" s="63" customFormat="1" ht="12" x14ac:dyDescent="0.2">
      <c r="A229" s="453" t="s">
        <v>14236</v>
      </c>
      <c r="B229" s="454" t="s">
        <v>9542</v>
      </c>
      <c r="C229" s="454" t="s">
        <v>250</v>
      </c>
      <c r="D229" s="454" t="s">
        <v>18551</v>
      </c>
      <c r="E229" s="455" t="s">
        <v>14235</v>
      </c>
      <c r="F229" s="455"/>
      <c r="G229" s="454" t="s">
        <v>19277</v>
      </c>
      <c r="H229" s="456" t="s">
        <v>8559</v>
      </c>
      <c r="I229" s="427">
        <v>8119</v>
      </c>
      <c r="J229" s="423">
        <v>4626</v>
      </c>
      <c r="K229" s="423">
        <v>2510</v>
      </c>
      <c r="L229" s="447">
        <v>0.75507998270644205</v>
      </c>
      <c r="M229" s="427">
        <v>4445</v>
      </c>
      <c r="N229" s="423">
        <v>3843</v>
      </c>
      <c r="O229" s="423">
        <v>2527</v>
      </c>
      <c r="P229" s="447">
        <v>0.156648451730419</v>
      </c>
    </row>
    <row r="230" spans="1:16" s="63" customFormat="1" ht="12" x14ac:dyDescent="0.2">
      <c r="A230" s="453" t="s">
        <v>11615</v>
      </c>
      <c r="B230" s="454"/>
      <c r="C230" s="454" t="s">
        <v>14925</v>
      </c>
      <c r="D230" s="454" t="s">
        <v>18659</v>
      </c>
      <c r="E230" s="455"/>
      <c r="F230" s="455" t="s">
        <v>11614</v>
      </c>
      <c r="G230" s="454" t="s">
        <v>19372</v>
      </c>
      <c r="H230" s="456" t="s">
        <v>8559</v>
      </c>
      <c r="I230" s="427">
        <v>8053</v>
      </c>
      <c r="J230" s="423">
        <v>7020</v>
      </c>
      <c r="K230" s="423">
        <v>4189</v>
      </c>
      <c r="L230" s="447">
        <v>0.147150997150997</v>
      </c>
      <c r="M230" s="427">
        <v>1579</v>
      </c>
      <c r="N230" s="423">
        <v>1371</v>
      </c>
      <c r="O230" s="423">
        <v>566</v>
      </c>
      <c r="P230" s="447">
        <v>0.15171407731582801</v>
      </c>
    </row>
    <row r="231" spans="1:16" s="63" customFormat="1" ht="12" x14ac:dyDescent="0.2">
      <c r="A231" s="453" t="s">
        <v>14735</v>
      </c>
      <c r="B231" s="454" t="s">
        <v>13883</v>
      </c>
      <c r="C231" s="454" t="s">
        <v>372</v>
      </c>
      <c r="D231" s="454" t="s">
        <v>19979</v>
      </c>
      <c r="E231" s="455" t="s">
        <v>14734</v>
      </c>
      <c r="F231" s="455"/>
      <c r="G231" s="454" t="s">
        <v>19980</v>
      </c>
      <c r="H231" s="456" t="s">
        <v>8559</v>
      </c>
      <c r="I231" s="427">
        <v>7989</v>
      </c>
      <c r="J231" s="423">
        <v>6489</v>
      </c>
      <c r="K231" s="423">
        <v>4165</v>
      </c>
      <c r="L231" s="447">
        <v>0.231160425335183</v>
      </c>
      <c r="M231" s="427">
        <v>4048</v>
      </c>
      <c r="N231" s="423">
        <v>3627</v>
      </c>
      <c r="O231" s="423">
        <v>2540</v>
      </c>
      <c r="P231" s="447">
        <v>0.116073890267439</v>
      </c>
    </row>
    <row r="232" spans="1:16" s="63" customFormat="1" ht="12" x14ac:dyDescent="0.2">
      <c r="A232" s="453" t="s">
        <v>14570</v>
      </c>
      <c r="B232" s="454"/>
      <c r="C232" s="454" t="s">
        <v>371</v>
      </c>
      <c r="D232" s="454" t="s">
        <v>21159</v>
      </c>
      <c r="E232" s="455"/>
      <c r="F232" s="455" t="s">
        <v>14569</v>
      </c>
      <c r="G232" s="454" t="s">
        <v>20015</v>
      </c>
      <c r="H232" s="456" t="s">
        <v>8559</v>
      </c>
      <c r="I232" s="427">
        <v>7977</v>
      </c>
      <c r="J232" s="423">
        <v>7593</v>
      </c>
      <c r="K232" s="423">
        <v>4580</v>
      </c>
      <c r="L232" s="447">
        <v>5.05728960885026E-2</v>
      </c>
      <c r="M232" s="427">
        <v>2032</v>
      </c>
      <c r="N232" s="423">
        <v>1797</v>
      </c>
      <c r="O232" s="423">
        <v>1471</v>
      </c>
      <c r="P232" s="447">
        <v>0.130773511407902</v>
      </c>
    </row>
    <row r="233" spans="1:16" s="63" customFormat="1" ht="12" x14ac:dyDescent="0.2">
      <c r="A233" s="453" t="s">
        <v>13831</v>
      </c>
      <c r="B233" s="454"/>
      <c r="C233" s="454" t="s">
        <v>14925</v>
      </c>
      <c r="D233" s="454" t="s">
        <v>18588</v>
      </c>
      <c r="E233" s="455"/>
      <c r="F233" s="455" t="s">
        <v>13830</v>
      </c>
      <c r="G233" s="454" t="s">
        <v>19308</v>
      </c>
      <c r="H233" s="456" t="s">
        <v>8559</v>
      </c>
      <c r="I233" s="427">
        <v>7930</v>
      </c>
      <c r="J233" s="423">
        <v>7662</v>
      </c>
      <c r="K233" s="423">
        <v>2040</v>
      </c>
      <c r="L233" s="447">
        <v>3.4977812581571399E-2</v>
      </c>
      <c r="M233" s="427">
        <v>4984</v>
      </c>
      <c r="N233" s="423">
        <v>4741</v>
      </c>
      <c r="O233" s="423">
        <v>2467</v>
      </c>
      <c r="P233" s="447">
        <v>5.1255009491668398E-2</v>
      </c>
    </row>
    <row r="234" spans="1:16" s="63" customFormat="1" ht="12" x14ac:dyDescent="0.2">
      <c r="A234" s="453" t="s">
        <v>13721</v>
      </c>
      <c r="B234" s="454" t="s">
        <v>9622</v>
      </c>
      <c r="C234" s="454" t="s">
        <v>249</v>
      </c>
      <c r="D234" s="454" t="s">
        <v>20366</v>
      </c>
      <c r="E234" s="455" t="s">
        <v>13720</v>
      </c>
      <c r="F234" s="455"/>
      <c r="G234" s="454" t="s">
        <v>20367</v>
      </c>
      <c r="H234" s="456" t="s">
        <v>8559</v>
      </c>
      <c r="I234" s="427">
        <v>7837</v>
      </c>
      <c r="J234" s="423">
        <v>8279</v>
      </c>
      <c r="K234" s="423">
        <v>7479</v>
      </c>
      <c r="L234" s="447">
        <v>-5.3388090349076003E-2</v>
      </c>
      <c r="M234" s="427">
        <v>2274</v>
      </c>
      <c r="N234" s="423">
        <v>2359</v>
      </c>
      <c r="O234" s="423">
        <v>1474</v>
      </c>
      <c r="P234" s="447">
        <v>-3.60322170411191E-2</v>
      </c>
    </row>
    <row r="235" spans="1:16" s="63" customFormat="1" ht="12" x14ac:dyDescent="0.2">
      <c r="A235" s="453" t="s">
        <v>12061</v>
      </c>
      <c r="B235" s="454"/>
      <c r="C235" s="454" t="s">
        <v>254</v>
      </c>
      <c r="D235" s="454" t="s">
        <v>18571</v>
      </c>
      <c r="E235" s="455"/>
      <c r="F235" s="455" t="s">
        <v>12060</v>
      </c>
      <c r="G235" s="454" t="s">
        <v>9068</v>
      </c>
      <c r="H235" s="456" t="s">
        <v>8559</v>
      </c>
      <c r="I235" s="427">
        <v>7825</v>
      </c>
      <c r="J235" s="423">
        <v>6480</v>
      </c>
      <c r="K235" s="423">
        <v>3143</v>
      </c>
      <c r="L235" s="447">
        <v>0.20756172839506201</v>
      </c>
      <c r="M235" s="427">
        <v>3481</v>
      </c>
      <c r="N235" s="423">
        <v>1778</v>
      </c>
      <c r="O235" s="423">
        <v>893</v>
      </c>
      <c r="P235" s="447">
        <v>0.95781777277840296</v>
      </c>
    </row>
    <row r="236" spans="1:16" s="63" customFormat="1" ht="12" x14ac:dyDescent="0.2">
      <c r="A236" s="453" t="s">
        <v>12220</v>
      </c>
      <c r="B236" s="454" t="s">
        <v>9645</v>
      </c>
      <c r="C236" s="454" t="s">
        <v>371</v>
      </c>
      <c r="D236" s="454" t="s">
        <v>20866</v>
      </c>
      <c r="E236" s="455" t="s">
        <v>12219</v>
      </c>
      <c r="F236" s="455"/>
      <c r="G236" s="454" t="s">
        <v>20867</v>
      </c>
      <c r="H236" s="456" t="s">
        <v>8559</v>
      </c>
      <c r="I236" s="427">
        <v>7747</v>
      </c>
      <c r="J236" s="423">
        <v>6036</v>
      </c>
      <c r="K236" s="423">
        <v>5056</v>
      </c>
      <c r="L236" s="447">
        <v>0.28346587143803798</v>
      </c>
      <c r="M236" s="427">
        <v>2965</v>
      </c>
      <c r="N236" s="423">
        <v>2054</v>
      </c>
      <c r="O236" s="423">
        <v>1129</v>
      </c>
      <c r="P236" s="447">
        <v>0.44352482960077899</v>
      </c>
    </row>
    <row r="237" spans="1:16" s="63" customFormat="1" ht="12" x14ac:dyDescent="0.2">
      <c r="A237" s="453" t="s">
        <v>13723</v>
      </c>
      <c r="B237" s="454" t="s">
        <v>11596</v>
      </c>
      <c r="C237" s="454" t="s">
        <v>372</v>
      </c>
      <c r="D237" s="454" t="s">
        <v>21667</v>
      </c>
      <c r="E237" s="455" t="s">
        <v>13722</v>
      </c>
      <c r="F237" s="455"/>
      <c r="G237" s="454" t="s">
        <v>21668</v>
      </c>
      <c r="H237" s="456" t="s">
        <v>8559</v>
      </c>
      <c r="I237" s="427">
        <v>7728</v>
      </c>
      <c r="J237" s="423">
        <v>5864</v>
      </c>
      <c r="K237" s="423">
        <v>5153</v>
      </c>
      <c r="L237" s="447">
        <v>0.31787175989085997</v>
      </c>
      <c r="M237" s="427">
        <v>8286</v>
      </c>
      <c r="N237" s="423">
        <v>7472</v>
      </c>
      <c r="O237" s="423">
        <v>6202</v>
      </c>
      <c r="P237" s="447">
        <v>0.10894004282655299</v>
      </c>
    </row>
    <row r="238" spans="1:16" s="63" customFormat="1" ht="12" x14ac:dyDescent="0.2">
      <c r="A238" s="453" t="s">
        <v>11848</v>
      </c>
      <c r="B238" s="454" t="s">
        <v>9343</v>
      </c>
      <c r="C238" s="454" t="s">
        <v>252</v>
      </c>
      <c r="D238" s="454" t="s">
        <v>21664</v>
      </c>
      <c r="E238" s="455" t="s">
        <v>11847</v>
      </c>
      <c r="F238" s="455"/>
      <c r="G238" s="454" t="s">
        <v>21665</v>
      </c>
      <c r="H238" s="456" t="s">
        <v>8559</v>
      </c>
      <c r="I238" s="427">
        <v>7725</v>
      </c>
      <c r="J238" s="423">
        <v>5068</v>
      </c>
      <c r="K238" s="423">
        <v>3794</v>
      </c>
      <c r="L238" s="447">
        <v>0.52426992896606195</v>
      </c>
      <c r="M238" s="427">
        <v>3912</v>
      </c>
      <c r="N238" s="423">
        <v>3453</v>
      </c>
      <c r="O238" s="423">
        <v>2401</v>
      </c>
      <c r="P238" s="447">
        <v>0.13292788879235401</v>
      </c>
    </row>
    <row r="239" spans="1:16" s="63" customFormat="1" ht="12" x14ac:dyDescent="0.2">
      <c r="A239" s="453" t="s">
        <v>14844</v>
      </c>
      <c r="B239" s="454"/>
      <c r="C239" s="454" t="s">
        <v>371</v>
      </c>
      <c r="D239" s="454" t="s">
        <v>20020</v>
      </c>
      <c r="E239" s="455"/>
      <c r="F239" s="455" t="s">
        <v>14843</v>
      </c>
      <c r="G239" s="454" t="s">
        <v>20021</v>
      </c>
      <c r="H239" s="456" t="s">
        <v>8559</v>
      </c>
      <c r="I239" s="427">
        <v>7722</v>
      </c>
      <c r="J239" s="423">
        <v>6506</v>
      </c>
      <c r="K239" s="423">
        <v>13494</v>
      </c>
      <c r="L239" s="447">
        <v>0.18690439594220701</v>
      </c>
      <c r="M239" s="427">
        <v>2813</v>
      </c>
      <c r="N239" s="423">
        <v>2565</v>
      </c>
      <c r="O239" s="423">
        <v>3220</v>
      </c>
      <c r="P239" s="447">
        <v>9.6686159844054501E-2</v>
      </c>
    </row>
    <row r="240" spans="1:16" s="63" customFormat="1" ht="12" x14ac:dyDescent="0.2">
      <c r="A240" s="453" t="s">
        <v>14835</v>
      </c>
      <c r="B240" s="454" t="s">
        <v>9690</v>
      </c>
      <c r="C240" s="454" t="s">
        <v>251</v>
      </c>
      <c r="D240" s="454" t="s">
        <v>20139</v>
      </c>
      <c r="E240" s="455" t="s">
        <v>14834</v>
      </c>
      <c r="F240" s="455"/>
      <c r="G240" s="454" t="s">
        <v>20140</v>
      </c>
      <c r="H240" s="456" t="s">
        <v>8559</v>
      </c>
      <c r="I240" s="457">
        <v>7626</v>
      </c>
      <c r="J240" s="458">
        <v>7758</v>
      </c>
      <c r="K240" s="458">
        <v>6404</v>
      </c>
      <c r="L240" s="460">
        <v>-1.7014694508894E-2</v>
      </c>
      <c r="M240" s="457">
        <v>7932</v>
      </c>
      <c r="N240" s="458">
        <v>7454</v>
      </c>
      <c r="O240" s="458">
        <v>5968</v>
      </c>
      <c r="P240" s="462">
        <v>6.4126643412932602E-2</v>
      </c>
    </row>
    <row r="241" spans="1:16" s="63" customFormat="1" ht="12" x14ac:dyDescent="0.2">
      <c r="A241" s="453" t="s">
        <v>14335</v>
      </c>
      <c r="B241" s="454"/>
      <c r="C241" s="454" t="s">
        <v>258</v>
      </c>
      <c r="D241" s="454" t="s">
        <v>19844</v>
      </c>
      <c r="E241" s="455"/>
      <c r="F241" s="455" t="s">
        <v>14334</v>
      </c>
      <c r="G241" s="454" t="s">
        <v>19845</v>
      </c>
      <c r="H241" s="456" t="s">
        <v>8559</v>
      </c>
      <c r="I241" s="427">
        <v>7606</v>
      </c>
      <c r="J241" s="423">
        <v>21703</v>
      </c>
      <c r="K241" s="423">
        <v>14472</v>
      </c>
      <c r="L241" s="447">
        <v>-0.64954153803621595</v>
      </c>
      <c r="M241" s="427">
        <v>19807</v>
      </c>
      <c r="N241" s="423">
        <v>26230</v>
      </c>
      <c r="O241" s="423">
        <v>19748</v>
      </c>
      <c r="P241" s="447">
        <v>-0.244872283644682</v>
      </c>
    </row>
    <row r="242" spans="1:16" s="63" customFormat="1" ht="12" x14ac:dyDescent="0.2">
      <c r="A242" s="453" t="s">
        <v>11226</v>
      </c>
      <c r="B242" s="454"/>
      <c r="C242" s="454" t="s">
        <v>14925</v>
      </c>
      <c r="D242" s="454" t="s">
        <v>18730</v>
      </c>
      <c r="E242" s="455"/>
      <c r="F242" s="455" t="s">
        <v>11225</v>
      </c>
      <c r="G242" s="454" t="s">
        <v>19456</v>
      </c>
      <c r="H242" s="456" t="s">
        <v>8559</v>
      </c>
      <c r="I242" s="427">
        <v>7588</v>
      </c>
      <c r="J242" s="423">
        <v>6843</v>
      </c>
      <c r="K242" s="423">
        <v>1944</v>
      </c>
      <c r="L242" s="447">
        <v>0.108870378488967</v>
      </c>
      <c r="M242" s="427">
        <v>2142</v>
      </c>
      <c r="N242" s="423">
        <v>1771</v>
      </c>
      <c r="O242" s="423">
        <v>964</v>
      </c>
      <c r="P242" s="447">
        <v>0.20948616600790501</v>
      </c>
    </row>
    <row r="243" spans="1:16" s="63" customFormat="1" ht="12" x14ac:dyDescent="0.2">
      <c r="A243" s="453" t="s">
        <v>14443</v>
      </c>
      <c r="B243" s="454" t="s">
        <v>11634</v>
      </c>
      <c r="C243" s="454" t="s">
        <v>258</v>
      </c>
      <c r="D243" s="454" t="s">
        <v>20888</v>
      </c>
      <c r="E243" s="455" t="s">
        <v>14442</v>
      </c>
      <c r="F243" s="455"/>
      <c r="G243" s="454" t="s">
        <v>20889</v>
      </c>
      <c r="H243" s="456" t="s">
        <v>8559</v>
      </c>
      <c r="I243" s="427">
        <v>7505</v>
      </c>
      <c r="J243" s="423">
        <v>6151</v>
      </c>
      <c r="K243" s="423">
        <v>5690</v>
      </c>
      <c r="L243" s="447">
        <v>0.220126808649</v>
      </c>
      <c r="M243" s="427">
        <v>4518</v>
      </c>
      <c r="N243" s="423">
        <v>4080</v>
      </c>
      <c r="O243" s="423">
        <v>3747</v>
      </c>
      <c r="P243" s="447">
        <v>0.107352941176471</v>
      </c>
    </row>
    <row r="244" spans="1:16" s="63" customFormat="1" ht="12" x14ac:dyDescent="0.2">
      <c r="A244" s="453" t="s">
        <v>13142</v>
      </c>
      <c r="B244" s="454" t="s">
        <v>9542</v>
      </c>
      <c r="C244" s="454" t="s">
        <v>250</v>
      </c>
      <c r="D244" s="454" t="s">
        <v>20822</v>
      </c>
      <c r="E244" s="455" t="s">
        <v>13141</v>
      </c>
      <c r="F244" s="455"/>
      <c r="G244" s="454" t="s">
        <v>20553</v>
      </c>
      <c r="H244" s="456" t="s">
        <v>8559</v>
      </c>
      <c r="I244" s="427">
        <v>7444</v>
      </c>
      <c r="J244" s="423">
        <v>6375</v>
      </c>
      <c r="K244" s="423">
        <v>5361</v>
      </c>
      <c r="L244" s="447">
        <v>0.167686274509804</v>
      </c>
      <c r="M244" s="427">
        <v>1612</v>
      </c>
      <c r="N244" s="423">
        <v>1443</v>
      </c>
      <c r="O244" s="423">
        <v>1039</v>
      </c>
      <c r="P244" s="447">
        <v>0.117117117117117</v>
      </c>
    </row>
    <row r="245" spans="1:16" s="63" customFormat="1" ht="12" x14ac:dyDescent="0.2">
      <c r="A245" s="453" t="s">
        <v>12186</v>
      </c>
      <c r="B245" s="454" t="s">
        <v>9674</v>
      </c>
      <c r="C245" s="454" t="s">
        <v>371</v>
      </c>
      <c r="D245" s="454" t="s">
        <v>21611</v>
      </c>
      <c r="E245" s="455" t="s">
        <v>12185</v>
      </c>
      <c r="F245" s="455"/>
      <c r="G245" s="454" t="s">
        <v>21612</v>
      </c>
      <c r="H245" s="456" t="s">
        <v>8559</v>
      </c>
      <c r="I245" s="427">
        <v>7384</v>
      </c>
      <c r="J245" s="423">
        <v>6695</v>
      </c>
      <c r="K245" s="423">
        <v>5634</v>
      </c>
      <c r="L245" s="447">
        <v>0.10291262135922299</v>
      </c>
      <c r="M245" s="427">
        <v>8428</v>
      </c>
      <c r="N245" s="423">
        <v>8128</v>
      </c>
      <c r="O245" s="423">
        <v>5998</v>
      </c>
      <c r="P245" s="447">
        <v>3.6909448818897697E-2</v>
      </c>
    </row>
    <row r="246" spans="1:16" s="63" customFormat="1" ht="12" x14ac:dyDescent="0.2">
      <c r="A246" s="453" t="s">
        <v>14689</v>
      </c>
      <c r="B246" s="454"/>
      <c r="C246" s="454" t="s">
        <v>257</v>
      </c>
      <c r="D246" s="454" t="s">
        <v>20608</v>
      </c>
      <c r="E246" s="455"/>
      <c r="F246" s="455" t="s">
        <v>14688</v>
      </c>
      <c r="G246" s="454" t="s">
        <v>20609</v>
      </c>
      <c r="H246" s="456" t="s">
        <v>8559</v>
      </c>
      <c r="I246" s="427">
        <v>7364</v>
      </c>
      <c r="J246" s="423">
        <v>6128</v>
      </c>
      <c r="K246" s="423">
        <v>3928</v>
      </c>
      <c r="L246" s="447">
        <v>0.20169712793733699</v>
      </c>
      <c r="M246" s="427">
        <v>7493</v>
      </c>
      <c r="N246" s="423">
        <v>6510</v>
      </c>
      <c r="O246" s="423">
        <v>4863</v>
      </c>
      <c r="P246" s="447">
        <v>0.15099846390169</v>
      </c>
    </row>
    <row r="247" spans="1:16" s="63" customFormat="1" ht="12" x14ac:dyDescent="0.2">
      <c r="A247" s="453" t="s">
        <v>14381</v>
      </c>
      <c r="B247" s="454" t="s">
        <v>9517</v>
      </c>
      <c r="C247" s="454" t="s">
        <v>250</v>
      </c>
      <c r="D247" s="454" t="s">
        <v>20876</v>
      </c>
      <c r="E247" s="455" t="s">
        <v>14380</v>
      </c>
      <c r="F247" s="455"/>
      <c r="G247" s="454" t="s">
        <v>20877</v>
      </c>
      <c r="H247" s="456" t="s">
        <v>8559</v>
      </c>
      <c r="I247" s="427">
        <v>7264</v>
      </c>
      <c r="J247" s="423">
        <v>6170</v>
      </c>
      <c r="K247" s="423">
        <v>5318</v>
      </c>
      <c r="L247" s="447">
        <v>0.17730956239870299</v>
      </c>
      <c r="M247" s="427">
        <v>3215</v>
      </c>
      <c r="N247" s="423">
        <v>2900</v>
      </c>
      <c r="O247" s="423">
        <v>1993</v>
      </c>
      <c r="P247" s="447">
        <v>0.10862068965517201</v>
      </c>
    </row>
    <row r="248" spans="1:16" s="63" customFormat="1" ht="12" x14ac:dyDescent="0.2">
      <c r="A248" s="453" t="s">
        <v>11783</v>
      </c>
      <c r="B248" s="454" t="s">
        <v>9514</v>
      </c>
      <c r="C248" s="454" t="s">
        <v>252</v>
      </c>
      <c r="D248" s="454" t="s">
        <v>21000</v>
      </c>
      <c r="E248" s="455" t="s">
        <v>11782</v>
      </c>
      <c r="F248" s="455"/>
      <c r="G248" s="454" t="s">
        <v>21001</v>
      </c>
      <c r="H248" s="456" t="s">
        <v>8559</v>
      </c>
      <c r="I248" s="427">
        <v>7179</v>
      </c>
      <c r="J248" s="423">
        <v>6597</v>
      </c>
      <c r="K248" s="423">
        <v>6791</v>
      </c>
      <c r="L248" s="447">
        <v>8.8221919054115597E-2</v>
      </c>
      <c r="M248" s="427">
        <v>6789</v>
      </c>
      <c r="N248" s="423">
        <v>5844</v>
      </c>
      <c r="O248" s="423">
        <v>3079</v>
      </c>
      <c r="P248" s="447">
        <v>0.16170431211499001</v>
      </c>
    </row>
    <row r="249" spans="1:16" s="63" customFormat="1" ht="12" x14ac:dyDescent="0.2">
      <c r="A249" s="453" t="s">
        <v>14800</v>
      </c>
      <c r="B249" s="454" t="s">
        <v>9593</v>
      </c>
      <c r="C249" s="454" t="s">
        <v>254</v>
      </c>
      <c r="D249" s="454" t="s">
        <v>21728</v>
      </c>
      <c r="E249" s="455" t="s">
        <v>14799</v>
      </c>
      <c r="F249" s="455"/>
      <c r="G249" s="454" t="s">
        <v>21729</v>
      </c>
      <c r="H249" s="456" t="s">
        <v>8559</v>
      </c>
      <c r="I249" s="427">
        <v>7004</v>
      </c>
      <c r="J249" s="423">
        <v>9510</v>
      </c>
      <c r="K249" s="423">
        <v>8148</v>
      </c>
      <c r="L249" s="447">
        <v>-0.26351209253417501</v>
      </c>
      <c r="M249" s="427">
        <v>12473</v>
      </c>
      <c r="N249" s="423">
        <v>12464</v>
      </c>
      <c r="O249" s="423">
        <v>9672</v>
      </c>
      <c r="P249" s="447">
        <v>7.2207958921688398E-4</v>
      </c>
    </row>
    <row r="250" spans="1:16" s="63" customFormat="1" ht="12" x14ac:dyDescent="0.2">
      <c r="A250" s="453" t="s">
        <v>14817</v>
      </c>
      <c r="B250" s="454" t="s">
        <v>9604</v>
      </c>
      <c r="C250" s="454" t="s">
        <v>253</v>
      </c>
      <c r="D250" s="454" t="s">
        <v>18649</v>
      </c>
      <c r="E250" s="455" t="s">
        <v>14816</v>
      </c>
      <c r="F250" s="455"/>
      <c r="G250" s="454" t="s">
        <v>19366</v>
      </c>
      <c r="H250" s="456" t="s">
        <v>8559</v>
      </c>
      <c r="I250" s="427">
        <v>6992</v>
      </c>
      <c r="J250" s="423">
        <v>6738</v>
      </c>
      <c r="K250" s="423">
        <v>6457</v>
      </c>
      <c r="L250" s="447">
        <v>3.7696645888987801E-2</v>
      </c>
      <c r="M250" s="427">
        <v>2409</v>
      </c>
      <c r="N250" s="423">
        <v>2356</v>
      </c>
      <c r="O250" s="423">
        <v>1215</v>
      </c>
      <c r="P250" s="447">
        <v>2.2495755517826899E-2</v>
      </c>
    </row>
    <row r="251" spans="1:16" s="63" customFormat="1" ht="12" x14ac:dyDescent="0.2">
      <c r="A251" s="453" t="s">
        <v>14825</v>
      </c>
      <c r="B251" s="454" t="s">
        <v>11739</v>
      </c>
      <c r="C251" s="454" t="s">
        <v>249</v>
      </c>
      <c r="D251" s="454" t="s">
        <v>18552</v>
      </c>
      <c r="E251" s="455" t="s">
        <v>14824</v>
      </c>
      <c r="F251" s="455"/>
      <c r="G251" s="454" t="s">
        <v>18202</v>
      </c>
      <c r="H251" s="456" t="s">
        <v>8559</v>
      </c>
      <c r="I251" s="427">
        <v>6960</v>
      </c>
      <c r="J251" s="423">
        <v>5609</v>
      </c>
      <c r="K251" s="423">
        <v>5771</v>
      </c>
      <c r="L251" s="447">
        <v>0.24086289891246199</v>
      </c>
      <c r="M251" s="427">
        <v>247</v>
      </c>
      <c r="N251" s="423">
        <v>242</v>
      </c>
      <c r="O251" s="423">
        <v>175</v>
      </c>
      <c r="P251" s="447">
        <v>2.0661157024793399E-2</v>
      </c>
    </row>
    <row r="252" spans="1:16" s="63" customFormat="1" ht="12" x14ac:dyDescent="0.2">
      <c r="A252" s="453" t="s">
        <v>13829</v>
      </c>
      <c r="B252" s="454"/>
      <c r="C252" s="454" t="s">
        <v>14925</v>
      </c>
      <c r="D252" s="454" t="s">
        <v>18660</v>
      </c>
      <c r="E252" s="455"/>
      <c r="F252" s="455" t="s">
        <v>13828</v>
      </c>
      <c r="G252" s="454" t="s">
        <v>18661</v>
      </c>
      <c r="H252" s="456" t="s">
        <v>8559</v>
      </c>
      <c r="I252" s="427">
        <v>6953</v>
      </c>
      <c r="J252" s="423">
        <v>6308</v>
      </c>
      <c r="K252" s="423">
        <v>2970</v>
      </c>
      <c r="L252" s="447">
        <v>0.10225110970196601</v>
      </c>
      <c r="M252" s="427">
        <v>1268</v>
      </c>
      <c r="N252" s="423">
        <v>902</v>
      </c>
      <c r="O252" s="423">
        <v>500</v>
      </c>
      <c r="P252" s="447">
        <v>0.40576496674057699</v>
      </c>
    </row>
    <row r="253" spans="1:16" s="63" customFormat="1" ht="12" x14ac:dyDescent="0.2">
      <c r="A253" s="453" t="s">
        <v>11672</v>
      </c>
      <c r="B253" s="454" t="s">
        <v>11671</v>
      </c>
      <c r="C253" s="454" t="s">
        <v>257</v>
      </c>
      <c r="D253" s="454" t="s">
        <v>19986</v>
      </c>
      <c r="E253" s="455" t="s">
        <v>11670</v>
      </c>
      <c r="F253" s="455"/>
      <c r="G253" s="454" t="s">
        <v>19987</v>
      </c>
      <c r="H253" s="456" t="s">
        <v>8559</v>
      </c>
      <c r="I253" s="427">
        <v>6951</v>
      </c>
      <c r="J253" s="423">
        <v>5903</v>
      </c>
      <c r="K253" s="423">
        <v>5254</v>
      </c>
      <c r="L253" s="447">
        <v>0.17753684567169201</v>
      </c>
      <c r="M253" s="427">
        <v>6356</v>
      </c>
      <c r="N253" s="423">
        <v>5712</v>
      </c>
      <c r="O253" s="423">
        <v>3947</v>
      </c>
      <c r="P253" s="447">
        <v>0.11274509803921599</v>
      </c>
    </row>
    <row r="254" spans="1:16" s="63" customFormat="1" ht="12" x14ac:dyDescent="0.2">
      <c r="A254" s="453" t="s">
        <v>14548</v>
      </c>
      <c r="B254" s="454"/>
      <c r="C254" s="454" t="s">
        <v>251</v>
      </c>
      <c r="D254" s="454" t="s">
        <v>19833</v>
      </c>
      <c r="E254" s="455"/>
      <c r="F254" s="455" t="s">
        <v>14547</v>
      </c>
      <c r="G254" s="454" t="s">
        <v>19834</v>
      </c>
      <c r="H254" s="456" t="s">
        <v>8559</v>
      </c>
      <c r="I254" s="427">
        <v>6937</v>
      </c>
      <c r="J254" s="423">
        <v>7516</v>
      </c>
      <c r="K254" s="423">
        <v>4572</v>
      </c>
      <c r="L254" s="447">
        <v>-7.70356572645024E-2</v>
      </c>
      <c r="M254" s="427">
        <v>2152</v>
      </c>
      <c r="N254" s="423">
        <v>1939</v>
      </c>
      <c r="O254" s="423">
        <v>1392</v>
      </c>
      <c r="P254" s="447">
        <v>0.109850438370294</v>
      </c>
    </row>
    <row r="255" spans="1:16" s="63" customFormat="1" ht="12" x14ac:dyDescent="0.2">
      <c r="A255" s="453" t="s">
        <v>14192</v>
      </c>
      <c r="B255" s="454" t="s">
        <v>9684</v>
      </c>
      <c r="C255" s="454" t="s">
        <v>255</v>
      </c>
      <c r="D255" s="454" t="s">
        <v>18376</v>
      </c>
      <c r="E255" s="455" t="s">
        <v>14191</v>
      </c>
      <c r="F255" s="455"/>
      <c r="G255" s="454" t="s">
        <v>19766</v>
      </c>
      <c r="H255" s="456" t="s">
        <v>8559</v>
      </c>
      <c r="I255" s="427">
        <v>6919</v>
      </c>
      <c r="J255" s="423">
        <v>5851</v>
      </c>
      <c r="K255" s="423">
        <v>4236</v>
      </c>
      <c r="L255" s="447">
        <v>0.18253290035891301</v>
      </c>
      <c r="M255" s="427">
        <v>1386</v>
      </c>
      <c r="N255" s="423">
        <v>1211</v>
      </c>
      <c r="O255" s="423">
        <v>489</v>
      </c>
      <c r="P255" s="447">
        <v>0.144508670520231</v>
      </c>
    </row>
    <row r="256" spans="1:16" s="63" customFormat="1" ht="12" x14ac:dyDescent="0.2">
      <c r="A256" s="453" t="s">
        <v>11537</v>
      </c>
      <c r="B256" s="454"/>
      <c r="C256" s="454" t="s">
        <v>255</v>
      </c>
      <c r="D256" s="454" t="s">
        <v>20390</v>
      </c>
      <c r="E256" s="455"/>
      <c r="F256" s="455" t="s">
        <v>11536</v>
      </c>
      <c r="G256" s="454" t="s">
        <v>20391</v>
      </c>
      <c r="H256" s="456" t="s">
        <v>8559</v>
      </c>
      <c r="I256" s="427">
        <v>6726</v>
      </c>
      <c r="J256" s="423">
        <v>6118</v>
      </c>
      <c r="K256" s="423">
        <v>4910</v>
      </c>
      <c r="L256" s="447">
        <v>9.9378881987577605E-2</v>
      </c>
      <c r="M256" s="427">
        <v>5646</v>
      </c>
      <c r="N256" s="423">
        <v>5339</v>
      </c>
      <c r="O256" s="423">
        <v>4899</v>
      </c>
      <c r="P256" s="447">
        <v>5.7501404757445099E-2</v>
      </c>
    </row>
    <row r="257" spans="1:16" s="63" customFormat="1" ht="12" x14ac:dyDescent="0.2">
      <c r="A257" s="453" t="s">
        <v>14528</v>
      </c>
      <c r="B257" s="454" t="s">
        <v>13317</v>
      </c>
      <c r="C257" s="454" t="s">
        <v>250</v>
      </c>
      <c r="D257" s="454" t="s">
        <v>20886</v>
      </c>
      <c r="E257" s="455" t="s">
        <v>14527</v>
      </c>
      <c r="F257" s="455"/>
      <c r="G257" s="454" t="s">
        <v>20328</v>
      </c>
      <c r="H257" s="456" t="s">
        <v>8559</v>
      </c>
      <c r="I257" s="427">
        <v>6637</v>
      </c>
      <c r="J257" s="423">
        <v>8834</v>
      </c>
      <c r="K257" s="423">
        <v>6858</v>
      </c>
      <c r="L257" s="447">
        <v>-0.248698211455739</v>
      </c>
      <c r="M257" s="427">
        <v>2933</v>
      </c>
      <c r="N257" s="423">
        <v>3518</v>
      </c>
      <c r="O257" s="423">
        <v>2570</v>
      </c>
      <c r="P257" s="447">
        <v>-0.16628766344513901</v>
      </c>
    </row>
    <row r="258" spans="1:16" s="63" customFormat="1" ht="12" x14ac:dyDescent="0.2">
      <c r="A258" s="453" t="s">
        <v>11106</v>
      </c>
      <c r="B258" s="454"/>
      <c r="C258" s="454" t="s">
        <v>252</v>
      </c>
      <c r="D258" s="454" t="s">
        <v>20010</v>
      </c>
      <c r="E258" s="455"/>
      <c r="F258" s="455" t="s">
        <v>11105</v>
      </c>
      <c r="G258" s="454" t="s">
        <v>19639</v>
      </c>
      <c r="H258" s="456" t="s">
        <v>8559</v>
      </c>
      <c r="I258" s="427">
        <v>6600</v>
      </c>
      <c r="J258" s="423">
        <v>6545</v>
      </c>
      <c r="K258" s="423">
        <v>4968</v>
      </c>
      <c r="L258" s="447">
        <v>8.4033613445377905E-3</v>
      </c>
      <c r="M258" s="427">
        <v>2371</v>
      </c>
      <c r="N258" s="423">
        <v>2426</v>
      </c>
      <c r="O258" s="423">
        <v>1750</v>
      </c>
      <c r="P258" s="447">
        <v>-2.2671063478977699E-2</v>
      </c>
    </row>
    <row r="259" spans="1:16" s="63" customFormat="1" ht="12" x14ac:dyDescent="0.2">
      <c r="A259" s="453" t="s">
        <v>14224</v>
      </c>
      <c r="B259" s="454"/>
      <c r="C259" s="454" t="s">
        <v>249</v>
      </c>
      <c r="D259" s="454" t="s">
        <v>20599</v>
      </c>
      <c r="E259" s="455"/>
      <c r="F259" s="455" t="s">
        <v>14223</v>
      </c>
      <c r="G259" s="454" t="s">
        <v>20600</v>
      </c>
      <c r="H259" s="456" t="s">
        <v>8559</v>
      </c>
      <c r="I259" s="427">
        <v>6574</v>
      </c>
      <c r="J259" s="423">
        <v>5178</v>
      </c>
      <c r="K259" s="423">
        <v>3351</v>
      </c>
      <c r="L259" s="447">
        <v>0.269602162997296</v>
      </c>
      <c r="M259" s="427">
        <v>1442</v>
      </c>
      <c r="N259" s="423">
        <v>958</v>
      </c>
      <c r="O259" s="423">
        <v>496</v>
      </c>
      <c r="P259" s="447">
        <v>0.50521920668058495</v>
      </c>
    </row>
    <row r="260" spans="1:16" s="63" customFormat="1" ht="12" x14ac:dyDescent="0.2">
      <c r="A260" s="453" t="s">
        <v>14268</v>
      </c>
      <c r="B260" s="454"/>
      <c r="C260" s="454" t="s">
        <v>259</v>
      </c>
      <c r="D260" s="454" t="s">
        <v>21734</v>
      </c>
      <c r="E260" s="455" t="s">
        <v>14267</v>
      </c>
      <c r="F260" s="455"/>
      <c r="G260" s="454" t="s">
        <v>21735</v>
      </c>
      <c r="H260" s="456" t="s">
        <v>8559</v>
      </c>
      <c r="I260" s="427">
        <v>6547</v>
      </c>
      <c r="J260" s="423">
        <v>6274</v>
      </c>
      <c r="K260" s="423">
        <v>5953</v>
      </c>
      <c r="L260" s="447">
        <v>4.3512910423971998E-2</v>
      </c>
      <c r="M260" s="427">
        <v>8206</v>
      </c>
      <c r="N260" s="423">
        <v>8599</v>
      </c>
      <c r="O260" s="423">
        <v>7330</v>
      </c>
      <c r="P260" s="447">
        <v>-4.5702988719618497E-2</v>
      </c>
    </row>
    <row r="261" spans="1:16" s="63" customFormat="1" ht="12" x14ac:dyDescent="0.2">
      <c r="A261" s="453" t="s">
        <v>14103</v>
      </c>
      <c r="B261" s="454"/>
      <c r="C261" s="454" t="s">
        <v>251</v>
      </c>
      <c r="D261" s="454" t="s">
        <v>18693</v>
      </c>
      <c r="E261" s="455"/>
      <c r="F261" s="455" t="s">
        <v>14102</v>
      </c>
      <c r="G261" s="454" t="s">
        <v>19413</v>
      </c>
      <c r="H261" s="456" t="s">
        <v>8559</v>
      </c>
      <c r="I261" s="427">
        <v>6535</v>
      </c>
      <c r="J261" s="423">
        <v>5078</v>
      </c>
      <c r="K261" s="423">
        <v>5423</v>
      </c>
      <c r="L261" s="447">
        <v>0.286923985821189</v>
      </c>
      <c r="M261" s="427">
        <v>1485</v>
      </c>
      <c r="N261" s="423">
        <v>1144</v>
      </c>
      <c r="O261" s="423">
        <v>865</v>
      </c>
      <c r="P261" s="447">
        <v>0.29807692307692302</v>
      </c>
    </row>
    <row r="262" spans="1:16" s="63" customFormat="1" ht="12" x14ac:dyDescent="0.2">
      <c r="A262" s="453" t="s">
        <v>14417</v>
      </c>
      <c r="B262" s="454" t="s">
        <v>11652</v>
      </c>
      <c r="C262" s="454" t="s">
        <v>372</v>
      </c>
      <c r="D262" s="454" t="s">
        <v>21033</v>
      </c>
      <c r="E262" s="455" t="s">
        <v>14416</v>
      </c>
      <c r="F262" s="455"/>
      <c r="G262" s="454" t="s">
        <v>19361</v>
      </c>
      <c r="H262" s="456" t="s">
        <v>8559</v>
      </c>
      <c r="I262" s="427">
        <v>6517</v>
      </c>
      <c r="J262" s="423">
        <v>6057</v>
      </c>
      <c r="K262" s="423">
        <v>5078</v>
      </c>
      <c r="L262" s="447">
        <v>7.5945187386494903E-2</v>
      </c>
      <c r="M262" s="427">
        <v>1362</v>
      </c>
      <c r="N262" s="423">
        <v>1372</v>
      </c>
      <c r="O262" s="423">
        <v>866</v>
      </c>
      <c r="P262" s="447">
        <v>-7.2886297376093499E-3</v>
      </c>
    </row>
    <row r="263" spans="1:16" s="63" customFormat="1" ht="12" x14ac:dyDescent="0.2">
      <c r="A263" s="453" t="s">
        <v>10731</v>
      </c>
      <c r="B263" s="454"/>
      <c r="C263" s="454" t="s">
        <v>252</v>
      </c>
      <c r="D263" s="454" t="s">
        <v>18828</v>
      </c>
      <c r="E263" s="455"/>
      <c r="F263" s="455" t="s">
        <v>10730</v>
      </c>
      <c r="G263" s="454" t="s">
        <v>19539</v>
      </c>
      <c r="H263" s="456" t="s">
        <v>8559</v>
      </c>
      <c r="I263" s="427">
        <v>6472</v>
      </c>
      <c r="J263" s="423">
        <v>10455</v>
      </c>
      <c r="K263" s="423">
        <v>3616</v>
      </c>
      <c r="L263" s="447">
        <v>-0.38096604495456698</v>
      </c>
      <c r="M263" s="427">
        <v>6289</v>
      </c>
      <c r="N263" s="423">
        <v>5974</v>
      </c>
      <c r="O263" s="423">
        <v>3738</v>
      </c>
      <c r="P263" s="447">
        <v>5.272849012387E-2</v>
      </c>
    </row>
    <row r="264" spans="1:16" s="63" customFormat="1" ht="12" x14ac:dyDescent="0.2">
      <c r="A264" s="453" t="s">
        <v>14741</v>
      </c>
      <c r="B264" s="454" t="s">
        <v>9219</v>
      </c>
      <c r="C264" s="454" t="s">
        <v>249</v>
      </c>
      <c r="D264" s="454" t="s">
        <v>20825</v>
      </c>
      <c r="E264" s="455" t="s">
        <v>14740</v>
      </c>
      <c r="F264" s="455"/>
      <c r="G264" s="454" t="s">
        <v>19236</v>
      </c>
      <c r="H264" s="456" t="s">
        <v>8559</v>
      </c>
      <c r="I264" s="457">
        <v>6466</v>
      </c>
      <c r="J264" s="458">
        <v>5803</v>
      </c>
      <c r="K264" s="458">
        <v>4842</v>
      </c>
      <c r="L264" s="461">
        <v>0.114251249353783</v>
      </c>
      <c r="M264" s="457">
        <v>2641</v>
      </c>
      <c r="N264" s="458">
        <v>2406</v>
      </c>
      <c r="O264" s="458">
        <v>1913</v>
      </c>
      <c r="P264" s="462">
        <v>9.7672485453034003E-2</v>
      </c>
    </row>
    <row r="265" spans="1:16" s="63" customFormat="1" ht="12" x14ac:dyDescent="0.2">
      <c r="A265" s="453" t="s">
        <v>13057</v>
      </c>
      <c r="B265" s="454"/>
      <c r="C265" s="454" t="s">
        <v>249</v>
      </c>
      <c r="D265" s="454" t="s">
        <v>20226</v>
      </c>
      <c r="E265" s="455"/>
      <c r="F265" s="455" t="s">
        <v>13056</v>
      </c>
      <c r="G265" s="454" t="s">
        <v>19392</v>
      </c>
      <c r="H265" s="456" t="s">
        <v>8559</v>
      </c>
      <c r="I265" s="427">
        <v>6355</v>
      </c>
      <c r="J265" s="423">
        <v>5129</v>
      </c>
      <c r="K265" s="423">
        <v>1378</v>
      </c>
      <c r="L265" s="447">
        <v>0.23903294989276699</v>
      </c>
      <c r="M265" s="427">
        <v>1131</v>
      </c>
      <c r="N265" s="423">
        <v>1082</v>
      </c>
      <c r="O265" s="423">
        <v>792</v>
      </c>
      <c r="P265" s="447">
        <v>4.5286506469500901E-2</v>
      </c>
    </row>
    <row r="266" spans="1:16" s="63" customFormat="1" ht="12" x14ac:dyDescent="0.2">
      <c r="A266" s="453" t="s">
        <v>14250</v>
      </c>
      <c r="B266" s="454" t="s">
        <v>11687</v>
      </c>
      <c r="C266" s="454" t="s">
        <v>251</v>
      </c>
      <c r="D266" s="454" t="s">
        <v>21571</v>
      </c>
      <c r="E266" s="455" t="s">
        <v>14249</v>
      </c>
      <c r="F266" s="455"/>
      <c r="G266" s="454" t="s">
        <v>21572</v>
      </c>
      <c r="H266" s="456" t="s">
        <v>8559</v>
      </c>
      <c r="I266" s="457">
        <v>6342</v>
      </c>
      <c r="J266" s="458">
        <v>4760</v>
      </c>
      <c r="K266" s="458">
        <v>4307</v>
      </c>
      <c r="L266" s="460">
        <v>0.33235294117647102</v>
      </c>
      <c r="M266" s="457">
        <v>2430</v>
      </c>
      <c r="N266" s="458">
        <v>1910</v>
      </c>
      <c r="O266" s="458">
        <v>1469</v>
      </c>
      <c r="P266" s="462">
        <v>0.27225130890052401</v>
      </c>
    </row>
    <row r="267" spans="1:16" s="63" customFormat="1" ht="12" x14ac:dyDescent="0.2">
      <c r="A267" s="453" t="s">
        <v>11208</v>
      </c>
      <c r="B267" s="454"/>
      <c r="C267" s="454" t="s">
        <v>252</v>
      </c>
      <c r="D267" s="454" t="s">
        <v>18733</v>
      </c>
      <c r="E267" s="455"/>
      <c r="F267" s="455" t="s">
        <v>11207</v>
      </c>
      <c r="G267" s="454" t="s">
        <v>19458</v>
      </c>
      <c r="H267" s="456" t="s">
        <v>8559</v>
      </c>
      <c r="I267" s="427">
        <v>6333</v>
      </c>
      <c r="J267" s="423">
        <v>6548</v>
      </c>
      <c r="K267" s="423">
        <v>4240</v>
      </c>
      <c r="L267" s="447">
        <v>-3.2834453268173497E-2</v>
      </c>
      <c r="M267" s="427">
        <v>1749</v>
      </c>
      <c r="N267" s="423">
        <v>1572</v>
      </c>
      <c r="O267" s="423">
        <v>972</v>
      </c>
      <c r="P267" s="447">
        <v>0.112595419847328</v>
      </c>
    </row>
    <row r="268" spans="1:16" s="63" customFormat="1" ht="12" x14ac:dyDescent="0.2">
      <c r="A268" s="453" t="s">
        <v>13332</v>
      </c>
      <c r="B268" s="454"/>
      <c r="C268" s="454" t="s">
        <v>252</v>
      </c>
      <c r="D268" s="454" t="s">
        <v>17852</v>
      </c>
      <c r="E268" s="455"/>
      <c r="F268" s="455" t="s">
        <v>13331</v>
      </c>
      <c r="G268" s="454" t="s">
        <v>18219</v>
      </c>
      <c r="H268" s="456" t="s">
        <v>8559</v>
      </c>
      <c r="I268" s="427">
        <v>6271</v>
      </c>
      <c r="J268" s="423">
        <v>5901</v>
      </c>
      <c r="K268" s="423">
        <v>3784</v>
      </c>
      <c r="L268" s="447">
        <v>6.2701237078461203E-2</v>
      </c>
      <c r="M268" s="427">
        <v>10155</v>
      </c>
      <c r="N268" s="423">
        <v>8803</v>
      </c>
      <c r="O268" s="423">
        <v>5480</v>
      </c>
      <c r="P268" s="447">
        <v>0.15358400545268699</v>
      </c>
    </row>
    <row r="269" spans="1:16" s="63" customFormat="1" ht="12" x14ac:dyDescent="0.2">
      <c r="A269" s="453" t="s">
        <v>14785</v>
      </c>
      <c r="B269" s="454" t="s">
        <v>11593</v>
      </c>
      <c r="C269" s="454" t="s">
        <v>252</v>
      </c>
      <c r="D269" s="454" t="s">
        <v>20147</v>
      </c>
      <c r="E269" s="455" t="s">
        <v>14784</v>
      </c>
      <c r="F269" s="455"/>
      <c r="G269" s="454" t="s">
        <v>20148</v>
      </c>
      <c r="H269" s="456" t="s">
        <v>8559</v>
      </c>
      <c r="I269" s="427">
        <v>6236</v>
      </c>
      <c r="J269" s="423">
        <v>4267</v>
      </c>
      <c r="K269" s="423">
        <v>2947</v>
      </c>
      <c r="L269" s="447">
        <v>0.46144832434965999</v>
      </c>
      <c r="M269" s="427">
        <v>2746</v>
      </c>
      <c r="N269" s="423">
        <v>2531</v>
      </c>
      <c r="O269" s="423">
        <v>2257</v>
      </c>
      <c r="P269" s="447">
        <v>8.4946661398656698E-2</v>
      </c>
    </row>
    <row r="270" spans="1:16" s="63" customFormat="1" ht="12" x14ac:dyDescent="0.2">
      <c r="A270" s="453" t="s">
        <v>14644</v>
      </c>
      <c r="B270" s="454" t="s">
        <v>11739</v>
      </c>
      <c r="C270" s="454" t="s">
        <v>249</v>
      </c>
      <c r="D270" s="454" t="s">
        <v>20902</v>
      </c>
      <c r="E270" s="455" t="s">
        <v>14643</v>
      </c>
      <c r="F270" s="455"/>
      <c r="G270" s="454" t="s">
        <v>20903</v>
      </c>
      <c r="H270" s="456" t="s">
        <v>8559</v>
      </c>
      <c r="I270" s="427">
        <v>6148</v>
      </c>
      <c r="J270" s="423">
        <v>6352</v>
      </c>
      <c r="K270" s="423">
        <v>4455</v>
      </c>
      <c r="L270" s="447">
        <v>-3.21158690176322E-2</v>
      </c>
      <c r="M270" s="427">
        <v>1976</v>
      </c>
      <c r="N270" s="423">
        <v>2205</v>
      </c>
      <c r="O270" s="423">
        <v>1506</v>
      </c>
      <c r="P270" s="447">
        <v>-0.103854875283447</v>
      </c>
    </row>
    <row r="271" spans="1:16" s="63" customFormat="1" ht="12" x14ac:dyDescent="0.2">
      <c r="A271" s="453" t="s">
        <v>14722</v>
      </c>
      <c r="B271" s="454"/>
      <c r="C271" s="454" t="s">
        <v>252</v>
      </c>
      <c r="D271" s="454" t="s">
        <v>21768</v>
      </c>
      <c r="E271" s="455"/>
      <c r="F271" s="455" t="s">
        <v>14721</v>
      </c>
      <c r="G271" s="454" t="s">
        <v>19276</v>
      </c>
      <c r="H271" s="456" t="s">
        <v>8559</v>
      </c>
      <c r="I271" s="427">
        <v>6138</v>
      </c>
      <c r="J271" s="423">
        <v>5602</v>
      </c>
      <c r="K271" s="423">
        <v>4109</v>
      </c>
      <c r="L271" s="447">
        <v>9.5680114244912601E-2</v>
      </c>
      <c r="M271" s="427">
        <v>5542</v>
      </c>
      <c r="N271" s="423">
        <v>4981</v>
      </c>
      <c r="O271" s="423">
        <v>3288</v>
      </c>
      <c r="P271" s="447">
        <v>0.112627986348123</v>
      </c>
    </row>
    <row r="272" spans="1:16" s="63" customFormat="1" ht="12" x14ac:dyDescent="0.2">
      <c r="A272" s="453" t="s">
        <v>11768</v>
      </c>
      <c r="B272" s="454" t="s">
        <v>9548</v>
      </c>
      <c r="C272" s="454" t="s">
        <v>252</v>
      </c>
      <c r="D272" s="454" t="s">
        <v>21011</v>
      </c>
      <c r="E272" s="455" t="s">
        <v>11767</v>
      </c>
      <c r="F272" s="455"/>
      <c r="G272" s="454" t="s">
        <v>21012</v>
      </c>
      <c r="H272" s="456" t="s">
        <v>8559</v>
      </c>
      <c r="I272" s="427">
        <v>6109</v>
      </c>
      <c r="J272" s="423">
        <v>5188</v>
      </c>
      <c r="K272" s="423">
        <v>2974</v>
      </c>
      <c r="L272" s="447">
        <v>0.17752505782575201</v>
      </c>
      <c r="M272" s="427">
        <v>3436</v>
      </c>
      <c r="N272" s="423">
        <v>3148</v>
      </c>
      <c r="O272" s="423">
        <v>2010</v>
      </c>
      <c r="P272" s="447">
        <v>9.1486658195679693E-2</v>
      </c>
    </row>
    <row r="273" spans="1:16" s="63" customFormat="1" ht="12" x14ac:dyDescent="0.2">
      <c r="A273" s="453" t="s">
        <v>14345</v>
      </c>
      <c r="B273" s="454"/>
      <c r="C273" s="454" t="s">
        <v>252</v>
      </c>
      <c r="D273" s="454" t="s">
        <v>18743</v>
      </c>
      <c r="E273" s="455"/>
      <c r="F273" s="455" t="s">
        <v>14344</v>
      </c>
      <c r="G273" s="454" t="s">
        <v>19275</v>
      </c>
      <c r="H273" s="456" t="s">
        <v>8559</v>
      </c>
      <c r="I273" s="427">
        <v>5986</v>
      </c>
      <c r="J273" s="423">
        <v>4529</v>
      </c>
      <c r="K273" s="423">
        <v>7421</v>
      </c>
      <c r="L273" s="447">
        <v>0.32170457054537399</v>
      </c>
      <c r="M273" s="427">
        <v>6697</v>
      </c>
      <c r="N273" s="423">
        <v>5816</v>
      </c>
      <c r="O273" s="423">
        <v>3890</v>
      </c>
      <c r="P273" s="447">
        <v>0.151478679504814</v>
      </c>
    </row>
    <row r="274" spans="1:16" s="63" customFormat="1" ht="12" x14ac:dyDescent="0.2">
      <c r="A274" s="453" t="s">
        <v>12313</v>
      </c>
      <c r="B274" s="454" t="s">
        <v>9511</v>
      </c>
      <c r="C274" s="454" t="s">
        <v>257</v>
      </c>
      <c r="D274" s="454" t="s">
        <v>20137</v>
      </c>
      <c r="E274" s="455" t="s">
        <v>12312</v>
      </c>
      <c r="F274" s="455"/>
      <c r="G274" s="454" t="s">
        <v>20138</v>
      </c>
      <c r="H274" s="456" t="s">
        <v>8559</v>
      </c>
      <c r="I274" s="427">
        <v>5984</v>
      </c>
      <c r="J274" s="423">
        <v>6447</v>
      </c>
      <c r="K274" s="423">
        <v>6841</v>
      </c>
      <c r="L274" s="447">
        <v>-7.18163486893129E-2</v>
      </c>
      <c r="M274" s="427">
        <v>1299</v>
      </c>
      <c r="N274" s="423">
        <v>1549</v>
      </c>
      <c r="O274" s="423">
        <v>711</v>
      </c>
      <c r="P274" s="447">
        <v>-0.16139444803098801</v>
      </c>
    </row>
    <row r="275" spans="1:16" s="63" customFormat="1" ht="12" x14ac:dyDescent="0.2">
      <c r="A275" s="453" t="s">
        <v>14447</v>
      </c>
      <c r="B275" s="454" t="s">
        <v>9414</v>
      </c>
      <c r="C275" s="454" t="s">
        <v>253</v>
      </c>
      <c r="D275" s="454" t="s">
        <v>21717</v>
      </c>
      <c r="E275" s="455" t="s">
        <v>14446</v>
      </c>
      <c r="F275" s="455"/>
      <c r="G275" s="454" t="s">
        <v>21718</v>
      </c>
      <c r="H275" s="456" t="s">
        <v>8559</v>
      </c>
      <c r="I275" s="427">
        <v>5961</v>
      </c>
      <c r="J275" s="423">
        <v>5997</v>
      </c>
      <c r="K275" s="423">
        <v>4088</v>
      </c>
      <c r="L275" s="447">
        <v>-6.0030015007503899E-3</v>
      </c>
      <c r="M275" s="427">
        <v>3713</v>
      </c>
      <c r="N275" s="423">
        <v>3447</v>
      </c>
      <c r="O275" s="423">
        <v>2970</v>
      </c>
      <c r="P275" s="447">
        <v>7.7168552364374796E-2</v>
      </c>
    </row>
    <row r="276" spans="1:16" s="63" customFormat="1" ht="12" x14ac:dyDescent="0.2">
      <c r="A276" s="453" t="s">
        <v>13527</v>
      </c>
      <c r="B276" s="454"/>
      <c r="C276" s="454" t="s">
        <v>251</v>
      </c>
      <c r="D276" s="454" t="s">
        <v>17736</v>
      </c>
      <c r="E276" s="455"/>
      <c r="F276" s="455" t="s">
        <v>13526</v>
      </c>
      <c r="G276" s="454" t="s">
        <v>19451</v>
      </c>
      <c r="H276" s="456" t="s">
        <v>8559</v>
      </c>
      <c r="I276" s="427">
        <v>5859</v>
      </c>
      <c r="J276" s="423">
        <v>5545</v>
      </c>
      <c r="K276" s="423">
        <v>2797</v>
      </c>
      <c r="L276" s="447">
        <v>5.6627592425608601E-2</v>
      </c>
      <c r="M276" s="427">
        <v>961</v>
      </c>
      <c r="N276" s="423">
        <v>717</v>
      </c>
      <c r="O276" s="423">
        <v>476</v>
      </c>
      <c r="P276" s="447">
        <v>0.34030683403068301</v>
      </c>
    </row>
    <row r="277" spans="1:16" s="63" customFormat="1" ht="12" x14ac:dyDescent="0.2">
      <c r="A277" s="453" t="s">
        <v>11794</v>
      </c>
      <c r="B277" s="454" t="s">
        <v>11659</v>
      </c>
      <c r="C277" s="454" t="s">
        <v>254</v>
      </c>
      <c r="D277" s="454" t="s">
        <v>19792</v>
      </c>
      <c r="E277" s="455" t="s">
        <v>11793</v>
      </c>
      <c r="F277" s="455"/>
      <c r="G277" s="454" t="s">
        <v>19793</v>
      </c>
      <c r="H277" s="456" t="s">
        <v>8559</v>
      </c>
      <c r="I277" s="427">
        <v>5842</v>
      </c>
      <c r="J277" s="423">
        <v>5084</v>
      </c>
      <c r="K277" s="423">
        <v>4269</v>
      </c>
      <c r="L277" s="447">
        <v>0.14909520062942599</v>
      </c>
      <c r="M277" s="427">
        <v>2255</v>
      </c>
      <c r="N277" s="423">
        <v>1943</v>
      </c>
      <c r="O277" s="423">
        <v>1484</v>
      </c>
      <c r="P277" s="447">
        <v>0.16057642820380799</v>
      </c>
    </row>
    <row r="278" spans="1:16" s="63" customFormat="1" ht="12" x14ac:dyDescent="0.2">
      <c r="A278" s="453" t="s">
        <v>10681</v>
      </c>
      <c r="B278" s="454"/>
      <c r="C278" s="454" t="s">
        <v>249</v>
      </c>
      <c r="D278" s="454" t="s">
        <v>21192</v>
      </c>
      <c r="E278" s="455"/>
      <c r="F278" s="455" t="s">
        <v>10680</v>
      </c>
      <c r="G278" s="454" t="s">
        <v>18414</v>
      </c>
      <c r="H278" s="456" t="s">
        <v>8559</v>
      </c>
      <c r="I278" s="427">
        <v>5789</v>
      </c>
      <c r="J278" s="423">
        <v>2612</v>
      </c>
      <c r="K278" s="423">
        <v>3191</v>
      </c>
      <c r="L278" s="447">
        <v>1.21630934150077</v>
      </c>
      <c r="M278" s="427">
        <v>252</v>
      </c>
      <c r="N278" s="423">
        <v>208</v>
      </c>
      <c r="O278" s="423">
        <v>150</v>
      </c>
      <c r="P278" s="447">
        <v>0.21153846153846101</v>
      </c>
    </row>
    <row r="279" spans="1:16" s="63" customFormat="1" ht="12" x14ac:dyDescent="0.2">
      <c r="A279" s="453" t="s">
        <v>13935</v>
      </c>
      <c r="B279" s="454" t="s">
        <v>9343</v>
      </c>
      <c r="C279" s="454" t="s">
        <v>252</v>
      </c>
      <c r="D279" s="454" t="s">
        <v>18653</v>
      </c>
      <c r="E279" s="455" t="s">
        <v>13934</v>
      </c>
      <c r="F279" s="455"/>
      <c r="G279" s="454" t="s">
        <v>19276</v>
      </c>
      <c r="H279" s="456" t="s">
        <v>8559</v>
      </c>
      <c r="I279" s="427">
        <v>5714</v>
      </c>
      <c r="J279" s="423">
        <v>5409</v>
      </c>
      <c r="K279" s="423">
        <v>3453</v>
      </c>
      <c r="L279" s="447">
        <v>5.6387502310963199E-2</v>
      </c>
      <c r="M279" s="427">
        <v>5075</v>
      </c>
      <c r="N279" s="423">
        <v>4398</v>
      </c>
      <c r="O279" s="423">
        <v>3300</v>
      </c>
      <c r="P279" s="447">
        <v>0.15393360618462901</v>
      </c>
    </row>
    <row r="280" spans="1:16" s="63" customFormat="1" ht="12" x14ac:dyDescent="0.2">
      <c r="A280" s="453" t="s">
        <v>11862</v>
      </c>
      <c r="B280" s="454" t="s">
        <v>11575</v>
      </c>
      <c r="C280" s="454" t="s">
        <v>257</v>
      </c>
      <c r="D280" s="454" t="s">
        <v>21662</v>
      </c>
      <c r="E280" s="455" t="s">
        <v>11861</v>
      </c>
      <c r="F280" s="455"/>
      <c r="G280" s="454" t="s">
        <v>21663</v>
      </c>
      <c r="H280" s="456" t="s">
        <v>8559</v>
      </c>
      <c r="I280" s="427">
        <v>5683</v>
      </c>
      <c r="J280" s="423">
        <v>5033</v>
      </c>
      <c r="K280" s="423">
        <v>4026</v>
      </c>
      <c r="L280" s="447">
        <v>0.129147625670574</v>
      </c>
      <c r="M280" s="427">
        <v>1414</v>
      </c>
      <c r="N280" s="423">
        <v>1108</v>
      </c>
      <c r="O280" s="423">
        <v>702</v>
      </c>
      <c r="P280" s="447">
        <v>0.276173285198556</v>
      </c>
    </row>
    <row r="281" spans="1:16" s="63" customFormat="1" ht="12" x14ac:dyDescent="0.2">
      <c r="A281" s="453" t="s">
        <v>14831</v>
      </c>
      <c r="B281" s="454" t="s">
        <v>13955</v>
      </c>
      <c r="C281" s="454" t="s">
        <v>263</v>
      </c>
      <c r="D281" s="454" t="s">
        <v>20826</v>
      </c>
      <c r="E281" s="455" t="s">
        <v>14830</v>
      </c>
      <c r="F281" s="455"/>
      <c r="G281" s="454" t="s">
        <v>19244</v>
      </c>
      <c r="H281" s="456" t="s">
        <v>8559</v>
      </c>
      <c r="I281" s="427">
        <v>5621</v>
      </c>
      <c r="J281" s="423">
        <v>5041</v>
      </c>
      <c r="K281" s="423">
        <v>3837</v>
      </c>
      <c r="L281" s="447">
        <v>0.11505653640150799</v>
      </c>
      <c r="M281" s="427">
        <v>9171</v>
      </c>
      <c r="N281" s="423">
        <v>8705</v>
      </c>
      <c r="O281" s="423">
        <v>6869</v>
      </c>
      <c r="P281" s="447">
        <v>5.3532452613440598E-2</v>
      </c>
    </row>
    <row r="282" spans="1:16" s="63" customFormat="1" ht="12" x14ac:dyDescent="0.2">
      <c r="A282" s="453" t="s">
        <v>15788</v>
      </c>
      <c r="B282" s="454" t="s">
        <v>9852</v>
      </c>
      <c r="C282" s="454" t="s">
        <v>252</v>
      </c>
      <c r="D282" s="454" t="s">
        <v>21093</v>
      </c>
      <c r="E282" s="455" t="s">
        <v>11786</v>
      </c>
      <c r="F282" s="455"/>
      <c r="G282" s="454" t="s">
        <v>19274</v>
      </c>
      <c r="H282" s="456" t="s">
        <v>8559</v>
      </c>
      <c r="I282" s="427">
        <v>5526</v>
      </c>
      <c r="J282" s="423">
        <v>5446</v>
      </c>
      <c r="K282" s="423">
        <v>4292</v>
      </c>
      <c r="L282" s="447">
        <v>1.4689680499449201E-2</v>
      </c>
      <c r="M282" s="427">
        <v>5061</v>
      </c>
      <c r="N282" s="423">
        <v>4744</v>
      </c>
      <c r="O282" s="423">
        <v>4214</v>
      </c>
      <c r="P282" s="447">
        <v>6.6821247892074206E-2</v>
      </c>
    </row>
    <row r="283" spans="1:16" s="63" customFormat="1" ht="12" x14ac:dyDescent="0.2">
      <c r="A283" s="453" t="s">
        <v>11675</v>
      </c>
      <c r="B283" s="454" t="s">
        <v>11674</v>
      </c>
      <c r="C283" s="454" t="s">
        <v>14925</v>
      </c>
      <c r="D283" s="454" t="s">
        <v>20373</v>
      </c>
      <c r="E283" s="455" t="s">
        <v>11673</v>
      </c>
      <c r="F283" s="455"/>
      <c r="G283" s="454" t="s">
        <v>19275</v>
      </c>
      <c r="H283" s="456" t="s">
        <v>8559</v>
      </c>
      <c r="I283" s="427">
        <v>5519</v>
      </c>
      <c r="J283" s="423">
        <v>5531</v>
      </c>
      <c r="K283" s="423">
        <v>3285</v>
      </c>
      <c r="L283" s="447">
        <v>-2.1695895859700199E-3</v>
      </c>
      <c r="M283" s="427">
        <v>1388</v>
      </c>
      <c r="N283" s="423">
        <v>1226</v>
      </c>
      <c r="O283" s="423">
        <v>633</v>
      </c>
      <c r="P283" s="447">
        <v>0.13213703099510599</v>
      </c>
    </row>
    <row r="284" spans="1:16" s="63" customFormat="1" ht="12" x14ac:dyDescent="0.2">
      <c r="A284" s="453" t="s">
        <v>14496</v>
      </c>
      <c r="B284" s="454" t="s">
        <v>9006</v>
      </c>
      <c r="C284" s="454" t="s">
        <v>253</v>
      </c>
      <c r="D284" s="454" t="s">
        <v>21580</v>
      </c>
      <c r="E284" s="455" t="s">
        <v>14495</v>
      </c>
      <c r="F284" s="455"/>
      <c r="G284" s="454" t="s">
        <v>21581</v>
      </c>
      <c r="H284" s="456" t="s">
        <v>8559</v>
      </c>
      <c r="I284" s="427">
        <v>5435</v>
      </c>
      <c r="J284" s="423">
        <v>5260</v>
      </c>
      <c r="K284" s="423">
        <v>4347</v>
      </c>
      <c r="L284" s="447">
        <v>3.3269961977186298E-2</v>
      </c>
      <c r="M284" s="427">
        <v>4490</v>
      </c>
      <c r="N284" s="423">
        <v>4055</v>
      </c>
      <c r="O284" s="423">
        <v>3059</v>
      </c>
      <c r="P284" s="447">
        <v>0.10727496917385899</v>
      </c>
    </row>
    <row r="285" spans="1:16" s="63" customFormat="1" ht="12" x14ac:dyDescent="0.2">
      <c r="A285" s="453" t="s">
        <v>13489</v>
      </c>
      <c r="B285" s="454" t="s">
        <v>9839</v>
      </c>
      <c r="C285" s="454" t="s">
        <v>255</v>
      </c>
      <c r="D285" s="454" t="s">
        <v>21054</v>
      </c>
      <c r="E285" s="455" t="s">
        <v>13488</v>
      </c>
      <c r="F285" s="455"/>
      <c r="G285" s="454" t="s">
        <v>21055</v>
      </c>
      <c r="H285" s="456" t="s">
        <v>8559</v>
      </c>
      <c r="I285" s="427">
        <v>5432</v>
      </c>
      <c r="J285" s="423">
        <v>4446</v>
      </c>
      <c r="K285" s="423">
        <v>3117</v>
      </c>
      <c r="L285" s="447">
        <v>0.22177237966711699</v>
      </c>
      <c r="M285" s="427">
        <v>2985</v>
      </c>
      <c r="N285" s="423">
        <v>3257</v>
      </c>
      <c r="O285" s="423">
        <v>2482</v>
      </c>
      <c r="P285" s="447">
        <v>-8.3512434755910303E-2</v>
      </c>
    </row>
    <row r="286" spans="1:16" s="63" customFormat="1" ht="12" x14ac:dyDescent="0.2">
      <c r="A286" s="453" t="s">
        <v>14747</v>
      </c>
      <c r="B286" s="454" t="s">
        <v>9690</v>
      </c>
      <c r="C286" s="454" t="s">
        <v>251</v>
      </c>
      <c r="D286" s="454" t="s">
        <v>20881</v>
      </c>
      <c r="E286" s="455" t="s">
        <v>14746</v>
      </c>
      <c r="F286" s="455"/>
      <c r="G286" s="454" t="s">
        <v>20882</v>
      </c>
      <c r="H286" s="456" t="s">
        <v>8559</v>
      </c>
      <c r="I286" s="427">
        <v>5424</v>
      </c>
      <c r="J286" s="423">
        <v>4429</v>
      </c>
      <c r="K286" s="423">
        <v>5228</v>
      </c>
      <c r="L286" s="447">
        <v>0.22465567848272699</v>
      </c>
      <c r="M286" s="427">
        <v>2523</v>
      </c>
      <c r="N286" s="423">
        <v>2418</v>
      </c>
      <c r="O286" s="423">
        <v>1865</v>
      </c>
      <c r="P286" s="447">
        <v>4.3424317617865901E-2</v>
      </c>
    </row>
    <row r="287" spans="1:16" s="63" customFormat="1" ht="12" x14ac:dyDescent="0.2">
      <c r="A287" s="453" t="s">
        <v>14595</v>
      </c>
      <c r="B287" s="454" t="s">
        <v>9414</v>
      </c>
      <c r="C287" s="454" t="s">
        <v>253</v>
      </c>
      <c r="D287" s="454" t="s">
        <v>18540</v>
      </c>
      <c r="E287" s="455" t="s">
        <v>14594</v>
      </c>
      <c r="F287" s="455"/>
      <c r="G287" s="454" t="s">
        <v>20144</v>
      </c>
      <c r="H287" s="456" t="s">
        <v>8559</v>
      </c>
      <c r="I287" s="427">
        <v>5389</v>
      </c>
      <c r="J287" s="423">
        <v>1964</v>
      </c>
      <c r="K287" s="423">
        <v>4866</v>
      </c>
      <c r="L287" s="447">
        <v>1.7438900203665999</v>
      </c>
      <c r="M287" s="427">
        <v>2779</v>
      </c>
      <c r="N287" s="423">
        <v>2938</v>
      </c>
      <c r="O287" s="423">
        <v>2468</v>
      </c>
      <c r="P287" s="447">
        <v>-5.4118447923757598E-2</v>
      </c>
    </row>
    <row r="288" spans="1:16" s="63" customFormat="1" ht="12" x14ac:dyDescent="0.2">
      <c r="A288" s="453" t="s">
        <v>11814</v>
      </c>
      <c r="B288" s="454"/>
      <c r="C288" s="454" t="s">
        <v>371</v>
      </c>
      <c r="D288" s="454" t="s">
        <v>20172</v>
      </c>
      <c r="E288" s="455"/>
      <c r="F288" s="455" t="s">
        <v>11813</v>
      </c>
      <c r="G288" s="454" t="s">
        <v>20173</v>
      </c>
      <c r="H288" s="456" t="s">
        <v>8559</v>
      </c>
      <c r="I288" s="427">
        <v>5324</v>
      </c>
      <c r="J288" s="423">
        <v>5065</v>
      </c>
      <c r="K288" s="423">
        <v>887</v>
      </c>
      <c r="L288" s="447">
        <v>5.1135241855873703E-2</v>
      </c>
      <c r="M288" s="427">
        <v>1757</v>
      </c>
      <c r="N288" s="423">
        <v>1289</v>
      </c>
      <c r="O288" s="423">
        <v>972</v>
      </c>
      <c r="P288" s="447">
        <v>0.36307214895267698</v>
      </c>
    </row>
    <row r="289" spans="1:16" s="63" customFormat="1" ht="12" x14ac:dyDescent="0.2">
      <c r="A289" s="453" t="s">
        <v>14811</v>
      </c>
      <c r="B289" s="454" t="s">
        <v>9511</v>
      </c>
      <c r="C289" s="454" t="s">
        <v>257</v>
      </c>
      <c r="D289" s="454" t="s">
        <v>19252</v>
      </c>
      <c r="E289" s="455" t="s">
        <v>14810</v>
      </c>
      <c r="F289" s="455"/>
      <c r="G289" s="454" t="s">
        <v>19253</v>
      </c>
      <c r="H289" s="456" t="s">
        <v>8559</v>
      </c>
      <c r="I289" s="427">
        <v>5285</v>
      </c>
      <c r="J289" s="423">
        <v>5006</v>
      </c>
      <c r="K289" s="423">
        <v>4382</v>
      </c>
      <c r="L289" s="447">
        <v>5.57331202556932E-2</v>
      </c>
      <c r="M289" s="427">
        <v>918</v>
      </c>
      <c r="N289" s="423">
        <v>609</v>
      </c>
      <c r="O289" s="423">
        <v>262</v>
      </c>
      <c r="P289" s="447">
        <v>0.50738916256157596</v>
      </c>
    </row>
    <row r="290" spans="1:16" s="63" customFormat="1" ht="12" x14ac:dyDescent="0.2">
      <c r="A290" s="453" t="s">
        <v>12679</v>
      </c>
      <c r="B290" s="454"/>
      <c r="C290" s="454" t="s">
        <v>252</v>
      </c>
      <c r="D290" s="454" t="s">
        <v>18478</v>
      </c>
      <c r="E290" s="455" t="s">
        <v>12678</v>
      </c>
      <c r="F290" s="455"/>
      <c r="G290" s="454" t="s">
        <v>18422</v>
      </c>
      <c r="H290" s="456" t="s">
        <v>8559</v>
      </c>
      <c r="I290" s="427">
        <v>5271</v>
      </c>
      <c r="J290" s="423">
        <v>3377</v>
      </c>
      <c r="K290" s="423">
        <v>4091</v>
      </c>
      <c r="L290" s="447">
        <v>0.56085282795380498</v>
      </c>
      <c r="M290" s="427">
        <v>1335</v>
      </c>
      <c r="N290" s="423">
        <v>1184</v>
      </c>
      <c r="O290" s="423">
        <v>738</v>
      </c>
      <c r="P290" s="447">
        <v>0.12753378378378399</v>
      </c>
    </row>
    <row r="291" spans="1:16" s="63" customFormat="1" ht="12" x14ac:dyDescent="0.2">
      <c r="A291" s="453" t="s">
        <v>14415</v>
      </c>
      <c r="B291" s="454"/>
      <c r="C291" s="454" t="s">
        <v>251</v>
      </c>
      <c r="D291" s="454" t="s">
        <v>20396</v>
      </c>
      <c r="E291" s="455"/>
      <c r="F291" s="455" t="s">
        <v>14414</v>
      </c>
      <c r="G291" s="454" t="s">
        <v>20397</v>
      </c>
      <c r="H291" s="456" t="s">
        <v>8559</v>
      </c>
      <c r="I291" s="427">
        <v>5268</v>
      </c>
      <c r="J291" s="423">
        <v>5024</v>
      </c>
      <c r="K291" s="423">
        <v>2427</v>
      </c>
      <c r="L291" s="447">
        <v>4.8566878980891702E-2</v>
      </c>
      <c r="M291" s="427">
        <v>1773</v>
      </c>
      <c r="N291" s="423">
        <v>1409</v>
      </c>
      <c r="O291" s="423">
        <v>837</v>
      </c>
      <c r="P291" s="447">
        <v>0.2583392476934</v>
      </c>
    </row>
    <row r="292" spans="1:16" s="63" customFormat="1" ht="12" x14ac:dyDescent="0.2">
      <c r="A292" s="453" t="s">
        <v>12275</v>
      </c>
      <c r="B292" s="454" t="s">
        <v>10228</v>
      </c>
      <c r="C292" s="454" t="s">
        <v>371</v>
      </c>
      <c r="D292" s="454" t="s">
        <v>20831</v>
      </c>
      <c r="E292" s="455" t="s">
        <v>12274</v>
      </c>
      <c r="F292" s="455"/>
      <c r="G292" s="454" t="s">
        <v>19929</v>
      </c>
      <c r="H292" s="456" t="s">
        <v>8559</v>
      </c>
      <c r="I292" s="427">
        <v>5240</v>
      </c>
      <c r="J292" s="423">
        <v>4168</v>
      </c>
      <c r="K292" s="423">
        <v>4252</v>
      </c>
      <c r="L292" s="447">
        <v>0.25719769673704401</v>
      </c>
      <c r="M292" s="427">
        <v>576</v>
      </c>
      <c r="N292" s="423">
        <v>575</v>
      </c>
      <c r="O292" s="423">
        <v>475</v>
      </c>
      <c r="P292" s="447">
        <v>1.7391304347826901E-3</v>
      </c>
    </row>
    <row r="293" spans="1:16" s="63" customFormat="1" ht="12" x14ac:dyDescent="0.2">
      <c r="A293" s="453" t="s">
        <v>11264</v>
      </c>
      <c r="B293" s="454"/>
      <c r="C293" s="454" t="s">
        <v>254</v>
      </c>
      <c r="D293" s="454" t="s">
        <v>17869</v>
      </c>
      <c r="E293" s="455"/>
      <c r="F293" s="455" t="s">
        <v>11263</v>
      </c>
      <c r="G293" s="454" t="s">
        <v>19450</v>
      </c>
      <c r="H293" s="456" t="s">
        <v>8559</v>
      </c>
      <c r="I293" s="427">
        <v>5210</v>
      </c>
      <c r="J293" s="423">
        <v>4631</v>
      </c>
      <c r="K293" s="423">
        <v>3517</v>
      </c>
      <c r="L293" s="447">
        <v>0.12502699201036499</v>
      </c>
      <c r="M293" s="427">
        <v>646</v>
      </c>
      <c r="N293" s="423">
        <v>671</v>
      </c>
      <c r="O293" s="423">
        <v>488</v>
      </c>
      <c r="P293" s="447">
        <v>-3.7257824143070002E-2</v>
      </c>
    </row>
    <row r="294" spans="1:16" s="63" customFormat="1" ht="12" x14ac:dyDescent="0.2">
      <c r="A294" s="453" t="s">
        <v>14558</v>
      </c>
      <c r="B294" s="454"/>
      <c r="C294" s="454" t="s">
        <v>252</v>
      </c>
      <c r="D294" s="454" t="s">
        <v>18705</v>
      </c>
      <c r="E294" s="455"/>
      <c r="F294" s="455" t="s">
        <v>14557</v>
      </c>
      <c r="G294" s="454" t="s">
        <v>19429</v>
      </c>
      <c r="H294" s="456" t="s">
        <v>8559</v>
      </c>
      <c r="I294" s="427">
        <v>5197</v>
      </c>
      <c r="J294" s="423">
        <v>4610</v>
      </c>
      <c r="K294" s="423">
        <v>2137</v>
      </c>
      <c r="L294" s="447">
        <v>0.12733188720173499</v>
      </c>
      <c r="M294" s="427">
        <v>8061</v>
      </c>
      <c r="N294" s="423">
        <v>6968</v>
      </c>
      <c r="O294" s="423">
        <v>4342</v>
      </c>
      <c r="P294" s="447">
        <v>0.156859931113662</v>
      </c>
    </row>
    <row r="295" spans="1:16" s="63" customFormat="1" ht="12" x14ac:dyDescent="0.2">
      <c r="A295" s="453" t="s">
        <v>14023</v>
      </c>
      <c r="B295" s="454"/>
      <c r="C295" s="454" t="s">
        <v>253</v>
      </c>
      <c r="D295" s="454" t="s">
        <v>18684</v>
      </c>
      <c r="E295" s="455"/>
      <c r="F295" s="455" t="s">
        <v>14022</v>
      </c>
      <c r="G295" s="454" t="s">
        <v>18685</v>
      </c>
      <c r="H295" s="456" t="s">
        <v>8559</v>
      </c>
      <c r="I295" s="427">
        <v>5161</v>
      </c>
      <c r="J295" s="423">
        <v>4284</v>
      </c>
      <c r="K295" s="423">
        <v>1322</v>
      </c>
      <c r="L295" s="447">
        <v>0.20471521942110199</v>
      </c>
      <c r="M295" s="427">
        <v>981</v>
      </c>
      <c r="N295" s="423">
        <v>700</v>
      </c>
      <c r="O295" s="423">
        <v>219</v>
      </c>
      <c r="P295" s="447">
        <v>0.40142857142857102</v>
      </c>
    </row>
    <row r="296" spans="1:16" s="63" customFormat="1" ht="12" x14ac:dyDescent="0.2">
      <c r="A296" s="453" t="s">
        <v>13100</v>
      </c>
      <c r="B296" s="454" t="s">
        <v>13099</v>
      </c>
      <c r="C296" s="454" t="s">
        <v>14925</v>
      </c>
      <c r="D296" s="454" t="s">
        <v>21713</v>
      </c>
      <c r="E296" s="455" t="s">
        <v>13098</v>
      </c>
      <c r="F296" s="455"/>
      <c r="G296" s="454" t="s">
        <v>21714</v>
      </c>
      <c r="H296" s="456" t="s">
        <v>8559</v>
      </c>
      <c r="I296" s="427">
        <v>5154</v>
      </c>
      <c r="J296" s="423">
        <v>3535</v>
      </c>
      <c r="K296" s="423">
        <v>3046</v>
      </c>
      <c r="L296" s="447">
        <v>0.45799151343705802</v>
      </c>
      <c r="M296" s="427">
        <v>5521</v>
      </c>
      <c r="N296" s="423">
        <v>4481</v>
      </c>
      <c r="O296" s="423">
        <v>3696</v>
      </c>
      <c r="P296" s="447">
        <v>0.23209105110466399</v>
      </c>
    </row>
    <row r="297" spans="1:16" s="63" customFormat="1" ht="12" x14ac:dyDescent="0.2">
      <c r="A297" s="453" t="s">
        <v>14405</v>
      </c>
      <c r="B297" s="454" t="s">
        <v>9579</v>
      </c>
      <c r="C297" s="454" t="s">
        <v>250</v>
      </c>
      <c r="D297" s="454" t="s">
        <v>18553</v>
      </c>
      <c r="E297" s="455" t="s">
        <v>14404</v>
      </c>
      <c r="F297" s="455"/>
      <c r="G297" s="454" t="s">
        <v>19280</v>
      </c>
      <c r="H297" s="456" t="s">
        <v>8559</v>
      </c>
      <c r="I297" s="427">
        <v>5115</v>
      </c>
      <c r="J297" s="423">
        <v>3752</v>
      </c>
      <c r="K297" s="423">
        <v>3592</v>
      </c>
      <c r="L297" s="447">
        <v>0.36327292110874199</v>
      </c>
      <c r="M297" s="427">
        <v>4499</v>
      </c>
      <c r="N297" s="423">
        <v>3931</v>
      </c>
      <c r="O297" s="423">
        <v>2919</v>
      </c>
      <c r="P297" s="447">
        <v>0.14449249554820701</v>
      </c>
    </row>
    <row r="298" spans="1:16" s="63" customFormat="1" ht="12" x14ac:dyDescent="0.2">
      <c r="A298" s="453" t="s">
        <v>13655</v>
      </c>
      <c r="B298" s="454" t="s">
        <v>13654</v>
      </c>
      <c r="C298" s="454" t="s">
        <v>14925</v>
      </c>
      <c r="D298" s="454" t="s">
        <v>21646</v>
      </c>
      <c r="E298" s="455" t="s">
        <v>13653</v>
      </c>
      <c r="F298" s="455"/>
      <c r="G298" s="454" t="s">
        <v>21647</v>
      </c>
      <c r="H298" s="456" t="s">
        <v>8559</v>
      </c>
      <c r="I298" s="427">
        <v>5087</v>
      </c>
      <c r="J298" s="423">
        <v>4521</v>
      </c>
      <c r="K298" s="423">
        <v>4533</v>
      </c>
      <c r="L298" s="447">
        <v>0.12519354125193499</v>
      </c>
      <c r="M298" s="427">
        <v>2030</v>
      </c>
      <c r="N298" s="423">
        <v>1795</v>
      </c>
      <c r="O298" s="423">
        <v>1300</v>
      </c>
      <c r="P298" s="447">
        <v>0.13091922005570999</v>
      </c>
    </row>
    <row r="299" spans="1:16" s="63" customFormat="1" ht="12" x14ac:dyDescent="0.2">
      <c r="A299" s="453" t="s">
        <v>13346</v>
      </c>
      <c r="B299" s="454" t="s">
        <v>9845</v>
      </c>
      <c r="C299" s="454" t="s">
        <v>257</v>
      </c>
      <c r="D299" s="454" t="s">
        <v>20987</v>
      </c>
      <c r="E299" s="455" t="s">
        <v>13345</v>
      </c>
      <c r="F299" s="455"/>
      <c r="G299" s="454" t="s">
        <v>20988</v>
      </c>
      <c r="H299" s="456" t="s">
        <v>8559</v>
      </c>
      <c r="I299" s="427">
        <v>5084</v>
      </c>
      <c r="J299" s="423">
        <v>4671</v>
      </c>
      <c r="K299" s="423">
        <v>3288</v>
      </c>
      <c r="L299" s="447">
        <v>8.84178976664525E-2</v>
      </c>
      <c r="M299" s="427">
        <v>3147</v>
      </c>
      <c r="N299" s="423">
        <v>2650</v>
      </c>
      <c r="O299" s="423">
        <v>2120</v>
      </c>
      <c r="P299" s="447">
        <v>0.187547169811321</v>
      </c>
    </row>
    <row r="300" spans="1:16" s="63" customFormat="1" ht="12" x14ac:dyDescent="0.2">
      <c r="A300" s="453" t="s">
        <v>13687</v>
      </c>
      <c r="B300" s="454"/>
      <c r="C300" s="454" t="s">
        <v>254</v>
      </c>
      <c r="D300" s="454" t="s">
        <v>21765</v>
      </c>
      <c r="E300" s="455"/>
      <c r="F300" s="455" t="s">
        <v>13686</v>
      </c>
      <c r="G300" s="454" t="s">
        <v>17055</v>
      </c>
      <c r="H300" s="456" t="s">
        <v>8559</v>
      </c>
      <c r="I300" s="427">
        <v>5059</v>
      </c>
      <c r="J300" s="423">
        <v>4002</v>
      </c>
      <c r="K300" s="423">
        <v>2416</v>
      </c>
      <c r="L300" s="447">
        <v>0.26411794102948499</v>
      </c>
      <c r="M300" s="427">
        <v>1621</v>
      </c>
      <c r="N300" s="423">
        <v>1488</v>
      </c>
      <c r="O300" s="423">
        <v>841</v>
      </c>
      <c r="P300" s="447">
        <v>8.9381720430107503E-2</v>
      </c>
    </row>
    <row r="301" spans="1:16" s="63" customFormat="1" ht="12" x14ac:dyDescent="0.2">
      <c r="A301" s="453" t="s">
        <v>11554</v>
      </c>
      <c r="B301" s="454" t="s">
        <v>11553</v>
      </c>
      <c r="C301" s="454" t="s">
        <v>262</v>
      </c>
      <c r="D301" s="454" t="s">
        <v>21736</v>
      </c>
      <c r="E301" s="455" t="s">
        <v>11552</v>
      </c>
      <c r="F301" s="455"/>
      <c r="G301" s="454" t="s">
        <v>21080</v>
      </c>
      <c r="H301" s="456" t="s">
        <v>8559</v>
      </c>
      <c r="I301" s="427">
        <v>5014</v>
      </c>
      <c r="J301" s="423">
        <v>13306</v>
      </c>
      <c r="K301" s="423">
        <v>1852</v>
      </c>
      <c r="L301" s="447">
        <v>-0.62317751390350196</v>
      </c>
      <c r="M301" s="427">
        <v>6657</v>
      </c>
      <c r="N301" s="423">
        <v>7873</v>
      </c>
      <c r="O301" s="423">
        <v>4208</v>
      </c>
      <c r="P301" s="447">
        <v>-0.15445192429823501</v>
      </c>
    </row>
    <row r="302" spans="1:16" s="63" customFormat="1" ht="12" x14ac:dyDescent="0.2">
      <c r="A302" s="453" t="s">
        <v>11210</v>
      </c>
      <c r="B302" s="454"/>
      <c r="C302" s="454" t="s">
        <v>254</v>
      </c>
      <c r="D302" s="454" t="s">
        <v>18394</v>
      </c>
      <c r="E302" s="455"/>
      <c r="F302" s="455" t="s">
        <v>11209</v>
      </c>
      <c r="G302" s="454" t="s">
        <v>19457</v>
      </c>
      <c r="H302" s="456" t="s">
        <v>8559</v>
      </c>
      <c r="I302" s="427">
        <v>4984</v>
      </c>
      <c r="J302" s="423">
        <v>5603</v>
      </c>
      <c r="K302" s="423">
        <v>1016</v>
      </c>
      <c r="L302" s="447">
        <v>-0.11047653043012701</v>
      </c>
      <c r="M302" s="427">
        <v>118</v>
      </c>
      <c r="N302" s="423">
        <v>136</v>
      </c>
      <c r="O302" s="423">
        <v>32</v>
      </c>
      <c r="P302" s="447">
        <v>-0.13235294117647101</v>
      </c>
    </row>
    <row r="303" spans="1:16" s="63" customFormat="1" ht="12" x14ac:dyDescent="0.2">
      <c r="A303" s="453" t="s">
        <v>10975</v>
      </c>
      <c r="B303" s="454"/>
      <c r="C303" s="454" t="s">
        <v>254</v>
      </c>
      <c r="D303" s="454" t="s">
        <v>18781</v>
      </c>
      <c r="E303" s="455"/>
      <c r="F303" s="455" t="s">
        <v>10974</v>
      </c>
      <c r="G303" s="454" t="s">
        <v>17055</v>
      </c>
      <c r="H303" s="456" t="s">
        <v>8559</v>
      </c>
      <c r="I303" s="427">
        <v>4968</v>
      </c>
      <c r="J303" s="423">
        <v>4127</v>
      </c>
      <c r="K303" s="423">
        <v>2796</v>
      </c>
      <c r="L303" s="447">
        <v>0.20377998546159401</v>
      </c>
      <c r="M303" s="427">
        <v>1441</v>
      </c>
      <c r="N303" s="423">
        <v>1230</v>
      </c>
      <c r="O303" s="423">
        <v>1643</v>
      </c>
      <c r="P303" s="447">
        <v>0.17154471544715499</v>
      </c>
    </row>
    <row r="304" spans="1:16" s="63" customFormat="1" ht="12" x14ac:dyDescent="0.2">
      <c r="A304" s="453" t="s">
        <v>11248</v>
      </c>
      <c r="B304" s="454"/>
      <c r="C304" s="454" t="s">
        <v>249</v>
      </c>
      <c r="D304" s="454" t="s">
        <v>18723</v>
      </c>
      <c r="E304" s="455"/>
      <c r="F304" s="455" t="s">
        <v>11247</v>
      </c>
      <c r="G304" s="454" t="s">
        <v>20205</v>
      </c>
      <c r="H304" s="456" t="s">
        <v>8559</v>
      </c>
      <c r="I304" s="427">
        <v>4892</v>
      </c>
      <c r="J304" s="423">
        <v>3663</v>
      </c>
      <c r="K304" s="423">
        <v>670</v>
      </c>
      <c r="L304" s="447">
        <v>0.33551733551733598</v>
      </c>
      <c r="M304" s="427">
        <v>1267</v>
      </c>
      <c r="N304" s="423">
        <v>1170</v>
      </c>
      <c r="O304" s="423">
        <v>635</v>
      </c>
      <c r="P304" s="447">
        <v>8.2905982905982806E-2</v>
      </c>
    </row>
    <row r="305" spans="1:16" s="63" customFormat="1" ht="12" x14ac:dyDescent="0.2">
      <c r="A305" s="453" t="s">
        <v>12244</v>
      </c>
      <c r="B305" s="454" t="s">
        <v>11553</v>
      </c>
      <c r="C305" s="454" t="s">
        <v>262</v>
      </c>
      <c r="D305" s="454" t="s">
        <v>20840</v>
      </c>
      <c r="E305" s="455" t="s">
        <v>12243</v>
      </c>
      <c r="F305" s="455"/>
      <c r="G305" s="454" t="s">
        <v>20841</v>
      </c>
      <c r="H305" s="456" t="s">
        <v>8559</v>
      </c>
      <c r="I305" s="427">
        <v>4850</v>
      </c>
      <c r="J305" s="423">
        <v>3543</v>
      </c>
      <c r="K305" s="423">
        <v>2574</v>
      </c>
      <c r="L305" s="447">
        <v>0.36889641546711799</v>
      </c>
      <c r="M305" s="427">
        <v>1985</v>
      </c>
      <c r="N305" s="423">
        <v>1808</v>
      </c>
      <c r="O305" s="423">
        <v>1136</v>
      </c>
      <c r="P305" s="447">
        <v>9.7898230088495602E-2</v>
      </c>
    </row>
    <row r="306" spans="1:16" s="63" customFormat="1" ht="12" x14ac:dyDescent="0.2">
      <c r="A306" s="453" t="s">
        <v>11999</v>
      </c>
      <c r="B306" s="454"/>
      <c r="C306" s="454" t="s">
        <v>371</v>
      </c>
      <c r="D306" s="454" t="s">
        <v>19307</v>
      </c>
      <c r="E306" s="455"/>
      <c r="F306" s="455" t="s">
        <v>11998</v>
      </c>
      <c r="G306" s="454" t="s">
        <v>18216</v>
      </c>
      <c r="H306" s="456" t="s">
        <v>8559</v>
      </c>
      <c r="I306" s="427">
        <v>4849</v>
      </c>
      <c r="J306" s="423">
        <v>3582</v>
      </c>
      <c r="K306" s="423">
        <v>2991</v>
      </c>
      <c r="L306" s="447">
        <v>0.35371300949190398</v>
      </c>
      <c r="M306" s="427">
        <v>166</v>
      </c>
      <c r="N306" s="423">
        <v>73</v>
      </c>
      <c r="O306" s="423">
        <v>57</v>
      </c>
      <c r="P306" s="447">
        <v>1.27397260273973</v>
      </c>
    </row>
    <row r="307" spans="1:16" s="63" customFormat="1" ht="12" x14ac:dyDescent="0.2">
      <c r="A307" s="453" t="s">
        <v>14339</v>
      </c>
      <c r="B307" s="454"/>
      <c r="C307" s="454" t="s">
        <v>252</v>
      </c>
      <c r="D307" s="454" t="s">
        <v>18704</v>
      </c>
      <c r="E307" s="455"/>
      <c r="F307" s="455" t="s">
        <v>14338</v>
      </c>
      <c r="G307" s="454" t="s">
        <v>19428</v>
      </c>
      <c r="H307" s="456" t="s">
        <v>8559</v>
      </c>
      <c r="I307" s="427">
        <v>4824</v>
      </c>
      <c r="J307" s="423">
        <v>4283</v>
      </c>
      <c r="K307" s="423">
        <v>2093</v>
      </c>
      <c r="L307" s="447">
        <v>0.12631333177679199</v>
      </c>
      <c r="M307" s="427">
        <v>1865</v>
      </c>
      <c r="N307" s="423">
        <v>1721</v>
      </c>
      <c r="O307" s="423">
        <v>1263</v>
      </c>
      <c r="P307" s="447">
        <v>8.3672283556072202E-2</v>
      </c>
    </row>
    <row r="308" spans="1:16" s="63" customFormat="1" ht="12" x14ac:dyDescent="0.2">
      <c r="A308" s="453" t="s">
        <v>14677</v>
      </c>
      <c r="B308" s="454"/>
      <c r="C308" s="454" t="s">
        <v>250</v>
      </c>
      <c r="D308" s="454" t="s">
        <v>20642</v>
      </c>
      <c r="E308" s="455"/>
      <c r="F308" s="455" t="s">
        <v>14676</v>
      </c>
      <c r="G308" s="454" t="s">
        <v>20643</v>
      </c>
      <c r="H308" s="456" t="s">
        <v>8559</v>
      </c>
      <c r="I308" s="427">
        <v>4817</v>
      </c>
      <c r="J308" s="423">
        <v>5642</v>
      </c>
      <c r="K308" s="423">
        <v>4894</v>
      </c>
      <c r="L308" s="447">
        <v>-0.14622474299893701</v>
      </c>
      <c r="M308" s="427">
        <v>2637</v>
      </c>
      <c r="N308" s="423">
        <v>2408</v>
      </c>
      <c r="O308" s="423">
        <v>1836</v>
      </c>
      <c r="P308" s="447">
        <v>9.5099667774086294E-2</v>
      </c>
    </row>
    <row r="309" spans="1:16" s="63" customFormat="1" ht="12" x14ac:dyDescent="0.2">
      <c r="A309" s="453" t="s">
        <v>11317</v>
      </c>
      <c r="B309" s="454"/>
      <c r="C309" s="454" t="s">
        <v>252</v>
      </c>
      <c r="D309" s="454" t="s">
        <v>17732</v>
      </c>
      <c r="E309" s="455"/>
      <c r="F309" s="455" t="s">
        <v>11316</v>
      </c>
      <c r="G309" s="454" t="s">
        <v>19443</v>
      </c>
      <c r="H309" s="456" t="s">
        <v>8559</v>
      </c>
      <c r="I309" s="427">
        <v>4807</v>
      </c>
      <c r="J309" s="423">
        <v>4675</v>
      </c>
      <c r="K309" s="423">
        <v>2320</v>
      </c>
      <c r="L309" s="447">
        <v>2.8235294117647101E-2</v>
      </c>
      <c r="M309" s="427">
        <v>1605</v>
      </c>
      <c r="N309" s="423">
        <v>1580</v>
      </c>
      <c r="O309" s="423">
        <v>809</v>
      </c>
      <c r="P309" s="447">
        <v>1.5822784810126701E-2</v>
      </c>
    </row>
    <row r="310" spans="1:16" s="63" customFormat="1" ht="12" x14ac:dyDescent="0.2">
      <c r="A310" s="453" t="s">
        <v>14320</v>
      </c>
      <c r="B310" s="454"/>
      <c r="C310" s="454" t="s">
        <v>253</v>
      </c>
      <c r="D310" s="454" t="s">
        <v>21127</v>
      </c>
      <c r="E310" s="455"/>
      <c r="F310" s="455" t="s">
        <v>14319</v>
      </c>
      <c r="G310" s="454" t="s">
        <v>21128</v>
      </c>
      <c r="H310" s="456" t="s">
        <v>8559</v>
      </c>
      <c r="I310" s="427">
        <v>4802</v>
      </c>
      <c r="J310" s="423">
        <v>4062</v>
      </c>
      <c r="K310" s="423">
        <v>2882</v>
      </c>
      <c r="L310" s="447">
        <v>0.182176267848351</v>
      </c>
      <c r="M310" s="427">
        <v>2194</v>
      </c>
      <c r="N310" s="423">
        <v>1792</v>
      </c>
      <c r="O310" s="423">
        <v>809</v>
      </c>
      <c r="P310" s="447">
        <v>0.22433035714285701</v>
      </c>
    </row>
    <row r="311" spans="1:16" s="63" customFormat="1" ht="12" x14ac:dyDescent="0.2">
      <c r="A311" s="453" t="s">
        <v>14050</v>
      </c>
      <c r="B311" s="454"/>
      <c r="C311" s="454" t="s">
        <v>14925</v>
      </c>
      <c r="D311" s="454" t="s">
        <v>19542</v>
      </c>
      <c r="E311" s="455"/>
      <c r="F311" s="455" t="s">
        <v>14049</v>
      </c>
      <c r="G311" s="454" t="s">
        <v>19543</v>
      </c>
      <c r="H311" s="456" t="s">
        <v>8559</v>
      </c>
      <c r="I311" s="427">
        <v>4795</v>
      </c>
      <c r="J311" s="423">
        <v>3187</v>
      </c>
      <c r="K311" s="423">
        <v>915</v>
      </c>
      <c r="L311" s="447">
        <v>0.50454973329149699</v>
      </c>
      <c r="M311" s="427">
        <v>2702</v>
      </c>
      <c r="N311" s="423">
        <v>1407</v>
      </c>
      <c r="O311" s="423">
        <v>711</v>
      </c>
      <c r="P311" s="447">
        <v>0.92039800995024901</v>
      </c>
    </row>
    <row r="312" spans="1:16" s="63" customFormat="1" ht="12" x14ac:dyDescent="0.2">
      <c r="A312" s="453" t="s">
        <v>14526</v>
      </c>
      <c r="B312" s="454"/>
      <c r="C312" s="454" t="s">
        <v>250</v>
      </c>
      <c r="D312" s="454" t="s">
        <v>18806</v>
      </c>
      <c r="E312" s="455"/>
      <c r="F312" s="455" t="s">
        <v>14525</v>
      </c>
      <c r="G312" s="454" t="s">
        <v>19520</v>
      </c>
      <c r="H312" s="456" t="s">
        <v>8559</v>
      </c>
      <c r="I312" s="427">
        <v>4787</v>
      </c>
      <c r="J312" s="423">
        <v>5537</v>
      </c>
      <c r="K312" s="423">
        <v>3254</v>
      </c>
      <c r="L312" s="447">
        <v>-0.135452411052917</v>
      </c>
      <c r="M312" s="427">
        <v>1633</v>
      </c>
      <c r="N312" s="423">
        <v>1410</v>
      </c>
      <c r="O312" s="423">
        <v>1222</v>
      </c>
      <c r="P312" s="447">
        <v>0.158156028368794</v>
      </c>
    </row>
    <row r="313" spans="1:16" s="63" customFormat="1" ht="12" x14ac:dyDescent="0.2">
      <c r="A313" s="453" t="s">
        <v>14484</v>
      </c>
      <c r="B313" s="454" t="s">
        <v>9519</v>
      </c>
      <c r="C313" s="454" t="s">
        <v>253</v>
      </c>
      <c r="D313" s="454" t="s">
        <v>19151</v>
      </c>
      <c r="E313" s="455" t="s">
        <v>14483</v>
      </c>
      <c r="F313" s="455"/>
      <c r="G313" s="454" t="s">
        <v>19263</v>
      </c>
      <c r="H313" s="456" t="s">
        <v>8559</v>
      </c>
      <c r="I313" s="427">
        <v>4772</v>
      </c>
      <c r="J313" s="423">
        <v>5126</v>
      </c>
      <c r="K313" s="423">
        <v>6748</v>
      </c>
      <c r="L313" s="447">
        <v>-6.9059695669137694E-2</v>
      </c>
      <c r="M313" s="427">
        <v>2210</v>
      </c>
      <c r="N313" s="423">
        <v>2119</v>
      </c>
      <c r="O313" s="423">
        <v>1979</v>
      </c>
      <c r="P313" s="447">
        <v>4.2944785276073601E-2</v>
      </c>
    </row>
    <row r="314" spans="1:16" s="63" customFormat="1" ht="12" x14ac:dyDescent="0.2">
      <c r="A314" s="453" t="s">
        <v>18254</v>
      </c>
      <c r="B314" s="454"/>
      <c r="C314" s="454" t="s">
        <v>14925</v>
      </c>
      <c r="D314" s="454" t="s">
        <v>20767</v>
      </c>
      <c r="E314" s="455" t="s">
        <v>13696</v>
      </c>
      <c r="F314" s="455"/>
      <c r="G314" s="454" t="s">
        <v>20535</v>
      </c>
      <c r="H314" s="456" t="s">
        <v>8559</v>
      </c>
      <c r="I314" s="427">
        <v>4763</v>
      </c>
      <c r="J314" s="423">
        <v>3579</v>
      </c>
      <c r="K314" s="423">
        <v>3332</v>
      </c>
      <c r="L314" s="447">
        <v>0.33081866443140601</v>
      </c>
      <c r="M314" s="427">
        <v>1208</v>
      </c>
      <c r="N314" s="423">
        <v>1326</v>
      </c>
      <c r="O314" s="423">
        <v>845</v>
      </c>
      <c r="P314" s="447">
        <v>-8.8989441930618404E-2</v>
      </c>
    </row>
    <row r="315" spans="1:16" s="63" customFormat="1" ht="12" x14ac:dyDescent="0.2">
      <c r="A315" s="453" t="s">
        <v>14518</v>
      </c>
      <c r="B315" s="454"/>
      <c r="C315" s="454" t="s">
        <v>487</v>
      </c>
      <c r="D315" s="454" t="s">
        <v>20619</v>
      </c>
      <c r="E315" s="455"/>
      <c r="F315" s="455" t="s">
        <v>14517</v>
      </c>
      <c r="G315" s="454" t="s">
        <v>20620</v>
      </c>
      <c r="H315" s="456" t="s">
        <v>8559</v>
      </c>
      <c r="I315" s="427">
        <v>4710</v>
      </c>
      <c r="J315" s="423">
        <v>3598</v>
      </c>
      <c r="K315" s="423">
        <v>2896</v>
      </c>
      <c r="L315" s="447">
        <v>0.30906058921623097</v>
      </c>
      <c r="M315" s="427">
        <v>1291</v>
      </c>
      <c r="N315" s="423">
        <v>1590</v>
      </c>
      <c r="O315" s="423">
        <v>1421</v>
      </c>
      <c r="P315" s="447">
        <v>-0.18805031446540901</v>
      </c>
    </row>
    <row r="316" spans="1:16" s="63" customFormat="1" ht="12" x14ac:dyDescent="0.2">
      <c r="A316" s="453" t="s">
        <v>11140</v>
      </c>
      <c r="B316" s="454"/>
      <c r="C316" s="454" t="s">
        <v>14925</v>
      </c>
      <c r="D316" s="454" t="s">
        <v>18746</v>
      </c>
      <c r="E316" s="455"/>
      <c r="F316" s="455" t="s">
        <v>11139</v>
      </c>
      <c r="G316" s="454" t="s">
        <v>19215</v>
      </c>
      <c r="H316" s="456" t="s">
        <v>8559</v>
      </c>
      <c r="I316" s="427">
        <v>4636</v>
      </c>
      <c r="J316" s="423">
        <v>4891</v>
      </c>
      <c r="K316" s="423">
        <v>438</v>
      </c>
      <c r="L316" s="447">
        <v>-5.2136577387037399E-2</v>
      </c>
      <c r="M316" s="427">
        <v>1000</v>
      </c>
      <c r="N316" s="423">
        <v>928</v>
      </c>
      <c r="O316" s="423">
        <v>226</v>
      </c>
      <c r="P316" s="447">
        <v>7.7586206896551796E-2</v>
      </c>
    </row>
    <row r="317" spans="1:16" s="63" customFormat="1" ht="12" x14ac:dyDescent="0.2">
      <c r="A317" s="453" t="s">
        <v>14585</v>
      </c>
      <c r="B317" s="454" t="s">
        <v>9414</v>
      </c>
      <c r="C317" s="454" t="s">
        <v>253</v>
      </c>
      <c r="D317" s="454" t="s">
        <v>21015</v>
      </c>
      <c r="E317" s="455" t="s">
        <v>14584</v>
      </c>
      <c r="F317" s="455"/>
      <c r="G317" s="454" t="s">
        <v>19352</v>
      </c>
      <c r="H317" s="456" t="s">
        <v>8559</v>
      </c>
      <c r="I317" s="427">
        <v>4589</v>
      </c>
      <c r="J317" s="423">
        <v>3694</v>
      </c>
      <c r="K317" s="423">
        <v>3075</v>
      </c>
      <c r="L317" s="447">
        <v>0.24228478613968599</v>
      </c>
      <c r="M317" s="427">
        <v>3808</v>
      </c>
      <c r="N317" s="423">
        <v>3537</v>
      </c>
      <c r="O317" s="423">
        <v>2744</v>
      </c>
      <c r="P317" s="447">
        <v>7.6618603336160704E-2</v>
      </c>
    </row>
    <row r="318" spans="1:16" s="63" customFormat="1" ht="12" x14ac:dyDescent="0.2">
      <c r="A318" s="453" t="s">
        <v>11321</v>
      </c>
      <c r="B318" s="454"/>
      <c r="C318" s="454" t="s">
        <v>258</v>
      </c>
      <c r="D318" s="454" t="s">
        <v>20201</v>
      </c>
      <c r="E318" s="455"/>
      <c r="F318" s="455" t="s">
        <v>11320</v>
      </c>
      <c r="G318" s="454" t="s">
        <v>20202</v>
      </c>
      <c r="H318" s="456" t="s">
        <v>8559</v>
      </c>
      <c r="I318" s="427">
        <v>4532</v>
      </c>
      <c r="J318" s="423">
        <v>4065</v>
      </c>
      <c r="K318" s="423">
        <v>3068</v>
      </c>
      <c r="L318" s="447">
        <v>0.11488314883148799</v>
      </c>
      <c r="M318" s="427">
        <v>1621</v>
      </c>
      <c r="N318" s="423">
        <v>1406</v>
      </c>
      <c r="O318" s="423">
        <v>1237</v>
      </c>
      <c r="P318" s="447">
        <v>0.15291607396870599</v>
      </c>
    </row>
    <row r="319" spans="1:16" s="63" customFormat="1" ht="12" x14ac:dyDescent="0.2">
      <c r="A319" s="453" t="s">
        <v>13138</v>
      </c>
      <c r="B319" s="454" t="s">
        <v>9414</v>
      </c>
      <c r="C319" s="454" t="s">
        <v>253</v>
      </c>
      <c r="D319" s="454" t="s">
        <v>20842</v>
      </c>
      <c r="E319" s="455" t="s">
        <v>13137</v>
      </c>
      <c r="F319" s="455"/>
      <c r="G319" s="454" t="s">
        <v>20843</v>
      </c>
      <c r="H319" s="456" t="s">
        <v>8559</v>
      </c>
      <c r="I319" s="427">
        <v>4524</v>
      </c>
      <c r="J319" s="423">
        <v>4839</v>
      </c>
      <c r="K319" s="423">
        <v>3475</v>
      </c>
      <c r="L319" s="447">
        <v>-6.5096094234345897E-2</v>
      </c>
      <c r="M319" s="427">
        <v>1911</v>
      </c>
      <c r="N319" s="423">
        <v>1660</v>
      </c>
      <c r="O319" s="423">
        <v>1126</v>
      </c>
      <c r="P319" s="447">
        <v>0.15120481927710899</v>
      </c>
    </row>
    <row r="320" spans="1:16" s="63" customFormat="1" ht="12" x14ac:dyDescent="0.2">
      <c r="A320" s="453" t="s">
        <v>12131</v>
      </c>
      <c r="B320" s="454"/>
      <c r="C320" s="454" t="s">
        <v>14925</v>
      </c>
      <c r="D320" s="454" t="s">
        <v>20337</v>
      </c>
      <c r="E320" s="455" t="s">
        <v>12130</v>
      </c>
      <c r="F320" s="455"/>
      <c r="G320" s="454" t="s">
        <v>20338</v>
      </c>
      <c r="H320" s="456" t="s">
        <v>8559</v>
      </c>
      <c r="I320" s="427">
        <v>4487</v>
      </c>
      <c r="J320" s="423">
        <v>4092</v>
      </c>
      <c r="K320" s="423">
        <v>2971</v>
      </c>
      <c r="L320" s="447">
        <v>9.6529814271749698E-2</v>
      </c>
      <c r="M320" s="427">
        <v>1157</v>
      </c>
      <c r="N320" s="423">
        <v>1106</v>
      </c>
      <c r="O320" s="423">
        <v>702</v>
      </c>
      <c r="P320" s="447">
        <v>4.6112115732369001E-2</v>
      </c>
    </row>
    <row r="321" spans="1:16" s="63" customFormat="1" ht="12" x14ac:dyDescent="0.2">
      <c r="A321" s="453" t="s">
        <v>14222</v>
      </c>
      <c r="B321" s="454"/>
      <c r="C321" s="454" t="s">
        <v>372</v>
      </c>
      <c r="D321" s="454" t="s">
        <v>21168</v>
      </c>
      <c r="E321" s="455"/>
      <c r="F321" s="455" t="s">
        <v>14221</v>
      </c>
      <c r="G321" s="454" t="s">
        <v>20211</v>
      </c>
      <c r="H321" s="456" t="s">
        <v>8559</v>
      </c>
      <c r="I321" s="427">
        <v>4343</v>
      </c>
      <c r="J321" s="423">
        <v>3923</v>
      </c>
      <c r="K321" s="423">
        <v>1476</v>
      </c>
      <c r="L321" s="447">
        <v>0.107060922763191</v>
      </c>
      <c r="M321" s="427">
        <v>559</v>
      </c>
      <c r="N321" s="423">
        <v>534</v>
      </c>
      <c r="O321" s="423">
        <v>344</v>
      </c>
      <c r="P321" s="447">
        <v>4.6816479400749102E-2</v>
      </c>
    </row>
    <row r="322" spans="1:16" s="63" customFormat="1" ht="12" x14ac:dyDescent="0.2">
      <c r="A322" s="453" t="s">
        <v>10738</v>
      </c>
      <c r="B322" s="454"/>
      <c r="C322" s="454" t="s">
        <v>255</v>
      </c>
      <c r="D322" s="454" t="s">
        <v>18826</v>
      </c>
      <c r="E322" s="455"/>
      <c r="F322" s="455" t="s">
        <v>10737</v>
      </c>
      <c r="G322" s="454" t="s">
        <v>19538</v>
      </c>
      <c r="H322" s="456" t="s">
        <v>8559</v>
      </c>
      <c r="I322" s="427">
        <v>4335</v>
      </c>
      <c r="J322" s="423">
        <v>4039</v>
      </c>
      <c r="K322" s="423">
        <v>1663</v>
      </c>
      <c r="L322" s="447">
        <v>7.3285466699678101E-2</v>
      </c>
      <c r="M322" s="427">
        <v>188</v>
      </c>
      <c r="N322" s="423">
        <v>228</v>
      </c>
      <c r="O322" s="423">
        <v>65</v>
      </c>
      <c r="P322" s="447">
        <v>-0.175438596491228</v>
      </c>
    </row>
    <row r="323" spans="1:16" s="63" customFormat="1" ht="12" x14ac:dyDescent="0.2">
      <c r="A323" s="453" t="s">
        <v>11879</v>
      </c>
      <c r="B323" s="454" t="s">
        <v>9593</v>
      </c>
      <c r="C323" s="454" t="s">
        <v>254</v>
      </c>
      <c r="D323" s="454" t="s">
        <v>20350</v>
      </c>
      <c r="E323" s="455" t="s">
        <v>11878</v>
      </c>
      <c r="F323" s="455"/>
      <c r="G323" s="454" t="s">
        <v>20351</v>
      </c>
      <c r="H323" s="456" t="s">
        <v>8559</v>
      </c>
      <c r="I323" s="427">
        <v>4315</v>
      </c>
      <c r="J323" s="423">
        <v>4372</v>
      </c>
      <c r="K323" s="423">
        <v>5108</v>
      </c>
      <c r="L323" s="447">
        <v>-1.3037511436413501E-2</v>
      </c>
      <c r="M323" s="427">
        <v>2523</v>
      </c>
      <c r="N323" s="423">
        <v>2514</v>
      </c>
      <c r="O323" s="423">
        <v>1785</v>
      </c>
      <c r="P323" s="447">
        <v>3.57995226730301E-3</v>
      </c>
    </row>
    <row r="324" spans="1:16" s="63" customFormat="1" ht="12" x14ac:dyDescent="0.2">
      <c r="A324" s="453" t="s">
        <v>11319</v>
      </c>
      <c r="B324" s="454"/>
      <c r="C324" s="454" t="s">
        <v>252</v>
      </c>
      <c r="D324" s="454" t="s">
        <v>20607</v>
      </c>
      <c r="E324" s="455"/>
      <c r="F324" s="455" t="s">
        <v>11318</v>
      </c>
      <c r="G324" s="454" t="s">
        <v>19274</v>
      </c>
      <c r="H324" s="456" t="s">
        <v>8559</v>
      </c>
      <c r="I324" s="427">
        <v>4307</v>
      </c>
      <c r="J324" s="423">
        <v>3773</v>
      </c>
      <c r="K324" s="423">
        <v>1729</v>
      </c>
      <c r="L324" s="447">
        <v>0.14153193745030501</v>
      </c>
      <c r="M324" s="427">
        <v>11300</v>
      </c>
      <c r="N324" s="423">
        <v>10503</v>
      </c>
      <c r="O324" s="423">
        <v>6384</v>
      </c>
      <c r="P324" s="447">
        <v>7.5883081024469307E-2</v>
      </c>
    </row>
    <row r="325" spans="1:16" s="63" customFormat="1" ht="12" x14ac:dyDescent="0.2">
      <c r="A325" s="453" t="s">
        <v>14630</v>
      </c>
      <c r="B325" s="454" t="s">
        <v>11659</v>
      </c>
      <c r="C325" s="454" t="s">
        <v>254</v>
      </c>
      <c r="D325" s="454" t="s">
        <v>20578</v>
      </c>
      <c r="E325" s="455" t="s">
        <v>14629</v>
      </c>
      <c r="F325" s="455"/>
      <c r="G325" s="454" t="s">
        <v>20579</v>
      </c>
      <c r="H325" s="456" t="s">
        <v>8559</v>
      </c>
      <c r="I325" s="427">
        <v>4292</v>
      </c>
      <c r="J325" s="423">
        <v>3382</v>
      </c>
      <c r="K325" s="423">
        <v>3240</v>
      </c>
      <c r="L325" s="447">
        <v>0.26907155529272597</v>
      </c>
      <c r="M325" s="427">
        <v>2565</v>
      </c>
      <c r="N325" s="423">
        <v>2453</v>
      </c>
      <c r="O325" s="423">
        <v>1876</v>
      </c>
      <c r="P325" s="447">
        <v>4.5658377496942598E-2</v>
      </c>
    </row>
    <row r="326" spans="1:16" s="63" customFormat="1" ht="12" x14ac:dyDescent="0.2">
      <c r="A326" s="453" t="s">
        <v>14032</v>
      </c>
      <c r="B326" s="454" t="s">
        <v>9559</v>
      </c>
      <c r="C326" s="454" t="s">
        <v>255</v>
      </c>
      <c r="D326" s="454" t="s">
        <v>18612</v>
      </c>
      <c r="E326" s="455" t="s">
        <v>14031</v>
      </c>
      <c r="F326" s="455"/>
      <c r="G326" s="454" t="s">
        <v>19788</v>
      </c>
      <c r="H326" s="456" t="s">
        <v>8559</v>
      </c>
      <c r="I326" s="427">
        <v>4282</v>
      </c>
      <c r="J326" s="423">
        <v>3464</v>
      </c>
      <c r="K326" s="423">
        <v>2314</v>
      </c>
      <c r="L326" s="447">
        <v>0.23614318706697501</v>
      </c>
      <c r="M326" s="427">
        <v>1729</v>
      </c>
      <c r="N326" s="423">
        <v>1371</v>
      </c>
      <c r="O326" s="423">
        <v>851</v>
      </c>
      <c r="P326" s="447">
        <v>0.26112326768781902</v>
      </c>
    </row>
    <row r="327" spans="1:16" s="63" customFormat="1" ht="12" x14ac:dyDescent="0.2">
      <c r="A327" s="453" t="s">
        <v>12288</v>
      </c>
      <c r="B327" s="454" t="s">
        <v>11674</v>
      </c>
      <c r="C327" s="454" t="s">
        <v>14925</v>
      </c>
      <c r="D327" s="454" t="s">
        <v>20321</v>
      </c>
      <c r="E327" s="455" t="s">
        <v>12287</v>
      </c>
      <c r="F327" s="455"/>
      <c r="G327" s="454" t="s">
        <v>20322</v>
      </c>
      <c r="H327" s="456" t="s">
        <v>8559</v>
      </c>
      <c r="I327" s="427">
        <v>4281</v>
      </c>
      <c r="J327" s="423">
        <v>2977</v>
      </c>
      <c r="K327" s="423">
        <v>2632</v>
      </c>
      <c r="L327" s="447">
        <v>0.438024857238831</v>
      </c>
      <c r="M327" s="427">
        <v>1250</v>
      </c>
      <c r="N327" s="423">
        <v>1034</v>
      </c>
      <c r="O327" s="423">
        <v>526</v>
      </c>
      <c r="P327" s="447">
        <v>0.20889748549323001</v>
      </c>
    </row>
    <row r="328" spans="1:16" s="63" customFormat="1" ht="12" x14ac:dyDescent="0.2">
      <c r="A328" s="453" t="s">
        <v>13334</v>
      </c>
      <c r="B328" s="454"/>
      <c r="C328" s="454" t="s">
        <v>14925</v>
      </c>
      <c r="D328" s="454" t="s">
        <v>18819</v>
      </c>
      <c r="E328" s="455"/>
      <c r="F328" s="455" t="s">
        <v>13333</v>
      </c>
      <c r="G328" s="454" t="s">
        <v>19527</v>
      </c>
      <c r="H328" s="456" t="s">
        <v>8559</v>
      </c>
      <c r="I328" s="427">
        <v>4195</v>
      </c>
      <c r="J328" s="423">
        <v>1481</v>
      </c>
      <c r="K328" s="423">
        <v>236</v>
      </c>
      <c r="L328" s="447">
        <v>1.83254557731263</v>
      </c>
      <c r="M328" s="427">
        <v>1504</v>
      </c>
      <c r="N328" s="423">
        <v>1345</v>
      </c>
      <c r="O328" s="423">
        <v>322</v>
      </c>
      <c r="P328" s="447">
        <v>0.1182156133829</v>
      </c>
    </row>
    <row r="329" spans="1:16" s="63" customFormat="1" ht="12" x14ac:dyDescent="0.2">
      <c r="A329" s="453" t="s">
        <v>11764</v>
      </c>
      <c r="B329" s="454" t="s">
        <v>9343</v>
      </c>
      <c r="C329" s="454" t="s">
        <v>252</v>
      </c>
      <c r="D329" s="454" t="s">
        <v>20589</v>
      </c>
      <c r="E329" s="455" t="s">
        <v>11763</v>
      </c>
      <c r="F329" s="455"/>
      <c r="G329" s="454" t="s">
        <v>20590</v>
      </c>
      <c r="H329" s="456" t="s">
        <v>8559</v>
      </c>
      <c r="I329" s="427">
        <v>4190</v>
      </c>
      <c r="J329" s="423">
        <v>2990</v>
      </c>
      <c r="K329" s="423">
        <v>2024</v>
      </c>
      <c r="L329" s="447">
        <v>0.40133779264213998</v>
      </c>
      <c r="M329" s="427">
        <v>3704</v>
      </c>
      <c r="N329" s="423">
        <v>3251</v>
      </c>
      <c r="O329" s="423">
        <v>1986</v>
      </c>
      <c r="P329" s="447">
        <v>0.139341741002768</v>
      </c>
    </row>
    <row r="330" spans="1:16" s="63" customFormat="1" ht="12" x14ac:dyDescent="0.2">
      <c r="A330" s="453" t="s">
        <v>13493</v>
      </c>
      <c r="B330" s="454" t="s">
        <v>9525</v>
      </c>
      <c r="C330" s="454" t="s">
        <v>257</v>
      </c>
      <c r="D330" s="454" t="s">
        <v>21689</v>
      </c>
      <c r="E330" s="455" t="s">
        <v>13492</v>
      </c>
      <c r="F330" s="455"/>
      <c r="G330" s="454" t="s">
        <v>21690</v>
      </c>
      <c r="H330" s="456" t="s">
        <v>8559</v>
      </c>
      <c r="I330" s="427">
        <v>4169</v>
      </c>
      <c r="J330" s="423">
        <v>3366</v>
      </c>
      <c r="K330" s="423">
        <v>2639</v>
      </c>
      <c r="L330" s="447">
        <v>0.23856209150326799</v>
      </c>
      <c r="M330" s="427">
        <v>3432</v>
      </c>
      <c r="N330" s="423">
        <v>3737</v>
      </c>
      <c r="O330" s="423">
        <v>2594</v>
      </c>
      <c r="P330" s="447">
        <v>-8.1616269735081598E-2</v>
      </c>
    </row>
    <row r="331" spans="1:16" s="63" customFormat="1" ht="12" x14ac:dyDescent="0.2">
      <c r="A331" s="453" t="s">
        <v>13354</v>
      </c>
      <c r="B331" s="454" t="s">
        <v>9622</v>
      </c>
      <c r="C331" s="454" t="s">
        <v>249</v>
      </c>
      <c r="D331" s="454" t="s">
        <v>21589</v>
      </c>
      <c r="E331" s="455" t="s">
        <v>13353</v>
      </c>
      <c r="F331" s="455"/>
      <c r="G331" s="454" t="s">
        <v>21590</v>
      </c>
      <c r="H331" s="456" t="s">
        <v>8559</v>
      </c>
      <c r="I331" s="427">
        <v>4147</v>
      </c>
      <c r="J331" s="423">
        <v>3681</v>
      </c>
      <c r="K331" s="423">
        <v>3388</v>
      </c>
      <c r="L331" s="447">
        <v>0.12659603368649799</v>
      </c>
      <c r="M331" s="427">
        <v>2609</v>
      </c>
      <c r="N331" s="423">
        <v>2425</v>
      </c>
      <c r="O331" s="423">
        <v>1772</v>
      </c>
      <c r="P331" s="447">
        <v>7.58762886597939E-2</v>
      </c>
    </row>
    <row r="332" spans="1:16" s="63" customFormat="1" ht="12" x14ac:dyDescent="0.2">
      <c r="A332" s="453" t="s">
        <v>10883</v>
      </c>
      <c r="B332" s="454"/>
      <c r="C332" s="454" t="s">
        <v>251</v>
      </c>
      <c r="D332" s="454" t="s">
        <v>18795</v>
      </c>
      <c r="E332" s="455"/>
      <c r="F332" s="455" t="s">
        <v>10882</v>
      </c>
      <c r="G332" s="454" t="s">
        <v>19508</v>
      </c>
      <c r="H332" s="456" t="s">
        <v>8559</v>
      </c>
      <c r="I332" s="427">
        <v>4127</v>
      </c>
      <c r="J332" s="423">
        <v>3669</v>
      </c>
      <c r="K332" s="423">
        <v>1710</v>
      </c>
      <c r="L332" s="447">
        <v>0.124829653856637</v>
      </c>
      <c r="M332" s="427">
        <v>434</v>
      </c>
      <c r="N332" s="423">
        <v>219</v>
      </c>
      <c r="O332" s="423">
        <v>171</v>
      </c>
      <c r="P332" s="447">
        <v>0.98173515981735204</v>
      </c>
    </row>
    <row r="333" spans="1:16" s="63" customFormat="1" ht="12" x14ac:dyDescent="0.2">
      <c r="A333" s="453" t="s">
        <v>14449</v>
      </c>
      <c r="B333" s="454" t="s">
        <v>11593</v>
      </c>
      <c r="C333" s="454" t="s">
        <v>252</v>
      </c>
      <c r="D333" s="454" t="s">
        <v>18549</v>
      </c>
      <c r="E333" s="455" t="s">
        <v>14448</v>
      </c>
      <c r="F333" s="455"/>
      <c r="G333" s="454" t="s">
        <v>19274</v>
      </c>
      <c r="H333" s="456" t="s">
        <v>8559</v>
      </c>
      <c r="I333" s="427">
        <v>4117</v>
      </c>
      <c r="J333" s="423">
        <v>6823</v>
      </c>
      <c r="K333" s="423">
        <v>2565</v>
      </c>
      <c r="L333" s="447">
        <v>-0.39659973618642802</v>
      </c>
      <c r="M333" s="427">
        <v>5064</v>
      </c>
      <c r="N333" s="423">
        <v>4379</v>
      </c>
      <c r="O333" s="423">
        <v>3481</v>
      </c>
      <c r="P333" s="447">
        <v>0.15642840831240001</v>
      </c>
    </row>
    <row r="334" spans="1:16" s="63" customFormat="1" ht="12" x14ac:dyDescent="0.2">
      <c r="A334" s="453" t="s">
        <v>13641</v>
      </c>
      <c r="B334" s="454"/>
      <c r="C334" s="454" t="s">
        <v>253</v>
      </c>
      <c r="D334" s="454" t="s">
        <v>18679</v>
      </c>
      <c r="E334" s="455"/>
      <c r="F334" s="455" t="s">
        <v>13640</v>
      </c>
      <c r="G334" s="454" t="s">
        <v>19403</v>
      </c>
      <c r="H334" s="456" t="s">
        <v>8559</v>
      </c>
      <c r="I334" s="427">
        <v>4101</v>
      </c>
      <c r="J334" s="423">
        <v>3590</v>
      </c>
      <c r="K334" s="423">
        <v>1669</v>
      </c>
      <c r="L334" s="447">
        <v>0.142339832869081</v>
      </c>
      <c r="M334" s="427">
        <v>1309</v>
      </c>
      <c r="N334" s="423">
        <v>1398</v>
      </c>
      <c r="O334" s="423">
        <v>1019</v>
      </c>
      <c r="P334" s="447">
        <v>-6.3662374821173096E-2</v>
      </c>
    </row>
    <row r="335" spans="1:16" s="63" customFormat="1" ht="12" x14ac:dyDescent="0.2">
      <c r="A335" s="453" t="s">
        <v>13464</v>
      </c>
      <c r="B335" s="454" t="s">
        <v>12272</v>
      </c>
      <c r="C335" s="454" t="s">
        <v>261</v>
      </c>
      <c r="D335" s="454" t="s">
        <v>21585</v>
      </c>
      <c r="E335" s="455" t="s">
        <v>13463</v>
      </c>
      <c r="F335" s="455"/>
      <c r="G335" s="454" t="s">
        <v>21586</v>
      </c>
      <c r="H335" s="456" t="s">
        <v>8559</v>
      </c>
      <c r="I335" s="427">
        <v>4094</v>
      </c>
      <c r="J335" s="423">
        <v>3322</v>
      </c>
      <c r="K335" s="423">
        <v>3370</v>
      </c>
      <c r="L335" s="447">
        <v>0.23239012642986201</v>
      </c>
      <c r="M335" s="427">
        <v>1472</v>
      </c>
      <c r="N335" s="423">
        <v>1385</v>
      </c>
      <c r="O335" s="423">
        <v>1100</v>
      </c>
      <c r="P335" s="447">
        <v>6.2815884476534301E-2</v>
      </c>
    </row>
    <row r="336" spans="1:16" s="63" customFormat="1" ht="12" x14ac:dyDescent="0.2">
      <c r="A336" s="453" t="s">
        <v>13112</v>
      </c>
      <c r="B336" s="454" t="s">
        <v>9852</v>
      </c>
      <c r="C336" s="454" t="s">
        <v>252</v>
      </c>
      <c r="D336" s="454" t="s">
        <v>20360</v>
      </c>
      <c r="E336" s="455" t="s">
        <v>13111</v>
      </c>
      <c r="F336" s="455"/>
      <c r="G336" s="454" t="s">
        <v>20361</v>
      </c>
      <c r="H336" s="456" t="s">
        <v>8559</v>
      </c>
      <c r="I336" s="427">
        <v>4088</v>
      </c>
      <c r="J336" s="423">
        <v>2844</v>
      </c>
      <c r="K336" s="423">
        <v>2091</v>
      </c>
      <c r="L336" s="447">
        <v>0.43741209563994399</v>
      </c>
      <c r="M336" s="427">
        <v>2330</v>
      </c>
      <c r="N336" s="423">
        <v>2095</v>
      </c>
      <c r="O336" s="423">
        <v>1512</v>
      </c>
      <c r="P336" s="447">
        <v>0.112171837708831</v>
      </c>
    </row>
    <row r="337" spans="1:16" s="63" customFormat="1" ht="12" x14ac:dyDescent="0.2">
      <c r="A337" s="453" t="s">
        <v>14759</v>
      </c>
      <c r="B337" s="454" t="s">
        <v>9006</v>
      </c>
      <c r="C337" s="454" t="s">
        <v>253</v>
      </c>
      <c r="D337" s="454" t="s">
        <v>21700</v>
      </c>
      <c r="E337" s="455" t="s">
        <v>14758</v>
      </c>
      <c r="F337" s="455"/>
      <c r="G337" s="454" t="s">
        <v>21701</v>
      </c>
      <c r="H337" s="456" t="s">
        <v>8559</v>
      </c>
      <c r="I337" s="427">
        <v>4071</v>
      </c>
      <c r="J337" s="423">
        <v>4693</v>
      </c>
      <c r="K337" s="423">
        <v>2244</v>
      </c>
      <c r="L337" s="447">
        <v>-0.13253782228851499</v>
      </c>
      <c r="M337" s="427">
        <v>1687</v>
      </c>
      <c r="N337" s="423">
        <v>1691</v>
      </c>
      <c r="O337" s="423">
        <v>1478</v>
      </c>
      <c r="P337" s="447">
        <v>-2.3654642223536202E-3</v>
      </c>
    </row>
    <row r="338" spans="1:16" s="63" customFormat="1" ht="12" x14ac:dyDescent="0.2">
      <c r="A338" s="453" t="s">
        <v>10894</v>
      </c>
      <c r="B338" s="454"/>
      <c r="C338" s="454" t="s">
        <v>371</v>
      </c>
      <c r="D338" s="454" t="s">
        <v>17321</v>
      </c>
      <c r="E338" s="455"/>
      <c r="F338" s="455" t="s">
        <v>10893</v>
      </c>
      <c r="G338" s="454" t="s">
        <v>19504</v>
      </c>
      <c r="H338" s="456" t="s">
        <v>8559</v>
      </c>
      <c r="I338" s="427">
        <v>4052</v>
      </c>
      <c r="J338" s="423">
        <v>3653</v>
      </c>
      <c r="K338" s="423">
        <v>1850</v>
      </c>
      <c r="L338" s="447">
        <v>0.109225294278675</v>
      </c>
      <c r="M338" s="427">
        <v>805</v>
      </c>
      <c r="N338" s="423">
        <v>698</v>
      </c>
      <c r="O338" s="423">
        <v>534</v>
      </c>
      <c r="P338" s="447">
        <v>0.153295128939828</v>
      </c>
    </row>
    <row r="339" spans="1:16" s="63" customFormat="1" ht="12" x14ac:dyDescent="0.2">
      <c r="A339" s="453" t="s">
        <v>11517</v>
      </c>
      <c r="B339" s="454"/>
      <c r="C339" s="454" t="s">
        <v>249</v>
      </c>
      <c r="D339" s="454" t="s">
        <v>21104</v>
      </c>
      <c r="E339" s="455"/>
      <c r="F339" s="455" t="s">
        <v>11516</v>
      </c>
      <c r="G339" s="454" t="s">
        <v>18161</v>
      </c>
      <c r="H339" s="456" t="s">
        <v>8559</v>
      </c>
      <c r="I339" s="427">
        <v>4047</v>
      </c>
      <c r="J339" s="423">
        <v>3431</v>
      </c>
      <c r="K339" s="423">
        <v>1576</v>
      </c>
      <c r="L339" s="447">
        <v>0.17953949285922499</v>
      </c>
      <c r="M339" s="427">
        <v>1114</v>
      </c>
      <c r="N339" s="423">
        <v>512</v>
      </c>
      <c r="O339" s="423">
        <v>250</v>
      </c>
      <c r="P339" s="447">
        <v>1.17578125</v>
      </c>
    </row>
    <row r="340" spans="1:16" s="63" customFormat="1" ht="12" x14ac:dyDescent="0.2">
      <c r="A340" s="453" t="s">
        <v>11166</v>
      </c>
      <c r="B340" s="454"/>
      <c r="C340" s="454" t="s">
        <v>250</v>
      </c>
      <c r="D340" s="454" t="s">
        <v>21136</v>
      </c>
      <c r="E340" s="455"/>
      <c r="F340" s="455" t="s">
        <v>11165</v>
      </c>
      <c r="G340" s="454" t="s">
        <v>18742</v>
      </c>
      <c r="H340" s="456" t="s">
        <v>8559</v>
      </c>
      <c r="I340" s="427">
        <v>4047</v>
      </c>
      <c r="J340" s="423">
        <v>3784</v>
      </c>
      <c r="K340" s="423">
        <v>2786</v>
      </c>
      <c r="L340" s="447">
        <v>6.9503171247357304E-2</v>
      </c>
      <c r="M340" s="427">
        <v>3203</v>
      </c>
      <c r="N340" s="423">
        <v>2819</v>
      </c>
      <c r="O340" s="423">
        <v>2330</v>
      </c>
      <c r="P340" s="447">
        <v>0.136218517204683</v>
      </c>
    </row>
    <row r="341" spans="1:16" s="63" customFormat="1" ht="12" x14ac:dyDescent="0.2">
      <c r="A341" s="453" t="s">
        <v>13711</v>
      </c>
      <c r="B341" s="454"/>
      <c r="C341" s="454" t="s">
        <v>251</v>
      </c>
      <c r="D341" s="454" t="s">
        <v>20311</v>
      </c>
      <c r="E341" s="455" t="s">
        <v>13710</v>
      </c>
      <c r="F341" s="455"/>
      <c r="G341" s="454" t="s">
        <v>20312</v>
      </c>
      <c r="H341" s="456" t="s">
        <v>8559</v>
      </c>
      <c r="I341" s="427">
        <v>4015</v>
      </c>
      <c r="J341" s="423">
        <v>3477</v>
      </c>
      <c r="K341" s="423">
        <v>3192</v>
      </c>
      <c r="L341" s="447">
        <v>0.15473109002013199</v>
      </c>
      <c r="M341" s="427">
        <v>3895</v>
      </c>
      <c r="N341" s="423">
        <v>3579</v>
      </c>
      <c r="O341" s="423">
        <v>3191</v>
      </c>
      <c r="P341" s="447">
        <v>8.8292819223246596E-2</v>
      </c>
    </row>
    <row r="342" spans="1:16" s="63" customFormat="1" ht="12" x14ac:dyDescent="0.2">
      <c r="A342" s="453" t="s">
        <v>13972</v>
      </c>
      <c r="B342" s="454"/>
      <c r="C342" s="454" t="s">
        <v>14925</v>
      </c>
      <c r="D342" s="454" t="s">
        <v>19816</v>
      </c>
      <c r="E342" s="455"/>
      <c r="F342" s="455" t="s">
        <v>13971</v>
      </c>
      <c r="G342" s="454" t="s">
        <v>19817</v>
      </c>
      <c r="H342" s="456" t="s">
        <v>8559</v>
      </c>
      <c r="I342" s="427">
        <v>4001</v>
      </c>
      <c r="J342" s="423">
        <v>3158</v>
      </c>
      <c r="K342" s="423">
        <v>1190</v>
      </c>
      <c r="L342" s="447">
        <v>0.26694110196326798</v>
      </c>
      <c r="M342" s="427">
        <v>4140</v>
      </c>
      <c r="N342" s="423">
        <v>2956</v>
      </c>
      <c r="O342" s="423">
        <v>1966</v>
      </c>
      <c r="P342" s="447">
        <v>0.400541271989175</v>
      </c>
    </row>
    <row r="343" spans="1:16" s="63" customFormat="1" ht="12" x14ac:dyDescent="0.2">
      <c r="A343" s="453" t="s">
        <v>10782</v>
      </c>
      <c r="B343" s="454"/>
      <c r="C343" s="454" t="s">
        <v>371</v>
      </c>
      <c r="D343" s="454" t="s">
        <v>18408</v>
      </c>
      <c r="E343" s="455"/>
      <c r="F343" s="455" t="s">
        <v>10781</v>
      </c>
      <c r="G343" s="454" t="s">
        <v>19530</v>
      </c>
      <c r="H343" s="456" t="s">
        <v>8559</v>
      </c>
      <c r="I343" s="427">
        <v>3988</v>
      </c>
      <c r="J343" s="423">
        <v>3476</v>
      </c>
      <c r="K343" s="423">
        <v>3049</v>
      </c>
      <c r="L343" s="447">
        <v>0.14729574223245101</v>
      </c>
      <c r="M343" s="427">
        <v>933</v>
      </c>
      <c r="N343" s="423">
        <v>748</v>
      </c>
      <c r="O343" s="423">
        <v>658</v>
      </c>
      <c r="P343" s="447">
        <v>0.247326203208556</v>
      </c>
    </row>
    <row r="344" spans="1:16" s="63" customFormat="1" ht="12" x14ac:dyDescent="0.2">
      <c r="A344" s="453" t="s">
        <v>10831</v>
      </c>
      <c r="B344" s="454"/>
      <c r="C344" s="454" t="s">
        <v>254</v>
      </c>
      <c r="D344" s="454" t="s">
        <v>21181</v>
      </c>
      <c r="E344" s="455"/>
      <c r="F344" s="455" t="s">
        <v>10830</v>
      </c>
      <c r="G344" s="454" t="s">
        <v>19634</v>
      </c>
      <c r="H344" s="456" t="s">
        <v>8559</v>
      </c>
      <c r="I344" s="427">
        <v>3948</v>
      </c>
      <c r="J344" s="423">
        <v>3497</v>
      </c>
      <c r="K344" s="423">
        <v>2185</v>
      </c>
      <c r="L344" s="447">
        <v>0.12896768658850399</v>
      </c>
      <c r="M344" s="427">
        <v>1960</v>
      </c>
      <c r="N344" s="423">
        <v>1985</v>
      </c>
      <c r="O344" s="423">
        <v>1291</v>
      </c>
      <c r="P344" s="447">
        <v>-1.25944584382871E-2</v>
      </c>
    </row>
    <row r="345" spans="1:16" s="63" customFormat="1" ht="12" x14ac:dyDescent="0.2">
      <c r="A345" s="453" t="s">
        <v>11422</v>
      </c>
      <c r="B345" s="454"/>
      <c r="C345" s="454" t="s">
        <v>252</v>
      </c>
      <c r="D345" s="454" t="s">
        <v>20003</v>
      </c>
      <c r="E345" s="455"/>
      <c r="F345" s="455" t="s">
        <v>11421</v>
      </c>
      <c r="G345" s="454" t="s">
        <v>18156</v>
      </c>
      <c r="H345" s="456" t="s">
        <v>8559</v>
      </c>
      <c r="I345" s="427">
        <v>3928</v>
      </c>
      <c r="J345" s="423">
        <v>3644</v>
      </c>
      <c r="K345" s="423">
        <v>2230</v>
      </c>
      <c r="L345" s="447">
        <v>7.79363336992316E-2</v>
      </c>
      <c r="M345" s="427">
        <v>3465</v>
      </c>
      <c r="N345" s="423">
        <v>3004</v>
      </c>
      <c r="O345" s="423">
        <v>1774</v>
      </c>
      <c r="P345" s="447">
        <v>0.15346205059920101</v>
      </c>
    </row>
    <row r="346" spans="1:16" s="63" customFormat="1" ht="12" x14ac:dyDescent="0.2">
      <c r="A346" s="453" t="s">
        <v>12909</v>
      </c>
      <c r="B346" s="454"/>
      <c r="C346" s="454" t="s">
        <v>252</v>
      </c>
      <c r="D346" s="454" t="s">
        <v>19914</v>
      </c>
      <c r="E346" s="455" t="s">
        <v>12908</v>
      </c>
      <c r="F346" s="455"/>
      <c r="G346" s="454" t="s">
        <v>18143</v>
      </c>
      <c r="H346" s="456" t="s">
        <v>8559</v>
      </c>
      <c r="I346" s="457">
        <v>3907</v>
      </c>
      <c r="J346" s="458">
        <v>2964</v>
      </c>
      <c r="K346" s="458">
        <v>2569</v>
      </c>
      <c r="L346" s="460">
        <v>0.318151147098515</v>
      </c>
      <c r="M346" s="457">
        <v>3868</v>
      </c>
      <c r="N346" s="458">
        <v>3210</v>
      </c>
      <c r="O346" s="458">
        <v>2731</v>
      </c>
      <c r="P346" s="462">
        <v>0.20498442367601299</v>
      </c>
    </row>
    <row r="347" spans="1:16" s="63" customFormat="1" ht="12" x14ac:dyDescent="0.2">
      <c r="A347" s="453" t="s">
        <v>11796</v>
      </c>
      <c r="B347" s="454" t="s">
        <v>9585</v>
      </c>
      <c r="C347" s="454" t="s">
        <v>252</v>
      </c>
      <c r="D347" s="454" t="s">
        <v>18382</v>
      </c>
      <c r="E347" s="455" t="s">
        <v>11795</v>
      </c>
      <c r="F347" s="455"/>
      <c r="G347" s="454" t="s">
        <v>19340</v>
      </c>
      <c r="H347" s="456" t="s">
        <v>8559</v>
      </c>
      <c r="I347" s="427">
        <v>3905</v>
      </c>
      <c r="J347" s="423">
        <v>2536</v>
      </c>
      <c r="K347" s="423">
        <v>1842</v>
      </c>
      <c r="L347" s="447">
        <v>0.53982649842271302</v>
      </c>
      <c r="M347" s="427">
        <v>1276</v>
      </c>
      <c r="N347" s="423">
        <v>1138</v>
      </c>
      <c r="O347" s="423">
        <v>676</v>
      </c>
      <c r="P347" s="447">
        <v>0.12126537785588699</v>
      </c>
    </row>
    <row r="348" spans="1:16" s="63" customFormat="1" ht="12" x14ac:dyDescent="0.2">
      <c r="A348" s="453" t="s">
        <v>13267</v>
      </c>
      <c r="B348" s="454" t="s">
        <v>11619</v>
      </c>
      <c r="C348" s="454" t="s">
        <v>372</v>
      </c>
      <c r="D348" s="454" t="s">
        <v>20575</v>
      </c>
      <c r="E348" s="455" t="s">
        <v>13266</v>
      </c>
      <c r="F348" s="455"/>
      <c r="G348" s="454" t="s">
        <v>19322</v>
      </c>
      <c r="H348" s="456" t="s">
        <v>8559</v>
      </c>
      <c r="I348" s="427">
        <v>3903</v>
      </c>
      <c r="J348" s="423">
        <v>3189</v>
      </c>
      <c r="K348" s="423">
        <v>3585</v>
      </c>
      <c r="L348" s="447">
        <v>0.22389463781749799</v>
      </c>
      <c r="M348" s="427">
        <v>1255</v>
      </c>
      <c r="N348" s="423">
        <v>973</v>
      </c>
      <c r="O348" s="423">
        <v>898</v>
      </c>
      <c r="P348" s="447">
        <v>0.28982528263103802</v>
      </c>
    </row>
    <row r="349" spans="1:16" s="63" customFormat="1" ht="12" x14ac:dyDescent="0.2">
      <c r="A349" s="453" t="s">
        <v>13251</v>
      </c>
      <c r="B349" s="454" t="s">
        <v>9845</v>
      </c>
      <c r="C349" s="454" t="s">
        <v>257</v>
      </c>
      <c r="D349" s="454" t="s">
        <v>20593</v>
      </c>
      <c r="E349" s="455" t="s">
        <v>13250</v>
      </c>
      <c r="F349" s="455"/>
      <c r="G349" s="454" t="s">
        <v>20594</v>
      </c>
      <c r="H349" s="456" t="s">
        <v>8559</v>
      </c>
      <c r="I349" s="427">
        <v>3900</v>
      </c>
      <c r="J349" s="423">
        <v>3381</v>
      </c>
      <c r="K349" s="423">
        <v>3802</v>
      </c>
      <c r="L349" s="447">
        <v>0.153504880212955</v>
      </c>
      <c r="M349" s="427">
        <v>2078</v>
      </c>
      <c r="N349" s="423">
        <v>2272</v>
      </c>
      <c r="O349" s="423">
        <v>2078</v>
      </c>
      <c r="P349" s="447">
        <v>-8.5387323943661997E-2</v>
      </c>
    </row>
    <row r="350" spans="1:16" s="63" customFormat="1" ht="12" x14ac:dyDescent="0.2">
      <c r="A350" s="453" t="s">
        <v>11315</v>
      </c>
      <c r="B350" s="454"/>
      <c r="C350" s="454" t="s">
        <v>254</v>
      </c>
      <c r="D350" s="454" t="s">
        <v>20203</v>
      </c>
      <c r="E350" s="455"/>
      <c r="F350" s="455" t="s">
        <v>11314</v>
      </c>
      <c r="G350" s="454" t="s">
        <v>20204</v>
      </c>
      <c r="H350" s="456" t="s">
        <v>8559</v>
      </c>
      <c r="I350" s="427">
        <v>3773</v>
      </c>
      <c r="J350" s="423">
        <v>3234</v>
      </c>
      <c r="K350" s="423">
        <v>2320</v>
      </c>
      <c r="L350" s="447">
        <v>0.16666666666666699</v>
      </c>
      <c r="M350" s="427">
        <v>1112</v>
      </c>
      <c r="N350" s="423">
        <v>939</v>
      </c>
      <c r="O350" s="423">
        <v>839</v>
      </c>
      <c r="P350" s="447">
        <v>0.184238551650692</v>
      </c>
    </row>
    <row r="351" spans="1:16" s="63" customFormat="1" ht="12" x14ac:dyDescent="0.2">
      <c r="A351" s="453" t="s">
        <v>13352</v>
      </c>
      <c r="B351" s="454"/>
      <c r="C351" s="454" t="s">
        <v>251</v>
      </c>
      <c r="D351" s="454" t="s">
        <v>19959</v>
      </c>
      <c r="E351" s="455"/>
      <c r="F351" s="455" t="s">
        <v>13351</v>
      </c>
      <c r="G351" s="454" t="s">
        <v>20162</v>
      </c>
      <c r="H351" s="456" t="s">
        <v>8559</v>
      </c>
      <c r="I351" s="427">
        <v>3731</v>
      </c>
      <c r="J351" s="423">
        <v>3136</v>
      </c>
      <c r="K351" s="423">
        <v>2944</v>
      </c>
      <c r="L351" s="447">
        <v>0.18973214285714299</v>
      </c>
      <c r="M351" s="427">
        <v>2449</v>
      </c>
      <c r="N351" s="423">
        <v>2269</v>
      </c>
      <c r="O351" s="423">
        <v>1501</v>
      </c>
      <c r="P351" s="447">
        <v>7.9330101366240593E-2</v>
      </c>
    </row>
    <row r="352" spans="1:16" s="63" customFormat="1" ht="12" x14ac:dyDescent="0.2">
      <c r="A352" s="453" t="s">
        <v>13677</v>
      </c>
      <c r="B352" s="454"/>
      <c r="C352" s="454" t="s">
        <v>255</v>
      </c>
      <c r="D352" s="454" t="s">
        <v>19161</v>
      </c>
      <c r="E352" s="455"/>
      <c r="F352" s="455" t="s">
        <v>13676</v>
      </c>
      <c r="G352" s="454" t="s">
        <v>19842</v>
      </c>
      <c r="H352" s="456" t="s">
        <v>8559</v>
      </c>
      <c r="I352" s="427">
        <v>3726</v>
      </c>
      <c r="J352" s="423">
        <v>5416</v>
      </c>
      <c r="K352" s="423">
        <v>3062</v>
      </c>
      <c r="L352" s="447">
        <v>-0.312038404726736</v>
      </c>
      <c r="M352" s="427">
        <v>2000</v>
      </c>
      <c r="N352" s="423">
        <v>1577</v>
      </c>
      <c r="O352" s="423">
        <v>1052</v>
      </c>
      <c r="P352" s="447">
        <v>0.26823081800887799</v>
      </c>
    </row>
    <row r="353" spans="1:16" s="63" customFormat="1" ht="12" x14ac:dyDescent="0.2">
      <c r="A353" s="453" t="s">
        <v>13534</v>
      </c>
      <c r="B353" s="454" t="s">
        <v>9601</v>
      </c>
      <c r="C353" s="454" t="s">
        <v>371</v>
      </c>
      <c r="D353" s="454" t="s">
        <v>18645</v>
      </c>
      <c r="E353" s="455" t="s">
        <v>13533</v>
      </c>
      <c r="F353" s="455"/>
      <c r="G353" s="454" t="s">
        <v>19363</v>
      </c>
      <c r="H353" s="456" t="s">
        <v>8559</v>
      </c>
      <c r="I353" s="427">
        <v>3681</v>
      </c>
      <c r="J353" s="423">
        <v>3207</v>
      </c>
      <c r="K353" s="423">
        <v>3353</v>
      </c>
      <c r="L353" s="447">
        <v>0.14780168381665101</v>
      </c>
      <c r="M353" s="427">
        <v>1903</v>
      </c>
      <c r="N353" s="423">
        <v>1755</v>
      </c>
      <c r="O353" s="423">
        <v>1464</v>
      </c>
      <c r="P353" s="447">
        <v>8.4330484330484401E-2</v>
      </c>
    </row>
    <row r="354" spans="1:16" s="63" customFormat="1" ht="12" x14ac:dyDescent="0.2">
      <c r="A354" s="453" t="s">
        <v>13450</v>
      </c>
      <c r="B354" s="454"/>
      <c r="C354" s="454" t="s">
        <v>258</v>
      </c>
      <c r="D354" s="454" t="s">
        <v>21174</v>
      </c>
      <c r="E354" s="455"/>
      <c r="F354" s="455" t="s">
        <v>13449</v>
      </c>
      <c r="G354" s="454" t="s">
        <v>21175</v>
      </c>
      <c r="H354" s="456" t="s">
        <v>8559</v>
      </c>
      <c r="I354" s="427">
        <v>3638</v>
      </c>
      <c r="J354" s="423">
        <v>2945</v>
      </c>
      <c r="K354" s="423">
        <v>1396</v>
      </c>
      <c r="L354" s="447">
        <v>0.23531409168081499</v>
      </c>
      <c r="M354" s="427">
        <v>644</v>
      </c>
      <c r="N354" s="423">
        <v>574</v>
      </c>
      <c r="O354" s="423">
        <v>387</v>
      </c>
      <c r="P354" s="447">
        <v>0.12195121951219499</v>
      </c>
    </row>
    <row r="355" spans="1:16" s="63" customFormat="1" ht="12" x14ac:dyDescent="0.2">
      <c r="A355" s="453" t="s">
        <v>13801</v>
      </c>
      <c r="B355" s="454"/>
      <c r="C355" s="454" t="s">
        <v>257</v>
      </c>
      <c r="D355" s="454" t="s">
        <v>18690</v>
      </c>
      <c r="E355" s="455"/>
      <c r="F355" s="455" t="s">
        <v>13800</v>
      </c>
      <c r="G355" s="454" t="s">
        <v>19412</v>
      </c>
      <c r="H355" s="456" t="s">
        <v>8559</v>
      </c>
      <c r="I355" s="427">
        <v>3610</v>
      </c>
      <c r="J355" s="423">
        <v>3085</v>
      </c>
      <c r="K355" s="423">
        <v>2268</v>
      </c>
      <c r="L355" s="447">
        <v>0.17017828200972401</v>
      </c>
      <c r="M355" s="427">
        <v>1801</v>
      </c>
      <c r="N355" s="423">
        <v>1338</v>
      </c>
      <c r="O355" s="423">
        <v>846</v>
      </c>
      <c r="P355" s="447">
        <v>0.34603886397608402</v>
      </c>
    </row>
    <row r="356" spans="1:16" s="63" customFormat="1" ht="12" x14ac:dyDescent="0.2">
      <c r="A356" s="453" t="s">
        <v>14530</v>
      </c>
      <c r="B356" s="454"/>
      <c r="C356" s="454" t="s">
        <v>253</v>
      </c>
      <c r="D356" s="454" t="s">
        <v>20778</v>
      </c>
      <c r="E356" s="455"/>
      <c r="F356" s="455" t="s">
        <v>14529</v>
      </c>
      <c r="G356" s="454" t="s">
        <v>19923</v>
      </c>
      <c r="H356" s="456" t="s">
        <v>8559</v>
      </c>
      <c r="I356" s="427">
        <v>3599</v>
      </c>
      <c r="J356" s="423">
        <v>3030</v>
      </c>
      <c r="K356" s="423">
        <v>1118</v>
      </c>
      <c r="L356" s="447">
        <v>0.187788778877888</v>
      </c>
      <c r="M356" s="427">
        <v>1200</v>
      </c>
      <c r="N356" s="423">
        <v>853</v>
      </c>
      <c r="O356" s="423">
        <v>504</v>
      </c>
      <c r="P356" s="447">
        <v>0.40679953106682298</v>
      </c>
    </row>
    <row r="357" spans="1:16" s="63" customFormat="1" ht="12" x14ac:dyDescent="0.2">
      <c r="A357" s="453" t="s">
        <v>14258</v>
      </c>
      <c r="B357" s="454"/>
      <c r="C357" s="454" t="s">
        <v>249</v>
      </c>
      <c r="D357" s="454" t="s">
        <v>20419</v>
      </c>
      <c r="E357" s="455"/>
      <c r="F357" s="455" t="s">
        <v>14257</v>
      </c>
      <c r="G357" s="454" t="s">
        <v>20420</v>
      </c>
      <c r="H357" s="456" t="s">
        <v>8559</v>
      </c>
      <c r="I357" s="427">
        <v>3567</v>
      </c>
      <c r="J357" s="423">
        <v>3544</v>
      </c>
      <c r="K357" s="423">
        <v>1973</v>
      </c>
      <c r="L357" s="447">
        <v>6.4898419864560797E-3</v>
      </c>
      <c r="M357" s="427">
        <v>896</v>
      </c>
      <c r="N357" s="423">
        <v>898</v>
      </c>
      <c r="O357" s="423">
        <v>698</v>
      </c>
      <c r="P357" s="447">
        <v>-2.2271714922048602E-3</v>
      </c>
    </row>
    <row r="358" spans="1:16" s="63" customFormat="1" ht="12" x14ac:dyDescent="0.2">
      <c r="A358" s="453" t="s">
        <v>12294</v>
      </c>
      <c r="B358" s="454" t="s">
        <v>9585</v>
      </c>
      <c r="C358" s="454" t="s">
        <v>252</v>
      </c>
      <c r="D358" s="454" t="s">
        <v>19926</v>
      </c>
      <c r="E358" s="455" t="s">
        <v>12293</v>
      </c>
      <c r="F358" s="455"/>
      <c r="G358" s="454" t="s">
        <v>19239</v>
      </c>
      <c r="H358" s="456" t="s">
        <v>8559</v>
      </c>
      <c r="I358" s="427">
        <v>3560</v>
      </c>
      <c r="J358" s="423">
        <v>2918</v>
      </c>
      <c r="K358" s="423">
        <v>2908</v>
      </c>
      <c r="L358" s="447">
        <v>0.22001370801919101</v>
      </c>
      <c r="M358" s="427">
        <v>922</v>
      </c>
      <c r="N358" s="423">
        <v>865</v>
      </c>
      <c r="O358" s="423">
        <v>811</v>
      </c>
      <c r="P358" s="447">
        <v>6.5895953757225498E-2</v>
      </c>
    </row>
    <row r="359" spans="1:16" s="63" customFormat="1" ht="12" x14ac:dyDescent="0.2">
      <c r="A359" s="453" t="s">
        <v>14520</v>
      </c>
      <c r="B359" s="454"/>
      <c r="C359" s="454" t="s">
        <v>251</v>
      </c>
      <c r="D359" s="454" t="s">
        <v>18813</v>
      </c>
      <c r="E359" s="455"/>
      <c r="F359" s="455" t="s">
        <v>14519</v>
      </c>
      <c r="G359" s="454" t="s">
        <v>19523</v>
      </c>
      <c r="H359" s="456" t="s">
        <v>8559</v>
      </c>
      <c r="I359" s="427">
        <v>3555</v>
      </c>
      <c r="J359" s="423">
        <v>3001</v>
      </c>
      <c r="K359" s="423">
        <v>1687</v>
      </c>
      <c r="L359" s="447">
        <v>0.18460513162279199</v>
      </c>
      <c r="M359" s="427">
        <v>1857</v>
      </c>
      <c r="N359" s="423">
        <v>1666</v>
      </c>
      <c r="O359" s="423">
        <v>959</v>
      </c>
      <c r="P359" s="447">
        <v>0.114645858343337</v>
      </c>
    </row>
    <row r="360" spans="1:16" s="63" customFormat="1" ht="12" x14ac:dyDescent="0.2">
      <c r="A360" s="453" t="s">
        <v>13491</v>
      </c>
      <c r="B360" s="454" t="s">
        <v>9629</v>
      </c>
      <c r="C360" s="454" t="s">
        <v>371</v>
      </c>
      <c r="D360" s="454" t="s">
        <v>19157</v>
      </c>
      <c r="E360" s="455" t="s">
        <v>13490</v>
      </c>
      <c r="F360" s="455"/>
      <c r="G360" s="454" t="s">
        <v>19360</v>
      </c>
      <c r="H360" s="456" t="s">
        <v>8559</v>
      </c>
      <c r="I360" s="427">
        <v>3552</v>
      </c>
      <c r="J360" s="423">
        <v>2993</v>
      </c>
      <c r="K360" s="423">
        <v>1961</v>
      </c>
      <c r="L360" s="447">
        <v>0.186769127965252</v>
      </c>
      <c r="M360" s="427">
        <v>3213</v>
      </c>
      <c r="N360" s="423">
        <v>3167</v>
      </c>
      <c r="O360" s="423">
        <v>2590</v>
      </c>
      <c r="P360" s="447">
        <v>1.45247868645406E-2</v>
      </c>
    </row>
    <row r="361" spans="1:16" s="63" customFormat="1" ht="12" x14ac:dyDescent="0.2">
      <c r="A361" s="453" t="s">
        <v>10725</v>
      </c>
      <c r="B361" s="454"/>
      <c r="C361" s="454" t="s">
        <v>250</v>
      </c>
      <c r="D361" s="454" t="s">
        <v>17275</v>
      </c>
      <c r="E361" s="455"/>
      <c r="F361" s="455" t="s">
        <v>10724</v>
      </c>
      <c r="G361" s="454" t="s">
        <v>17276</v>
      </c>
      <c r="H361" s="456" t="s">
        <v>8559</v>
      </c>
      <c r="I361" s="427">
        <v>3505</v>
      </c>
      <c r="J361" s="423">
        <v>2666</v>
      </c>
      <c r="K361" s="423">
        <v>1734</v>
      </c>
      <c r="L361" s="447">
        <v>0.31470367591898002</v>
      </c>
      <c r="M361" s="427">
        <v>245</v>
      </c>
      <c r="N361" s="423">
        <v>267</v>
      </c>
      <c r="O361" s="423">
        <v>127</v>
      </c>
      <c r="P361" s="447">
        <v>-8.2397003745318304E-2</v>
      </c>
    </row>
    <row r="362" spans="1:16" s="63" customFormat="1" ht="12" x14ac:dyDescent="0.2">
      <c r="A362" s="453" t="s">
        <v>14079</v>
      </c>
      <c r="B362" s="454" t="s">
        <v>9511</v>
      </c>
      <c r="C362" s="454" t="s">
        <v>257</v>
      </c>
      <c r="D362" s="454" t="s">
        <v>20827</v>
      </c>
      <c r="E362" s="455" t="s">
        <v>14078</v>
      </c>
      <c r="F362" s="455"/>
      <c r="G362" s="454" t="s">
        <v>19927</v>
      </c>
      <c r="H362" s="456" t="s">
        <v>8559</v>
      </c>
      <c r="I362" s="427">
        <v>3503</v>
      </c>
      <c r="J362" s="423">
        <v>2829</v>
      </c>
      <c r="K362" s="423">
        <v>1475</v>
      </c>
      <c r="L362" s="447">
        <v>0.23824673029339</v>
      </c>
      <c r="M362" s="427">
        <v>1914</v>
      </c>
      <c r="N362" s="423">
        <v>1741</v>
      </c>
      <c r="O362" s="423">
        <v>1475</v>
      </c>
      <c r="P362" s="447">
        <v>9.9368179207352206E-2</v>
      </c>
    </row>
    <row r="363" spans="1:16" s="63" customFormat="1" ht="12" x14ac:dyDescent="0.2">
      <c r="A363" s="453" t="s">
        <v>13960</v>
      </c>
      <c r="B363" s="454" t="s">
        <v>13651</v>
      </c>
      <c r="C363" s="454" t="s">
        <v>258</v>
      </c>
      <c r="D363" s="454" t="s">
        <v>20906</v>
      </c>
      <c r="E363" s="455" t="s">
        <v>13959</v>
      </c>
      <c r="F363" s="455"/>
      <c r="G363" s="454" t="s">
        <v>19284</v>
      </c>
      <c r="H363" s="456" t="s">
        <v>8559</v>
      </c>
      <c r="I363" s="427">
        <v>3497</v>
      </c>
      <c r="J363" s="423">
        <v>2915</v>
      </c>
      <c r="K363" s="423">
        <v>2717</v>
      </c>
      <c r="L363" s="447">
        <v>0.199656946826758</v>
      </c>
      <c r="M363" s="427">
        <v>2476</v>
      </c>
      <c r="N363" s="423">
        <v>2291</v>
      </c>
      <c r="O363" s="423">
        <v>1881</v>
      </c>
      <c r="P363" s="447">
        <v>8.0750763858576893E-2</v>
      </c>
    </row>
    <row r="364" spans="1:16" s="63" customFormat="1" ht="12" x14ac:dyDescent="0.2">
      <c r="A364" s="453" t="s">
        <v>13156</v>
      </c>
      <c r="B364" s="454"/>
      <c r="C364" s="454" t="s">
        <v>14925</v>
      </c>
      <c r="D364" s="454" t="s">
        <v>21538</v>
      </c>
      <c r="E364" s="455"/>
      <c r="F364" s="455" t="s">
        <v>13155</v>
      </c>
      <c r="G364" s="454" t="s">
        <v>21539</v>
      </c>
      <c r="H364" s="456" t="s">
        <v>8559</v>
      </c>
      <c r="I364" s="457">
        <v>3479</v>
      </c>
      <c r="J364" s="458">
        <v>3131</v>
      </c>
      <c r="K364" s="458">
        <v>2382</v>
      </c>
      <c r="L364" s="461">
        <v>0.111146598530821</v>
      </c>
      <c r="M364" s="457">
        <v>2165</v>
      </c>
      <c r="N364" s="458">
        <v>1667</v>
      </c>
      <c r="O364" s="458">
        <v>1094</v>
      </c>
      <c r="P364" s="462">
        <v>0.29874025194961001</v>
      </c>
    </row>
    <row r="365" spans="1:16" s="63" customFormat="1" ht="12" x14ac:dyDescent="0.2">
      <c r="A365" s="453" t="s">
        <v>14034</v>
      </c>
      <c r="B365" s="454" t="s">
        <v>11687</v>
      </c>
      <c r="C365" s="454" t="s">
        <v>251</v>
      </c>
      <c r="D365" s="454" t="s">
        <v>20334</v>
      </c>
      <c r="E365" s="455" t="s">
        <v>14033</v>
      </c>
      <c r="F365" s="455"/>
      <c r="G365" s="454" t="s">
        <v>20335</v>
      </c>
      <c r="H365" s="456" t="s">
        <v>8559</v>
      </c>
      <c r="I365" s="427">
        <v>3465</v>
      </c>
      <c r="J365" s="423">
        <v>2407</v>
      </c>
      <c r="K365" s="423">
        <v>1911</v>
      </c>
      <c r="L365" s="447">
        <v>0.43955130868300801</v>
      </c>
      <c r="M365" s="427">
        <v>1014</v>
      </c>
      <c r="N365" s="423">
        <v>1009</v>
      </c>
      <c r="O365" s="423">
        <v>715</v>
      </c>
      <c r="P365" s="447">
        <v>4.9554013875123797E-3</v>
      </c>
    </row>
    <row r="366" spans="1:16" s="63" customFormat="1" ht="12" x14ac:dyDescent="0.2">
      <c r="A366" s="453" t="s">
        <v>14349</v>
      </c>
      <c r="B366" s="454"/>
      <c r="C366" s="454" t="s">
        <v>250</v>
      </c>
      <c r="D366" s="454" t="s">
        <v>20655</v>
      </c>
      <c r="E366" s="455"/>
      <c r="F366" s="455" t="s">
        <v>14348</v>
      </c>
      <c r="G366" s="454" t="s">
        <v>18831</v>
      </c>
      <c r="H366" s="456" t="s">
        <v>8559</v>
      </c>
      <c r="I366" s="427">
        <v>3453</v>
      </c>
      <c r="J366" s="423">
        <v>5264</v>
      </c>
      <c r="K366" s="423">
        <v>1094</v>
      </c>
      <c r="L366" s="447">
        <v>-0.34403495440729498</v>
      </c>
      <c r="M366" s="427">
        <v>2562</v>
      </c>
      <c r="N366" s="423">
        <v>2485</v>
      </c>
      <c r="O366" s="423">
        <v>2287</v>
      </c>
      <c r="P366" s="447">
        <v>3.0985915492957702E-2</v>
      </c>
    </row>
    <row r="367" spans="1:16" s="63" customFormat="1" ht="12" x14ac:dyDescent="0.2">
      <c r="A367" s="453" t="s">
        <v>12174</v>
      </c>
      <c r="B367" s="454" t="s">
        <v>10281</v>
      </c>
      <c r="C367" s="454" t="s">
        <v>258</v>
      </c>
      <c r="D367" s="454" t="s">
        <v>21621</v>
      </c>
      <c r="E367" s="455" t="s">
        <v>12173</v>
      </c>
      <c r="F367" s="455"/>
      <c r="G367" s="454" t="s">
        <v>21622</v>
      </c>
      <c r="H367" s="456" t="s">
        <v>8559</v>
      </c>
      <c r="I367" s="427">
        <v>3436</v>
      </c>
      <c r="J367" s="423">
        <v>4155</v>
      </c>
      <c r="K367" s="423">
        <v>2166</v>
      </c>
      <c r="L367" s="447">
        <v>-0.173044524669073</v>
      </c>
      <c r="M367" s="427">
        <v>1432</v>
      </c>
      <c r="N367" s="423">
        <v>1329</v>
      </c>
      <c r="O367" s="423">
        <v>1061</v>
      </c>
      <c r="P367" s="447">
        <v>7.7501881113619206E-2</v>
      </c>
    </row>
    <row r="368" spans="1:16" s="63" customFormat="1" ht="12" x14ac:dyDescent="0.2">
      <c r="A368" s="453" t="s">
        <v>14264</v>
      </c>
      <c r="B368" s="454"/>
      <c r="C368" s="454" t="s">
        <v>250</v>
      </c>
      <c r="D368" s="454" t="s">
        <v>17156</v>
      </c>
      <c r="E368" s="455"/>
      <c r="F368" s="455" t="s">
        <v>14263</v>
      </c>
      <c r="G368" s="454" t="s">
        <v>17157</v>
      </c>
      <c r="H368" s="456" t="s">
        <v>8559</v>
      </c>
      <c r="I368" s="427">
        <v>3421</v>
      </c>
      <c r="J368" s="423">
        <v>2847</v>
      </c>
      <c r="K368" s="423">
        <v>2470</v>
      </c>
      <c r="L368" s="447">
        <v>0.20161573586231099</v>
      </c>
      <c r="M368" s="427">
        <v>1023</v>
      </c>
      <c r="N368" s="423">
        <v>566</v>
      </c>
      <c r="O368" s="423">
        <v>717</v>
      </c>
      <c r="P368" s="447">
        <v>0.80742049469964705</v>
      </c>
    </row>
    <row r="369" spans="1:16" s="63" customFormat="1" ht="12" x14ac:dyDescent="0.2">
      <c r="A369" s="453" t="s">
        <v>13085</v>
      </c>
      <c r="B369" s="454"/>
      <c r="C369" s="454" t="s">
        <v>14925</v>
      </c>
      <c r="D369" s="454" t="s">
        <v>18703</v>
      </c>
      <c r="E369" s="455"/>
      <c r="F369" s="455" t="s">
        <v>13084</v>
      </c>
      <c r="G369" s="454" t="s">
        <v>19422</v>
      </c>
      <c r="H369" s="456" t="s">
        <v>8559</v>
      </c>
      <c r="I369" s="427">
        <v>3406</v>
      </c>
      <c r="J369" s="423">
        <v>3121</v>
      </c>
      <c r="K369" s="423">
        <v>762</v>
      </c>
      <c r="L369" s="447">
        <v>9.1316885613585294E-2</v>
      </c>
      <c r="M369" s="427">
        <v>1332</v>
      </c>
      <c r="N369" s="423">
        <v>1067</v>
      </c>
      <c r="O369" s="423">
        <v>396</v>
      </c>
      <c r="P369" s="447">
        <v>0.24835988753514501</v>
      </c>
    </row>
    <row r="370" spans="1:16" s="63" customFormat="1" ht="12" x14ac:dyDescent="0.2">
      <c r="A370" s="453" t="s">
        <v>14697</v>
      </c>
      <c r="B370" s="454" t="s">
        <v>11652</v>
      </c>
      <c r="C370" s="454" t="s">
        <v>372</v>
      </c>
      <c r="D370" s="454" t="s">
        <v>21677</v>
      </c>
      <c r="E370" s="455" t="s">
        <v>14696</v>
      </c>
      <c r="F370" s="455"/>
      <c r="G370" s="454" t="s">
        <v>21678</v>
      </c>
      <c r="H370" s="456" t="s">
        <v>8559</v>
      </c>
      <c r="I370" s="427">
        <v>3373</v>
      </c>
      <c r="J370" s="423">
        <v>3240</v>
      </c>
      <c r="K370" s="423">
        <v>2901</v>
      </c>
      <c r="L370" s="447">
        <v>4.1049382716049403E-2</v>
      </c>
      <c r="M370" s="427">
        <v>1122</v>
      </c>
      <c r="N370" s="423">
        <v>1064</v>
      </c>
      <c r="O370" s="423">
        <v>708</v>
      </c>
      <c r="P370" s="447">
        <v>5.4511278195488601E-2</v>
      </c>
    </row>
    <row r="371" spans="1:16" s="63" customFormat="1" ht="12" x14ac:dyDescent="0.2">
      <c r="A371" s="453" t="s">
        <v>14611</v>
      </c>
      <c r="B371" s="454" t="s">
        <v>9539</v>
      </c>
      <c r="C371" s="454" t="s">
        <v>249</v>
      </c>
      <c r="D371" s="454" t="s">
        <v>20806</v>
      </c>
      <c r="E371" s="455" t="s">
        <v>14610</v>
      </c>
      <c r="F371" s="455"/>
      <c r="G371" s="454" t="s">
        <v>20807</v>
      </c>
      <c r="H371" s="456" t="s">
        <v>8559</v>
      </c>
      <c r="I371" s="427">
        <v>3369</v>
      </c>
      <c r="J371" s="423">
        <v>2877</v>
      </c>
      <c r="K371" s="423">
        <v>2650</v>
      </c>
      <c r="L371" s="447">
        <v>0.17101147028154301</v>
      </c>
      <c r="M371" s="427">
        <v>3050</v>
      </c>
      <c r="N371" s="423">
        <v>2978</v>
      </c>
      <c r="O371" s="423">
        <v>2547</v>
      </c>
      <c r="P371" s="447">
        <v>2.4177300201477601E-2</v>
      </c>
    </row>
    <row r="372" spans="1:16" s="63" customFormat="1" ht="12" x14ac:dyDescent="0.2">
      <c r="A372" s="453" t="s">
        <v>14809</v>
      </c>
      <c r="B372" s="454" t="s">
        <v>11839</v>
      </c>
      <c r="C372" s="454" t="s">
        <v>251</v>
      </c>
      <c r="D372" s="454" t="s">
        <v>20985</v>
      </c>
      <c r="E372" s="455" t="s">
        <v>14808</v>
      </c>
      <c r="F372" s="455"/>
      <c r="G372" s="454" t="s">
        <v>20986</v>
      </c>
      <c r="H372" s="456" t="s">
        <v>8559</v>
      </c>
      <c r="I372" s="427">
        <v>3334</v>
      </c>
      <c r="J372" s="423">
        <v>3358</v>
      </c>
      <c r="K372" s="423">
        <v>2765</v>
      </c>
      <c r="L372" s="447">
        <v>-7.1471113758189196E-3</v>
      </c>
      <c r="M372" s="427">
        <v>2340</v>
      </c>
      <c r="N372" s="423">
        <v>2258</v>
      </c>
      <c r="O372" s="423">
        <v>1875</v>
      </c>
      <c r="P372" s="447">
        <v>3.63153232949514E-2</v>
      </c>
    </row>
    <row r="373" spans="1:16" s="63" customFormat="1" ht="12" x14ac:dyDescent="0.2">
      <c r="A373" s="453" t="s">
        <v>13941</v>
      </c>
      <c r="B373" s="454" t="s">
        <v>9800</v>
      </c>
      <c r="C373" s="454" t="s">
        <v>371</v>
      </c>
      <c r="D373" s="454" t="s">
        <v>20932</v>
      </c>
      <c r="E373" s="455" t="s">
        <v>13940</v>
      </c>
      <c r="F373" s="455"/>
      <c r="G373" s="454" t="s">
        <v>19298</v>
      </c>
      <c r="H373" s="456" t="s">
        <v>8559</v>
      </c>
      <c r="I373" s="427">
        <v>3321</v>
      </c>
      <c r="J373" s="423">
        <v>2829</v>
      </c>
      <c r="K373" s="423">
        <v>3095</v>
      </c>
      <c r="L373" s="447">
        <v>0.173913043478261</v>
      </c>
      <c r="M373" s="427">
        <v>2488</v>
      </c>
      <c r="N373" s="423">
        <v>2255</v>
      </c>
      <c r="O373" s="423">
        <v>1850</v>
      </c>
      <c r="P373" s="447">
        <v>0.103325942350333</v>
      </c>
    </row>
    <row r="374" spans="1:16" s="63" customFormat="1" ht="12" x14ac:dyDescent="0.2">
      <c r="A374" s="453" t="s">
        <v>10696</v>
      </c>
      <c r="B374" s="454"/>
      <c r="C374" s="454" t="s">
        <v>263</v>
      </c>
      <c r="D374" s="454" t="s">
        <v>18835</v>
      </c>
      <c r="E374" s="455"/>
      <c r="F374" s="455" t="s">
        <v>10695</v>
      </c>
      <c r="G374" s="454" t="s">
        <v>19548</v>
      </c>
      <c r="H374" s="456" t="s">
        <v>8559</v>
      </c>
      <c r="I374" s="427">
        <v>3292</v>
      </c>
      <c r="J374" s="423">
        <v>3351</v>
      </c>
      <c r="K374" s="423">
        <v>762</v>
      </c>
      <c r="L374" s="447">
        <v>-1.7606684571769601E-2</v>
      </c>
      <c r="M374" s="427">
        <v>3472</v>
      </c>
      <c r="N374" s="423">
        <v>3398</v>
      </c>
      <c r="O374" s="423">
        <v>1700</v>
      </c>
      <c r="P374" s="447">
        <v>2.1777516185991701E-2</v>
      </c>
    </row>
    <row r="375" spans="1:16" s="63" customFormat="1" ht="12" x14ac:dyDescent="0.2">
      <c r="A375" s="453" t="s">
        <v>11665</v>
      </c>
      <c r="B375" s="454" t="s">
        <v>9848</v>
      </c>
      <c r="C375" s="454" t="s">
        <v>255</v>
      </c>
      <c r="D375" s="454" t="s">
        <v>20178</v>
      </c>
      <c r="E375" s="455" t="s">
        <v>11664</v>
      </c>
      <c r="F375" s="455"/>
      <c r="G375" s="454" t="s">
        <v>20179</v>
      </c>
      <c r="H375" s="456" t="s">
        <v>8559</v>
      </c>
      <c r="I375" s="427">
        <v>3256</v>
      </c>
      <c r="J375" s="423">
        <v>2194</v>
      </c>
      <c r="K375" s="423">
        <v>2230</v>
      </c>
      <c r="L375" s="447">
        <v>0.48404740200546897</v>
      </c>
      <c r="M375" s="427">
        <v>455</v>
      </c>
      <c r="N375" s="423">
        <v>217</v>
      </c>
      <c r="O375" s="423">
        <v>124</v>
      </c>
      <c r="P375" s="447">
        <v>1.0967741935483899</v>
      </c>
    </row>
    <row r="376" spans="1:16" s="63" customFormat="1" ht="12" x14ac:dyDescent="0.2">
      <c r="A376" s="453" t="s">
        <v>10794</v>
      </c>
      <c r="B376" s="454"/>
      <c r="C376" s="454" t="s">
        <v>14925</v>
      </c>
      <c r="D376" s="454" t="s">
        <v>17806</v>
      </c>
      <c r="E376" s="455"/>
      <c r="F376" s="455" t="s">
        <v>10793</v>
      </c>
      <c r="G376" s="454" t="s">
        <v>19528</v>
      </c>
      <c r="H376" s="456" t="s">
        <v>8559</v>
      </c>
      <c r="I376" s="427">
        <v>3246</v>
      </c>
      <c r="J376" s="423">
        <v>2499</v>
      </c>
      <c r="K376" s="423">
        <v>738</v>
      </c>
      <c r="L376" s="447">
        <v>0.29891956782713103</v>
      </c>
      <c r="M376" s="427">
        <v>765</v>
      </c>
      <c r="N376" s="423">
        <v>454</v>
      </c>
      <c r="O376" s="423">
        <v>168</v>
      </c>
      <c r="P376" s="447">
        <v>0.68502202643171795</v>
      </c>
    </row>
    <row r="377" spans="1:16" s="63" customFormat="1" ht="12" x14ac:dyDescent="0.2">
      <c r="A377" s="453" t="s">
        <v>14583</v>
      </c>
      <c r="B377" s="454" t="s">
        <v>11593</v>
      </c>
      <c r="C377" s="454" t="s">
        <v>252</v>
      </c>
      <c r="D377" s="454" t="s">
        <v>20332</v>
      </c>
      <c r="E377" s="455" t="s">
        <v>14582</v>
      </c>
      <c r="F377" s="455"/>
      <c r="G377" s="454" t="s">
        <v>20333</v>
      </c>
      <c r="H377" s="456" t="s">
        <v>8559</v>
      </c>
      <c r="I377" s="427">
        <v>3223</v>
      </c>
      <c r="J377" s="423">
        <v>216</v>
      </c>
      <c r="K377" s="423">
        <v>1045</v>
      </c>
      <c r="L377" s="447">
        <v>13.921296296296299</v>
      </c>
      <c r="M377" s="427">
        <v>6349</v>
      </c>
      <c r="N377" s="423">
        <v>5763</v>
      </c>
      <c r="O377" s="423">
        <v>6121</v>
      </c>
      <c r="P377" s="447">
        <v>0.101683151136561</v>
      </c>
    </row>
    <row r="378" spans="1:16" s="63" customFormat="1" ht="12" x14ac:dyDescent="0.2">
      <c r="A378" s="453" t="s">
        <v>12097</v>
      </c>
      <c r="B378" s="454" t="s">
        <v>11662</v>
      </c>
      <c r="C378" s="454" t="s">
        <v>252</v>
      </c>
      <c r="D378" s="454" t="s">
        <v>19292</v>
      </c>
      <c r="E378" s="455" t="s">
        <v>12096</v>
      </c>
      <c r="F378" s="455"/>
      <c r="G378" s="454" t="s">
        <v>19232</v>
      </c>
      <c r="H378" s="456" t="s">
        <v>8559</v>
      </c>
      <c r="I378" s="427">
        <v>3192</v>
      </c>
      <c r="J378" s="423">
        <v>2685</v>
      </c>
      <c r="K378" s="423">
        <v>1861</v>
      </c>
      <c r="L378" s="447">
        <v>0.18882681564245801</v>
      </c>
      <c r="M378" s="427">
        <v>2987</v>
      </c>
      <c r="N378" s="423">
        <v>2548</v>
      </c>
      <c r="O378" s="423">
        <v>2056</v>
      </c>
      <c r="P378" s="447">
        <v>0.172291993720565</v>
      </c>
    </row>
    <row r="379" spans="1:16" s="63" customFormat="1" ht="12" x14ac:dyDescent="0.2">
      <c r="A379" s="453" t="s">
        <v>13689</v>
      </c>
      <c r="B379" s="454" t="s">
        <v>13651</v>
      </c>
      <c r="C379" s="454" t="s">
        <v>258</v>
      </c>
      <c r="D379" s="454" t="s">
        <v>20899</v>
      </c>
      <c r="E379" s="455" t="s">
        <v>13688</v>
      </c>
      <c r="F379" s="455"/>
      <c r="G379" s="454" t="s">
        <v>20153</v>
      </c>
      <c r="H379" s="456" t="s">
        <v>8559</v>
      </c>
      <c r="I379" s="427">
        <v>3189</v>
      </c>
      <c r="J379" s="423">
        <v>2945</v>
      </c>
      <c r="K379" s="423">
        <v>1355</v>
      </c>
      <c r="L379" s="447">
        <v>8.28522920203736E-2</v>
      </c>
      <c r="M379" s="427">
        <v>2042</v>
      </c>
      <c r="N379" s="423">
        <v>2215</v>
      </c>
      <c r="O379" s="423">
        <v>1737</v>
      </c>
      <c r="P379" s="447">
        <v>-7.8103837471783302E-2</v>
      </c>
    </row>
    <row r="380" spans="1:16" s="63" customFormat="1" ht="12" x14ac:dyDescent="0.2">
      <c r="A380" s="453" t="s">
        <v>13773</v>
      </c>
      <c r="B380" s="454" t="s">
        <v>13423</v>
      </c>
      <c r="C380" s="454" t="s">
        <v>14925</v>
      </c>
      <c r="D380" s="454" t="s">
        <v>19931</v>
      </c>
      <c r="E380" s="455" t="s">
        <v>13772</v>
      </c>
      <c r="F380" s="455"/>
      <c r="G380" s="454" t="s">
        <v>19932</v>
      </c>
      <c r="H380" s="456" t="s">
        <v>8559</v>
      </c>
      <c r="I380" s="427">
        <v>3156</v>
      </c>
      <c r="J380" s="423">
        <v>2089</v>
      </c>
      <c r="K380" s="423">
        <v>812</v>
      </c>
      <c r="L380" s="447">
        <v>0.51077070368597399</v>
      </c>
      <c r="M380" s="427">
        <v>2638</v>
      </c>
      <c r="N380" s="423">
        <v>2216</v>
      </c>
      <c r="O380" s="423">
        <v>1399</v>
      </c>
      <c r="P380" s="447">
        <v>0.19043321299638999</v>
      </c>
    </row>
    <row r="381" spans="1:16" s="63" customFormat="1" ht="12" x14ac:dyDescent="0.2">
      <c r="A381" s="453" t="s">
        <v>13282</v>
      </c>
      <c r="B381" s="454" t="s">
        <v>9565</v>
      </c>
      <c r="C381" s="454" t="s">
        <v>371</v>
      </c>
      <c r="D381" s="454" t="s">
        <v>21573</v>
      </c>
      <c r="E381" s="455" t="s">
        <v>13281</v>
      </c>
      <c r="F381" s="455"/>
      <c r="G381" s="454" t="s">
        <v>19259</v>
      </c>
      <c r="H381" s="456" t="s">
        <v>8559</v>
      </c>
      <c r="I381" s="427">
        <v>3149</v>
      </c>
      <c r="J381" s="423">
        <v>3234</v>
      </c>
      <c r="K381" s="423">
        <v>2257</v>
      </c>
      <c r="L381" s="447">
        <v>-2.6283240568954799E-2</v>
      </c>
      <c r="M381" s="427">
        <v>1628</v>
      </c>
      <c r="N381" s="423">
        <v>1055</v>
      </c>
      <c r="O381" s="423">
        <v>968</v>
      </c>
      <c r="P381" s="447">
        <v>0.543127962085308</v>
      </c>
    </row>
    <row r="382" spans="1:16" s="63" customFormat="1" ht="12" x14ac:dyDescent="0.2">
      <c r="A382" s="453" t="s">
        <v>11437</v>
      </c>
      <c r="B382" s="454"/>
      <c r="C382" s="454" t="s">
        <v>252</v>
      </c>
      <c r="D382" s="454" t="s">
        <v>18689</v>
      </c>
      <c r="E382" s="455"/>
      <c r="F382" s="455" t="s">
        <v>11436</v>
      </c>
      <c r="G382" s="454" t="s">
        <v>18162</v>
      </c>
      <c r="H382" s="456" t="s">
        <v>8559</v>
      </c>
      <c r="I382" s="427">
        <v>3149</v>
      </c>
      <c r="J382" s="423">
        <v>3220</v>
      </c>
      <c r="K382" s="423">
        <v>1954</v>
      </c>
      <c r="L382" s="447">
        <v>-2.2049689440993801E-2</v>
      </c>
      <c r="M382" s="427">
        <v>1856</v>
      </c>
      <c r="N382" s="423">
        <v>1737</v>
      </c>
      <c r="O382" s="423">
        <v>918</v>
      </c>
      <c r="P382" s="447">
        <v>6.8508923431203295E-2</v>
      </c>
    </row>
    <row r="383" spans="1:16" s="63" customFormat="1" ht="12" x14ac:dyDescent="0.2">
      <c r="A383" s="453" t="s">
        <v>14240</v>
      </c>
      <c r="B383" s="454"/>
      <c r="C383" s="454" t="s">
        <v>250</v>
      </c>
      <c r="D383" s="454" t="s">
        <v>20630</v>
      </c>
      <c r="E383" s="455"/>
      <c r="F383" s="455" t="s">
        <v>14239</v>
      </c>
      <c r="G383" s="454" t="s">
        <v>19843</v>
      </c>
      <c r="H383" s="456" t="s">
        <v>8559</v>
      </c>
      <c r="I383" s="427">
        <v>3141</v>
      </c>
      <c r="J383" s="423">
        <v>13522</v>
      </c>
      <c r="K383" s="423">
        <v>9488</v>
      </c>
      <c r="L383" s="447">
        <v>-0.76771187694128096</v>
      </c>
      <c r="M383" s="427">
        <v>4575</v>
      </c>
      <c r="N383" s="423">
        <v>4867</v>
      </c>
      <c r="O383" s="423">
        <v>4473</v>
      </c>
      <c r="P383" s="447">
        <v>-5.9995890692418299E-2</v>
      </c>
    </row>
    <row r="384" spans="1:16" s="63" customFormat="1" ht="12" x14ac:dyDescent="0.2">
      <c r="A384" s="453" t="s">
        <v>13622</v>
      </c>
      <c r="B384" s="454" t="s">
        <v>11556</v>
      </c>
      <c r="C384" s="454" t="s">
        <v>14925</v>
      </c>
      <c r="D384" s="454" t="s">
        <v>21034</v>
      </c>
      <c r="E384" s="455" t="s">
        <v>13621</v>
      </c>
      <c r="F384" s="455"/>
      <c r="G384" s="454" t="s">
        <v>19362</v>
      </c>
      <c r="H384" s="456" t="s">
        <v>8559</v>
      </c>
      <c r="I384" s="427">
        <v>3132</v>
      </c>
      <c r="J384" s="423">
        <v>2493</v>
      </c>
      <c r="K384" s="423">
        <v>1380</v>
      </c>
      <c r="L384" s="447">
        <v>0.25631768953068601</v>
      </c>
      <c r="M384" s="427">
        <v>1484</v>
      </c>
      <c r="N384" s="423">
        <v>1423</v>
      </c>
      <c r="O384" s="423">
        <v>678</v>
      </c>
      <c r="P384" s="447">
        <v>4.2867182009838301E-2</v>
      </c>
    </row>
    <row r="385" spans="1:16" s="63" customFormat="1" ht="12" x14ac:dyDescent="0.2">
      <c r="A385" s="453" t="s">
        <v>11728</v>
      </c>
      <c r="B385" s="454" t="s">
        <v>11727</v>
      </c>
      <c r="C385" s="454" t="s">
        <v>258</v>
      </c>
      <c r="D385" s="454" t="s">
        <v>18638</v>
      </c>
      <c r="E385" s="455" t="s">
        <v>11726</v>
      </c>
      <c r="F385" s="455"/>
      <c r="G385" s="454" t="s">
        <v>19353</v>
      </c>
      <c r="H385" s="456" t="s">
        <v>8559</v>
      </c>
      <c r="I385" s="427">
        <v>3117</v>
      </c>
      <c r="J385" s="423">
        <v>3126</v>
      </c>
      <c r="K385" s="423">
        <v>1163</v>
      </c>
      <c r="L385" s="447">
        <v>-2.8790786948176298E-3</v>
      </c>
      <c r="M385" s="427">
        <v>812</v>
      </c>
      <c r="N385" s="423">
        <v>849</v>
      </c>
      <c r="O385" s="423">
        <v>485</v>
      </c>
      <c r="P385" s="447">
        <v>-4.3580683156654899E-2</v>
      </c>
    </row>
    <row r="386" spans="1:16" s="63" customFormat="1" ht="12" x14ac:dyDescent="0.2">
      <c r="A386" s="453" t="s">
        <v>12268</v>
      </c>
      <c r="B386" s="454" t="s">
        <v>11637</v>
      </c>
      <c r="C386" s="454" t="s">
        <v>254</v>
      </c>
      <c r="D386" s="454" t="s">
        <v>18531</v>
      </c>
      <c r="E386" s="455" t="s">
        <v>12267</v>
      </c>
      <c r="F386" s="455"/>
      <c r="G386" s="454" t="s">
        <v>19248</v>
      </c>
      <c r="H386" s="456" t="s">
        <v>8559</v>
      </c>
      <c r="I386" s="427">
        <v>3111</v>
      </c>
      <c r="J386" s="423">
        <v>2205</v>
      </c>
      <c r="K386" s="423">
        <v>1919</v>
      </c>
      <c r="L386" s="447">
        <v>0.41088435374149701</v>
      </c>
      <c r="M386" s="427">
        <v>2351</v>
      </c>
      <c r="N386" s="423">
        <v>2303</v>
      </c>
      <c r="O386" s="423">
        <v>1692</v>
      </c>
      <c r="P386" s="447">
        <v>2.08423795049935E-2</v>
      </c>
    </row>
    <row r="387" spans="1:16" s="63" customFormat="1" ht="12" x14ac:dyDescent="0.2">
      <c r="A387" s="453" t="s">
        <v>12780</v>
      </c>
      <c r="B387" s="454"/>
      <c r="C387" s="454" t="s">
        <v>249</v>
      </c>
      <c r="D387" s="454" t="s">
        <v>20126</v>
      </c>
      <c r="E387" s="455" t="s">
        <v>12779</v>
      </c>
      <c r="F387" s="455"/>
      <c r="G387" s="454" t="s">
        <v>18809</v>
      </c>
      <c r="H387" s="456" t="s">
        <v>8559</v>
      </c>
      <c r="I387" s="427">
        <v>3101</v>
      </c>
      <c r="J387" s="423">
        <v>3920</v>
      </c>
      <c r="K387" s="423">
        <v>3161</v>
      </c>
      <c r="L387" s="447">
        <v>-0.20892857142857099</v>
      </c>
      <c r="M387" s="427">
        <v>2467</v>
      </c>
      <c r="N387" s="423">
        <v>2861</v>
      </c>
      <c r="O387" s="423">
        <v>1581</v>
      </c>
      <c r="P387" s="447">
        <v>-0.13771408598392201</v>
      </c>
    </row>
    <row r="388" spans="1:16" s="63" customFormat="1" ht="12" x14ac:dyDescent="0.2">
      <c r="A388" s="453" t="s">
        <v>14027</v>
      </c>
      <c r="B388" s="454"/>
      <c r="C388" s="454" t="s">
        <v>258</v>
      </c>
      <c r="D388" s="454" t="s">
        <v>21172</v>
      </c>
      <c r="E388" s="455"/>
      <c r="F388" s="455" t="s">
        <v>14026</v>
      </c>
      <c r="G388" s="454" t="s">
        <v>21173</v>
      </c>
      <c r="H388" s="456" t="s">
        <v>8559</v>
      </c>
      <c r="I388" s="427">
        <v>3059</v>
      </c>
      <c r="J388" s="423">
        <v>16042</v>
      </c>
      <c r="K388" s="423">
        <v>9442</v>
      </c>
      <c r="L388" s="447">
        <v>-0.80931305323525804</v>
      </c>
      <c r="M388" s="427">
        <v>11254</v>
      </c>
      <c r="N388" s="423">
        <v>19624</v>
      </c>
      <c r="O388" s="423">
        <v>13135</v>
      </c>
      <c r="P388" s="447">
        <v>-0.42651854871585798</v>
      </c>
    </row>
    <row r="389" spans="1:16" s="63" customFormat="1" ht="12" x14ac:dyDescent="0.2">
      <c r="A389" s="453" t="s">
        <v>14280</v>
      </c>
      <c r="B389" s="454" t="s">
        <v>11659</v>
      </c>
      <c r="C389" s="454" t="s">
        <v>254</v>
      </c>
      <c r="D389" s="454" t="s">
        <v>21005</v>
      </c>
      <c r="E389" s="455" t="s">
        <v>14279</v>
      </c>
      <c r="F389" s="455"/>
      <c r="G389" s="454" t="s">
        <v>21006</v>
      </c>
      <c r="H389" s="456" t="s">
        <v>8559</v>
      </c>
      <c r="I389" s="427">
        <v>3047</v>
      </c>
      <c r="J389" s="423">
        <v>2740</v>
      </c>
      <c r="K389" s="423">
        <v>2126</v>
      </c>
      <c r="L389" s="447">
        <v>0.11204379562043799</v>
      </c>
      <c r="M389" s="427">
        <v>12994</v>
      </c>
      <c r="N389" s="423">
        <v>12829</v>
      </c>
      <c r="O389" s="423">
        <v>10813</v>
      </c>
      <c r="P389" s="447">
        <v>1.28614856964688E-2</v>
      </c>
    </row>
    <row r="390" spans="1:16" s="63" customFormat="1" ht="12" x14ac:dyDescent="0.2">
      <c r="A390" s="453" t="s">
        <v>14524</v>
      </c>
      <c r="B390" s="454" t="s">
        <v>11778</v>
      </c>
      <c r="C390" s="454" t="s">
        <v>372</v>
      </c>
      <c r="D390" s="454" t="s">
        <v>18609</v>
      </c>
      <c r="E390" s="455" t="s">
        <v>14523</v>
      </c>
      <c r="F390" s="455"/>
      <c r="G390" s="454" t="s">
        <v>19330</v>
      </c>
      <c r="H390" s="456" t="s">
        <v>8559</v>
      </c>
      <c r="I390" s="427">
        <v>3043</v>
      </c>
      <c r="J390" s="423">
        <v>3096</v>
      </c>
      <c r="K390" s="423">
        <v>2186</v>
      </c>
      <c r="L390" s="447">
        <v>-1.7118863049095601E-2</v>
      </c>
      <c r="M390" s="427">
        <v>3825</v>
      </c>
      <c r="N390" s="423">
        <v>3779</v>
      </c>
      <c r="O390" s="423">
        <v>2774</v>
      </c>
      <c r="P390" s="447">
        <v>1.2172532415983201E-2</v>
      </c>
    </row>
    <row r="391" spans="1:16" s="63" customFormat="1" ht="12" x14ac:dyDescent="0.2">
      <c r="A391" s="453" t="s">
        <v>13411</v>
      </c>
      <c r="B391" s="454"/>
      <c r="C391" s="454" t="s">
        <v>251</v>
      </c>
      <c r="D391" s="454" t="s">
        <v>17237</v>
      </c>
      <c r="E391" s="455"/>
      <c r="F391" s="455" t="s">
        <v>13410</v>
      </c>
      <c r="G391" s="454" t="s">
        <v>19416</v>
      </c>
      <c r="H391" s="456" t="s">
        <v>8559</v>
      </c>
      <c r="I391" s="427">
        <v>3038</v>
      </c>
      <c r="J391" s="423">
        <v>2644</v>
      </c>
      <c r="K391" s="423">
        <v>1614</v>
      </c>
      <c r="L391" s="447">
        <v>0.149016641452345</v>
      </c>
      <c r="M391" s="427">
        <v>277</v>
      </c>
      <c r="N391" s="423">
        <v>158</v>
      </c>
      <c r="O391" s="423">
        <v>149</v>
      </c>
      <c r="P391" s="447">
        <v>0.753164556962025</v>
      </c>
    </row>
    <row r="392" spans="1:16" s="63" customFormat="1" ht="12" x14ac:dyDescent="0.2">
      <c r="A392" s="453" t="s">
        <v>13402</v>
      </c>
      <c r="B392" s="454"/>
      <c r="C392" s="454" t="s">
        <v>487</v>
      </c>
      <c r="D392" s="454" t="s">
        <v>20613</v>
      </c>
      <c r="E392" s="455"/>
      <c r="F392" s="455" t="s">
        <v>13401</v>
      </c>
      <c r="G392" s="454" t="s">
        <v>21134</v>
      </c>
      <c r="H392" s="456" t="s">
        <v>8559</v>
      </c>
      <c r="I392" s="427">
        <v>3038</v>
      </c>
      <c r="J392" s="423">
        <v>2856</v>
      </c>
      <c r="K392" s="423">
        <v>4072</v>
      </c>
      <c r="L392" s="447">
        <v>6.3725490196078399E-2</v>
      </c>
      <c r="M392" s="427">
        <v>1292</v>
      </c>
      <c r="N392" s="423">
        <v>1548</v>
      </c>
      <c r="O392" s="423">
        <v>1229</v>
      </c>
      <c r="P392" s="447">
        <v>-0.16537467700258399</v>
      </c>
    </row>
    <row r="393" spans="1:16" s="63" customFormat="1" ht="12" x14ac:dyDescent="0.2">
      <c r="A393" s="453" t="s">
        <v>13235</v>
      </c>
      <c r="B393" s="454"/>
      <c r="C393" s="454" t="s">
        <v>253</v>
      </c>
      <c r="D393" s="454" t="s">
        <v>18792</v>
      </c>
      <c r="E393" s="455"/>
      <c r="F393" s="455" t="s">
        <v>13234</v>
      </c>
      <c r="G393" s="454" t="s">
        <v>19503</v>
      </c>
      <c r="H393" s="456" t="s">
        <v>8559</v>
      </c>
      <c r="I393" s="427">
        <v>3017</v>
      </c>
      <c r="J393" s="423">
        <v>3174</v>
      </c>
      <c r="K393" s="423">
        <v>921</v>
      </c>
      <c r="L393" s="447">
        <v>-4.9464398235664703E-2</v>
      </c>
      <c r="M393" s="427">
        <v>1434</v>
      </c>
      <c r="N393" s="423">
        <v>1271</v>
      </c>
      <c r="O393" s="423">
        <v>474</v>
      </c>
      <c r="P393" s="447">
        <v>0.12824547600314701</v>
      </c>
    </row>
    <row r="394" spans="1:16" s="63" customFormat="1" ht="12" x14ac:dyDescent="0.2">
      <c r="A394" s="453" t="s">
        <v>13964</v>
      </c>
      <c r="B394" s="454" t="s">
        <v>9598</v>
      </c>
      <c r="C394" s="454" t="s">
        <v>253</v>
      </c>
      <c r="D394" s="454" t="s">
        <v>18530</v>
      </c>
      <c r="E394" s="455" t="s">
        <v>13963</v>
      </c>
      <c r="F394" s="455"/>
      <c r="G394" s="454" t="s">
        <v>19249</v>
      </c>
      <c r="H394" s="456" t="s">
        <v>8559</v>
      </c>
      <c r="I394" s="427">
        <v>3016</v>
      </c>
      <c r="J394" s="423">
        <v>2913</v>
      </c>
      <c r="K394" s="423">
        <v>2470</v>
      </c>
      <c r="L394" s="447">
        <v>3.5358736697562697E-2</v>
      </c>
      <c r="M394" s="427">
        <v>2068</v>
      </c>
      <c r="N394" s="423">
        <v>2068</v>
      </c>
      <c r="O394" s="423">
        <v>1462</v>
      </c>
      <c r="P394" s="447">
        <v>0</v>
      </c>
    </row>
    <row r="395" spans="1:16" s="63" customFormat="1" ht="12" x14ac:dyDescent="0.2">
      <c r="A395" s="453" t="s">
        <v>13703</v>
      </c>
      <c r="B395" s="454"/>
      <c r="C395" s="454" t="s">
        <v>251</v>
      </c>
      <c r="D395" s="454" t="s">
        <v>21185</v>
      </c>
      <c r="E395" s="455"/>
      <c r="F395" s="455" t="s">
        <v>13702</v>
      </c>
      <c r="G395" s="454" t="s">
        <v>21186</v>
      </c>
      <c r="H395" s="456" t="s">
        <v>8559</v>
      </c>
      <c r="I395" s="427">
        <v>3006</v>
      </c>
      <c r="J395" s="423">
        <v>2347</v>
      </c>
      <c r="K395" s="423">
        <v>1206</v>
      </c>
      <c r="L395" s="447">
        <v>0.28078397954835999</v>
      </c>
      <c r="M395" s="427">
        <v>1897</v>
      </c>
      <c r="N395" s="423">
        <v>1471</v>
      </c>
      <c r="O395" s="423">
        <v>1078</v>
      </c>
      <c r="P395" s="447">
        <v>0.28959891230455498</v>
      </c>
    </row>
    <row r="396" spans="1:16" s="63" customFormat="1" ht="12" x14ac:dyDescent="0.2">
      <c r="A396" s="453" t="s">
        <v>13900</v>
      </c>
      <c r="B396" s="454"/>
      <c r="C396" s="454" t="s">
        <v>251</v>
      </c>
      <c r="D396" s="454" t="s">
        <v>20008</v>
      </c>
      <c r="E396" s="455"/>
      <c r="F396" s="455" t="s">
        <v>13899</v>
      </c>
      <c r="G396" s="454" t="s">
        <v>20009</v>
      </c>
      <c r="H396" s="456" t="s">
        <v>8559</v>
      </c>
      <c r="I396" s="427">
        <v>2957</v>
      </c>
      <c r="J396" s="423">
        <v>2327</v>
      </c>
      <c r="K396" s="423">
        <v>1931</v>
      </c>
      <c r="L396" s="447">
        <v>0.27073485174043799</v>
      </c>
      <c r="M396" s="427">
        <v>2105</v>
      </c>
      <c r="N396" s="423">
        <v>2000</v>
      </c>
      <c r="O396" s="423">
        <v>1328</v>
      </c>
      <c r="P396" s="447">
        <v>5.2499999999999998E-2</v>
      </c>
    </row>
    <row r="397" spans="1:16" s="63" customFormat="1" ht="12" x14ac:dyDescent="0.2">
      <c r="A397" s="453" t="s">
        <v>14252</v>
      </c>
      <c r="B397" s="454" t="s">
        <v>9519</v>
      </c>
      <c r="C397" s="454" t="s">
        <v>253</v>
      </c>
      <c r="D397" s="454" t="s">
        <v>20837</v>
      </c>
      <c r="E397" s="455" t="s">
        <v>14251</v>
      </c>
      <c r="F397" s="455"/>
      <c r="G397" s="454" t="s">
        <v>19747</v>
      </c>
      <c r="H397" s="456" t="s">
        <v>8559</v>
      </c>
      <c r="I397" s="427">
        <v>2955</v>
      </c>
      <c r="J397" s="423">
        <v>2594</v>
      </c>
      <c r="K397" s="423">
        <v>2123</v>
      </c>
      <c r="L397" s="447">
        <v>0.13916730917501899</v>
      </c>
      <c r="M397" s="427">
        <v>2260</v>
      </c>
      <c r="N397" s="423">
        <v>2041</v>
      </c>
      <c r="O397" s="423">
        <v>1533</v>
      </c>
      <c r="P397" s="447">
        <v>0.107300342969133</v>
      </c>
    </row>
    <row r="398" spans="1:16" s="63" customFormat="1" ht="12" x14ac:dyDescent="0.2">
      <c r="A398" s="453" t="s">
        <v>11995</v>
      </c>
      <c r="B398" s="454"/>
      <c r="C398" s="454" t="s">
        <v>14925</v>
      </c>
      <c r="D398" s="454" t="s">
        <v>19960</v>
      </c>
      <c r="E398" s="455"/>
      <c r="F398" s="455" t="s">
        <v>11994</v>
      </c>
      <c r="G398" s="454" t="s">
        <v>19961</v>
      </c>
      <c r="H398" s="456" t="s">
        <v>8559</v>
      </c>
      <c r="I398" s="427">
        <v>2948</v>
      </c>
      <c r="J398" s="423">
        <v>2257</v>
      </c>
      <c r="K398" s="423">
        <v>1202</v>
      </c>
      <c r="L398" s="447">
        <v>0.30615861763402702</v>
      </c>
      <c r="M398" s="427">
        <v>817</v>
      </c>
      <c r="N398" s="423">
        <v>596</v>
      </c>
      <c r="O398" s="423">
        <v>260</v>
      </c>
      <c r="P398" s="447">
        <v>0.37080536912751699</v>
      </c>
    </row>
    <row r="399" spans="1:16" s="63" customFormat="1" ht="12" x14ac:dyDescent="0.2">
      <c r="A399" s="453" t="s">
        <v>13554</v>
      </c>
      <c r="B399" s="454"/>
      <c r="C399" s="454" t="s">
        <v>371</v>
      </c>
      <c r="D399" s="454" t="s">
        <v>18814</v>
      </c>
      <c r="E399" s="455"/>
      <c r="F399" s="455" t="s">
        <v>13553</v>
      </c>
      <c r="G399" s="454" t="s">
        <v>19524</v>
      </c>
      <c r="H399" s="456" t="s">
        <v>8559</v>
      </c>
      <c r="I399" s="427">
        <v>2921</v>
      </c>
      <c r="J399" s="423">
        <v>3784</v>
      </c>
      <c r="K399" s="423">
        <v>1664</v>
      </c>
      <c r="L399" s="447">
        <v>-0.22806553911205099</v>
      </c>
      <c r="M399" s="427">
        <v>1592</v>
      </c>
      <c r="N399" s="423">
        <v>1671</v>
      </c>
      <c r="O399" s="423">
        <v>1037</v>
      </c>
      <c r="P399" s="447">
        <v>-4.7277079593058102E-2</v>
      </c>
    </row>
    <row r="400" spans="1:16" s="63" customFormat="1" ht="12" x14ac:dyDescent="0.2">
      <c r="A400" s="453" t="s">
        <v>13998</v>
      </c>
      <c r="B400" s="454" t="s">
        <v>13883</v>
      </c>
      <c r="C400" s="454" t="s">
        <v>372</v>
      </c>
      <c r="D400" s="454" t="s">
        <v>18639</v>
      </c>
      <c r="E400" s="455" t="s">
        <v>13997</v>
      </c>
      <c r="F400" s="455"/>
      <c r="G400" s="454" t="s">
        <v>19355</v>
      </c>
      <c r="H400" s="456" t="s">
        <v>8559</v>
      </c>
      <c r="I400" s="427">
        <v>2912</v>
      </c>
      <c r="J400" s="423">
        <v>2386</v>
      </c>
      <c r="K400" s="423">
        <v>2178</v>
      </c>
      <c r="L400" s="447">
        <v>0.22045264040234699</v>
      </c>
      <c r="M400" s="427">
        <v>643</v>
      </c>
      <c r="N400" s="423">
        <v>733</v>
      </c>
      <c r="O400" s="423">
        <v>448</v>
      </c>
      <c r="P400" s="447">
        <v>-0.122783083219645</v>
      </c>
    </row>
    <row r="401" spans="1:16" s="63" customFormat="1" ht="12" x14ac:dyDescent="0.2">
      <c r="A401" s="453" t="s">
        <v>14091</v>
      </c>
      <c r="B401" s="454"/>
      <c r="C401" s="454" t="s">
        <v>254</v>
      </c>
      <c r="D401" s="454" t="s">
        <v>21114</v>
      </c>
      <c r="E401" s="455"/>
      <c r="F401" s="455" t="s">
        <v>14090</v>
      </c>
      <c r="G401" s="454" t="s">
        <v>19425</v>
      </c>
      <c r="H401" s="456" t="s">
        <v>8559</v>
      </c>
      <c r="I401" s="427">
        <v>2894</v>
      </c>
      <c r="J401" s="423">
        <v>2145</v>
      </c>
      <c r="K401" s="423">
        <v>2081</v>
      </c>
      <c r="L401" s="447">
        <v>0.34918414918414897</v>
      </c>
      <c r="M401" s="427">
        <v>893</v>
      </c>
      <c r="N401" s="423">
        <v>750</v>
      </c>
      <c r="O401" s="423">
        <v>584</v>
      </c>
      <c r="P401" s="447">
        <v>0.19066666666666701</v>
      </c>
    </row>
    <row r="402" spans="1:16" s="63" customFormat="1" ht="12" x14ac:dyDescent="0.2">
      <c r="A402" s="453" t="s">
        <v>11513</v>
      </c>
      <c r="B402" s="454"/>
      <c r="C402" s="454" t="s">
        <v>249</v>
      </c>
      <c r="D402" s="454" t="s">
        <v>20193</v>
      </c>
      <c r="E402" s="455"/>
      <c r="F402" s="455" t="s">
        <v>11512</v>
      </c>
      <c r="G402" s="454" t="s">
        <v>20194</v>
      </c>
      <c r="H402" s="456" t="s">
        <v>8559</v>
      </c>
      <c r="I402" s="427">
        <v>2893</v>
      </c>
      <c r="J402" s="423">
        <v>1635</v>
      </c>
      <c r="K402" s="423">
        <v>1151</v>
      </c>
      <c r="L402" s="447">
        <v>0.76941896024464795</v>
      </c>
      <c r="M402" s="427">
        <v>1141</v>
      </c>
      <c r="N402" s="423">
        <v>697</v>
      </c>
      <c r="O402" s="423">
        <v>537</v>
      </c>
      <c r="P402" s="447">
        <v>0.63701578192252495</v>
      </c>
    </row>
    <row r="403" spans="1:16" s="63" customFormat="1" ht="12" x14ac:dyDescent="0.2">
      <c r="A403" s="453" t="s">
        <v>13685</v>
      </c>
      <c r="B403" s="454"/>
      <c r="C403" s="454" t="s">
        <v>257</v>
      </c>
      <c r="D403" s="454" t="s">
        <v>20621</v>
      </c>
      <c r="E403" s="455"/>
      <c r="F403" s="455" t="s">
        <v>13684</v>
      </c>
      <c r="G403" s="454" t="s">
        <v>20622</v>
      </c>
      <c r="H403" s="456" t="s">
        <v>8559</v>
      </c>
      <c r="I403" s="427">
        <v>2890</v>
      </c>
      <c r="J403" s="423">
        <v>2611</v>
      </c>
      <c r="K403" s="423">
        <v>1291</v>
      </c>
      <c r="L403" s="447">
        <v>0.106855610877059</v>
      </c>
      <c r="M403" s="427">
        <v>816</v>
      </c>
      <c r="N403" s="423">
        <v>739</v>
      </c>
      <c r="O403" s="423">
        <v>412</v>
      </c>
      <c r="P403" s="447">
        <v>0.104194857916103</v>
      </c>
    </row>
    <row r="404" spans="1:16" s="63" customFormat="1" ht="12" x14ac:dyDescent="0.2">
      <c r="A404" s="453" t="s">
        <v>13562</v>
      </c>
      <c r="B404" s="454"/>
      <c r="C404" s="454" t="s">
        <v>254</v>
      </c>
      <c r="D404" s="454" t="s">
        <v>20392</v>
      </c>
      <c r="E404" s="455"/>
      <c r="F404" s="455" t="s">
        <v>13561</v>
      </c>
      <c r="G404" s="454" t="s">
        <v>19997</v>
      </c>
      <c r="H404" s="456" t="s">
        <v>8559</v>
      </c>
      <c r="I404" s="427">
        <v>2843</v>
      </c>
      <c r="J404" s="423">
        <v>2074</v>
      </c>
      <c r="K404" s="423">
        <v>1132</v>
      </c>
      <c r="L404" s="447">
        <v>0.37078109932497599</v>
      </c>
      <c r="M404" s="427">
        <v>744</v>
      </c>
      <c r="N404" s="423">
        <v>330</v>
      </c>
      <c r="O404" s="423">
        <v>178</v>
      </c>
      <c r="P404" s="447">
        <v>1.25454545454545</v>
      </c>
    </row>
    <row r="405" spans="1:16" s="63" customFormat="1" ht="12" x14ac:dyDescent="0.2">
      <c r="A405" s="453" t="s">
        <v>12207</v>
      </c>
      <c r="B405" s="454" t="s">
        <v>9629</v>
      </c>
      <c r="C405" s="454" t="s">
        <v>371</v>
      </c>
      <c r="D405" s="454" t="s">
        <v>20870</v>
      </c>
      <c r="E405" s="455" t="s">
        <v>12206</v>
      </c>
      <c r="F405" s="455"/>
      <c r="G405" s="454" t="s">
        <v>20871</v>
      </c>
      <c r="H405" s="456" t="s">
        <v>8559</v>
      </c>
      <c r="I405" s="427">
        <v>2825</v>
      </c>
      <c r="J405" s="423">
        <v>2155</v>
      </c>
      <c r="K405" s="423">
        <v>1127</v>
      </c>
      <c r="L405" s="447">
        <v>0.31090487238979098</v>
      </c>
      <c r="M405" s="427">
        <v>1625</v>
      </c>
      <c r="N405" s="423">
        <v>1552</v>
      </c>
      <c r="O405" s="423">
        <v>1321</v>
      </c>
      <c r="P405" s="447">
        <v>4.7036082474226901E-2</v>
      </c>
    </row>
    <row r="406" spans="1:16" s="63" customFormat="1" ht="12" x14ac:dyDescent="0.2">
      <c r="A406" s="453" t="s">
        <v>11359</v>
      </c>
      <c r="B406" s="454"/>
      <c r="C406" s="454" t="s">
        <v>14925</v>
      </c>
      <c r="D406" s="454" t="s">
        <v>17296</v>
      </c>
      <c r="E406" s="455"/>
      <c r="F406" s="455" t="s">
        <v>11358</v>
      </c>
      <c r="G406" s="454" t="s">
        <v>18184</v>
      </c>
      <c r="H406" s="456" t="s">
        <v>8559</v>
      </c>
      <c r="I406" s="427">
        <v>2799</v>
      </c>
      <c r="J406" s="423">
        <v>2366</v>
      </c>
      <c r="K406" s="423">
        <v>630</v>
      </c>
      <c r="L406" s="447">
        <v>0.183009298393914</v>
      </c>
      <c r="M406" s="427">
        <v>1060</v>
      </c>
      <c r="N406" s="423">
        <v>499</v>
      </c>
      <c r="O406" s="423">
        <v>168</v>
      </c>
      <c r="P406" s="447">
        <v>1.1242484969939901</v>
      </c>
    </row>
    <row r="407" spans="1:16" s="63" customFormat="1" ht="12" x14ac:dyDescent="0.2">
      <c r="A407" s="453" t="s">
        <v>11347</v>
      </c>
      <c r="B407" s="454"/>
      <c r="C407" s="454" t="s">
        <v>14925</v>
      </c>
      <c r="D407" s="454" t="s">
        <v>19821</v>
      </c>
      <c r="E407" s="455"/>
      <c r="F407" s="455" t="s">
        <v>11346</v>
      </c>
      <c r="G407" s="454" t="s">
        <v>18174</v>
      </c>
      <c r="H407" s="456" t="s">
        <v>8559</v>
      </c>
      <c r="I407" s="427">
        <v>2794</v>
      </c>
      <c r="J407" s="423">
        <v>2538</v>
      </c>
      <c r="K407" s="423">
        <v>2890</v>
      </c>
      <c r="L407" s="447">
        <v>0.10086682427108</v>
      </c>
      <c r="M407" s="427">
        <v>1004</v>
      </c>
      <c r="N407" s="423">
        <v>510</v>
      </c>
      <c r="O407" s="423">
        <v>449</v>
      </c>
      <c r="P407" s="447">
        <v>0.96862745098039205</v>
      </c>
    </row>
    <row r="408" spans="1:16" s="63" customFormat="1" ht="12" x14ac:dyDescent="0.2">
      <c r="A408" s="453" t="s">
        <v>14146</v>
      </c>
      <c r="B408" s="454"/>
      <c r="C408" s="454" t="s">
        <v>14925</v>
      </c>
      <c r="D408" s="454" t="s">
        <v>18694</v>
      </c>
      <c r="E408" s="455"/>
      <c r="F408" s="455" t="s">
        <v>14145</v>
      </c>
      <c r="G408" s="454" t="s">
        <v>19414</v>
      </c>
      <c r="H408" s="456" t="s">
        <v>8559</v>
      </c>
      <c r="I408" s="427">
        <v>2776</v>
      </c>
      <c r="J408" s="423">
        <v>3996</v>
      </c>
      <c r="K408" s="423">
        <v>650</v>
      </c>
      <c r="L408" s="447">
        <v>-0.30530530530530497</v>
      </c>
      <c r="M408" s="427">
        <v>505</v>
      </c>
      <c r="N408" s="423">
        <v>591</v>
      </c>
      <c r="O408" s="423">
        <v>217</v>
      </c>
      <c r="P408" s="447">
        <v>-0.14551607445008499</v>
      </c>
    </row>
    <row r="409" spans="1:16" s="63" customFormat="1" ht="12" x14ac:dyDescent="0.2">
      <c r="A409" s="453" t="s">
        <v>11449</v>
      </c>
      <c r="B409" s="454"/>
      <c r="C409" s="454" t="s">
        <v>254</v>
      </c>
      <c r="D409" s="454" t="s">
        <v>21109</v>
      </c>
      <c r="E409" s="455"/>
      <c r="F409" s="455" t="s">
        <v>11448</v>
      </c>
      <c r="G409" s="454" t="s">
        <v>18198</v>
      </c>
      <c r="H409" s="456" t="s">
        <v>8559</v>
      </c>
      <c r="I409" s="427">
        <v>2771</v>
      </c>
      <c r="J409" s="423">
        <v>2597</v>
      </c>
      <c r="K409" s="423">
        <v>1464</v>
      </c>
      <c r="L409" s="447">
        <v>6.7000385059684295E-2</v>
      </c>
      <c r="M409" s="427">
        <v>598</v>
      </c>
      <c r="N409" s="423">
        <v>160</v>
      </c>
      <c r="O409" s="423">
        <v>54</v>
      </c>
      <c r="P409" s="447">
        <v>2.7374999999999998</v>
      </c>
    </row>
    <row r="410" spans="1:16" s="63" customFormat="1" ht="12" x14ac:dyDescent="0.2">
      <c r="A410" s="453" t="s">
        <v>12270</v>
      </c>
      <c r="B410" s="454" t="s">
        <v>12194</v>
      </c>
      <c r="C410" s="454" t="s">
        <v>254</v>
      </c>
      <c r="D410" s="454" t="s">
        <v>20835</v>
      </c>
      <c r="E410" s="455" t="s">
        <v>12269</v>
      </c>
      <c r="F410" s="455"/>
      <c r="G410" s="454" t="s">
        <v>19250</v>
      </c>
      <c r="H410" s="456" t="s">
        <v>8559</v>
      </c>
      <c r="I410" s="427">
        <v>2769</v>
      </c>
      <c r="J410" s="423">
        <v>2624</v>
      </c>
      <c r="K410" s="423">
        <v>1494</v>
      </c>
      <c r="L410" s="447">
        <v>5.5259146341463297E-2</v>
      </c>
      <c r="M410" s="427">
        <v>1583</v>
      </c>
      <c r="N410" s="423">
        <v>1702</v>
      </c>
      <c r="O410" s="423">
        <v>1200</v>
      </c>
      <c r="P410" s="447">
        <v>-6.9917743830787304E-2</v>
      </c>
    </row>
    <row r="411" spans="1:16" s="63" customFormat="1" ht="12" x14ac:dyDescent="0.2">
      <c r="A411" s="453" t="s">
        <v>14562</v>
      </c>
      <c r="B411" s="454" t="s">
        <v>13883</v>
      </c>
      <c r="C411" s="454" t="s">
        <v>372</v>
      </c>
      <c r="D411" s="454" t="s">
        <v>18615</v>
      </c>
      <c r="E411" s="455" t="s">
        <v>14561</v>
      </c>
      <c r="F411" s="455"/>
      <c r="G411" s="454" t="s">
        <v>18616</v>
      </c>
      <c r="H411" s="456" t="s">
        <v>8559</v>
      </c>
      <c r="I411" s="427">
        <v>2746</v>
      </c>
      <c r="J411" s="423">
        <v>4</v>
      </c>
      <c r="K411" s="423">
        <v>2361</v>
      </c>
      <c r="L411" s="447">
        <v>685.5</v>
      </c>
      <c r="M411" s="427">
        <v>1187</v>
      </c>
      <c r="N411" s="423">
        <v>1483</v>
      </c>
      <c r="O411" s="423">
        <v>1061</v>
      </c>
      <c r="P411" s="447">
        <v>-0.199595414699933</v>
      </c>
    </row>
    <row r="412" spans="1:16" s="63" customFormat="1" ht="12" x14ac:dyDescent="0.2">
      <c r="A412" s="453" t="s">
        <v>11396</v>
      </c>
      <c r="B412" s="454"/>
      <c r="C412" s="454" t="s">
        <v>258</v>
      </c>
      <c r="D412" s="454" t="s">
        <v>20221</v>
      </c>
      <c r="E412" s="455"/>
      <c r="F412" s="455" t="s">
        <v>11395</v>
      </c>
      <c r="G412" s="454" t="s">
        <v>20222</v>
      </c>
      <c r="H412" s="456" t="s">
        <v>8559</v>
      </c>
      <c r="I412" s="427">
        <v>2733</v>
      </c>
      <c r="J412" s="423">
        <v>2573</v>
      </c>
      <c r="K412" s="423">
        <v>1361</v>
      </c>
      <c r="L412" s="447">
        <v>6.2184220753983797E-2</v>
      </c>
      <c r="M412" s="427">
        <v>2312</v>
      </c>
      <c r="N412" s="423">
        <v>1619</v>
      </c>
      <c r="O412" s="423">
        <v>1329</v>
      </c>
      <c r="P412" s="447">
        <v>0.42804200123533098</v>
      </c>
    </row>
    <row r="413" spans="1:16" s="63" customFormat="1" ht="12" x14ac:dyDescent="0.2">
      <c r="A413" s="453" t="s">
        <v>14579</v>
      </c>
      <c r="B413" s="454"/>
      <c r="C413" s="454" t="s">
        <v>371</v>
      </c>
      <c r="D413" s="454" t="s">
        <v>21807</v>
      </c>
      <c r="E413" s="455"/>
      <c r="F413" s="455" t="s">
        <v>14578</v>
      </c>
      <c r="G413" s="454" t="s">
        <v>19846</v>
      </c>
      <c r="H413" s="456" t="s">
        <v>8559</v>
      </c>
      <c r="I413" s="427">
        <v>2733</v>
      </c>
      <c r="J413" s="423">
        <v>2791</v>
      </c>
      <c r="K413" s="423">
        <v>1929</v>
      </c>
      <c r="L413" s="447">
        <v>-2.0781082049444601E-2</v>
      </c>
      <c r="M413" s="427">
        <v>1937</v>
      </c>
      <c r="N413" s="423">
        <v>1365</v>
      </c>
      <c r="O413" s="423">
        <v>1185</v>
      </c>
      <c r="P413" s="447">
        <v>0.419047619047619</v>
      </c>
    </row>
    <row r="414" spans="1:16" s="63" customFormat="1" ht="12" x14ac:dyDescent="0.2">
      <c r="A414" s="453" t="s">
        <v>13986</v>
      </c>
      <c r="B414" s="454" t="s">
        <v>12281</v>
      </c>
      <c r="C414" s="454" t="s">
        <v>258</v>
      </c>
      <c r="D414" s="454" t="s">
        <v>19755</v>
      </c>
      <c r="E414" s="455" t="s">
        <v>13985</v>
      </c>
      <c r="F414" s="455"/>
      <c r="G414" s="454" t="s">
        <v>19756</v>
      </c>
      <c r="H414" s="456" t="s">
        <v>8559</v>
      </c>
      <c r="I414" s="427">
        <v>2656</v>
      </c>
      <c r="J414" s="423">
        <v>476</v>
      </c>
      <c r="K414" s="423">
        <v>2166</v>
      </c>
      <c r="L414" s="447">
        <v>4.5798319327731098</v>
      </c>
      <c r="M414" s="427">
        <v>2136</v>
      </c>
      <c r="N414" s="423">
        <v>2407</v>
      </c>
      <c r="O414" s="423">
        <v>1578</v>
      </c>
      <c r="P414" s="447">
        <v>-0.11258828417116699</v>
      </c>
    </row>
    <row r="415" spans="1:16" s="63" customFormat="1" ht="12" x14ac:dyDescent="0.2">
      <c r="A415" s="453" t="s">
        <v>14178</v>
      </c>
      <c r="B415" s="454"/>
      <c r="C415" s="454" t="s">
        <v>252</v>
      </c>
      <c r="D415" s="454" t="s">
        <v>17832</v>
      </c>
      <c r="E415" s="455"/>
      <c r="F415" s="455" t="s">
        <v>14177</v>
      </c>
      <c r="G415" s="454" t="s">
        <v>19402</v>
      </c>
      <c r="H415" s="456" t="s">
        <v>8559</v>
      </c>
      <c r="I415" s="427">
        <v>2644</v>
      </c>
      <c r="J415" s="423">
        <v>2538</v>
      </c>
      <c r="K415" s="423">
        <v>1702</v>
      </c>
      <c r="L415" s="447">
        <v>4.17651694247438E-2</v>
      </c>
      <c r="M415" s="427">
        <v>433</v>
      </c>
      <c r="N415" s="423">
        <v>355</v>
      </c>
      <c r="O415" s="423">
        <v>156</v>
      </c>
      <c r="P415" s="447">
        <v>0.219718309859155</v>
      </c>
    </row>
    <row r="416" spans="1:16" s="63" customFormat="1" ht="12" x14ac:dyDescent="0.2">
      <c r="A416" s="453" t="s">
        <v>14470</v>
      </c>
      <c r="B416" s="454" t="s">
        <v>10126</v>
      </c>
      <c r="C416" s="454" t="s">
        <v>254</v>
      </c>
      <c r="D416" s="454" t="s">
        <v>18624</v>
      </c>
      <c r="E416" s="455" t="s">
        <v>14469</v>
      </c>
      <c r="F416" s="455"/>
      <c r="G416" s="454" t="s">
        <v>19346</v>
      </c>
      <c r="H416" s="456" t="s">
        <v>8559</v>
      </c>
      <c r="I416" s="427">
        <v>2602</v>
      </c>
      <c r="J416" s="423">
        <v>2149</v>
      </c>
      <c r="K416" s="423">
        <v>2076</v>
      </c>
      <c r="L416" s="447">
        <v>0.210795718939041</v>
      </c>
      <c r="M416" s="427">
        <v>654</v>
      </c>
      <c r="N416" s="423">
        <v>575</v>
      </c>
      <c r="O416" s="423">
        <v>407</v>
      </c>
      <c r="P416" s="447">
        <v>0.13739130434782601</v>
      </c>
    </row>
    <row r="417" spans="1:16" s="63" customFormat="1" ht="12" x14ac:dyDescent="0.2">
      <c r="A417" s="453" t="s">
        <v>14054</v>
      </c>
      <c r="B417" s="454"/>
      <c r="C417" s="454" t="s">
        <v>257</v>
      </c>
      <c r="D417" s="454" t="s">
        <v>18675</v>
      </c>
      <c r="E417" s="455"/>
      <c r="F417" s="455" t="s">
        <v>14053</v>
      </c>
      <c r="G417" s="454" t="s">
        <v>19401</v>
      </c>
      <c r="H417" s="456" t="s">
        <v>8559</v>
      </c>
      <c r="I417" s="427">
        <v>2596</v>
      </c>
      <c r="J417" s="423">
        <v>1166</v>
      </c>
      <c r="K417" s="423">
        <v>539</v>
      </c>
      <c r="L417" s="447">
        <v>1.2264150943396199</v>
      </c>
      <c r="M417" s="427">
        <v>281</v>
      </c>
      <c r="N417" s="423">
        <v>251</v>
      </c>
      <c r="O417" s="423">
        <v>161</v>
      </c>
      <c r="P417" s="447">
        <v>0.119521912350598</v>
      </c>
    </row>
    <row r="418" spans="1:16" s="63" customFormat="1" ht="12" x14ac:dyDescent="0.2">
      <c r="A418" s="453" t="s">
        <v>13767</v>
      </c>
      <c r="B418" s="454"/>
      <c r="C418" s="454" t="s">
        <v>253</v>
      </c>
      <c r="D418" s="454" t="s">
        <v>18429</v>
      </c>
      <c r="E418" s="455"/>
      <c r="F418" s="455" t="s">
        <v>13766</v>
      </c>
      <c r="G418" s="454" t="s">
        <v>19211</v>
      </c>
      <c r="H418" s="456" t="s">
        <v>8559</v>
      </c>
      <c r="I418" s="427">
        <v>2573</v>
      </c>
      <c r="J418" s="423">
        <v>1947</v>
      </c>
      <c r="K418" s="423">
        <v>1451</v>
      </c>
      <c r="L418" s="447">
        <v>0.32152028762198298</v>
      </c>
      <c r="M418" s="427">
        <v>700</v>
      </c>
      <c r="N418" s="423">
        <v>533</v>
      </c>
      <c r="O418" s="423">
        <v>249</v>
      </c>
      <c r="P418" s="447">
        <v>0.31332082551594698</v>
      </c>
    </row>
    <row r="419" spans="1:16" s="63" customFormat="1" ht="12" x14ac:dyDescent="0.2">
      <c r="A419" s="453" t="s">
        <v>11515</v>
      </c>
      <c r="B419" s="454"/>
      <c r="C419" s="454" t="s">
        <v>249</v>
      </c>
      <c r="D419" s="454" t="s">
        <v>19811</v>
      </c>
      <c r="E419" s="455"/>
      <c r="F419" s="455" t="s">
        <v>11514</v>
      </c>
      <c r="G419" s="454" t="s">
        <v>19275</v>
      </c>
      <c r="H419" s="456" t="s">
        <v>8559</v>
      </c>
      <c r="I419" s="427">
        <v>2568</v>
      </c>
      <c r="J419" s="423">
        <v>1818</v>
      </c>
      <c r="K419" s="423">
        <v>1763</v>
      </c>
      <c r="L419" s="447">
        <v>0.41254125412541298</v>
      </c>
      <c r="M419" s="427">
        <v>786</v>
      </c>
      <c r="N419" s="423">
        <v>639</v>
      </c>
      <c r="O419" s="423">
        <v>377</v>
      </c>
      <c r="P419" s="447">
        <v>0.230046948356808</v>
      </c>
    </row>
    <row r="420" spans="1:16" s="63" customFormat="1" ht="12" x14ac:dyDescent="0.2">
      <c r="A420" s="453" t="s">
        <v>13286</v>
      </c>
      <c r="B420" s="454" t="s">
        <v>12126</v>
      </c>
      <c r="C420" s="454" t="s">
        <v>249</v>
      </c>
      <c r="D420" s="454" t="s">
        <v>21564</v>
      </c>
      <c r="E420" s="455" t="s">
        <v>13285</v>
      </c>
      <c r="F420" s="455"/>
      <c r="G420" s="454" t="s">
        <v>21565</v>
      </c>
      <c r="H420" s="456" t="s">
        <v>8559</v>
      </c>
      <c r="I420" s="427">
        <v>2564</v>
      </c>
      <c r="J420" s="423">
        <v>2243</v>
      </c>
      <c r="K420" s="423">
        <v>2164</v>
      </c>
      <c r="L420" s="447">
        <v>0.143111903700401</v>
      </c>
      <c r="M420" s="427">
        <v>848</v>
      </c>
      <c r="N420" s="423">
        <v>808</v>
      </c>
      <c r="O420" s="423">
        <v>634</v>
      </c>
      <c r="P420" s="447">
        <v>4.9504950495049597E-2</v>
      </c>
    </row>
    <row r="421" spans="1:16" s="63" customFormat="1" ht="12" x14ac:dyDescent="0.2">
      <c r="A421" s="453" t="s">
        <v>12621</v>
      </c>
      <c r="B421" s="454"/>
      <c r="C421" s="454" t="s">
        <v>253</v>
      </c>
      <c r="D421" s="454" t="s">
        <v>18371</v>
      </c>
      <c r="E421" s="455"/>
      <c r="F421" s="455" t="s">
        <v>12620</v>
      </c>
      <c r="G421" s="454" t="s">
        <v>19213</v>
      </c>
      <c r="H421" s="456" t="s">
        <v>8559</v>
      </c>
      <c r="I421" s="427">
        <v>2554</v>
      </c>
      <c r="J421" s="423">
        <v>2239</v>
      </c>
      <c r="K421" s="423">
        <v>702</v>
      </c>
      <c r="L421" s="447">
        <v>0.14068780705672199</v>
      </c>
      <c r="M421" s="427">
        <v>948</v>
      </c>
      <c r="N421" s="423">
        <v>865</v>
      </c>
      <c r="O421" s="423">
        <v>328</v>
      </c>
      <c r="P421" s="447">
        <v>9.5953757225433395E-2</v>
      </c>
    </row>
    <row r="422" spans="1:16" s="63" customFormat="1" ht="12" x14ac:dyDescent="0.2">
      <c r="A422" s="453" t="s">
        <v>14254</v>
      </c>
      <c r="B422" s="454" t="s">
        <v>11593</v>
      </c>
      <c r="C422" s="454" t="s">
        <v>252</v>
      </c>
      <c r="D422" s="454" t="s">
        <v>19741</v>
      </c>
      <c r="E422" s="455" t="s">
        <v>14253</v>
      </c>
      <c r="F422" s="455"/>
      <c r="G422" s="454" t="s">
        <v>19221</v>
      </c>
      <c r="H422" s="456" t="s">
        <v>8559</v>
      </c>
      <c r="I422" s="427">
        <v>2541</v>
      </c>
      <c r="J422" s="423">
        <v>1738</v>
      </c>
      <c r="K422" s="423">
        <v>1343</v>
      </c>
      <c r="L422" s="447">
        <v>0.462025316455696</v>
      </c>
      <c r="M422" s="427">
        <v>1389</v>
      </c>
      <c r="N422" s="423">
        <v>1422</v>
      </c>
      <c r="O422" s="423">
        <v>987</v>
      </c>
      <c r="P422" s="447">
        <v>-2.3206751054852402E-2</v>
      </c>
    </row>
    <row r="423" spans="1:16" s="63" customFormat="1" ht="12" x14ac:dyDescent="0.2">
      <c r="A423" s="453" t="s">
        <v>10711</v>
      </c>
      <c r="B423" s="454"/>
      <c r="C423" s="454" t="s">
        <v>249</v>
      </c>
      <c r="D423" s="454" t="s">
        <v>18830</v>
      </c>
      <c r="E423" s="455"/>
      <c r="F423" s="455" t="s">
        <v>10710</v>
      </c>
      <c r="G423" s="454" t="s">
        <v>19545</v>
      </c>
      <c r="H423" s="456" t="s">
        <v>8559</v>
      </c>
      <c r="I423" s="427">
        <v>2536</v>
      </c>
      <c r="J423" s="423">
        <v>1986</v>
      </c>
      <c r="K423" s="423">
        <v>1356</v>
      </c>
      <c r="L423" s="447">
        <v>0.27693856998992999</v>
      </c>
      <c r="M423" s="427">
        <v>420</v>
      </c>
      <c r="N423" s="423">
        <v>164</v>
      </c>
      <c r="O423" s="423">
        <v>86</v>
      </c>
      <c r="P423" s="447">
        <v>1.5609756097561001</v>
      </c>
    </row>
    <row r="424" spans="1:16" s="63" customFormat="1" ht="12" x14ac:dyDescent="0.2">
      <c r="A424" s="453" t="s">
        <v>14359</v>
      </c>
      <c r="B424" s="454"/>
      <c r="C424" s="454" t="s">
        <v>371</v>
      </c>
      <c r="D424" s="454" t="s">
        <v>21184</v>
      </c>
      <c r="E424" s="455"/>
      <c r="F424" s="455" t="s">
        <v>14358</v>
      </c>
      <c r="G424" s="454" t="s">
        <v>19525</v>
      </c>
      <c r="H424" s="456" t="s">
        <v>8559</v>
      </c>
      <c r="I424" s="427">
        <v>2530</v>
      </c>
      <c r="J424" s="423">
        <v>2182</v>
      </c>
      <c r="K424" s="423">
        <v>768</v>
      </c>
      <c r="L424" s="447">
        <v>0.15948670944088</v>
      </c>
      <c r="M424" s="427">
        <v>1509</v>
      </c>
      <c r="N424" s="423">
        <v>872</v>
      </c>
      <c r="O424" s="423">
        <v>690</v>
      </c>
      <c r="P424" s="447">
        <v>0.730504587155963</v>
      </c>
    </row>
    <row r="425" spans="1:16" s="63" customFormat="1" ht="12" x14ac:dyDescent="0.2">
      <c r="A425" s="453" t="s">
        <v>14829</v>
      </c>
      <c r="B425" s="454" t="s">
        <v>9690</v>
      </c>
      <c r="C425" s="454" t="s">
        <v>251</v>
      </c>
      <c r="D425" s="454" t="s">
        <v>20561</v>
      </c>
      <c r="E425" s="455" t="s">
        <v>14828</v>
      </c>
      <c r="F425" s="455"/>
      <c r="G425" s="454" t="s">
        <v>19935</v>
      </c>
      <c r="H425" s="456" t="s">
        <v>8559</v>
      </c>
      <c r="I425" s="457">
        <v>2523</v>
      </c>
      <c r="J425" s="458">
        <v>2162</v>
      </c>
      <c r="K425" s="458">
        <v>1138</v>
      </c>
      <c r="L425" s="460">
        <v>0.16697502312673401</v>
      </c>
      <c r="M425" s="457">
        <v>5011</v>
      </c>
      <c r="N425" s="458">
        <v>4464</v>
      </c>
      <c r="O425" s="458">
        <v>3202</v>
      </c>
      <c r="P425" s="462">
        <v>0.122535842293907</v>
      </c>
    </row>
    <row r="426" spans="1:16" s="63" customFormat="1" ht="12" x14ac:dyDescent="0.2">
      <c r="A426" s="453" t="s">
        <v>12192</v>
      </c>
      <c r="B426" s="454" t="s">
        <v>9748</v>
      </c>
      <c r="C426" s="454" t="s">
        <v>14925</v>
      </c>
      <c r="D426" s="454" t="s">
        <v>20878</v>
      </c>
      <c r="E426" s="455" t="s">
        <v>12191</v>
      </c>
      <c r="F426" s="455"/>
      <c r="G426" s="454" t="s">
        <v>20879</v>
      </c>
      <c r="H426" s="456" t="s">
        <v>8559</v>
      </c>
      <c r="I426" s="427">
        <v>2520</v>
      </c>
      <c r="J426" s="423">
        <v>2035</v>
      </c>
      <c r="K426" s="423">
        <v>1343</v>
      </c>
      <c r="L426" s="447">
        <v>0.238329238329238</v>
      </c>
      <c r="M426" s="427">
        <v>2504</v>
      </c>
      <c r="N426" s="423">
        <v>1708</v>
      </c>
      <c r="O426" s="423">
        <v>1005</v>
      </c>
      <c r="P426" s="447">
        <v>0.46604215456674503</v>
      </c>
    </row>
    <row r="427" spans="1:16" s="63" customFormat="1" ht="12" x14ac:dyDescent="0.2">
      <c r="A427" s="453" t="s">
        <v>14634</v>
      </c>
      <c r="B427" s="454"/>
      <c r="C427" s="454" t="s">
        <v>14925</v>
      </c>
      <c r="D427" s="454" t="s">
        <v>20407</v>
      </c>
      <c r="E427" s="455"/>
      <c r="F427" s="455" t="s">
        <v>14633</v>
      </c>
      <c r="G427" s="454" t="s">
        <v>20408</v>
      </c>
      <c r="H427" s="456" t="s">
        <v>8559</v>
      </c>
      <c r="I427" s="427">
        <v>2510</v>
      </c>
      <c r="J427" s="423">
        <v>8902</v>
      </c>
      <c r="K427" s="423">
        <v>9998</v>
      </c>
      <c r="L427" s="447">
        <v>-0.71804088968771096</v>
      </c>
      <c r="M427" s="427">
        <v>1628</v>
      </c>
      <c r="N427" s="423">
        <v>1356</v>
      </c>
      <c r="O427" s="423">
        <v>1187</v>
      </c>
      <c r="P427" s="447">
        <v>0.20058997050147501</v>
      </c>
    </row>
    <row r="428" spans="1:16" s="63" customFormat="1" ht="12" x14ac:dyDescent="0.2">
      <c r="A428" s="453" t="s">
        <v>11705</v>
      </c>
      <c r="B428" s="454" t="s">
        <v>9845</v>
      </c>
      <c r="C428" s="454" t="s">
        <v>257</v>
      </c>
      <c r="D428" s="454" t="s">
        <v>21028</v>
      </c>
      <c r="E428" s="455" t="s">
        <v>11704</v>
      </c>
      <c r="F428" s="455"/>
      <c r="G428" s="454" t="s">
        <v>21029</v>
      </c>
      <c r="H428" s="456" t="s">
        <v>8559</v>
      </c>
      <c r="I428" s="427">
        <v>2489</v>
      </c>
      <c r="J428" s="423">
        <v>2505</v>
      </c>
      <c r="K428" s="423">
        <v>1778</v>
      </c>
      <c r="L428" s="447">
        <v>-6.3872255489021397E-3</v>
      </c>
      <c r="M428" s="427">
        <v>1704</v>
      </c>
      <c r="N428" s="423">
        <v>1497</v>
      </c>
      <c r="O428" s="423">
        <v>1254</v>
      </c>
      <c r="P428" s="447">
        <v>0.13827655310621201</v>
      </c>
    </row>
    <row r="429" spans="1:16" s="63" customFormat="1" ht="12" x14ac:dyDescent="0.2">
      <c r="A429" s="453" t="s">
        <v>14552</v>
      </c>
      <c r="B429" s="454"/>
      <c r="C429" s="454" t="s">
        <v>253</v>
      </c>
      <c r="D429" s="454" t="s">
        <v>18480</v>
      </c>
      <c r="E429" s="455"/>
      <c r="F429" s="455" t="s">
        <v>14551</v>
      </c>
      <c r="G429" s="454" t="s">
        <v>19203</v>
      </c>
      <c r="H429" s="456" t="s">
        <v>8559</v>
      </c>
      <c r="I429" s="427">
        <v>2475</v>
      </c>
      <c r="J429" s="423">
        <v>1935</v>
      </c>
      <c r="K429" s="423">
        <v>1031</v>
      </c>
      <c r="L429" s="447">
        <v>0.27906976744186102</v>
      </c>
      <c r="M429" s="427">
        <v>533</v>
      </c>
      <c r="N429" s="423">
        <v>426</v>
      </c>
      <c r="O429" s="423">
        <v>326</v>
      </c>
      <c r="P429" s="447">
        <v>0.25117370892018798</v>
      </c>
    </row>
    <row r="430" spans="1:16" s="63" customFormat="1" ht="12" x14ac:dyDescent="0.2">
      <c r="A430" s="453" t="s">
        <v>12188</v>
      </c>
      <c r="B430" s="454" t="s">
        <v>9729</v>
      </c>
      <c r="C430" s="454" t="s">
        <v>250</v>
      </c>
      <c r="D430" s="454" t="s">
        <v>20880</v>
      </c>
      <c r="E430" s="455" t="s">
        <v>12187</v>
      </c>
      <c r="F430" s="455"/>
      <c r="G430" s="454" t="s">
        <v>20326</v>
      </c>
      <c r="H430" s="456" t="s">
        <v>8559</v>
      </c>
      <c r="I430" s="427">
        <v>2471</v>
      </c>
      <c r="J430" s="423">
        <v>2133</v>
      </c>
      <c r="K430" s="423">
        <v>1451</v>
      </c>
      <c r="L430" s="447">
        <v>0.15846225972808201</v>
      </c>
      <c r="M430" s="427">
        <v>884</v>
      </c>
      <c r="N430" s="423">
        <v>833</v>
      </c>
      <c r="O430" s="423">
        <v>614</v>
      </c>
      <c r="P430" s="447">
        <v>6.1224489795918401E-2</v>
      </c>
    </row>
    <row r="431" spans="1:16" s="63" customFormat="1" ht="12" x14ac:dyDescent="0.2">
      <c r="A431" s="453" t="s">
        <v>10727</v>
      </c>
      <c r="B431" s="454"/>
      <c r="C431" s="454" t="s">
        <v>257</v>
      </c>
      <c r="D431" s="454" t="s">
        <v>18348</v>
      </c>
      <c r="E431" s="455"/>
      <c r="F431" s="455" t="s">
        <v>10726</v>
      </c>
      <c r="G431" s="454" t="s">
        <v>18244</v>
      </c>
      <c r="H431" s="456" t="s">
        <v>8559</v>
      </c>
      <c r="I431" s="427">
        <v>2470</v>
      </c>
      <c r="J431" s="423">
        <v>1123</v>
      </c>
      <c r="K431" s="423">
        <v>710</v>
      </c>
      <c r="L431" s="447">
        <v>1.1994657168299201</v>
      </c>
      <c r="M431" s="427">
        <v>659</v>
      </c>
      <c r="N431" s="423">
        <v>510</v>
      </c>
      <c r="O431" s="423">
        <v>379</v>
      </c>
      <c r="P431" s="447">
        <v>0.292156862745098</v>
      </c>
    </row>
    <row r="432" spans="1:16" s="63" customFormat="1" ht="12" x14ac:dyDescent="0.2">
      <c r="A432" s="453" t="s">
        <v>11611</v>
      </c>
      <c r="B432" s="454" t="s">
        <v>11543</v>
      </c>
      <c r="C432" s="454" t="s">
        <v>254</v>
      </c>
      <c r="D432" s="454" t="s">
        <v>21056</v>
      </c>
      <c r="E432" s="455" t="s">
        <v>11610</v>
      </c>
      <c r="F432" s="455"/>
      <c r="G432" s="454" t="s">
        <v>20596</v>
      </c>
      <c r="H432" s="456" t="s">
        <v>8559</v>
      </c>
      <c r="I432" s="427">
        <v>2464</v>
      </c>
      <c r="J432" s="423">
        <v>2081</v>
      </c>
      <c r="K432" s="423">
        <v>1851</v>
      </c>
      <c r="L432" s="447">
        <v>0.184046131667468</v>
      </c>
      <c r="M432" s="427">
        <v>1179</v>
      </c>
      <c r="N432" s="423">
        <v>1159</v>
      </c>
      <c r="O432" s="423">
        <v>986</v>
      </c>
      <c r="P432" s="447">
        <v>1.7256255392579901E-2</v>
      </c>
    </row>
    <row r="433" spans="1:16" s="63" customFormat="1" ht="12" x14ac:dyDescent="0.2">
      <c r="A433" s="453" t="s">
        <v>14699</v>
      </c>
      <c r="B433" s="454" t="s">
        <v>11553</v>
      </c>
      <c r="C433" s="454" t="s">
        <v>262</v>
      </c>
      <c r="D433" s="454" t="s">
        <v>19767</v>
      </c>
      <c r="E433" s="455" t="s">
        <v>14698</v>
      </c>
      <c r="F433" s="455"/>
      <c r="G433" s="454" t="s">
        <v>19768</v>
      </c>
      <c r="H433" s="456" t="s">
        <v>8559</v>
      </c>
      <c r="I433" s="427">
        <v>2453</v>
      </c>
      <c r="J433" s="423">
        <v>2579</v>
      </c>
      <c r="K433" s="423">
        <v>1863</v>
      </c>
      <c r="L433" s="447">
        <v>-4.8856145792943E-2</v>
      </c>
      <c r="M433" s="427">
        <v>367</v>
      </c>
      <c r="N433" s="423">
        <v>389</v>
      </c>
      <c r="O433" s="423">
        <v>126</v>
      </c>
      <c r="P433" s="447">
        <v>-5.6555269922879202E-2</v>
      </c>
    </row>
    <row r="434" spans="1:16" s="63" customFormat="1" ht="12" x14ac:dyDescent="0.2">
      <c r="A434" s="453" t="s">
        <v>13733</v>
      </c>
      <c r="B434" s="454" t="s">
        <v>9677</v>
      </c>
      <c r="C434" s="454" t="s">
        <v>253</v>
      </c>
      <c r="D434" s="454" t="s">
        <v>19937</v>
      </c>
      <c r="E434" s="455" t="s">
        <v>13732</v>
      </c>
      <c r="F434" s="455"/>
      <c r="G434" s="454" t="s">
        <v>19938</v>
      </c>
      <c r="H434" s="456" t="s">
        <v>8559</v>
      </c>
      <c r="I434" s="427">
        <v>2435</v>
      </c>
      <c r="J434" s="423">
        <v>1992</v>
      </c>
      <c r="K434" s="423">
        <v>2148</v>
      </c>
      <c r="L434" s="447">
        <v>0.22238955823293199</v>
      </c>
      <c r="M434" s="427">
        <v>403</v>
      </c>
      <c r="N434" s="423">
        <v>392</v>
      </c>
      <c r="O434" s="423">
        <v>264</v>
      </c>
      <c r="P434" s="447">
        <v>2.8061224489796002E-2</v>
      </c>
    </row>
    <row r="435" spans="1:16" s="63" customFormat="1" ht="12" x14ac:dyDescent="0.2">
      <c r="A435" s="453" t="s">
        <v>10819</v>
      </c>
      <c r="B435" s="454"/>
      <c r="C435" s="454" t="s">
        <v>252</v>
      </c>
      <c r="D435" s="454" t="s">
        <v>18807</v>
      </c>
      <c r="E435" s="455"/>
      <c r="F435" s="455" t="s">
        <v>10818</v>
      </c>
      <c r="G435" s="454" t="s">
        <v>18154</v>
      </c>
      <c r="H435" s="456" t="s">
        <v>8559</v>
      </c>
      <c r="I435" s="427">
        <v>2435</v>
      </c>
      <c r="J435" s="423">
        <v>2358</v>
      </c>
      <c r="K435" s="423">
        <v>810</v>
      </c>
      <c r="L435" s="447">
        <v>3.2654792196776999E-2</v>
      </c>
      <c r="M435" s="427">
        <v>2278</v>
      </c>
      <c r="N435" s="423">
        <v>1913</v>
      </c>
      <c r="O435" s="423">
        <v>871</v>
      </c>
      <c r="P435" s="447">
        <v>0.19079979090433899</v>
      </c>
    </row>
    <row r="436" spans="1:16" s="63" customFormat="1" ht="12" x14ac:dyDescent="0.2">
      <c r="A436" s="453" t="s">
        <v>10742</v>
      </c>
      <c r="B436" s="454"/>
      <c r="C436" s="454" t="s">
        <v>250</v>
      </c>
      <c r="D436" s="454" t="s">
        <v>20221</v>
      </c>
      <c r="E436" s="455"/>
      <c r="F436" s="455" t="s">
        <v>10741</v>
      </c>
      <c r="G436" s="454" t="s">
        <v>20222</v>
      </c>
      <c r="H436" s="456" t="s">
        <v>8559</v>
      </c>
      <c r="I436" s="427">
        <v>2420</v>
      </c>
      <c r="J436" s="423">
        <v>1976</v>
      </c>
      <c r="K436" s="423">
        <v>1177</v>
      </c>
      <c r="L436" s="447">
        <v>0.22469635627530399</v>
      </c>
      <c r="M436" s="427">
        <v>564</v>
      </c>
      <c r="N436" s="423">
        <v>472</v>
      </c>
      <c r="O436" s="423">
        <v>332</v>
      </c>
      <c r="P436" s="447">
        <v>0.194915254237288</v>
      </c>
    </row>
    <row r="437" spans="1:16" s="63" customFormat="1" ht="12" x14ac:dyDescent="0.2">
      <c r="A437" s="453" t="s">
        <v>11150</v>
      </c>
      <c r="B437" s="454"/>
      <c r="C437" s="454" t="s">
        <v>252</v>
      </c>
      <c r="D437" s="454" t="s">
        <v>20007</v>
      </c>
      <c r="E437" s="455"/>
      <c r="F437" s="455" t="s">
        <v>11149</v>
      </c>
      <c r="G437" s="454" t="s">
        <v>18154</v>
      </c>
      <c r="H437" s="456" t="s">
        <v>8559</v>
      </c>
      <c r="I437" s="427">
        <v>2416</v>
      </c>
      <c r="J437" s="423">
        <v>2201</v>
      </c>
      <c r="K437" s="423">
        <v>763</v>
      </c>
      <c r="L437" s="447">
        <v>9.7682871422080805E-2</v>
      </c>
      <c r="M437" s="427">
        <v>528</v>
      </c>
      <c r="N437" s="423">
        <v>523</v>
      </c>
      <c r="O437" s="423">
        <v>216</v>
      </c>
      <c r="P437" s="447">
        <v>9.5602294455066107E-3</v>
      </c>
    </row>
    <row r="438" spans="1:16" s="63" customFormat="1" ht="12" x14ac:dyDescent="0.2">
      <c r="A438" s="453" t="s">
        <v>13456</v>
      </c>
      <c r="B438" s="454" t="s">
        <v>9565</v>
      </c>
      <c r="C438" s="454" t="s">
        <v>255</v>
      </c>
      <c r="D438" s="454" t="s">
        <v>17308</v>
      </c>
      <c r="E438" s="455" t="s">
        <v>13455</v>
      </c>
      <c r="F438" s="455"/>
      <c r="G438" s="454" t="s">
        <v>19188</v>
      </c>
      <c r="H438" s="456" t="s">
        <v>8559</v>
      </c>
      <c r="I438" s="427">
        <v>2413</v>
      </c>
      <c r="J438" s="423">
        <v>2421</v>
      </c>
      <c r="K438" s="423">
        <v>1757</v>
      </c>
      <c r="L438" s="447">
        <v>-3.30441966129702E-3</v>
      </c>
      <c r="M438" s="427">
        <v>1365</v>
      </c>
      <c r="N438" s="423">
        <v>1212</v>
      </c>
      <c r="O438" s="423">
        <v>967</v>
      </c>
      <c r="P438" s="447">
        <v>0.12623762376237599</v>
      </c>
    </row>
    <row r="439" spans="1:16" s="63" customFormat="1" ht="12" x14ac:dyDescent="0.2">
      <c r="A439" s="453" t="s">
        <v>11160</v>
      </c>
      <c r="B439" s="454"/>
      <c r="C439" s="454" t="s">
        <v>254</v>
      </c>
      <c r="D439" s="454" t="s">
        <v>21788</v>
      </c>
      <c r="E439" s="455"/>
      <c r="F439" s="455" t="s">
        <v>11159</v>
      </c>
      <c r="G439" s="454" t="s">
        <v>8957</v>
      </c>
      <c r="H439" s="456" t="s">
        <v>8559</v>
      </c>
      <c r="I439" s="427">
        <v>2389</v>
      </c>
      <c r="J439" s="423">
        <v>3817</v>
      </c>
      <c r="K439" s="423">
        <v>2742</v>
      </c>
      <c r="L439" s="447">
        <v>-0.374115797746922</v>
      </c>
      <c r="M439" s="427">
        <v>156</v>
      </c>
      <c r="N439" s="423">
        <v>206</v>
      </c>
      <c r="O439" s="423">
        <v>113</v>
      </c>
      <c r="P439" s="447">
        <v>-0.242718446601942</v>
      </c>
    </row>
    <row r="440" spans="1:16" s="63" customFormat="1" ht="12" x14ac:dyDescent="0.2">
      <c r="A440" s="453" t="s">
        <v>11781</v>
      </c>
      <c r="B440" s="454" t="s">
        <v>9671</v>
      </c>
      <c r="C440" s="454" t="s">
        <v>252</v>
      </c>
      <c r="D440" s="454" t="s">
        <v>21002</v>
      </c>
      <c r="E440" s="455" t="s">
        <v>11780</v>
      </c>
      <c r="F440" s="455"/>
      <c r="G440" s="454" t="s">
        <v>21003</v>
      </c>
      <c r="H440" s="456" t="s">
        <v>8559</v>
      </c>
      <c r="I440" s="427">
        <v>2373</v>
      </c>
      <c r="J440" s="423">
        <v>1856</v>
      </c>
      <c r="K440" s="423">
        <v>1240</v>
      </c>
      <c r="L440" s="447">
        <v>0.27855603448275901</v>
      </c>
      <c r="M440" s="427">
        <v>1330</v>
      </c>
      <c r="N440" s="423">
        <v>1107</v>
      </c>
      <c r="O440" s="423">
        <v>725</v>
      </c>
      <c r="P440" s="447">
        <v>0.201445347786811</v>
      </c>
    </row>
    <row r="441" spans="1:16" s="63" customFormat="1" ht="12" x14ac:dyDescent="0.2">
      <c r="A441" s="453" t="s">
        <v>12176</v>
      </c>
      <c r="B441" s="454" t="s">
        <v>9585</v>
      </c>
      <c r="C441" s="454" t="s">
        <v>252</v>
      </c>
      <c r="D441" s="454" t="s">
        <v>17225</v>
      </c>
      <c r="E441" s="455" t="s">
        <v>12175</v>
      </c>
      <c r="F441" s="455"/>
      <c r="G441" s="454" t="s">
        <v>19221</v>
      </c>
      <c r="H441" s="456" t="s">
        <v>8559</v>
      </c>
      <c r="I441" s="427">
        <v>2351</v>
      </c>
      <c r="J441" s="423">
        <v>1857</v>
      </c>
      <c r="K441" s="423">
        <v>1105</v>
      </c>
      <c r="L441" s="447">
        <v>0.26602046311254701</v>
      </c>
      <c r="M441" s="427">
        <v>393</v>
      </c>
      <c r="N441" s="423">
        <v>453</v>
      </c>
      <c r="O441" s="423">
        <v>293</v>
      </c>
      <c r="P441" s="447">
        <v>-0.13245033112582799</v>
      </c>
    </row>
    <row r="442" spans="1:16" s="63" customFormat="1" ht="12" x14ac:dyDescent="0.2">
      <c r="A442" s="453" t="s">
        <v>14622</v>
      </c>
      <c r="B442" s="454" t="s">
        <v>14621</v>
      </c>
      <c r="C442" s="454" t="s">
        <v>251</v>
      </c>
      <c r="D442" s="454" t="s">
        <v>18545</v>
      </c>
      <c r="E442" s="455" t="s">
        <v>14620</v>
      </c>
      <c r="F442" s="455"/>
      <c r="G442" s="454" t="s">
        <v>19270</v>
      </c>
      <c r="H442" s="456" t="s">
        <v>8559</v>
      </c>
      <c r="I442" s="427">
        <v>2342</v>
      </c>
      <c r="J442" s="423">
        <v>1704</v>
      </c>
      <c r="K442" s="423">
        <v>2482</v>
      </c>
      <c r="L442" s="447">
        <v>0.37441314553990601</v>
      </c>
      <c r="M442" s="427">
        <v>1047</v>
      </c>
      <c r="N442" s="423">
        <v>788</v>
      </c>
      <c r="O442" s="423">
        <v>742</v>
      </c>
      <c r="P442" s="447">
        <v>0.32868020304568502</v>
      </c>
    </row>
    <row r="443" spans="1:16" s="63" customFormat="1" ht="12" x14ac:dyDescent="0.2">
      <c r="A443" s="453" t="s">
        <v>12631</v>
      </c>
      <c r="B443" s="454"/>
      <c r="C443" s="454" t="s">
        <v>14925</v>
      </c>
      <c r="D443" s="454" t="s">
        <v>18482</v>
      </c>
      <c r="E443" s="455"/>
      <c r="F443" s="455" t="s">
        <v>12630</v>
      </c>
      <c r="G443" s="454" t="s">
        <v>19211</v>
      </c>
      <c r="H443" s="456" t="s">
        <v>8559</v>
      </c>
      <c r="I443" s="427">
        <v>2341</v>
      </c>
      <c r="J443" s="423">
        <v>904</v>
      </c>
      <c r="K443" s="423">
        <v>135</v>
      </c>
      <c r="L443" s="447">
        <v>1.5896017699114999</v>
      </c>
      <c r="M443" s="427">
        <v>96</v>
      </c>
      <c r="N443" s="423">
        <v>74</v>
      </c>
      <c r="O443" s="423">
        <v>40</v>
      </c>
      <c r="P443" s="447">
        <v>0.29729729729729698</v>
      </c>
    </row>
    <row r="444" spans="1:16" s="63" customFormat="1" ht="12" x14ac:dyDescent="0.2">
      <c r="A444" s="453" t="s">
        <v>13596</v>
      </c>
      <c r="B444" s="454"/>
      <c r="C444" s="454" t="s">
        <v>250</v>
      </c>
      <c r="D444" s="454" t="s">
        <v>20936</v>
      </c>
      <c r="E444" s="455"/>
      <c r="F444" s="455" t="s">
        <v>13595</v>
      </c>
      <c r="G444" s="454" t="s">
        <v>20343</v>
      </c>
      <c r="H444" s="456" t="s">
        <v>8559</v>
      </c>
      <c r="I444" s="427">
        <v>2318</v>
      </c>
      <c r="J444" s="423">
        <v>1620</v>
      </c>
      <c r="K444" s="423">
        <v>1673</v>
      </c>
      <c r="L444" s="447">
        <v>0.43086419753086402</v>
      </c>
      <c r="M444" s="427">
        <v>1079</v>
      </c>
      <c r="N444" s="423">
        <v>905</v>
      </c>
      <c r="O444" s="423">
        <v>770</v>
      </c>
      <c r="P444" s="447">
        <v>0.19226519337016601</v>
      </c>
    </row>
    <row r="445" spans="1:16" s="63" customFormat="1" ht="12" x14ac:dyDescent="0.2">
      <c r="A445" s="453" t="s">
        <v>10881</v>
      </c>
      <c r="B445" s="454"/>
      <c r="C445" s="454" t="s">
        <v>252</v>
      </c>
      <c r="D445" s="454" t="s">
        <v>18796</v>
      </c>
      <c r="E445" s="455"/>
      <c r="F445" s="455" t="s">
        <v>10880</v>
      </c>
      <c r="G445" s="454" t="s">
        <v>19509</v>
      </c>
      <c r="H445" s="456" t="s">
        <v>8559</v>
      </c>
      <c r="I445" s="427">
        <v>2272</v>
      </c>
      <c r="J445" s="423">
        <v>2204</v>
      </c>
      <c r="K445" s="423">
        <v>1646</v>
      </c>
      <c r="L445" s="447">
        <v>3.0852994555354001E-2</v>
      </c>
      <c r="M445" s="427">
        <v>2701</v>
      </c>
      <c r="N445" s="423">
        <v>2763</v>
      </c>
      <c r="O445" s="423">
        <v>1930</v>
      </c>
      <c r="P445" s="447">
        <v>-2.2439377488237398E-2</v>
      </c>
    </row>
    <row r="446" spans="1:16" s="63" customFormat="1" ht="12" x14ac:dyDescent="0.2">
      <c r="A446" s="453" t="s">
        <v>11180</v>
      </c>
      <c r="B446" s="454"/>
      <c r="C446" s="454" t="s">
        <v>372</v>
      </c>
      <c r="D446" s="454" t="s">
        <v>19463</v>
      </c>
      <c r="E446" s="455"/>
      <c r="F446" s="455" t="s">
        <v>11179</v>
      </c>
      <c r="G446" s="454" t="s">
        <v>19336</v>
      </c>
      <c r="H446" s="456" t="s">
        <v>8559</v>
      </c>
      <c r="I446" s="427">
        <v>2234</v>
      </c>
      <c r="J446" s="423">
        <v>2019</v>
      </c>
      <c r="K446" s="423">
        <v>768</v>
      </c>
      <c r="L446" s="447">
        <v>0.106488360574542</v>
      </c>
      <c r="M446" s="427">
        <v>738</v>
      </c>
      <c r="N446" s="423">
        <v>754</v>
      </c>
      <c r="O446" s="423">
        <v>396</v>
      </c>
      <c r="P446" s="447">
        <v>-2.1220159151193699E-2</v>
      </c>
    </row>
    <row r="447" spans="1:16" s="63" customFormat="1" ht="12" x14ac:dyDescent="0.2">
      <c r="A447" s="453" t="s">
        <v>12499</v>
      </c>
      <c r="B447" s="454"/>
      <c r="C447" s="454" t="s">
        <v>252</v>
      </c>
      <c r="D447" s="454" t="s">
        <v>18495</v>
      </c>
      <c r="E447" s="455"/>
      <c r="F447" s="455" t="s">
        <v>12498</v>
      </c>
      <c r="G447" s="454" t="s">
        <v>18169</v>
      </c>
      <c r="H447" s="456" t="s">
        <v>8559</v>
      </c>
      <c r="I447" s="427">
        <v>2232</v>
      </c>
      <c r="J447" s="423">
        <v>1809</v>
      </c>
      <c r="K447" s="423">
        <v>1496</v>
      </c>
      <c r="L447" s="447">
        <v>0.23383084577114399</v>
      </c>
      <c r="M447" s="427">
        <v>952</v>
      </c>
      <c r="N447" s="423">
        <v>759</v>
      </c>
      <c r="O447" s="423">
        <v>420</v>
      </c>
      <c r="P447" s="447">
        <v>0.25428194993412401</v>
      </c>
    </row>
    <row r="448" spans="1:16" s="63" customFormat="1" ht="12" x14ac:dyDescent="0.2">
      <c r="A448" s="453" t="s">
        <v>11192</v>
      </c>
      <c r="B448" s="454"/>
      <c r="C448" s="454" t="s">
        <v>250</v>
      </c>
      <c r="D448" s="454" t="s">
        <v>20610</v>
      </c>
      <c r="E448" s="455"/>
      <c r="F448" s="455" t="s">
        <v>11191</v>
      </c>
      <c r="G448" s="454" t="s">
        <v>20611</v>
      </c>
      <c r="H448" s="456" t="s">
        <v>8559</v>
      </c>
      <c r="I448" s="427">
        <v>2212</v>
      </c>
      <c r="J448" s="423">
        <v>2289</v>
      </c>
      <c r="K448" s="423">
        <v>1472</v>
      </c>
      <c r="L448" s="447">
        <v>-3.3639143730886799E-2</v>
      </c>
      <c r="M448" s="427">
        <v>818</v>
      </c>
      <c r="N448" s="423">
        <v>662</v>
      </c>
      <c r="O448" s="423">
        <v>683</v>
      </c>
      <c r="P448" s="447">
        <v>0.23564954682779499</v>
      </c>
    </row>
    <row r="449" spans="1:16" s="63" customFormat="1" ht="12" x14ac:dyDescent="0.2">
      <c r="A449" s="453" t="s">
        <v>11648</v>
      </c>
      <c r="B449" s="454" t="s">
        <v>9516</v>
      </c>
      <c r="C449" s="454" t="s">
        <v>252</v>
      </c>
      <c r="D449" s="454" t="s">
        <v>19991</v>
      </c>
      <c r="E449" s="455" t="s">
        <v>11647</v>
      </c>
      <c r="F449" s="455"/>
      <c r="G449" s="454" t="s">
        <v>19232</v>
      </c>
      <c r="H449" s="456" t="s">
        <v>8559</v>
      </c>
      <c r="I449" s="427">
        <v>2190</v>
      </c>
      <c r="J449" s="423">
        <v>2048</v>
      </c>
      <c r="K449" s="423">
        <v>1562</v>
      </c>
      <c r="L449" s="447">
        <v>6.93359375E-2</v>
      </c>
      <c r="M449" s="427">
        <v>2448</v>
      </c>
      <c r="N449" s="423">
        <v>2652</v>
      </c>
      <c r="O449" s="423">
        <v>2453</v>
      </c>
      <c r="P449" s="447">
        <v>-7.69230769230769E-2</v>
      </c>
    </row>
    <row r="450" spans="1:16" s="63" customFormat="1" ht="12" x14ac:dyDescent="0.2">
      <c r="A450" s="453" t="s">
        <v>13752</v>
      </c>
      <c r="B450" s="454"/>
      <c r="C450" s="454" t="s">
        <v>257</v>
      </c>
      <c r="D450" s="454" t="s">
        <v>20016</v>
      </c>
      <c r="E450" s="455"/>
      <c r="F450" s="455" t="s">
        <v>13751</v>
      </c>
      <c r="G450" s="454" t="s">
        <v>19841</v>
      </c>
      <c r="H450" s="456" t="s">
        <v>8559</v>
      </c>
      <c r="I450" s="427">
        <v>2141</v>
      </c>
      <c r="J450" s="423">
        <v>1837</v>
      </c>
      <c r="K450" s="423">
        <v>885</v>
      </c>
      <c r="L450" s="447">
        <v>0.165487207403375</v>
      </c>
      <c r="M450" s="427">
        <v>891</v>
      </c>
      <c r="N450" s="423">
        <v>723</v>
      </c>
      <c r="O450" s="423">
        <v>488</v>
      </c>
      <c r="P450" s="447">
        <v>0.232365145228216</v>
      </c>
    </row>
    <row r="451" spans="1:16" s="63" customFormat="1" ht="12" x14ac:dyDescent="0.2">
      <c r="A451" s="453" t="s">
        <v>10766</v>
      </c>
      <c r="B451" s="454"/>
      <c r="C451" s="454" t="s">
        <v>258</v>
      </c>
      <c r="D451" s="454" t="s">
        <v>20219</v>
      </c>
      <c r="E451" s="455"/>
      <c r="F451" s="455" t="s">
        <v>10765</v>
      </c>
      <c r="G451" s="454" t="s">
        <v>20220</v>
      </c>
      <c r="H451" s="456" t="s">
        <v>8559</v>
      </c>
      <c r="I451" s="427">
        <v>2137</v>
      </c>
      <c r="J451" s="423">
        <v>1812</v>
      </c>
      <c r="K451" s="423">
        <v>1421</v>
      </c>
      <c r="L451" s="447">
        <v>0.179359823399559</v>
      </c>
      <c r="M451" s="427">
        <v>3504</v>
      </c>
      <c r="N451" s="423">
        <v>3328</v>
      </c>
      <c r="O451" s="423">
        <v>2457</v>
      </c>
      <c r="P451" s="447">
        <v>5.2884615384615398E-2</v>
      </c>
    </row>
    <row r="452" spans="1:16" s="63" customFormat="1" ht="12" x14ac:dyDescent="0.2">
      <c r="A452" s="453" t="s">
        <v>11242</v>
      </c>
      <c r="B452" s="454"/>
      <c r="C452" s="454" t="s">
        <v>258</v>
      </c>
      <c r="D452" s="454" t="s">
        <v>18724</v>
      </c>
      <c r="E452" s="455"/>
      <c r="F452" s="455" t="s">
        <v>11241</v>
      </c>
      <c r="G452" s="454" t="s">
        <v>19452</v>
      </c>
      <c r="H452" s="456" t="s">
        <v>8559</v>
      </c>
      <c r="I452" s="427">
        <v>2106</v>
      </c>
      <c r="J452" s="423">
        <v>2248</v>
      </c>
      <c r="K452" s="423">
        <v>1110</v>
      </c>
      <c r="L452" s="447">
        <v>-6.3167259786476901E-2</v>
      </c>
      <c r="M452" s="427">
        <v>947</v>
      </c>
      <c r="N452" s="423">
        <v>892</v>
      </c>
      <c r="O452" s="423">
        <v>577</v>
      </c>
      <c r="P452" s="447">
        <v>6.1659192825112001E-2</v>
      </c>
    </row>
    <row r="453" spans="1:16" s="63" customFormat="1" ht="12" x14ac:dyDescent="0.2">
      <c r="A453" s="453" t="s">
        <v>14662</v>
      </c>
      <c r="B453" s="454"/>
      <c r="C453" s="454" t="s">
        <v>254</v>
      </c>
      <c r="D453" s="454" t="s">
        <v>17807</v>
      </c>
      <c r="E453" s="455"/>
      <c r="F453" s="455" t="s">
        <v>14661</v>
      </c>
      <c r="G453" s="454" t="s">
        <v>19549</v>
      </c>
      <c r="H453" s="456" t="s">
        <v>8559</v>
      </c>
      <c r="I453" s="427">
        <v>2101</v>
      </c>
      <c r="J453" s="423">
        <v>1809</v>
      </c>
      <c r="K453" s="423">
        <v>1353</v>
      </c>
      <c r="L453" s="447">
        <v>0.16141514648977301</v>
      </c>
      <c r="M453" s="427">
        <v>929</v>
      </c>
      <c r="N453" s="423">
        <v>834</v>
      </c>
      <c r="O453" s="423">
        <v>705</v>
      </c>
      <c r="P453" s="447">
        <v>0.113908872901679</v>
      </c>
    </row>
    <row r="454" spans="1:16" s="63" customFormat="1" ht="12" x14ac:dyDescent="0.2">
      <c r="A454" s="453" t="s">
        <v>10891</v>
      </c>
      <c r="B454" s="454"/>
      <c r="C454" s="454" t="s">
        <v>257</v>
      </c>
      <c r="D454" s="454" t="s">
        <v>18793</v>
      </c>
      <c r="E454" s="455"/>
      <c r="F454" s="455" t="s">
        <v>10890</v>
      </c>
      <c r="G454" s="454" t="s">
        <v>19505</v>
      </c>
      <c r="H454" s="456" t="s">
        <v>8559</v>
      </c>
      <c r="I454" s="427">
        <v>2080</v>
      </c>
      <c r="J454" s="423">
        <v>1352</v>
      </c>
      <c r="K454" s="423">
        <v>618</v>
      </c>
      <c r="L454" s="447">
        <v>0.53846153846153899</v>
      </c>
      <c r="M454" s="427">
        <v>969</v>
      </c>
      <c r="N454" s="423">
        <v>641</v>
      </c>
      <c r="O454" s="423">
        <v>385</v>
      </c>
      <c r="P454" s="447">
        <v>0.51170046801872104</v>
      </c>
    </row>
    <row r="455" spans="1:16" s="63" customFormat="1" ht="12" x14ac:dyDescent="0.2">
      <c r="A455" s="453" t="s">
        <v>11709</v>
      </c>
      <c r="B455" s="454" t="s">
        <v>9629</v>
      </c>
      <c r="C455" s="454" t="s">
        <v>371</v>
      </c>
      <c r="D455" s="454" t="s">
        <v>21024</v>
      </c>
      <c r="E455" s="455" t="s">
        <v>11708</v>
      </c>
      <c r="F455" s="455"/>
      <c r="G455" s="454" t="s">
        <v>19358</v>
      </c>
      <c r="H455" s="456" t="s">
        <v>8559</v>
      </c>
      <c r="I455" s="427">
        <v>2009</v>
      </c>
      <c r="J455" s="423">
        <v>1718</v>
      </c>
      <c r="K455" s="423">
        <v>1019</v>
      </c>
      <c r="L455" s="447">
        <v>0.16938300349243299</v>
      </c>
      <c r="M455" s="427">
        <v>2413</v>
      </c>
      <c r="N455" s="423">
        <v>2260</v>
      </c>
      <c r="O455" s="423">
        <v>1842</v>
      </c>
      <c r="P455" s="447">
        <v>6.7699115044247901E-2</v>
      </c>
    </row>
    <row r="456" spans="1:16" s="63" customFormat="1" ht="12" x14ac:dyDescent="0.2">
      <c r="A456" s="453" t="s">
        <v>13509</v>
      </c>
      <c r="B456" s="454"/>
      <c r="C456" s="454" t="s">
        <v>371</v>
      </c>
      <c r="D456" s="454" t="s">
        <v>17017</v>
      </c>
      <c r="E456" s="455" t="s">
        <v>13508</v>
      </c>
      <c r="F456" s="455"/>
      <c r="G456" s="454" t="s">
        <v>12729</v>
      </c>
      <c r="H456" s="456" t="s">
        <v>8559</v>
      </c>
      <c r="I456" s="427">
        <v>1975</v>
      </c>
      <c r="J456" s="423">
        <v>1816</v>
      </c>
      <c r="K456" s="423">
        <v>1079</v>
      </c>
      <c r="L456" s="447">
        <v>8.7555066079295196E-2</v>
      </c>
      <c r="M456" s="427">
        <v>1245</v>
      </c>
      <c r="N456" s="423">
        <v>1203</v>
      </c>
      <c r="O456" s="423">
        <v>268</v>
      </c>
      <c r="P456" s="447">
        <v>3.4912718204488803E-2</v>
      </c>
    </row>
    <row r="457" spans="1:16" s="63" customFormat="1" ht="12" x14ac:dyDescent="0.2">
      <c r="A457" s="453" t="s">
        <v>11236</v>
      </c>
      <c r="B457" s="454"/>
      <c r="C457" s="454" t="s">
        <v>255</v>
      </c>
      <c r="D457" s="454" t="s">
        <v>21780</v>
      </c>
      <c r="E457" s="455"/>
      <c r="F457" s="455" t="s">
        <v>11235</v>
      </c>
      <c r="G457" s="454" t="s">
        <v>21781</v>
      </c>
      <c r="H457" s="456" t="s">
        <v>8559</v>
      </c>
      <c r="I457" s="427">
        <v>1970</v>
      </c>
      <c r="J457" s="423">
        <v>127</v>
      </c>
      <c r="K457" s="423">
        <v>1165</v>
      </c>
      <c r="L457" s="447">
        <v>14.511811023622</v>
      </c>
      <c r="M457" s="427">
        <v>889</v>
      </c>
      <c r="N457" s="423">
        <v>642</v>
      </c>
      <c r="O457" s="423">
        <v>371</v>
      </c>
      <c r="P457" s="447">
        <v>0.38473520249221199</v>
      </c>
    </row>
    <row r="458" spans="1:16" s="63" customFormat="1" ht="12" x14ac:dyDescent="0.2">
      <c r="A458" s="453" t="s">
        <v>14675</v>
      </c>
      <c r="B458" s="454"/>
      <c r="C458" s="454" t="s">
        <v>372</v>
      </c>
      <c r="D458" s="454" t="s">
        <v>20400</v>
      </c>
      <c r="E458" s="455"/>
      <c r="F458" s="455" t="s">
        <v>14674</v>
      </c>
      <c r="G458" s="454" t="s">
        <v>20401</v>
      </c>
      <c r="H458" s="456" t="s">
        <v>8559</v>
      </c>
      <c r="I458" s="427">
        <v>1969</v>
      </c>
      <c r="J458" s="423">
        <v>2437</v>
      </c>
      <c r="K458" s="423">
        <v>205</v>
      </c>
      <c r="L458" s="447">
        <v>-0.192039392695938</v>
      </c>
      <c r="M458" s="427">
        <v>202</v>
      </c>
      <c r="N458" s="423">
        <v>231</v>
      </c>
      <c r="O458" s="423">
        <v>82</v>
      </c>
      <c r="P458" s="447">
        <v>-0.12554112554112601</v>
      </c>
    </row>
    <row r="459" spans="1:16" s="63" customFormat="1" ht="12" x14ac:dyDescent="0.2">
      <c r="A459" s="453" t="s">
        <v>14536</v>
      </c>
      <c r="B459" s="454"/>
      <c r="C459" s="454" t="s">
        <v>14925</v>
      </c>
      <c r="D459" s="454" t="s">
        <v>18677</v>
      </c>
      <c r="E459" s="455"/>
      <c r="F459" s="455" t="s">
        <v>14535</v>
      </c>
      <c r="G459" s="454" t="s">
        <v>18678</v>
      </c>
      <c r="H459" s="456" t="s">
        <v>8559</v>
      </c>
      <c r="I459" s="427">
        <v>1957</v>
      </c>
      <c r="J459" s="423">
        <v>1628</v>
      </c>
      <c r="K459" s="423">
        <v>414</v>
      </c>
      <c r="L459" s="447">
        <v>0.202088452088452</v>
      </c>
      <c r="M459" s="427">
        <v>1506</v>
      </c>
      <c r="N459" s="423">
        <v>1155</v>
      </c>
      <c r="O459" s="423">
        <v>407</v>
      </c>
      <c r="P459" s="447">
        <v>0.303896103896104</v>
      </c>
    </row>
    <row r="460" spans="1:16" s="63" customFormat="1" ht="12" x14ac:dyDescent="0.2">
      <c r="A460" s="453" t="s">
        <v>10827</v>
      </c>
      <c r="B460" s="454"/>
      <c r="C460" s="454" t="s">
        <v>253</v>
      </c>
      <c r="D460" s="454" t="s">
        <v>20637</v>
      </c>
      <c r="E460" s="455"/>
      <c r="F460" s="455" t="s">
        <v>10826</v>
      </c>
      <c r="G460" s="454" t="s">
        <v>20638</v>
      </c>
      <c r="H460" s="456" t="s">
        <v>8559</v>
      </c>
      <c r="I460" s="427">
        <v>1948</v>
      </c>
      <c r="J460" s="423">
        <v>1621</v>
      </c>
      <c r="K460" s="423">
        <v>691</v>
      </c>
      <c r="L460" s="447">
        <v>0.20172732880937699</v>
      </c>
      <c r="M460" s="427">
        <v>1118</v>
      </c>
      <c r="N460" s="423">
        <v>712</v>
      </c>
      <c r="O460" s="423">
        <v>369</v>
      </c>
      <c r="P460" s="447">
        <v>0.57022471910112404</v>
      </c>
    </row>
    <row r="461" spans="1:16" s="63" customFormat="1" ht="12" x14ac:dyDescent="0.2">
      <c r="A461" s="453" t="s">
        <v>14701</v>
      </c>
      <c r="B461" s="454" t="s">
        <v>13002</v>
      </c>
      <c r="C461" s="454" t="s">
        <v>263</v>
      </c>
      <c r="D461" s="454" t="s">
        <v>20317</v>
      </c>
      <c r="E461" s="455" t="s">
        <v>14700</v>
      </c>
      <c r="F461" s="455"/>
      <c r="G461" s="454" t="s">
        <v>20318</v>
      </c>
      <c r="H461" s="456" t="s">
        <v>8559</v>
      </c>
      <c r="I461" s="427">
        <v>1921</v>
      </c>
      <c r="J461" s="423">
        <v>1428</v>
      </c>
      <c r="K461" s="423">
        <v>1422</v>
      </c>
      <c r="L461" s="447">
        <v>0.34523809523809501</v>
      </c>
      <c r="M461" s="427">
        <v>4269</v>
      </c>
      <c r="N461" s="423">
        <v>3621</v>
      </c>
      <c r="O461" s="423">
        <v>2428</v>
      </c>
      <c r="P461" s="447">
        <v>0.17895608947804501</v>
      </c>
    </row>
    <row r="462" spans="1:16" s="63" customFormat="1" ht="12" x14ac:dyDescent="0.2">
      <c r="A462" s="453" t="s">
        <v>13958</v>
      </c>
      <c r="B462" s="454"/>
      <c r="C462" s="454" t="s">
        <v>257</v>
      </c>
      <c r="D462" s="454" t="s">
        <v>21789</v>
      </c>
      <c r="E462" s="455"/>
      <c r="F462" s="455" t="s">
        <v>13957</v>
      </c>
      <c r="G462" s="454" t="s">
        <v>21790</v>
      </c>
      <c r="H462" s="456" t="s">
        <v>8559</v>
      </c>
      <c r="I462" s="427">
        <v>1909</v>
      </c>
      <c r="J462" s="423">
        <v>1923</v>
      </c>
      <c r="K462" s="423">
        <v>657</v>
      </c>
      <c r="L462" s="447">
        <v>-7.2802912116484196E-3</v>
      </c>
      <c r="M462" s="427">
        <v>265</v>
      </c>
      <c r="N462" s="423">
        <v>106</v>
      </c>
      <c r="O462" s="423">
        <v>80</v>
      </c>
      <c r="P462" s="447">
        <v>1.5</v>
      </c>
    </row>
    <row r="463" spans="1:16" s="63" customFormat="1" ht="12" x14ac:dyDescent="0.2">
      <c r="A463" s="453" t="s">
        <v>10798</v>
      </c>
      <c r="B463" s="454"/>
      <c r="C463" s="454" t="s">
        <v>14925</v>
      </c>
      <c r="D463" s="454" t="s">
        <v>20422</v>
      </c>
      <c r="E463" s="455"/>
      <c r="F463" s="455" t="s">
        <v>10797</v>
      </c>
      <c r="G463" s="454" t="s">
        <v>20423</v>
      </c>
      <c r="H463" s="456" t="s">
        <v>8559</v>
      </c>
      <c r="I463" s="427">
        <v>1891</v>
      </c>
      <c r="J463" s="423">
        <v>1159</v>
      </c>
      <c r="K463" s="423">
        <v>241</v>
      </c>
      <c r="L463" s="447">
        <v>0.63157894736842102</v>
      </c>
      <c r="M463" s="427">
        <v>497</v>
      </c>
      <c r="N463" s="423">
        <v>229</v>
      </c>
      <c r="O463" s="423">
        <v>107</v>
      </c>
      <c r="P463" s="447">
        <v>1.1703056768558999</v>
      </c>
    </row>
    <row r="464" spans="1:16" s="63" customFormat="1" ht="12" x14ac:dyDescent="0.2">
      <c r="A464" s="453" t="s">
        <v>10677</v>
      </c>
      <c r="B464" s="454"/>
      <c r="C464" s="454" t="s">
        <v>14925</v>
      </c>
      <c r="D464" s="454" t="s">
        <v>19550</v>
      </c>
      <c r="E464" s="455"/>
      <c r="F464" s="455" t="s">
        <v>10676</v>
      </c>
      <c r="G464" s="454" t="s">
        <v>8858</v>
      </c>
      <c r="H464" s="456" t="s">
        <v>8559</v>
      </c>
      <c r="I464" s="427">
        <v>1891</v>
      </c>
      <c r="J464" s="423">
        <v>1568</v>
      </c>
      <c r="K464" s="423">
        <v>1077</v>
      </c>
      <c r="L464" s="447">
        <v>0.20599489795918399</v>
      </c>
      <c r="M464" s="427">
        <v>1799</v>
      </c>
      <c r="N464" s="423">
        <v>1498</v>
      </c>
      <c r="O464" s="423">
        <v>1101</v>
      </c>
      <c r="P464" s="447">
        <v>0.200934579439252</v>
      </c>
    </row>
    <row r="465" spans="1:16" s="63" customFormat="1" ht="12" x14ac:dyDescent="0.2">
      <c r="A465" s="453" t="s">
        <v>12166</v>
      </c>
      <c r="B465" s="454" t="s">
        <v>9598</v>
      </c>
      <c r="C465" s="454" t="s">
        <v>253</v>
      </c>
      <c r="D465" s="454" t="s">
        <v>20151</v>
      </c>
      <c r="E465" s="455" t="s">
        <v>12165</v>
      </c>
      <c r="F465" s="455"/>
      <c r="G465" s="454" t="s">
        <v>20152</v>
      </c>
      <c r="H465" s="456" t="s">
        <v>8559</v>
      </c>
      <c r="I465" s="427">
        <v>1882</v>
      </c>
      <c r="J465" s="423">
        <v>1324</v>
      </c>
      <c r="K465" s="423">
        <v>915</v>
      </c>
      <c r="L465" s="447">
        <v>0.42145015105740202</v>
      </c>
      <c r="M465" s="427">
        <v>864</v>
      </c>
      <c r="N465" s="423">
        <v>771</v>
      </c>
      <c r="O465" s="423">
        <v>433</v>
      </c>
      <c r="P465" s="447">
        <v>0.12062256809338499</v>
      </c>
    </row>
    <row r="466" spans="1:16" s="63" customFormat="1" ht="12" x14ac:dyDescent="0.2">
      <c r="A466" s="453" t="s">
        <v>13300</v>
      </c>
      <c r="B466" s="454" t="s">
        <v>9231</v>
      </c>
      <c r="C466" s="454" t="s">
        <v>14925</v>
      </c>
      <c r="D466" s="454" t="s">
        <v>21534</v>
      </c>
      <c r="E466" s="455" t="s">
        <v>13299</v>
      </c>
      <c r="F466" s="455"/>
      <c r="G466" s="454" t="s">
        <v>21535</v>
      </c>
      <c r="H466" s="456" t="s">
        <v>8559</v>
      </c>
      <c r="I466" s="427">
        <v>1868</v>
      </c>
      <c r="J466" s="423">
        <v>1168</v>
      </c>
      <c r="K466" s="423">
        <v>1230</v>
      </c>
      <c r="L466" s="447">
        <v>0.59931506849315097</v>
      </c>
      <c r="M466" s="427">
        <v>1803</v>
      </c>
      <c r="N466" s="423">
        <v>1827</v>
      </c>
      <c r="O466" s="423">
        <v>831</v>
      </c>
      <c r="P466" s="447">
        <v>-1.3136288998357899E-2</v>
      </c>
    </row>
    <row r="467" spans="1:16" s="63" customFormat="1" ht="12" x14ac:dyDescent="0.2">
      <c r="A467" s="453" t="s">
        <v>11136</v>
      </c>
      <c r="B467" s="454"/>
      <c r="C467" s="454" t="s">
        <v>253</v>
      </c>
      <c r="D467" s="454" t="s">
        <v>18748</v>
      </c>
      <c r="E467" s="455"/>
      <c r="F467" s="455" t="s">
        <v>11135</v>
      </c>
      <c r="G467" s="454" t="s">
        <v>19473</v>
      </c>
      <c r="H467" s="456" t="s">
        <v>8559</v>
      </c>
      <c r="I467" s="427">
        <v>1867</v>
      </c>
      <c r="J467" s="423">
        <v>1633</v>
      </c>
      <c r="K467" s="423">
        <v>1158</v>
      </c>
      <c r="L467" s="447">
        <v>0.143294549908145</v>
      </c>
      <c r="M467" s="427">
        <v>417</v>
      </c>
      <c r="N467" s="423">
        <v>346</v>
      </c>
      <c r="O467" s="423">
        <v>169</v>
      </c>
      <c r="P467" s="447">
        <v>0.205202312138728</v>
      </c>
    </row>
    <row r="468" spans="1:16" s="63" customFormat="1" ht="12" x14ac:dyDescent="0.2">
      <c r="A468" s="453" t="s">
        <v>14441</v>
      </c>
      <c r="B468" s="454" t="s">
        <v>11811</v>
      </c>
      <c r="C468" s="454" t="s">
        <v>252</v>
      </c>
      <c r="D468" s="454" t="s">
        <v>18375</v>
      </c>
      <c r="E468" s="455" t="s">
        <v>14440</v>
      </c>
      <c r="F468" s="455"/>
      <c r="G468" s="454" t="s">
        <v>19269</v>
      </c>
      <c r="H468" s="456" t="s">
        <v>8559</v>
      </c>
      <c r="I468" s="427">
        <v>1852</v>
      </c>
      <c r="J468" s="423">
        <v>1652</v>
      </c>
      <c r="K468" s="423">
        <v>1228</v>
      </c>
      <c r="L468" s="447">
        <v>0.12106537530266299</v>
      </c>
      <c r="M468" s="427">
        <v>1847</v>
      </c>
      <c r="N468" s="423">
        <v>1669</v>
      </c>
      <c r="O468" s="423">
        <v>1406</v>
      </c>
      <c r="P468" s="447">
        <v>0.10665068903534999</v>
      </c>
    </row>
    <row r="469" spans="1:16" s="63" customFormat="1" ht="12" x14ac:dyDescent="0.2">
      <c r="A469" s="453" t="s">
        <v>11134</v>
      </c>
      <c r="B469" s="454"/>
      <c r="C469" s="454" t="s">
        <v>252</v>
      </c>
      <c r="D469" s="454" t="s">
        <v>21139</v>
      </c>
      <c r="E469" s="455"/>
      <c r="F469" s="455" t="s">
        <v>11133</v>
      </c>
      <c r="G469" s="454" t="s">
        <v>18749</v>
      </c>
      <c r="H469" s="456" t="s">
        <v>8559</v>
      </c>
      <c r="I469" s="427">
        <v>1852</v>
      </c>
      <c r="J469" s="423">
        <v>1528</v>
      </c>
      <c r="K469" s="423">
        <v>1709</v>
      </c>
      <c r="L469" s="447">
        <v>0.21204188481675401</v>
      </c>
      <c r="M469" s="427">
        <v>920</v>
      </c>
      <c r="N469" s="423">
        <v>820</v>
      </c>
      <c r="O469" s="423">
        <v>528</v>
      </c>
      <c r="P469" s="447">
        <v>0.12195121951219499</v>
      </c>
    </row>
    <row r="470" spans="1:16" s="63" customFormat="1" ht="12" x14ac:dyDescent="0.2">
      <c r="A470" s="453" t="s">
        <v>14304</v>
      </c>
      <c r="B470" s="454" t="s">
        <v>9636</v>
      </c>
      <c r="C470" s="454" t="s">
        <v>254</v>
      </c>
      <c r="D470" s="454" t="s">
        <v>21569</v>
      </c>
      <c r="E470" s="455" t="s">
        <v>14303</v>
      </c>
      <c r="F470" s="455"/>
      <c r="G470" s="454" t="s">
        <v>21570</v>
      </c>
      <c r="H470" s="456" t="s">
        <v>8559</v>
      </c>
      <c r="I470" s="427">
        <v>1848</v>
      </c>
      <c r="J470" s="423">
        <v>1950</v>
      </c>
      <c r="K470" s="423">
        <v>1446</v>
      </c>
      <c r="L470" s="447">
        <v>-5.2307692307692298E-2</v>
      </c>
      <c r="M470" s="427">
        <v>3598</v>
      </c>
      <c r="N470" s="423">
        <v>3410</v>
      </c>
      <c r="O470" s="423">
        <v>2498</v>
      </c>
      <c r="P470" s="447">
        <v>5.5131964809384197E-2</v>
      </c>
    </row>
    <row r="471" spans="1:16" s="63" customFormat="1" ht="12" x14ac:dyDescent="0.2">
      <c r="A471" s="453" t="s">
        <v>11445</v>
      </c>
      <c r="B471" s="454"/>
      <c r="C471" s="454" t="s">
        <v>254</v>
      </c>
      <c r="D471" s="454" t="s">
        <v>20395</v>
      </c>
      <c r="E471" s="455"/>
      <c r="F471" s="455" t="s">
        <v>11444</v>
      </c>
      <c r="G471" s="454" t="s">
        <v>19283</v>
      </c>
      <c r="H471" s="456" t="s">
        <v>8559</v>
      </c>
      <c r="I471" s="427">
        <v>1835</v>
      </c>
      <c r="J471" s="423">
        <v>1733</v>
      </c>
      <c r="K471" s="423">
        <v>1295</v>
      </c>
      <c r="L471" s="447">
        <v>5.8857472590882802E-2</v>
      </c>
      <c r="M471" s="427">
        <v>617</v>
      </c>
      <c r="N471" s="423">
        <v>608</v>
      </c>
      <c r="O471" s="423">
        <v>373</v>
      </c>
      <c r="P471" s="447">
        <v>1.48026315789473E-2</v>
      </c>
    </row>
    <row r="472" spans="1:16" s="63" customFormat="1" ht="12" x14ac:dyDescent="0.2">
      <c r="A472" s="453" t="s">
        <v>14474</v>
      </c>
      <c r="B472" s="454"/>
      <c r="C472" s="454" t="s">
        <v>252</v>
      </c>
      <c r="D472" s="454" t="s">
        <v>21129</v>
      </c>
      <c r="E472" s="455"/>
      <c r="F472" s="455" t="s">
        <v>14473</v>
      </c>
      <c r="G472" s="454" t="s">
        <v>19311</v>
      </c>
      <c r="H472" s="456" t="s">
        <v>8559</v>
      </c>
      <c r="I472" s="427">
        <v>1822</v>
      </c>
      <c r="J472" s="423">
        <v>1737</v>
      </c>
      <c r="K472" s="423">
        <v>628</v>
      </c>
      <c r="L472" s="447">
        <v>4.8934945308002402E-2</v>
      </c>
      <c r="M472" s="427">
        <v>1867</v>
      </c>
      <c r="N472" s="423">
        <v>1732</v>
      </c>
      <c r="O472" s="423">
        <v>974</v>
      </c>
      <c r="P472" s="447">
        <v>7.7944572748267896E-2</v>
      </c>
    </row>
    <row r="473" spans="1:16" s="63" customFormat="1" ht="12" x14ac:dyDescent="0.2">
      <c r="A473" s="453" t="s">
        <v>14472</v>
      </c>
      <c r="B473" s="454" t="s">
        <v>9593</v>
      </c>
      <c r="C473" s="454" t="s">
        <v>254</v>
      </c>
      <c r="D473" s="454" t="s">
        <v>18525</v>
      </c>
      <c r="E473" s="455" t="s">
        <v>14471</v>
      </c>
      <c r="F473" s="455"/>
      <c r="G473" s="454" t="s">
        <v>19240</v>
      </c>
      <c r="H473" s="456" t="s">
        <v>8559</v>
      </c>
      <c r="I473" s="427">
        <v>1812</v>
      </c>
      <c r="J473" s="423">
        <v>4475</v>
      </c>
      <c r="K473" s="423">
        <v>1178</v>
      </c>
      <c r="L473" s="447">
        <v>-0.59508379888268204</v>
      </c>
      <c r="M473" s="427">
        <v>2398</v>
      </c>
      <c r="N473" s="423">
        <v>2984</v>
      </c>
      <c r="O473" s="423">
        <v>2443</v>
      </c>
      <c r="P473" s="447">
        <v>-0.196380697050938</v>
      </c>
    </row>
    <row r="474" spans="1:16" s="63" customFormat="1" ht="12" x14ac:dyDescent="0.2">
      <c r="A474" s="453" t="s">
        <v>11835</v>
      </c>
      <c r="B474" s="454" t="s">
        <v>9611</v>
      </c>
      <c r="C474" s="454" t="s">
        <v>371</v>
      </c>
      <c r="D474" s="454" t="s">
        <v>20168</v>
      </c>
      <c r="E474" s="455"/>
      <c r="F474" s="455" t="s">
        <v>11834</v>
      </c>
      <c r="G474" s="454" t="s">
        <v>20169</v>
      </c>
      <c r="H474" s="456" t="s">
        <v>8559</v>
      </c>
      <c r="I474" s="427">
        <v>1803</v>
      </c>
      <c r="J474" s="423">
        <v>1582</v>
      </c>
      <c r="K474" s="423">
        <v>1164</v>
      </c>
      <c r="L474" s="447">
        <v>0.139696586599241</v>
      </c>
      <c r="M474" s="427">
        <v>673</v>
      </c>
      <c r="N474" s="423">
        <v>590</v>
      </c>
      <c r="O474" s="423">
        <v>451</v>
      </c>
      <c r="P474" s="447">
        <v>0.140677966101695</v>
      </c>
    </row>
    <row r="475" spans="1:16" s="63" customFormat="1" ht="12" x14ac:dyDescent="0.2">
      <c r="A475" s="453" t="s">
        <v>10786</v>
      </c>
      <c r="B475" s="454"/>
      <c r="C475" s="454" t="s">
        <v>249</v>
      </c>
      <c r="D475" s="454" t="s">
        <v>17835</v>
      </c>
      <c r="E475" s="455"/>
      <c r="F475" s="455" t="s">
        <v>10785</v>
      </c>
      <c r="G475" s="454" t="s">
        <v>18216</v>
      </c>
      <c r="H475" s="456" t="s">
        <v>8559</v>
      </c>
      <c r="I475" s="427">
        <v>1796</v>
      </c>
      <c r="J475" s="423">
        <v>830</v>
      </c>
      <c r="K475" s="423">
        <v>796</v>
      </c>
      <c r="L475" s="447">
        <v>1.16385542168675</v>
      </c>
      <c r="M475" s="427">
        <v>84</v>
      </c>
      <c r="N475" s="423">
        <v>45</v>
      </c>
      <c r="O475" s="423">
        <v>33</v>
      </c>
      <c r="P475" s="447">
        <v>0.86666666666666703</v>
      </c>
    </row>
    <row r="476" spans="1:16" s="63" customFormat="1" ht="12" x14ac:dyDescent="0.2">
      <c r="A476" s="453" t="s">
        <v>12307</v>
      </c>
      <c r="B476" s="454" t="s">
        <v>11637</v>
      </c>
      <c r="C476" s="454" t="s">
        <v>254</v>
      </c>
      <c r="D476" s="454" t="s">
        <v>21561</v>
      </c>
      <c r="E476" s="455" t="s">
        <v>12306</v>
      </c>
      <c r="F476" s="455"/>
      <c r="G476" s="454" t="s">
        <v>19233</v>
      </c>
      <c r="H476" s="456" t="s">
        <v>8559</v>
      </c>
      <c r="I476" s="427">
        <v>1786</v>
      </c>
      <c r="J476" s="423">
        <v>1661</v>
      </c>
      <c r="K476" s="423">
        <v>1272</v>
      </c>
      <c r="L476" s="447">
        <v>7.52558699578567E-2</v>
      </c>
      <c r="M476" s="427">
        <v>125</v>
      </c>
      <c r="N476" s="423">
        <v>121</v>
      </c>
      <c r="O476" s="423">
        <v>64</v>
      </c>
      <c r="P476" s="447">
        <v>3.3057851239669298E-2</v>
      </c>
    </row>
    <row r="477" spans="1:16" s="63" customFormat="1" ht="12" x14ac:dyDescent="0.2">
      <c r="A477" s="453" t="s">
        <v>14017</v>
      </c>
      <c r="B477" s="454"/>
      <c r="C477" s="454" t="s">
        <v>250</v>
      </c>
      <c r="D477" s="454" t="s">
        <v>21141</v>
      </c>
      <c r="E477" s="455"/>
      <c r="F477" s="455" t="s">
        <v>14016</v>
      </c>
      <c r="G477" s="454" t="s">
        <v>21142</v>
      </c>
      <c r="H477" s="456" t="s">
        <v>8559</v>
      </c>
      <c r="I477" s="427">
        <v>1779</v>
      </c>
      <c r="J477" s="423">
        <v>10154</v>
      </c>
      <c r="K477" s="423">
        <v>7387</v>
      </c>
      <c r="L477" s="447">
        <v>-0.82479810911955898</v>
      </c>
      <c r="M477" s="427">
        <v>4664</v>
      </c>
      <c r="N477" s="423">
        <v>5543</v>
      </c>
      <c r="O477" s="423">
        <v>3692</v>
      </c>
      <c r="P477" s="447">
        <v>-0.15857838715497</v>
      </c>
    </row>
    <row r="478" spans="1:16" s="63" customFormat="1" ht="12" x14ac:dyDescent="0.2">
      <c r="A478" s="453" t="s">
        <v>14111</v>
      </c>
      <c r="B478" s="454"/>
      <c r="C478" s="454" t="s">
        <v>372</v>
      </c>
      <c r="D478" s="454" t="s">
        <v>18769</v>
      </c>
      <c r="E478" s="455"/>
      <c r="F478" s="455" t="s">
        <v>14110</v>
      </c>
      <c r="G478" s="454" t="s">
        <v>19490</v>
      </c>
      <c r="H478" s="456" t="s">
        <v>8559</v>
      </c>
      <c r="I478" s="427">
        <v>1779</v>
      </c>
      <c r="J478" s="423">
        <v>1347</v>
      </c>
      <c r="K478" s="423">
        <v>1056</v>
      </c>
      <c r="L478" s="447">
        <v>0.32071269487750598</v>
      </c>
      <c r="M478" s="427">
        <v>1167</v>
      </c>
      <c r="N478" s="423">
        <v>912</v>
      </c>
      <c r="O478" s="423">
        <v>907</v>
      </c>
      <c r="P478" s="447">
        <v>0.27960526315789502</v>
      </c>
    </row>
    <row r="479" spans="1:16" s="63" customFormat="1" ht="12" x14ac:dyDescent="0.2">
      <c r="A479" s="453" t="s">
        <v>11854</v>
      </c>
      <c r="B479" s="454" t="s">
        <v>10392</v>
      </c>
      <c r="C479" s="454" t="s">
        <v>255</v>
      </c>
      <c r="D479" s="454" t="s">
        <v>17270</v>
      </c>
      <c r="E479" s="455" t="s">
        <v>11853</v>
      </c>
      <c r="F479" s="455"/>
      <c r="G479" s="454" t="s">
        <v>19782</v>
      </c>
      <c r="H479" s="456" t="s">
        <v>8559</v>
      </c>
      <c r="I479" s="427">
        <v>1746</v>
      </c>
      <c r="J479" s="423">
        <v>1554</v>
      </c>
      <c r="K479" s="423">
        <v>1135</v>
      </c>
      <c r="L479" s="447">
        <v>0.123552123552124</v>
      </c>
      <c r="M479" s="427">
        <v>895</v>
      </c>
      <c r="N479" s="423">
        <v>773</v>
      </c>
      <c r="O479" s="423">
        <v>480</v>
      </c>
      <c r="P479" s="447">
        <v>0.15782664941785299</v>
      </c>
    </row>
    <row r="480" spans="1:16" s="63" customFormat="1" ht="12" x14ac:dyDescent="0.2">
      <c r="A480" s="453" t="s">
        <v>14605</v>
      </c>
      <c r="B480" s="454"/>
      <c r="C480" s="454" t="s">
        <v>253</v>
      </c>
      <c r="D480" s="454" t="s">
        <v>21536</v>
      </c>
      <c r="E480" s="455"/>
      <c r="F480" s="455" t="s">
        <v>14604</v>
      </c>
      <c r="G480" s="454" t="s">
        <v>21537</v>
      </c>
      <c r="H480" s="456" t="s">
        <v>8559</v>
      </c>
      <c r="I480" s="427">
        <v>1712</v>
      </c>
      <c r="J480" s="423">
        <v>1697</v>
      </c>
      <c r="K480" s="423">
        <v>2564</v>
      </c>
      <c r="L480" s="447">
        <v>8.8391278727164603E-3</v>
      </c>
      <c r="M480" s="427">
        <v>5850</v>
      </c>
      <c r="N480" s="423">
        <v>5687</v>
      </c>
      <c r="O480" s="423">
        <v>4103</v>
      </c>
      <c r="P480" s="447">
        <v>2.8661860383330399E-2</v>
      </c>
    </row>
    <row r="481" spans="1:16" s="63" customFormat="1" ht="12" x14ac:dyDescent="0.2">
      <c r="A481" s="453" t="s">
        <v>13081</v>
      </c>
      <c r="B481" s="454"/>
      <c r="C481" s="454" t="s">
        <v>257</v>
      </c>
      <c r="D481" s="454" t="s">
        <v>17833</v>
      </c>
      <c r="E481" s="455"/>
      <c r="F481" s="455" t="s">
        <v>13080</v>
      </c>
      <c r="G481" s="454" t="s">
        <v>19424</v>
      </c>
      <c r="H481" s="456" t="s">
        <v>8559</v>
      </c>
      <c r="I481" s="427">
        <v>1702</v>
      </c>
      <c r="J481" s="423">
        <v>1084</v>
      </c>
      <c r="K481" s="423">
        <v>865</v>
      </c>
      <c r="L481" s="447">
        <v>0.57011070110701101</v>
      </c>
      <c r="M481" s="427">
        <v>2841</v>
      </c>
      <c r="N481" s="423">
        <v>2524</v>
      </c>
      <c r="O481" s="423">
        <v>1735</v>
      </c>
      <c r="P481" s="447">
        <v>0.12559429477020601</v>
      </c>
    </row>
    <row r="482" spans="1:16" s="63" customFormat="1" ht="12" x14ac:dyDescent="0.2">
      <c r="A482" s="453" t="s">
        <v>14009</v>
      </c>
      <c r="B482" s="454"/>
      <c r="C482" s="454" t="s">
        <v>251</v>
      </c>
      <c r="D482" s="454" t="s">
        <v>17733</v>
      </c>
      <c r="E482" s="455"/>
      <c r="F482" s="455" t="s">
        <v>14008</v>
      </c>
      <c r="G482" s="454" t="s">
        <v>19444</v>
      </c>
      <c r="H482" s="456" t="s">
        <v>8559</v>
      </c>
      <c r="I482" s="427">
        <v>1687</v>
      </c>
      <c r="J482" s="423">
        <v>1895</v>
      </c>
      <c r="K482" s="423">
        <v>1104</v>
      </c>
      <c r="L482" s="447">
        <v>-0.10976253298153001</v>
      </c>
      <c r="M482" s="427">
        <v>2242</v>
      </c>
      <c r="N482" s="423">
        <v>2049</v>
      </c>
      <c r="O482" s="423">
        <v>1369</v>
      </c>
      <c r="P482" s="447">
        <v>9.4192288921425102E-2</v>
      </c>
    </row>
    <row r="483" spans="1:16" s="63" customFormat="1" ht="12" x14ac:dyDescent="0.2">
      <c r="A483" s="453" t="s">
        <v>12729</v>
      </c>
      <c r="B483" s="454"/>
      <c r="C483" s="454" t="s">
        <v>252</v>
      </c>
      <c r="D483" s="454" t="s">
        <v>19919</v>
      </c>
      <c r="E483" s="455" t="s">
        <v>12728</v>
      </c>
      <c r="F483" s="455"/>
      <c r="G483" s="454" t="s">
        <v>19199</v>
      </c>
      <c r="H483" s="456" t="s">
        <v>8559</v>
      </c>
      <c r="I483" s="427">
        <v>1679</v>
      </c>
      <c r="J483" s="423">
        <v>1678</v>
      </c>
      <c r="K483" s="423">
        <v>952</v>
      </c>
      <c r="L483" s="447">
        <v>5.9594755661507303E-4</v>
      </c>
      <c r="M483" s="427">
        <v>1841</v>
      </c>
      <c r="N483" s="423">
        <v>1643</v>
      </c>
      <c r="O483" s="423">
        <v>1131</v>
      </c>
      <c r="P483" s="447">
        <v>0.12051125989044401</v>
      </c>
    </row>
    <row r="484" spans="1:16" s="63" customFormat="1" ht="12" x14ac:dyDescent="0.2">
      <c r="A484" s="453" t="s">
        <v>14587</v>
      </c>
      <c r="B484" s="454" t="s">
        <v>12345</v>
      </c>
      <c r="C484" s="454" t="s">
        <v>251</v>
      </c>
      <c r="D484" s="454" t="s">
        <v>21619</v>
      </c>
      <c r="E484" s="455" t="s">
        <v>14586</v>
      </c>
      <c r="F484" s="455"/>
      <c r="G484" s="454" t="s">
        <v>21620</v>
      </c>
      <c r="H484" s="456" t="s">
        <v>8559</v>
      </c>
      <c r="I484" s="427">
        <v>1661</v>
      </c>
      <c r="J484" s="423">
        <v>1357</v>
      </c>
      <c r="K484" s="423">
        <v>896</v>
      </c>
      <c r="L484" s="447">
        <v>0.224023581429624</v>
      </c>
      <c r="M484" s="427">
        <v>1402</v>
      </c>
      <c r="N484" s="423">
        <v>1417</v>
      </c>
      <c r="O484" s="423">
        <v>1178</v>
      </c>
      <c r="P484" s="447">
        <v>-1.0585744530698601E-2</v>
      </c>
    </row>
    <row r="485" spans="1:16" s="63" customFormat="1" ht="12" x14ac:dyDescent="0.2">
      <c r="A485" s="453" t="s">
        <v>13937</v>
      </c>
      <c r="B485" s="454" t="s">
        <v>11652</v>
      </c>
      <c r="C485" s="454" t="s">
        <v>372</v>
      </c>
      <c r="D485" s="454" t="s">
        <v>20989</v>
      </c>
      <c r="E485" s="455" t="s">
        <v>13936</v>
      </c>
      <c r="F485" s="455"/>
      <c r="G485" s="454" t="s">
        <v>19335</v>
      </c>
      <c r="H485" s="456" t="s">
        <v>8559</v>
      </c>
      <c r="I485" s="427">
        <v>1652</v>
      </c>
      <c r="J485" s="423">
        <v>1833</v>
      </c>
      <c r="K485" s="423">
        <v>1446</v>
      </c>
      <c r="L485" s="447">
        <v>-9.8745226404800907E-2</v>
      </c>
      <c r="M485" s="427">
        <v>1467</v>
      </c>
      <c r="N485" s="423">
        <v>1364</v>
      </c>
      <c r="O485" s="423">
        <v>1010</v>
      </c>
      <c r="P485" s="447">
        <v>7.5513196480938405E-2</v>
      </c>
    </row>
    <row r="486" spans="1:16" s="63" customFormat="1" ht="12" x14ac:dyDescent="0.2">
      <c r="A486" s="453" t="s">
        <v>14705</v>
      </c>
      <c r="B486" s="454" t="s">
        <v>11575</v>
      </c>
      <c r="C486" s="454" t="s">
        <v>257</v>
      </c>
      <c r="D486" s="454" t="s">
        <v>18536</v>
      </c>
      <c r="E486" s="455" t="s">
        <v>14704</v>
      </c>
      <c r="F486" s="455"/>
      <c r="G486" s="454" t="s">
        <v>19257</v>
      </c>
      <c r="H486" s="456" t="s">
        <v>8559</v>
      </c>
      <c r="I486" s="427">
        <v>1650</v>
      </c>
      <c r="J486" s="423">
        <v>1379</v>
      </c>
      <c r="K486" s="423">
        <v>1080</v>
      </c>
      <c r="L486" s="447">
        <v>0.19651921682378501</v>
      </c>
      <c r="M486" s="427">
        <v>923</v>
      </c>
      <c r="N486" s="423">
        <v>904</v>
      </c>
      <c r="O486" s="423">
        <v>382</v>
      </c>
      <c r="P486" s="447">
        <v>2.10176991150441E-2</v>
      </c>
    </row>
    <row r="487" spans="1:16" s="63" customFormat="1" ht="12" x14ac:dyDescent="0.2">
      <c r="A487" s="453" t="s">
        <v>13811</v>
      </c>
      <c r="B487" s="454"/>
      <c r="C487" s="454" t="s">
        <v>372</v>
      </c>
      <c r="D487" s="454" t="s">
        <v>19819</v>
      </c>
      <c r="E487" s="455"/>
      <c r="F487" s="455" t="s">
        <v>13810</v>
      </c>
      <c r="G487" s="454" t="s">
        <v>19421</v>
      </c>
      <c r="H487" s="456" t="s">
        <v>8559</v>
      </c>
      <c r="I487" s="427">
        <v>1641</v>
      </c>
      <c r="J487" s="423">
        <v>1734</v>
      </c>
      <c r="K487" s="423">
        <v>1309</v>
      </c>
      <c r="L487" s="447">
        <v>-5.3633217993079602E-2</v>
      </c>
      <c r="M487" s="427">
        <v>628</v>
      </c>
      <c r="N487" s="423">
        <v>700</v>
      </c>
      <c r="O487" s="423">
        <v>462</v>
      </c>
      <c r="P487" s="447">
        <v>-0.10285714285714299</v>
      </c>
    </row>
    <row r="488" spans="1:16" s="63" customFormat="1" ht="12" x14ac:dyDescent="0.2">
      <c r="A488" s="453" t="s">
        <v>10774</v>
      </c>
      <c r="B488" s="454"/>
      <c r="C488" s="454" t="s">
        <v>254</v>
      </c>
      <c r="D488" s="454" t="s">
        <v>20217</v>
      </c>
      <c r="E488" s="455"/>
      <c r="F488" s="455" t="s">
        <v>10773</v>
      </c>
      <c r="G488" s="454" t="s">
        <v>19417</v>
      </c>
      <c r="H488" s="456" t="s">
        <v>8559</v>
      </c>
      <c r="I488" s="427">
        <v>1620</v>
      </c>
      <c r="J488" s="423">
        <v>2209</v>
      </c>
      <c r="K488" s="423">
        <v>458</v>
      </c>
      <c r="L488" s="447">
        <v>-0.26663648709823501</v>
      </c>
      <c r="M488" s="427">
        <v>197</v>
      </c>
      <c r="N488" s="423">
        <v>278</v>
      </c>
      <c r="O488" s="423">
        <v>60</v>
      </c>
      <c r="P488" s="447">
        <v>-0.29136690647482</v>
      </c>
    </row>
    <row r="489" spans="1:16" s="63" customFormat="1" ht="12" x14ac:dyDescent="0.2">
      <c r="A489" s="453" t="s">
        <v>13338</v>
      </c>
      <c r="B489" s="454"/>
      <c r="C489" s="454" t="s">
        <v>257</v>
      </c>
      <c r="D489" s="454" t="s">
        <v>20002</v>
      </c>
      <c r="E489" s="455"/>
      <c r="F489" s="455" t="s">
        <v>13337</v>
      </c>
      <c r="G489" s="454" t="s">
        <v>19410</v>
      </c>
      <c r="H489" s="456" t="s">
        <v>8559</v>
      </c>
      <c r="I489" s="427">
        <v>1611</v>
      </c>
      <c r="J489" s="423">
        <v>1310</v>
      </c>
      <c r="K489" s="423">
        <v>690</v>
      </c>
      <c r="L489" s="447">
        <v>0.22977099236641199</v>
      </c>
      <c r="M489" s="427">
        <v>245</v>
      </c>
      <c r="N489" s="423">
        <v>208</v>
      </c>
      <c r="O489" s="423">
        <v>128</v>
      </c>
      <c r="P489" s="447">
        <v>0.177884615384615</v>
      </c>
    </row>
    <row r="490" spans="1:16" s="63" customFormat="1" ht="12" x14ac:dyDescent="0.2">
      <c r="A490" s="453" t="s">
        <v>11154</v>
      </c>
      <c r="B490" s="454"/>
      <c r="C490" s="454" t="s">
        <v>252</v>
      </c>
      <c r="D490" s="454" t="s">
        <v>17274</v>
      </c>
      <c r="E490" s="455"/>
      <c r="F490" s="455" t="s">
        <v>11153</v>
      </c>
      <c r="G490" s="454" t="s">
        <v>19469</v>
      </c>
      <c r="H490" s="456" t="s">
        <v>8559</v>
      </c>
      <c r="I490" s="427">
        <v>1598</v>
      </c>
      <c r="J490" s="423">
        <v>1474</v>
      </c>
      <c r="K490" s="423">
        <v>697</v>
      </c>
      <c r="L490" s="447">
        <v>8.4124830393487199E-2</v>
      </c>
      <c r="M490" s="427">
        <v>595</v>
      </c>
      <c r="N490" s="423">
        <v>588</v>
      </c>
      <c r="O490" s="423">
        <v>348</v>
      </c>
      <c r="P490" s="447">
        <v>1.1904761904761901E-2</v>
      </c>
    </row>
    <row r="491" spans="1:16" s="63" customFormat="1" ht="12" x14ac:dyDescent="0.2">
      <c r="A491" s="453" t="s">
        <v>10997</v>
      </c>
      <c r="B491" s="454"/>
      <c r="C491" s="454" t="s">
        <v>253</v>
      </c>
      <c r="D491" s="454" t="s">
        <v>18777</v>
      </c>
      <c r="E491" s="455"/>
      <c r="F491" s="455" t="s">
        <v>10996</v>
      </c>
      <c r="G491" s="454" t="s">
        <v>19495</v>
      </c>
      <c r="H491" s="456" t="s">
        <v>8559</v>
      </c>
      <c r="I491" s="427">
        <v>1585</v>
      </c>
      <c r="J491" s="423">
        <v>1033</v>
      </c>
      <c r="K491" s="423">
        <v>720</v>
      </c>
      <c r="L491" s="447">
        <v>0.534365924491772</v>
      </c>
      <c r="M491" s="427">
        <v>268</v>
      </c>
      <c r="N491" s="423">
        <v>202</v>
      </c>
      <c r="O491" s="423">
        <v>185</v>
      </c>
      <c r="P491" s="447">
        <v>0.32673267326732702</v>
      </c>
    </row>
    <row r="492" spans="1:16" s="63" customFormat="1" ht="12" x14ac:dyDescent="0.2">
      <c r="A492" s="453" t="s">
        <v>12708</v>
      </c>
      <c r="B492" s="454"/>
      <c r="C492" s="454" t="s">
        <v>252</v>
      </c>
      <c r="D492" s="454" t="s">
        <v>18368</v>
      </c>
      <c r="E492" s="455"/>
      <c r="F492" s="455" t="s">
        <v>12707</v>
      </c>
      <c r="G492" s="454" t="s">
        <v>18154</v>
      </c>
      <c r="H492" s="456" t="s">
        <v>8559</v>
      </c>
      <c r="I492" s="427">
        <v>1580</v>
      </c>
      <c r="J492" s="423">
        <v>1339</v>
      </c>
      <c r="K492" s="423">
        <v>677</v>
      </c>
      <c r="L492" s="447">
        <v>0.17998506348020901</v>
      </c>
      <c r="M492" s="427">
        <v>60</v>
      </c>
      <c r="N492" s="423">
        <v>33</v>
      </c>
      <c r="O492" s="423">
        <v>12</v>
      </c>
      <c r="P492" s="447">
        <v>0.81818181818181801</v>
      </c>
    </row>
    <row r="493" spans="1:16" s="63" customFormat="1" ht="12" x14ac:dyDescent="0.2">
      <c r="A493" s="453" t="s">
        <v>11471</v>
      </c>
      <c r="B493" s="454"/>
      <c r="C493" s="454" t="s">
        <v>14925</v>
      </c>
      <c r="D493" s="454" t="s">
        <v>10921</v>
      </c>
      <c r="E493" s="455"/>
      <c r="F493" s="455" t="s">
        <v>11470</v>
      </c>
      <c r="G493" s="454" t="s">
        <v>8858</v>
      </c>
      <c r="H493" s="456" t="s">
        <v>8559</v>
      </c>
      <c r="I493" s="427">
        <v>1579</v>
      </c>
      <c r="J493" s="423">
        <v>1287</v>
      </c>
      <c r="K493" s="423">
        <v>656</v>
      </c>
      <c r="L493" s="447">
        <v>0.22688422688422699</v>
      </c>
      <c r="M493" s="427">
        <v>2074</v>
      </c>
      <c r="N493" s="423">
        <v>1834</v>
      </c>
      <c r="O493" s="423">
        <v>738</v>
      </c>
      <c r="P493" s="447">
        <v>0.130861504907307</v>
      </c>
    </row>
    <row r="494" spans="1:16" s="63" customFormat="1" ht="12" x14ac:dyDescent="0.2">
      <c r="A494" s="427" t="s">
        <v>14711</v>
      </c>
      <c r="B494" s="423"/>
      <c r="C494" s="423" t="s">
        <v>250</v>
      </c>
      <c r="D494" s="423" t="s">
        <v>21817</v>
      </c>
      <c r="E494" s="427"/>
      <c r="F494" s="427" t="s">
        <v>14710</v>
      </c>
      <c r="G494" s="423" t="s">
        <v>21818</v>
      </c>
      <c r="H494" s="467" t="s">
        <v>8559</v>
      </c>
      <c r="I494" s="427">
        <v>1575</v>
      </c>
      <c r="J494" s="423">
        <v>1485</v>
      </c>
      <c r="K494" s="423">
        <v>791</v>
      </c>
      <c r="L494" s="447">
        <v>6.0606060606060601E-2</v>
      </c>
      <c r="M494" s="427">
        <v>3197</v>
      </c>
      <c r="N494" s="423">
        <v>2746</v>
      </c>
      <c r="O494" s="423">
        <v>2028</v>
      </c>
      <c r="P494" s="447">
        <v>0.16423889293517799</v>
      </c>
    </row>
    <row r="495" spans="1:16" s="63" customFormat="1" ht="12" x14ac:dyDescent="0.2">
      <c r="A495" s="427" t="s">
        <v>11486</v>
      </c>
      <c r="B495" s="423"/>
      <c r="C495" s="423" t="s">
        <v>14925</v>
      </c>
      <c r="D495" s="423" t="s">
        <v>19396</v>
      </c>
      <c r="E495" s="427"/>
      <c r="F495" s="427" t="s">
        <v>11485</v>
      </c>
      <c r="G495" s="423" t="s">
        <v>18227</v>
      </c>
      <c r="H495" s="467" t="s">
        <v>8559</v>
      </c>
      <c r="I495" s="427">
        <v>1548</v>
      </c>
      <c r="J495" s="423">
        <v>1231</v>
      </c>
      <c r="K495" s="423">
        <v>96</v>
      </c>
      <c r="L495" s="447">
        <v>0.25751421608448399</v>
      </c>
      <c r="M495" s="427">
        <v>536</v>
      </c>
      <c r="N495" s="423">
        <v>358</v>
      </c>
      <c r="O495" s="423">
        <v>131</v>
      </c>
      <c r="P495" s="447">
        <v>0.497206703910615</v>
      </c>
    </row>
    <row r="496" spans="1:16" s="63" customFormat="1" ht="12" x14ac:dyDescent="0.2">
      <c r="A496" s="427" t="s">
        <v>11108</v>
      </c>
      <c r="B496" s="423"/>
      <c r="C496" s="423" t="s">
        <v>253</v>
      </c>
      <c r="D496" s="423" t="s">
        <v>20207</v>
      </c>
      <c r="E496" s="427"/>
      <c r="F496" s="427" t="s">
        <v>11107</v>
      </c>
      <c r="G496" s="423" t="s">
        <v>20208</v>
      </c>
      <c r="H496" s="467" t="s">
        <v>8559</v>
      </c>
      <c r="I496" s="427">
        <v>1536</v>
      </c>
      <c r="J496" s="423">
        <v>878</v>
      </c>
      <c r="K496" s="423">
        <v>276</v>
      </c>
      <c r="L496" s="447">
        <v>0.74943052391799603</v>
      </c>
      <c r="M496" s="427">
        <v>906</v>
      </c>
      <c r="N496" s="423">
        <v>530</v>
      </c>
      <c r="O496" s="423">
        <v>246</v>
      </c>
      <c r="P496" s="447">
        <v>0.70943396226415101</v>
      </c>
    </row>
    <row r="497" spans="1:16" s="63" customFormat="1" ht="12" x14ac:dyDescent="0.2">
      <c r="A497" s="427" t="s">
        <v>13750</v>
      </c>
      <c r="B497" s="423"/>
      <c r="C497" s="423" t="s">
        <v>249</v>
      </c>
      <c r="D497" s="423" t="s">
        <v>18791</v>
      </c>
      <c r="E497" s="427"/>
      <c r="F497" s="427" t="s">
        <v>13749</v>
      </c>
      <c r="G497" s="423" t="s">
        <v>18184</v>
      </c>
      <c r="H497" s="467" t="s">
        <v>8559</v>
      </c>
      <c r="I497" s="427">
        <v>1532</v>
      </c>
      <c r="J497" s="423">
        <v>999</v>
      </c>
      <c r="K497" s="423">
        <v>942</v>
      </c>
      <c r="L497" s="447">
        <v>0.53353353353353405</v>
      </c>
      <c r="M497" s="427">
        <v>808</v>
      </c>
      <c r="N497" s="423">
        <v>669</v>
      </c>
      <c r="O497" s="423">
        <v>422</v>
      </c>
      <c r="P497" s="447">
        <v>0.207772795216741</v>
      </c>
    </row>
    <row r="498" spans="1:16" s="63" customFormat="1" ht="12" x14ac:dyDescent="0.2">
      <c r="A498" s="427" t="s">
        <v>12007</v>
      </c>
      <c r="B498" s="423"/>
      <c r="C498" s="423" t="s">
        <v>252</v>
      </c>
      <c r="D498" s="423" t="s">
        <v>18586</v>
      </c>
      <c r="E498" s="427"/>
      <c r="F498" s="427" t="s">
        <v>12006</v>
      </c>
      <c r="G498" s="423" t="s">
        <v>18587</v>
      </c>
      <c r="H498" s="467" t="s">
        <v>8559</v>
      </c>
      <c r="I498" s="427">
        <v>1524</v>
      </c>
      <c r="J498" s="423">
        <v>1814</v>
      </c>
      <c r="K498" s="423">
        <v>738</v>
      </c>
      <c r="L498" s="447">
        <v>-0.15986769570011</v>
      </c>
      <c r="M498" s="427">
        <v>880</v>
      </c>
      <c r="N498" s="423">
        <v>692</v>
      </c>
      <c r="O498" s="423">
        <v>508</v>
      </c>
      <c r="P498" s="447">
        <v>0.27167630057803499</v>
      </c>
    </row>
    <row r="499" spans="1:16" s="63" customFormat="1" ht="12" x14ac:dyDescent="0.2">
      <c r="A499" s="427" t="s">
        <v>11023</v>
      </c>
      <c r="B499" s="423"/>
      <c r="C499" s="423" t="s">
        <v>249</v>
      </c>
      <c r="D499" s="423" t="s">
        <v>21149</v>
      </c>
      <c r="E499" s="427"/>
      <c r="F499" s="427" t="s">
        <v>11022</v>
      </c>
      <c r="G499" s="423" t="s">
        <v>19491</v>
      </c>
      <c r="H499" s="467" t="s">
        <v>8559</v>
      </c>
      <c r="I499" s="427">
        <v>1520</v>
      </c>
      <c r="J499" s="423">
        <v>1072</v>
      </c>
      <c r="K499" s="423">
        <v>514</v>
      </c>
      <c r="L499" s="447">
        <v>0.41791044776119401</v>
      </c>
      <c r="M499" s="427">
        <v>157</v>
      </c>
      <c r="N499" s="423">
        <v>134</v>
      </c>
      <c r="O499" s="423">
        <v>7</v>
      </c>
      <c r="P499" s="447">
        <v>0.171641791044776</v>
      </c>
    </row>
    <row r="500" spans="1:16" s="63" customFormat="1" ht="12" x14ac:dyDescent="0.2">
      <c r="A500" s="427" t="s">
        <v>11132</v>
      </c>
      <c r="B500" s="423"/>
      <c r="C500" s="423" t="s">
        <v>14925</v>
      </c>
      <c r="D500" s="423" t="s">
        <v>18750</v>
      </c>
      <c r="E500" s="427"/>
      <c r="F500" s="427" t="s">
        <v>11131</v>
      </c>
      <c r="G500" s="423" t="s">
        <v>19474</v>
      </c>
      <c r="H500" s="467" t="s">
        <v>8559</v>
      </c>
      <c r="I500" s="427">
        <v>1499</v>
      </c>
      <c r="J500" s="423">
        <v>1372</v>
      </c>
      <c r="K500" s="423">
        <v>765</v>
      </c>
      <c r="L500" s="447">
        <v>9.25655976676385E-2</v>
      </c>
      <c r="M500" s="427">
        <v>4451</v>
      </c>
      <c r="N500" s="423">
        <v>3757</v>
      </c>
      <c r="O500" s="423">
        <v>1813</v>
      </c>
      <c r="P500" s="447">
        <v>0.184721852541922</v>
      </c>
    </row>
    <row r="501" spans="1:16" s="63" customFormat="1" ht="12" x14ac:dyDescent="0.2">
      <c r="A501" s="427" t="s">
        <v>10655</v>
      </c>
      <c r="B501" s="423"/>
      <c r="C501" s="423" t="s">
        <v>257</v>
      </c>
      <c r="D501" s="423" t="s">
        <v>20026</v>
      </c>
      <c r="E501" s="427"/>
      <c r="F501" s="427" t="s">
        <v>10654</v>
      </c>
      <c r="G501" s="423" t="s">
        <v>18222</v>
      </c>
      <c r="H501" s="467" t="s">
        <v>8559</v>
      </c>
      <c r="I501" s="427">
        <v>1488</v>
      </c>
      <c r="J501" s="423">
        <v>1063</v>
      </c>
      <c r="K501" s="423">
        <v>585</v>
      </c>
      <c r="L501" s="447">
        <v>0.39981185324553098</v>
      </c>
      <c r="M501" s="427">
        <v>306</v>
      </c>
      <c r="N501" s="423">
        <v>119</v>
      </c>
      <c r="O501" s="423">
        <v>43</v>
      </c>
      <c r="P501" s="447">
        <v>1.5714285714285701</v>
      </c>
    </row>
    <row r="502" spans="1:16" s="63" customFormat="1" ht="12" x14ac:dyDescent="0.2">
      <c r="A502" s="427" t="s">
        <v>14188</v>
      </c>
      <c r="B502" s="423"/>
      <c r="C502" s="423" t="s">
        <v>251</v>
      </c>
      <c r="D502" s="423" t="s">
        <v>20954</v>
      </c>
      <c r="E502" s="427"/>
      <c r="F502" s="427" t="s">
        <v>14187</v>
      </c>
      <c r="G502" s="423" t="s">
        <v>20348</v>
      </c>
      <c r="H502" s="467" t="s">
        <v>8559</v>
      </c>
      <c r="I502" s="427">
        <v>1477</v>
      </c>
      <c r="J502" s="423">
        <v>1230</v>
      </c>
      <c r="K502" s="423">
        <v>996</v>
      </c>
      <c r="L502" s="447">
        <v>0.20081300813008099</v>
      </c>
      <c r="M502" s="427">
        <v>863</v>
      </c>
      <c r="N502" s="423">
        <v>826</v>
      </c>
      <c r="O502" s="423">
        <v>609</v>
      </c>
      <c r="P502" s="447">
        <v>4.4794188861985398E-2</v>
      </c>
    </row>
    <row r="503" spans="1:16" s="63" customFormat="1" ht="12" x14ac:dyDescent="0.2">
      <c r="A503" s="427" t="s">
        <v>13693</v>
      </c>
      <c r="B503" s="423" t="s">
        <v>9565</v>
      </c>
      <c r="C503" s="423" t="s">
        <v>371</v>
      </c>
      <c r="D503" s="423" t="s">
        <v>18537</v>
      </c>
      <c r="E503" s="427" t="s">
        <v>13692</v>
      </c>
      <c r="F503" s="427"/>
      <c r="G503" s="423" t="s">
        <v>19259</v>
      </c>
      <c r="H503" s="467" t="s">
        <v>8559</v>
      </c>
      <c r="I503" s="427">
        <v>1468</v>
      </c>
      <c r="J503" s="423">
        <v>1812</v>
      </c>
      <c r="K503" s="423">
        <v>1596</v>
      </c>
      <c r="L503" s="447">
        <v>-0.189845474613687</v>
      </c>
      <c r="M503" s="427">
        <v>889</v>
      </c>
      <c r="N503" s="423">
        <v>899</v>
      </c>
      <c r="O503" s="423">
        <v>711</v>
      </c>
      <c r="P503" s="447">
        <v>-1.11234705228032E-2</v>
      </c>
    </row>
    <row r="504" spans="1:16" s="63" customFormat="1" ht="12" x14ac:dyDescent="0.2">
      <c r="A504" s="427" t="s">
        <v>14591</v>
      </c>
      <c r="B504" s="423"/>
      <c r="C504" s="423" t="s">
        <v>251</v>
      </c>
      <c r="D504" s="423" t="s">
        <v>18847</v>
      </c>
      <c r="E504" s="427"/>
      <c r="F504" s="427" t="s">
        <v>14590</v>
      </c>
      <c r="G504" s="423" t="s">
        <v>19554</v>
      </c>
      <c r="H504" s="467" t="s">
        <v>8559</v>
      </c>
      <c r="I504" s="427">
        <v>1459</v>
      </c>
      <c r="J504" s="423">
        <v>1275</v>
      </c>
      <c r="K504" s="423">
        <v>736</v>
      </c>
      <c r="L504" s="447">
        <v>0.144313725490196</v>
      </c>
      <c r="M504" s="427">
        <v>772</v>
      </c>
      <c r="N504" s="423">
        <v>628</v>
      </c>
      <c r="O504" s="423">
        <v>477</v>
      </c>
      <c r="P504" s="447">
        <v>0.22929936305732501</v>
      </c>
    </row>
    <row r="505" spans="1:16" s="63" customFormat="1" ht="12" x14ac:dyDescent="0.2">
      <c r="A505" s="427" t="s">
        <v>14125</v>
      </c>
      <c r="B505" s="423" t="s">
        <v>10392</v>
      </c>
      <c r="C505" s="423" t="s">
        <v>255</v>
      </c>
      <c r="D505" s="423" t="s">
        <v>21727</v>
      </c>
      <c r="E505" s="427" t="s">
        <v>14124</v>
      </c>
      <c r="F505" s="427"/>
      <c r="G505" s="423" t="s">
        <v>19383</v>
      </c>
      <c r="H505" s="467" t="s">
        <v>8559</v>
      </c>
      <c r="I505" s="427">
        <v>1454</v>
      </c>
      <c r="J505" s="423">
        <v>1226</v>
      </c>
      <c r="K505" s="423">
        <v>924</v>
      </c>
      <c r="L505" s="447">
        <v>0.185970636215334</v>
      </c>
      <c r="M505" s="427">
        <v>486</v>
      </c>
      <c r="N505" s="423">
        <v>462</v>
      </c>
      <c r="O505" s="423">
        <v>242</v>
      </c>
      <c r="P505" s="447">
        <v>5.1948051948052E-2</v>
      </c>
    </row>
    <row r="506" spans="1:16" s="63" customFormat="1" ht="12" x14ac:dyDescent="0.2">
      <c r="A506" s="427" t="s">
        <v>11551</v>
      </c>
      <c r="B506" s="423" t="s">
        <v>9598</v>
      </c>
      <c r="C506" s="423" t="s">
        <v>253</v>
      </c>
      <c r="D506" s="423" t="s">
        <v>19995</v>
      </c>
      <c r="E506" s="427" t="s">
        <v>11550</v>
      </c>
      <c r="F506" s="427"/>
      <c r="G506" s="423" t="s">
        <v>18174</v>
      </c>
      <c r="H506" s="467" t="s">
        <v>8559</v>
      </c>
      <c r="I506" s="427">
        <v>1453</v>
      </c>
      <c r="J506" s="423">
        <v>1190</v>
      </c>
      <c r="K506" s="423">
        <v>1131</v>
      </c>
      <c r="L506" s="447">
        <v>0.221008403361345</v>
      </c>
      <c r="M506" s="427">
        <v>843</v>
      </c>
      <c r="N506" s="423">
        <v>1020</v>
      </c>
      <c r="O506" s="423">
        <v>505</v>
      </c>
      <c r="P506" s="447">
        <v>-0.17352941176470599</v>
      </c>
    </row>
    <row r="507" spans="1:16" s="63" customFormat="1" ht="12" x14ac:dyDescent="0.2">
      <c r="A507" s="427" t="s">
        <v>14624</v>
      </c>
      <c r="B507" s="423"/>
      <c r="C507" s="423" t="s">
        <v>250</v>
      </c>
      <c r="D507" s="423" t="s">
        <v>18683</v>
      </c>
      <c r="E507" s="427"/>
      <c r="F507" s="427" t="s">
        <v>14623</v>
      </c>
      <c r="G507" s="423" t="s">
        <v>19406</v>
      </c>
      <c r="H507" s="467" t="s">
        <v>8559</v>
      </c>
      <c r="I507" s="427">
        <v>1442</v>
      </c>
      <c r="J507" s="423">
        <v>1469</v>
      </c>
      <c r="K507" s="423">
        <v>684</v>
      </c>
      <c r="L507" s="447">
        <v>-1.8379850238257299E-2</v>
      </c>
      <c r="M507" s="427">
        <v>1684</v>
      </c>
      <c r="N507" s="423">
        <v>1288</v>
      </c>
      <c r="O507" s="423">
        <v>1191</v>
      </c>
      <c r="P507" s="447">
        <v>0.30745341614906802</v>
      </c>
    </row>
    <row r="508" spans="1:16" s="63" customFormat="1" ht="12" x14ac:dyDescent="0.2">
      <c r="A508" s="427" t="s">
        <v>13590</v>
      </c>
      <c r="B508" s="423"/>
      <c r="C508" s="423" t="s">
        <v>253</v>
      </c>
      <c r="D508" s="423" t="s">
        <v>18717</v>
      </c>
      <c r="E508" s="427"/>
      <c r="F508" s="427" t="s">
        <v>13589</v>
      </c>
      <c r="G508" s="423" t="s">
        <v>19397</v>
      </c>
      <c r="H508" s="467" t="s">
        <v>8559</v>
      </c>
      <c r="I508" s="427">
        <v>1431</v>
      </c>
      <c r="J508" s="423">
        <v>977</v>
      </c>
      <c r="K508" s="423">
        <v>557</v>
      </c>
      <c r="L508" s="447">
        <v>0.46468781985670399</v>
      </c>
      <c r="M508" s="427">
        <v>932</v>
      </c>
      <c r="N508" s="423">
        <v>826</v>
      </c>
      <c r="O508" s="423">
        <v>597</v>
      </c>
      <c r="P508" s="447">
        <v>0.128329297820823</v>
      </c>
    </row>
    <row r="509" spans="1:16" s="63" customFormat="1" ht="12" x14ac:dyDescent="0.2">
      <c r="A509" s="427" t="s">
        <v>11842</v>
      </c>
      <c r="B509" s="423" t="s">
        <v>9852</v>
      </c>
      <c r="C509" s="423" t="s">
        <v>252</v>
      </c>
      <c r="D509" s="423" t="s">
        <v>19786</v>
      </c>
      <c r="E509" s="427" t="s">
        <v>11841</v>
      </c>
      <c r="F509" s="427"/>
      <c r="G509" s="423" t="s">
        <v>19787</v>
      </c>
      <c r="H509" s="467" t="s">
        <v>8559</v>
      </c>
      <c r="I509" s="427">
        <v>1405</v>
      </c>
      <c r="J509" s="423">
        <v>1078</v>
      </c>
      <c r="K509" s="423">
        <v>1013</v>
      </c>
      <c r="L509" s="447">
        <v>0.30333951762523198</v>
      </c>
      <c r="M509" s="427">
        <v>1489</v>
      </c>
      <c r="N509" s="423">
        <v>1481</v>
      </c>
      <c r="O509" s="423">
        <v>1413</v>
      </c>
      <c r="P509" s="447">
        <v>5.4017555705603302E-3</v>
      </c>
    </row>
    <row r="510" spans="1:16" s="63" customFormat="1" ht="12" x14ac:dyDescent="0.2">
      <c r="A510" s="427" t="s">
        <v>10589</v>
      </c>
      <c r="B510" s="423"/>
      <c r="C510" s="423" t="s">
        <v>257</v>
      </c>
      <c r="D510" s="423" t="s">
        <v>21208</v>
      </c>
      <c r="E510" s="427"/>
      <c r="F510" s="427" t="s">
        <v>10588</v>
      </c>
      <c r="G510" s="423" t="s">
        <v>19859</v>
      </c>
      <c r="H510" s="467" t="s">
        <v>8559</v>
      </c>
      <c r="I510" s="427">
        <v>1397</v>
      </c>
      <c r="J510" s="423">
        <v>1390</v>
      </c>
      <c r="K510" s="423">
        <v>1254</v>
      </c>
      <c r="L510" s="447">
        <v>5.0359712230216899E-3</v>
      </c>
      <c r="M510" s="427">
        <v>5441</v>
      </c>
      <c r="N510" s="423">
        <v>5057</v>
      </c>
      <c r="O510" s="423">
        <v>4317</v>
      </c>
      <c r="P510" s="447">
        <v>7.5934348427921794E-2</v>
      </c>
    </row>
    <row r="511" spans="1:16" s="63" customFormat="1" ht="12" x14ac:dyDescent="0.2">
      <c r="A511" s="427" t="s">
        <v>14593</v>
      </c>
      <c r="B511" s="423" t="s">
        <v>9579</v>
      </c>
      <c r="C511" s="423" t="s">
        <v>250</v>
      </c>
      <c r="D511" s="423" t="s">
        <v>20895</v>
      </c>
      <c r="E511" s="427" t="s">
        <v>14592</v>
      </c>
      <c r="F511" s="427"/>
      <c r="G511" s="423" t="s">
        <v>20896</v>
      </c>
      <c r="H511" s="467" t="s">
        <v>8559</v>
      </c>
      <c r="I511" s="427">
        <v>1391</v>
      </c>
      <c r="J511" s="423">
        <v>1128</v>
      </c>
      <c r="K511" s="423">
        <v>982</v>
      </c>
      <c r="L511" s="447">
        <v>0.23315602836879401</v>
      </c>
      <c r="M511" s="427">
        <v>1185</v>
      </c>
      <c r="N511" s="423">
        <v>1137</v>
      </c>
      <c r="O511" s="423">
        <v>715</v>
      </c>
      <c r="P511" s="447">
        <v>4.2216358839050103E-2</v>
      </c>
    </row>
    <row r="512" spans="1:16" s="63" customFormat="1" ht="12" x14ac:dyDescent="0.2">
      <c r="A512" s="427" t="s">
        <v>14119</v>
      </c>
      <c r="B512" s="423" t="s">
        <v>9622</v>
      </c>
      <c r="C512" s="423" t="s">
        <v>249</v>
      </c>
      <c r="D512" s="423" t="s">
        <v>20872</v>
      </c>
      <c r="E512" s="427" t="s">
        <v>14118</v>
      </c>
      <c r="F512" s="427"/>
      <c r="G512" s="423" t="s">
        <v>19941</v>
      </c>
      <c r="H512" s="467" t="s">
        <v>8559</v>
      </c>
      <c r="I512" s="427">
        <v>1379</v>
      </c>
      <c r="J512" s="423">
        <v>1282</v>
      </c>
      <c r="K512" s="423">
        <v>1011</v>
      </c>
      <c r="L512" s="447">
        <v>7.5663026521060897E-2</v>
      </c>
      <c r="M512" s="427">
        <v>515</v>
      </c>
      <c r="N512" s="423">
        <v>543</v>
      </c>
      <c r="O512" s="423">
        <v>323</v>
      </c>
      <c r="P512" s="447">
        <v>-5.1565377532228299E-2</v>
      </c>
    </row>
    <row r="513" spans="1:16" s="63" customFormat="1" ht="12" x14ac:dyDescent="0.2">
      <c r="A513" s="427" t="s">
        <v>14170</v>
      </c>
      <c r="B513" s="423"/>
      <c r="C513" s="423" t="s">
        <v>253</v>
      </c>
      <c r="D513" s="423" t="s">
        <v>20223</v>
      </c>
      <c r="E513" s="427"/>
      <c r="F513" s="427" t="s">
        <v>14169</v>
      </c>
      <c r="G513" s="423" t="s">
        <v>19838</v>
      </c>
      <c r="H513" s="467" t="s">
        <v>8559</v>
      </c>
      <c r="I513" s="427">
        <v>1375</v>
      </c>
      <c r="J513" s="423">
        <v>1239</v>
      </c>
      <c r="K513" s="423">
        <v>374</v>
      </c>
      <c r="L513" s="447">
        <v>0.109765940274415</v>
      </c>
      <c r="M513" s="427">
        <v>501</v>
      </c>
      <c r="N513" s="423">
        <v>423</v>
      </c>
      <c r="O513" s="423">
        <v>177</v>
      </c>
      <c r="P513" s="447">
        <v>0.184397163120567</v>
      </c>
    </row>
    <row r="514" spans="1:16" s="63" customFormat="1" ht="12" x14ac:dyDescent="0.2">
      <c r="A514" s="427" t="s">
        <v>13249</v>
      </c>
      <c r="B514" s="423"/>
      <c r="C514" s="423" t="s">
        <v>252</v>
      </c>
      <c r="D514" s="423" t="s">
        <v>21043</v>
      </c>
      <c r="E514" s="427" t="s">
        <v>13248</v>
      </c>
      <c r="F514" s="427"/>
      <c r="G514" s="423" t="s">
        <v>20315</v>
      </c>
      <c r="H514" s="467" t="s">
        <v>8559</v>
      </c>
      <c r="I514" s="427">
        <v>1353</v>
      </c>
      <c r="J514" s="423">
        <v>1229</v>
      </c>
      <c r="K514" s="423">
        <v>959</v>
      </c>
      <c r="L514" s="447">
        <v>0.10089503661513401</v>
      </c>
      <c r="M514" s="427">
        <v>3035</v>
      </c>
      <c r="N514" s="423">
        <v>2678</v>
      </c>
      <c r="O514" s="423">
        <v>1582</v>
      </c>
      <c r="P514" s="447">
        <v>0.13330843913368201</v>
      </c>
    </row>
    <row r="515" spans="1:16" s="63" customFormat="1" ht="12" x14ac:dyDescent="0.2">
      <c r="A515" s="427" t="s">
        <v>18260</v>
      </c>
      <c r="B515" s="423"/>
      <c r="C515" s="423" t="s">
        <v>258</v>
      </c>
      <c r="D515" s="423" t="s">
        <v>19147</v>
      </c>
      <c r="E515" s="427" t="s">
        <v>14080</v>
      </c>
      <c r="F515" s="427"/>
      <c r="G515" s="423" t="s">
        <v>19148</v>
      </c>
      <c r="H515" s="467" t="s">
        <v>8559</v>
      </c>
      <c r="I515" s="427">
        <v>1344</v>
      </c>
      <c r="J515" s="423">
        <v>864</v>
      </c>
      <c r="K515" s="423">
        <v>922</v>
      </c>
      <c r="L515" s="447">
        <v>0.55555555555555602</v>
      </c>
      <c r="M515" s="427">
        <v>286</v>
      </c>
      <c r="N515" s="423">
        <v>375</v>
      </c>
      <c r="O515" s="423">
        <v>206</v>
      </c>
      <c r="P515" s="447">
        <v>-0.23733333333333301</v>
      </c>
    </row>
    <row r="516" spans="1:16" s="63" customFormat="1" ht="12" x14ac:dyDescent="0.2">
      <c r="A516" s="427" t="s">
        <v>13620</v>
      </c>
      <c r="B516" s="423" t="s">
        <v>9414</v>
      </c>
      <c r="C516" s="423" t="s">
        <v>253</v>
      </c>
      <c r="D516" s="423" t="s">
        <v>20597</v>
      </c>
      <c r="E516" s="427" t="s">
        <v>13619</v>
      </c>
      <c r="F516" s="427"/>
      <c r="G516" s="423" t="s">
        <v>19379</v>
      </c>
      <c r="H516" s="467" t="s">
        <v>8559</v>
      </c>
      <c r="I516" s="427">
        <v>1333</v>
      </c>
      <c r="J516" s="423">
        <v>1479</v>
      </c>
      <c r="K516" s="423">
        <v>1060</v>
      </c>
      <c r="L516" s="447">
        <v>-9.8715348208248802E-2</v>
      </c>
      <c r="M516" s="427">
        <v>1593</v>
      </c>
      <c r="N516" s="423">
        <v>1736</v>
      </c>
      <c r="O516" s="423">
        <v>1262</v>
      </c>
      <c r="P516" s="447">
        <v>-8.2373271889400898E-2</v>
      </c>
    </row>
    <row r="517" spans="1:16" s="63" customFormat="1" ht="12" x14ac:dyDescent="0.2">
      <c r="A517" s="427" t="s">
        <v>11331</v>
      </c>
      <c r="B517" s="423"/>
      <c r="C517" s="423" t="s">
        <v>254</v>
      </c>
      <c r="D517" s="423" t="s">
        <v>17680</v>
      </c>
      <c r="E517" s="427"/>
      <c r="F517" s="427" t="s">
        <v>11330</v>
      </c>
      <c r="G517" s="423" t="s">
        <v>19440</v>
      </c>
      <c r="H517" s="467" t="s">
        <v>8559</v>
      </c>
      <c r="I517" s="427">
        <v>1331</v>
      </c>
      <c r="J517" s="423">
        <v>329</v>
      </c>
      <c r="K517" s="423">
        <v>434</v>
      </c>
      <c r="L517" s="447">
        <v>3.0455927051671701</v>
      </c>
      <c r="M517" s="427">
        <v>95</v>
      </c>
      <c r="N517" s="423">
        <v>49</v>
      </c>
      <c r="O517" s="423">
        <v>61</v>
      </c>
      <c r="P517" s="447">
        <v>0.93877551020408201</v>
      </c>
    </row>
    <row r="518" spans="1:16" s="63" customFormat="1" ht="12" x14ac:dyDescent="0.2">
      <c r="A518" s="427" t="s">
        <v>13827</v>
      </c>
      <c r="B518" s="423"/>
      <c r="C518" s="423" t="s">
        <v>253</v>
      </c>
      <c r="D518" s="423" t="s">
        <v>18752</v>
      </c>
      <c r="E518" s="427"/>
      <c r="F518" s="427" t="s">
        <v>13826</v>
      </c>
      <c r="G518" s="423" t="s">
        <v>19477</v>
      </c>
      <c r="H518" s="467" t="s">
        <v>8559</v>
      </c>
      <c r="I518" s="427">
        <v>1302</v>
      </c>
      <c r="J518" s="423">
        <v>939</v>
      </c>
      <c r="K518" s="423">
        <v>451</v>
      </c>
      <c r="L518" s="447">
        <v>0.38658146964856199</v>
      </c>
      <c r="M518" s="427">
        <v>1186</v>
      </c>
      <c r="N518" s="423">
        <v>1088</v>
      </c>
      <c r="O518" s="423">
        <v>244</v>
      </c>
      <c r="P518" s="447">
        <v>9.0073529411764705E-2</v>
      </c>
    </row>
    <row r="519" spans="1:16" s="63" customFormat="1" ht="12" x14ac:dyDescent="0.2">
      <c r="A519" s="427" t="s">
        <v>14234</v>
      </c>
      <c r="B519" s="423" t="s">
        <v>9559</v>
      </c>
      <c r="C519" s="423" t="s">
        <v>255</v>
      </c>
      <c r="D519" s="423" t="s">
        <v>18607</v>
      </c>
      <c r="E519" s="427" t="s">
        <v>14233</v>
      </c>
      <c r="F519" s="427"/>
      <c r="G519" s="423" t="s">
        <v>19783</v>
      </c>
      <c r="H519" s="467" t="s">
        <v>8559</v>
      </c>
      <c r="I519" s="427">
        <v>1300</v>
      </c>
      <c r="J519" s="423">
        <v>1325</v>
      </c>
      <c r="K519" s="423">
        <v>590</v>
      </c>
      <c r="L519" s="447">
        <v>-1.88679245283019E-2</v>
      </c>
      <c r="M519" s="427">
        <v>435</v>
      </c>
      <c r="N519" s="423">
        <v>473</v>
      </c>
      <c r="O519" s="423">
        <v>284</v>
      </c>
      <c r="P519" s="447">
        <v>-8.0338266384778007E-2</v>
      </c>
    </row>
    <row r="520" spans="1:16" s="63" customFormat="1" ht="12" x14ac:dyDescent="0.2">
      <c r="A520" s="427" t="s">
        <v>11987</v>
      </c>
      <c r="B520" s="423"/>
      <c r="C520" s="423" t="s">
        <v>249</v>
      </c>
      <c r="D520" s="423" t="s">
        <v>20573</v>
      </c>
      <c r="E520" s="427"/>
      <c r="F520" s="427" t="s">
        <v>11986</v>
      </c>
      <c r="G520" s="423" t="s">
        <v>18591</v>
      </c>
      <c r="H520" s="467" t="s">
        <v>8559</v>
      </c>
      <c r="I520" s="427">
        <v>1288</v>
      </c>
      <c r="J520" s="423">
        <v>852</v>
      </c>
      <c r="K520" s="423">
        <v>472</v>
      </c>
      <c r="L520" s="447">
        <v>0.51173708920187799</v>
      </c>
      <c r="M520" s="427">
        <v>330</v>
      </c>
      <c r="N520" s="423">
        <v>336</v>
      </c>
      <c r="O520" s="423">
        <v>182</v>
      </c>
      <c r="P520" s="447">
        <v>-1.7857142857142901E-2</v>
      </c>
    </row>
    <row r="521" spans="1:16" s="63" customFormat="1" ht="12" x14ac:dyDescent="0.2">
      <c r="A521" s="427" t="s">
        <v>14429</v>
      </c>
      <c r="B521" s="423"/>
      <c r="C521" s="423" t="s">
        <v>253</v>
      </c>
      <c r="D521" s="423" t="s">
        <v>21165</v>
      </c>
      <c r="E521" s="427"/>
      <c r="F521" s="427" t="s">
        <v>14428</v>
      </c>
      <c r="G521" s="423" t="s">
        <v>19501</v>
      </c>
      <c r="H521" s="467" t="s">
        <v>8559</v>
      </c>
      <c r="I521" s="427">
        <v>1282</v>
      </c>
      <c r="J521" s="423">
        <v>1403</v>
      </c>
      <c r="K521" s="423">
        <v>1661</v>
      </c>
      <c r="L521" s="447">
        <v>-8.62437633642196E-2</v>
      </c>
      <c r="M521" s="427">
        <v>953</v>
      </c>
      <c r="N521" s="423">
        <v>1029</v>
      </c>
      <c r="O521" s="423">
        <v>973</v>
      </c>
      <c r="P521" s="447">
        <v>-7.3858114674441297E-2</v>
      </c>
    </row>
    <row r="522" spans="1:16" s="63" customFormat="1" ht="12" x14ac:dyDescent="0.2">
      <c r="A522" s="427" t="s">
        <v>13877</v>
      </c>
      <c r="B522" s="423"/>
      <c r="C522" s="423" t="s">
        <v>371</v>
      </c>
      <c r="D522" s="423" t="s">
        <v>19916</v>
      </c>
      <c r="E522" s="427"/>
      <c r="F522" s="427" t="s">
        <v>13876</v>
      </c>
      <c r="G522" s="423" t="s">
        <v>19917</v>
      </c>
      <c r="H522" s="467" t="s">
        <v>8559</v>
      </c>
      <c r="I522" s="427">
        <v>1251</v>
      </c>
      <c r="J522" s="423">
        <v>1505</v>
      </c>
      <c r="K522" s="423">
        <v>4</v>
      </c>
      <c r="L522" s="447">
        <v>-0.16877076411960101</v>
      </c>
      <c r="M522" s="427">
        <v>404</v>
      </c>
      <c r="N522" s="423">
        <v>323</v>
      </c>
      <c r="O522" s="423">
        <v>282</v>
      </c>
      <c r="P522" s="447">
        <v>0.25077399380804999</v>
      </c>
    </row>
    <row r="523" spans="1:16" s="63" customFormat="1" ht="12" x14ac:dyDescent="0.2">
      <c r="A523" s="427" t="s">
        <v>14156</v>
      </c>
      <c r="B523" s="423" t="s">
        <v>9800</v>
      </c>
      <c r="C523" s="423" t="s">
        <v>371</v>
      </c>
      <c r="D523" s="423" t="s">
        <v>21648</v>
      </c>
      <c r="E523" s="427" t="s">
        <v>14155</v>
      </c>
      <c r="F523" s="427"/>
      <c r="G523" s="423" t="s">
        <v>19260</v>
      </c>
      <c r="H523" s="467" t="s">
        <v>8559</v>
      </c>
      <c r="I523" s="427">
        <v>1248</v>
      </c>
      <c r="J523" s="423">
        <v>1140</v>
      </c>
      <c r="K523" s="423">
        <v>990</v>
      </c>
      <c r="L523" s="447">
        <v>9.4736842105263203E-2</v>
      </c>
      <c r="M523" s="427">
        <v>108</v>
      </c>
      <c r="N523" s="423">
        <v>102</v>
      </c>
      <c r="O523" s="423">
        <v>93</v>
      </c>
      <c r="P523" s="447">
        <v>5.8823529411764698E-2</v>
      </c>
    </row>
    <row r="524" spans="1:16" s="63" customFormat="1" ht="12" x14ac:dyDescent="0.2">
      <c r="A524" s="427" t="s">
        <v>11040</v>
      </c>
      <c r="B524" s="423"/>
      <c r="C524" s="423" t="s">
        <v>253</v>
      </c>
      <c r="D524" s="423" t="s">
        <v>21147</v>
      </c>
      <c r="E524" s="427"/>
      <c r="F524" s="427" t="s">
        <v>11039</v>
      </c>
      <c r="G524" s="423" t="s">
        <v>21148</v>
      </c>
      <c r="H524" s="467" t="s">
        <v>8559</v>
      </c>
      <c r="I524" s="427">
        <v>1234</v>
      </c>
      <c r="J524" s="423">
        <v>1060</v>
      </c>
      <c r="K524" s="423">
        <v>297</v>
      </c>
      <c r="L524" s="447">
        <v>0.16415094339622599</v>
      </c>
      <c r="M524" s="427">
        <v>498</v>
      </c>
      <c r="N524" s="423">
        <v>377</v>
      </c>
      <c r="O524" s="423">
        <v>239</v>
      </c>
      <c r="P524" s="447">
        <v>0.32095490716180403</v>
      </c>
    </row>
    <row r="525" spans="1:16" s="63" customFormat="1" ht="12" x14ac:dyDescent="0.2">
      <c r="A525" s="427" t="s">
        <v>11357</v>
      </c>
      <c r="B525" s="423"/>
      <c r="C525" s="423" t="s">
        <v>14925</v>
      </c>
      <c r="D525" s="423" t="s">
        <v>18708</v>
      </c>
      <c r="E525" s="427"/>
      <c r="F525" s="427" t="s">
        <v>11356</v>
      </c>
      <c r="G525" s="423" t="s">
        <v>19390</v>
      </c>
      <c r="H525" s="467" t="s">
        <v>8559</v>
      </c>
      <c r="I525" s="427">
        <v>1226</v>
      </c>
      <c r="J525" s="423">
        <v>3243</v>
      </c>
      <c r="K525" s="423">
        <v>2773</v>
      </c>
      <c r="L525" s="447">
        <v>-0.62195497995683002</v>
      </c>
      <c r="M525" s="427">
        <v>1372</v>
      </c>
      <c r="N525" s="423">
        <v>566</v>
      </c>
      <c r="O525" s="423">
        <v>459</v>
      </c>
      <c r="P525" s="447">
        <v>1.42402826855124</v>
      </c>
    </row>
    <row r="526" spans="1:16" s="63" customFormat="1" ht="12" x14ac:dyDescent="0.2">
      <c r="A526" s="427" t="s">
        <v>11035</v>
      </c>
      <c r="B526" s="423"/>
      <c r="C526" s="423" t="s">
        <v>249</v>
      </c>
      <c r="D526" s="423" t="s">
        <v>18768</v>
      </c>
      <c r="E526" s="427"/>
      <c r="F526" s="427" t="s">
        <v>11034</v>
      </c>
      <c r="G526" s="423" t="s">
        <v>19489</v>
      </c>
      <c r="H526" s="467" t="s">
        <v>8559</v>
      </c>
      <c r="I526" s="427">
        <v>1217</v>
      </c>
      <c r="J526" s="423">
        <v>977</v>
      </c>
      <c r="K526" s="423">
        <v>938</v>
      </c>
      <c r="L526" s="447">
        <v>0.24564994882292701</v>
      </c>
      <c r="M526" s="427">
        <v>577</v>
      </c>
      <c r="N526" s="423">
        <v>514</v>
      </c>
      <c r="O526" s="423">
        <v>452</v>
      </c>
      <c r="P526" s="447">
        <v>0.122568093385214</v>
      </c>
    </row>
    <row r="527" spans="1:16" s="63" customFormat="1" ht="12" x14ac:dyDescent="0.2">
      <c r="A527" s="427" t="s">
        <v>10995</v>
      </c>
      <c r="B527" s="423"/>
      <c r="C527" s="423" t="s">
        <v>14925</v>
      </c>
      <c r="D527" s="423" t="s">
        <v>17855</v>
      </c>
      <c r="E527" s="427"/>
      <c r="F527" s="427" t="s">
        <v>10994</v>
      </c>
      <c r="G527" s="423" t="s">
        <v>17055</v>
      </c>
      <c r="H527" s="467" t="s">
        <v>8559</v>
      </c>
      <c r="I527" s="427">
        <v>1217</v>
      </c>
      <c r="J527" s="423">
        <v>1013</v>
      </c>
      <c r="K527" s="423">
        <v>182</v>
      </c>
      <c r="L527" s="447">
        <v>0.20138203356367201</v>
      </c>
      <c r="M527" s="427">
        <v>938</v>
      </c>
      <c r="N527" s="423">
        <v>693</v>
      </c>
      <c r="O527" s="423">
        <v>399</v>
      </c>
      <c r="P527" s="447">
        <v>0.35353535353535398</v>
      </c>
    </row>
    <row r="528" spans="1:16" s="63" customFormat="1" ht="12" x14ac:dyDescent="0.2">
      <c r="A528" s="427" t="s">
        <v>12089</v>
      </c>
      <c r="B528" s="423" t="s">
        <v>9684</v>
      </c>
      <c r="C528" s="423" t="s">
        <v>255</v>
      </c>
      <c r="D528" s="423" t="s">
        <v>19769</v>
      </c>
      <c r="E528" s="427" t="s">
        <v>12088</v>
      </c>
      <c r="F528" s="427"/>
      <c r="G528" s="423" t="s">
        <v>19770</v>
      </c>
      <c r="H528" s="467" t="s">
        <v>8559</v>
      </c>
      <c r="I528" s="427">
        <v>1193</v>
      </c>
      <c r="J528" s="423">
        <v>1152</v>
      </c>
      <c r="K528" s="423">
        <v>765</v>
      </c>
      <c r="L528" s="447">
        <v>3.55902777777777E-2</v>
      </c>
      <c r="M528" s="427">
        <v>552</v>
      </c>
      <c r="N528" s="423">
        <v>638</v>
      </c>
      <c r="O528" s="423">
        <v>347</v>
      </c>
      <c r="P528" s="447">
        <v>-0.13479623824451401</v>
      </c>
    </row>
    <row r="529" spans="1:16" s="63" customFormat="1" ht="12" x14ac:dyDescent="0.2">
      <c r="A529" s="427" t="s">
        <v>13529</v>
      </c>
      <c r="B529" s="423"/>
      <c r="C529" s="423" t="s">
        <v>253</v>
      </c>
      <c r="D529" s="423" t="s">
        <v>20394</v>
      </c>
      <c r="E529" s="427"/>
      <c r="F529" s="427" t="s">
        <v>13528</v>
      </c>
      <c r="G529" s="423" t="s">
        <v>19529</v>
      </c>
      <c r="H529" s="467" t="s">
        <v>8559</v>
      </c>
      <c r="I529" s="427">
        <v>1183</v>
      </c>
      <c r="J529" s="423">
        <v>1984</v>
      </c>
      <c r="K529" s="423">
        <v>228</v>
      </c>
      <c r="L529" s="447">
        <v>-0.40372983870967699</v>
      </c>
      <c r="M529" s="427">
        <v>391</v>
      </c>
      <c r="N529" s="423">
        <v>508</v>
      </c>
      <c r="O529" s="423">
        <v>61</v>
      </c>
      <c r="P529" s="447">
        <v>-0.23031496062992099</v>
      </c>
    </row>
    <row r="530" spans="1:16" s="63" customFormat="1" ht="12" x14ac:dyDescent="0.2">
      <c r="A530" s="427" t="s">
        <v>11110</v>
      </c>
      <c r="B530" s="423"/>
      <c r="C530" s="423" t="s">
        <v>14925</v>
      </c>
      <c r="D530" s="423" t="s">
        <v>17175</v>
      </c>
      <c r="E530" s="427"/>
      <c r="F530" s="427" t="s">
        <v>11109</v>
      </c>
      <c r="G530" s="423" t="s">
        <v>19479</v>
      </c>
      <c r="H530" s="467" t="s">
        <v>8559</v>
      </c>
      <c r="I530" s="427">
        <v>1178</v>
      </c>
      <c r="J530" s="423">
        <v>1037</v>
      </c>
      <c r="K530" s="423">
        <v>236</v>
      </c>
      <c r="L530" s="447">
        <v>0.135969141755063</v>
      </c>
      <c r="M530" s="427">
        <v>2270</v>
      </c>
      <c r="N530" s="423">
        <v>2109</v>
      </c>
      <c r="O530" s="423">
        <v>620</v>
      </c>
      <c r="P530" s="447">
        <v>7.6339497392129002E-2</v>
      </c>
    </row>
    <row r="531" spans="1:16" s="63" customFormat="1" ht="12" x14ac:dyDescent="0.2">
      <c r="A531" s="427" t="s">
        <v>13288</v>
      </c>
      <c r="B531" s="423" t="s">
        <v>9868</v>
      </c>
      <c r="C531" s="423" t="s">
        <v>252</v>
      </c>
      <c r="D531" s="423" t="s">
        <v>20808</v>
      </c>
      <c r="E531" s="427" t="s">
        <v>13287</v>
      </c>
      <c r="F531" s="427"/>
      <c r="G531" s="423" t="s">
        <v>20551</v>
      </c>
      <c r="H531" s="467" t="s">
        <v>8559</v>
      </c>
      <c r="I531" s="427">
        <v>1175</v>
      </c>
      <c r="J531" s="423">
        <v>1566</v>
      </c>
      <c r="K531" s="423">
        <v>853</v>
      </c>
      <c r="L531" s="447">
        <v>-0.24968071519795701</v>
      </c>
      <c r="M531" s="427">
        <v>2665</v>
      </c>
      <c r="N531" s="423">
        <v>2995</v>
      </c>
      <c r="O531" s="423">
        <v>1539</v>
      </c>
      <c r="P531" s="447">
        <v>-0.110183639398998</v>
      </c>
    </row>
    <row r="532" spans="1:16" s="63" customFormat="1" ht="12" x14ac:dyDescent="0.2">
      <c r="A532" s="427" t="s">
        <v>13413</v>
      </c>
      <c r="B532" s="423"/>
      <c r="C532" s="423" t="s">
        <v>14925</v>
      </c>
      <c r="D532" s="423" t="s">
        <v>17172</v>
      </c>
      <c r="E532" s="427"/>
      <c r="F532" s="427" t="s">
        <v>13412</v>
      </c>
      <c r="G532" s="423" t="s">
        <v>19409</v>
      </c>
      <c r="H532" s="467" t="s">
        <v>8559</v>
      </c>
      <c r="I532" s="427">
        <v>1175</v>
      </c>
      <c r="J532" s="423">
        <v>916</v>
      </c>
      <c r="K532" s="423">
        <v>316</v>
      </c>
      <c r="L532" s="447">
        <v>0.28275109170305701</v>
      </c>
      <c r="M532" s="427">
        <v>2052</v>
      </c>
      <c r="N532" s="423">
        <v>1635</v>
      </c>
      <c r="O532" s="423">
        <v>1024</v>
      </c>
      <c r="P532" s="447">
        <v>0.25504587155963299</v>
      </c>
    </row>
    <row r="533" spans="1:16" s="63" customFormat="1" ht="12" x14ac:dyDescent="0.2">
      <c r="A533" s="427" t="s">
        <v>10841</v>
      </c>
      <c r="B533" s="423"/>
      <c r="C533" s="423" t="s">
        <v>251</v>
      </c>
      <c r="D533" s="423" t="s">
        <v>18803</v>
      </c>
      <c r="E533" s="427"/>
      <c r="F533" s="427" t="s">
        <v>10840</v>
      </c>
      <c r="G533" s="423" t="s">
        <v>19515</v>
      </c>
      <c r="H533" s="467" t="s">
        <v>8559</v>
      </c>
      <c r="I533" s="427">
        <v>1173</v>
      </c>
      <c r="J533" s="423">
        <v>885</v>
      </c>
      <c r="K533" s="423">
        <v>449</v>
      </c>
      <c r="L533" s="447">
        <v>0.32542372881355902</v>
      </c>
      <c r="M533" s="427">
        <v>514</v>
      </c>
      <c r="N533" s="423">
        <v>357</v>
      </c>
      <c r="O533" s="423">
        <v>224</v>
      </c>
      <c r="P533" s="447">
        <v>0.43977591036414598</v>
      </c>
    </row>
    <row r="534" spans="1:16" s="63" customFormat="1" ht="12" x14ac:dyDescent="0.2">
      <c r="A534" s="427" t="s">
        <v>13073</v>
      </c>
      <c r="B534" s="423"/>
      <c r="C534" s="423" t="s">
        <v>249</v>
      </c>
      <c r="D534" s="423" t="s">
        <v>21137</v>
      </c>
      <c r="E534" s="427"/>
      <c r="F534" s="427" t="s">
        <v>13072</v>
      </c>
      <c r="G534" s="423" t="s">
        <v>21138</v>
      </c>
      <c r="H534" s="467" t="s">
        <v>8559</v>
      </c>
      <c r="I534" s="427">
        <v>1170</v>
      </c>
      <c r="J534" s="423">
        <v>907</v>
      </c>
      <c r="K534" s="423">
        <v>583</v>
      </c>
      <c r="L534" s="447">
        <v>0.28996692392502799</v>
      </c>
      <c r="M534" s="427">
        <v>103</v>
      </c>
      <c r="N534" s="423">
        <v>93</v>
      </c>
      <c r="O534" s="423">
        <v>55</v>
      </c>
      <c r="P534" s="447">
        <v>0.10752688172043</v>
      </c>
    </row>
    <row r="535" spans="1:16" s="63" customFormat="1" ht="12" x14ac:dyDescent="0.2">
      <c r="A535" s="427" t="s">
        <v>13330</v>
      </c>
      <c r="B535" s="423"/>
      <c r="C535" s="423" t="s">
        <v>251</v>
      </c>
      <c r="D535" s="423" t="s">
        <v>20433</v>
      </c>
      <c r="E535" s="427"/>
      <c r="F535" s="427" t="s">
        <v>13329</v>
      </c>
      <c r="G535" s="423" t="s">
        <v>20228</v>
      </c>
      <c r="H535" s="467" t="s">
        <v>8559</v>
      </c>
      <c r="I535" s="427">
        <v>1170</v>
      </c>
      <c r="J535" s="423">
        <v>1033</v>
      </c>
      <c r="K535" s="423">
        <v>804</v>
      </c>
      <c r="L535" s="447">
        <v>0.13262342691190701</v>
      </c>
      <c r="M535" s="427">
        <v>504</v>
      </c>
      <c r="N535" s="423">
        <v>444</v>
      </c>
      <c r="O535" s="423">
        <v>357</v>
      </c>
      <c r="P535" s="447">
        <v>0.135135135135135</v>
      </c>
    </row>
    <row r="536" spans="1:16" s="63" customFormat="1" ht="12" x14ac:dyDescent="0.2">
      <c r="A536" s="427" t="s">
        <v>11451</v>
      </c>
      <c r="B536" s="423"/>
      <c r="C536" s="423" t="s">
        <v>14925</v>
      </c>
      <c r="D536" s="423" t="s">
        <v>20000</v>
      </c>
      <c r="E536" s="427"/>
      <c r="F536" s="427" t="s">
        <v>11450</v>
      </c>
      <c r="G536" s="423" t="s">
        <v>20001</v>
      </c>
      <c r="H536" s="467" t="s">
        <v>8559</v>
      </c>
      <c r="I536" s="427">
        <v>1166</v>
      </c>
      <c r="J536" s="423">
        <v>922</v>
      </c>
      <c r="K536" s="423">
        <v>184</v>
      </c>
      <c r="L536" s="447">
        <v>0.26464208242950099</v>
      </c>
      <c r="M536" s="427">
        <v>1115</v>
      </c>
      <c r="N536" s="423">
        <v>754</v>
      </c>
      <c r="O536" s="423">
        <v>314</v>
      </c>
      <c r="P536" s="447">
        <v>0.47877984084880598</v>
      </c>
    </row>
    <row r="537" spans="1:16" s="63" customFormat="1" ht="12" x14ac:dyDescent="0.2">
      <c r="A537" s="427" t="s">
        <v>10953</v>
      </c>
      <c r="B537" s="423"/>
      <c r="C537" s="423" t="s">
        <v>255</v>
      </c>
      <c r="D537" s="423" t="s">
        <v>10952</v>
      </c>
      <c r="E537" s="427"/>
      <c r="F537" s="427" t="s">
        <v>10951</v>
      </c>
      <c r="G537" s="423" t="s">
        <v>8858</v>
      </c>
      <c r="H537" s="467" t="s">
        <v>8559</v>
      </c>
      <c r="I537" s="427">
        <v>1163</v>
      </c>
      <c r="J537" s="423">
        <v>918</v>
      </c>
      <c r="K537" s="423">
        <v>895</v>
      </c>
      <c r="L537" s="447">
        <v>0.26688453159041398</v>
      </c>
      <c r="M537" s="427">
        <v>345</v>
      </c>
      <c r="N537" s="423">
        <v>373</v>
      </c>
      <c r="O537" s="423">
        <v>273</v>
      </c>
      <c r="P537" s="447">
        <v>-7.5067024128686405E-2</v>
      </c>
    </row>
    <row r="538" spans="1:16" s="63" customFormat="1" ht="12" x14ac:dyDescent="0.2">
      <c r="A538" s="427" t="s">
        <v>10709</v>
      </c>
      <c r="B538" s="423"/>
      <c r="C538" s="423" t="s">
        <v>253</v>
      </c>
      <c r="D538" s="423" t="s">
        <v>18832</v>
      </c>
      <c r="E538" s="427"/>
      <c r="F538" s="427" t="s">
        <v>10708</v>
      </c>
      <c r="G538" s="423" t="s">
        <v>18174</v>
      </c>
      <c r="H538" s="467" t="s">
        <v>8559</v>
      </c>
      <c r="I538" s="427">
        <v>1154</v>
      </c>
      <c r="J538" s="423">
        <v>789</v>
      </c>
      <c r="K538" s="423">
        <v>262</v>
      </c>
      <c r="L538" s="447">
        <v>0.46261089987325699</v>
      </c>
      <c r="M538" s="427">
        <v>220</v>
      </c>
      <c r="N538" s="423">
        <v>120</v>
      </c>
      <c r="O538" s="423">
        <v>70</v>
      </c>
      <c r="P538" s="447">
        <v>0.83333333333333304</v>
      </c>
    </row>
    <row r="539" spans="1:16" s="63" customFormat="1" ht="12" x14ac:dyDescent="0.2">
      <c r="A539" s="427" t="s">
        <v>11371</v>
      </c>
      <c r="B539" s="423"/>
      <c r="C539" s="423" t="s">
        <v>254</v>
      </c>
      <c r="D539" s="423" t="s">
        <v>17094</v>
      </c>
      <c r="E539" s="427"/>
      <c r="F539" s="427" t="s">
        <v>11370</v>
      </c>
      <c r="G539" s="423" t="s">
        <v>19432</v>
      </c>
      <c r="H539" s="467" t="s">
        <v>8559</v>
      </c>
      <c r="I539" s="427">
        <v>1137</v>
      </c>
      <c r="J539" s="423">
        <v>809</v>
      </c>
      <c r="K539" s="423">
        <v>470</v>
      </c>
      <c r="L539" s="447">
        <v>0.40543881334981502</v>
      </c>
      <c r="M539" s="427">
        <v>561</v>
      </c>
      <c r="N539" s="423">
        <v>564</v>
      </c>
      <c r="O539" s="423">
        <v>333</v>
      </c>
      <c r="P539" s="447">
        <v>-5.3191489361702499E-3</v>
      </c>
    </row>
    <row r="540" spans="1:16" s="63" customFormat="1" ht="12" x14ac:dyDescent="0.2">
      <c r="A540" s="427" t="s">
        <v>12463</v>
      </c>
      <c r="B540" s="423"/>
      <c r="C540" s="423" t="s">
        <v>371</v>
      </c>
      <c r="D540" s="423" t="s">
        <v>20793</v>
      </c>
      <c r="E540" s="427"/>
      <c r="F540" s="427" t="s">
        <v>12462</v>
      </c>
      <c r="G540" s="423" t="s">
        <v>20545</v>
      </c>
      <c r="H540" s="467" t="s">
        <v>8559</v>
      </c>
      <c r="I540" s="457">
        <v>1111</v>
      </c>
      <c r="J540" s="458">
        <v>784</v>
      </c>
      <c r="K540" s="458">
        <v>886</v>
      </c>
      <c r="L540" s="460">
        <v>0.41709183673469402</v>
      </c>
      <c r="M540" s="457">
        <v>1340</v>
      </c>
      <c r="N540" s="458">
        <v>1051</v>
      </c>
      <c r="O540" s="458">
        <v>1116</v>
      </c>
      <c r="P540" s="462">
        <v>0.27497621313035198</v>
      </c>
    </row>
    <row r="541" spans="1:16" s="63" customFormat="1" ht="12" x14ac:dyDescent="0.2">
      <c r="A541" s="427" t="s">
        <v>13894</v>
      </c>
      <c r="B541" s="423" t="s">
        <v>11643</v>
      </c>
      <c r="C541" s="423" t="s">
        <v>257</v>
      </c>
      <c r="D541" s="423" t="s">
        <v>21719</v>
      </c>
      <c r="E541" s="427" t="s">
        <v>13893</v>
      </c>
      <c r="F541" s="427"/>
      <c r="G541" s="423" t="s">
        <v>21720</v>
      </c>
      <c r="H541" s="467" t="s">
        <v>8559</v>
      </c>
      <c r="I541" s="427">
        <v>1105</v>
      </c>
      <c r="J541" s="423">
        <v>794</v>
      </c>
      <c r="K541" s="423">
        <v>672</v>
      </c>
      <c r="L541" s="447">
        <v>0.39168765743072997</v>
      </c>
      <c r="M541" s="427">
        <v>1726</v>
      </c>
      <c r="N541" s="423">
        <v>1561</v>
      </c>
      <c r="O541" s="423">
        <v>1224</v>
      </c>
      <c r="P541" s="447">
        <v>0.105701473414478</v>
      </c>
    </row>
    <row r="542" spans="1:16" s="63" customFormat="1" ht="12" x14ac:dyDescent="0.2">
      <c r="A542" s="427" t="s">
        <v>12001</v>
      </c>
      <c r="B542" s="423"/>
      <c r="C542" s="423" t="s">
        <v>251</v>
      </c>
      <c r="D542" s="423" t="s">
        <v>20946</v>
      </c>
      <c r="E542" s="427"/>
      <c r="F542" s="427" t="s">
        <v>12000</v>
      </c>
      <c r="G542" s="423" t="s">
        <v>19306</v>
      </c>
      <c r="H542" s="467" t="s">
        <v>8559</v>
      </c>
      <c r="I542" s="427">
        <v>1104</v>
      </c>
      <c r="J542" s="423">
        <v>889</v>
      </c>
      <c r="K542" s="423">
        <v>899</v>
      </c>
      <c r="L542" s="447">
        <v>0.24184476940382499</v>
      </c>
      <c r="M542" s="427">
        <v>616</v>
      </c>
      <c r="N542" s="423">
        <v>574</v>
      </c>
      <c r="O542" s="423">
        <v>506</v>
      </c>
      <c r="P542" s="447">
        <v>7.3170731707317097E-2</v>
      </c>
    </row>
    <row r="543" spans="1:16" s="63" customFormat="1" ht="12" x14ac:dyDescent="0.2">
      <c r="A543" s="427" t="s">
        <v>10889</v>
      </c>
      <c r="B543" s="423"/>
      <c r="C543" s="423" t="s">
        <v>252</v>
      </c>
      <c r="D543" s="423" t="s">
        <v>21802</v>
      </c>
      <c r="E543" s="427"/>
      <c r="F543" s="427" t="s">
        <v>10888</v>
      </c>
      <c r="G543" s="423" t="s">
        <v>18177</v>
      </c>
      <c r="H543" s="467" t="s">
        <v>8559</v>
      </c>
      <c r="I543" s="427">
        <v>1094</v>
      </c>
      <c r="J543" s="423">
        <v>1125</v>
      </c>
      <c r="K543" s="423">
        <v>601</v>
      </c>
      <c r="L543" s="447">
        <v>-2.75555555555556E-2</v>
      </c>
      <c r="M543" s="427">
        <v>348</v>
      </c>
      <c r="N543" s="423">
        <v>373</v>
      </c>
      <c r="O543" s="423">
        <v>110</v>
      </c>
      <c r="P543" s="447">
        <v>-6.7024128686327095E-2</v>
      </c>
    </row>
    <row r="544" spans="1:16" s="63" customFormat="1" ht="12" x14ac:dyDescent="0.2">
      <c r="A544" s="427" t="s">
        <v>11660</v>
      </c>
      <c r="B544" s="423" t="s">
        <v>11659</v>
      </c>
      <c r="C544" s="423" t="s">
        <v>254</v>
      </c>
      <c r="D544" s="423" t="s">
        <v>19988</v>
      </c>
      <c r="E544" s="427" t="s">
        <v>11658</v>
      </c>
      <c r="F544" s="427"/>
      <c r="G544" s="423" t="s">
        <v>19989</v>
      </c>
      <c r="H544" s="467" t="s">
        <v>8559</v>
      </c>
      <c r="I544" s="427">
        <v>1071</v>
      </c>
      <c r="J544" s="423">
        <v>972</v>
      </c>
      <c r="K544" s="423">
        <v>781</v>
      </c>
      <c r="L544" s="447">
        <v>0.101851851851852</v>
      </c>
      <c r="M544" s="427">
        <v>701</v>
      </c>
      <c r="N544" s="423">
        <v>813</v>
      </c>
      <c r="O544" s="423">
        <v>601</v>
      </c>
      <c r="P544" s="447">
        <v>-0.13776137761377599</v>
      </c>
    </row>
    <row r="545" spans="1:16" s="63" customFormat="1" ht="12" x14ac:dyDescent="0.2">
      <c r="A545" s="427" t="s">
        <v>13298</v>
      </c>
      <c r="B545" s="423"/>
      <c r="C545" s="423" t="s">
        <v>250</v>
      </c>
      <c r="D545" s="423" t="s">
        <v>20786</v>
      </c>
      <c r="E545" s="427"/>
      <c r="F545" s="427" t="s">
        <v>13297</v>
      </c>
      <c r="G545" s="423" t="s">
        <v>20787</v>
      </c>
      <c r="H545" s="467" t="s">
        <v>8559</v>
      </c>
      <c r="I545" s="427">
        <v>1063</v>
      </c>
      <c r="J545" s="423">
        <v>1123</v>
      </c>
      <c r="K545" s="423">
        <v>868</v>
      </c>
      <c r="L545" s="447">
        <v>-5.3428317008014203E-2</v>
      </c>
      <c r="M545" s="427">
        <v>855</v>
      </c>
      <c r="N545" s="423">
        <v>948</v>
      </c>
      <c r="O545" s="423">
        <v>606</v>
      </c>
      <c r="P545" s="447">
        <v>-9.8101265822784806E-2</v>
      </c>
    </row>
    <row r="546" spans="1:16" s="63" customFormat="1" ht="12" x14ac:dyDescent="0.2">
      <c r="A546" s="427" t="s">
        <v>13280</v>
      </c>
      <c r="B546" s="423" t="s">
        <v>12272</v>
      </c>
      <c r="C546" s="423" t="s">
        <v>261</v>
      </c>
      <c r="D546" s="423" t="s">
        <v>20851</v>
      </c>
      <c r="E546" s="427" t="s">
        <v>13279</v>
      </c>
      <c r="F546" s="427"/>
      <c r="G546" s="423" t="s">
        <v>20852</v>
      </c>
      <c r="H546" s="467" t="s">
        <v>8559</v>
      </c>
      <c r="I546" s="427">
        <v>1061</v>
      </c>
      <c r="J546" s="423">
        <v>1850</v>
      </c>
      <c r="K546" s="423">
        <v>734</v>
      </c>
      <c r="L546" s="447">
        <v>-0.42648648648648602</v>
      </c>
      <c r="M546" s="427">
        <v>192</v>
      </c>
      <c r="N546" s="423">
        <v>1001</v>
      </c>
      <c r="O546" s="423">
        <v>458</v>
      </c>
      <c r="P546" s="447">
        <v>-0.80819180819180803</v>
      </c>
    </row>
    <row r="547" spans="1:16" s="63" customFormat="1" ht="12" x14ac:dyDescent="0.2">
      <c r="A547" s="427" t="s">
        <v>13775</v>
      </c>
      <c r="B547" s="423"/>
      <c r="C547" s="423" t="s">
        <v>258</v>
      </c>
      <c r="D547" s="423" t="s">
        <v>20814</v>
      </c>
      <c r="E547" s="427"/>
      <c r="F547" s="427" t="s">
        <v>13774</v>
      </c>
      <c r="G547" s="423" t="s">
        <v>20815</v>
      </c>
      <c r="H547" s="467" t="s">
        <v>8559</v>
      </c>
      <c r="I547" s="427">
        <v>1054</v>
      </c>
      <c r="J547" s="423">
        <v>804</v>
      </c>
      <c r="K547" s="423">
        <v>946</v>
      </c>
      <c r="L547" s="447">
        <v>0.31094527363184099</v>
      </c>
      <c r="M547" s="427">
        <v>1741</v>
      </c>
      <c r="N547" s="423">
        <v>1770</v>
      </c>
      <c r="O547" s="423">
        <v>1449</v>
      </c>
      <c r="P547" s="447">
        <v>-1.63841807909605E-2</v>
      </c>
    </row>
    <row r="548" spans="1:16" s="63" customFormat="1" ht="12" x14ac:dyDescent="0.2">
      <c r="A548" s="427" t="s">
        <v>10748</v>
      </c>
      <c r="B548" s="423"/>
      <c r="C548" s="423" t="s">
        <v>251</v>
      </c>
      <c r="D548" s="423" t="s">
        <v>17666</v>
      </c>
      <c r="E548" s="427"/>
      <c r="F548" s="427" t="s">
        <v>10747</v>
      </c>
      <c r="G548" s="423" t="s">
        <v>19535</v>
      </c>
      <c r="H548" s="467" t="s">
        <v>8559</v>
      </c>
      <c r="I548" s="427">
        <v>1041</v>
      </c>
      <c r="J548" s="423">
        <v>722</v>
      </c>
      <c r="K548" s="423">
        <v>851</v>
      </c>
      <c r="L548" s="447">
        <v>0.44182825484764499</v>
      </c>
      <c r="M548" s="427">
        <v>151</v>
      </c>
      <c r="N548" s="423">
        <v>100</v>
      </c>
      <c r="O548" s="423">
        <v>129</v>
      </c>
      <c r="P548" s="447">
        <v>0.51</v>
      </c>
    </row>
    <row r="549" spans="1:16" s="63" customFormat="1" ht="12" x14ac:dyDescent="0.2">
      <c r="A549" s="427" t="s">
        <v>15443</v>
      </c>
      <c r="B549" s="423" t="s">
        <v>10132</v>
      </c>
      <c r="C549" s="423" t="s">
        <v>487</v>
      </c>
      <c r="D549" s="423" t="s">
        <v>21075</v>
      </c>
      <c r="E549" s="427" t="s">
        <v>14028</v>
      </c>
      <c r="F549" s="427"/>
      <c r="G549" s="423" t="s">
        <v>20389</v>
      </c>
      <c r="H549" s="467" t="s">
        <v>8559</v>
      </c>
      <c r="I549" s="427">
        <v>1026</v>
      </c>
      <c r="J549" s="423">
        <v>31583</v>
      </c>
      <c r="K549" s="423">
        <v>30138</v>
      </c>
      <c r="L549" s="447">
        <v>-0.967514169014977</v>
      </c>
      <c r="M549" s="427">
        <v>6838</v>
      </c>
      <c r="N549" s="423">
        <v>10547</v>
      </c>
      <c r="O549" s="423">
        <v>8828</v>
      </c>
      <c r="P549" s="447">
        <v>-0.35166398027875201</v>
      </c>
    </row>
    <row r="550" spans="1:16" s="63" customFormat="1" ht="12" x14ac:dyDescent="0.2">
      <c r="A550" s="427" t="s">
        <v>10920</v>
      </c>
      <c r="B550" s="423"/>
      <c r="C550" s="423" t="s">
        <v>14925</v>
      </c>
      <c r="D550" s="423" t="s">
        <v>20627</v>
      </c>
      <c r="E550" s="427"/>
      <c r="F550" s="427" t="s">
        <v>10919</v>
      </c>
      <c r="G550" s="423" t="s">
        <v>18203</v>
      </c>
      <c r="H550" s="467" t="s">
        <v>8559</v>
      </c>
      <c r="I550" s="427">
        <v>1014</v>
      </c>
      <c r="J550" s="423">
        <v>861</v>
      </c>
      <c r="K550" s="423">
        <v>454</v>
      </c>
      <c r="L550" s="447">
        <v>0.17770034843205601</v>
      </c>
      <c r="M550" s="427">
        <v>772</v>
      </c>
      <c r="N550" s="423">
        <v>689</v>
      </c>
      <c r="O550" s="423">
        <v>396</v>
      </c>
      <c r="P550" s="447">
        <v>0.120464441219158</v>
      </c>
    </row>
    <row r="551" spans="1:16" s="63" customFormat="1" ht="12" x14ac:dyDescent="0.2">
      <c r="A551" s="427" t="s">
        <v>11890</v>
      </c>
      <c r="B551" s="423"/>
      <c r="C551" s="423" t="s">
        <v>487</v>
      </c>
      <c r="D551" s="423" t="s">
        <v>20962</v>
      </c>
      <c r="E551" s="427"/>
      <c r="F551" s="427" t="s">
        <v>11889</v>
      </c>
      <c r="G551" s="423" t="s">
        <v>19196</v>
      </c>
      <c r="H551" s="467" t="s">
        <v>8559</v>
      </c>
      <c r="I551" s="427">
        <v>1009</v>
      </c>
      <c r="J551" s="423">
        <v>1113</v>
      </c>
      <c r="K551" s="423">
        <v>1163</v>
      </c>
      <c r="L551" s="447">
        <v>-9.3441150044923593E-2</v>
      </c>
      <c r="M551" s="427">
        <v>208</v>
      </c>
      <c r="N551" s="423">
        <v>249</v>
      </c>
      <c r="O551" s="423">
        <v>226</v>
      </c>
      <c r="P551" s="447">
        <v>-0.16465863453815299</v>
      </c>
    </row>
    <row r="552" spans="1:16" s="63" customFormat="1" ht="12" x14ac:dyDescent="0.2">
      <c r="A552" s="427" t="s">
        <v>11584</v>
      </c>
      <c r="B552" s="423" t="s">
        <v>9414</v>
      </c>
      <c r="C552" s="423" t="s">
        <v>253</v>
      </c>
      <c r="D552" s="423" t="s">
        <v>21721</v>
      </c>
      <c r="E552" s="427" t="s">
        <v>11583</v>
      </c>
      <c r="F552" s="427"/>
      <c r="G552" s="423" t="s">
        <v>21722</v>
      </c>
      <c r="H552" s="467" t="s">
        <v>8559</v>
      </c>
      <c r="I552" s="427">
        <v>999</v>
      </c>
      <c r="J552" s="423">
        <v>971</v>
      </c>
      <c r="K552" s="423">
        <v>933</v>
      </c>
      <c r="L552" s="447">
        <v>2.8836251287332599E-2</v>
      </c>
      <c r="M552" s="427">
        <v>579</v>
      </c>
      <c r="N552" s="423">
        <v>650</v>
      </c>
      <c r="O552" s="423">
        <v>578</v>
      </c>
      <c r="P552" s="447">
        <v>-0.10923076923076901</v>
      </c>
    </row>
    <row r="553" spans="1:16" s="63" customFormat="1" ht="12" x14ac:dyDescent="0.2">
      <c r="A553" s="427" t="s">
        <v>12266</v>
      </c>
      <c r="B553" s="423" t="s">
        <v>9593</v>
      </c>
      <c r="C553" s="423" t="s">
        <v>254</v>
      </c>
      <c r="D553" s="423" t="s">
        <v>20836</v>
      </c>
      <c r="E553" s="427" t="s">
        <v>12265</v>
      </c>
      <c r="F553" s="427"/>
      <c r="G553" s="423" t="s">
        <v>19746</v>
      </c>
      <c r="H553" s="467" t="s">
        <v>8559</v>
      </c>
      <c r="I553" s="427">
        <v>998</v>
      </c>
      <c r="J553" s="423">
        <v>0</v>
      </c>
      <c r="K553" s="423">
        <v>359</v>
      </c>
      <c r="L553" s="447">
        <v>0</v>
      </c>
      <c r="M553" s="427">
        <v>204</v>
      </c>
      <c r="N553" s="423">
        <v>152</v>
      </c>
      <c r="O553" s="423">
        <v>172</v>
      </c>
      <c r="P553" s="447">
        <v>0.34210526315789502</v>
      </c>
    </row>
    <row r="554" spans="1:16" s="63" customFormat="1" ht="12" x14ac:dyDescent="0.2">
      <c r="A554" s="427" t="s">
        <v>12675</v>
      </c>
      <c r="B554" s="423"/>
      <c r="C554" s="423" t="s">
        <v>254</v>
      </c>
      <c r="D554" s="423" t="s">
        <v>20779</v>
      </c>
      <c r="E554" s="427"/>
      <c r="F554" s="427" t="s">
        <v>12674</v>
      </c>
      <c r="G554" s="423" t="s">
        <v>17660</v>
      </c>
      <c r="H554" s="467" t="s">
        <v>8559</v>
      </c>
      <c r="I554" s="427">
        <v>995</v>
      </c>
      <c r="J554" s="423">
        <v>841</v>
      </c>
      <c r="K554" s="423">
        <v>392</v>
      </c>
      <c r="L554" s="447">
        <v>0.18311533888228301</v>
      </c>
      <c r="M554" s="427">
        <v>20</v>
      </c>
      <c r="N554" s="423">
        <v>30</v>
      </c>
      <c r="O554" s="423">
        <v>9</v>
      </c>
      <c r="P554" s="447">
        <v>-0.33333333333333298</v>
      </c>
    </row>
    <row r="555" spans="1:16" s="63" customFormat="1" ht="12" x14ac:dyDescent="0.2">
      <c r="A555" s="427" t="s">
        <v>11613</v>
      </c>
      <c r="B555" s="423" t="s">
        <v>9548</v>
      </c>
      <c r="C555" s="423" t="s">
        <v>252</v>
      </c>
      <c r="D555" s="423" t="s">
        <v>18663</v>
      </c>
      <c r="E555" s="427" t="s">
        <v>11612</v>
      </c>
      <c r="F555" s="427"/>
      <c r="G555" s="423" t="s">
        <v>18164</v>
      </c>
      <c r="H555" s="467" t="s">
        <v>8559</v>
      </c>
      <c r="I555" s="427">
        <v>991</v>
      </c>
      <c r="J555" s="423">
        <v>818</v>
      </c>
      <c r="K555" s="423">
        <v>722</v>
      </c>
      <c r="L555" s="447">
        <v>0.21149144254278701</v>
      </c>
      <c r="M555" s="427">
        <v>652</v>
      </c>
      <c r="N555" s="423">
        <v>550</v>
      </c>
      <c r="O555" s="423">
        <v>428</v>
      </c>
      <c r="P555" s="447">
        <v>0.18545454545454601</v>
      </c>
    </row>
    <row r="556" spans="1:16" s="63" customFormat="1" ht="12" x14ac:dyDescent="0.2">
      <c r="A556" s="427" t="s">
        <v>11439</v>
      </c>
      <c r="B556" s="423"/>
      <c r="C556" s="423" t="s">
        <v>14925</v>
      </c>
      <c r="D556" s="423" t="s">
        <v>18687</v>
      </c>
      <c r="E556" s="427"/>
      <c r="F556" s="427" t="s">
        <v>11438</v>
      </c>
      <c r="G556" s="423" t="s">
        <v>18688</v>
      </c>
      <c r="H556" s="467" t="s">
        <v>8559</v>
      </c>
      <c r="I556" s="427">
        <v>990</v>
      </c>
      <c r="J556" s="423">
        <v>2258</v>
      </c>
      <c r="K556" s="423">
        <v>269</v>
      </c>
      <c r="L556" s="447">
        <v>-0.56155890168290501</v>
      </c>
      <c r="M556" s="427">
        <v>315</v>
      </c>
      <c r="N556" s="423">
        <v>455</v>
      </c>
      <c r="O556" s="423">
        <v>179</v>
      </c>
      <c r="P556" s="447">
        <v>-0.30769230769230799</v>
      </c>
    </row>
    <row r="557" spans="1:16" s="63" customFormat="1" ht="12" x14ac:dyDescent="0.2">
      <c r="A557" s="427" t="s">
        <v>17946</v>
      </c>
      <c r="B557" s="423"/>
      <c r="C557" s="423" t="s">
        <v>252</v>
      </c>
      <c r="D557" s="423" t="s">
        <v>18623</v>
      </c>
      <c r="E557" s="427"/>
      <c r="F557" s="427" t="s">
        <v>17947</v>
      </c>
      <c r="G557" s="423" t="s">
        <v>19345</v>
      </c>
      <c r="H557" s="467" t="s">
        <v>8559</v>
      </c>
      <c r="I557" s="427">
        <v>989</v>
      </c>
      <c r="J557" s="423">
        <v>944</v>
      </c>
      <c r="K557" s="423">
        <v>691</v>
      </c>
      <c r="L557" s="447">
        <v>4.7669491525423699E-2</v>
      </c>
      <c r="M557" s="427">
        <v>3700</v>
      </c>
      <c r="N557" s="423">
        <v>3258</v>
      </c>
      <c r="O557" s="423">
        <v>2413</v>
      </c>
      <c r="P557" s="447">
        <v>0.13566605279312499</v>
      </c>
    </row>
    <row r="558" spans="1:16" s="63" customFormat="1" ht="12" x14ac:dyDescent="0.2">
      <c r="A558" s="427" t="s">
        <v>14628</v>
      </c>
      <c r="B558" s="423" t="s">
        <v>9690</v>
      </c>
      <c r="C558" s="423" t="s">
        <v>251</v>
      </c>
      <c r="D558" s="423" t="s">
        <v>20887</v>
      </c>
      <c r="E558" s="427" t="s">
        <v>14627</v>
      </c>
      <c r="F558" s="427"/>
      <c r="G558" s="423" t="s">
        <v>19279</v>
      </c>
      <c r="H558" s="467" t="s">
        <v>8559</v>
      </c>
      <c r="I558" s="427">
        <v>988</v>
      </c>
      <c r="J558" s="423">
        <v>809</v>
      </c>
      <c r="K558" s="423">
        <v>632</v>
      </c>
      <c r="L558" s="447">
        <v>0.22126081582200199</v>
      </c>
      <c r="M558" s="427">
        <v>3524</v>
      </c>
      <c r="N558" s="423">
        <v>3951</v>
      </c>
      <c r="O558" s="423">
        <v>2950</v>
      </c>
      <c r="P558" s="447">
        <v>-0.10807390534042</v>
      </c>
    </row>
    <row r="559" spans="1:16" s="63" customFormat="1" ht="12" x14ac:dyDescent="0.2">
      <c r="A559" s="427" t="s">
        <v>12569</v>
      </c>
      <c r="B559" s="423"/>
      <c r="C559" s="423" t="s">
        <v>253</v>
      </c>
      <c r="D559" s="423" t="s">
        <v>18489</v>
      </c>
      <c r="E559" s="427"/>
      <c r="F559" s="427" t="s">
        <v>12568</v>
      </c>
      <c r="G559" s="423" t="s">
        <v>19215</v>
      </c>
      <c r="H559" s="467" t="s">
        <v>8559</v>
      </c>
      <c r="I559" s="427">
        <v>987</v>
      </c>
      <c r="J559" s="423">
        <v>692</v>
      </c>
      <c r="K559" s="423">
        <v>657</v>
      </c>
      <c r="L559" s="447">
        <v>0.42630057803468202</v>
      </c>
      <c r="M559" s="427">
        <v>139</v>
      </c>
      <c r="N559" s="423">
        <v>46</v>
      </c>
      <c r="O559" s="423">
        <v>22</v>
      </c>
      <c r="P559" s="447">
        <v>2.02173913043478</v>
      </c>
    </row>
    <row r="560" spans="1:16" s="63" customFormat="1" ht="12" x14ac:dyDescent="0.2">
      <c r="A560" s="427" t="s">
        <v>14107</v>
      </c>
      <c r="B560" s="423" t="s">
        <v>9598</v>
      </c>
      <c r="C560" s="423" t="s">
        <v>253</v>
      </c>
      <c r="D560" s="423" t="s">
        <v>18652</v>
      </c>
      <c r="E560" s="427" t="s">
        <v>14106</v>
      </c>
      <c r="F560" s="427"/>
      <c r="G560" s="423" t="s">
        <v>19367</v>
      </c>
      <c r="H560" s="467" t="s">
        <v>8559</v>
      </c>
      <c r="I560" s="427">
        <v>986</v>
      </c>
      <c r="J560" s="423">
        <v>874</v>
      </c>
      <c r="K560" s="423">
        <v>650</v>
      </c>
      <c r="L560" s="447">
        <v>0.12814645308924499</v>
      </c>
      <c r="M560" s="427">
        <v>222</v>
      </c>
      <c r="N560" s="423">
        <v>196</v>
      </c>
      <c r="O560" s="423">
        <v>122</v>
      </c>
      <c r="P560" s="447">
        <v>0.13265306122449</v>
      </c>
    </row>
    <row r="561" spans="1:16" s="63" customFormat="1" ht="12" x14ac:dyDescent="0.2">
      <c r="A561" s="427" t="s">
        <v>18262</v>
      </c>
      <c r="B561" s="423"/>
      <c r="C561" s="423" t="s">
        <v>252</v>
      </c>
      <c r="D561" s="423" t="s">
        <v>13304</v>
      </c>
      <c r="E561" s="427" t="s">
        <v>13303</v>
      </c>
      <c r="F561" s="427"/>
      <c r="G561" s="423" t="s">
        <v>18155</v>
      </c>
      <c r="H561" s="467" t="s">
        <v>8559</v>
      </c>
      <c r="I561" s="427">
        <v>984</v>
      </c>
      <c r="J561" s="423">
        <v>696</v>
      </c>
      <c r="K561" s="423">
        <v>436</v>
      </c>
      <c r="L561" s="447">
        <v>0.41379310344827602</v>
      </c>
      <c r="M561" s="427">
        <v>12889</v>
      </c>
      <c r="N561" s="423">
        <v>13330</v>
      </c>
      <c r="O561" s="423">
        <v>9648</v>
      </c>
      <c r="P561" s="447">
        <v>-3.3083270817704499E-2</v>
      </c>
    </row>
    <row r="562" spans="1:16" s="63" customFormat="1" ht="12" x14ac:dyDescent="0.2">
      <c r="A562" s="427" t="s">
        <v>11983</v>
      </c>
      <c r="B562" s="423"/>
      <c r="C562" s="423" t="s">
        <v>14925</v>
      </c>
      <c r="D562" s="423" t="s">
        <v>18592</v>
      </c>
      <c r="E562" s="427"/>
      <c r="F562" s="427" t="s">
        <v>11984</v>
      </c>
      <c r="G562" s="423" t="s">
        <v>19314</v>
      </c>
      <c r="H562" s="467" t="s">
        <v>8559</v>
      </c>
      <c r="I562" s="427">
        <v>978</v>
      </c>
      <c r="J562" s="423">
        <v>1038</v>
      </c>
      <c r="K562" s="423">
        <v>208</v>
      </c>
      <c r="L562" s="447">
        <v>-5.7803468208092498E-2</v>
      </c>
      <c r="M562" s="427">
        <v>344</v>
      </c>
      <c r="N562" s="423">
        <v>269</v>
      </c>
      <c r="O562" s="423">
        <v>158</v>
      </c>
      <c r="P562" s="447">
        <v>0.27881040892193298</v>
      </c>
    </row>
    <row r="563" spans="1:16" s="63" customFormat="1" ht="12" x14ac:dyDescent="0.2">
      <c r="A563" s="427" t="s">
        <v>14439</v>
      </c>
      <c r="B563" s="423"/>
      <c r="C563" s="423" t="s">
        <v>14925</v>
      </c>
      <c r="D563" s="423" t="s">
        <v>18682</v>
      </c>
      <c r="E563" s="427"/>
      <c r="F563" s="427" t="s">
        <v>14438</v>
      </c>
      <c r="G563" s="423" t="s">
        <v>19405</v>
      </c>
      <c r="H563" s="467" t="s">
        <v>8559</v>
      </c>
      <c r="I563" s="427">
        <v>970</v>
      </c>
      <c r="J563" s="423">
        <v>991</v>
      </c>
      <c r="K563" s="423">
        <v>820</v>
      </c>
      <c r="L563" s="447">
        <v>-2.1190716448032301E-2</v>
      </c>
      <c r="M563" s="427">
        <v>652</v>
      </c>
      <c r="N563" s="423">
        <v>646</v>
      </c>
      <c r="O563" s="423">
        <v>292</v>
      </c>
      <c r="P563" s="447">
        <v>9.2879256965945293E-3</v>
      </c>
    </row>
    <row r="564" spans="1:16" s="63" customFormat="1" ht="12" x14ac:dyDescent="0.2">
      <c r="A564" s="427" t="s">
        <v>11447</v>
      </c>
      <c r="B564" s="423"/>
      <c r="C564" s="423" t="s">
        <v>250</v>
      </c>
      <c r="D564" s="423" t="s">
        <v>19814</v>
      </c>
      <c r="E564" s="427"/>
      <c r="F564" s="427" t="s">
        <v>11446</v>
      </c>
      <c r="G564" s="423" t="s">
        <v>19815</v>
      </c>
      <c r="H564" s="467" t="s">
        <v>8559</v>
      </c>
      <c r="I564" s="427">
        <v>969</v>
      </c>
      <c r="J564" s="423">
        <v>826</v>
      </c>
      <c r="K564" s="423">
        <v>695</v>
      </c>
      <c r="L564" s="447">
        <v>0.173123486682809</v>
      </c>
      <c r="M564" s="427">
        <v>354</v>
      </c>
      <c r="N564" s="423">
        <v>402</v>
      </c>
      <c r="O564" s="423">
        <v>261</v>
      </c>
      <c r="P564" s="447">
        <v>-0.119402985074627</v>
      </c>
    </row>
    <row r="565" spans="1:16" s="63" customFormat="1" ht="12" x14ac:dyDescent="0.2">
      <c r="A565" s="427" t="s">
        <v>11280</v>
      </c>
      <c r="B565" s="423"/>
      <c r="C565" s="423" t="s">
        <v>249</v>
      </c>
      <c r="D565" s="423" t="s">
        <v>21121</v>
      </c>
      <c r="E565" s="427"/>
      <c r="F565" s="427" t="s">
        <v>11279</v>
      </c>
      <c r="G565" s="423" t="s">
        <v>18151</v>
      </c>
      <c r="H565" s="467" t="s">
        <v>8559</v>
      </c>
      <c r="I565" s="427">
        <v>968</v>
      </c>
      <c r="J565" s="423">
        <v>873</v>
      </c>
      <c r="K565" s="423">
        <v>720</v>
      </c>
      <c r="L565" s="447">
        <v>0.108820160366552</v>
      </c>
      <c r="M565" s="427">
        <v>1749</v>
      </c>
      <c r="N565" s="423">
        <v>1665</v>
      </c>
      <c r="O565" s="423">
        <v>1602</v>
      </c>
      <c r="P565" s="447">
        <v>5.04504504504504E-2</v>
      </c>
    </row>
    <row r="566" spans="1:16" s="63" customFormat="1" ht="12" x14ac:dyDescent="0.2">
      <c r="A566" s="427" t="s">
        <v>11220</v>
      </c>
      <c r="B566" s="423"/>
      <c r="C566" s="423" t="s">
        <v>255</v>
      </c>
      <c r="D566" s="423" t="s">
        <v>21782</v>
      </c>
      <c r="E566" s="427"/>
      <c r="F566" s="427" t="s">
        <v>11219</v>
      </c>
      <c r="G566" s="423" t="s">
        <v>18205</v>
      </c>
      <c r="H566" s="467" t="s">
        <v>8559</v>
      </c>
      <c r="I566" s="427">
        <v>953</v>
      </c>
      <c r="J566" s="423">
        <v>727</v>
      </c>
      <c r="K566" s="423">
        <v>568</v>
      </c>
      <c r="L566" s="447">
        <v>0.31086657496561199</v>
      </c>
      <c r="M566" s="427">
        <v>53</v>
      </c>
      <c r="N566" s="423">
        <v>134</v>
      </c>
      <c r="O566" s="423">
        <v>116</v>
      </c>
      <c r="P566" s="447">
        <v>-0.60447761194029903</v>
      </c>
    </row>
    <row r="567" spans="1:16" s="63" customFormat="1" ht="12" x14ac:dyDescent="0.2">
      <c r="A567" s="427" t="s">
        <v>11234</v>
      </c>
      <c r="B567" s="423"/>
      <c r="C567" s="423" t="s">
        <v>14925</v>
      </c>
      <c r="D567" s="423" t="s">
        <v>17061</v>
      </c>
      <c r="E567" s="427"/>
      <c r="F567" s="427" t="s">
        <v>11233</v>
      </c>
      <c r="G567" s="423" t="s">
        <v>8858</v>
      </c>
      <c r="H567" s="467" t="s">
        <v>8559</v>
      </c>
      <c r="I567" s="427">
        <v>951</v>
      </c>
      <c r="J567" s="423">
        <v>669</v>
      </c>
      <c r="K567" s="423">
        <v>288</v>
      </c>
      <c r="L567" s="447">
        <v>0.42152466367712998</v>
      </c>
      <c r="M567" s="427">
        <v>952</v>
      </c>
      <c r="N567" s="423">
        <v>614</v>
      </c>
      <c r="O567" s="423">
        <v>316</v>
      </c>
      <c r="P567" s="447">
        <v>0.550488599348534</v>
      </c>
    </row>
    <row r="568" spans="1:16" s="63" customFormat="1" ht="12" x14ac:dyDescent="0.2">
      <c r="A568" s="427" t="s">
        <v>11431</v>
      </c>
      <c r="B568" s="423"/>
      <c r="C568" s="423" t="s">
        <v>249</v>
      </c>
      <c r="D568" s="423" t="s">
        <v>21111</v>
      </c>
      <c r="E568" s="427"/>
      <c r="F568" s="427" t="s">
        <v>11429</v>
      </c>
      <c r="G568" s="423" t="s">
        <v>200</v>
      </c>
      <c r="H568" s="467" t="s">
        <v>8559</v>
      </c>
      <c r="I568" s="427">
        <v>945</v>
      </c>
      <c r="J568" s="423">
        <v>1072</v>
      </c>
      <c r="K568" s="423">
        <v>1057</v>
      </c>
      <c r="L568" s="447">
        <v>-0.11847014925373101</v>
      </c>
      <c r="M568" s="427">
        <v>457</v>
      </c>
      <c r="N568" s="423">
        <v>460</v>
      </c>
      <c r="O568" s="423">
        <v>467</v>
      </c>
      <c r="P568" s="447">
        <v>-6.5217391304347502E-3</v>
      </c>
    </row>
    <row r="569" spans="1:16" s="63" customFormat="1" ht="12" x14ac:dyDescent="0.2">
      <c r="A569" s="427" t="s">
        <v>18139</v>
      </c>
      <c r="B569" s="423"/>
      <c r="C569" s="423" t="s">
        <v>487</v>
      </c>
      <c r="D569" s="423" t="s">
        <v>20540</v>
      </c>
      <c r="E569" s="427" t="s">
        <v>13157</v>
      </c>
      <c r="F569" s="427"/>
      <c r="G569" s="423" t="s">
        <v>18144</v>
      </c>
      <c r="H569" s="467" t="s">
        <v>8559</v>
      </c>
      <c r="I569" s="427">
        <v>942</v>
      </c>
      <c r="J569" s="423">
        <v>868</v>
      </c>
      <c r="K569" s="423">
        <v>800</v>
      </c>
      <c r="L569" s="447">
        <v>8.5253456221198204E-2</v>
      </c>
      <c r="M569" s="427">
        <v>607</v>
      </c>
      <c r="N569" s="423">
        <v>660</v>
      </c>
      <c r="O569" s="423">
        <v>603</v>
      </c>
      <c r="P569" s="447">
        <v>-8.0303030303030307E-2</v>
      </c>
    </row>
    <row r="570" spans="1:16" s="63" customFormat="1" ht="12" x14ac:dyDescent="0.2">
      <c r="A570" s="427" t="s">
        <v>11420</v>
      </c>
      <c r="B570" s="423"/>
      <c r="C570" s="423" t="s">
        <v>251</v>
      </c>
      <c r="D570" s="423" t="s">
        <v>21112</v>
      </c>
      <c r="E570" s="427"/>
      <c r="F570" s="427" t="s">
        <v>11419</v>
      </c>
      <c r="G570" s="423" t="s">
        <v>21113</v>
      </c>
      <c r="H570" s="467" t="s">
        <v>8559</v>
      </c>
      <c r="I570" s="427">
        <v>937</v>
      </c>
      <c r="J570" s="423">
        <v>674</v>
      </c>
      <c r="K570" s="423">
        <v>231</v>
      </c>
      <c r="L570" s="447">
        <v>0.39020771513353097</v>
      </c>
      <c r="M570" s="427">
        <v>522</v>
      </c>
      <c r="N570" s="423">
        <v>392</v>
      </c>
      <c r="O570" s="423">
        <v>289</v>
      </c>
      <c r="P570" s="447">
        <v>0.33163265306122502</v>
      </c>
    </row>
    <row r="571" spans="1:16" s="63" customFormat="1" ht="12" x14ac:dyDescent="0.2">
      <c r="A571" s="427" t="s">
        <v>11875</v>
      </c>
      <c r="B571" s="423" t="s">
        <v>10392</v>
      </c>
      <c r="C571" s="423" t="s">
        <v>255</v>
      </c>
      <c r="D571" s="423" t="s">
        <v>19967</v>
      </c>
      <c r="E571" s="427" t="s">
        <v>11874</v>
      </c>
      <c r="F571" s="427"/>
      <c r="G571" s="423" t="s">
        <v>19968</v>
      </c>
      <c r="H571" s="467" t="s">
        <v>8559</v>
      </c>
      <c r="I571" s="427">
        <v>934</v>
      </c>
      <c r="J571" s="423">
        <v>686</v>
      </c>
      <c r="K571" s="423">
        <v>581</v>
      </c>
      <c r="L571" s="447">
        <v>0.36151603498542301</v>
      </c>
      <c r="M571" s="427">
        <v>306</v>
      </c>
      <c r="N571" s="423">
        <v>339</v>
      </c>
      <c r="O571" s="423">
        <v>211</v>
      </c>
      <c r="P571" s="447">
        <v>-9.73451327433629E-2</v>
      </c>
    </row>
    <row r="572" spans="1:16" s="63" customFormat="1" ht="12" x14ac:dyDescent="0.2">
      <c r="A572" s="427" t="s">
        <v>13223</v>
      </c>
      <c r="B572" s="423"/>
      <c r="C572" s="423" t="s">
        <v>249</v>
      </c>
      <c r="D572" s="423" t="s">
        <v>21825</v>
      </c>
      <c r="E572" s="427"/>
      <c r="F572" s="427" t="s">
        <v>13221</v>
      </c>
      <c r="G572" s="423" t="s">
        <v>18174</v>
      </c>
      <c r="H572" s="467" t="s">
        <v>8559</v>
      </c>
      <c r="I572" s="427">
        <v>932</v>
      </c>
      <c r="J572" s="423">
        <v>736</v>
      </c>
      <c r="K572" s="423">
        <v>322</v>
      </c>
      <c r="L572" s="447">
        <v>0.26630434782608697</v>
      </c>
      <c r="M572" s="427">
        <v>214</v>
      </c>
      <c r="N572" s="423">
        <v>215</v>
      </c>
      <c r="O572" s="423">
        <v>51</v>
      </c>
      <c r="P572" s="447">
        <v>-4.6511627906976596E-3</v>
      </c>
    </row>
    <row r="573" spans="1:16" s="63" customFormat="1" ht="12" x14ac:dyDescent="0.2">
      <c r="A573" s="427" t="s">
        <v>11435</v>
      </c>
      <c r="B573" s="423"/>
      <c r="C573" s="423" t="s">
        <v>249</v>
      </c>
      <c r="D573" s="423" t="s">
        <v>21110</v>
      </c>
      <c r="E573" s="427"/>
      <c r="F573" s="427" t="s">
        <v>11434</v>
      </c>
      <c r="G573" s="423" t="s">
        <v>18184</v>
      </c>
      <c r="H573" s="467" t="s">
        <v>8559</v>
      </c>
      <c r="I573" s="427">
        <v>927</v>
      </c>
      <c r="J573" s="423">
        <v>715</v>
      </c>
      <c r="K573" s="423">
        <v>1019</v>
      </c>
      <c r="L573" s="447">
        <v>0.296503496503497</v>
      </c>
      <c r="M573" s="427">
        <v>922</v>
      </c>
      <c r="N573" s="423">
        <v>897</v>
      </c>
      <c r="O573" s="423">
        <v>720</v>
      </c>
      <c r="P573" s="447">
        <v>2.7870680044593098E-2</v>
      </c>
    </row>
    <row r="574" spans="1:16" s="63" customFormat="1" ht="12" x14ac:dyDescent="0.2">
      <c r="A574" s="427" t="s">
        <v>12205</v>
      </c>
      <c r="B574" s="423" t="s">
        <v>9407</v>
      </c>
      <c r="C574" s="423" t="s">
        <v>251</v>
      </c>
      <c r="D574" s="423" t="s">
        <v>21600</v>
      </c>
      <c r="E574" s="427" t="s">
        <v>12204</v>
      </c>
      <c r="F574" s="427"/>
      <c r="G574" s="423" t="s">
        <v>21601</v>
      </c>
      <c r="H574" s="467" t="s">
        <v>8559</v>
      </c>
      <c r="I574" s="427">
        <v>926</v>
      </c>
      <c r="J574" s="423">
        <v>854</v>
      </c>
      <c r="K574" s="423">
        <v>762</v>
      </c>
      <c r="L574" s="447">
        <v>8.4309133489461494E-2</v>
      </c>
      <c r="M574" s="427">
        <v>229</v>
      </c>
      <c r="N574" s="423">
        <v>238</v>
      </c>
      <c r="O574" s="423">
        <v>174</v>
      </c>
      <c r="P574" s="447">
        <v>-3.7815126050420103E-2</v>
      </c>
    </row>
    <row r="575" spans="1:16" s="63" customFormat="1" ht="12" x14ac:dyDescent="0.2">
      <c r="A575" s="427" t="s">
        <v>11488</v>
      </c>
      <c r="B575" s="423"/>
      <c r="C575" s="423" t="s">
        <v>252</v>
      </c>
      <c r="D575" s="423" t="s">
        <v>18671</v>
      </c>
      <c r="E575" s="427"/>
      <c r="F575" s="427" t="s">
        <v>11487</v>
      </c>
      <c r="G575" s="423" t="s">
        <v>18179</v>
      </c>
      <c r="H575" s="467" t="s">
        <v>8559</v>
      </c>
      <c r="I575" s="427">
        <v>925</v>
      </c>
      <c r="J575" s="423">
        <v>588</v>
      </c>
      <c r="K575" s="423">
        <v>182</v>
      </c>
      <c r="L575" s="447">
        <v>0.57312925170067996</v>
      </c>
      <c r="M575" s="427">
        <v>166</v>
      </c>
      <c r="N575" s="423">
        <v>185</v>
      </c>
      <c r="O575" s="423">
        <v>54</v>
      </c>
      <c r="P575" s="447">
        <v>-0.102702702702703</v>
      </c>
    </row>
    <row r="576" spans="1:16" s="63" customFormat="1" ht="12" x14ac:dyDescent="0.2">
      <c r="A576" s="427" t="s">
        <v>14613</v>
      </c>
      <c r="B576" s="423" t="s">
        <v>10292</v>
      </c>
      <c r="C576" s="423" t="s">
        <v>254</v>
      </c>
      <c r="D576" s="423" t="s">
        <v>18627</v>
      </c>
      <c r="E576" s="427" t="s">
        <v>14612</v>
      </c>
      <c r="F576" s="427"/>
      <c r="G576" s="423" t="s">
        <v>19347</v>
      </c>
      <c r="H576" s="467" t="s">
        <v>8559</v>
      </c>
      <c r="I576" s="427">
        <v>923</v>
      </c>
      <c r="J576" s="423">
        <v>937</v>
      </c>
      <c r="K576" s="423">
        <v>577</v>
      </c>
      <c r="L576" s="447">
        <v>-1.4941302027748101E-2</v>
      </c>
      <c r="M576" s="427">
        <v>7136</v>
      </c>
      <c r="N576" s="423">
        <v>6372</v>
      </c>
      <c r="O576" s="423">
        <v>4589</v>
      </c>
      <c r="P576" s="447">
        <v>0.119899560577527</v>
      </c>
    </row>
    <row r="577" spans="1:16" s="63" customFormat="1" ht="12" x14ac:dyDescent="0.2">
      <c r="A577" s="427" t="s">
        <v>13713</v>
      </c>
      <c r="B577" s="423"/>
      <c r="C577" s="423" t="s">
        <v>255</v>
      </c>
      <c r="D577" s="423" t="s">
        <v>20770</v>
      </c>
      <c r="E577" s="427" t="s">
        <v>13712</v>
      </c>
      <c r="F577" s="427"/>
      <c r="G577" s="423" t="s">
        <v>19187</v>
      </c>
      <c r="H577" s="467" t="s">
        <v>8559</v>
      </c>
      <c r="I577" s="427">
        <v>911</v>
      </c>
      <c r="J577" s="423">
        <v>1095</v>
      </c>
      <c r="K577" s="423">
        <v>763</v>
      </c>
      <c r="L577" s="447">
        <v>-0.168036529680365</v>
      </c>
      <c r="M577" s="427">
        <v>1163</v>
      </c>
      <c r="N577" s="423">
        <v>1092</v>
      </c>
      <c r="O577" s="423">
        <v>945</v>
      </c>
      <c r="P577" s="447">
        <v>6.5018315018314995E-2</v>
      </c>
    </row>
    <row r="578" spans="1:16" s="63" customFormat="1" ht="12" x14ac:dyDescent="0.2">
      <c r="A578" s="427" t="s">
        <v>12685</v>
      </c>
      <c r="B578" s="423"/>
      <c r="C578" s="423" t="s">
        <v>249</v>
      </c>
      <c r="D578" s="423" t="s">
        <v>19921</v>
      </c>
      <c r="E578" s="427"/>
      <c r="F578" s="427" t="s">
        <v>12684</v>
      </c>
      <c r="G578" s="423" t="s">
        <v>18231</v>
      </c>
      <c r="H578" s="467" t="s">
        <v>8559</v>
      </c>
      <c r="I578" s="427">
        <v>902</v>
      </c>
      <c r="J578" s="423">
        <v>709</v>
      </c>
      <c r="K578" s="423">
        <v>656</v>
      </c>
      <c r="L578" s="447">
        <v>0.272214386459803</v>
      </c>
      <c r="M578" s="427">
        <v>485</v>
      </c>
      <c r="N578" s="423">
        <v>278</v>
      </c>
      <c r="O578" s="423">
        <v>270</v>
      </c>
      <c r="P578" s="447">
        <v>0.74460431654676296</v>
      </c>
    </row>
    <row r="579" spans="1:16" s="63" customFormat="1" ht="12" x14ac:dyDescent="0.2">
      <c r="A579" s="427" t="s">
        <v>12216</v>
      </c>
      <c r="B579" s="423" t="s">
        <v>9633</v>
      </c>
      <c r="C579" s="423" t="s">
        <v>14925</v>
      </c>
      <c r="D579" s="423" t="s">
        <v>20868</v>
      </c>
      <c r="E579" s="427" t="s">
        <v>12215</v>
      </c>
      <c r="F579" s="427"/>
      <c r="G579" s="423" t="s">
        <v>20565</v>
      </c>
      <c r="H579" s="467" t="s">
        <v>8559</v>
      </c>
      <c r="I579" s="427">
        <v>894</v>
      </c>
      <c r="J579" s="423">
        <v>779</v>
      </c>
      <c r="K579" s="423">
        <v>504</v>
      </c>
      <c r="L579" s="447">
        <v>0.14762516046213101</v>
      </c>
      <c r="M579" s="427">
        <v>854</v>
      </c>
      <c r="N579" s="423">
        <v>929</v>
      </c>
      <c r="O579" s="423">
        <v>583</v>
      </c>
      <c r="P579" s="447">
        <v>-8.0731969860064604E-2</v>
      </c>
    </row>
    <row r="580" spans="1:16" s="63" customFormat="1" ht="12" x14ac:dyDescent="0.2">
      <c r="A580" s="427" t="s">
        <v>13077</v>
      </c>
      <c r="B580" s="423"/>
      <c r="C580" s="423" t="s">
        <v>249</v>
      </c>
      <c r="D580" s="423" t="s">
        <v>21125</v>
      </c>
      <c r="E580" s="427"/>
      <c r="F580" s="427" t="s">
        <v>13076</v>
      </c>
      <c r="G580" s="423" t="s">
        <v>18184</v>
      </c>
      <c r="H580" s="467" t="s">
        <v>8559</v>
      </c>
      <c r="I580" s="427">
        <v>894</v>
      </c>
      <c r="J580" s="423">
        <v>972</v>
      </c>
      <c r="K580" s="423">
        <v>664</v>
      </c>
      <c r="L580" s="447">
        <v>-8.0246913580246895E-2</v>
      </c>
      <c r="M580" s="427">
        <v>292</v>
      </c>
      <c r="N580" s="423">
        <v>218</v>
      </c>
      <c r="O580" s="423">
        <v>175</v>
      </c>
      <c r="P580" s="447">
        <v>0.33944954128440402</v>
      </c>
    </row>
    <row r="581" spans="1:16" s="63" customFormat="1" ht="12" x14ac:dyDescent="0.2">
      <c r="A581" s="427" t="s">
        <v>12457</v>
      </c>
      <c r="B581" s="423"/>
      <c r="C581" s="423" t="s">
        <v>251</v>
      </c>
      <c r="D581" s="423" t="s">
        <v>15825</v>
      </c>
      <c r="E581" s="427"/>
      <c r="F581" s="427" t="s">
        <v>12456</v>
      </c>
      <c r="G581" s="423" t="s">
        <v>18154</v>
      </c>
      <c r="H581" s="467" t="s">
        <v>8559</v>
      </c>
      <c r="I581" s="427">
        <v>889</v>
      </c>
      <c r="J581" s="423">
        <v>588</v>
      </c>
      <c r="K581" s="423">
        <v>798</v>
      </c>
      <c r="L581" s="447">
        <v>0.51190476190476197</v>
      </c>
      <c r="M581" s="427">
        <v>342</v>
      </c>
      <c r="N581" s="423">
        <v>257</v>
      </c>
      <c r="O581" s="423">
        <v>223</v>
      </c>
      <c r="P581" s="447">
        <v>0.33073929961089499</v>
      </c>
    </row>
    <row r="582" spans="1:16" s="63" customFormat="1" ht="12" x14ac:dyDescent="0.2">
      <c r="A582" s="427" t="s">
        <v>10910</v>
      </c>
      <c r="B582" s="423"/>
      <c r="C582" s="423" t="s">
        <v>253</v>
      </c>
      <c r="D582" s="423" t="s">
        <v>21800</v>
      </c>
      <c r="E582" s="427"/>
      <c r="F582" s="427" t="s">
        <v>10909</v>
      </c>
      <c r="G582" s="423" t="s">
        <v>21801</v>
      </c>
      <c r="H582" s="467" t="s">
        <v>8559</v>
      </c>
      <c r="I582" s="427">
        <v>885</v>
      </c>
      <c r="J582" s="423">
        <v>687</v>
      </c>
      <c r="K582" s="423">
        <v>251</v>
      </c>
      <c r="L582" s="447">
        <v>0.28820960698690001</v>
      </c>
      <c r="M582" s="427">
        <v>1277</v>
      </c>
      <c r="N582" s="423">
        <v>1123</v>
      </c>
      <c r="O582" s="423">
        <v>574</v>
      </c>
      <c r="P582" s="447">
        <v>0.13713268032056999</v>
      </c>
    </row>
    <row r="583" spans="1:16" s="63" customFormat="1" ht="12" x14ac:dyDescent="0.2">
      <c r="A583" s="427" t="s">
        <v>14478</v>
      </c>
      <c r="B583" s="423" t="s">
        <v>11839</v>
      </c>
      <c r="C583" s="423" t="s">
        <v>251</v>
      </c>
      <c r="D583" s="423" t="s">
        <v>21674</v>
      </c>
      <c r="E583" s="427" t="s">
        <v>14477</v>
      </c>
      <c r="F583" s="427"/>
      <c r="G583" s="423" t="s">
        <v>19338</v>
      </c>
      <c r="H583" s="467" t="s">
        <v>8559</v>
      </c>
      <c r="I583" s="427">
        <v>883</v>
      </c>
      <c r="J583" s="423">
        <v>628</v>
      </c>
      <c r="K583" s="423">
        <v>359</v>
      </c>
      <c r="L583" s="447">
        <v>0.40605095541401298</v>
      </c>
      <c r="M583" s="427">
        <v>296</v>
      </c>
      <c r="N583" s="423">
        <v>291</v>
      </c>
      <c r="O583" s="423">
        <v>224</v>
      </c>
      <c r="P583" s="447">
        <v>1.71821305841924E-2</v>
      </c>
    </row>
    <row r="584" spans="1:16" s="63" customFormat="1" ht="12" x14ac:dyDescent="0.2">
      <c r="A584" s="427" t="s">
        <v>10871</v>
      </c>
      <c r="B584" s="423"/>
      <c r="C584" s="423" t="s">
        <v>252</v>
      </c>
      <c r="D584" s="423" t="s">
        <v>21179</v>
      </c>
      <c r="E584" s="427"/>
      <c r="F584" s="427" t="s">
        <v>10870</v>
      </c>
      <c r="G584" s="423" t="s">
        <v>18214</v>
      </c>
      <c r="H584" s="467" t="s">
        <v>8559</v>
      </c>
      <c r="I584" s="427">
        <v>881</v>
      </c>
      <c r="J584" s="423">
        <v>608</v>
      </c>
      <c r="K584" s="423">
        <v>648</v>
      </c>
      <c r="L584" s="447">
        <v>0.449013157894737</v>
      </c>
      <c r="M584" s="427">
        <v>20</v>
      </c>
      <c r="N584" s="423">
        <v>25</v>
      </c>
      <c r="O584" s="423">
        <v>12</v>
      </c>
      <c r="P584" s="447">
        <v>-0.2</v>
      </c>
    </row>
    <row r="585" spans="1:16" s="63" customFormat="1" ht="12" x14ac:dyDescent="0.2">
      <c r="A585" s="427" t="s">
        <v>12539</v>
      </c>
      <c r="B585" s="423"/>
      <c r="C585" s="423" t="s">
        <v>258</v>
      </c>
      <c r="D585" s="423" t="s">
        <v>8788</v>
      </c>
      <c r="E585" s="427"/>
      <c r="F585" s="427" t="s">
        <v>12538</v>
      </c>
      <c r="G585" s="423" t="s">
        <v>223</v>
      </c>
      <c r="H585" s="467" t="s">
        <v>8559</v>
      </c>
      <c r="I585" s="427">
        <v>871</v>
      </c>
      <c r="J585" s="423">
        <v>949</v>
      </c>
      <c r="K585" s="423">
        <v>778</v>
      </c>
      <c r="L585" s="447">
        <v>-8.2191780821917804E-2</v>
      </c>
      <c r="M585" s="427">
        <v>15</v>
      </c>
      <c r="N585" s="423">
        <v>18</v>
      </c>
      <c r="O585" s="423">
        <v>8</v>
      </c>
      <c r="P585" s="447">
        <v>-0.16666666666666699</v>
      </c>
    </row>
    <row r="586" spans="1:16" s="63" customFormat="1" ht="12" x14ac:dyDescent="0.2">
      <c r="A586" s="427" t="s">
        <v>14180</v>
      </c>
      <c r="B586" s="423" t="s">
        <v>9407</v>
      </c>
      <c r="C586" s="423" t="s">
        <v>251</v>
      </c>
      <c r="D586" s="423" t="s">
        <v>21688</v>
      </c>
      <c r="E586" s="427" t="s">
        <v>14179</v>
      </c>
      <c r="F586" s="427"/>
      <c r="G586" s="423" t="s">
        <v>19796</v>
      </c>
      <c r="H586" s="467" t="s">
        <v>8559</v>
      </c>
      <c r="I586" s="427">
        <v>866</v>
      </c>
      <c r="J586" s="423">
        <v>590</v>
      </c>
      <c r="K586" s="423">
        <v>488</v>
      </c>
      <c r="L586" s="447">
        <v>0.46779661016949098</v>
      </c>
      <c r="M586" s="427">
        <v>634</v>
      </c>
      <c r="N586" s="423">
        <v>822</v>
      </c>
      <c r="O586" s="423">
        <v>469</v>
      </c>
      <c r="P586" s="447">
        <v>-0.22871046228710501</v>
      </c>
    </row>
    <row r="587" spans="1:16" s="63" customFormat="1" ht="12" x14ac:dyDescent="0.2">
      <c r="A587" s="427" t="s">
        <v>11054</v>
      </c>
      <c r="B587" s="423"/>
      <c r="C587" s="423" t="s">
        <v>14925</v>
      </c>
      <c r="D587" s="423" t="s">
        <v>17728</v>
      </c>
      <c r="E587" s="427"/>
      <c r="F587" s="427" t="s">
        <v>11053</v>
      </c>
      <c r="G587" s="423" t="s">
        <v>19420</v>
      </c>
      <c r="H587" s="467" t="s">
        <v>8559</v>
      </c>
      <c r="I587" s="427">
        <v>866</v>
      </c>
      <c r="J587" s="423">
        <v>644</v>
      </c>
      <c r="K587" s="423">
        <v>47</v>
      </c>
      <c r="L587" s="447">
        <v>0.34472049689440998</v>
      </c>
      <c r="M587" s="427">
        <v>1515</v>
      </c>
      <c r="N587" s="423">
        <v>1145</v>
      </c>
      <c r="O587" s="423">
        <v>579</v>
      </c>
      <c r="P587" s="447">
        <v>0.32314410480349398</v>
      </c>
    </row>
    <row r="588" spans="1:16" s="63" customFormat="1" ht="12" x14ac:dyDescent="0.2">
      <c r="A588" s="427" t="s">
        <v>14308</v>
      </c>
      <c r="B588" s="423" t="s">
        <v>9598</v>
      </c>
      <c r="C588" s="423" t="s">
        <v>253</v>
      </c>
      <c r="D588" s="423" t="s">
        <v>19156</v>
      </c>
      <c r="E588" s="427" t="s">
        <v>14307</v>
      </c>
      <c r="F588" s="427"/>
      <c r="G588" s="423" t="s">
        <v>19357</v>
      </c>
      <c r="H588" s="467" t="s">
        <v>8559</v>
      </c>
      <c r="I588" s="427">
        <v>858</v>
      </c>
      <c r="J588" s="423">
        <v>776</v>
      </c>
      <c r="K588" s="423">
        <v>768</v>
      </c>
      <c r="L588" s="447">
        <v>0.105670103092784</v>
      </c>
      <c r="M588" s="427">
        <v>1114</v>
      </c>
      <c r="N588" s="423">
        <v>1117</v>
      </c>
      <c r="O588" s="423">
        <v>741</v>
      </c>
      <c r="P588" s="447">
        <v>-2.6857654431512402E-3</v>
      </c>
    </row>
    <row r="589" spans="1:16" s="63" customFormat="1" ht="12" x14ac:dyDescent="0.2">
      <c r="A589" s="427" t="s">
        <v>10575</v>
      </c>
      <c r="B589" s="423"/>
      <c r="C589" s="423" t="s">
        <v>249</v>
      </c>
      <c r="D589" s="423" t="s">
        <v>18851</v>
      </c>
      <c r="E589" s="427"/>
      <c r="F589" s="427" t="s">
        <v>10574</v>
      </c>
      <c r="G589" s="423" t="s">
        <v>19378</v>
      </c>
      <c r="H589" s="467" t="s">
        <v>8559</v>
      </c>
      <c r="I589" s="427">
        <v>858</v>
      </c>
      <c r="J589" s="423">
        <v>548</v>
      </c>
      <c r="K589" s="423">
        <v>420</v>
      </c>
      <c r="L589" s="447">
        <v>0.565693430656934</v>
      </c>
      <c r="M589" s="427">
        <v>112</v>
      </c>
      <c r="N589" s="423">
        <v>92</v>
      </c>
      <c r="O589" s="423">
        <v>53</v>
      </c>
      <c r="P589" s="447">
        <v>0.217391304347826</v>
      </c>
    </row>
    <row r="590" spans="1:16" s="63" customFormat="1" ht="12" x14ac:dyDescent="0.2">
      <c r="A590" s="427" t="s">
        <v>11725</v>
      </c>
      <c r="B590" s="423" t="s">
        <v>11659</v>
      </c>
      <c r="C590" s="423" t="s">
        <v>254</v>
      </c>
      <c r="D590" s="423" t="s">
        <v>20591</v>
      </c>
      <c r="E590" s="427" t="s">
        <v>11724</v>
      </c>
      <c r="F590" s="427"/>
      <c r="G590" s="423" t="s">
        <v>19354</v>
      </c>
      <c r="H590" s="467" t="s">
        <v>8559</v>
      </c>
      <c r="I590" s="427">
        <v>857</v>
      </c>
      <c r="J590" s="423">
        <v>428</v>
      </c>
      <c r="K590" s="423">
        <v>517</v>
      </c>
      <c r="L590" s="447">
        <v>1.0023364485981301</v>
      </c>
      <c r="M590" s="427">
        <v>462</v>
      </c>
      <c r="N590" s="423">
        <v>302</v>
      </c>
      <c r="O590" s="423">
        <v>290</v>
      </c>
      <c r="P590" s="447">
        <v>0.52980132450331097</v>
      </c>
    </row>
    <row r="591" spans="1:16" s="63" customFormat="1" ht="12" x14ac:dyDescent="0.2">
      <c r="A591" s="427" t="s">
        <v>11816</v>
      </c>
      <c r="B591" s="423" t="s">
        <v>9868</v>
      </c>
      <c r="C591" s="423" t="s">
        <v>252</v>
      </c>
      <c r="D591" s="423" t="s">
        <v>19334</v>
      </c>
      <c r="E591" s="427" t="s">
        <v>11815</v>
      </c>
      <c r="F591" s="427"/>
      <c r="G591" s="423" t="s">
        <v>18140</v>
      </c>
      <c r="H591" s="467" t="s">
        <v>8559</v>
      </c>
      <c r="I591" s="427">
        <v>855</v>
      </c>
      <c r="J591" s="423">
        <v>556</v>
      </c>
      <c r="K591" s="423">
        <v>274</v>
      </c>
      <c r="L591" s="447">
        <v>0.53776978417266197</v>
      </c>
      <c r="M591" s="427">
        <v>1610</v>
      </c>
      <c r="N591" s="423">
        <v>1266</v>
      </c>
      <c r="O591" s="423">
        <v>855</v>
      </c>
      <c r="P591" s="447">
        <v>0.27172195892575002</v>
      </c>
    </row>
    <row r="592" spans="1:16" s="63" customFormat="1" ht="12" x14ac:dyDescent="0.2">
      <c r="A592" s="427" t="s">
        <v>10898</v>
      </c>
      <c r="B592" s="423"/>
      <c r="C592" s="423" t="s">
        <v>253</v>
      </c>
      <c r="D592" s="423" t="s">
        <v>20417</v>
      </c>
      <c r="E592" s="427"/>
      <c r="F592" s="427" t="s">
        <v>10897</v>
      </c>
      <c r="G592" s="423" t="s">
        <v>20418</v>
      </c>
      <c r="H592" s="467" t="s">
        <v>8559</v>
      </c>
      <c r="I592" s="427">
        <v>853</v>
      </c>
      <c r="J592" s="423">
        <v>548</v>
      </c>
      <c r="K592" s="423">
        <v>1</v>
      </c>
      <c r="L592" s="447">
        <v>0.55656934306569406</v>
      </c>
      <c r="M592" s="427">
        <v>215</v>
      </c>
      <c r="N592" s="423">
        <v>146</v>
      </c>
      <c r="O592" s="423">
        <v>18</v>
      </c>
      <c r="P592" s="447">
        <v>0.47260273972602701</v>
      </c>
    </row>
    <row r="593" spans="1:16" s="63" customFormat="1" ht="12" x14ac:dyDescent="0.2">
      <c r="A593" s="427" t="s">
        <v>13927</v>
      </c>
      <c r="B593" s="423"/>
      <c r="C593" s="423" t="s">
        <v>253</v>
      </c>
      <c r="D593" s="423" t="s">
        <v>18811</v>
      </c>
      <c r="E593" s="427"/>
      <c r="F593" s="427" t="s">
        <v>13926</v>
      </c>
      <c r="G593" s="423" t="s">
        <v>18812</v>
      </c>
      <c r="H593" s="467" t="s">
        <v>8559</v>
      </c>
      <c r="I593" s="427">
        <v>850</v>
      </c>
      <c r="J593" s="423">
        <v>911</v>
      </c>
      <c r="K593" s="423">
        <v>751</v>
      </c>
      <c r="L593" s="447">
        <v>-6.6959385290889198E-2</v>
      </c>
      <c r="M593" s="427">
        <v>452</v>
      </c>
      <c r="N593" s="423">
        <v>465</v>
      </c>
      <c r="O593" s="423">
        <v>354</v>
      </c>
      <c r="P593" s="447">
        <v>-2.7956989247311801E-2</v>
      </c>
    </row>
    <row r="594" spans="1:16" s="63" customFormat="1" ht="12" x14ac:dyDescent="0.2">
      <c r="A594" s="427" t="s">
        <v>13229</v>
      </c>
      <c r="B594" s="423"/>
      <c r="C594" s="423" t="s">
        <v>253</v>
      </c>
      <c r="D594" s="423" t="s">
        <v>19847</v>
      </c>
      <c r="E594" s="427"/>
      <c r="F594" s="427" t="s">
        <v>13228</v>
      </c>
      <c r="G594" s="423" t="s">
        <v>19848</v>
      </c>
      <c r="H594" s="467" t="s">
        <v>8559</v>
      </c>
      <c r="I594" s="427">
        <v>848</v>
      </c>
      <c r="J594" s="423">
        <v>567</v>
      </c>
      <c r="K594" s="423">
        <v>297</v>
      </c>
      <c r="L594" s="447">
        <v>0.49559082892416201</v>
      </c>
      <c r="M594" s="427">
        <v>402</v>
      </c>
      <c r="N594" s="423">
        <v>298</v>
      </c>
      <c r="O594" s="423">
        <v>190</v>
      </c>
      <c r="P594" s="447">
        <v>0.34899328859060402</v>
      </c>
    </row>
    <row r="595" spans="1:16" s="63" customFormat="1" ht="12" x14ac:dyDescent="0.2">
      <c r="A595" s="427" t="s">
        <v>12673</v>
      </c>
      <c r="B595" s="423"/>
      <c r="C595" s="423" t="s">
        <v>253</v>
      </c>
      <c r="D595" s="423" t="s">
        <v>20541</v>
      </c>
      <c r="E595" s="427"/>
      <c r="F595" s="427" t="s">
        <v>12672</v>
      </c>
      <c r="G595" s="423" t="s">
        <v>19209</v>
      </c>
      <c r="H595" s="467" t="s">
        <v>8559</v>
      </c>
      <c r="I595" s="427">
        <v>844</v>
      </c>
      <c r="J595" s="423">
        <v>507</v>
      </c>
      <c r="K595" s="423">
        <v>518</v>
      </c>
      <c r="L595" s="447">
        <v>0.66469428007889597</v>
      </c>
      <c r="M595" s="427">
        <v>286</v>
      </c>
      <c r="N595" s="423">
        <v>274</v>
      </c>
      <c r="O595" s="423">
        <v>171</v>
      </c>
      <c r="P595" s="447">
        <v>4.3795620437956199E-2</v>
      </c>
    </row>
    <row r="596" spans="1:16" s="63" customFormat="1" ht="12" x14ac:dyDescent="0.2">
      <c r="A596" s="427" t="s">
        <v>14298</v>
      </c>
      <c r="B596" s="423"/>
      <c r="C596" s="423" t="s">
        <v>252</v>
      </c>
      <c r="D596" s="423" t="s">
        <v>20155</v>
      </c>
      <c r="E596" s="427"/>
      <c r="F596" s="427" t="s">
        <v>14297</v>
      </c>
      <c r="G596" s="423" t="s">
        <v>20156</v>
      </c>
      <c r="H596" s="467" t="s">
        <v>8559</v>
      </c>
      <c r="I596" s="427">
        <v>841</v>
      </c>
      <c r="J596" s="423">
        <v>717</v>
      </c>
      <c r="K596" s="423">
        <v>554</v>
      </c>
      <c r="L596" s="447">
        <v>0.17294281729428199</v>
      </c>
      <c r="M596" s="427">
        <v>1141</v>
      </c>
      <c r="N596" s="423">
        <v>1239</v>
      </c>
      <c r="O596" s="423">
        <v>793</v>
      </c>
      <c r="P596" s="447">
        <v>-7.9096045197740203E-2</v>
      </c>
    </row>
    <row r="597" spans="1:16" s="63" customFormat="1" ht="12" x14ac:dyDescent="0.2">
      <c r="A597" s="427" t="s">
        <v>13419</v>
      </c>
      <c r="B597" s="423"/>
      <c r="C597" s="423" t="s">
        <v>252</v>
      </c>
      <c r="D597" s="423" t="s">
        <v>21651</v>
      </c>
      <c r="E597" s="427"/>
      <c r="F597" s="427" t="s">
        <v>13418</v>
      </c>
      <c r="G597" s="423" t="s">
        <v>18169</v>
      </c>
      <c r="H597" s="467" t="s">
        <v>8559</v>
      </c>
      <c r="I597" s="427">
        <v>837</v>
      </c>
      <c r="J597" s="423">
        <v>434</v>
      </c>
      <c r="K597" s="423">
        <v>333</v>
      </c>
      <c r="L597" s="447">
        <v>0.92857142857142905</v>
      </c>
      <c r="M597" s="427">
        <v>331</v>
      </c>
      <c r="N597" s="423">
        <v>237</v>
      </c>
      <c r="O597" s="423">
        <v>144</v>
      </c>
      <c r="P597" s="447">
        <v>0.39662447257383998</v>
      </c>
    </row>
    <row r="598" spans="1:16" s="63" customFormat="1" ht="12" x14ac:dyDescent="0.2">
      <c r="A598" s="427" t="s">
        <v>14755</v>
      </c>
      <c r="B598" s="423"/>
      <c r="C598" s="423" t="s">
        <v>251</v>
      </c>
      <c r="D598" s="423" t="s">
        <v>20634</v>
      </c>
      <c r="E598" s="427"/>
      <c r="F598" s="427" t="s">
        <v>14754</v>
      </c>
      <c r="G598" s="423" t="s">
        <v>20017</v>
      </c>
      <c r="H598" s="467" t="s">
        <v>8559</v>
      </c>
      <c r="I598" s="427">
        <v>837</v>
      </c>
      <c r="J598" s="423">
        <v>816</v>
      </c>
      <c r="K598" s="423">
        <v>678</v>
      </c>
      <c r="L598" s="447">
        <v>2.5735294117646999E-2</v>
      </c>
      <c r="M598" s="427">
        <v>259</v>
      </c>
      <c r="N598" s="423">
        <v>227</v>
      </c>
      <c r="O598" s="423">
        <v>132</v>
      </c>
      <c r="P598" s="447">
        <v>0.140969162995595</v>
      </c>
    </row>
    <row r="599" spans="1:16" s="63" customFormat="1" ht="12" x14ac:dyDescent="0.2">
      <c r="A599" s="427" t="s">
        <v>10959</v>
      </c>
      <c r="B599" s="423"/>
      <c r="C599" s="423" t="s">
        <v>14925</v>
      </c>
      <c r="D599" s="423" t="s">
        <v>17061</v>
      </c>
      <c r="E599" s="427"/>
      <c r="F599" s="427" t="s">
        <v>10958</v>
      </c>
      <c r="G599" s="423" t="s">
        <v>8858</v>
      </c>
      <c r="H599" s="467" t="s">
        <v>8559</v>
      </c>
      <c r="I599" s="427">
        <v>834</v>
      </c>
      <c r="J599" s="423">
        <v>693</v>
      </c>
      <c r="K599" s="423">
        <v>119</v>
      </c>
      <c r="L599" s="447">
        <v>0.20346320346320401</v>
      </c>
      <c r="M599" s="427">
        <v>648</v>
      </c>
      <c r="N599" s="423">
        <v>564</v>
      </c>
      <c r="O599" s="423">
        <v>343</v>
      </c>
      <c r="P599" s="447">
        <v>0.14893617021276601</v>
      </c>
    </row>
    <row r="600" spans="1:16" s="63" customFormat="1" ht="12" x14ac:dyDescent="0.2">
      <c r="A600" s="427" t="s">
        <v>17710</v>
      </c>
      <c r="B600" s="423"/>
      <c r="C600" s="423" t="s">
        <v>372</v>
      </c>
      <c r="D600" s="423" t="s">
        <v>17893</v>
      </c>
      <c r="E600" s="427" t="s">
        <v>17690</v>
      </c>
      <c r="F600" s="427"/>
      <c r="G600" s="423" t="s">
        <v>18144</v>
      </c>
      <c r="H600" s="467" t="s">
        <v>8559</v>
      </c>
      <c r="I600" s="427">
        <v>830</v>
      </c>
      <c r="J600" s="423">
        <v>773</v>
      </c>
      <c r="K600" s="423">
        <v>418</v>
      </c>
      <c r="L600" s="447">
        <v>7.3738680465718104E-2</v>
      </c>
      <c r="M600" s="427">
        <v>343</v>
      </c>
      <c r="N600" s="423">
        <v>346</v>
      </c>
      <c r="O600" s="423">
        <v>137</v>
      </c>
      <c r="P600" s="447">
        <v>-8.6705202312138407E-3</v>
      </c>
    </row>
    <row r="601" spans="1:16" s="63" customFormat="1" ht="12" x14ac:dyDescent="0.2">
      <c r="A601" s="427" t="s">
        <v>13362</v>
      </c>
      <c r="B601" s="423"/>
      <c r="C601" s="423" t="s">
        <v>251</v>
      </c>
      <c r="D601" s="423" t="s">
        <v>20128</v>
      </c>
      <c r="E601" s="427"/>
      <c r="F601" s="427" t="s">
        <v>13361</v>
      </c>
      <c r="G601" s="423" t="s">
        <v>20129</v>
      </c>
      <c r="H601" s="467" t="s">
        <v>8559</v>
      </c>
      <c r="I601" s="427">
        <v>817</v>
      </c>
      <c r="J601" s="423">
        <v>486</v>
      </c>
      <c r="K601" s="423">
        <v>427</v>
      </c>
      <c r="L601" s="447">
        <v>0.68106995884773702</v>
      </c>
      <c r="M601" s="427">
        <v>451</v>
      </c>
      <c r="N601" s="423">
        <v>450</v>
      </c>
      <c r="O601" s="423">
        <v>352</v>
      </c>
      <c r="P601" s="447">
        <v>2.2222222222221298E-3</v>
      </c>
    </row>
    <row r="602" spans="1:16" s="63" customFormat="1" ht="12" x14ac:dyDescent="0.2">
      <c r="A602" s="427" t="s">
        <v>11146</v>
      </c>
      <c r="B602" s="423"/>
      <c r="C602" s="423" t="s">
        <v>249</v>
      </c>
      <c r="D602" s="423" t="s">
        <v>19470</v>
      </c>
      <c r="E602" s="427"/>
      <c r="F602" s="427" t="s">
        <v>11145</v>
      </c>
      <c r="G602" s="423" t="s">
        <v>18151</v>
      </c>
      <c r="H602" s="467" t="s">
        <v>8559</v>
      </c>
      <c r="I602" s="427">
        <v>815</v>
      </c>
      <c r="J602" s="423">
        <v>367</v>
      </c>
      <c r="K602" s="423">
        <v>627</v>
      </c>
      <c r="L602" s="447">
        <v>1.2207084468664799</v>
      </c>
      <c r="M602" s="427">
        <v>119</v>
      </c>
      <c r="N602" s="423">
        <v>86</v>
      </c>
      <c r="O602" s="423">
        <v>68</v>
      </c>
      <c r="P602" s="447">
        <v>0.38372093023255799</v>
      </c>
    </row>
    <row r="603" spans="1:16" s="63" customFormat="1" ht="12" x14ac:dyDescent="0.2">
      <c r="A603" s="427" t="s">
        <v>13705</v>
      </c>
      <c r="B603" s="423"/>
      <c r="C603" s="423" t="s">
        <v>249</v>
      </c>
      <c r="D603" s="423" t="s">
        <v>21759</v>
      </c>
      <c r="E603" s="427"/>
      <c r="F603" s="427" t="s">
        <v>13704</v>
      </c>
      <c r="G603" s="423" t="s">
        <v>19422</v>
      </c>
      <c r="H603" s="467" t="s">
        <v>8559</v>
      </c>
      <c r="I603" s="427">
        <v>814</v>
      </c>
      <c r="J603" s="423">
        <v>619</v>
      </c>
      <c r="K603" s="423">
        <v>788</v>
      </c>
      <c r="L603" s="447">
        <v>0.315024232633279</v>
      </c>
      <c r="M603" s="427">
        <v>556</v>
      </c>
      <c r="N603" s="423">
        <v>409</v>
      </c>
      <c r="O603" s="423">
        <v>385</v>
      </c>
      <c r="P603" s="447">
        <v>0.35941320293398499</v>
      </c>
    </row>
    <row r="604" spans="1:16" s="63" customFormat="1" ht="12" x14ac:dyDescent="0.2">
      <c r="A604" s="427" t="s">
        <v>11798</v>
      </c>
      <c r="B604" s="423" t="s">
        <v>9590</v>
      </c>
      <c r="C604" s="423" t="s">
        <v>257</v>
      </c>
      <c r="D604" s="423" t="s">
        <v>19791</v>
      </c>
      <c r="E604" s="427" t="s">
        <v>11797</v>
      </c>
      <c r="F604" s="427"/>
      <c r="G604" s="423" t="s">
        <v>18617</v>
      </c>
      <c r="H604" s="467" t="s">
        <v>8559</v>
      </c>
      <c r="I604" s="427">
        <v>812</v>
      </c>
      <c r="J604" s="423">
        <v>589</v>
      </c>
      <c r="K604" s="423">
        <v>546</v>
      </c>
      <c r="L604" s="447">
        <v>0.378607809847199</v>
      </c>
      <c r="M604" s="427">
        <v>78</v>
      </c>
      <c r="N604" s="423">
        <v>80</v>
      </c>
      <c r="O604" s="423">
        <v>48</v>
      </c>
      <c r="P604" s="447">
        <v>-2.5000000000000001E-2</v>
      </c>
    </row>
    <row r="605" spans="1:16" s="63" customFormat="1" ht="12" x14ac:dyDescent="0.2">
      <c r="A605" s="427" t="s">
        <v>11278</v>
      </c>
      <c r="B605" s="423"/>
      <c r="C605" s="423" t="s">
        <v>371</v>
      </c>
      <c r="D605" s="423" t="s">
        <v>18718</v>
      </c>
      <c r="E605" s="427"/>
      <c r="F605" s="427" t="s">
        <v>11277</v>
      </c>
      <c r="G605" s="423" t="s">
        <v>19446</v>
      </c>
      <c r="H605" s="467" t="s">
        <v>8559</v>
      </c>
      <c r="I605" s="427">
        <v>801</v>
      </c>
      <c r="J605" s="423">
        <v>1010</v>
      </c>
      <c r="K605" s="423">
        <v>410</v>
      </c>
      <c r="L605" s="447">
        <v>-0.206930693069307</v>
      </c>
      <c r="M605" s="427">
        <v>982</v>
      </c>
      <c r="N605" s="423">
        <v>702</v>
      </c>
      <c r="O605" s="423">
        <v>609</v>
      </c>
      <c r="P605" s="447">
        <v>0.39886039886039898</v>
      </c>
    </row>
    <row r="606" spans="1:16" s="63" customFormat="1" ht="12" x14ac:dyDescent="0.2">
      <c r="A606" s="427" t="s">
        <v>10647</v>
      </c>
      <c r="B606" s="423"/>
      <c r="C606" s="423" t="s">
        <v>255</v>
      </c>
      <c r="D606" s="423" t="s">
        <v>17210</v>
      </c>
      <c r="E606" s="427"/>
      <c r="F606" s="427" t="s">
        <v>10646</v>
      </c>
      <c r="G606" s="423" t="s">
        <v>17211</v>
      </c>
      <c r="H606" s="467" t="s">
        <v>8559</v>
      </c>
      <c r="I606" s="427">
        <v>793</v>
      </c>
      <c r="J606" s="423">
        <v>432</v>
      </c>
      <c r="K606" s="423">
        <v>462</v>
      </c>
      <c r="L606" s="447">
        <v>0.83564814814814803</v>
      </c>
      <c r="M606" s="427">
        <v>138</v>
      </c>
      <c r="N606" s="423">
        <v>65</v>
      </c>
      <c r="O606" s="423">
        <v>32</v>
      </c>
      <c r="P606" s="447">
        <v>1.12307692307692</v>
      </c>
    </row>
    <row r="607" spans="1:16" s="63" customFormat="1" ht="12" x14ac:dyDescent="0.2">
      <c r="A607" s="427" t="s">
        <v>11443</v>
      </c>
      <c r="B607" s="423"/>
      <c r="C607" s="423" t="s">
        <v>14925</v>
      </c>
      <c r="D607" s="423" t="s">
        <v>21766</v>
      </c>
      <c r="E607" s="427"/>
      <c r="F607" s="427" t="s">
        <v>11442</v>
      </c>
      <c r="G607" s="423" t="s">
        <v>21767</v>
      </c>
      <c r="H607" s="467" t="s">
        <v>8559</v>
      </c>
      <c r="I607" s="427">
        <v>786</v>
      </c>
      <c r="J607" s="423">
        <v>605</v>
      </c>
      <c r="K607" s="423">
        <v>84</v>
      </c>
      <c r="L607" s="447">
        <v>0.299173553719008</v>
      </c>
      <c r="M607" s="427">
        <v>138</v>
      </c>
      <c r="N607" s="423">
        <v>89</v>
      </c>
      <c r="O607" s="423">
        <v>32</v>
      </c>
      <c r="P607" s="447">
        <v>0.550561797752809</v>
      </c>
    </row>
    <row r="608" spans="1:16" s="63" customFormat="1" ht="12" x14ac:dyDescent="0.2">
      <c r="A608" s="427" t="s">
        <v>10885</v>
      </c>
      <c r="B608" s="423"/>
      <c r="C608" s="423" t="s">
        <v>251</v>
      </c>
      <c r="D608" s="423" t="s">
        <v>17664</v>
      </c>
      <c r="E608" s="427"/>
      <c r="F608" s="427" t="s">
        <v>10884</v>
      </c>
      <c r="G608" s="423" t="s">
        <v>19506</v>
      </c>
      <c r="H608" s="467" t="s">
        <v>8559</v>
      </c>
      <c r="I608" s="427">
        <v>766</v>
      </c>
      <c r="J608" s="423">
        <v>1567</v>
      </c>
      <c r="K608" s="423">
        <v>558</v>
      </c>
      <c r="L608" s="447">
        <v>-0.51116783663050402</v>
      </c>
      <c r="M608" s="427">
        <v>252</v>
      </c>
      <c r="N608" s="423">
        <v>298</v>
      </c>
      <c r="O608" s="423">
        <v>117</v>
      </c>
      <c r="P608" s="447">
        <v>-0.15436241610738299</v>
      </c>
    </row>
    <row r="609" spans="1:16" s="63" customFormat="1" ht="12" x14ac:dyDescent="0.2">
      <c r="A609" s="427" t="s">
        <v>12039</v>
      </c>
      <c r="B609" s="423"/>
      <c r="C609" s="423" t="s">
        <v>253</v>
      </c>
      <c r="D609" s="423" t="s">
        <v>20158</v>
      </c>
      <c r="E609" s="427"/>
      <c r="F609" s="427" t="s">
        <v>12038</v>
      </c>
      <c r="G609" s="423" t="s">
        <v>20159</v>
      </c>
      <c r="H609" s="467" t="s">
        <v>8559</v>
      </c>
      <c r="I609" s="427">
        <v>764</v>
      </c>
      <c r="J609" s="423">
        <v>738</v>
      </c>
      <c r="K609" s="423">
        <v>889</v>
      </c>
      <c r="L609" s="447">
        <v>3.5230352303523102E-2</v>
      </c>
      <c r="M609" s="427">
        <v>675</v>
      </c>
      <c r="N609" s="423">
        <v>654</v>
      </c>
      <c r="O609" s="423">
        <v>530</v>
      </c>
      <c r="P609" s="447">
        <v>3.2110091743119198E-2</v>
      </c>
    </row>
    <row r="610" spans="1:16" s="63" customFormat="1" ht="12" x14ac:dyDescent="0.2">
      <c r="A610" s="427" t="s">
        <v>11544</v>
      </c>
      <c r="B610" s="423" t="s">
        <v>11543</v>
      </c>
      <c r="C610" s="423" t="s">
        <v>254</v>
      </c>
      <c r="D610" s="423" t="s">
        <v>21098</v>
      </c>
      <c r="E610" s="427" t="s">
        <v>11542</v>
      </c>
      <c r="F610" s="427"/>
      <c r="G610" s="423" t="s">
        <v>21099</v>
      </c>
      <c r="H610" s="467" t="s">
        <v>8559</v>
      </c>
      <c r="I610" s="427">
        <v>756</v>
      </c>
      <c r="J610" s="423">
        <v>959</v>
      </c>
      <c r="K610" s="423">
        <v>1233</v>
      </c>
      <c r="L610" s="447">
        <v>-0.21167883211678801</v>
      </c>
      <c r="M610" s="427">
        <v>489</v>
      </c>
      <c r="N610" s="423">
        <v>488</v>
      </c>
      <c r="O610" s="423">
        <v>386</v>
      </c>
      <c r="P610" s="447">
        <v>2.04918032786883E-3</v>
      </c>
    </row>
    <row r="611" spans="1:16" s="63" customFormat="1" ht="12" x14ac:dyDescent="0.2">
      <c r="A611" s="427" t="s">
        <v>10829</v>
      </c>
      <c r="B611" s="423"/>
      <c r="C611" s="423" t="s">
        <v>371</v>
      </c>
      <c r="D611" s="423" t="s">
        <v>21182</v>
      </c>
      <c r="E611" s="427"/>
      <c r="F611" s="427" t="s">
        <v>10828</v>
      </c>
      <c r="G611" s="423" t="s">
        <v>19517</v>
      </c>
      <c r="H611" s="467" t="s">
        <v>8559</v>
      </c>
      <c r="I611" s="427">
        <v>754</v>
      </c>
      <c r="J611" s="423">
        <v>671</v>
      </c>
      <c r="K611" s="423">
        <v>451</v>
      </c>
      <c r="L611" s="447">
        <v>0.123695976154993</v>
      </c>
      <c r="M611" s="427">
        <v>521</v>
      </c>
      <c r="N611" s="423">
        <v>499</v>
      </c>
      <c r="O611" s="423">
        <v>362</v>
      </c>
      <c r="P611" s="447">
        <v>4.4088176352705503E-2</v>
      </c>
    </row>
    <row r="612" spans="1:16" s="63" customFormat="1" ht="12" x14ac:dyDescent="0.2">
      <c r="A612" s="427" t="s">
        <v>11976</v>
      </c>
      <c r="B612" s="423"/>
      <c r="C612" s="423" t="s">
        <v>249</v>
      </c>
      <c r="D612" s="423" t="s">
        <v>21658</v>
      </c>
      <c r="E612" s="427"/>
      <c r="F612" s="427" t="s">
        <v>11975</v>
      </c>
      <c r="G612" s="423" t="s">
        <v>20948</v>
      </c>
      <c r="H612" s="467" t="s">
        <v>8559</v>
      </c>
      <c r="I612" s="427">
        <v>752</v>
      </c>
      <c r="J612" s="423">
        <v>399</v>
      </c>
      <c r="K612" s="423">
        <v>556</v>
      </c>
      <c r="L612" s="447">
        <v>0.88471177944862101</v>
      </c>
      <c r="M612" s="427">
        <v>374</v>
      </c>
      <c r="N612" s="423">
        <v>373</v>
      </c>
      <c r="O612" s="423">
        <v>259</v>
      </c>
      <c r="P612" s="447">
        <v>2.6809651474530901E-3</v>
      </c>
    </row>
    <row r="613" spans="1:16" s="63" customFormat="1" ht="12" x14ac:dyDescent="0.2">
      <c r="A613" s="427" t="s">
        <v>13754</v>
      </c>
      <c r="B613" s="423" t="s">
        <v>11637</v>
      </c>
      <c r="C613" s="423" t="s">
        <v>254</v>
      </c>
      <c r="D613" s="423" t="s">
        <v>19976</v>
      </c>
      <c r="E613" s="427" t="s">
        <v>13753</v>
      </c>
      <c r="F613" s="427"/>
      <c r="G613" s="423" t="s">
        <v>19977</v>
      </c>
      <c r="H613" s="467" t="s">
        <v>8559</v>
      </c>
      <c r="I613" s="427">
        <v>752</v>
      </c>
      <c r="J613" s="423">
        <v>740</v>
      </c>
      <c r="K613" s="423">
        <v>692</v>
      </c>
      <c r="L613" s="447">
        <v>1.62162162162163E-2</v>
      </c>
      <c r="M613" s="427">
        <v>1967</v>
      </c>
      <c r="N613" s="423">
        <v>1804</v>
      </c>
      <c r="O613" s="423">
        <v>1383</v>
      </c>
      <c r="P613" s="447">
        <v>9.0354767184035498E-2</v>
      </c>
    </row>
    <row r="614" spans="1:16" s="63" customFormat="1" ht="12" x14ac:dyDescent="0.2">
      <c r="A614" s="427" t="s">
        <v>13729</v>
      </c>
      <c r="B614" s="423"/>
      <c r="C614" s="423" t="s">
        <v>252</v>
      </c>
      <c r="D614" s="423" t="s">
        <v>17125</v>
      </c>
      <c r="E614" s="427"/>
      <c r="F614" s="427" t="s">
        <v>13728</v>
      </c>
      <c r="G614" s="423" t="s">
        <v>18156</v>
      </c>
      <c r="H614" s="467" t="s">
        <v>8559</v>
      </c>
      <c r="I614" s="427">
        <v>739</v>
      </c>
      <c r="J614" s="423">
        <v>385</v>
      </c>
      <c r="K614" s="423">
        <v>165</v>
      </c>
      <c r="L614" s="447">
        <v>0.91948051948052001</v>
      </c>
      <c r="M614" s="427">
        <v>282</v>
      </c>
      <c r="N614" s="423">
        <v>225</v>
      </c>
      <c r="O614" s="423">
        <v>147</v>
      </c>
      <c r="P614" s="447">
        <v>0.25333333333333302</v>
      </c>
    </row>
    <row r="615" spans="1:16" s="63" customFormat="1" ht="12" x14ac:dyDescent="0.2">
      <c r="A615" s="427" t="s">
        <v>10979</v>
      </c>
      <c r="B615" s="423"/>
      <c r="C615" s="423" t="s">
        <v>253</v>
      </c>
      <c r="D615" s="423" t="s">
        <v>18779</v>
      </c>
      <c r="E615" s="427"/>
      <c r="F615" s="427" t="s">
        <v>10978</v>
      </c>
      <c r="G615" s="423" t="s">
        <v>18780</v>
      </c>
      <c r="H615" s="467" t="s">
        <v>8559</v>
      </c>
      <c r="I615" s="427">
        <v>738</v>
      </c>
      <c r="J615" s="423">
        <v>667</v>
      </c>
      <c r="K615" s="423">
        <v>589</v>
      </c>
      <c r="L615" s="447">
        <v>0.10644677661169399</v>
      </c>
      <c r="M615" s="427">
        <v>16</v>
      </c>
      <c r="N615" s="423">
        <v>14</v>
      </c>
      <c r="O615" s="423">
        <v>10</v>
      </c>
      <c r="P615" s="447">
        <v>0.14285714285714299</v>
      </c>
    </row>
    <row r="616" spans="1:16" s="63" customFormat="1" ht="12" x14ac:dyDescent="0.2">
      <c r="A616" s="427" t="s">
        <v>13873</v>
      </c>
      <c r="B616" s="423"/>
      <c r="C616" s="423" t="s">
        <v>257</v>
      </c>
      <c r="D616" s="423" t="s">
        <v>20649</v>
      </c>
      <c r="E616" s="427"/>
      <c r="F616" s="427" t="s">
        <v>13872</v>
      </c>
      <c r="G616" s="423" t="s">
        <v>20650</v>
      </c>
      <c r="H616" s="467" t="s">
        <v>8559</v>
      </c>
      <c r="I616" s="427">
        <v>734</v>
      </c>
      <c r="J616" s="423">
        <v>514</v>
      </c>
      <c r="K616" s="423">
        <v>270</v>
      </c>
      <c r="L616" s="447">
        <v>0.428015564202335</v>
      </c>
      <c r="M616" s="427">
        <v>165</v>
      </c>
      <c r="N616" s="423">
        <v>120</v>
      </c>
      <c r="O616" s="423">
        <v>70</v>
      </c>
      <c r="P616" s="447">
        <v>0.375</v>
      </c>
    </row>
    <row r="617" spans="1:16" s="63" customFormat="1" ht="12" x14ac:dyDescent="0.2">
      <c r="A617" s="427" t="s">
        <v>12509</v>
      </c>
      <c r="B617" s="423"/>
      <c r="C617" s="423" t="s">
        <v>371</v>
      </c>
      <c r="D617" s="423" t="s">
        <v>17773</v>
      </c>
      <c r="E617" s="427"/>
      <c r="F617" s="427" t="s">
        <v>12508</v>
      </c>
      <c r="G617" s="423" t="s">
        <v>19218</v>
      </c>
      <c r="H617" s="467" t="s">
        <v>8559</v>
      </c>
      <c r="I617" s="427">
        <v>724</v>
      </c>
      <c r="J617" s="423">
        <v>649</v>
      </c>
      <c r="K617" s="423">
        <v>133</v>
      </c>
      <c r="L617" s="447">
        <v>0.115562403697997</v>
      </c>
      <c r="M617" s="427">
        <v>103</v>
      </c>
      <c r="N617" s="423">
        <v>68</v>
      </c>
      <c r="O617" s="423">
        <v>28</v>
      </c>
      <c r="P617" s="447">
        <v>0.51470588235294101</v>
      </c>
    </row>
    <row r="618" spans="1:16" s="63" customFormat="1" ht="12" x14ac:dyDescent="0.2">
      <c r="A618" s="427" t="s">
        <v>11607</v>
      </c>
      <c r="B618" s="423" t="s">
        <v>9868</v>
      </c>
      <c r="C618" s="423" t="s">
        <v>252</v>
      </c>
      <c r="D618" s="423" t="s">
        <v>20189</v>
      </c>
      <c r="E618" s="427" t="s">
        <v>11606</v>
      </c>
      <c r="F618" s="427"/>
      <c r="G618" s="423" t="s">
        <v>18140</v>
      </c>
      <c r="H618" s="467" t="s">
        <v>8559</v>
      </c>
      <c r="I618" s="427">
        <v>724</v>
      </c>
      <c r="J618" s="423">
        <v>408</v>
      </c>
      <c r="K618" s="423">
        <v>471</v>
      </c>
      <c r="L618" s="447">
        <v>0.77450980392156898</v>
      </c>
      <c r="M618" s="427">
        <v>473</v>
      </c>
      <c r="N618" s="423">
        <v>506</v>
      </c>
      <c r="O618" s="423">
        <v>281</v>
      </c>
      <c r="P618" s="447">
        <v>-6.5217391304347797E-2</v>
      </c>
    </row>
    <row r="619" spans="1:16" s="63" customFormat="1" ht="12" x14ac:dyDescent="0.2">
      <c r="A619" s="427" t="s">
        <v>11428</v>
      </c>
      <c r="B619" s="423"/>
      <c r="C619" s="423" t="s">
        <v>249</v>
      </c>
      <c r="D619" s="423" t="s">
        <v>21770</v>
      </c>
      <c r="E619" s="427"/>
      <c r="F619" s="427" t="s">
        <v>11427</v>
      </c>
      <c r="G619" s="423" t="s">
        <v>19229</v>
      </c>
      <c r="H619" s="467" t="s">
        <v>8559</v>
      </c>
      <c r="I619" s="427">
        <v>724</v>
      </c>
      <c r="J619" s="423">
        <v>706</v>
      </c>
      <c r="K619" s="423">
        <v>447</v>
      </c>
      <c r="L619" s="447">
        <v>2.5495750708215199E-2</v>
      </c>
      <c r="M619" s="427">
        <v>207</v>
      </c>
      <c r="N619" s="423">
        <v>187</v>
      </c>
      <c r="O619" s="423">
        <v>134</v>
      </c>
      <c r="P619" s="447">
        <v>0.10695187165775399</v>
      </c>
    </row>
    <row r="620" spans="1:16" s="63" customFormat="1" ht="12" x14ac:dyDescent="0.2">
      <c r="A620" s="427" t="s">
        <v>11388</v>
      </c>
      <c r="B620" s="423"/>
      <c r="C620" s="423" t="s">
        <v>14925</v>
      </c>
      <c r="D620" s="423" t="s">
        <v>21115</v>
      </c>
      <c r="E620" s="427"/>
      <c r="F620" s="427" t="s">
        <v>11387</v>
      </c>
      <c r="G620" s="423" t="s">
        <v>19474</v>
      </c>
      <c r="H620" s="467" t="s">
        <v>8559</v>
      </c>
      <c r="I620" s="427">
        <v>720</v>
      </c>
      <c r="J620" s="423">
        <v>427</v>
      </c>
      <c r="K620" s="423">
        <v>134</v>
      </c>
      <c r="L620" s="447">
        <v>0.68618266978922704</v>
      </c>
      <c r="M620" s="427">
        <v>4532</v>
      </c>
      <c r="N620" s="423">
        <v>4083</v>
      </c>
      <c r="O620" s="423">
        <v>1803</v>
      </c>
      <c r="P620" s="447">
        <v>0.109968160666177</v>
      </c>
    </row>
    <row r="621" spans="1:16" s="63" customFormat="1" ht="12" x14ac:dyDescent="0.2">
      <c r="A621" s="427" t="s">
        <v>14556</v>
      </c>
      <c r="B621" s="423"/>
      <c r="C621" s="423" t="s">
        <v>372</v>
      </c>
      <c r="D621" s="423" t="s">
        <v>21777</v>
      </c>
      <c r="E621" s="427"/>
      <c r="F621" s="427" t="s">
        <v>14555</v>
      </c>
      <c r="G621" s="423" t="s">
        <v>19822</v>
      </c>
      <c r="H621" s="467" t="s">
        <v>8559</v>
      </c>
      <c r="I621" s="427">
        <v>720</v>
      </c>
      <c r="J621" s="423">
        <v>627</v>
      </c>
      <c r="K621" s="423">
        <v>186</v>
      </c>
      <c r="L621" s="447">
        <v>0.148325358851675</v>
      </c>
      <c r="M621" s="427">
        <v>745</v>
      </c>
      <c r="N621" s="423">
        <v>798</v>
      </c>
      <c r="O621" s="423">
        <v>461</v>
      </c>
      <c r="P621" s="447">
        <v>-6.6416040100250595E-2</v>
      </c>
    </row>
    <row r="622" spans="1:16" s="63" customFormat="1" ht="12" x14ac:dyDescent="0.2">
      <c r="A622" s="427" t="s">
        <v>11803</v>
      </c>
      <c r="B622" s="423" t="s">
        <v>11802</v>
      </c>
      <c r="C622" s="423" t="s">
        <v>252</v>
      </c>
      <c r="D622" s="423" t="s">
        <v>18614</v>
      </c>
      <c r="E622" s="427" t="s">
        <v>11801</v>
      </c>
      <c r="F622" s="427"/>
      <c r="G622" s="423" t="s">
        <v>18140</v>
      </c>
      <c r="H622" s="467" t="s">
        <v>8559</v>
      </c>
      <c r="I622" s="427">
        <v>717</v>
      </c>
      <c r="J622" s="423">
        <v>505</v>
      </c>
      <c r="K622" s="423">
        <v>381</v>
      </c>
      <c r="L622" s="447">
        <v>0.41980198019802001</v>
      </c>
      <c r="M622" s="427">
        <v>455</v>
      </c>
      <c r="N622" s="423">
        <v>444</v>
      </c>
      <c r="O622" s="423">
        <v>300</v>
      </c>
      <c r="P622" s="447">
        <v>2.47747747747749E-2</v>
      </c>
    </row>
    <row r="623" spans="1:16" s="63" customFormat="1" ht="12" x14ac:dyDescent="0.2">
      <c r="A623" s="427" t="s">
        <v>11188</v>
      </c>
      <c r="B623" s="423"/>
      <c r="C623" s="423" t="s">
        <v>249</v>
      </c>
      <c r="D623" s="423" t="s">
        <v>21785</v>
      </c>
      <c r="E623" s="427"/>
      <c r="F623" s="427" t="s">
        <v>11187</v>
      </c>
      <c r="G623" s="423" t="s">
        <v>18184</v>
      </c>
      <c r="H623" s="467" t="s">
        <v>8559</v>
      </c>
      <c r="I623" s="427">
        <v>717</v>
      </c>
      <c r="J623" s="423">
        <v>426</v>
      </c>
      <c r="K623" s="423">
        <v>597</v>
      </c>
      <c r="L623" s="447">
        <v>0.68309859154929597</v>
      </c>
      <c r="M623" s="427">
        <v>44</v>
      </c>
      <c r="N623" s="423">
        <v>57</v>
      </c>
      <c r="O623" s="423">
        <v>39</v>
      </c>
      <c r="P623" s="447">
        <v>-0.22807017543859701</v>
      </c>
    </row>
    <row r="624" spans="1:16" s="63" customFormat="1" ht="12" x14ac:dyDescent="0.2">
      <c r="A624" s="427" t="s">
        <v>13398</v>
      </c>
      <c r="B624" s="423"/>
      <c r="C624" s="423" t="s">
        <v>14925</v>
      </c>
      <c r="D624" s="423" t="s">
        <v>21797</v>
      </c>
      <c r="E624" s="427"/>
      <c r="F624" s="427" t="s">
        <v>13397</v>
      </c>
      <c r="G624" s="423" t="s">
        <v>21798</v>
      </c>
      <c r="H624" s="467" t="s">
        <v>8559</v>
      </c>
      <c r="I624" s="427">
        <v>716</v>
      </c>
      <c r="J624" s="423">
        <v>434</v>
      </c>
      <c r="K624" s="423">
        <v>1592</v>
      </c>
      <c r="L624" s="447">
        <v>0.64976958525345596</v>
      </c>
      <c r="M624" s="427">
        <v>520</v>
      </c>
      <c r="N624" s="423">
        <v>392</v>
      </c>
      <c r="O624" s="423">
        <v>324</v>
      </c>
      <c r="P624" s="447">
        <v>0.32653061224489799</v>
      </c>
    </row>
    <row r="625" spans="1:16" s="63" customFormat="1" ht="12" x14ac:dyDescent="0.2">
      <c r="A625" s="427" t="s">
        <v>13148</v>
      </c>
      <c r="B625" s="423"/>
      <c r="C625" s="423" t="s">
        <v>258</v>
      </c>
      <c r="D625" s="423" t="s">
        <v>20792</v>
      </c>
      <c r="E625" s="427"/>
      <c r="F625" s="427" t="s">
        <v>13147</v>
      </c>
      <c r="G625" s="423" t="s">
        <v>18497</v>
      </c>
      <c r="H625" s="467" t="s">
        <v>8559</v>
      </c>
      <c r="I625" s="427">
        <v>712</v>
      </c>
      <c r="J625" s="423">
        <v>591</v>
      </c>
      <c r="K625" s="423">
        <v>524</v>
      </c>
      <c r="L625" s="447">
        <v>0.20473773265651399</v>
      </c>
      <c r="M625" s="427">
        <v>853</v>
      </c>
      <c r="N625" s="423">
        <v>693</v>
      </c>
      <c r="O625" s="423">
        <v>528</v>
      </c>
      <c r="P625" s="447">
        <v>0.23088023088023099</v>
      </c>
    </row>
    <row r="626" spans="1:16" s="63" customFormat="1" ht="12" x14ac:dyDescent="0.2">
      <c r="A626" s="427" t="s">
        <v>12776</v>
      </c>
      <c r="B626" s="423"/>
      <c r="C626" s="423" t="s">
        <v>252</v>
      </c>
      <c r="D626" s="423" t="s">
        <v>20771</v>
      </c>
      <c r="E626" s="427" t="s">
        <v>12775</v>
      </c>
      <c r="F626" s="427"/>
      <c r="G626" s="423" t="s">
        <v>20772</v>
      </c>
      <c r="H626" s="467" t="s">
        <v>8559</v>
      </c>
      <c r="I626" s="427">
        <v>703</v>
      </c>
      <c r="J626" s="423">
        <v>439</v>
      </c>
      <c r="K626" s="423">
        <v>576</v>
      </c>
      <c r="L626" s="447">
        <v>0.601366742596811</v>
      </c>
      <c r="M626" s="427">
        <v>858</v>
      </c>
      <c r="N626" s="423">
        <v>645</v>
      </c>
      <c r="O626" s="423">
        <v>441</v>
      </c>
      <c r="P626" s="447">
        <v>0.330232558139535</v>
      </c>
    </row>
    <row r="627" spans="1:16" s="63" customFormat="1" ht="12" x14ac:dyDescent="0.2">
      <c r="A627" s="427" t="s">
        <v>11414</v>
      </c>
      <c r="B627" s="423"/>
      <c r="C627" s="423" t="s">
        <v>262</v>
      </c>
      <c r="D627" s="423" t="s">
        <v>18698</v>
      </c>
      <c r="E627" s="427"/>
      <c r="F627" s="427" t="s">
        <v>11413</v>
      </c>
      <c r="G627" s="423" t="s">
        <v>18699</v>
      </c>
      <c r="H627" s="467" t="s">
        <v>8559</v>
      </c>
      <c r="I627" s="427">
        <v>695</v>
      </c>
      <c r="J627" s="423">
        <v>472</v>
      </c>
      <c r="K627" s="423">
        <v>346</v>
      </c>
      <c r="L627" s="447">
        <v>0.47245762711864397</v>
      </c>
      <c r="M627" s="427">
        <v>661</v>
      </c>
      <c r="N627" s="423">
        <v>690</v>
      </c>
      <c r="O627" s="423">
        <v>1256</v>
      </c>
      <c r="P627" s="447">
        <v>-4.2028985507246402E-2</v>
      </c>
    </row>
    <row r="628" spans="1:16" s="63" customFormat="1" ht="12" x14ac:dyDescent="0.2">
      <c r="A628" s="427" t="s">
        <v>12513</v>
      </c>
      <c r="B628" s="423"/>
      <c r="C628" s="423" t="s">
        <v>487</v>
      </c>
      <c r="D628" s="423" t="s">
        <v>8788</v>
      </c>
      <c r="E628" s="427"/>
      <c r="F628" s="427" t="s">
        <v>12512</v>
      </c>
      <c r="G628" s="423" t="s">
        <v>223</v>
      </c>
      <c r="H628" s="467" t="s">
        <v>8559</v>
      </c>
      <c r="I628" s="427">
        <v>694</v>
      </c>
      <c r="J628" s="423">
        <v>183</v>
      </c>
      <c r="K628" s="423">
        <v>0</v>
      </c>
      <c r="L628" s="447">
        <v>2.7923497267759601</v>
      </c>
      <c r="M628" s="427">
        <v>59</v>
      </c>
      <c r="N628" s="423">
        <v>36</v>
      </c>
      <c r="O628" s="423">
        <v>335</v>
      </c>
      <c r="P628" s="447">
        <v>0.63888888888888895</v>
      </c>
    </row>
    <row r="629" spans="1:16" s="63" customFormat="1" ht="12" x14ac:dyDescent="0.2">
      <c r="A629" s="427" t="s">
        <v>11379</v>
      </c>
      <c r="B629" s="423"/>
      <c r="C629" s="423" t="s">
        <v>14925</v>
      </c>
      <c r="D629" s="423" t="s">
        <v>20605</v>
      </c>
      <c r="E629" s="427"/>
      <c r="F629" s="427" t="s">
        <v>11380</v>
      </c>
      <c r="G629" s="423" t="s">
        <v>20606</v>
      </c>
      <c r="H629" s="467" t="s">
        <v>8559</v>
      </c>
      <c r="I629" s="427">
        <v>691</v>
      </c>
      <c r="J629" s="423">
        <v>545</v>
      </c>
      <c r="K629" s="423">
        <v>474</v>
      </c>
      <c r="L629" s="447">
        <v>0.26788990825688103</v>
      </c>
      <c r="M629" s="427">
        <v>828</v>
      </c>
      <c r="N629" s="423">
        <v>756</v>
      </c>
      <c r="O629" s="423">
        <v>405</v>
      </c>
      <c r="P629" s="447">
        <v>9.5238095238095302E-2</v>
      </c>
    </row>
    <row r="630" spans="1:16" s="63" customFormat="1" ht="12" x14ac:dyDescent="0.2">
      <c r="A630" s="427" t="s">
        <v>13241</v>
      </c>
      <c r="B630" s="423"/>
      <c r="C630" s="423" t="s">
        <v>251</v>
      </c>
      <c r="D630" s="423" t="s">
        <v>18732</v>
      </c>
      <c r="E630" s="427"/>
      <c r="F630" s="427" t="s">
        <v>13240</v>
      </c>
      <c r="G630" s="423" t="s">
        <v>19184</v>
      </c>
      <c r="H630" s="467" t="s">
        <v>8559</v>
      </c>
      <c r="I630" s="427">
        <v>687</v>
      </c>
      <c r="J630" s="423">
        <v>245</v>
      </c>
      <c r="K630" s="423">
        <v>60</v>
      </c>
      <c r="L630" s="447">
        <v>1.80408163265306</v>
      </c>
      <c r="M630" s="427">
        <v>176</v>
      </c>
      <c r="N630" s="423">
        <v>101</v>
      </c>
      <c r="O630" s="423">
        <v>107</v>
      </c>
      <c r="P630" s="447">
        <v>0.74257425742574301</v>
      </c>
    </row>
    <row r="631" spans="1:16" s="63" customFormat="1" ht="12" x14ac:dyDescent="0.2">
      <c r="A631" s="427" t="s">
        <v>11056</v>
      </c>
      <c r="B631" s="423"/>
      <c r="C631" s="423" t="s">
        <v>14925</v>
      </c>
      <c r="D631" s="423" t="s">
        <v>18764</v>
      </c>
      <c r="E631" s="427"/>
      <c r="F631" s="427" t="s">
        <v>11055</v>
      </c>
      <c r="G631" s="423" t="s">
        <v>19487</v>
      </c>
      <c r="H631" s="467" t="s">
        <v>8559</v>
      </c>
      <c r="I631" s="427">
        <v>684</v>
      </c>
      <c r="J631" s="423">
        <v>694</v>
      </c>
      <c r="K631" s="423">
        <v>149</v>
      </c>
      <c r="L631" s="447">
        <v>-1.4409221902017299E-2</v>
      </c>
      <c r="M631" s="427">
        <v>1616</v>
      </c>
      <c r="N631" s="423">
        <v>1511</v>
      </c>
      <c r="O631" s="423">
        <v>714</v>
      </c>
      <c r="P631" s="447">
        <v>6.9490403706154794E-2</v>
      </c>
    </row>
    <row r="632" spans="1:16" s="63" customFormat="1" ht="12" x14ac:dyDescent="0.2">
      <c r="A632" s="427" t="s">
        <v>10700</v>
      </c>
      <c r="B632" s="423"/>
      <c r="C632" s="423" t="s">
        <v>14925</v>
      </c>
      <c r="D632" s="423" t="s">
        <v>18834</v>
      </c>
      <c r="E632" s="427"/>
      <c r="F632" s="427" t="s">
        <v>10699</v>
      </c>
      <c r="G632" s="423" t="s">
        <v>19516</v>
      </c>
      <c r="H632" s="467" t="s">
        <v>8559</v>
      </c>
      <c r="I632" s="427">
        <v>683</v>
      </c>
      <c r="J632" s="423">
        <v>453</v>
      </c>
      <c r="K632" s="423">
        <v>275</v>
      </c>
      <c r="L632" s="447">
        <v>0.507726269315673</v>
      </c>
      <c r="M632" s="427">
        <v>536</v>
      </c>
      <c r="N632" s="423">
        <v>540</v>
      </c>
      <c r="O632" s="423">
        <v>341</v>
      </c>
      <c r="P632" s="447">
        <v>-7.4074074074074198E-3</v>
      </c>
    </row>
    <row r="633" spans="1:16" s="63" customFormat="1" ht="12" x14ac:dyDescent="0.2">
      <c r="A633" s="427" t="s">
        <v>12772</v>
      </c>
      <c r="B633" s="423"/>
      <c r="C633" s="423" t="s">
        <v>251</v>
      </c>
      <c r="D633" s="423" t="s">
        <v>21532</v>
      </c>
      <c r="E633" s="427" t="s">
        <v>12771</v>
      </c>
      <c r="F633" s="427"/>
      <c r="G633" s="423" t="s">
        <v>9423</v>
      </c>
      <c r="H633" s="467" t="s">
        <v>8559</v>
      </c>
      <c r="I633" s="427">
        <v>682</v>
      </c>
      <c r="J633" s="423">
        <v>657</v>
      </c>
      <c r="K633" s="423">
        <v>76</v>
      </c>
      <c r="L633" s="447">
        <v>3.8051750380517599E-2</v>
      </c>
      <c r="M633" s="427">
        <v>1199</v>
      </c>
      <c r="N633" s="423">
        <v>1382</v>
      </c>
      <c r="O633" s="423">
        <v>1188</v>
      </c>
      <c r="P633" s="447">
        <v>-0.132416787264834</v>
      </c>
    </row>
    <row r="634" spans="1:16" s="63" customFormat="1" ht="12" x14ac:dyDescent="0.2">
      <c r="A634" s="427" t="s">
        <v>13925</v>
      </c>
      <c r="B634" s="423"/>
      <c r="C634" s="423" t="s">
        <v>252</v>
      </c>
      <c r="D634" s="423" t="s">
        <v>20342</v>
      </c>
      <c r="E634" s="427"/>
      <c r="F634" s="427" t="s">
        <v>13924</v>
      </c>
      <c r="G634" s="423" t="s">
        <v>18181</v>
      </c>
      <c r="H634" s="467" t="s">
        <v>8559</v>
      </c>
      <c r="I634" s="427">
        <v>675</v>
      </c>
      <c r="J634" s="423">
        <v>607</v>
      </c>
      <c r="K634" s="423">
        <v>281</v>
      </c>
      <c r="L634" s="447">
        <v>0.11202635914332799</v>
      </c>
      <c r="M634" s="427">
        <v>765</v>
      </c>
      <c r="N634" s="423">
        <v>835</v>
      </c>
      <c r="O634" s="423">
        <v>532</v>
      </c>
      <c r="P634" s="447">
        <v>-8.3832335329341298E-2</v>
      </c>
    </row>
    <row r="635" spans="1:16" s="63" customFormat="1" ht="12" x14ac:dyDescent="0.2">
      <c r="A635" s="427" t="s">
        <v>13462</v>
      </c>
      <c r="B635" s="423" t="s">
        <v>13031</v>
      </c>
      <c r="C635" s="423" t="s">
        <v>371</v>
      </c>
      <c r="D635" s="423" t="s">
        <v>18374</v>
      </c>
      <c r="E635" s="427" t="s">
        <v>13461</v>
      </c>
      <c r="F635" s="427"/>
      <c r="G635" s="423" t="s">
        <v>19268</v>
      </c>
      <c r="H635" s="467" t="s">
        <v>8559</v>
      </c>
      <c r="I635" s="427">
        <v>668</v>
      </c>
      <c r="J635" s="423">
        <v>604</v>
      </c>
      <c r="K635" s="423">
        <v>613</v>
      </c>
      <c r="L635" s="447">
        <v>0.105960264900662</v>
      </c>
      <c r="M635" s="427">
        <v>284</v>
      </c>
      <c r="N635" s="423">
        <v>234</v>
      </c>
      <c r="O635" s="423">
        <v>153</v>
      </c>
      <c r="P635" s="447">
        <v>0.213675213675214</v>
      </c>
    </row>
    <row r="636" spans="1:16" s="63" customFormat="1" ht="12" x14ac:dyDescent="0.2">
      <c r="A636" s="427" t="s">
        <v>14393</v>
      </c>
      <c r="B636" s="423"/>
      <c r="C636" s="423" t="s">
        <v>255</v>
      </c>
      <c r="D636" s="423" t="s">
        <v>21779</v>
      </c>
      <c r="E636" s="427"/>
      <c r="F636" s="427" t="s">
        <v>14392</v>
      </c>
      <c r="G636" s="423" t="s">
        <v>18162</v>
      </c>
      <c r="H636" s="467" t="s">
        <v>8559</v>
      </c>
      <c r="I636" s="427">
        <v>666</v>
      </c>
      <c r="J636" s="423">
        <v>426</v>
      </c>
      <c r="K636" s="423">
        <v>440</v>
      </c>
      <c r="L636" s="447">
        <v>0.56338028169014098</v>
      </c>
      <c r="M636" s="427">
        <v>356</v>
      </c>
      <c r="N636" s="423">
        <v>239</v>
      </c>
      <c r="O636" s="423">
        <v>186</v>
      </c>
      <c r="P636" s="447">
        <v>0.48953974895397501</v>
      </c>
    </row>
    <row r="637" spans="1:16" s="63" customFormat="1" ht="12" x14ac:dyDescent="0.2">
      <c r="A637" s="427" t="s">
        <v>11082</v>
      </c>
      <c r="B637" s="423"/>
      <c r="C637" s="423" t="s">
        <v>251</v>
      </c>
      <c r="D637" s="423" t="s">
        <v>19829</v>
      </c>
      <c r="E637" s="427"/>
      <c r="F637" s="427" t="s">
        <v>11081</v>
      </c>
      <c r="G637" s="423" t="s">
        <v>19830</v>
      </c>
      <c r="H637" s="467" t="s">
        <v>8559</v>
      </c>
      <c r="I637" s="427">
        <v>666</v>
      </c>
      <c r="J637" s="423">
        <v>549</v>
      </c>
      <c r="K637" s="423">
        <v>507</v>
      </c>
      <c r="L637" s="447">
        <v>0.213114754098361</v>
      </c>
      <c r="M637" s="427">
        <v>682</v>
      </c>
      <c r="N637" s="423">
        <v>575</v>
      </c>
      <c r="O637" s="423">
        <v>477</v>
      </c>
      <c r="P637" s="447">
        <v>0.18608695652173901</v>
      </c>
    </row>
    <row r="638" spans="1:16" s="63" customFormat="1" ht="12" x14ac:dyDescent="0.2">
      <c r="A638" s="427" t="s">
        <v>10542</v>
      </c>
      <c r="B638" s="423"/>
      <c r="C638" s="423" t="s">
        <v>249</v>
      </c>
      <c r="D638" s="423" t="s">
        <v>19862</v>
      </c>
      <c r="E638" s="427"/>
      <c r="F638" s="427" t="s">
        <v>10541</v>
      </c>
      <c r="G638" s="423" t="s">
        <v>8796</v>
      </c>
      <c r="H638" s="467" t="s">
        <v>8559</v>
      </c>
      <c r="I638" s="427">
        <v>659</v>
      </c>
      <c r="J638" s="423">
        <v>561</v>
      </c>
      <c r="K638" s="423">
        <v>566</v>
      </c>
      <c r="L638" s="447">
        <v>0.17468805704099799</v>
      </c>
      <c r="M638" s="427">
        <v>119</v>
      </c>
      <c r="N638" s="423">
        <v>125</v>
      </c>
      <c r="O638" s="423">
        <v>59</v>
      </c>
      <c r="P638" s="447">
        <v>-4.8000000000000001E-2</v>
      </c>
    </row>
    <row r="639" spans="1:16" s="63" customFormat="1" ht="12" x14ac:dyDescent="0.2">
      <c r="A639" s="427" t="s">
        <v>10914</v>
      </c>
      <c r="B639" s="423"/>
      <c r="C639" s="423" t="s">
        <v>251</v>
      </c>
      <c r="D639" s="423" t="s">
        <v>21169</v>
      </c>
      <c r="E639" s="427"/>
      <c r="F639" s="427" t="s">
        <v>10913</v>
      </c>
      <c r="G639" s="423" t="s">
        <v>21170</v>
      </c>
      <c r="H639" s="467" t="s">
        <v>8559</v>
      </c>
      <c r="I639" s="427">
        <v>658</v>
      </c>
      <c r="J639" s="423">
        <v>585</v>
      </c>
      <c r="K639" s="423">
        <v>577</v>
      </c>
      <c r="L639" s="447">
        <v>0.124786324786325</v>
      </c>
      <c r="M639" s="427">
        <v>243</v>
      </c>
      <c r="N639" s="423">
        <v>204</v>
      </c>
      <c r="O639" s="423">
        <v>187</v>
      </c>
      <c r="P639" s="447">
        <v>0.191176470588235</v>
      </c>
    </row>
    <row r="640" spans="1:16" s="63" customFormat="1" ht="12" x14ac:dyDescent="0.2">
      <c r="A640" s="427" t="s">
        <v>12343</v>
      </c>
      <c r="B640" s="423"/>
      <c r="C640" s="423" t="s">
        <v>251</v>
      </c>
      <c r="D640" s="423" t="s">
        <v>21556</v>
      </c>
      <c r="E640" s="427"/>
      <c r="F640" s="427" t="s">
        <v>12342</v>
      </c>
      <c r="G640" s="423" t="s">
        <v>21170</v>
      </c>
      <c r="H640" s="467" t="s">
        <v>8559</v>
      </c>
      <c r="I640" s="427">
        <v>657</v>
      </c>
      <c r="J640" s="423">
        <v>613</v>
      </c>
      <c r="K640" s="423">
        <v>619</v>
      </c>
      <c r="L640" s="447">
        <v>7.1778140293637896E-2</v>
      </c>
      <c r="M640" s="427">
        <v>73</v>
      </c>
      <c r="N640" s="423">
        <v>49</v>
      </c>
      <c r="O640" s="423">
        <v>32</v>
      </c>
      <c r="P640" s="447">
        <v>0.48979591836734698</v>
      </c>
    </row>
    <row r="641" spans="1:16" s="63" customFormat="1" ht="12" x14ac:dyDescent="0.2">
      <c r="A641" s="427" t="s">
        <v>12005</v>
      </c>
      <c r="B641" s="423"/>
      <c r="C641" s="423" t="s">
        <v>371</v>
      </c>
      <c r="D641" s="423" t="s">
        <v>20944</v>
      </c>
      <c r="E641" s="427"/>
      <c r="F641" s="427" t="s">
        <v>12004</v>
      </c>
      <c r="G641" s="423" t="s">
        <v>19497</v>
      </c>
      <c r="H641" s="467" t="s">
        <v>8559</v>
      </c>
      <c r="I641" s="427">
        <v>657</v>
      </c>
      <c r="J641" s="423">
        <v>38</v>
      </c>
      <c r="K641" s="423">
        <v>0</v>
      </c>
      <c r="L641" s="447">
        <v>16.289473684210499</v>
      </c>
      <c r="M641" s="427">
        <v>110</v>
      </c>
      <c r="N641" s="423">
        <v>54</v>
      </c>
      <c r="O641" s="423">
        <v>63</v>
      </c>
      <c r="P641" s="447">
        <v>1.0370370370370401</v>
      </c>
    </row>
    <row r="642" spans="1:16" s="63" customFormat="1" ht="12" x14ac:dyDescent="0.2">
      <c r="A642" s="427" t="s">
        <v>12537</v>
      </c>
      <c r="B642" s="423"/>
      <c r="C642" s="423" t="s">
        <v>258</v>
      </c>
      <c r="D642" s="423" t="s">
        <v>17043</v>
      </c>
      <c r="E642" s="427"/>
      <c r="F642" s="427" t="s">
        <v>12536</v>
      </c>
      <c r="G642" s="423" t="s">
        <v>9068</v>
      </c>
      <c r="H642" s="467" t="s">
        <v>8559</v>
      </c>
      <c r="I642" s="457">
        <v>652</v>
      </c>
      <c r="J642" s="458">
        <v>305</v>
      </c>
      <c r="K642" s="458">
        <v>142</v>
      </c>
      <c r="L642" s="460">
        <v>1.1377049180327901</v>
      </c>
      <c r="M642" s="457">
        <v>49</v>
      </c>
      <c r="N642" s="458">
        <v>41</v>
      </c>
      <c r="O642" s="458">
        <v>5</v>
      </c>
      <c r="P642" s="462">
        <v>0.19512195121951201</v>
      </c>
    </row>
    <row r="643" spans="1:16" s="63" customFormat="1" ht="12" x14ac:dyDescent="0.2">
      <c r="A643" s="427" t="s">
        <v>10965</v>
      </c>
      <c r="B643" s="423"/>
      <c r="C643" s="423" t="s">
        <v>14925</v>
      </c>
      <c r="D643" s="423" t="s">
        <v>10921</v>
      </c>
      <c r="E643" s="427"/>
      <c r="F643" s="427" t="s">
        <v>10964</v>
      </c>
      <c r="G643" s="423" t="s">
        <v>8858</v>
      </c>
      <c r="H643" s="467" t="s">
        <v>8559</v>
      </c>
      <c r="I643" s="427">
        <v>650</v>
      </c>
      <c r="J643" s="423">
        <v>600</v>
      </c>
      <c r="K643" s="423">
        <v>120</v>
      </c>
      <c r="L643" s="447">
        <v>8.3333333333333301E-2</v>
      </c>
      <c r="M643" s="427">
        <v>1159</v>
      </c>
      <c r="N643" s="423">
        <v>928</v>
      </c>
      <c r="O643" s="423">
        <v>383</v>
      </c>
      <c r="P643" s="447">
        <v>0.24892241379310301</v>
      </c>
    </row>
    <row r="644" spans="1:16" s="63" customFormat="1" ht="12" x14ac:dyDescent="0.2">
      <c r="A644" s="427" t="s">
        <v>11576</v>
      </c>
      <c r="B644" s="423" t="s">
        <v>11575</v>
      </c>
      <c r="C644" s="423" t="s">
        <v>257</v>
      </c>
      <c r="D644" s="423" t="s">
        <v>20382</v>
      </c>
      <c r="E644" s="427" t="s">
        <v>11574</v>
      </c>
      <c r="F644" s="427"/>
      <c r="G644" s="423" t="s">
        <v>20383</v>
      </c>
      <c r="H644" s="467" t="s">
        <v>8559</v>
      </c>
      <c r="I644" s="427">
        <v>646</v>
      </c>
      <c r="J644" s="423">
        <v>405</v>
      </c>
      <c r="K644" s="423">
        <v>334</v>
      </c>
      <c r="L644" s="447">
        <v>0.595061728395062</v>
      </c>
      <c r="M644" s="427">
        <v>866</v>
      </c>
      <c r="N644" s="423">
        <v>972</v>
      </c>
      <c r="O644" s="423">
        <v>679</v>
      </c>
      <c r="P644" s="447">
        <v>-0.109053497942387</v>
      </c>
    </row>
    <row r="645" spans="1:16" s="63" customFormat="1" ht="12" x14ac:dyDescent="0.2">
      <c r="A645" s="427" t="s">
        <v>12525</v>
      </c>
      <c r="B645" s="423"/>
      <c r="C645" s="423" t="s">
        <v>251</v>
      </c>
      <c r="D645" s="423" t="s">
        <v>17069</v>
      </c>
      <c r="E645" s="427"/>
      <c r="F645" s="427" t="s">
        <v>12524</v>
      </c>
      <c r="G645" s="423" t="s">
        <v>17070</v>
      </c>
      <c r="H645" s="467" t="s">
        <v>8559</v>
      </c>
      <c r="I645" s="427">
        <v>644</v>
      </c>
      <c r="J645" s="423">
        <v>429</v>
      </c>
      <c r="K645" s="423">
        <v>216</v>
      </c>
      <c r="L645" s="447">
        <v>0.50116550116550096</v>
      </c>
      <c r="M645" s="427">
        <v>36</v>
      </c>
      <c r="N645" s="423">
        <v>37</v>
      </c>
      <c r="O645" s="423">
        <v>22</v>
      </c>
      <c r="P645" s="447">
        <v>-2.7027027027027001E-2</v>
      </c>
    </row>
    <row r="646" spans="1:16" s="63" customFormat="1" ht="12" x14ac:dyDescent="0.2">
      <c r="A646" s="427" t="s">
        <v>14615</v>
      </c>
      <c r="B646" s="423" t="s">
        <v>9604</v>
      </c>
      <c r="C646" s="423" t="s">
        <v>253</v>
      </c>
      <c r="D646" s="423" t="s">
        <v>19943</v>
      </c>
      <c r="E646" s="427" t="s">
        <v>14614</v>
      </c>
      <c r="F646" s="427"/>
      <c r="G646" s="423" t="s">
        <v>19366</v>
      </c>
      <c r="H646" s="467" t="s">
        <v>8559</v>
      </c>
      <c r="I646" s="427">
        <v>644</v>
      </c>
      <c r="J646" s="423">
        <v>509</v>
      </c>
      <c r="K646" s="423">
        <v>826</v>
      </c>
      <c r="L646" s="447">
        <v>0.26522593320235799</v>
      </c>
      <c r="M646" s="427">
        <v>1105</v>
      </c>
      <c r="N646" s="423">
        <v>1625</v>
      </c>
      <c r="O646" s="423">
        <v>2495</v>
      </c>
      <c r="P646" s="447">
        <v>-0.32</v>
      </c>
    </row>
    <row r="647" spans="1:16" s="63" customFormat="1" ht="12" x14ac:dyDescent="0.2">
      <c r="A647" s="427" t="s">
        <v>13902</v>
      </c>
      <c r="B647" s="423"/>
      <c r="C647" s="423" t="s">
        <v>253</v>
      </c>
      <c r="D647" s="423" t="s">
        <v>21774</v>
      </c>
      <c r="E647" s="427"/>
      <c r="F647" s="427" t="s">
        <v>13901</v>
      </c>
      <c r="G647" s="423" t="s">
        <v>18228</v>
      </c>
      <c r="H647" s="467" t="s">
        <v>8559</v>
      </c>
      <c r="I647" s="427">
        <v>642</v>
      </c>
      <c r="J647" s="423">
        <v>529</v>
      </c>
      <c r="K647" s="423">
        <v>379</v>
      </c>
      <c r="L647" s="447">
        <v>0.213610586011342</v>
      </c>
      <c r="M647" s="427">
        <v>85</v>
      </c>
      <c r="N647" s="423">
        <v>80</v>
      </c>
      <c r="O647" s="423">
        <v>33</v>
      </c>
      <c r="P647" s="447">
        <v>6.25E-2</v>
      </c>
    </row>
    <row r="648" spans="1:16" s="63" customFormat="1" ht="12" x14ac:dyDescent="0.2">
      <c r="A648" s="427" t="s">
        <v>13356</v>
      </c>
      <c r="B648" s="423"/>
      <c r="C648" s="423" t="s">
        <v>371</v>
      </c>
      <c r="D648" s="423" t="s">
        <v>20795</v>
      </c>
      <c r="E648" s="427"/>
      <c r="F648" s="427" t="s">
        <v>13355</v>
      </c>
      <c r="G648" s="423" t="s">
        <v>18226</v>
      </c>
      <c r="H648" s="467" t="s">
        <v>8559</v>
      </c>
      <c r="I648" s="427">
        <v>637</v>
      </c>
      <c r="J648" s="423">
        <v>396</v>
      </c>
      <c r="K648" s="423">
        <v>402</v>
      </c>
      <c r="L648" s="447">
        <v>0.60858585858585901</v>
      </c>
      <c r="M648" s="427">
        <v>152</v>
      </c>
      <c r="N648" s="423">
        <v>182</v>
      </c>
      <c r="O648" s="423">
        <v>139</v>
      </c>
      <c r="P648" s="447">
        <v>-0.164835164835165</v>
      </c>
    </row>
    <row r="649" spans="1:16" s="63" customFormat="1" ht="12" x14ac:dyDescent="0.2">
      <c r="A649" s="427" t="s">
        <v>12443</v>
      </c>
      <c r="B649" s="423"/>
      <c r="C649" s="423" t="s">
        <v>257</v>
      </c>
      <c r="D649" s="423" t="s">
        <v>17293</v>
      </c>
      <c r="E649" s="427"/>
      <c r="F649" s="427" t="s">
        <v>12442</v>
      </c>
      <c r="G649" s="423" t="s">
        <v>18173</v>
      </c>
      <c r="H649" s="467" t="s">
        <v>8559</v>
      </c>
      <c r="I649" s="457">
        <v>633</v>
      </c>
      <c r="J649" s="458">
        <v>233</v>
      </c>
      <c r="K649" s="458">
        <v>233</v>
      </c>
      <c r="L649" s="461">
        <v>1.7167381974248901</v>
      </c>
      <c r="M649" s="457">
        <v>19</v>
      </c>
      <c r="N649" s="458">
        <v>22</v>
      </c>
      <c r="O649" s="458">
        <v>10</v>
      </c>
      <c r="P649" s="462">
        <v>-0.13636363636363599</v>
      </c>
    </row>
    <row r="650" spans="1:16" s="63" customFormat="1" ht="12" x14ac:dyDescent="0.2">
      <c r="A650" s="427" t="s">
        <v>12311</v>
      </c>
      <c r="B650" s="423" t="s">
        <v>9419</v>
      </c>
      <c r="C650" s="423" t="s">
        <v>249</v>
      </c>
      <c r="D650" s="423" t="s">
        <v>20811</v>
      </c>
      <c r="E650" s="427" t="s">
        <v>12310</v>
      </c>
      <c r="F650" s="427"/>
      <c r="G650" s="423" t="s">
        <v>18151</v>
      </c>
      <c r="H650" s="467" t="s">
        <v>8559</v>
      </c>
      <c r="I650" s="427">
        <v>627</v>
      </c>
      <c r="J650" s="423">
        <v>532</v>
      </c>
      <c r="K650" s="423">
        <v>502</v>
      </c>
      <c r="L650" s="447">
        <v>0.17857142857142899</v>
      </c>
      <c r="M650" s="427">
        <v>570</v>
      </c>
      <c r="N650" s="423">
        <v>561</v>
      </c>
      <c r="O650" s="423">
        <v>419</v>
      </c>
      <c r="P650" s="447">
        <v>1.60427807486632E-2</v>
      </c>
    </row>
    <row r="651" spans="1:16" s="63" customFormat="1" ht="12" x14ac:dyDescent="0.2">
      <c r="A651" s="427" t="s">
        <v>14609</v>
      </c>
      <c r="B651" s="423" t="s">
        <v>9601</v>
      </c>
      <c r="C651" s="423" t="s">
        <v>371</v>
      </c>
      <c r="D651" s="423" t="s">
        <v>18543</v>
      </c>
      <c r="E651" s="427" t="s">
        <v>14608</v>
      </c>
      <c r="F651" s="427"/>
      <c r="G651" s="423" t="s">
        <v>18544</v>
      </c>
      <c r="H651" s="467" t="s">
        <v>8559</v>
      </c>
      <c r="I651" s="427">
        <v>623</v>
      </c>
      <c r="J651" s="423">
        <v>650</v>
      </c>
      <c r="K651" s="423">
        <v>347</v>
      </c>
      <c r="L651" s="447">
        <v>-4.1538461538461503E-2</v>
      </c>
      <c r="M651" s="427">
        <v>457</v>
      </c>
      <c r="N651" s="423">
        <v>591</v>
      </c>
      <c r="O651" s="423">
        <v>402</v>
      </c>
      <c r="P651" s="447">
        <v>-0.22673434856176</v>
      </c>
    </row>
    <row r="652" spans="1:16" s="63" customFormat="1" ht="12" x14ac:dyDescent="0.2">
      <c r="A652" s="427" t="s">
        <v>11282</v>
      </c>
      <c r="B652" s="423"/>
      <c r="C652" s="423" t="s">
        <v>14925</v>
      </c>
      <c r="D652" s="423" t="s">
        <v>18716</v>
      </c>
      <c r="E652" s="427"/>
      <c r="F652" s="427" t="s">
        <v>11281</v>
      </c>
      <c r="G652" s="423" t="s">
        <v>19393</v>
      </c>
      <c r="H652" s="467" t="s">
        <v>8559</v>
      </c>
      <c r="I652" s="427">
        <v>622</v>
      </c>
      <c r="J652" s="423">
        <v>331</v>
      </c>
      <c r="K652" s="423">
        <v>30</v>
      </c>
      <c r="L652" s="447">
        <v>0.87915407854984895</v>
      </c>
      <c r="M652" s="427">
        <v>922</v>
      </c>
      <c r="N652" s="423">
        <v>674</v>
      </c>
      <c r="O652" s="423">
        <v>383</v>
      </c>
      <c r="P652" s="447">
        <v>0.36795252225519298</v>
      </c>
    </row>
    <row r="653" spans="1:16" s="63" customFormat="1" ht="12" x14ac:dyDescent="0.2">
      <c r="A653" s="427" t="s">
        <v>11003</v>
      </c>
      <c r="B653" s="423"/>
      <c r="C653" s="423" t="s">
        <v>487</v>
      </c>
      <c r="D653" s="423" t="s">
        <v>18776</v>
      </c>
      <c r="E653" s="427"/>
      <c r="F653" s="427" t="s">
        <v>11002</v>
      </c>
      <c r="G653" s="423" t="s">
        <v>19494</v>
      </c>
      <c r="H653" s="467" t="s">
        <v>8559</v>
      </c>
      <c r="I653" s="427">
        <v>622</v>
      </c>
      <c r="J653" s="423">
        <v>756</v>
      </c>
      <c r="K653" s="423">
        <v>657</v>
      </c>
      <c r="L653" s="447">
        <v>-0.17724867724867699</v>
      </c>
      <c r="M653" s="427">
        <v>325</v>
      </c>
      <c r="N653" s="423">
        <v>476</v>
      </c>
      <c r="O653" s="423">
        <v>348</v>
      </c>
      <c r="P653" s="447">
        <v>-0.317226890756303</v>
      </c>
    </row>
    <row r="654" spans="1:16" s="63" customFormat="1" ht="12" x14ac:dyDescent="0.2">
      <c r="A654" s="427" t="s">
        <v>11492</v>
      </c>
      <c r="B654" s="423"/>
      <c r="C654" s="423" t="s">
        <v>371</v>
      </c>
      <c r="D654" s="423" t="s">
        <v>18387</v>
      </c>
      <c r="E654" s="427"/>
      <c r="F654" s="427" t="s">
        <v>11491</v>
      </c>
      <c r="G654" s="423" t="s">
        <v>19393</v>
      </c>
      <c r="H654" s="467" t="s">
        <v>8559</v>
      </c>
      <c r="I654" s="427">
        <v>619</v>
      </c>
      <c r="J654" s="423">
        <v>764</v>
      </c>
      <c r="K654" s="423">
        <v>1</v>
      </c>
      <c r="L654" s="447">
        <v>-0.18979057591623</v>
      </c>
      <c r="M654" s="427">
        <v>172</v>
      </c>
      <c r="N654" s="423">
        <v>173</v>
      </c>
      <c r="O654" s="423">
        <v>101</v>
      </c>
      <c r="P654" s="447">
        <v>-5.7803468208093003E-3</v>
      </c>
    </row>
    <row r="655" spans="1:16" s="63" customFormat="1" ht="12" x14ac:dyDescent="0.2">
      <c r="A655" s="427" t="s">
        <v>13239</v>
      </c>
      <c r="B655" s="423"/>
      <c r="C655" s="423" t="s">
        <v>14925</v>
      </c>
      <c r="D655" s="423" t="s">
        <v>21162</v>
      </c>
      <c r="E655" s="427"/>
      <c r="F655" s="427" t="s">
        <v>13238</v>
      </c>
      <c r="G655" s="423" t="s">
        <v>18174</v>
      </c>
      <c r="H655" s="467" t="s">
        <v>8559</v>
      </c>
      <c r="I655" s="427">
        <v>618</v>
      </c>
      <c r="J655" s="423">
        <v>328</v>
      </c>
      <c r="K655" s="423">
        <v>417</v>
      </c>
      <c r="L655" s="447">
        <v>0.88414634146341498</v>
      </c>
      <c r="M655" s="427">
        <v>245</v>
      </c>
      <c r="N655" s="423">
        <v>186</v>
      </c>
      <c r="O655" s="423">
        <v>138</v>
      </c>
      <c r="P655" s="447">
        <v>0.31720430107526898</v>
      </c>
    </row>
    <row r="656" spans="1:16" s="63" customFormat="1" ht="12" x14ac:dyDescent="0.2">
      <c r="A656" s="427" t="s">
        <v>14369</v>
      </c>
      <c r="B656" s="423" t="s">
        <v>12345</v>
      </c>
      <c r="C656" s="423" t="s">
        <v>251</v>
      </c>
      <c r="D656" s="423" t="s">
        <v>19152</v>
      </c>
      <c r="E656" s="427" t="s">
        <v>14368</v>
      </c>
      <c r="F656" s="427"/>
      <c r="G656" s="423" t="s">
        <v>19273</v>
      </c>
      <c r="H656" s="467" t="s">
        <v>8559</v>
      </c>
      <c r="I656" s="427">
        <v>613</v>
      </c>
      <c r="J656" s="423">
        <v>635</v>
      </c>
      <c r="K656" s="423">
        <v>426</v>
      </c>
      <c r="L656" s="447">
        <v>-3.4645669291338603E-2</v>
      </c>
      <c r="M656" s="427">
        <v>1036</v>
      </c>
      <c r="N656" s="423">
        <v>1134</v>
      </c>
      <c r="O656" s="423">
        <v>1001</v>
      </c>
      <c r="P656" s="447">
        <v>-8.6419753086419804E-2</v>
      </c>
    </row>
    <row r="657" spans="1:16" s="63" customFormat="1" ht="12" x14ac:dyDescent="0.2">
      <c r="A657" s="427" t="s">
        <v>11856</v>
      </c>
      <c r="B657" s="423" t="s">
        <v>9559</v>
      </c>
      <c r="C657" s="423" t="s">
        <v>255</v>
      </c>
      <c r="D657" s="423" t="s">
        <v>19969</v>
      </c>
      <c r="E657" s="427" t="s">
        <v>11855</v>
      </c>
      <c r="F657" s="427"/>
      <c r="G657" s="423" t="s">
        <v>19781</v>
      </c>
      <c r="H657" s="467" t="s">
        <v>8559</v>
      </c>
      <c r="I657" s="427">
        <v>612</v>
      </c>
      <c r="J657" s="423">
        <v>451</v>
      </c>
      <c r="K657" s="423">
        <v>523</v>
      </c>
      <c r="L657" s="447">
        <v>0.35698447893569801</v>
      </c>
      <c r="M657" s="427">
        <v>101</v>
      </c>
      <c r="N657" s="423">
        <v>105</v>
      </c>
      <c r="O657" s="423">
        <v>48</v>
      </c>
      <c r="P657" s="447">
        <v>-3.8095238095238099E-2</v>
      </c>
    </row>
    <row r="658" spans="1:16" s="63" customFormat="1" ht="12" x14ac:dyDescent="0.2">
      <c r="A658" s="427" t="s">
        <v>14419</v>
      </c>
      <c r="B658" s="423"/>
      <c r="C658" s="423" t="s">
        <v>252</v>
      </c>
      <c r="D658" s="423" t="s">
        <v>18386</v>
      </c>
      <c r="E658" s="427"/>
      <c r="F658" s="427" t="s">
        <v>14418</v>
      </c>
      <c r="G658" s="423" t="s">
        <v>19299</v>
      </c>
      <c r="H658" s="467" t="s">
        <v>8559</v>
      </c>
      <c r="I658" s="427">
        <v>610</v>
      </c>
      <c r="J658" s="423">
        <v>497</v>
      </c>
      <c r="K658" s="423">
        <v>456</v>
      </c>
      <c r="L658" s="447">
        <v>0.227364185110664</v>
      </c>
      <c r="M658" s="427">
        <v>973</v>
      </c>
      <c r="N658" s="423">
        <v>976</v>
      </c>
      <c r="O658" s="423">
        <v>745</v>
      </c>
      <c r="P658" s="447">
        <v>-3.07377049180324E-3</v>
      </c>
    </row>
    <row r="659" spans="1:16" s="63" customFormat="1" ht="12" x14ac:dyDescent="0.2">
      <c r="A659" s="427" t="s">
        <v>14763</v>
      </c>
      <c r="B659" s="423" t="s">
        <v>13031</v>
      </c>
      <c r="C659" s="423" t="s">
        <v>371</v>
      </c>
      <c r="D659" s="423" t="s">
        <v>19939</v>
      </c>
      <c r="E659" s="427" t="s">
        <v>14762</v>
      </c>
      <c r="F659" s="427"/>
      <c r="G659" s="423" t="s">
        <v>19940</v>
      </c>
      <c r="H659" s="467" t="s">
        <v>8559</v>
      </c>
      <c r="I659" s="427">
        <v>609</v>
      </c>
      <c r="J659" s="423">
        <v>525</v>
      </c>
      <c r="K659" s="423">
        <v>715</v>
      </c>
      <c r="L659" s="447">
        <v>0.16</v>
      </c>
      <c r="M659" s="427">
        <v>935</v>
      </c>
      <c r="N659" s="423">
        <v>961</v>
      </c>
      <c r="O659" s="423">
        <v>723</v>
      </c>
      <c r="P659" s="447">
        <v>-2.70551508844953E-2</v>
      </c>
    </row>
    <row r="660" spans="1:16" s="63" customFormat="1" ht="12" x14ac:dyDescent="0.2">
      <c r="A660" s="427" t="s">
        <v>11295</v>
      </c>
      <c r="B660" s="423"/>
      <c r="C660" s="423" t="s">
        <v>249</v>
      </c>
      <c r="D660" s="423" t="s">
        <v>18715</v>
      </c>
      <c r="E660" s="427"/>
      <c r="F660" s="427" t="s">
        <v>11293</v>
      </c>
      <c r="G660" s="423" t="s">
        <v>18174</v>
      </c>
      <c r="H660" s="467" t="s">
        <v>8559</v>
      </c>
      <c r="I660" s="427">
        <v>597</v>
      </c>
      <c r="J660" s="423">
        <v>436</v>
      </c>
      <c r="K660" s="423">
        <v>389</v>
      </c>
      <c r="L660" s="447">
        <v>0.36926605504587201</v>
      </c>
      <c r="M660" s="427">
        <v>144</v>
      </c>
      <c r="N660" s="423">
        <v>117</v>
      </c>
      <c r="O660" s="423">
        <v>82</v>
      </c>
      <c r="P660" s="447">
        <v>0.230769230769231</v>
      </c>
    </row>
    <row r="661" spans="1:16" s="63" customFormat="1" ht="12" x14ac:dyDescent="0.2">
      <c r="A661" s="427" t="s">
        <v>11400</v>
      </c>
      <c r="B661" s="423"/>
      <c r="C661" s="423" t="s">
        <v>371</v>
      </c>
      <c r="D661" s="423" t="s">
        <v>17173</v>
      </c>
      <c r="E661" s="427"/>
      <c r="F661" s="427" t="s">
        <v>11399</v>
      </c>
      <c r="G661" s="423" t="s">
        <v>19418</v>
      </c>
      <c r="H661" s="467" t="s">
        <v>8559</v>
      </c>
      <c r="I661" s="427">
        <v>594</v>
      </c>
      <c r="J661" s="423">
        <v>622</v>
      </c>
      <c r="K661" s="423">
        <v>521</v>
      </c>
      <c r="L661" s="447">
        <v>-4.5016077170418001E-2</v>
      </c>
      <c r="M661" s="427">
        <v>36</v>
      </c>
      <c r="N661" s="423">
        <v>31</v>
      </c>
      <c r="O661" s="423">
        <v>16</v>
      </c>
      <c r="P661" s="447">
        <v>0.16129032258064499</v>
      </c>
    </row>
    <row r="662" spans="1:16" s="63" customFormat="1" ht="12" x14ac:dyDescent="0.2">
      <c r="A662" s="427" t="s">
        <v>10918</v>
      </c>
      <c r="B662" s="423"/>
      <c r="C662" s="423" t="s">
        <v>14925</v>
      </c>
      <c r="D662" s="423" t="s">
        <v>19839</v>
      </c>
      <c r="E662" s="427"/>
      <c r="F662" s="427" t="s">
        <v>10917</v>
      </c>
      <c r="G662" s="423" t="s">
        <v>19840</v>
      </c>
      <c r="H662" s="467" t="s">
        <v>8559</v>
      </c>
      <c r="I662" s="427">
        <v>589</v>
      </c>
      <c r="J662" s="423">
        <v>496</v>
      </c>
      <c r="K662" s="423">
        <v>119</v>
      </c>
      <c r="L662" s="447">
        <v>0.1875</v>
      </c>
      <c r="M662" s="427">
        <v>330</v>
      </c>
      <c r="N662" s="423">
        <v>241</v>
      </c>
      <c r="O662" s="423">
        <v>158</v>
      </c>
      <c r="P662" s="447">
        <v>0.36929460580912898</v>
      </c>
    </row>
    <row r="663" spans="1:16" s="63" customFormat="1" ht="12" x14ac:dyDescent="0.2">
      <c r="A663" s="427" t="s">
        <v>17990</v>
      </c>
      <c r="B663" s="423"/>
      <c r="C663" s="423" t="s">
        <v>487</v>
      </c>
      <c r="D663" s="423" t="s">
        <v>21156</v>
      </c>
      <c r="E663" s="427"/>
      <c r="F663" s="427" t="s">
        <v>17991</v>
      </c>
      <c r="G663" s="423" t="s">
        <v>19216</v>
      </c>
      <c r="H663" s="467" t="s">
        <v>8559</v>
      </c>
      <c r="I663" s="427">
        <v>583</v>
      </c>
      <c r="J663" s="423">
        <v>469</v>
      </c>
      <c r="K663" s="423">
        <v>438</v>
      </c>
      <c r="L663" s="447">
        <v>0.24307036247334701</v>
      </c>
      <c r="M663" s="427">
        <v>191</v>
      </c>
      <c r="N663" s="423">
        <v>205</v>
      </c>
      <c r="O663" s="423">
        <v>144</v>
      </c>
      <c r="P663" s="447">
        <v>-6.8292682926829204E-2</v>
      </c>
    </row>
    <row r="664" spans="1:16" s="63" customFormat="1" ht="12" x14ac:dyDescent="0.2">
      <c r="A664" s="427" t="s">
        <v>11172</v>
      </c>
      <c r="B664" s="423"/>
      <c r="C664" s="423" t="s">
        <v>249</v>
      </c>
      <c r="D664" s="423" t="s">
        <v>20614</v>
      </c>
      <c r="E664" s="427"/>
      <c r="F664" s="427" t="s">
        <v>11171</v>
      </c>
      <c r="G664" s="423" t="s">
        <v>18174</v>
      </c>
      <c r="H664" s="467" t="s">
        <v>8559</v>
      </c>
      <c r="I664" s="427">
        <v>579</v>
      </c>
      <c r="J664" s="423">
        <v>433</v>
      </c>
      <c r="K664" s="423">
        <v>432</v>
      </c>
      <c r="L664" s="447">
        <v>0.33718244803695102</v>
      </c>
      <c r="M664" s="427">
        <v>714</v>
      </c>
      <c r="N664" s="423">
        <v>592</v>
      </c>
      <c r="O664" s="423">
        <v>557</v>
      </c>
      <c r="P664" s="447">
        <v>0.206081081081081</v>
      </c>
    </row>
    <row r="665" spans="1:16" s="63" customFormat="1" ht="12" x14ac:dyDescent="0.2">
      <c r="A665" s="427" t="s">
        <v>11044</v>
      </c>
      <c r="B665" s="423"/>
      <c r="C665" s="423" t="s">
        <v>252</v>
      </c>
      <c r="D665" s="423" t="s">
        <v>21146</v>
      </c>
      <c r="E665" s="427"/>
      <c r="F665" s="427" t="s">
        <v>11043</v>
      </c>
      <c r="G665" s="423" t="s">
        <v>19639</v>
      </c>
      <c r="H665" s="467" t="s">
        <v>8559</v>
      </c>
      <c r="I665" s="427">
        <v>579</v>
      </c>
      <c r="J665" s="423">
        <v>528</v>
      </c>
      <c r="K665" s="423">
        <v>196</v>
      </c>
      <c r="L665" s="447">
        <v>9.6590909090909199E-2</v>
      </c>
      <c r="M665" s="427">
        <v>814</v>
      </c>
      <c r="N665" s="423">
        <v>761</v>
      </c>
      <c r="O665" s="423">
        <v>400</v>
      </c>
      <c r="P665" s="447">
        <v>6.96452036793693E-2</v>
      </c>
    </row>
    <row r="666" spans="1:16" s="63" customFormat="1" ht="12" x14ac:dyDescent="0.2">
      <c r="A666" s="427" t="s">
        <v>10796</v>
      </c>
      <c r="B666" s="423"/>
      <c r="C666" s="423" t="s">
        <v>251</v>
      </c>
      <c r="D666" s="423" t="s">
        <v>21814</v>
      </c>
      <c r="E666" s="427"/>
      <c r="F666" s="427" t="s">
        <v>10795</v>
      </c>
      <c r="G666" s="423" t="s">
        <v>21333</v>
      </c>
      <c r="H666" s="467" t="s">
        <v>8559</v>
      </c>
      <c r="I666" s="427">
        <v>579</v>
      </c>
      <c r="J666" s="423">
        <v>440</v>
      </c>
      <c r="K666" s="423">
        <v>401</v>
      </c>
      <c r="L666" s="447">
        <v>0.31590909090909097</v>
      </c>
      <c r="M666" s="427">
        <v>1361</v>
      </c>
      <c r="N666" s="423">
        <v>1108</v>
      </c>
      <c r="O666" s="423">
        <v>1370</v>
      </c>
      <c r="P666" s="447">
        <v>0.228339350180505</v>
      </c>
    </row>
    <row r="667" spans="1:16" s="63" customFormat="1" ht="12" x14ac:dyDescent="0.2">
      <c r="A667" s="427" t="s">
        <v>11309</v>
      </c>
      <c r="B667" s="423"/>
      <c r="C667" s="423" t="s">
        <v>14925</v>
      </c>
      <c r="D667" s="423" t="s">
        <v>18861</v>
      </c>
      <c r="E667" s="427"/>
      <c r="F667" s="427" t="s">
        <v>11308</v>
      </c>
      <c r="G667" s="423" t="s">
        <v>19558</v>
      </c>
      <c r="H667" s="467" t="s">
        <v>8559</v>
      </c>
      <c r="I667" s="427">
        <v>578</v>
      </c>
      <c r="J667" s="423">
        <v>364</v>
      </c>
      <c r="K667" s="423">
        <v>236</v>
      </c>
      <c r="L667" s="447">
        <v>0.58791208791208804</v>
      </c>
      <c r="M667" s="427">
        <v>283</v>
      </c>
      <c r="N667" s="423">
        <v>314</v>
      </c>
      <c r="O667" s="423">
        <v>207</v>
      </c>
      <c r="P667" s="447">
        <v>-9.8726114649681507E-2</v>
      </c>
    </row>
    <row r="668" spans="1:16" s="63" customFormat="1" ht="12" x14ac:dyDescent="0.2">
      <c r="A668" s="427" t="s">
        <v>13150</v>
      </c>
      <c r="B668" s="423" t="s">
        <v>11596</v>
      </c>
      <c r="C668" s="423" t="s">
        <v>372</v>
      </c>
      <c r="D668" s="423" t="s">
        <v>18496</v>
      </c>
      <c r="E668" s="427" t="s">
        <v>13149</v>
      </c>
      <c r="F668" s="427"/>
      <c r="G668" s="423" t="s">
        <v>19220</v>
      </c>
      <c r="H668" s="467" t="s">
        <v>8559</v>
      </c>
      <c r="I668" s="427">
        <v>576</v>
      </c>
      <c r="J668" s="423">
        <v>436</v>
      </c>
      <c r="K668" s="423">
        <v>296</v>
      </c>
      <c r="L668" s="447">
        <v>0.32110091743119301</v>
      </c>
      <c r="M668" s="427">
        <v>620</v>
      </c>
      <c r="N668" s="423">
        <v>325</v>
      </c>
      <c r="O668" s="423">
        <v>234</v>
      </c>
      <c r="P668" s="447">
        <v>0.90769230769230802</v>
      </c>
    </row>
    <row r="669" spans="1:16" s="63" customFormat="1" ht="12" x14ac:dyDescent="0.2">
      <c r="A669" s="427" t="s">
        <v>12505</v>
      </c>
      <c r="B669" s="423"/>
      <c r="C669" s="423" t="s">
        <v>253</v>
      </c>
      <c r="D669" s="423" t="s">
        <v>18494</v>
      </c>
      <c r="E669" s="427"/>
      <c r="F669" s="427" t="s">
        <v>12504</v>
      </c>
      <c r="G669" s="423" t="s">
        <v>19196</v>
      </c>
      <c r="H669" s="467" t="s">
        <v>8559</v>
      </c>
      <c r="I669" s="427">
        <v>569</v>
      </c>
      <c r="J669" s="423">
        <v>440</v>
      </c>
      <c r="K669" s="423">
        <v>123</v>
      </c>
      <c r="L669" s="447">
        <v>0.29318181818181799</v>
      </c>
      <c r="M669" s="427">
        <v>206</v>
      </c>
      <c r="N669" s="423">
        <v>200</v>
      </c>
      <c r="O669" s="423">
        <v>97</v>
      </c>
      <c r="P669" s="447">
        <v>0.03</v>
      </c>
    </row>
    <row r="670" spans="1:16" s="63" customFormat="1" ht="12" x14ac:dyDescent="0.2">
      <c r="A670" s="427" t="s">
        <v>13257</v>
      </c>
      <c r="B670" s="423" t="s">
        <v>9842</v>
      </c>
      <c r="C670" s="423" t="s">
        <v>257</v>
      </c>
      <c r="D670" s="423" t="s">
        <v>17053</v>
      </c>
      <c r="E670" s="427" t="s">
        <v>13256</v>
      </c>
      <c r="F670" s="427"/>
      <c r="G670" s="423" t="s">
        <v>18174</v>
      </c>
      <c r="H670" s="467" t="s">
        <v>8559</v>
      </c>
      <c r="I670" s="427">
        <v>565</v>
      </c>
      <c r="J670" s="423">
        <v>567</v>
      </c>
      <c r="K670" s="423">
        <v>164</v>
      </c>
      <c r="L670" s="447">
        <v>-3.5273368606701899E-3</v>
      </c>
      <c r="M670" s="427">
        <v>752</v>
      </c>
      <c r="N670" s="423">
        <v>711</v>
      </c>
      <c r="O670" s="423">
        <v>628</v>
      </c>
      <c r="P670" s="447">
        <v>5.7665260196905897E-2</v>
      </c>
    </row>
    <row r="671" spans="1:16" s="63" customFormat="1" ht="12" x14ac:dyDescent="0.2">
      <c r="A671" s="427" t="s">
        <v>11730</v>
      </c>
      <c r="B671" s="423" t="s">
        <v>11659</v>
      </c>
      <c r="C671" s="423" t="s">
        <v>254</v>
      </c>
      <c r="D671" s="423" t="s">
        <v>18637</v>
      </c>
      <c r="E671" s="427" t="s">
        <v>11729</v>
      </c>
      <c r="F671" s="427"/>
      <c r="G671" s="423" t="s">
        <v>19258</v>
      </c>
      <c r="H671" s="467" t="s">
        <v>8559</v>
      </c>
      <c r="I671" s="427">
        <v>564</v>
      </c>
      <c r="J671" s="423">
        <v>654</v>
      </c>
      <c r="K671" s="423">
        <v>514</v>
      </c>
      <c r="L671" s="447">
        <v>-0.13761467889908299</v>
      </c>
      <c r="M671" s="427">
        <v>655</v>
      </c>
      <c r="N671" s="423">
        <v>573</v>
      </c>
      <c r="O671" s="423">
        <v>467</v>
      </c>
      <c r="P671" s="447">
        <v>0.143106457242583</v>
      </c>
    </row>
    <row r="672" spans="1:16" s="63" customFormat="1" ht="12" x14ac:dyDescent="0.2">
      <c r="A672" s="427" t="s">
        <v>14589</v>
      </c>
      <c r="B672" s="423" t="s">
        <v>9219</v>
      </c>
      <c r="C672" s="423" t="s">
        <v>249</v>
      </c>
      <c r="D672" s="423" t="s">
        <v>20845</v>
      </c>
      <c r="E672" s="427" t="s">
        <v>14588</v>
      </c>
      <c r="F672" s="427"/>
      <c r="G672" s="423" t="s">
        <v>20846</v>
      </c>
      <c r="H672" s="467" t="s">
        <v>8559</v>
      </c>
      <c r="I672" s="427">
        <v>562</v>
      </c>
      <c r="J672" s="423">
        <v>513</v>
      </c>
      <c r="K672" s="423">
        <v>341</v>
      </c>
      <c r="L672" s="447">
        <v>9.5516569200779805E-2</v>
      </c>
      <c r="M672" s="427">
        <v>1408</v>
      </c>
      <c r="N672" s="423">
        <v>1245</v>
      </c>
      <c r="O672" s="423">
        <v>1036</v>
      </c>
      <c r="P672" s="447">
        <v>0.130923694779116</v>
      </c>
    </row>
    <row r="673" spans="1:16" s="63" customFormat="1" ht="12" x14ac:dyDescent="0.2">
      <c r="A673" s="427" t="s">
        <v>12230</v>
      </c>
      <c r="B673" s="423" t="s">
        <v>11811</v>
      </c>
      <c r="C673" s="423" t="s">
        <v>252</v>
      </c>
      <c r="D673" s="423" t="s">
        <v>18541</v>
      </c>
      <c r="E673" s="427" t="s">
        <v>12229</v>
      </c>
      <c r="F673" s="427"/>
      <c r="G673" s="423" t="s">
        <v>19221</v>
      </c>
      <c r="H673" s="467" t="s">
        <v>8559</v>
      </c>
      <c r="I673" s="427">
        <v>562</v>
      </c>
      <c r="J673" s="423">
        <v>583</v>
      </c>
      <c r="K673" s="423">
        <v>698</v>
      </c>
      <c r="L673" s="447">
        <v>-3.6020583190394501E-2</v>
      </c>
      <c r="M673" s="427">
        <v>1209</v>
      </c>
      <c r="N673" s="423">
        <v>1139</v>
      </c>
      <c r="O673" s="423">
        <v>820</v>
      </c>
      <c r="P673" s="447">
        <v>6.1457418788410899E-2</v>
      </c>
    </row>
    <row r="674" spans="1:16" s="63" customFormat="1" ht="12" x14ac:dyDescent="0.2">
      <c r="A674" s="427" t="s">
        <v>11122</v>
      </c>
      <c r="B674" s="423"/>
      <c r="C674" s="423" t="s">
        <v>252</v>
      </c>
      <c r="D674" s="423" t="s">
        <v>21140</v>
      </c>
      <c r="E674" s="427"/>
      <c r="F674" s="427" t="s">
        <v>11121</v>
      </c>
      <c r="G674" s="423" t="s">
        <v>18162</v>
      </c>
      <c r="H674" s="467" t="s">
        <v>8559</v>
      </c>
      <c r="I674" s="427">
        <v>560</v>
      </c>
      <c r="J674" s="423">
        <v>488</v>
      </c>
      <c r="K674" s="423">
        <v>493</v>
      </c>
      <c r="L674" s="447">
        <v>0.14754098360655701</v>
      </c>
      <c r="M674" s="427">
        <v>249</v>
      </c>
      <c r="N674" s="423">
        <v>266</v>
      </c>
      <c r="O674" s="423">
        <v>208</v>
      </c>
      <c r="P674" s="447">
        <v>-6.3909774436090305E-2</v>
      </c>
    </row>
    <row r="675" spans="1:16" s="63" customFormat="1" ht="12" x14ac:dyDescent="0.2">
      <c r="A675" s="427" t="s">
        <v>13136</v>
      </c>
      <c r="B675" s="423" t="s">
        <v>9542</v>
      </c>
      <c r="C675" s="423" t="s">
        <v>250</v>
      </c>
      <c r="D675" s="423" t="s">
        <v>20855</v>
      </c>
      <c r="E675" s="427" t="s">
        <v>13135</v>
      </c>
      <c r="F675" s="427"/>
      <c r="G675" s="423" t="s">
        <v>17020</v>
      </c>
      <c r="H675" s="467" t="s">
        <v>8559</v>
      </c>
      <c r="I675" s="427">
        <v>556</v>
      </c>
      <c r="J675" s="423">
        <v>433</v>
      </c>
      <c r="K675" s="423">
        <v>338</v>
      </c>
      <c r="L675" s="447">
        <v>0.284064665127021</v>
      </c>
      <c r="M675" s="427">
        <v>166</v>
      </c>
      <c r="N675" s="423">
        <v>204</v>
      </c>
      <c r="O675" s="423">
        <v>98</v>
      </c>
      <c r="P675" s="447">
        <v>-0.18627450980392199</v>
      </c>
    </row>
    <row r="676" spans="1:16" s="63" customFormat="1" ht="12" x14ac:dyDescent="0.2">
      <c r="A676" s="427" t="s">
        <v>10692</v>
      </c>
      <c r="B676" s="423"/>
      <c r="C676" s="423" t="s">
        <v>249</v>
      </c>
      <c r="D676" s="423" t="s">
        <v>19858</v>
      </c>
      <c r="E676" s="427"/>
      <c r="F676" s="427" t="s">
        <v>10691</v>
      </c>
      <c r="G676" s="423" t="s">
        <v>18151</v>
      </c>
      <c r="H676" s="467" t="s">
        <v>8559</v>
      </c>
      <c r="I676" s="427">
        <v>550</v>
      </c>
      <c r="J676" s="423">
        <v>372</v>
      </c>
      <c r="K676" s="423">
        <v>378</v>
      </c>
      <c r="L676" s="447">
        <v>0.478494623655914</v>
      </c>
      <c r="M676" s="427">
        <v>107</v>
      </c>
      <c r="N676" s="423">
        <v>120</v>
      </c>
      <c r="O676" s="423">
        <v>78</v>
      </c>
      <c r="P676" s="447">
        <v>-0.108333333333333</v>
      </c>
    </row>
    <row r="677" spans="1:16" s="63" customFormat="1" ht="12" x14ac:dyDescent="0.2">
      <c r="A677" s="427" t="s">
        <v>13576</v>
      </c>
      <c r="B677" s="423"/>
      <c r="C677" s="423" t="s">
        <v>14925</v>
      </c>
      <c r="D677" s="423" t="s">
        <v>18504</v>
      </c>
      <c r="E677" s="427"/>
      <c r="F677" s="427" t="s">
        <v>13575</v>
      </c>
      <c r="G677" s="423" t="s">
        <v>18505</v>
      </c>
      <c r="H677" s="467" t="s">
        <v>8559</v>
      </c>
      <c r="I677" s="427">
        <v>547</v>
      </c>
      <c r="J677" s="423">
        <v>552</v>
      </c>
      <c r="K677" s="423">
        <v>114</v>
      </c>
      <c r="L677" s="447">
        <v>-9.0579710144927904E-3</v>
      </c>
      <c r="M677" s="427">
        <v>118</v>
      </c>
      <c r="N677" s="423">
        <v>122</v>
      </c>
      <c r="O677" s="423">
        <v>58</v>
      </c>
      <c r="P677" s="447">
        <v>-3.2786885245901697E-2</v>
      </c>
    </row>
    <row r="678" spans="1:16" s="63" customFormat="1" ht="12" x14ac:dyDescent="0.2">
      <c r="A678" s="427" t="s">
        <v>13108</v>
      </c>
      <c r="B678" s="423" t="s">
        <v>11593</v>
      </c>
      <c r="C678" s="423" t="s">
        <v>252</v>
      </c>
      <c r="D678" s="423" t="s">
        <v>21016</v>
      </c>
      <c r="E678" s="427" t="s">
        <v>13107</v>
      </c>
      <c r="F678" s="427"/>
      <c r="G678" s="423" t="s">
        <v>18140</v>
      </c>
      <c r="H678" s="467" t="s">
        <v>8559</v>
      </c>
      <c r="I678" s="427">
        <v>547</v>
      </c>
      <c r="J678" s="423">
        <v>214</v>
      </c>
      <c r="K678" s="423">
        <v>184</v>
      </c>
      <c r="L678" s="447">
        <v>1.55607476635514</v>
      </c>
      <c r="M678" s="427">
        <v>779</v>
      </c>
      <c r="N678" s="423">
        <v>658</v>
      </c>
      <c r="O678" s="423">
        <v>565</v>
      </c>
      <c r="P678" s="447">
        <v>0.18389057750759899</v>
      </c>
    </row>
    <row r="679" spans="1:16" s="63" customFormat="1" ht="12" x14ac:dyDescent="0.2">
      <c r="A679" s="427" t="s">
        <v>13481</v>
      </c>
      <c r="B679" s="423"/>
      <c r="C679" s="423" t="s">
        <v>371</v>
      </c>
      <c r="D679" s="423" t="s">
        <v>20214</v>
      </c>
      <c r="E679" s="427"/>
      <c r="F679" s="427" t="s">
        <v>13480</v>
      </c>
      <c r="G679" s="423" t="s">
        <v>20215</v>
      </c>
      <c r="H679" s="467" t="s">
        <v>8559</v>
      </c>
      <c r="I679" s="427">
        <v>540</v>
      </c>
      <c r="J679" s="423">
        <v>516</v>
      </c>
      <c r="K679" s="423">
        <v>359</v>
      </c>
      <c r="L679" s="447">
        <v>4.6511627906976799E-2</v>
      </c>
      <c r="M679" s="427">
        <v>397</v>
      </c>
      <c r="N679" s="423">
        <v>460</v>
      </c>
      <c r="O679" s="423">
        <v>254</v>
      </c>
      <c r="P679" s="447">
        <v>-0.13695652173913</v>
      </c>
    </row>
    <row r="680" spans="1:16" s="63" customFormat="1" ht="12" x14ac:dyDescent="0.2">
      <c r="A680" s="427" t="s">
        <v>11116</v>
      </c>
      <c r="B680" s="423"/>
      <c r="C680" s="423" t="s">
        <v>371</v>
      </c>
      <c r="D680" s="423" t="s">
        <v>20617</v>
      </c>
      <c r="E680" s="427"/>
      <c r="F680" s="427" t="s">
        <v>11115</v>
      </c>
      <c r="G680" s="423" t="s">
        <v>19478</v>
      </c>
      <c r="H680" s="467" t="s">
        <v>8559</v>
      </c>
      <c r="I680" s="427">
        <v>538</v>
      </c>
      <c r="J680" s="423">
        <v>456</v>
      </c>
      <c r="K680" s="423">
        <v>226</v>
      </c>
      <c r="L680" s="447">
        <v>0.179824561403509</v>
      </c>
      <c r="M680" s="427">
        <v>294</v>
      </c>
      <c r="N680" s="423">
        <v>235</v>
      </c>
      <c r="O680" s="423">
        <v>200</v>
      </c>
      <c r="P680" s="447">
        <v>0.25106382978723402</v>
      </c>
    </row>
    <row r="681" spans="1:16" s="63" customFormat="1" ht="12" x14ac:dyDescent="0.2">
      <c r="A681" s="427" t="s">
        <v>13122</v>
      </c>
      <c r="B681" s="423"/>
      <c r="C681" s="423" t="s">
        <v>250</v>
      </c>
      <c r="D681" s="423" t="s">
        <v>21654</v>
      </c>
      <c r="E681" s="427"/>
      <c r="F681" s="427" t="s">
        <v>13121</v>
      </c>
      <c r="G681" s="423" t="s">
        <v>20941</v>
      </c>
      <c r="H681" s="467" t="s">
        <v>8559</v>
      </c>
      <c r="I681" s="427">
        <v>537</v>
      </c>
      <c r="J681" s="423">
        <v>484</v>
      </c>
      <c r="K681" s="423">
        <v>529</v>
      </c>
      <c r="L681" s="447">
        <v>0.109504132231405</v>
      </c>
      <c r="M681" s="427">
        <v>243</v>
      </c>
      <c r="N681" s="423">
        <v>357</v>
      </c>
      <c r="O681" s="423">
        <v>212</v>
      </c>
      <c r="P681" s="447">
        <v>-0.31932773109243701</v>
      </c>
    </row>
    <row r="682" spans="1:16" s="63" customFormat="1" ht="12" x14ac:dyDescent="0.2">
      <c r="A682" s="427" t="s">
        <v>11178</v>
      </c>
      <c r="B682" s="423"/>
      <c r="C682" s="423" t="s">
        <v>249</v>
      </c>
      <c r="D682" s="423" t="s">
        <v>20206</v>
      </c>
      <c r="E682" s="427"/>
      <c r="F682" s="427" t="s">
        <v>11177</v>
      </c>
      <c r="G682" s="423" t="s">
        <v>18234</v>
      </c>
      <c r="H682" s="467" t="s">
        <v>8559</v>
      </c>
      <c r="I682" s="427">
        <v>537</v>
      </c>
      <c r="J682" s="423">
        <v>376</v>
      </c>
      <c r="K682" s="423">
        <v>208</v>
      </c>
      <c r="L682" s="447">
        <v>0.42819148936170198</v>
      </c>
      <c r="M682" s="427">
        <v>203</v>
      </c>
      <c r="N682" s="423">
        <v>155</v>
      </c>
      <c r="O682" s="423">
        <v>65</v>
      </c>
      <c r="P682" s="447">
        <v>0.309677419354839</v>
      </c>
    </row>
    <row r="683" spans="1:16" s="63" customFormat="1" ht="12" x14ac:dyDescent="0.2">
      <c r="A683" s="427" t="s">
        <v>11630</v>
      </c>
      <c r="B683" s="423" t="s">
        <v>11629</v>
      </c>
      <c r="C683" s="423" t="s">
        <v>249</v>
      </c>
      <c r="D683" s="423" t="s">
        <v>20187</v>
      </c>
      <c r="E683" s="427" t="s">
        <v>11628</v>
      </c>
      <c r="F683" s="427"/>
      <c r="G683" s="423" t="s">
        <v>19196</v>
      </c>
      <c r="H683" s="467" t="s">
        <v>8559</v>
      </c>
      <c r="I683" s="427">
        <v>531</v>
      </c>
      <c r="J683" s="423">
        <v>319</v>
      </c>
      <c r="K683" s="423">
        <v>340</v>
      </c>
      <c r="L683" s="447">
        <v>0.66457680250783702</v>
      </c>
      <c r="M683" s="427">
        <v>129</v>
      </c>
      <c r="N683" s="423">
        <v>117</v>
      </c>
      <c r="O683" s="423">
        <v>86</v>
      </c>
      <c r="P683" s="447">
        <v>0.102564102564103</v>
      </c>
    </row>
    <row r="684" spans="1:16" s="63" customFormat="1" ht="12" x14ac:dyDescent="0.2">
      <c r="A684" s="427" t="s">
        <v>13600</v>
      </c>
      <c r="B684" s="423" t="s">
        <v>9517</v>
      </c>
      <c r="C684" s="423" t="s">
        <v>250</v>
      </c>
      <c r="D684" s="423" t="s">
        <v>21549</v>
      </c>
      <c r="E684" s="427" t="s">
        <v>13599</v>
      </c>
      <c r="F684" s="427"/>
      <c r="G684" s="423" t="s">
        <v>21550</v>
      </c>
      <c r="H684" s="467" t="s">
        <v>8559</v>
      </c>
      <c r="I684" s="427">
        <v>530</v>
      </c>
      <c r="J684" s="423">
        <v>472</v>
      </c>
      <c r="K684" s="423">
        <v>530</v>
      </c>
      <c r="L684" s="447">
        <v>0.12288135593220301</v>
      </c>
      <c r="M684" s="427">
        <v>974</v>
      </c>
      <c r="N684" s="423">
        <v>1153</v>
      </c>
      <c r="O684" s="423">
        <v>866</v>
      </c>
      <c r="P684" s="447">
        <v>-0.155247181266262</v>
      </c>
    </row>
    <row r="685" spans="1:16" s="63" customFormat="1" ht="12" x14ac:dyDescent="0.2">
      <c r="A685" s="427" t="s">
        <v>12408</v>
      </c>
      <c r="B685" s="423"/>
      <c r="C685" s="423" t="s">
        <v>250</v>
      </c>
      <c r="D685" s="423" t="s">
        <v>21553</v>
      </c>
      <c r="E685" s="427"/>
      <c r="F685" s="427" t="s">
        <v>12407</v>
      </c>
      <c r="G685" s="423" t="s">
        <v>21554</v>
      </c>
      <c r="H685" s="467" t="s">
        <v>8559</v>
      </c>
      <c r="I685" s="427">
        <v>529</v>
      </c>
      <c r="J685" s="423">
        <v>548</v>
      </c>
      <c r="K685" s="423">
        <v>265</v>
      </c>
      <c r="L685" s="447">
        <v>-3.46715328467153E-2</v>
      </c>
      <c r="M685" s="427">
        <v>779</v>
      </c>
      <c r="N685" s="423">
        <v>715</v>
      </c>
      <c r="O685" s="423">
        <v>472</v>
      </c>
      <c r="P685" s="447">
        <v>8.9510489510489497E-2</v>
      </c>
    </row>
    <row r="686" spans="1:16" s="63" customFormat="1" ht="12" x14ac:dyDescent="0.2">
      <c r="A686" s="427" t="s">
        <v>12226</v>
      </c>
      <c r="B686" s="423" t="s">
        <v>9593</v>
      </c>
      <c r="C686" s="423" t="s">
        <v>254</v>
      </c>
      <c r="D686" s="423" t="s">
        <v>21591</v>
      </c>
      <c r="E686" s="427" t="s">
        <v>12225</v>
      </c>
      <c r="F686" s="427"/>
      <c r="G686" s="423" t="s">
        <v>21592</v>
      </c>
      <c r="H686" s="467" t="s">
        <v>8559</v>
      </c>
      <c r="I686" s="427">
        <v>525</v>
      </c>
      <c r="J686" s="423">
        <v>582</v>
      </c>
      <c r="K686" s="423">
        <v>514</v>
      </c>
      <c r="L686" s="447">
        <v>-9.7938144329896906E-2</v>
      </c>
      <c r="M686" s="427">
        <v>254</v>
      </c>
      <c r="N686" s="423">
        <v>345</v>
      </c>
      <c r="O686" s="423">
        <v>292</v>
      </c>
      <c r="P686" s="447">
        <v>-0.26376811594202898</v>
      </c>
    </row>
    <row r="687" spans="1:16" s="63" customFormat="1" ht="12" x14ac:dyDescent="0.2">
      <c r="A687" s="427" t="s">
        <v>14546</v>
      </c>
      <c r="B687" s="423" t="s">
        <v>9729</v>
      </c>
      <c r="C687" s="423" t="s">
        <v>250</v>
      </c>
      <c r="D687" s="423" t="s">
        <v>21634</v>
      </c>
      <c r="E687" s="427" t="s">
        <v>14545</v>
      </c>
      <c r="F687" s="427"/>
      <c r="G687" s="423" t="s">
        <v>21635</v>
      </c>
      <c r="H687" s="467" t="s">
        <v>8559</v>
      </c>
      <c r="I687" s="427">
        <v>525</v>
      </c>
      <c r="J687" s="423">
        <v>435</v>
      </c>
      <c r="K687" s="423">
        <v>426</v>
      </c>
      <c r="L687" s="447">
        <v>0.20689655172413801</v>
      </c>
      <c r="M687" s="427">
        <v>500</v>
      </c>
      <c r="N687" s="423">
        <v>512</v>
      </c>
      <c r="O687" s="423">
        <v>386</v>
      </c>
      <c r="P687" s="447">
        <v>-2.34375E-2</v>
      </c>
    </row>
    <row r="688" spans="1:16" s="63" customFormat="1" ht="12" x14ac:dyDescent="0.2">
      <c r="A688" s="427" t="s">
        <v>13727</v>
      </c>
      <c r="B688" s="423"/>
      <c r="C688" s="423" t="s">
        <v>258</v>
      </c>
      <c r="D688" s="423" t="s">
        <v>21653</v>
      </c>
      <c r="E688" s="427"/>
      <c r="F688" s="427" t="s">
        <v>13726</v>
      </c>
      <c r="G688" s="423" t="s">
        <v>18576</v>
      </c>
      <c r="H688" s="467" t="s">
        <v>8559</v>
      </c>
      <c r="I688" s="427">
        <v>521</v>
      </c>
      <c r="J688" s="423">
        <v>483</v>
      </c>
      <c r="K688" s="423">
        <v>242</v>
      </c>
      <c r="L688" s="447">
        <v>7.8674948240165604E-2</v>
      </c>
      <c r="M688" s="427">
        <v>405</v>
      </c>
      <c r="N688" s="423">
        <v>355</v>
      </c>
      <c r="O688" s="423">
        <v>235</v>
      </c>
      <c r="P688" s="447">
        <v>0.140845070422535</v>
      </c>
    </row>
    <row r="689" spans="1:16" s="63" customFormat="1" ht="12" x14ac:dyDescent="0.2">
      <c r="A689" s="427" t="s">
        <v>10587</v>
      </c>
      <c r="B689" s="423"/>
      <c r="C689" s="423" t="s">
        <v>257</v>
      </c>
      <c r="D689" s="423" t="s">
        <v>17043</v>
      </c>
      <c r="E689" s="427"/>
      <c r="F689" s="427" t="s">
        <v>10586</v>
      </c>
      <c r="G689" s="423" t="s">
        <v>9068</v>
      </c>
      <c r="H689" s="467" t="s">
        <v>8559</v>
      </c>
      <c r="I689" s="427">
        <v>515</v>
      </c>
      <c r="J689" s="423">
        <v>444</v>
      </c>
      <c r="K689" s="423">
        <v>403</v>
      </c>
      <c r="L689" s="447">
        <v>0.15990990990991</v>
      </c>
      <c r="M689" s="427">
        <v>32</v>
      </c>
      <c r="N689" s="423">
        <v>34</v>
      </c>
      <c r="O689" s="423">
        <v>13</v>
      </c>
      <c r="P689" s="447">
        <v>-5.8823529411764698E-2</v>
      </c>
    </row>
    <row r="690" spans="1:16" s="63" customFormat="1" ht="12" x14ac:dyDescent="0.2">
      <c r="A690" s="427" t="s">
        <v>14011</v>
      </c>
      <c r="B690" s="423" t="s">
        <v>9633</v>
      </c>
      <c r="C690" s="423" t="s">
        <v>14925</v>
      </c>
      <c r="D690" s="423" t="s">
        <v>8921</v>
      </c>
      <c r="E690" s="427" t="s">
        <v>14010</v>
      </c>
      <c r="F690" s="427"/>
      <c r="G690" s="423" t="s">
        <v>19200</v>
      </c>
      <c r="H690" s="467" t="s">
        <v>8559</v>
      </c>
      <c r="I690" s="427">
        <v>514</v>
      </c>
      <c r="J690" s="423">
        <v>493</v>
      </c>
      <c r="K690" s="423">
        <v>128</v>
      </c>
      <c r="L690" s="447">
        <v>4.2596348884381199E-2</v>
      </c>
      <c r="M690" s="427">
        <v>89</v>
      </c>
      <c r="N690" s="423">
        <v>93</v>
      </c>
      <c r="O690" s="423">
        <v>42</v>
      </c>
      <c r="P690" s="447">
        <v>-4.3010752688171998E-2</v>
      </c>
    </row>
    <row r="691" spans="1:16" s="63" customFormat="1" ht="12" x14ac:dyDescent="0.2">
      <c r="A691" s="427" t="s">
        <v>14038</v>
      </c>
      <c r="B691" s="423" t="s">
        <v>10146</v>
      </c>
      <c r="C691" s="423" t="s">
        <v>251</v>
      </c>
      <c r="D691" s="423" t="s">
        <v>21598</v>
      </c>
      <c r="E691" s="427" t="s">
        <v>14037</v>
      </c>
      <c r="F691" s="427"/>
      <c r="G691" s="423" t="s">
        <v>21599</v>
      </c>
      <c r="H691" s="467" t="s">
        <v>8559</v>
      </c>
      <c r="I691" s="427">
        <v>511</v>
      </c>
      <c r="J691" s="423">
        <v>316</v>
      </c>
      <c r="K691" s="423">
        <v>103</v>
      </c>
      <c r="L691" s="447">
        <v>0.617088607594937</v>
      </c>
      <c r="M691" s="427">
        <v>919</v>
      </c>
      <c r="N691" s="423">
        <v>952</v>
      </c>
      <c r="O691" s="423">
        <v>769</v>
      </c>
      <c r="P691" s="447">
        <v>-3.4663865546218503E-2</v>
      </c>
    </row>
    <row r="692" spans="1:16" s="63" customFormat="1" ht="12" x14ac:dyDescent="0.2">
      <c r="A692" s="427" t="s">
        <v>10729</v>
      </c>
      <c r="B692" s="423"/>
      <c r="C692" s="423" t="s">
        <v>254</v>
      </c>
      <c r="D692" s="423" t="s">
        <v>18829</v>
      </c>
      <c r="E692" s="427"/>
      <c r="F692" s="427" t="s">
        <v>10728</v>
      </c>
      <c r="G692" s="423" t="s">
        <v>19540</v>
      </c>
      <c r="H692" s="467" t="s">
        <v>8559</v>
      </c>
      <c r="I692" s="427">
        <v>510</v>
      </c>
      <c r="J692" s="423">
        <v>539</v>
      </c>
      <c r="K692" s="423">
        <v>555</v>
      </c>
      <c r="L692" s="447">
        <v>-5.3803339517625302E-2</v>
      </c>
      <c r="M692" s="427">
        <v>1967</v>
      </c>
      <c r="N692" s="423">
        <v>1824</v>
      </c>
      <c r="O692" s="423">
        <v>1516</v>
      </c>
      <c r="P692" s="447">
        <v>7.8399122807017593E-2</v>
      </c>
    </row>
    <row r="693" spans="1:16" s="63" customFormat="1" ht="12" x14ac:dyDescent="0.2">
      <c r="A693" s="427" t="s">
        <v>10617</v>
      </c>
      <c r="B693" s="423"/>
      <c r="C693" s="423" t="s">
        <v>255</v>
      </c>
      <c r="D693" s="423" t="s">
        <v>21205</v>
      </c>
      <c r="E693" s="427"/>
      <c r="F693" s="427" t="s">
        <v>10616</v>
      </c>
      <c r="G693" s="423" t="s">
        <v>18223</v>
      </c>
      <c r="H693" s="467" t="s">
        <v>8559</v>
      </c>
      <c r="I693" s="427">
        <v>510</v>
      </c>
      <c r="J693" s="423">
        <v>459</v>
      </c>
      <c r="K693" s="423">
        <v>288</v>
      </c>
      <c r="L693" s="447">
        <v>0.11111111111111099</v>
      </c>
      <c r="M693" s="427">
        <v>550</v>
      </c>
      <c r="N693" s="423">
        <v>706</v>
      </c>
      <c r="O693" s="423">
        <v>435</v>
      </c>
      <c r="P693" s="447">
        <v>-0.22096317280453301</v>
      </c>
    </row>
    <row r="694" spans="1:16" s="63" customFormat="1" ht="12" x14ac:dyDescent="0.2">
      <c r="A694" s="427" t="s">
        <v>11772</v>
      </c>
      <c r="B694" s="423" t="s">
        <v>9585</v>
      </c>
      <c r="C694" s="423" t="s">
        <v>252</v>
      </c>
      <c r="D694" s="423" t="s">
        <v>20362</v>
      </c>
      <c r="E694" s="427" t="s">
        <v>11771</v>
      </c>
      <c r="F694" s="427"/>
      <c r="G694" s="423" t="s">
        <v>20363</v>
      </c>
      <c r="H694" s="467" t="s">
        <v>8559</v>
      </c>
      <c r="I694" s="427">
        <v>506</v>
      </c>
      <c r="J694" s="423">
        <v>445</v>
      </c>
      <c r="K694" s="423">
        <v>255</v>
      </c>
      <c r="L694" s="447">
        <v>0.13707865168539299</v>
      </c>
      <c r="M694" s="427">
        <v>739</v>
      </c>
      <c r="N694" s="423">
        <v>734</v>
      </c>
      <c r="O694" s="423">
        <v>440</v>
      </c>
      <c r="P694" s="447">
        <v>6.8119891008173701E-3</v>
      </c>
    </row>
    <row r="695" spans="1:16" s="63" customFormat="1" ht="12" x14ac:dyDescent="0.2">
      <c r="A695" s="427" t="s">
        <v>10667</v>
      </c>
      <c r="B695" s="423"/>
      <c r="C695" s="423" t="s">
        <v>255</v>
      </c>
      <c r="D695" s="423" t="s">
        <v>21823</v>
      </c>
      <c r="E695" s="427"/>
      <c r="F695" s="427" t="s">
        <v>10666</v>
      </c>
      <c r="G695" s="423" t="s">
        <v>21824</v>
      </c>
      <c r="H695" s="467" t="s">
        <v>8559</v>
      </c>
      <c r="I695" s="427">
        <v>505</v>
      </c>
      <c r="J695" s="423">
        <v>296</v>
      </c>
      <c r="K695" s="423">
        <v>496</v>
      </c>
      <c r="L695" s="447">
        <v>0.70608108108108103</v>
      </c>
      <c r="M695" s="427">
        <v>237</v>
      </c>
      <c r="N695" s="423">
        <v>191</v>
      </c>
      <c r="O695" s="423">
        <v>140</v>
      </c>
      <c r="P695" s="447">
        <v>0.24083769633507801</v>
      </c>
    </row>
    <row r="696" spans="1:16" s="63" customFormat="1" ht="12" x14ac:dyDescent="0.2">
      <c r="A696" s="427" t="s">
        <v>13531</v>
      </c>
      <c r="B696" s="423" t="s">
        <v>11575</v>
      </c>
      <c r="C696" s="423" t="s">
        <v>257</v>
      </c>
      <c r="D696" s="423" t="s">
        <v>21747</v>
      </c>
      <c r="E696" s="427" t="s">
        <v>13530</v>
      </c>
      <c r="F696" s="427"/>
      <c r="G696" s="423" t="s">
        <v>21748</v>
      </c>
      <c r="H696" s="467" t="s">
        <v>8559</v>
      </c>
      <c r="I696" s="427">
        <v>502</v>
      </c>
      <c r="J696" s="423">
        <v>92</v>
      </c>
      <c r="K696" s="423">
        <v>162</v>
      </c>
      <c r="L696" s="447">
        <v>4.4565217391304301</v>
      </c>
      <c r="M696" s="427">
        <v>533</v>
      </c>
      <c r="N696" s="423">
        <v>392</v>
      </c>
      <c r="O696" s="423">
        <v>236</v>
      </c>
      <c r="P696" s="447">
        <v>0.35969387755102</v>
      </c>
    </row>
    <row r="697" spans="1:16" s="63" customFormat="1" ht="12" x14ac:dyDescent="0.2">
      <c r="A697" s="427" t="s">
        <v>11833</v>
      </c>
      <c r="B697" s="423" t="s">
        <v>11640</v>
      </c>
      <c r="C697" s="423" t="s">
        <v>372</v>
      </c>
      <c r="D697" s="423" t="s">
        <v>20580</v>
      </c>
      <c r="E697" s="427" t="s">
        <v>11832</v>
      </c>
      <c r="F697" s="427"/>
      <c r="G697" s="423" t="s">
        <v>20581</v>
      </c>
      <c r="H697" s="467" t="s">
        <v>8559</v>
      </c>
      <c r="I697" s="427">
        <v>498</v>
      </c>
      <c r="J697" s="423">
        <v>348</v>
      </c>
      <c r="K697" s="423">
        <v>257</v>
      </c>
      <c r="L697" s="447">
        <v>0.431034482758621</v>
      </c>
      <c r="M697" s="427">
        <v>1035</v>
      </c>
      <c r="N697" s="423">
        <v>961</v>
      </c>
      <c r="O697" s="423">
        <v>823</v>
      </c>
      <c r="P697" s="447">
        <v>7.7003121748178999E-2</v>
      </c>
    </row>
    <row r="698" spans="1:16" s="63" customFormat="1" ht="12" x14ac:dyDescent="0.2">
      <c r="A698" s="427" t="s">
        <v>10928</v>
      </c>
      <c r="B698" s="423"/>
      <c r="C698" s="423" t="s">
        <v>252</v>
      </c>
      <c r="D698" s="423" t="s">
        <v>17155</v>
      </c>
      <c r="E698" s="427"/>
      <c r="F698" s="427" t="s">
        <v>10926</v>
      </c>
      <c r="G698" s="423" t="s">
        <v>18168</v>
      </c>
      <c r="H698" s="467" t="s">
        <v>8559</v>
      </c>
      <c r="I698" s="427">
        <v>498</v>
      </c>
      <c r="J698" s="423">
        <v>318</v>
      </c>
      <c r="K698" s="423">
        <v>229</v>
      </c>
      <c r="L698" s="447">
        <v>0.56603773584905703</v>
      </c>
      <c r="M698" s="427">
        <v>243</v>
      </c>
      <c r="N698" s="423">
        <v>174</v>
      </c>
      <c r="O698" s="423">
        <v>96</v>
      </c>
      <c r="P698" s="447">
        <v>0.39655172413793099</v>
      </c>
    </row>
    <row r="699" spans="1:16" s="63" customFormat="1" ht="12" x14ac:dyDescent="0.2">
      <c r="A699" s="427" t="s">
        <v>18267</v>
      </c>
      <c r="B699" s="423"/>
      <c r="C699" s="423" t="s">
        <v>257</v>
      </c>
      <c r="D699" s="423" t="s">
        <v>18470</v>
      </c>
      <c r="E699" s="427" t="s">
        <v>12884</v>
      </c>
      <c r="F699" s="427"/>
      <c r="G699" s="423" t="s">
        <v>17062</v>
      </c>
      <c r="H699" s="467" t="s">
        <v>8559</v>
      </c>
      <c r="I699" s="427">
        <v>497</v>
      </c>
      <c r="J699" s="423">
        <v>325</v>
      </c>
      <c r="K699" s="423">
        <v>190</v>
      </c>
      <c r="L699" s="447">
        <v>0.52923076923076895</v>
      </c>
      <c r="M699" s="427">
        <v>907</v>
      </c>
      <c r="N699" s="423">
        <v>1241</v>
      </c>
      <c r="O699" s="423">
        <v>840</v>
      </c>
      <c r="P699" s="447">
        <v>-0.26913779210314298</v>
      </c>
    </row>
    <row r="700" spans="1:16" s="63" customFormat="1" ht="12" x14ac:dyDescent="0.2">
      <c r="A700" s="427" t="s">
        <v>12428</v>
      </c>
      <c r="B700" s="423"/>
      <c r="C700" s="423" t="s">
        <v>258</v>
      </c>
      <c r="D700" s="423" t="s">
        <v>19925</v>
      </c>
      <c r="E700" s="427"/>
      <c r="F700" s="427" t="s">
        <v>12427</v>
      </c>
      <c r="G700" s="423" t="s">
        <v>18158</v>
      </c>
      <c r="H700" s="467" t="s">
        <v>8559</v>
      </c>
      <c r="I700" s="427">
        <v>496</v>
      </c>
      <c r="J700" s="423">
        <v>209</v>
      </c>
      <c r="K700" s="423">
        <v>134</v>
      </c>
      <c r="L700" s="447">
        <v>1.37320574162679</v>
      </c>
      <c r="M700" s="427">
        <v>415</v>
      </c>
      <c r="N700" s="423">
        <v>245</v>
      </c>
      <c r="O700" s="423">
        <v>69</v>
      </c>
      <c r="P700" s="447">
        <v>0.69387755102040805</v>
      </c>
    </row>
    <row r="701" spans="1:16" s="63" customFormat="1" ht="12" x14ac:dyDescent="0.2">
      <c r="A701" s="427" t="s">
        <v>14196</v>
      </c>
      <c r="B701" s="423" t="s">
        <v>12345</v>
      </c>
      <c r="C701" s="423" t="s">
        <v>251</v>
      </c>
      <c r="D701" s="423" t="s">
        <v>19760</v>
      </c>
      <c r="E701" s="427" t="s">
        <v>14195</v>
      </c>
      <c r="F701" s="427"/>
      <c r="G701" s="423" t="s">
        <v>19761</v>
      </c>
      <c r="H701" s="467" t="s">
        <v>8559</v>
      </c>
      <c r="I701" s="427">
        <v>495</v>
      </c>
      <c r="J701" s="423">
        <v>373</v>
      </c>
      <c r="K701" s="423">
        <v>324</v>
      </c>
      <c r="L701" s="447">
        <v>0.32707774798927602</v>
      </c>
      <c r="M701" s="427">
        <v>966</v>
      </c>
      <c r="N701" s="423">
        <v>940</v>
      </c>
      <c r="O701" s="423">
        <v>772</v>
      </c>
      <c r="P701" s="447">
        <v>2.7659574468085198E-2</v>
      </c>
    </row>
    <row r="702" spans="1:16" s="63" customFormat="1" ht="12" x14ac:dyDescent="0.2">
      <c r="A702" s="427" t="s">
        <v>14150</v>
      </c>
      <c r="B702" s="423"/>
      <c r="C702" s="423" t="s">
        <v>14925</v>
      </c>
      <c r="D702" s="423" t="s">
        <v>21769</v>
      </c>
      <c r="E702" s="427"/>
      <c r="F702" s="427" t="s">
        <v>14149</v>
      </c>
      <c r="G702" s="423" t="s">
        <v>9183</v>
      </c>
      <c r="H702" s="467" t="s">
        <v>8559</v>
      </c>
      <c r="I702" s="427">
        <v>495</v>
      </c>
      <c r="J702" s="423">
        <v>428</v>
      </c>
      <c r="K702" s="423">
        <v>446</v>
      </c>
      <c r="L702" s="447">
        <v>0.15654205607476601</v>
      </c>
      <c r="M702" s="427">
        <v>104</v>
      </c>
      <c r="N702" s="423">
        <v>54</v>
      </c>
      <c r="O702" s="423">
        <v>25</v>
      </c>
      <c r="P702" s="447">
        <v>0.92592592592592604</v>
      </c>
    </row>
    <row r="703" spans="1:16" s="63" customFormat="1" ht="12" x14ac:dyDescent="0.2">
      <c r="A703" s="427" t="s">
        <v>12915</v>
      </c>
      <c r="B703" s="423"/>
      <c r="C703" s="423" t="s">
        <v>253</v>
      </c>
      <c r="D703" s="423" t="s">
        <v>18464</v>
      </c>
      <c r="E703" s="427"/>
      <c r="F703" s="427" t="s">
        <v>12914</v>
      </c>
      <c r="G703" s="423" t="s">
        <v>8796</v>
      </c>
      <c r="H703" s="467" t="s">
        <v>8559</v>
      </c>
      <c r="I703" s="457">
        <v>491</v>
      </c>
      <c r="J703" s="458">
        <v>499</v>
      </c>
      <c r="K703" s="458">
        <v>503</v>
      </c>
      <c r="L703" s="460">
        <v>-1.6032064128256501E-2</v>
      </c>
      <c r="M703" s="457">
        <v>859</v>
      </c>
      <c r="N703" s="458">
        <v>692</v>
      </c>
      <c r="O703" s="458">
        <v>590</v>
      </c>
      <c r="P703" s="462">
        <v>0.24132947976878599</v>
      </c>
    </row>
    <row r="704" spans="1:16" s="63" customFormat="1" ht="12" x14ac:dyDescent="0.2">
      <c r="A704" s="427" t="s">
        <v>10780</v>
      </c>
      <c r="B704" s="423"/>
      <c r="C704" s="423" t="s">
        <v>259</v>
      </c>
      <c r="D704" s="423" t="s">
        <v>21187</v>
      </c>
      <c r="E704" s="427"/>
      <c r="F704" s="427" t="s">
        <v>10779</v>
      </c>
      <c r="G704" s="423" t="s">
        <v>19531</v>
      </c>
      <c r="H704" s="467" t="s">
        <v>8559</v>
      </c>
      <c r="I704" s="427">
        <v>486</v>
      </c>
      <c r="J704" s="423">
        <v>585</v>
      </c>
      <c r="K704" s="423">
        <v>1369</v>
      </c>
      <c r="L704" s="447">
        <v>-0.16923076923076899</v>
      </c>
      <c r="M704" s="427">
        <v>464</v>
      </c>
      <c r="N704" s="423">
        <v>498</v>
      </c>
      <c r="O704" s="423">
        <v>333</v>
      </c>
      <c r="P704" s="447">
        <v>-6.82730923694779E-2</v>
      </c>
    </row>
    <row r="705" spans="1:16" s="63" customFormat="1" ht="12" x14ac:dyDescent="0.2">
      <c r="A705" s="427" t="s">
        <v>10637</v>
      </c>
      <c r="B705" s="423"/>
      <c r="C705" s="423" t="s">
        <v>257</v>
      </c>
      <c r="D705" s="423" t="s">
        <v>18844</v>
      </c>
      <c r="E705" s="427"/>
      <c r="F705" s="427" t="s">
        <v>10636</v>
      </c>
      <c r="G705" s="423" t="s">
        <v>19476</v>
      </c>
      <c r="H705" s="467" t="s">
        <v>8559</v>
      </c>
      <c r="I705" s="427">
        <v>485</v>
      </c>
      <c r="J705" s="423">
        <v>303</v>
      </c>
      <c r="K705" s="423">
        <v>223</v>
      </c>
      <c r="L705" s="447">
        <v>0.60066006600660105</v>
      </c>
      <c r="M705" s="427">
        <v>93</v>
      </c>
      <c r="N705" s="423">
        <v>96</v>
      </c>
      <c r="O705" s="423">
        <v>92</v>
      </c>
      <c r="P705" s="447">
        <v>-3.125E-2</v>
      </c>
    </row>
    <row r="706" spans="1:16" s="63" customFormat="1" ht="12" x14ac:dyDescent="0.2">
      <c r="A706" s="427" t="s">
        <v>12103</v>
      </c>
      <c r="B706" s="423" t="s">
        <v>11739</v>
      </c>
      <c r="C706" s="423" t="s">
        <v>249</v>
      </c>
      <c r="D706" s="423" t="s">
        <v>19955</v>
      </c>
      <c r="E706" s="427" t="s">
        <v>12102</v>
      </c>
      <c r="F706" s="427"/>
      <c r="G706" s="423" t="s">
        <v>19956</v>
      </c>
      <c r="H706" s="467" t="s">
        <v>8559</v>
      </c>
      <c r="I706" s="427">
        <v>481</v>
      </c>
      <c r="J706" s="423">
        <v>377</v>
      </c>
      <c r="K706" s="423">
        <v>379</v>
      </c>
      <c r="L706" s="447">
        <v>0.27586206896551702</v>
      </c>
      <c r="M706" s="427">
        <v>2559</v>
      </c>
      <c r="N706" s="423">
        <v>2449</v>
      </c>
      <c r="O706" s="423">
        <v>2411</v>
      </c>
      <c r="P706" s="447">
        <v>4.4916292364230302E-2</v>
      </c>
    </row>
    <row r="707" spans="1:16" s="63" customFormat="1" ht="12" x14ac:dyDescent="0.2">
      <c r="A707" s="427" t="s">
        <v>13719</v>
      </c>
      <c r="B707" s="423"/>
      <c r="C707" s="423" t="s">
        <v>254</v>
      </c>
      <c r="D707" s="423" t="s">
        <v>18670</v>
      </c>
      <c r="E707" s="427"/>
      <c r="F707" s="427" t="s">
        <v>13718</v>
      </c>
      <c r="G707" s="423" t="s">
        <v>19394</v>
      </c>
      <c r="H707" s="467" t="s">
        <v>8559</v>
      </c>
      <c r="I707" s="427">
        <v>481</v>
      </c>
      <c r="J707" s="423">
        <v>396</v>
      </c>
      <c r="K707" s="423">
        <v>342</v>
      </c>
      <c r="L707" s="447">
        <v>0.214646464646465</v>
      </c>
      <c r="M707" s="427">
        <v>261</v>
      </c>
      <c r="N707" s="423">
        <v>306</v>
      </c>
      <c r="O707" s="423">
        <v>242</v>
      </c>
      <c r="P707" s="447">
        <v>-0.14705882352941199</v>
      </c>
    </row>
    <row r="708" spans="1:16" s="63" customFormat="1" ht="12" x14ac:dyDescent="0.2">
      <c r="A708" s="427" t="s">
        <v>12232</v>
      </c>
      <c r="B708" s="423" t="s">
        <v>11677</v>
      </c>
      <c r="C708" s="423" t="s">
        <v>262</v>
      </c>
      <c r="D708" s="423" t="s">
        <v>20853</v>
      </c>
      <c r="E708" s="427" t="s">
        <v>12231</v>
      </c>
      <c r="F708" s="427"/>
      <c r="G708" s="423" t="s">
        <v>20854</v>
      </c>
      <c r="H708" s="467" t="s">
        <v>8559</v>
      </c>
      <c r="I708" s="427">
        <v>474</v>
      </c>
      <c r="J708" s="423">
        <v>542</v>
      </c>
      <c r="K708" s="423">
        <v>291</v>
      </c>
      <c r="L708" s="447">
        <v>-0.12546125461254601</v>
      </c>
      <c r="M708" s="427">
        <v>1015</v>
      </c>
      <c r="N708" s="423">
        <v>744</v>
      </c>
      <c r="O708" s="423">
        <v>577</v>
      </c>
      <c r="P708" s="447">
        <v>0.364247311827957</v>
      </c>
    </row>
    <row r="709" spans="1:16" s="63" customFormat="1" ht="12" x14ac:dyDescent="0.2">
      <c r="A709" s="427" t="s">
        <v>11005</v>
      </c>
      <c r="B709" s="423"/>
      <c r="C709" s="423" t="s">
        <v>253</v>
      </c>
      <c r="D709" s="423" t="s">
        <v>20412</v>
      </c>
      <c r="E709" s="427"/>
      <c r="F709" s="427" t="s">
        <v>11004</v>
      </c>
      <c r="G709" s="423" t="s">
        <v>20413</v>
      </c>
      <c r="H709" s="467" t="s">
        <v>8559</v>
      </c>
      <c r="I709" s="427">
        <v>470</v>
      </c>
      <c r="J709" s="423">
        <v>293</v>
      </c>
      <c r="K709" s="423">
        <v>251</v>
      </c>
      <c r="L709" s="447">
        <v>0.60409556313993196</v>
      </c>
      <c r="M709" s="427">
        <v>157</v>
      </c>
      <c r="N709" s="423">
        <v>167</v>
      </c>
      <c r="O709" s="423">
        <v>103</v>
      </c>
      <c r="P709" s="447">
        <v>-5.9880239520958098E-2</v>
      </c>
    </row>
    <row r="710" spans="1:16" s="63" customFormat="1" ht="12" x14ac:dyDescent="0.2">
      <c r="A710" s="427" t="s">
        <v>11989</v>
      </c>
      <c r="B710" s="423"/>
      <c r="C710" s="423" t="s">
        <v>253</v>
      </c>
      <c r="D710" s="423" t="s">
        <v>19962</v>
      </c>
      <c r="E710" s="427"/>
      <c r="F710" s="427" t="s">
        <v>11988</v>
      </c>
      <c r="G710" s="423" t="s">
        <v>19313</v>
      </c>
      <c r="H710" s="467" t="s">
        <v>8559</v>
      </c>
      <c r="I710" s="427">
        <v>467</v>
      </c>
      <c r="J710" s="423">
        <v>355</v>
      </c>
      <c r="K710" s="423">
        <v>282</v>
      </c>
      <c r="L710" s="447">
        <v>0.31549295774647901</v>
      </c>
      <c r="M710" s="427">
        <v>503</v>
      </c>
      <c r="N710" s="423">
        <v>445</v>
      </c>
      <c r="O710" s="423">
        <v>319</v>
      </c>
      <c r="P710" s="447">
        <v>0.13033707865168501</v>
      </c>
    </row>
    <row r="711" spans="1:16" s="63" customFormat="1" ht="12" x14ac:dyDescent="0.2">
      <c r="A711" s="427" t="s">
        <v>12354</v>
      </c>
      <c r="B711" s="423"/>
      <c r="C711" s="423" t="s">
        <v>250</v>
      </c>
      <c r="D711" s="423" t="s">
        <v>18516</v>
      </c>
      <c r="E711" s="427"/>
      <c r="F711" s="427" t="s">
        <v>12353</v>
      </c>
      <c r="G711" s="423" t="s">
        <v>18517</v>
      </c>
      <c r="H711" s="467" t="s">
        <v>8559</v>
      </c>
      <c r="I711" s="427">
        <v>464</v>
      </c>
      <c r="J711" s="423">
        <v>405</v>
      </c>
      <c r="K711" s="423">
        <v>290</v>
      </c>
      <c r="L711" s="447">
        <v>0.14567901234567901</v>
      </c>
      <c r="M711" s="427">
        <v>117</v>
      </c>
      <c r="N711" s="423">
        <v>136</v>
      </c>
      <c r="O711" s="423">
        <v>92</v>
      </c>
      <c r="P711" s="447">
        <v>-0.13970588235294101</v>
      </c>
    </row>
    <row r="712" spans="1:16" s="63" customFormat="1" ht="12" x14ac:dyDescent="0.2">
      <c r="A712" s="427" t="s">
        <v>11573</v>
      </c>
      <c r="B712" s="423" t="s">
        <v>11572</v>
      </c>
      <c r="C712" s="423" t="s">
        <v>254</v>
      </c>
      <c r="D712" s="423" t="s">
        <v>21723</v>
      </c>
      <c r="E712" s="427" t="s">
        <v>11571</v>
      </c>
      <c r="F712" s="427"/>
      <c r="G712" s="423" t="s">
        <v>21724</v>
      </c>
      <c r="H712" s="467" t="s">
        <v>8559</v>
      </c>
      <c r="I712" s="427">
        <v>461</v>
      </c>
      <c r="J712" s="423">
        <v>291</v>
      </c>
      <c r="K712" s="423">
        <v>163</v>
      </c>
      <c r="L712" s="447">
        <v>0.58419243986254299</v>
      </c>
      <c r="M712" s="427">
        <v>197</v>
      </c>
      <c r="N712" s="423">
        <v>246</v>
      </c>
      <c r="O712" s="423">
        <v>132</v>
      </c>
      <c r="P712" s="447">
        <v>-0.19918699186991901</v>
      </c>
    </row>
    <row r="713" spans="1:16" s="63" customFormat="1" ht="12" x14ac:dyDescent="0.2">
      <c r="A713" s="427" t="s">
        <v>14292</v>
      </c>
      <c r="B713" s="423"/>
      <c r="C713" s="423" t="s">
        <v>253</v>
      </c>
      <c r="D713" s="423" t="s">
        <v>21547</v>
      </c>
      <c r="E713" s="427"/>
      <c r="F713" s="427" t="s">
        <v>14291</v>
      </c>
      <c r="G713" s="423" t="s">
        <v>20678</v>
      </c>
      <c r="H713" s="467" t="s">
        <v>8559</v>
      </c>
      <c r="I713" s="427">
        <v>460</v>
      </c>
      <c r="J713" s="423">
        <v>124</v>
      </c>
      <c r="K713" s="423">
        <v>22</v>
      </c>
      <c r="L713" s="447">
        <v>2.7096774193548399</v>
      </c>
      <c r="M713" s="427">
        <v>129</v>
      </c>
      <c r="N713" s="423">
        <v>104</v>
      </c>
      <c r="O713" s="423">
        <v>70</v>
      </c>
      <c r="P713" s="447">
        <v>0.240384615384615</v>
      </c>
    </row>
    <row r="714" spans="1:16" s="63" customFormat="1" ht="12" x14ac:dyDescent="0.2">
      <c r="A714" s="427" t="s">
        <v>11713</v>
      </c>
      <c r="B714" s="423"/>
      <c r="C714" s="423" t="s">
        <v>254</v>
      </c>
      <c r="D714" s="423" t="s">
        <v>21023</v>
      </c>
      <c r="E714" s="427" t="s">
        <v>11712</v>
      </c>
      <c r="F714" s="427"/>
      <c r="G714" s="423" t="s">
        <v>19797</v>
      </c>
      <c r="H714" s="467" t="s">
        <v>8559</v>
      </c>
      <c r="I714" s="427">
        <v>448</v>
      </c>
      <c r="J714" s="423">
        <v>386</v>
      </c>
      <c r="K714" s="423">
        <v>407</v>
      </c>
      <c r="L714" s="447">
        <v>0.16062176165803099</v>
      </c>
      <c r="M714" s="427">
        <v>544</v>
      </c>
      <c r="N714" s="423">
        <v>569</v>
      </c>
      <c r="O714" s="423">
        <v>464</v>
      </c>
      <c r="P714" s="447">
        <v>-4.3936731107205598E-2</v>
      </c>
    </row>
    <row r="715" spans="1:16" s="63" customFormat="1" ht="12" x14ac:dyDescent="0.2">
      <c r="A715" s="427" t="s">
        <v>11635</v>
      </c>
      <c r="B715" s="423" t="s">
        <v>11634</v>
      </c>
      <c r="C715" s="423" t="s">
        <v>258</v>
      </c>
      <c r="D715" s="423" t="s">
        <v>21047</v>
      </c>
      <c r="E715" s="427" t="s">
        <v>11633</v>
      </c>
      <c r="F715" s="427"/>
      <c r="G715" s="423" t="s">
        <v>20375</v>
      </c>
      <c r="H715" s="467" t="s">
        <v>8559</v>
      </c>
      <c r="I715" s="427">
        <v>447</v>
      </c>
      <c r="J715" s="423">
        <v>327</v>
      </c>
      <c r="K715" s="423">
        <v>329</v>
      </c>
      <c r="L715" s="447">
        <v>0.36697247706421998</v>
      </c>
      <c r="M715" s="427">
        <v>1911</v>
      </c>
      <c r="N715" s="423">
        <v>1304</v>
      </c>
      <c r="O715" s="423">
        <v>998</v>
      </c>
      <c r="P715" s="447">
        <v>0.46549079754601203</v>
      </c>
    </row>
    <row r="716" spans="1:16" s="63" customFormat="1" ht="12" x14ac:dyDescent="0.2">
      <c r="A716" s="427" t="s">
        <v>14216</v>
      </c>
      <c r="B716" s="423"/>
      <c r="C716" s="423" t="s">
        <v>249</v>
      </c>
      <c r="D716" s="423" t="s">
        <v>18738</v>
      </c>
      <c r="E716" s="427"/>
      <c r="F716" s="427" t="s">
        <v>14215</v>
      </c>
      <c r="G716" s="423" t="s">
        <v>19464</v>
      </c>
      <c r="H716" s="467" t="s">
        <v>8559</v>
      </c>
      <c r="I716" s="427">
        <v>445</v>
      </c>
      <c r="J716" s="423">
        <v>375</v>
      </c>
      <c r="K716" s="423">
        <v>249</v>
      </c>
      <c r="L716" s="447">
        <v>0.18666666666666701</v>
      </c>
      <c r="M716" s="427">
        <v>454</v>
      </c>
      <c r="N716" s="423">
        <v>284</v>
      </c>
      <c r="O716" s="423">
        <v>108</v>
      </c>
      <c r="P716" s="447">
        <v>0.59859154929577496</v>
      </c>
    </row>
    <row r="717" spans="1:16" s="63" customFormat="1" ht="12" x14ac:dyDescent="0.2">
      <c r="A717" s="427" t="s">
        <v>11655</v>
      </c>
      <c r="B717" s="423" t="s">
        <v>10228</v>
      </c>
      <c r="C717" s="423" t="s">
        <v>371</v>
      </c>
      <c r="D717" s="423" t="s">
        <v>19801</v>
      </c>
      <c r="E717" s="427" t="s">
        <v>11654</v>
      </c>
      <c r="F717" s="427"/>
      <c r="G717" s="423" t="s">
        <v>19990</v>
      </c>
      <c r="H717" s="467" t="s">
        <v>8559</v>
      </c>
      <c r="I717" s="427">
        <v>443</v>
      </c>
      <c r="J717" s="423">
        <v>499</v>
      </c>
      <c r="K717" s="423">
        <v>151</v>
      </c>
      <c r="L717" s="447">
        <v>-0.11222444889779599</v>
      </c>
      <c r="M717" s="427">
        <v>223</v>
      </c>
      <c r="N717" s="423">
        <v>262</v>
      </c>
      <c r="O717" s="423">
        <v>167</v>
      </c>
      <c r="P717" s="447">
        <v>-0.14885496183206101</v>
      </c>
    </row>
    <row r="718" spans="1:16" s="63" customFormat="1" ht="12" x14ac:dyDescent="0.2">
      <c r="A718" s="427" t="s">
        <v>10985</v>
      </c>
      <c r="B718" s="423"/>
      <c r="C718" s="423" t="s">
        <v>487</v>
      </c>
      <c r="D718" s="423" t="s">
        <v>20623</v>
      </c>
      <c r="E718" s="427"/>
      <c r="F718" s="427" t="s">
        <v>10984</v>
      </c>
      <c r="G718" s="423" t="s">
        <v>18192</v>
      </c>
      <c r="H718" s="467" t="s">
        <v>8559</v>
      </c>
      <c r="I718" s="427">
        <v>442</v>
      </c>
      <c r="J718" s="423">
        <v>348</v>
      </c>
      <c r="K718" s="423">
        <v>523</v>
      </c>
      <c r="L718" s="447">
        <v>0.27011494252873602</v>
      </c>
      <c r="M718" s="427">
        <v>175</v>
      </c>
      <c r="N718" s="423">
        <v>236</v>
      </c>
      <c r="O718" s="423">
        <v>228</v>
      </c>
      <c r="P718" s="447">
        <v>-0.25847457627118597</v>
      </c>
    </row>
    <row r="719" spans="1:16" s="63" customFormat="1" ht="12" x14ac:dyDescent="0.2">
      <c r="A719" s="427" t="s">
        <v>10624</v>
      </c>
      <c r="B719" s="423"/>
      <c r="C719" s="423" t="s">
        <v>253</v>
      </c>
      <c r="D719" s="423" t="s">
        <v>21826</v>
      </c>
      <c r="E719" s="427"/>
      <c r="F719" s="427" t="s">
        <v>10623</v>
      </c>
      <c r="G719" s="423" t="s">
        <v>18174</v>
      </c>
      <c r="H719" s="467" t="s">
        <v>8559</v>
      </c>
      <c r="I719" s="427">
        <v>442</v>
      </c>
      <c r="J719" s="423">
        <v>439</v>
      </c>
      <c r="K719" s="423">
        <v>342</v>
      </c>
      <c r="L719" s="447">
        <v>6.8337129840547704E-3</v>
      </c>
      <c r="M719" s="427">
        <v>273</v>
      </c>
      <c r="N719" s="423">
        <v>271</v>
      </c>
      <c r="O719" s="423">
        <v>196</v>
      </c>
      <c r="P719" s="447">
        <v>7.38007380073791E-3</v>
      </c>
    </row>
    <row r="720" spans="1:16" s="63" customFormat="1" ht="12" x14ac:dyDescent="0.2">
      <c r="A720" s="427" t="s">
        <v>13104</v>
      </c>
      <c r="B720" s="423" t="s">
        <v>9414</v>
      </c>
      <c r="C720" s="423" t="s">
        <v>253</v>
      </c>
      <c r="D720" s="423" t="s">
        <v>21044</v>
      </c>
      <c r="E720" s="427" t="s">
        <v>13103</v>
      </c>
      <c r="F720" s="427"/>
      <c r="G720" s="423" t="s">
        <v>18343</v>
      </c>
      <c r="H720" s="467" t="s">
        <v>8559</v>
      </c>
      <c r="I720" s="427">
        <v>440</v>
      </c>
      <c r="J720" s="423">
        <v>218</v>
      </c>
      <c r="K720" s="423">
        <v>170</v>
      </c>
      <c r="L720" s="447">
        <v>1.01834862385321</v>
      </c>
      <c r="M720" s="427">
        <v>4538</v>
      </c>
      <c r="N720" s="423">
        <v>3957</v>
      </c>
      <c r="O720" s="423">
        <v>3559</v>
      </c>
      <c r="P720" s="447">
        <v>0.14682840535759401</v>
      </c>
    </row>
    <row r="721" spans="1:16" s="63" customFormat="1" ht="12" x14ac:dyDescent="0.2">
      <c r="A721" s="427" t="s">
        <v>11800</v>
      </c>
      <c r="B721" s="423" t="s">
        <v>9502</v>
      </c>
      <c r="C721" s="423" t="s">
        <v>252</v>
      </c>
      <c r="D721" s="423" t="s">
        <v>19339</v>
      </c>
      <c r="E721" s="427" t="s">
        <v>11799</v>
      </c>
      <c r="F721" s="427"/>
      <c r="G721" s="423" t="s">
        <v>19232</v>
      </c>
      <c r="H721" s="467" t="s">
        <v>8559</v>
      </c>
      <c r="I721" s="427">
        <v>435</v>
      </c>
      <c r="J721" s="423">
        <v>232</v>
      </c>
      <c r="K721" s="423">
        <v>164</v>
      </c>
      <c r="L721" s="447">
        <v>0.875</v>
      </c>
      <c r="M721" s="427">
        <v>2153</v>
      </c>
      <c r="N721" s="423">
        <v>1967</v>
      </c>
      <c r="O721" s="423">
        <v>1329</v>
      </c>
      <c r="P721" s="447">
        <v>9.4560244026436105E-2</v>
      </c>
    </row>
    <row r="722" spans="1:16" s="63" customFormat="1" ht="12" x14ac:dyDescent="0.2">
      <c r="A722" s="427" t="s">
        <v>10938</v>
      </c>
      <c r="B722" s="423"/>
      <c r="C722" s="423" t="s">
        <v>14925</v>
      </c>
      <c r="D722" s="423" t="s">
        <v>18787</v>
      </c>
      <c r="E722" s="427"/>
      <c r="F722" s="427" t="s">
        <v>10937</v>
      </c>
      <c r="G722" s="423" t="s">
        <v>18244</v>
      </c>
      <c r="H722" s="467" t="s">
        <v>8559</v>
      </c>
      <c r="I722" s="427">
        <v>432</v>
      </c>
      <c r="J722" s="423">
        <v>440</v>
      </c>
      <c r="K722" s="423">
        <v>354</v>
      </c>
      <c r="L722" s="447">
        <v>-1.8181818181818198E-2</v>
      </c>
      <c r="M722" s="427">
        <v>569</v>
      </c>
      <c r="N722" s="423">
        <v>273</v>
      </c>
      <c r="O722" s="423">
        <v>199</v>
      </c>
      <c r="P722" s="447">
        <v>1.08424908424908</v>
      </c>
    </row>
    <row r="723" spans="1:16" s="63" customFormat="1" ht="12" x14ac:dyDescent="0.2">
      <c r="A723" s="427" t="s">
        <v>13051</v>
      </c>
      <c r="B723" s="423" t="s">
        <v>11637</v>
      </c>
      <c r="C723" s="423" t="s">
        <v>254</v>
      </c>
      <c r="D723" s="423" t="s">
        <v>17853</v>
      </c>
      <c r="E723" s="427" t="s">
        <v>13050</v>
      </c>
      <c r="F723" s="427"/>
      <c r="G723" s="423" t="s">
        <v>19196</v>
      </c>
      <c r="H723" s="467" t="s">
        <v>8559</v>
      </c>
      <c r="I723" s="427">
        <v>430</v>
      </c>
      <c r="J723" s="423">
        <v>301</v>
      </c>
      <c r="K723" s="423">
        <v>236</v>
      </c>
      <c r="L723" s="447">
        <v>0.42857142857142899</v>
      </c>
      <c r="M723" s="427">
        <v>187</v>
      </c>
      <c r="N723" s="423">
        <v>235</v>
      </c>
      <c r="O723" s="423">
        <v>112</v>
      </c>
      <c r="P723" s="447">
        <v>-0.20425531914893599</v>
      </c>
    </row>
    <row r="724" spans="1:16" s="63" customFormat="1" ht="12" x14ac:dyDescent="0.2">
      <c r="A724" s="427" t="s">
        <v>12157</v>
      </c>
      <c r="B724" s="423" t="s">
        <v>9542</v>
      </c>
      <c r="C724" s="423" t="s">
        <v>250</v>
      </c>
      <c r="D724" s="423" t="s">
        <v>20894</v>
      </c>
      <c r="E724" s="427" t="s">
        <v>12156</v>
      </c>
      <c r="F724" s="427"/>
      <c r="G724" s="423" t="s">
        <v>18554</v>
      </c>
      <c r="H724" s="467" t="s">
        <v>8559</v>
      </c>
      <c r="I724" s="427">
        <v>429</v>
      </c>
      <c r="J724" s="423">
        <v>230</v>
      </c>
      <c r="K724" s="423">
        <v>337</v>
      </c>
      <c r="L724" s="447">
        <v>0.86521739130434805</v>
      </c>
      <c r="M724" s="427">
        <v>99</v>
      </c>
      <c r="N724" s="423">
        <v>96</v>
      </c>
      <c r="O724" s="423">
        <v>65</v>
      </c>
      <c r="P724" s="447">
        <v>3.125E-2</v>
      </c>
    </row>
    <row r="725" spans="1:16" s="63" customFormat="1" ht="12" x14ac:dyDescent="0.2">
      <c r="A725" s="427" t="s">
        <v>12437</v>
      </c>
      <c r="B725" s="423"/>
      <c r="C725" s="423" t="s">
        <v>253</v>
      </c>
      <c r="D725" s="423" t="s">
        <v>18506</v>
      </c>
      <c r="E725" s="427"/>
      <c r="F725" s="427" t="s">
        <v>12435</v>
      </c>
      <c r="G725" s="423" t="s">
        <v>18174</v>
      </c>
      <c r="H725" s="467" t="s">
        <v>8559</v>
      </c>
      <c r="I725" s="427">
        <v>425</v>
      </c>
      <c r="J725" s="423">
        <v>483</v>
      </c>
      <c r="K725" s="423">
        <v>277</v>
      </c>
      <c r="L725" s="447">
        <v>-0.12008281573498999</v>
      </c>
      <c r="M725" s="427">
        <v>204</v>
      </c>
      <c r="N725" s="423">
        <v>283</v>
      </c>
      <c r="O725" s="423">
        <v>145</v>
      </c>
      <c r="P725" s="447">
        <v>-0.27915194346289801</v>
      </c>
    </row>
    <row r="726" spans="1:16" s="63" customFormat="1" ht="12" x14ac:dyDescent="0.2">
      <c r="A726" s="427" t="s">
        <v>10713</v>
      </c>
      <c r="B726" s="423"/>
      <c r="C726" s="423" t="s">
        <v>253</v>
      </c>
      <c r="D726" s="423" t="s">
        <v>20224</v>
      </c>
      <c r="E726" s="427"/>
      <c r="F726" s="427" t="s">
        <v>10712</v>
      </c>
      <c r="G726" s="423" t="s">
        <v>20225</v>
      </c>
      <c r="H726" s="467" t="s">
        <v>8559</v>
      </c>
      <c r="I726" s="427">
        <v>423</v>
      </c>
      <c r="J726" s="423">
        <v>259</v>
      </c>
      <c r="K726" s="423">
        <v>193</v>
      </c>
      <c r="L726" s="447">
        <v>0.63320463320463305</v>
      </c>
      <c r="M726" s="427">
        <v>898</v>
      </c>
      <c r="N726" s="423">
        <v>784</v>
      </c>
      <c r="O726" s="423">
        <v>415</v>
      </c>
      <c r="P726" s="447">
        <v>0.14540816326530601</v>
      </c>
    </row>
    <row r="727" spans="1:16" s="63" customFormat="1" ht="12" x14ac:dyDescent="0.2">
      <c r="A727" s="427" t="s">
        <v>10665</v>
      </c>
      <c r="B727" s="423"/>
      <c r="C727" s="423" t="s">
        <v>257</v>
      </c>
      <c r="D727" s="423" t="s">
        <v>21194</v>
      </c>
      <c r="E727" s="427"/>
      <c r="F727" s="427" t="s">
        <v>10664</v>
      </c>
      <c r="G727" s="423" t="s">
        <v>19320</v>
      </c>
      <c r="H727" s="467" t="s">
        <v>8559</v>
      </c>
      <c r="I727" s="427">
        <v>423</v>
      </c>
      <c r="J727" s="423">
        <v>232</v>
      </c>
      <c r="K727" s="423">
        <v>289</v>
      </c>
      <c r="L727" s="447">
        <v>0.82327586206896597</v>
      </c>
      <c r="M727" s="427">
        <v>198</v>
      </c>
      <c r="N727" s="423">
        <v>208</v>
      </c>
      <c r="O727" s="423">
        <v>161</v>
      </c>
      <c r="P727" s="447">
        <v>-4.80769230769231E-2</v>
      </c>
    </row>
    <row r="728" spans="1:16" s="63" customFormat="1" ht="12" x14ac:dyDescent="0.2">
      <c r="A728" s="427" t="s">
        <v>11174</v>
      </c>
      <c r="B728" s="423"/>
      <c r="C728" s="423" t="s">
        <v>14925</v>
      </c>
      <c r="D728" s="423" t="s">
        <v>21135</v>
      </c>
      <c r="E728" s="427"/>
      <c r="F728" s="427" t="s">
        <v>11173</v>
      </c>
      <c r="G728" s="423" t="s">
        <v>19487</v>
      </c>
      <c r="H728" s="467" t="s">
        <v>8559</v>
      </c>
      <c r="I728" s="427">
        <v>422</v>
      </c>
      <c r="J728" s="423">
        <v>507</v>
      </c>
      <c r="K728" s="423">
        <v>60</v>
      </c>
      <c r="L728" s="447">
        <v>-0.16765285996055199</v>
      </c>
      <c r="M728" s="427">
        <v>1053</v>
      </c>
      <c r="N728" s="423">
        <v>818</v>
      </c>
      <c r="O728" s="423">
        <v>422</v>
      </c>
      <c r="P728" s="447">
        <v>0.287286063569682</v>
      </c>
    </row>
    <row r="729" spans="1:16" s="63" customFormat="1" ht="12" x14ac:dyDescent="0.2">
      <c r="A729" s="427" t="s">
        <v>12348</v>
      </c>
      <c r="B729" s="423" t="s">
        <v>9414</v>
      </c>
      <c r="C729" s="423" t="s">
        <v>253</v>
      </c>
      <c r="D729" s="423" t="s">
        <v>20136</v>
      </c>
      <c r="E729" s="427" t="s">
        <v>12347</v>
      </c>
      <c r="F729" s="427"/>
      <c r="G729" s="423" t="s">
        <v>19230</v>
      </c>
      <c r="H729" s="467" t="s">
        <v>8559</v>
      </c>
      <c r="I729" s="427">
        <v>418</v>
      </c>
      <c r="J729" s="423">
        <v>579</v>
      </c>
      <c r="K729" s="423">
        <v>248</v>
      </c>
      <c r="L729" s="447">
        <v>-0.27806563039723697</v>
      </c>
      <c r="M729" s="427">
        <v>613</v>
      </c>
      <c r="N729" s="423">
        <v>553</v>
      </c>
      <c r="O729" s="423">
        <v>507</v>
      </c>
      <c r="P729" s="447">
        <v>0.108499095840868</v>
      </c>
    </row>
    <row r="730" spans="1:16" s="63" customFormat="1" ht="12" x14ac:dyDescent="0.2">
      <c r="A730" s="427" t="s">
        <v>11394</v>
      </c>
      <c r="B730" s="423"/>
      <c r="C730" s="423" t="s">
        <v>14925</v>
      </c>
      <c r="D730" s="423" t="s">
        <v>20199</v>
      </c>
      <c r="E730" s="427"/>
      <c r="F730" s="427" t="s">
        <v>11393</v>
      </c>
      <c r="G730" s="423" t="s">
        <v>19420</v>
      </c>
      <c r="H730" s="467" t="s">
        <v>8559</v>
      </c>
      <c r="I730" s="427">
        <v>416</v>
      </c>
      <c r="J730" s="423">
        <v>407</v>
      </c>
      <c r="K730" s="423">
        <v>233</v>
      </c>
      <c r="L730" s="447">
        <v>2.2113022113022102E-2</v>
      </c>
      <c r="M730" s="427">
        <v>390</v>
      </c>
      <c r="N730" s="423">
        <v>374</v>
      </c>
      <c r="O730" s="423">
        <v>232</v>
      </c>
      <c r="P730" s="447">
        <v>4.2780748663101602E-2</v>
      </c>
    </row>
    <row r="731" spans="1:16" s="63" customFormat="1" ht="12" x14ac:dyDescent="0.2">
      <c r="A731" s="427" t="s">
        <v>11711</v>
      </c>
      <c r="B731" s="423" t="s">
        <v>9748</v>
      </c>
      <c r="C731" s="423" t="s">
        <v>14925</v>
      </c>
      <c r="D731" s="423" t="s">
        <v>19982</v>
      </c>
      <c r="E731" s="427" t="s">
        <v>11710</v>
      </c>
      <c r="F731" s="427"/>
      <c r="G731" s="423" t="s">
        <v>19983</v>
      </c>
      <c r="H731" s="467" t="s">
        <v>8559</v>
      </c>
      <c r="I731" s="427">
        <v>415</v>
      </c>
      <c r="J731" s="423">
        <v>266</v>
      </c>
      <c r="K731" s="423">
        <v>308</v>
      </c>
      <c r="L731" s="447">
        <v>0.56015037593984995</v>
      </c>
      <c r="M731" s="427">
        <v>1690</v>
      </c>
      <c r="N731" s="423">
        <v>1439</v>
      </c>
      <c r="O731" s="423">
        <v>1155</v>
      </c>
      <c r="P731" s="447">
        <v>0.17442668519805399</v>
      </c>
    </row>
    <row r="732" spans="1:16" s="63" customFormat="1" ht="12" x14ac:dyDescent="0.2">
      <c r="A732" s="427" t="s">
        <v>14337</v>
      </c>
      <c r="B732" s="423"/>
      <c r="C732" s="423" t="s">
        <v>14925</v>
      </c>
      <c r="D732" s="423" t="s">
        <v>17696</v>
      </c>
      <c r="E732" s="427"/>
      <c r="F732" s="427" t="s">
        <v>14336</v>
      </c>
      <c r="G732" s="423" t="s">
        <v>17104</v>
      </c>
      <c r="H732" s="467" t="s">
        <v>8559</v>
      </c>
      <c r="I732" s="427">
        <v>414</v>
      </c>
      <c r="J732" s="423">
        <v>270</v>
      </c>
      <c r="K732" s="423">
        <v>87</v>
      </c>
      <c r="L732" s="447">
        <v>0.53333333333333299</v>
      </c>
      <c r="M732" s="427">
        <v>4729</v>
      </c>
      <c r="N732" s="423">
        <v>2578</v>
      </c>
      <c r="O732" s="423">
        <v>1298</v>
      </c>
      <c r="P732" s="447">
        <v>0.83436772692009298</v>
      </c>
    </row>
    <row r="733" spans="1:16" s="63" customFormat="1" ht="12" x14ac:dyDescent="0.2">
      <c r="A733" s="427" t="s">
        <v>13342</v>
      </c>
      <c r="B733" s="423" t="s">
        <v>11596</v>
      </c>
      <c r="C733" s="423" t="s">
        <v>372</v>
      </c>
      <c r="D733" s="423" t="s">
        <v>21702</v>
      </c>
      <c r="E733" s="427" t="s">
        <v>13341</v>
      </c>
      <c r="F733" s="427"/>
      <c r="G733" s="423" t="s">
        <v>21040</v>
      </c>
      <c r="H733" s="467" t="s">
        <v>8559</v>
      </c>
      <c r="I733" s="427">
        <v>412</v>
      </c>
      <c r="J733" s="423">
        <v>409</v>
      </c>
      <c r="K733" s="423">
        <v>548</v>
      </c>
      <c r="L733" s="447">
        <v>7.3349633251833498E-3</v>
      </c>
      <c r="M733" s="427">
        <v>4437</v>
      </c>
      <c r="N733" s="423">
        <v>2947</v>
      </c>
      <c r="O733" s="423">
        <v>3115</v>
      </c>
      <c r="P733" s="447">
        <v>0.50559891414998304</v>
      </c>
    </row>
    <row r="734" spans="1:16" s="63" customFormat="1" ht="12" x14ac:dyDescent="0.2">
      <c r="A734" s="427" t="s">
        <v>11232</v>
      </c>
      <c r="B734" s="423"/>
      <c r="C734" s="423" t="s">
        <v>249</v>
      </c>
      <c r="D734" s="423" t="s">
        <v>18727</v>
      </c>
      <c r="E734" s="427"/>
      <c r="F734" s="427" t="s">
        <v>11231</v>
      </c>
      <c r="G734" s="423" t="s">
        <v>18728</v>
      </c>
      <c r="H734" s="467" t="s">
        <v>8559</v>
      </c>
      <c r="I734" s="427">
        <v>412</v>
      </c>
      <c r="J734" s="423">
        <v>283</v>
      </c>
      <c r="K734" s="423">
        <v>182</v>
      </c>
      <c r="L734" s="447">
        <v>0.45583038869257902</v>
      </c>
      <c r="M734" s="427">
        <v>439</v>
      </c>
      <c r="N734" s="423">
        <v>414</v>
      </c>
      <c r="O734" s="423">
        <v>323</v>
      </c>
      <c r="P734" s="447">
        <v>6.0386473429951702E-2</v>
      </c>
    </row>
    <row r="735" spans="1:16" s="63" customFormat="1" ht="12" x14ac:dyDescent="0.2">
      <c r="A735" s="427" t="s">
        <v>11176</v>
      </c>
      <c r="B735" s="423"/>
      <c r="C735" s="423" t="s">
        <v>252</v>
      </c>
      <c r="D735" s="423" t="s">
        <v>18740</v>
      </c>
      <c r="E735" s="427"/>
      <c r="F735" s="427" t="s">
        <v>11175</v>
      </c>
      <c r="G735" s="423" t="s">
        <v>19466</v>
      </c>
      <c r="H735" s="467" t="s">
        <v>8559</v>
      </c>
      <c r="I735" s="427">
        <v>412</v>
      </c>
      <c r="J735" s="423">
        <v>134</v>
      </c>
      <c r="K735" s="423">
        <v>188</v>
      </c>
      <c r="L735" s="447">
        <v>2.07462686567164</v>
      </c>
      <c r="M735" s="427">
        <v>154</v>
      </c>
      <c r="N735" s="423">
        <v>98</v>
      </c>
      <c r="O735" s="423">
        <v>76</v>
      </c>
      <c r="P735" s="447">
        <v>0.57142857142857095</v>
      </c>
    </row>
    <row r="736" spans="1:16" s="63" customFormat="1" ht="12" x14ac:dyDescent="0.2">
      <c r="A736" s="427" t="s">
        <v>14089</v>
      </c>
      <c r="B736" s="423"/>
      <c r="C736" s="423" t="s">
        <v>258</v>
      </c>
      <c r="D736" s="423" t="s">
        <v>18846</v>
      </c>
      <c r="E736" s="427"/>
      <c r="F736" s="427" t="s">
        <v>14088</v>
      </c>
      <c r="G736" s="423" t="s">
        <v>18141</v>
      </c>
      <c r="H736" s="467" t="s">
        <v>8559</v>
      </c>
      <c r="I736" s="427">
        <v>411</v>
      </c>
      <c r="J736" s="423">
        <v>238</v>
      </c>
      <c r="K736" s="423">
        <v>252</v>
      </c>
      <c r="L736" s="447">
        <v>0.72689075630252098</v>
      </c>
      <c r="M736" s="427">
        <v>150</v>
      </c>
      <c r="N736" s="423">
        <v>149</v>
      </c>
      <c r="O736" s="423">
        <v>94</v>
      </c>
      <c r="P736" s="447">
        <v>6.71140939597326E-3</v>
      </c>
    </row>
    <row r="737" spans="1:16" s="63" customFormat="1" ht="12" x14ac:dyDescent="0.2">
      <c r="A737" s="427" t="s">
        <v>10599</v>
      </c>
      <c r="B737" s="423"/>
      <c r="C737" s="423" t="s">
        <v>251</v>
      </c>
      <c r="D737" s="423" t="s">
        <v>21828</v>
      </c>
      <c r="E737" s="427"/>
      <c r="F737" s="427" t="s">
        <v>10598</v>
      </c>
      <c r="G737" s="423" t="s">
        <v>18849</v>
      </c>
      <c r="H737" s="467" t="s">
        <v>8559</v>
      </c>
      <c r="I737" s="427">
        <v>408</v>
      </c>
      <c r="J737" s="423">
        <v>400</v>
      </c>
      <c r="K737" s="423">
        <v>251</v>
      </c>
      <c r="L737" s="447">
        <v>0.02</v>
      </c>
      <c r="M737" s="427">
        <v>454</v>
      </c>
      <c r="N737" s="423">
        <v>467</v>
      </c>
      <c r="O737" s="423">
        <v>337</v>
      </c>
      <c r="P737" s="447">
        <v>-2.78372591006424E-2</v>
      </c>
    </row>
    <row r="738" spans="1:16" s="63" customFormat="1" ht="12" x14ac:dyDescent="0.2">
      <c r="A738" s="427" t="s">
        <v>12455</v>
      </c>
      <c r="B738" s="423"/>
      <c r="C738" s="423" t="s">
        <v>257</v>
      </c>
      <c r="D738" s="423" t="s">
        <v>17306</v>
      </c>
      <c r="E738" s="427"/>
      <c r="F738" s="427" t="s">
        <v>12454</v>
      </c>
      <c r="G738" s="423" t="s">
        <v>17307</v>
      </c>
      <c r="H738" s="467" t="s">
        <v>8559</v>
      </c>
      <c r="I738" s="427">
        <v>407</v>
      </c>
      <c r="J738" s="423">
        <v>344</v>
      </c>
      <c r="K738" s="423">
        <v>277</v>
      </c>
      <c r="L738" s="447">
        <v>0.18313953488372101</v>
      </c>
      <c r="M738" s="427">
        <v>226</v>
      </c>
      <c r="N738" s="423">
        <v>183</v>
      </c>
      <c r="O738" s="423">
        <v>163</v>
      </c>
      <c r="P738" s="447">
        <v>0.23497267759562801</v>
      </c>
    </row>
    <row r="739" spans="1:16" s="63" customFormat="1" ht="12" x14ac:dyDescent="0.2">
      <c r="A739" s="427" t="s">
        <v>11929</v>
      </c>
      <c r="B739" s="423"/>
      <c r="C739" s="423" t="s">
        <v>253</v>
      </c>
      <c r="D739" s="423" t="s">
        <v>20955</v>
      </c>
      <c r="E739" s="427"/>
      <c r="F739" s="427" t="s">
        <v>11928</v>
      </c>
      <c r="G739" s="423" t="s">
        <v>18159</v>
      </c>
      <c r="H739" s="467" t="s">
        <v>8559</v>
      </c>
      <c r="I739" s="427">
        <v>405</v>
      </c>
      <c r="J739" s="423">
        <v>335</v>
      </c>
      <c r="K739" s="423">
        <v>296</v>
      </c>
      <c r="L739" s="447">
        <v>0.20895522388059701</v>
      </c>
      <c r="M739" s="427">
        <v>138</v>
      </c>
      <c r="N739" s="423">
        <v>133</v>
      </c>
      <c r="O739" s="423">
        <v>105</v>
      </c>
      <c r="P739" s="447">
        <v>3.7593984962406103E-2</v>
      </c>
    </row>
    <row r="740" spans="1:16" s="63" customFormat="1" ht="12" x14ac:dyDescent="0.2">
      <c r="A740" s="427" t="s">
        <v>13426</v>
      </c>
      <c r="B740" s="423" t="s">
        <v>9636</v>
      </c>
      <c r="C740" s="423" t="s">
        <v>254</v>
      </c>
      <c r="D740" s="423" t="s">
        <v>21574</v>
      </c>
      <c r="E740" s="427" t="s">
        <v>13425</v>
      </c>
      <c r="F740" s="427"/>
      <c r="G740" s="423" t="s">
        <v>21575</v>
      </c>
      <c r="H740" s="467" t="s">
        <v>8559</v>
      </c>
      <c r="I740" s="427">
        <v>403</v>
      </c>
      <c r="J740" s="423">
        <v>218</v>
      </c>
      <c r="K740" s="423">
        <v>114</v>
      </c>
      <c r="L740" s="447">
        <v>0.84862385321100897</v>
      </c>
      <c r="M740" s="427">
        <v>527</v>
      </c>
      <c r="N740" s="423">
        <v>566</v>
      </c>
      <c r="O740" s="423">
        <v>509</v>
      </c>
      <c r="P740" s="447">
        <v>-6.8904593639576003E-2</v>
      </c>
    </row>
    <row r="741" spans="1:16" s="63" customFormat="1" ht="12" x14ac:dyDescent="0.2">
      <c r="A741" s="427" t="s">
        <v>12093</v>
      </c>
      <c r="B741" s="423" t="s">
        <v>9542</v>
      </c>
      <c r="C741" s="423" t="s">
        <v>250</v>
      </c>
      <c r="D741" s="423" t="s">
        <v>21643</v>
      </c>
      <c r="E741" s="427" t="s">
        <v>12092</v>
      </c>
      <c r="F741" s="427"/>
      <c r="G741" s="423" t="s">
        <v>21644</v>
      </c>
      <c r="H741" s="467" t="s">
        <v>8559</v>
      </c>
      <c r="I741" s="427">
        <v>403</v>
      </c>
      <c r="J741" s="423">
        <v>443</v>
      </c>
      <c r="K741" s="423">
        <v>311</v>
      </c>
      <c r="L741" s="447">
        <v>-9.0293453724604997E-2</v>
      </c>
      <c r="M741" s="427">
        <v>1536</v>
      </c>
      <c r="N741" s="423">
        <v>1551</v>
      </c>
      <c r="O741" s="423">
        <v>942</v>
      </c>
      <c r="P741" s="447">
        <v>-9.6711798839458404E-3</v>
      </c>
    </row>
    <row r="742" spans="1:16" s="63" customFormat="1" ht="12" x14ac:dyDescent="0.2">
      <c r="A742" s="427" t="s">
        <v>12043</v>
      </c>
      <c r="B742" s="423"/>
      <c r="C742" s="423" t="s">
        <v>251</v>
      </c>
      <c r="D742" s="423" t="s">
        <v>18574</v>
      </c>
      <c r="E742" s="427"/>
      <c r="F742" s="427" t="s">
        <v>12042</v>
      </c>
      <c r="G742" s="423" t="s">
        <v>19300</v>
      </c>
      <c r="H742" s="467" t="s">
        <v>8559</v>
      </c>
      <c r="I742" s="427">
        <v>401</v>
      </c>
      <c r="J742" s="423">
        <v>503</v>
      </c>
      <c r="K742" s="423">
        <v>231</v>
      </c>
      <c r="L742" s="447">
        <v>-0.202783300198807</v>
      </c>
      <c r="M742" s="427">
        <v>211</v>
      </c>
      <c r="N742" s="423">
        <v>315</v>
      </c>
      <c r="O742" s="423">
        <v>204</v>
      </c>
      <c r="P742" s="447">
        <v>-0.33015873015872998</v>
      </c>
    </row>
    <row r="743" spans="1:16" s="63" customFormat="1" ht="12" x14ac:dyDescent="0.2">
      <c r="A743" s="427" t="s">
        <v>11068</v>
      </c>
      <c r="B743" s="423"/>
      <c r="C743" s="423" t="s">
        <v>250</v>
      </c>
      <c r="D743" s="423" t="s">
        <v>19831</v>
      </c>
      <c r="E743" s="427"/>
      <c r="F743" s="427" t="s">
        <v>11067</v>
      </c>
      <c r="G743" s="423" t="s">
        <v>19832</v>
      </c>
      <c r="H743" s="467" t="s">
        <v>8559</v>
      </c>
      <c r="I743" s="427">
        <v>400</v>
      </c>
      <c r="J743" s="423">
        <v>438</v>
      </c>
      <c r="K743" s="423">
        <v>360</v>
      </c>
      <c r="L743" s="447">
        <v>-8.6757990867580001E-2</v>
      </c>
      <c r="M743" s="427">
        <v>37</v>
      </c>
      <c r="N743" s="423">
        <v>39</v>
      </c>
      <c r="O743" s="423">
        <v>9</v>
      </c>
      <c r="P743" s="447">
        <v>-5.1282051282051301E-2</v>
      </c>
    </row>
    <row r="744" spans="1:16" s="63" customFormat="1" ht="12" x14ac:dyDescent="0.2">
      <c r="A744" s="427" t="s">
        <v>11701</v>
      </c>
      <c r="B744" s="423" t="s">
        <v>11629</v>
      </c>
      <c r="C744" s="423" t="s">
        <v>249</v>
      </c>
      <c r="D744" s="423" t="s">
        <v>21032</v>
      </c>
      <c r="E744" s="427" t="s">
        <v>11700</v>
      </c>
      <c r="F744" s="427"/>
      <c r="G744" s="423" t="s">
        <v>18178</v>
      </c>
      <c r="H744" s="467" t="s">
        <v>8559</v>
      </c>
      <c r="I744" s="427">
        <v>396</v>
      </c>
      <c r="J744" s="423">
        <v>142</v>
      </c>
      <c r="K744" s="423">
        <v>180</v>
      </c>
      <c r="L744" s="447">
        <v>1.7887323943661999</v>
      </c>
      <c r="M744" s="427">
        <v>320</v>
      </c>
      <c r="N744" s="423">
        <v>329</v>
      </c>
      <c r="O744" s="423">
        <v>303</v>
      </c>
      <c r="P744" s="447">
        <v>-2.73556231003039E-2</v>
      </c>
    </row>
    <row r="745" spans="1:16" s="63" customFormat="1" ht="12" x14ac:dyDescent="0.2">
      <c r="A745" s="427" t="s">
        <v>11001</v>
      </c>
      <c r="B745" s="423"/>
      <c r="C745" s="423" t="s">
        <v>487</v>
      </c>
      <c r="D745" s="423" t="s">
        <v>21153</v>
      </c>
      <c r="E745" s="427"/>
      <c r="F745" s="427" t="s">
        <v>11000</v>
      </c>
      <c r="G745" s="423" t="s">
        <v>18151</v>
      </c>
      <c r="H745" s="467" t="s">
        <v>8559</v>
      </c>
      <c r="I745" s="427">
        <v>391</v>
      </c>
      <c r="J745" s="423">
        <v>392</v>
      </c>
      <c r="K745" s="423">
        <v>425</v>
      </c>
      <c r="L745" s="447">
        <v>-2.5510204081632399E-3</v>
      </c>
      <c r="M745" s="427">
        <v>223</v>
      </c>
      <c r="N745" s="423">
        <v>254</v>
      </c>
      <c r="O745" s="423">
        <v>197</v>
      </c>
      <c r="P745" s="447">
        <v>-0.122047244094488</v>
      </c>
    </row>
    <row r="746" spans="1:16" s="63" customFormat="1" ht="12" x14ac:dyDescent="0.2">
      <c r="A746" s="427" t="s">
        <v>14435</v>
      </c>
      <c r="B746" s="423"/>
      <c r="C746" s="423" t="s">
        <v>371</v>
      </c>
      <c r="D746" s="423" t="s">
        <v>19964</v>
      </c>
      <c r="E746" s="427"/>
      <c r="F746" s="427" t="s">
        <v>14434</v>
      </c>
      <c r="G746" s="423" t="s">
        <v>20164</v>
      </c>
      <c r="H746" s="467" t="s">
        <v>8559</v>
      </c>
      <c r="I746" s="427">
        <v>390</v>
      </c>
      <c r="J746" s="423">
        <v>343</v>
      </c>
      <c r="K746" s="423">
        <v>334</v>
      </c>
      <c r="L746" s="447">
        <v>0.13702623906705499</v>
      </c>
      <c r="M746" s="427">
        <v>415</v>
      </c>
      <c r="N746" s="423">
        <v>417</v>
      </c>
      <c r="O746" s="423">
        <v>251</v>
      </c>
      <c r="P746" s="447">
        <v>-4.7961630695443304E-3</v>
      </c>
    </row>
    <row r="747" spans="1:16" s="63" customFormat="1" ht="12" x14ac:dyDescent="0.2">
      <c r="A747" s="427" t="s">
        <v>13793</v>
      </c>
      <c r="B747" s="423" t="s">
        <v>10126</v>
      </c>
      <c r="C747" s="423" t="s">
        <v>254</v>
      </c>
      <c r="D747" s="423" t="s">
        <v>18608</v>
      </c>
      <c r="E747" s="427" t="s">
        <v>13792</v>
      </c>
      <c r="F747" s="427"/>
      <c r="G747" s="423" t="s">
        <v>18184</v>
      </c>
      <c r="H747" s="467" t="s">
        <v>8559</v>
      </c>
      <c r="I747" s="427">
        <v>390</v>
      </c>
      <c r="J747" s="423">
        <v>409</v>
      </c>
      <c r="K747" s="423">
        <v>254</v>
      </c>
      <c r="L747" s="447">
        <v>-4.6454767726161403E-2</v>
      </c>
      <c r="M747" s="427">
        <v>149</v>
      </c>
      <c r="N747" s="423">
        <v>147</v>
      </c>
      <c r="O747" s="423">
        <v>98</v>
      </c>
      <c r="P747" s="447">
        <v>1.36054421768708E-2</v>
      </c>
    </row>
    <row r="748" spans="1:16" s="63" customFormat="1" ht="12" x14ac:dyDescent="0.2">
      <c r="A748" s="427" t="s">
        <v>11650</v>
      </c>
      <c r="B748" s="423" t="s">
        <v>9525</v>
      </c>
      <c r="C748" s="423" t="s">
        <v>257</v>
      </c>
      <c r="D748" s="423" t="s">
        <v>21045</v>
      </c>
      <c r="E748" s="427" t="s">
        <v>11649</v>
      </c>
      <c r="F748" s="427"/>
      <c r="G748" s="423" t="s">
        <v>18654</v>
      </c>
      <c r="H748" s="467" t="s">
        <v>8559</v>
      </c>
      <c r="I748" s="427">
        <v>389</v>
      </c>
      <c r="J748" s="423">
        <v>332</v>
      </c>
      <c r="K748" s="423">
        <v>297</v>
      </c>
      <c r="L748" s="447">
        <v>0.171686746987952</v>
      </c>
      <c r="M748" s="427">
        <v>129</v>
      </c>
      <c r="N748" s="423">
        <v>149</v>
      </c>
      <c r="O748" s="423">
        <v>66</v>
      </c>
      <c r="P748" s="447">
        <v>-0.134228187919463</v>
      </c>
    </row>
    <row r="749" spans="1:16" s="63" customFormat="1" ht="12" x14ac:dyDescent="0.2">
      <c r="A749" s="427" t="s">
        <v>12497</v>
      </c>
      <c r="B749" s="423"/>
      <c r="C749" s="423" t="s">
        <v>372</v>
      </c>
      <c r="D749" s="423" t="s">
        <v>8788</v>
      </c>
      <c r="E749" s="427"/>
      <c r="F749" s="427" t="s">
        <v>12496</v>
      </c>
      <c r="G749" s="423" t="s">
        <v>223</v>
      </c>
      <c r="H749" s="467" t="s">
        <v>8559</v>
      </c>
      <c r="I749" s="457">
        <v>388</v>
      </c>
      <c r="J749" s="458">
        <v>292</v>
      </c>
      <c r="K749" s="458">
        <v>239</v>
      </c>
      <c r="L749" s="460">
        <v>0.32876712328767099</v>
      </c>
      <c r="M749" s="457">
        <v>2200</v>
      </c>
      <c r="N749" s="458">
        <v>2254</v>
      </c>
      <c r="O749" s="458">
        <v>2175</v>
      </c>
      <c r="P749" s="462">
        <v>-2.3957409050576799E-2</v>
      </c>
    </row>
    <row r="750" spans="1:16" s="63" customFormat="1" ht="12" x14ac:dyDescent="0.2">
      <c r="A750" s="427" t="s">
        <v>11433</v>
      </c>
      <c r="B750" s="423"/>
      <c r="C750" s="423" t="s">
        <v>251</v>
      </c>
      <c r="D750" s="423" t="s">
        <v>18691</v>
      </c>
      <c r="E750" s="427"/>
      <c r="F750" s="427" t="s">
        <v>11432</v>
      </c>
      <c r="G750" s="423" t="s">
        <v>18692</v>
      </c>
      <c r="H750" s="467" t="s">
        <v>8559</v>
      </c>
      <c r="I750" s="427">
        <v>388</v>
      </c>
      <c r="J750" s="423">
        <v>319</v>
      </c>
      <c r="K750" s="423">
        <v>3</v>
      </c>
      <c r="L750" s="447">
        <v>0.21630094043887099</v>
      </c>
      <c r="M750" s="427">
        <v>67</v>
      </c>
      <c r="N750" s="423">
        <v>75</v>
      </c>
      <c r="O750" s="423">
        <v>43</v>
      </c>
      <c r="P750" s="447">
        <v>-0.10666666666666701</v>
      </c>
    </row>
    <row r="751" spans="1:16" s="63" customFormat="1" ht="12" x14ac:dyDescent="0.2">
      <c r="A751" s="427" t="s">
        <v>11589</v>
      </c>
      <c r="B751" s="423"/>
      <c r="C751" s="423" t="s">
        <v>253</v>
      </c>
      <c r="D751" s="423" t="s">
        <v>20379</v>
      </c>
      <c r="E751" s="427" t="s">
        <v>11588</v>
      </c>
      <c r="F751" s="427"/>
      <c r="G751" s="423" t="s">
        <v>20380</v>
      </c>
      <c r="H751" s="467" t="s">
        <v>8559</v>
      </c>
      <c r="I751" s="427">
        <v>385</v>
      </c>
      <c r="J751" s="423">
        <v>274</v>
      </c>
      <c r="K751" s="423">
        <v>337</v>
      </c>
      <c r="L751" s="447">
        <v>0.40510948905109501</v>
      </c>
      <c r="M751" s="427">
        <v>783</v>
      </c>
      <c r="N751" s="423">
        <v>860</v>
      </c>
      <c r="O751" s="423">
        <v>724</v>
      </c>
      <c r="P751" s="447">
        <v>-8.95348837209302E-2</v>
      </c>
    </row>
    <row r="752" spans="1:16" s="63" customFormat="1" ht="12" x14ac:dyDescent="0.2">
      <c r="A752" s="427" t="s">
        <v>12706</v>
      </c>
      <c r="B752" s="423"/>
      <c r="C752" s="423" t="s">
        <v>371</v>
      </c>
      <c r="D752" s="423" t="s">
        <v>17046</v>
      </c>
      <c r="E752" s="427"/>
      <c r="F752" s="427" t="s">
        <v>12705</v>
      </c>
      <c r="G752" s="423" t="s">
        <v>9068</v>
      </c>
      <c r="H752" s="467" t="s">
        <v>8559</v>
      </c>
      <c r="I752" s="427">
        <v>380</v>
      </c>
      <c r="J752" s="423">
        <v>303</v>
      </c>
      <c r="K752" s="423">
        <v>144</v>
      </c>
      <c r="L752" s="447">
        <v>0.25412541254125398</v>
      </c>
      <c r="M752" s="427">
        <v>45</v>
      </c>
      <c r="N752" s="423">
        <v>27</v>
      </c>
      <c r="O752" s="423">
        <v>15</v>
      </c>
      <c r="P752" s="447">
        <v>0.66666666666666696</v>
      </c>
    </row>
    <row r="753" spans="1:16" s="63" customFormat="1" ht="12" x14ac:dyDescent="0.2">
      <c r="A753" s="427" t="s">
        <v>14274</v>
      </c>
      <c r="B753" s="423"/>
      <c r="C753" s="423" t="s">
        <v>253</v>
      </c>
      <c r="D753" s="423" t="s">
        <v>19965</v>
      </c>
      <c r="E753" s="427"/>
      <c r="F753" s="427" t="s">
        <v>14273</v>
      </c>
      <c r="G753" s="423" t="s">
        <v>20165</v>
      </c>
      <c r="H753" s="467" t="s">
        <v>8559</v>
      </c>
      <c r="I753" s="427">
        <v>380</v>
      </c>
      <c r="J753" s="423">
        <v>369</v>
      </c>
      <c r="K753" s="423">
        <v>298</v>
      </c>
      <c r="L753" s="447">
        <v>2.9810298102981098E-2</v>
      </c>
      <c r="M753" s="427">
        <v>224</v>
      </c>
      <c r="N753" s="423">
        <v>278</v>
      </c>
      <c r="O753" s="423">
        <v>201</v>
      </c>
      <c r="P753" s="447">
        <v>-0.194244604316547</v>
      </c>
    </row>
    <row r="754" spans="1:16" s="63" customFormat="1" ht="12" x14ac:dyDescent="0.2">
      <c r="A754" s="427" t="s">
        <v>10694</v>
      </c>
      <c r="B754" s="423"/>
      <c r="C754" s="423" t="s">
        <v>253</v>
      </c>
      <c r="D754" s="423" t="s">
        <v>20023</v>
      </c>
      <c r="E754" s="427"/>
      <c r="F754" s="427" t="s">
        <v>10693</v>
      </c>
      <c r="G754" s="423" t="s">
        <v>18836</v>
      </c>
      <c r="H754" s="467" t="s">
        <v>8559</v>
      </c>
      <c r="I754" s="427">
        <v>379</v>
      </c>
      <c r="J754" s="423">
        <v>315</v>
      </c>
      <c r="K754" s="423">
        <v>281</v>
      </c>
      <c r="L754" s="447">
        <v>0.20317460317460301</v>
      </c>
      <c r="M754" s="427">
        <v>231</v>
      </c>
      <c r="N754" s="423">
        <v>232</v>
      </c>
      <c r="O754" s="423">
        <v>135</v>
      </c>
      <c r="P754" s="447">
        <v>-4.3103448275861904E-3</v>
      </c>
    </row>
    <row r="755" spans="1:16" s="63" customFormat="1" ht="12" x14ac:dyDescent="0.2">
      <c r="A755" s="427" t="s">
        <v>13273</v>
      </c>
      <c r="B755" s="423" t="s">
        <v>12109</v>
      </c>
      <c r="C755" s="423" t="s">
        <v>249</v>
      </c>
      <c r="D755" s="423" t="s">
        <v>19952</v>
      </c>
      <c r="E755" s="427" t="s">
        <v>13272</v>
      </c>
      <c r="F755" s="427"/>
      <c r="G755" s="423" t="s">
        <v>19153</v>
      </c>
      <c r="H755" s="467" t="s">
        <v>8559</v>
      </c>
      <c r="I755" s="427">
        <v>378</v>
      </c>
      <c r="J755" s="423">
        <v>560</v>
      </c>
      <c r="K755" s="423">
        <v>549</v>
      </c>
      <c r="L755" s="447">
        <v>-0.32500000000000001</v>
      </c>
      <c r="M755" s="427">
        <v>103</v>
      </c>
      <c r="N755" s="423">
        <v>121</v>
      </c>
      <c r="O755" s="423">
        <v>68</v>
      </c>
      <c r="P755" s="447">
        <v>-0.14876033057851201</v>
      </c>
    </row>
    <row r="756" spans="1:16" s="63" customFormat="1" ht="12" x14ac:dyDescent="0.2">
      <c r="A756" s="427" t="s">
        <v>12422</v>
      </c>
      <c r="B756" s="423"/>
      <c r="C756" s="423" t="s">
        <v>250</v>
      </c>
      <c r="D756" s="423" t="s">
        <v>20547</v>
      </c>
      <c r="E756" s="427"/>
      <c r="F756" s="427" t="s">
        <v>12421</v>
      </c>
      <c r="G756" s="423" t="s">
        <v>19227</v>
      </c>
      <c r="H756" s="467" t="s">
        <v>8559</v>
      </c>
      <c r="I756" s="427">
        <v>377</v>
      </c>
      <c r="J756" s="423">
        <v>184</v>
      </c>
      <c r="K756" s="423">
        <v>117</v>
      </c>
      <c r="L756" s="447">
        <v>1.0489130434782601</v>
      </c>
      <c r="M756" s="427">
        <v>136</v>
      </c>
      <c r="N756" s="423">
        <v>135</v>
      </c>
      <c r="O756" s="423">
        <v>120</v>
      </c>
      <c r="P756" s="447">
        <v>7.4074074074073097E-3</v>
      </c>
    </row>
    <row r="757" spans="1:16" s="63" customFormat="1" ht="12" x14ac:dyDescent="0.2">
      <c r="A757" s="427" t="s">
        <v>10579</v>
      </c>
      <c r="B757" s="423"/>
      <c r="C757" s="423" t="s">
        <v>263</v>
      </c>
      <c r="D757" s="423" t="s">
        <v>20657</v>
      </c>
      <c r="E757" s="427"/>
      <c r="F757" s="427" t="s">
        <v>10578</v>
      </c>
      <c r="G757" s="423" t="s">
        <v>18184</v>
      </c>
      <c r="H757" s="467" t="s">
        <v>8559</v>
      </c>
      <c r="I757" s="427">
        <v>377</v>
      </c>
      <c r="J757" s="423">
        <v>268</v>
      </c>
      <c r="K757" s="423">
        <v>236</v>
      </c>
      <c r="L757" s="447">
        <v>0.40671641791044799</v>
      </c>
      <c r="M757" s="427">
        <v>75</v>
      </c>
      <c r="N757" s="423">
        <v>73</v>
      </c>
      <c r="O757" s="423">
        <v>51</v>
      </c>
      <c r="P757" s="447">
        <v>2.7397260273972698E-2</v>
      </c>
    </row>
    <row r="758" spans="1:16" s="63" customFormat="1" ht="12" x14ac:dyDescent="0.2">
      <c r="A758" s="427" t="s">
        <v>14162</v>
      </c>
      <c r="B758" s="423" t="s">
        <v>10132</v>
      </c>
      <c r="C758" s="423" t="s">
        <v>487</v>
      </c>
      <c r="D758" s="423" t="s">
        <v>20892</v>
      </c>
      <c r="E758" s="427" t="s">
        <v>14161</v>
      </c>
      <c r="F758" s="427"/>
      <c r="G758" s="423" t="s">
        <v>20893</v>
      </c>
      <c r="H758" s="467" t="s">
        <v>8559</v>
      </c>
      <c r="I758" s="427">
        <v>376</v>
      </c>
      <c r="J758" s="423">
        <v>18504</v>
      </c>
      <c r="K758" s="423">
        <v>18355</v>
      </c>
      <c r="L758" s="447">
        <v>-0.979680069174233</v>
      </c>
      <c r="M758" s="427">
        <v>2151</v>
      </c>
      <c r="N758" s="423">
        <v>4824</v>
      </c>
      <c r="O758" s="423">
        <v>3898</v>
      </c>
      <c r="P758" s="447">
        <v>-0.55410447761194004</v>
      </c>
    </row>
    <row r="759" spans="1:16" s="63" customFormat="1" ht="12" x14ac:dyDescent="0.2">
      <c r="A759" s="427" t="s">
        <v>13130</v>
      </c>
      <c r="B759" s="423" t="s">
        <v>11687</v>
      </c>
      <c r="C759" s="423" t="s">
        <v>251</v>
      </c>
      <c r="D759" s="423" t="s">
        <v>18475</v>
      </c>
      <c r="E759" s="427" t="s">
        <v>13129</v>
      </c>
      <c r="F759" s="427"/>
      <c r="G759" s="423" t="s">
        <v>19193</v>
      </c>
      <c r="H759" s="467" t="s">
        <v>8559</v>
      </c>
      <c r="I759" s="427">
        <v>375</v>
      </c>
      <c r="J759" s="423">
        <v>249</v>
      </c>
      <c r="K759" s="423">
        <v>194</v>
      </c>
      <c r="L759" s="447">
        <v>0.50602409638554202</v>
      </c>
      <c r="M759" s="427">
        <v>1453</v>
      </c>
      <c r="N759" s="423">
        <v>1341</v>
      </c>
      <c r="O759" s="423">
        <v>1148</v>
      </c>
      <c r="P759" s="447">
        <v>8.3519761372110396E-2</v>
      </c>
    </row>
    <row r="760" spans="1:16" s="63" customFormat="1" ht="12" x14ac:dyDescent="0.2">
      <c r="A760" s="427" t="s">
        <v>13243</v>
      </c>
      <c r="B760" s="423"/>
      <c r="C760" s="423" t="s">
        <v>371</v>
      </c>
      <c r="D760" s="423" t="s">
        <v>18706</v>
      </c>
      <c r="E760" s="427"/>
      <c r="F760" s="427" t="s">
        <v>13242</v>
      </c>
      <c r="G760" s="423" t="s">
        <v>19431</v>
      </c>
      <c r="H760" s="467" t="s">
        <v>8559</v>
      </c>
      <c r="I760" s="427">
        <v>375</v>
      </c>
      <c r="J760" s="423">
        <v>271</v>
      </c>
      <c r="K760" s="423">
        <v>264</v>
      </c>
      <c r="L760" s="447">
        <v>0.38376383763837602</v>
      </c>
      <c r="M760" s="427">
        <v>1043</v>
      </c>
      <c r="N760" s="423">
        <v>980</v>
      </c>
      <c r="O760" s="423">
        <v>699</v>
      </c>
      <c r="P760" s="447">
        <v>6.4285714285714293E-2</v>
      </c>
    </row>
    <row r="761" spans="1:16" s="63" customFormat="1" ht="12" x14ac:dyDescent="0.2">
      <c r="A761" s="427" t="s">
        <v>11594</v>
      </c>
      <c r="B761" s="423" t="s">
        <v>11593</v>
      </c>
      <c r="C761" s="423" t="s">
        <v>252</v>
      </c>
      <c r="D761" s="423" t="s">
        <v>21063</v>
      </c>
      <c r="E761" s="427" t="s">
        <v>11592</v>
      </c>
      <c r="F761" s="427"/>
      <c r="G761" s="423" t="s">
        <v>21064</v>
      </c>
      <c r="H761" s="467" t="s">
        <v>8559</v>
      </c>
      <c r="I761" s="427">
        <v>374</v>
      </c>
      <c r="J761" s="423">
        <v>219</v>
      </c>
      <c r="K761" s="423">
        <v>203</v>
      </c>
      <c r="L761" s="447">
        <v>0.70776255707762603</v>
      </c>
      <c r="M761" s="427">
        <v>344</v>
      </c>
      <c r="N761" s="423">
        <v>235</v>
      </c>
      <c r="O761" s="423">
        <v>193</v>
      </c>
      <c r="P761" s="447">
        <v>0.463829787234042</v>
      </c>
    </row>
    <row r="762" spans="1:16" s="63" customFormat="1" ht="12" x14ac:dyDescent="0.2">
      <c r="A762" s="427" t="s">
        <v>10887</v>
      </c>
      <c r="B762" s="423"/>
      <c r="C762" s="423" t="s">
        <v>257</v>
      </c>
      <c r="D762" s="423" t="s">
        <v>21803</v>
      </c>
      <c r="E762" s="427"/>
      <c r="F762" s="427" t="s">
        <v>10886</v>
      </c>
      <c r="G762" s="423" t="s">
        <v>21804</v>
      </c>
      <c r="H762" s="467" t="s">
        <v>8559</v>
      </c>
      <c r="I762" s="427">
        <v>374</v>
      </c>
      <c r="J762" s="423">
        <v>325</v>
      </c>
      <c r="K762" s="423">
        <v>240</v>
      </c>
      <c r="L762" s="447">
        <v>0.15076923076923099</v>
      </c>
      <c r="M762" s="427">
        <v>254</v>
      </c>
      <c r="N762" s="423">
        <v>322</v>
      </c>
      <c r="O762" s="423">
        <v>200</v>
      </c>
      <c r="P762" s="447">
        <v>-0.21118012422360199</v>
      </c>
    </row>
    <row r="763" spans="1:16" s="63" customFormat="1" ht="12" x14ac:dyDescent="0.2">
      <c r="A763" s="427" t="s">
        <v>11807</v>
      </c>
      <c r="B763" s="423" t="s">
        <v>9868</v>
      </c>
      <c r="C763" s="423" t="s">
        <v>252</v>
      </c>
      <c r="D763" s="423" t="s">
        <v>9687</v>
      </c>
      <c r="E763" s="427" t="s">
        <v>11806</v>
      </c>
      <c r="F763" s="427"/>
      <c r="G763" s="423" t="s">
        <v>18140</v>
      </c>
      <c r="H763" s="467" t="s">
        <v>8559</v>
      </c>
      <c r="I763" s="427">
        <v>373</v>
      </c>
      <c r="J763" s="423">
        <v>165</v>
      </c>
      <c r="K763" s="423">
        <v>72</v>
      </c>
      <c r="L763" s="447">
        <v>1.2606060606060601</v>
      </c>
      <c r="M763" s="427">
        <v>460</v>
      </c>
      <c r="N763" s="423">
        <v>376</v>
      </c>
      <c r="O763" s="423">
        <v>287</v>
      </c>
      <c r="P763" s="447">
        <v>0.22340425531914901</v>
      </c>
    </row>
    <row r="764" spans="1:16" s="63" customFormat="1" ht="12" x14ac:dyDescent="0.2">
      <c r="A764" s="427" t="s">
        <v>11244</v>
      </c>
      <c r="B764" s="423"/>
      <c r="C764" s="423" t="s">
        <v>258</v>
      </c>
      <c r="D764" s="423" t="s">
        <v>9089</v>
      </c>
      <c r="E764" s="427"/>
      <c r="F764" s="427" t="s">
        <v>11243</v>
      </c>
      <c r="G764" s="423" t="s">
        <v>208</v>
      </c>
      <c r="H764" s="467" t="s">
        <v>8559</v>
      </c>
      <c r="I764" s="427">
        <v>372</v>
      </c>
      <c r="J764" s="423">
        <v>332</v>
      </c>
      <c r="K764" s="423">
        <v>231</v>
      </c>
      <c r="L764" s="447">
        <v>0.120481927710843</v>
      </c>
      <c r="M764" s="427">
        <v>116</v>
      </c>
      <c r="N764" s="423">
        <v>79</v>
      </c>
      <c r="O764" s="423">
        <v>89</v>
      </c>
      <c r="P764" s="447">
        <v>0.468354430379747</v>
      </c>
    </row>
    <row r="765" spans="1:16" s="63" customFormat="1" ht="12" x14ac:dyDescent="0.2">
      <c r="A765" s="427" t="s">
        <v>12350</v>
      </c>
      <c r="B765" s="423"/>
      <c r="C765" s="423" t="s">
        <v>249</v>
      </c>
      <c r="D765" s="423" t="s">
        <v>18518</v>
      </c>
      <c r="E765" s="427"/>
      <c r="F765" s="427" t="s">
        <v>12349</v>
      </c>
      <c r="G765" s="423" t="s">
        <v>200</v>
      </c>
      <c r="H765" s="467" t="s">
        <v>8559</v>
      </c>
      <c r="I765" s="427">
        <v>371</v>
      </c>
      <c r="J765" s="423">
        <v>345</v>
      </c>
      <c r="K765" s="423">
        <v>257</v>
      </c>
      <c r="L765" s="447">
        <v>7.5362318840579701E-2</v>
      </c>
      <c r="M765" s="427">
        <v>198</v>
      </c>
      <c r="N765" s="423">
        <v>186</v>
      </c>
      <c r="O765" s="423">
        <v>136</v>
      </c>
      <c r="P765" s="447">
        <v>6.4516129032257993E-2</v>
      </c>
    </row>
    <row r="766" spans="1:16" s="63" customFormat="1" ht="12" x14ac:dyDescent="0.2">
      <c r="A766" s="427" t="s">
        <v>11915</v>
      </c>
      <c r="B766" s="423"/>
      <c r="C766" s="423" t="s">
        <v>252</v>
      </c>
      <c r="D766" s="423" t="s">
        <v>19963</v>
      </c>
      <c r="E766" s="427"/>
      <c r="F766" s="427" t="s">
        <v>11914</v>
      </c>
      <c r="G766" s="423" t="s">
        <v>19571</v>
      </c>
      <c r="H766" s="467" t="s">
        <v>8559</v>
      </c>
      <c r="I766" s="427">
        <v>370</v>
      </c>
      <c r="J766" s="423">
        <v>394</v>
      </c>
      <c r="K766" s="423">
        <v>281</v>
      </c>
      <c r="L766" s="447">
        <v>-6.0913705583756299E-2</v>
      </c>
      <c r="M766" s="427">
        <v>365</v>
      </c>
      <c r="N766" s="423">
        <v>419</v>
      </c>
      <c r="O766" s="423">
        <v>496</v>
      </c>
      <c r="P766" s="447">
        <v>-0.12887828162291201</v>
      </c>
    </row>
    <row r="767" spans="1:16" s="63" customFormat="1" ht="12" x14ac:dyDescent="0.2">
      <c r="A767" s="427" t="s">
        <v>14003</v>
      </c>
      <c r="B767" s="423"/>
      <c r="C767" s="423" t="s">
        <v>14002</v>
      </c>
      <c r="D767" s="423" t="s">
        <v>20890</v>
      </c>
      <c r="E767" s="427"/>
      <c r="F767" s="427" t="s">
        <v>14001</v>
      </c>
      <c r="G767" s="423" t="s">
        <v>20891</v>
      </c>
      <c r="H767" s="467" t="s">
        <v>8559</v>
      </c>
      <c r="I767" s="427">
        <v>369</v>
      </c>
      <c r="J767" s="423">
        <v>410</v>
      </c>
      <c r="K767" s="423">
        <v>251</v>
      </c>
      <c r="L767" s="447">
        <v>-0.1</v>
      </c>
      <c r="M767" s="427">
        <v>730</v>
      </c>
      <c r="N767" s="423">
        <v>966</v>
      </c>
      <c r="O767" s="423">
        <v>615</v>
      </c>
      <c r="P767" s="447">
        <v>-0.244306418219462</v>
      </c>
    </row>
    <row r="768" spans="1:16" s="63" customFormat="1" ht="12" x14ac:dyDescent="0.2">
      <c r="A768" s="427" t="s">
        <v>12019</v>
      </c>
      <c r="B768" s="423"/>
      <c r="C768" s="423" t="s">
        <v>253</v>
      </c>
      <c r="D768" s="423" t="s">
        <v>17226</v>
      </c>
      <c r="E768" s="427"/>
      <c r="F768" s="427" t="s">
        <v>12018</v>
      </c>
      <c r="G768" s="423" t="s">
        <v>18141</v>
      </c>
      <c r="H768" s="467" t="s">
        <v>8559</v>
      </c>
      <c r="I768" s="427">
        <v>369</v>
      </c>
      <c r="J768" s="423">
        <v>244</v>
      </c>
      <c r="K768" s="423">
        <v>328</v>
      </c>
      <c r="L768" s="447">
        <v>0.51229508196721296</v>
      </c>
      <c r="M768" s="427">
        <v>298</v>
      </c>
      <c r="N768" s="423">
        <v>261</v>
      </c>
      <c r="O768" s="423">
        <v>254</v>
      </c>
      <c r="P768" s="447">
        <v>0.14176245210728</v>
      </c>
    </row>
    <row r="769" spans="1:16" s="63" customFormat="1" ht="12" x14ac:dyDescent="0.2">
      <c r="A769" s="427" t="s">
        <v>13225</v>
      </c>
      <c r="B769" s="423"/>
      <c r="C769" s="423" t="s">
        <v>258</v>
      </c>
      <c r="D769" s="423" t="s">
        <v>20022</v>
      </c>
      <c r="E769" s="427"/>
      <c r="F769" s="427" t="s">
        <v>13224</v>
      </c>
      <c r="G769" s="423" t="s">
        <v>18151</v>
      </c>
      <c r="H769" s="467" t="s">
        <v>8559</v>
      </c>
      <c r="I769" s="427">
        <v>368</v>
      </c>
      <c r="J769" s="423">
        <v>420</v>
      </c>
      <c r="K769" s="423">
        <v>346</v>
      </c>
      <c r="L769" s="447">
        <v>-0.12380952380952399</v>
      </c>
      <c r="M769" s="427">
        <v>287</v>
      </c>
      <c r="N769" s="423">
        <v>296</v>
      </c>
      <c r="O769" s="423">
        <v>254</v>
      </c>
      <c r="P769" s="447">
        <v>-3.04054054054054E-2</v>
      </c>
    </row>
    <row r="770" spans="1:16" s="63" customFormat="1" ht="12" x14ac:dyDescent="0.2">
      <c r="A770" s="427" t="s">
        <v>13570</v>
      </c>
      <c r="B770" s="423"/>
      <c r="C770" s="423" t="s">
        <v>252</v>
      </c>
      <c r="D770" s="423" t="s">
        <v>19773</v>
      </c>
      <c r="E770" s="427"/>
      <c r="F770" s="427" t="s">
        <v>13569</v>
      </c>
      <c r="G770" s="423" t="s">
        <v>19462</v>
      </c>
      <c r="H770" s="467" t="s">
        <v>8559</v>
      </c>
      <c r="I770" s="427">
        <v>367</v>
      </c>
      <c r="J770" s="423">
        <v>209</v>
      </c>
      <c r="K770" s="423">
        <v>226</v>
      </c>
      <c r="L770" s="447">
        <v>0.75598086124401898</v>
      </c>
      <c r="M770" s="427">
        <v>192</v>
      </c>
      <c r="N770" s="423">
        <v>164</v>
      </c>
      <c r="O770" s="423">
        <v>121</v>
      </c>
      <c r="P770" s="447">
        <v>0.17073170731707299</v>
      </c>
    </row>
    <row r="771" spans="1:16" s="63" customFormat="1" ht="12" x14ac:dyDescent="0.2">
      <c r="A771" s="427" t="s">
        <v>12688</v>
      </c>
      <c r="B771" s="423"/>
      <c r="C771" s="423" t="s">
        <v>253</v>
      </c>
      <c r="D771" s="423" t="s">
        <v>20776</v>
      </c>
      <c r="E771" s="427" t="s">
        <v>12686</v>
      </c>
      <c r="F771" s="427"/>
      <c r="G771" s="423" t="s">
        <v>18192</v>
      </c>
      <c r="H771" s="467" t="s">
        <v>8559</v>
      </c>
      <c r="I771" s="427">
        <v>364</v>
      </c>
      <c r="J771" s="423">
        <v>552</v>
      </c>
      <c r="K771" s="423">
        <v>643</v>
      </c>
      <c r="L771" s="447">
        <v>-0.34057971014492699</v>
      </c>
      <c r="M771" s="427">
        <v>1351</v>
      </c>
      <c r="N771" s="423">
        <v>1120</v>
      </c>
      <c r="O771" s="423">
        <v>1055</v>
      </c>
      <c r="P771" s="447">
        <v>0.20624999999999999</v>
      </c>
    </row>
    <row r="772" spans="1:16" s="63" customFormat="1" ht="12" x14ac:dyDescent="0.2">
      <c r="A772" s="427" t="s">
        <v>10904</v>
      </c>
      <c r="B772" s="423"/>
      <c r="C772" s="423" t="s">
        <v>254</v>
      </c>
      <c r="D772" s="423" t="s">
        <v>15847</v>
      </c>
      <c r="E772" s="427"/>
      <c r="F772" s="427" t="s">
        <v>10903</v>
      </c>
      <c r="G772" s="423" t="s">
        <v>15848</v>
      </c>
      <c r="H772" s="467" t="s">
        <v>8559</v>
      </c>
      <c r="I772" s="427">
        <v>364</v>
      </c>
      <c r="J772" s="423">
        <v>361</v>
      </c>
      <c r="K772" s="423">
        <v>277</v>
      </c>
      <c r="L772" s="447">
        <v>8.3102493074791502E-3</v>
      </c>
      <c r="M772" s="427">
        <v>15</v>
      </c>
      <c r="N772" s="423">
        <v>26</v>
      </c>
      <c r="O772" s="423">
        <v>8</v>
      </c>
      <c r="P772" s="447">
        <v>-0.42307692307692302</v>
      </c>
    </row>
    <row r="773" spans="1:16" s="63" customFormat="1" ht="12" x14ac:dyDescent="0.2">
      <c r="A773" s="427" t="s">
        <v>12063</v>
      </c>
      <c r="B773" s="423"/>
      <c r="C773" s="423" t="s">
        <v>250</v>
      </c>
      <c r="D773" s="423" t="s">
        <v>18570</v>
      </c>
      <c r="E773" s="427"/>
      <c r="F773" s="427" t="s">
        <v>12062</v>
      </c>
      <c r="G773" s="423" t="s">
        <v>18158</v>
      </c>
      <c r="H773" s="467" t="s">
        <v>8559</v>
      </c>
      <c r="I773" s="427">
        <v>362</v>
      </c>
      <c r="J773" s="423">
        <v>160</v>
      </c>
      <c r="K773" s="423">
        <v>224</v>
      </c>
      <c r="L773" s="447">
        <v>1.2625</v>
      </c>
      <c r="M773" s="427">
        <v>308</v>
      </c>
      <c r="N773" s="423">
        <v>219</v>
      </c>
      <c r="O773" s="423">
        <v>160</v>
      </c>
      <c r="P773" s="447">
        <v>0.40639269406392697</v>
      </c>
    </row>
    <row r="774" spans="1:16" s="63" customFormat="1" ht="12" x14ac:dyDescent="0.2">
      <c r="A774" s="427" t="s">
        <v>11873</v>
      </c>
      <c r="B774" s="423" t="s">
        <v>11659</v>
      </c>
      <c r="C774" s="423" t="s">
        <v>254</v>
      </c>
      <c r="D774" s="423" t="s">
        <v>18342</v>
      </c>
      <c r="E774" s="427" t="s">
        <v>11871</v>
      </c>
      <c r="F774" s="427"/>
      <c r="G774" s="423" t="s">
        <v>19258</v>
      </c>
      <c r="H774" s="467" t="s">
        <v>8559</v>
      </c>
      <c r="I774" s="427">
        <v>360</v>
      </c>
      <c r="J774" s="423">
        <v>359</v>
      </c>
      <c r="K774" s="423">
        <v>217</v>
      </c>
      <c r="L774" s="447">
        <v>2.7855153203342202E-3</v>
      </c>
      <c r="M774" s="427">
        <v>522</v>
      </c>
      <c r="N774" s="423">
        <v>528</v>
      </c>
      <c r="O774" s="423">
        <v>437</v>
      </c>
      <c r="P774" s="447">
        <v>-1.13636363636364E-2</v>
      </c>
    </row>
    <row r="775" spans="1:16" s="63" customFormat="1" ht="12" x14ac:dyDescent="0.2">
      <c r="A775" s="427" t="s">
        <v>11007</v>
      </c>
      <c r="B775" s="423"/>
      <c r="C775" s="423" t="s">
        <v>252</v>
      </c>
      <c r="D775" s="423" t="s">
        <v>18774</v>
      </c>
      <c r="E775" s="427"/>
      <c r="F775" s="427" t="s">
        <v>11006</v>
      </c>
      <c r="G775" s="423" t="s">
        <v>18775</v>
      </c>
      <c r="H775" s="467" t="s">
        <v>8559</v>
      </c>
      <c r="I775" s="427">
        <v>355</v>
      </c>
      <c r="J775" s="423">
        <v>242</v>
      </c>
      <c r="K775" s="423">
        <v>247</v>
      </c>
      <c r="L775" s="447">
        <v>0.46694214876033102</v>
      </c>
      <c r="M775" s="427">
        <v>231</v>
      </c>
      <c r="N775" s="423">
        <v>192</v>
      </c>
      <c r="O775" s="423">
        <v>150</v>
      </c>
      <c r="P775" s="447">
        <v>0.203125</v>
      </c>
    </row>
    <row r="776" spans="1:16" s="63" customFormat="1" ht="12" x14ac:dyDescent="0.2">
      <c r="A776" s="427" t="s">
        <v>12533</v>
      </c>
      <c r="B776" s="423"/>
      <c r="C776" s="423" t="s">
        <v>371</v>
      </c>
      <c r="D776" s="423" t="s">
        <v>17042</v>
      </c>
      <c r="E776" s="427"/>
      <c r="F776" s="427" t="s">
        <v>12532</v>
      </c>
      <c r="G776" s="423" t="s">
        <v>8796</v>
      </c>
      <c r="H776" s="467" t="s">
        <v>8559</v>
      </c>
      <c r="I776" s="427">
        <v>354</v>
      </c>
      <c r="J776" s="423">
        <v>230</v>
      </c>
      <c r="K776" s="423">
        <v>281</v>
      </c>
      <c r="L776" s="447">
        <v>0.53913043478260902</v>
      </c>
      <c r="M776" s="427">
        <v>834</v>
      </c>
      <c r="N776" s="423">
        <v>682</v>
      </c>
      <c r="O776" s="423">
        <v>573</v>
      </c>
      <c r="P776" s="447">
        <v>0.22287390029325499</v>
      </c>
    </row>
    <row r="777" spans="1:16" s="63" customFormat="1" ht="12" x14ac:dyDescent="0.2">
      <c r="A777" s="427" t="s">
        <v>10613</v>
      </c>
      <c r="B777" s="423"/>
      <c r="C777" s="423" t="s">
        <v>251</v>
      </c>
      <c r="D777" s="423" t="s">
        <v>17667</v>
      </c>
      <c r="E777" s="427"/>
      <c r="F777" s="427" t="s">
        <v>10612</v>
      </c>
      <c r="G777" s="423" t="s">
        <v>17668</v>
      </c>
      <c r="H777" s="467" t="s">
        <v>8559</v>
      </c>
      <c r="I777" s="427">
        <v>353</v>
      </c>
      <c r="J777" s="423">
        <v>298</v>
      </c>
      <c r="K777" s="423">
        <v>0</v>
      </c>
      <c r="L777" s="447">
        <v>0.18456375838926201</v>
      </c>
      <c r="M777" s="427">
        <v>15</v>
      </c>
      <c r="N777" s="423">
        <v>28</v>
      </c>
      <c r="O777" s="423">
        <v>7</v>
      </c>
      <c r="P777" s="447">
        <v>-0.46428571428571402</v>
      </c>
    </row>
    <row r="778" spans="1:16" s="63" customFormat="1" ht="12" x14ac:dyDescent="0.2">
      <c r="A778" s="427" t="s">
        <v>13523</v>
      </c>
      <c r="B778" s="423"/>
      <c r="C778" s="423" t="s">
        <v>14925</v>
      </c>
      <c r="D778" s="423" t="s">
        <v>17777</v>
      </c>
      <c r="E778" s="427"/>
      <c r="F778" s="427" t="s">
        <v>13522</v>
      </c>
      <c r="G778" s="423" t="s">
        <v>17778</v>
      </c>
      <c r="H778" s="467" t="s">
        <v>8559</v>
      </c>
      <c r="I778" s="427">
        <v>351</v>
      </c>
      <c r="J778" s="423">
        <v>406</v>
      </c>
      <c r="K778" s="423">
        <v>37</v>
      </c>
      <c r="L778" s="447">
        <v>-0.135467980295567</v>
      </c>
      <c r="M778" s="427">
        <v>490</v>
      </c>
      <c r="N778" s="423">
        <v>350</v>
      </c>
      <c r="O778" s="423">
        <v>90</v>
      </c>
      <c r="P778" s="447">
        <v>0.4</v>
      </c>
    </row>
    <row r="779" spans="1:16" s="63" customFormat="1" ht="12" x14ac:dyDescent="0.2">
      <c r="A779" s="427" t="s">
        <v>12469</v>
      </c>
      <c r="B779" s="423"/>
      <c r="C779" s="423" t="s">
        <v>254</v>
      </c>
      <c r="D779" s="423" t="s">
        <v>18502</v>
      </c>
      <c r="E779" s="427"/>
      <c r="F779" s="427" t="s">
        <v>12468</v>
      </c>
      <c r="G779" s="423" t="s">
        <v>18178</v>
      </c>
      <c r="H779" s="467" t="s">
        <v>8559</v>
      </c>
      <c r="I779" s="427">
        <v>350</v>
      </c>
      <c r="J779" s="423">
        <v>242</v>
      </c>
      <c r="K779" s="423">
        <v>256</v>
      </c>
      <c r="L779" s="447">
        <v>0.44628099173553698</v>
      </c>
      <c r="M779" s="427">
        <v>283</v>
      </c>
      <c r="N779" s="423">
        <v>189</v>
      </c>
      <c r="O779" s="423">
        <v>181</v>
      </c>
      <c r="P779" s="447">
        <v>0.49735449735449699</v>
      </c>
    </row>
    <row r="780" spans="1:16" s="63" customFormat="1" ht="12" x14ac:dyDescent="0.2">
      <c r="A780" s="427" t="s">
        <v>11980</v>
      </c>
      <c r="B780" s="423"/>
      <c r="C780" s="423" t="s">
        <v>249</v>
      </c>
      <c r="D780" s="423" t="s">
        <v>18593</v>
      </c>
      <c r="E780" s="427"/>
      <c r="F780" s="427" t="s">
        <v>11979</v>
      </c>
      <c r="G780" s="423" t="s">
        <v>18194</v>
      </c>
      <c r="H780" s="467" t="s">
        <v>8559</v>
      </c>
      <c r="I780" s="427">
        <v>349</v>
      </c>
      <c r="J780" s="423">
        <v>340</v>
      </c>
      <c r="K780" s="423">
        <v>478</v>
      </c>
      <c r="L780" s="447">
        <v>2.6470588235293999E-2</v>
      </c>
      <c r="M780" s="427">
        <v>72</v>
      </c>
      <c r="N780" s="423">
        <v>70</v>
      </c>
      <c r="O780" s="423">
        <v>38</v>
      </c>
      <c r="P780" s="447">
        <v>2.8571428571428501E-2</v>
      </c>
    </row>
    <row r="781" spans="1:16" s="63" customFormat="1" ht="12" x14ac:dyDescent="0.2">
      <c r="A781" s="427" t="s">
        <v>13065</v>
      </c>
      <c r="B781" s="423"/>
      <c r="C781" s="423" t="s">
        <v>252</v>
      </c>
      <c r="D781" s="423" t="s">
        <v>17204</v>
      </c>
      <c r="E781" s="427"/>
      <c r="F781" s="427" t="s">
        <v>13064</v>
      </c>
      <c r="G781" s="423" t="s">
        <v>19497</v>
      </c>
      <c r="H781" s="467" t="s">
        <v>8559</v>
      </c>
      <c r="I781" s="427">
        <v>348</v>
      </c>
      <c r="J781" s="423">
        <v>421</v>
      </c>
      <c r="K781" s="423">
        <v>301</v>
      </c>
      <c r="L781" s="447">
        <v>-0.17339667458432301</v>
      </c>
      <c r="M781" s="427">
        <v>185</v>
      </c>
      <c r="N781" s="423">
        <v>200</v>
      </c>
      <c r="O781" s="423">
        <v>172</v>
      </c>
      <c r="P781" s="447">
        <v>-7.4999999999999997E-2</v>
      </c>
    </row>
    <row r="782" spans="1:16" s="63" customFormat="1" ht="12" x14ac:dyDescent="0.2">
      <c r="A782" s="427" t="s">
        <v>14681</v>
      </c>
      <c r="B782" s="423" t="s">
        <v>9414</v>
      </c>
      <c r="C782" s="423" t="s">
        <v>253</v>
      </c>
      <c r="D782" s="423" t="s">
        <v>20766</v>
      </c>
      <c r="E782" s="427"/>
      <c r="F782" s="427" t="s">
        <v>14680</v>
      </c>
      <c r="G782" s="423" t="s">
        <v>20123</v>
      </c>
      <c r="H782" s="467" t="s">
        <v>8559</v>
      </c>
      <c r="I782" s="427">
        <v>347</v>
      </c>
      <c r="J782" s="423">
        <v>237</v>
      </c>
      <c r="K782" s="423">
        <v>82</v>
      </c>
      <c r="L782" s="447">
        <v>0.46413502109704702</v>
      </c>
      <c r="M782" s="427">
        <v>2508</v>
      </c>
      <c r="N782" s="423">
        <v>2160</v>
      </c>
      <c r="O782" s="423">
        <v>1640</v>
      </c>
      <c r="P782" s="447">
        <v>0.16111111111111101</v>
      </c>
    </row>
    <row r="783" spans="1:16" s="63" customFormat="1" ht="12" x14ac:dyDescent="0.2">
      <c r="A783" s="427" t="s">
        <v>12531</v>
      </c>
      <c r="B783" s="423"/>
      <c r="C783" s="423" t="s">
        <v>250</v>
      </c>
      <c r="D783" s="423" t="s">
        <v>12369</v>
      </c>
      <c r="E783" s="427"/>
      <c r="F783" s="427" t="s">
        <v>12530</v>
      </c>
      <c r="G783" s="423" t="s">
        <v>208</v>
      </c>
      <c r="H783" s="467" t="s">
        <v>8559</v>
      </c>
      <c r="I783" s="427">
        <v>346</v>
      </c>
      <c r="J783" s="423">
        <v>489</v>
      </c>
      <c r="K783" s="423">
        <v>391</v>
      </c>
      <c r="L783" s="447">
        <v>-0.29243353783231102</v>
      </c>
      <c r="M783" s="427">
        <v>406</v>
      </c>
      <c r="N783" s="423">
        <v>408</v>
      </c>
      <c r="O783" s="423">
        <v>382</v>
      </c>
      <c r="P783" s="447">
        <v>-4.9019607843137098E-3</v>
      </c>
    </row>
    <row r="784" spans="1:16" s="63" customFormat="1" ht="12" x14ac:dyDescent="0.2">
      <c r="A784" s="427" t="s">
        <v>11252</v>
      </c>
      <c r="B784" s="423"/>
      <c r="C784" s="423" t="s">
        <v>255</v>
      </c>
      <c r="D784" s="423" t="s">
        <v>18722</v>
      </c>
      <c r="E784" s="427"/>
      <c r="F784" s="427" t="s">
        <v>11251</v>
      </c>
      <c r="G784" s="423" t="s">
        <v>8957</v>
      </c>
      <c r="H784" s="467" t="s">
        <v>8559</v>
      </c>
      <c r="I784" s="427">
        <v>344</v>
      </c>
      <c r="J784" s="423">
        <v>213</v>
      </c>
      <c r="K784" s="423">
        <v>143</v>
      </c>
      <c r="L784" s="447">
        <v>0.61502347417840397</v>
      </c>
      <c r="M784" s="427">
        <v>177</v>
      </c>
      <c r="N784" s="423">
        <v>185</v>
      </c>
      <c r="O784" s="423">
        <v>98</v>
      </c>
      <c r="P784" s="447">
        <v>-4.3243243243243197E-2</v>
      </c>
    </row>
    <row r="785" spans="1:16" s="63" customFormat="1" ht="12" x14ac:dyDescent="0.2">
      <c r="A785" s="427" t="s">
        <v>12329</v>
      </c>
      <c r="B785" s="423"/>
      <c r="C785" s="423" t="s">
        <v>250</v>
      </c>
      <c r="D785" s="423" t="s">
        <v>17159</v>
      </c>
      <c r="E785" s="427"/>
      <c r="F785" s="427" t="s">
        <v>12328</v>
      </c>
      <c r="G785" s="423" t="s">
        <v>17160</v>
      </c>
      <c r="H785" s="467" t="s">
        <v>8559</v>
      </c>
      <c r="I785" s="427">
        <v>343</v>
      </c>
      <c r="J785" s="423">
        <v>235</v>
      </c>
      <c r="K785" s="423">
        <v>173</v>
      </c>
      <c r="L785" s="447">
        <v>0.45957446808510599</v>
      </c>
      <c r="M785" s="427">
        <v>421</v>
      </c>
      <c r="N785" s="423">
        <v>345</v>
      </c>
      <c r="O785" s="423">
        <v>291</v>
      </c>
      <c r="P785" s="447">
        <v>0.22028985507246401</v>
      </c>
    </row>
    <row r="786" spans="1:16" s="63" customFormat="1" ht="12" x14ac:dyDescent="0.2">
      <c r="A786" s="427" t="s">
        <v>13360</v>
      </c>
      <c r="B786" s="423"/>
      <c r="C786" s="423" t="s">
        <v>251</v>
      </c>
      <c r="D786" s="423" t="s">
        <v>18481</v>
      </c>
      <c r="E786" s="427"/>
      <c r="F786" s="427" t="s">
        <v>13359</v>
      </c>
      <c r="G786" s="423" t="s">
        <v>19210</v>
      </c>
      <c r="H786" s="467" t="s">
        <v>8559</v>
      </c>
      <c r="I786" s="427">
        <v>342</v>
      </c>
      <c r="J786" s="423">
        <v>75</v>
      </c>
      <c r="K786" s="423">
        <v>92</v>
      </c>
      <c r="L786" s="447">
        <v>3.56</v>
      </c>
      <c r="M786" s="427">
        <v>364</v>
      </c>
      <c r="N786" s="423">
        <v>327</v>
      </c>
      <c r="O786" s="423">
        <v>277</v>
      </c>
      <c r="P786" s="447">
        <v>0.113149847094801</v>
      </c>
    </row>
    <row r="787" spans="1:16" s="63" customFormat="1" ht="12" x14ac:dyDescent="0.2">
      <c r="A787" s="427" t="s">
        <v>11691</v>
      </c>
      <c r="B787" s="423" t="s">
        <v>11690</v>
      </c>
      <c r="C787" s="423" t="s">
        <v>255</v>
      </c>
      <c r="D787" s="423" t="s">
        <v>21035</v>
      </c>
      <c r="E787" s="427" t="s">
        <v>11689</v>
      </c>
      <c r="F787" s="427"/>
      <c r="G787" s="423" t="s">
        <v>18647</v>
      </c>
      <c r="H787" s="467" t="s">
        <v>8559</v>
      </c>
      <c r="I787" s="427">
        <v>342</v>
      </c>
      <c r="J787" s="423">
        <v>150</v>
      </c>
      <c r="K787" s="423">
        <v>207</v>
      </c>
      <c r="L787" s="447">
        <v>1.28</v>
      </c>
      <c r="M787" s="427">
        <v>761</v>
      </c>
      <c r="N787" s="423">
        <v>854</v>
      </c>
      <c r="O787" s="423">
        <v>676</v>
      </c>
      <c r="P787" s="447">
        <v>-0.108899297423888</v>
      </c>
    </row>
    <row r="788" spans="1:16" s="63" customFormat="1" ht="12" x14ac:dyDescent="0.2">
      <c r="A788" s="427" t="s">
        <v>13956</v>
      </c>
      <c r="B788" s="423" t="s">
        <v>13955</v>
      </c>
      <c r="C788" s="423" t="s">
        <v>263</v>
      </c>
      <c r="D788" s="423" t="s">
        <v>20557</v>
      </c>
      <c r="E788" s="427" t="s">
        <v>13954</v>
      </c>
      <c r="F788" s="427"/>
      <c r="G788" s="423" t="s">
        <v>19216</v>
      </c>
      <c r="H788" s="467" t="s">
        <v>8559</v>
      </c>
      <c r="I788" s="427">
        <v>340</v>
      </c>
      <c r="J788" s="423">
        <v>383</v>
      </c>
      <c r="K788" s="423">
        <v>310</v>
      </c>
      <c r="L788" s="447">
        <v>-0.11227154046997399</v>
      </c>
      <c r="M788" s="427">
        <v>507</v>
      </c>
      <c r="N788" s="423">
        <v>488</v>
      </c>
      <c r="O788" s="423">
        <v>453</v>
      </c>
      <c r="P788" s="447">
        <v>3.8934426229508198E-2</v>
      </c>
    </row>
    <row r="789" spans="1:16" s="63" customFormat="1" ht="12" x14ac:dyDescent="0.2">
      <c r="A789" s="427" t="s">
        <v>10879</v>
      </c>
      <c r="B789" s="423"/>
      <c r="C789" s="423" t="s">
        <v>14925</v>
      </c>
      <c r="D789" s="423" t="s">
        <v>18798</v>
      </c>
      <c r="E789" s="427"/>
      <c r="F789" s="427" t="s">
        <v>10878</v>
      </c>
      <c r="G789" s="423" t="s">
        <v>19510</v>
      </c>
      <c r="H789" s="467" t="s">
        <v>8559</v>
      </c>
      <c r="I789" s="427">
        <v>339</v>
      </c>
      <c r="J789" s="423">
        <v>133</v>
      </c>
      <c r="K789" s="423">
        <v>63</v>
      </c>
      <c r="L789" s="447">
        <v>1.5488721804511301</v>
      </c>
      <c r="M789" s="427">
        <v>397</v>
      </c>
      <c r="N789" s="423">
        <v>282</v>
      </c>
      <c r="O789" s="423">
        <v>207</v>
      </c>
      <c r="P789" s="447">
        <v>0.40780141843971601</v>
      </c>
    </row>
    <row r="790" spans="1:16" s="63" customFormat="1" ht="12" x14ac:dyDescent="0.2">
      <c r="A790" s="427" t="s">
        <v>14130</v>
      </c>
      <c r="B790" s="423"/>
      <c r="C790" s="423" t="s">
        <v>252</v>
      </c>
      <c r="D790" s="423" t="s">
        <v>21180</v>
      </c>
      <c r="E790" s="427"/>
      <c r="F790" s="427" t="s">
        <v>14129</v>
      </c>
      <c r="G790" s="423" t="s">
        <v>19299</v>
      </c>
      <c r="H790" s="467" t="s">
        <v>8559</v>
      </c>
      <c r="I790" s="427">
        <v>338</v>
      </c>
      <c r="J790" s="423">
        <v>269</v>
      </c>
      <c r="K790" s="423">
        <v>257</v>
      </c>
      <c r="L790" s="447">
        <v>0.25650557620817899</v>
      </c>
      <c r="M790" s="427">
        <v>83</v>
      </c>
      <c r="N790" s="423">
        <v>91</v>
      </c>
      <c r="O790" s="423">
        <v>67</v>
      </c>
      <c r="P790" s="447">
        <v>-8.7912087912087905E-2</v>
      </c>
    </row>
    <row r="791" spans="1:16" s="63" customFormat="1" ht="12" x14ac:dyDescent="0.2">
      <c r="A791" s="427" t="s">
        <v>11382</v>
      </c>
      <c r="B791" s="423"/>
      <c r="C791" s="423" t="s">
        <v>252</v>
      </c>
      <c r="D791" s="423" t="s">
        <v>17729</v>
      </c>
      <c r="E791" s="427"/>
      <c r="F791" s="427" t="s">
        <v>11381</v>
      </c>
      <c r="G791" s="423" t="s">
        <v>19427</v>
      </c>
      <c r="H791" s="467" t="s">
        <v>8559</v>
      </c>
      <c r="I791" s="427">
        <v>336</v>
      </c>
      <c r="J791" s="423">
        <v>489</v>
      </c>
      <c r="K791" s="423">
        <v>132</v>
      </c>
      <c r="L791" s="447">
        <v>-0.312883435582822</v>
      </c>
      <c r="M791" s="427">
        <v>184</v>
      </c>
      <c r="N791" s="423">
        <v>173</v>
      </c>
      <c r="O791" s="423">
        <v>72</v>
      </c>
      <c r="P791" s="447">
        <v>6.3583815028901702E-2</v>
      </c>
    </row>
    <row r="792" spans="1:16" s="63" customFormat="1" ht="12" x14ac:dyDescent="0.2">
      <c r="A792" s="427" t="s">
        <v>10548</v>
      </c>
      <c r="B792" s="423"/>
      <c r="C792" s="423" t="s">
        <v>257</v>
      </c>
      <c r="D792" s="423" t="s">
        <v>19860</v>
      </c>
      <c r="E792" s="427"/>
      <c r="F792" s="427" t="s">
        <v>10547</v>
      </c>
      <c r="G792" s="423" t="s">
        <v>19861</v>
      </c>
      <c r="H792" s="467" t="s">
        <v>8559</v>
      </c>
      <c r="I792" s="427">
        <v>336</v>
      </c>
      <c r="J792" s="423">
        <v>324</v>
      </c>
      <c r="K792" s="423">
        <v>179</v>
      </c>
      <c r="L792" s="447">
        <v>3.7037037037037E-2</v>
      </c>
      <c r="M792" s="427">
        <v>2543</v>
      </c>
      <c r="N792" s="423">
        <v>1969</v>
      </c>
      <c r="O792" s="423">
        <v>1727</v>
      </c>
      <c r="P792" s="447">
        <v>0.29151853732859301</v>
      </c>
    </row>
    <row r="793" spans="1:16" s="63" customFormat="1" ht="12" x14ac:dyDescent="0.2">
      <c r="A793" s="427" t="s">
        <v>11038</v>
      </c>
      <c r="B793" s="423"/>
      <c r="C793" s="423" t="s">
        <v>253</v>
      </c>
      <c r="D793" s="423" t="s">
        <v>18767</v>
      </c>
      <c r="E793" s="427"/>
      <c r="F793" s="427" t="s">
        <v>11037</v>
      </c>
      <c r="G793" s="423" t="s">
        <v>18159</v>
      </c>
      <c r="H793" s="467" t="s">
        <v>8559</v>
      </c>
      <c r="I793" s="427">
        <v>333</v>
      </c>
      <c r="J793" s="423">
        <v>272</v>
      </c>
      <c r="K793" s="423">
        <v>182</v>
      </c>
      <c r="L793" s="447">
        <v>0.224264705882353</v>
      </c>
      <c r="M793" s="427">
        <v>158</v>
      </c>
      <c r="N793" s="423">
        <v>193</v>
      </c>
      <c r="O793" s="423">
        <v>94</v>
      </c>
      <c r="P793" s="447">
        <v>-0.181347150259067</v>
      </c>
    </row>
    <row r="794" spans="1:16" s="63" customFormat="1" ht="12" x14ac:dyDescent="0.2">
      <c r="A794" s="427" t="s">
        <v>14093</v>
      </c>
      <c r="B794" s="423"/>
      <c r="C794" s="423" t="s">
        <v>249</v>
      </c>
      <c r="D794" s="423" t="s">
        <v>20157</v>
      </c>
      <c r="E794" s="427"/>
      <c r="F794" s="427" t="s">
        <v>14092</v>
      </c>
      <c r="G794" s="423" t="s">
        <v>18564</v>
      </c>
      <c r="H794" s="467" t="s">
        <v>8559</v>
      </c>
      <c r="I794" s="427">
        <v>330</v>
      </c>
      <c r="J794" s="423">
        <v>297</v>
      </c>
      <c r="K794" s="423">
        <v>167</v>
      </c>
      <c r="L794" s="447">
        <v>0.11111111111111099</v>
      </c>
      <c r="M794" s="427">
        <v>601</v>
      </c>
      <c r="N794" s="423">
        <v>790</v>
      </c>
      <c r="O794" s="423">
        <v>419</v>
      </c>
      <c r="P794" s="447">
        <v>-0.23924050632911401</v>
      </c>
    </row>
    <row r="795" spans="1:16" s="63" customFormat="1" ht="12" x14ac:dyDescent="0.2">
      <c r="A795" s="427" t="s">
        <v>10983</v>
      </c>
      <c r="B795" s="423"/>
      <c r="C795" s="423" t="s">
        <v>14925</v>
      </c>
      <c r="D795" s="423" t="s">
        <v>21157</v>
      </c>
      <c r="E795" s="427"/>
      <c r="F795" s="427" t="s">
        <v>10982</v>
      </c>
      <c r="G795" s="423" t="s">
        <v>18160</v>
      </c>
      <c r="H795" s="467" t="s">
        <v>8559</v>
      </c>
      <c r="I795" s="427">
        <v>330</v>
      </c>
      <c r="J795" s="423">
        <v>222</v>
      </c>
      <c r="K795" s="423">
        <v>204</v>
      </c>
      <c r="L795" s="447">
        <v>0.48648648648648601</v>
      </c>
      <c r="M795" s="427">
        <v>171</v>
      </c>
      <c r="N795" s="423">
        <v>156</v>
      </c>
      <c r="O795" s="423">
        <v>122</v>
      </c>
      <c r="P795" s="447">
        <v>9.6153846153846298E-2</v>
      </c>
    </row>
    <row r="796" spans="1:16" s="63" customFormat="1" ht="12" x14ac:dyDescent="0.2">
      <c r="A796" s="427" t="s">
        <v>13659</v>
      </c>
      <c r="B796" s="423" t="s">
        <v>13651</v>
      </c>
      <c r="C796" s="423" t="s">
        <v>258</v>
      </c>
      <c r="D796" s="423" t="s">
        <v>19750</v>
      </c>
      <c r="E796" s="427" t="s">
        <v>13658</v>
      </c>
      <c r="F796" s="427"/>
      <c r="G796" s="423" t="s">
        <v>19751</v>
      </c>
      <c r="H796" s="467" t="s">
        <v>8559</v>
      </c>
      <c r="I796" s="427">
        <v>329</v>
      </c>
      <c r="J796" s="423">
        <v>456</v>
      </c>
      <c r="K796" s="423">
        <v>544</v>
      </c>
      <c r="L796" s="447">
        <v>-0.27850877192982498</v>
      </c>
      <c r="M796" s="427">
        <v>884</v>
      </c>
      <c r="N796" s="423">
        <v>929</v>
      </c>
      <c r="O796" s="423">
        <v>701</v>
      </c>
      <c r="P796" s="447">
        <v>-4.8439181916038798E-2</v>
      </c>
    </row>
    <row r="797" spans="1:16" s="63" customFormat="1" ht="12" x14ac:dyDescent="0.2">
      <c r="A797" s="427" t="s">
        <v>13253</v>
      </c>
      <c r="B797" s="423" t="s">
        <v>12119</v>
      </c>
      <c r="C797" s="423" t="s">
        <v>251</v>
      </c>
      <c r="D797" s="423" t="s">
        <v>21020</v>
      </c>
      <c r="E797" s="427" t="s">
        <v>13252</v>
      </c>
      <c r="F797" s="427"/>
      <c r="G797" s="423" t="s">
        <v>18641</v>
      </c>
      <c r="H797" s="467" t="s">
        <v>8559</v>
      </c>
      <c r="I797" s="427">
        <v>321</v>
      </c>
      <c r="J797" s="423">
        <v>171</v>
      </c>
      <c r="K797" s="423">
        <v>116</v>
      </c>
      <c r="L797" s="447">
        <v>0.87719298245613997</v>
      </c>
      <c r="M797" s="427">
        <v>669</v>
      </c>
      <c r="N797" s="423">
        <v>534</v>
      </c>
      <c r="O797" s="423">
        <v>221</v>
      </c>
      <c r="P797" s="447">
        <v>0.25280898876404501</v>
      </c>
    </row>
    <row r="798" spans="1:16" s="63" customFormat="1" ht="12" x14ac:dyDescent="0.2">
      <c r="A798" s="427" t="s">
        <v>13075</v>
      </c>
      <c r="B798" s="423"/>
      <c r="C798" s="423" t="s">
        <v>252</v>
      </c>
      <c r="D798" s="423" t="s">
        <v>21126</v>
      </c>
      <c r="E798" s="427"/>
      <c r="F798" s="427" t="s">
        <v>13074</v>
      </c>
      <c r="G798" s="423" t="s">
        <v>19454</v>
      </c>
      <c r="H798" s="467" t="s">
        <v>8559</v>
      </c>
      <c r="I798" s="427">
        <v>321</v>
      </c>
      <c r="J798" s="423">
        <v>328</v>
      </c>
      <c r="K798" s="423">
        <v>205</v>
      </c>
      <c r="L798" s="447">
        <v>-2.13414634146342E-2</v>
      </c>
      <c r="M798" s="427">
        <v>328</v>
      </c>
      <c r="N798" s="423">
        <v>341</v>
      </c>
      <c r="O798" s="423">
        <v>216</v>
      </c>
      <c r="P798" s="447">
        <v>-3.81231671554252E-2</v>
      </c>
    </row>
    <row r="799" spans="1:16" s="63" customFormat="1" ht="12" x14ac:dyDescent="0.2">
      <c r="A799" s="427" t="s">
        <v>11094</v>
      </c>
      <c r="B799" s="423"/>
      <c r="C799" s="423" t="s">
        <v>252</v>
      </c>
      <c r="D799" s="423" t="s">
        <v>18757</v>
      </c>
      <c r="E799" s="427"/>
      <c r="F799" s="427" t="s">
        <v>11093</v>
      </c>
      <c r="G799" s="423" t="s">
        <v>18169</v>
      </c>
      <c r="H799" s="467" t="s">
        <v>8559</v>
      </c>
      <c r="I799" s="427">
        <v>320</v>
      </c>
      <c r="J799" s="423">
        <v>410</v>
      </c>
      <c r="K799" s="423">
        <v>68</v>
      </c>
      <c r="L799" s="447">
        <v>-0.219512195121951</v>
      </c>
      <c r="M799" s="427">
        <v>144</v>
      </c>
      <c r="N799" s="423">
        <v>138</v>
      </c>
      <c r="O799" s="423">
        <v>61</v>
      </c>
      <c r="P799" s="447">
        <v>4.3478260869565202E-2</v>
      </c>
    </row>
    <row r="800" spans="1:16" s="63" customFormat="1" ht="12" x14ac:dyDescent="0.2">
      <c r="A800" s="427" t="s">
        <v>10733</v>
      </c>
      <c r="B800" s="423"/>
      <c r="C800" s="423" t="s">
        <v>254</v>
      </c>
      <c r="D800" s="423" t="s">
        <v>21189</v>
      </c>
      <c r="E800" s="427"/>
      <c r="F800" s="427" t="s">
        <v>10732</v>
      </c>
      <c r="G800" s="423" t="s">
        <v>19502</v>
      </c>
      <c r="H800" s="467" t="s">
        <v>8559</v>
      </c>
      <c r="I800" s="427">
        <v>320</v>
      </c>
      <c r="J800" s="423">
        <v>349</v>
      </c>
      <c r="K800" s="423">
        <v>219</v>
      </c>
      <c r="L800" s="447">
        <v>-8.3094555873925405E-2</v>
      </c>
      <c r="M800" s="427">
        <v>168</v>
      </c>
      <c r="N800" s="423">
        <v>148</v>
      </c>
      <c r="O800" s="423">
        <v>146</v>
      </c>
      <c r="P800" s="447">
        <v>0.135135135135135</v>
      </c>
    </row>
    <row r="801" spans="1:16" s="63" customFormat="1" ht="12" x14ac:dyDescent="0.2">
      <c r="A801" s="427" t="s">
        <v>11785</v>
      </c>
      <c r="B801" s="423" t="s">
        <v>9868</v>
      </c>
      <c r="C801" s="423" t="s">
        <v>252</v>
      </c>
      <c r="D801" s="423" t="s">
        <v>18619</v>
      </c>
      <c r="E801" s="427" t="s">
        <v>11784</v>
      </c>
      <c r="F801" s="427"/>
      <c r="G801" s="423" t="s">
        <v>19221</v>
      </c>
      <c r="H801" s="467" t="s">
        <v>8559</v>
      </c>
      <c r="I801" s="427">
        <v>316</v>
      </c>
      <c r="J801" s="423">
        <v>215</v>
      </c>
      <c r="K801" s="423">
        <v>103</v>
      </c>
      <c r="L801" s="447">
        <v>0.46976744186046498</v>
      </c>
      <c r="M801" s="427">
        <v>1451</v>
      </c>
      <c r="N801" s="423">
        <v>1158</v>
      </c>
      <c r="O801" s="423">
        <v>983</v>
      </c>
      <c r="P801" s="447">
        <v>0.25302245250431799</v>
      </c>
    </row>
    <row r="802" spans="1:16" s="63" customFormat="1" ht="12" x14ac:dyDescent="0.2">
      <c r="A802" s="427" t="s">
        <v>11256</v>
      </c>
      <c r="B802" s="423"/>
      <c r="C802" s="423" t="s">
        <v>249</v>
      </c>
      <c r="D802" s="423" t="s">
        <v>18721</v>
      </c>
      <c r="E802" s="427"/>
      <c r="F802" s="427" t="s">
        <v>11255</v>
      </c>
      <c r="G802" s="423" t="s">
        <v>19392</v>
      </c>
      <c r="H802" s="467" t="s">
        <v>8559</v>
      </c>
      <c r="I802" s="427">
        <v>316</v>
      </c>
      <c r="J802" s="423">
        <v>202</v>
      </c>
      <c r="K802" s="423">
        <v>219</v>
      </c>
      <c r="L802" s="447">
        <v>0.56435643564356397</v>
      </c>
      <c r="M802" s="427">
        <v>537</v>
      </c>
      <c r="N802" s="423">
        <v>561</v>
      </c>
      <c r="O802" s="423">
        <v>411</v>
      </c>
      <c r="P802" s="447">
        <v>-4.2780748663101602E-2</v>
      </c>
    </row>
    <row r="803" spans="1:16" s="63" customFormat="1" ht="12" x14ac:dyDescent="0.2">
      <c r="A803" s="427" t="s">
        <v>17999</v>
      </c>
      <c r="B803" s="423"/>
      <c r="C803" s="423" t="s">
        <v>255</v>
      </c>
      <c r="D803" s="423" t="s">
        <v>20024</v>
      </c>
      <c r="E803" s="427"/>
      <c r="F803" s="427" t="s">
        <v>18000</v>
      </c>
      <c r="G803" s="423" t="s">
        <v>20025</v>
      </c>
      <c r="H803" s="467" t="s">
        <v>8559</v>
      </c>
      <c r="I803" s="427">
        <v>315</v>
      </c>
      <c r="J803" s="423">
        <v>153</v>
      </c>
      <c r="K803" s="423">
        <v>193</v>
      </c>
      <c r="L803" s="447">
        <v>1.0588235294117601</v>
      </c>
      <c r="M803" s="427">
        <v>483</v>
      </c>
      <c r="N803" s="423">
        <v>458</v>
      </c>
      <c r="O803" s="423">
        <v>292</v>
      </c>
      <c r="P803" s="447">
        <v>5.4585152838427999E-2</v>
      </c>
    </row>
    <row r="804" spans="1:16" s="63" customFormat="1" ht="12" x14ac:dyDescent="0.2">
      <c r="A804" s="427" t="s">
        <v>10597</v>
      </c>
      <c r="B804" s="423"/>
      <c r="C804" s="423" t="s">
        <v>254</v>
      </c>
      <c r="D804" s="423" t="s">
        <v>21829</v>
      </c>
      <c r="E804" s="427"/>
      <c r="F804" s="427" t="s">
        <v>10596</v>
      </c>
      <c r="G804" s="423" t="s">
        <v>13035</v>
      </c>
      <c r="H804" s="467" t="s">
        <v>8559</v>
      </c>
      <c r="I804" s="427">
        <v>314</v>
      </c>
      <c r="J804" s="423">
        <v>139</v>
      </c>
      <c r="K804" s="423">
        <v>167</v>
      </c>
      <c r="L804" s="447">
        <v>1.2589928057554001</v>
      </c>
      <c r="M804" s="427">
        <v>98</v>
      </c>
      <c r="N804" s="423">
        <v>103</v>
      </c>
      <c r="O804" s="423">
        <v>54</v>
      </c>
      <c r="P804" s="447">
        <v>-4.85436893203883E-2</v>
      </c>
    </row>
    <row r="805" spans="1:16" s="63" customFormat="1" ht="12" x14ac:dyDescent="0.2">
      <c r="A805" s="427" t="s">
        <v>11541</v>
      </c>
      <c r="B805" s="423"/>
      <c r="C805" s="423" t="s">
        <v>372</v>
      </c>
      <c r="D805" s="423" t="s">
        <v>8788</v>
      </c>
      <c r="E805" s="427"/>
      <c r="F805" s="427" t="s">
        <v>11540</v>
      </c>
      <c r="G805" s="423" t="s">
        <v>223</v>
      </c>
      <c r="H805" s="467" t="s">
        <v>8559</v>
      </c>
      <c r="I805" s="427">
        <v>312</v>
      </c>
      <c r="J805" s="423">
        <v>45</v>
      </c>
      <c r="K805" s="423">
        <v>7</v>
      </c>
      <c r="L805" s="447">
        <v>5.93333333333333</v>
      </c>
      <c r="M805" s="427">
        <v>131</v>
      </c>
      <c r="N805" s="423">
        <v>5</v>
      </c>
      <c r="O805" s="423">
        <v>0</v>
      </c>
      <c r="P805" s="447">
        <v>25.2</v>
      </c>
    </row>
    <row r="806" spans="1:16" s="63" customFormat="1" ht="12" x14ac:dyDescent="0.2">
      <c r="A806" s="427" t="s">
        <v>11190</v>
      </c>
      <c r="B806" s="423"/>
      <c r="C806" s="423" t="s">
        <v>249</v>
      </c>
      <c r="D806" s="423" t="s">
        <v>21784</v>
      </c>
      <c r="E806" s="427"/>
      <c r="F806" s="427" t="s">
        <v>11189</v>
      </c>
      <c r="G806" s="423" t="s">
        <v>20612</v>
      </c>
      <c r="H806" s="467" t="s">
        <v>8559</v>
      </c>
      <c r="I806" s="427">
        <v>312</v>
      </c>
      <c r="J806" s="423">
        <v>334</v>
      </c>
      <c r="K806" s="423">
        <v>327</v>
      </c>
      <c r="L806" s="447">
        <v>-6.5868263473053898E-2</v>
      </c>
      <c r="M806" s="427">
        <v>105</v>
      </c>
      <c r="N806" s="423">
        <v>89</v>
      </c>
      <c r="O806" s="423">
        <v>38</v>
      </c>
      <c r="P806" s="447">
        <v>0.17977528089887601</v>
      </c>
    </row>
    <row r="807" spans="1:16" s="63" customFormat="1" ht="12" x14ac:dyDescent="0.2">
      <c r="A807" s="427" t="s">
        <v>12517</v>
      </c>
      <c r="B807" s="423"/>
      <c r="C807" s="423" t="s">
        <v>258</v>
      </c>
      <c r="D807" s="423" t="s">
        <v>8788</v>
      </c>
      <c r="E807" s="427"/>
      <c r="F807" s="427" t="s">
        <v>12516</v>
      </c>
      <c r="G807" s="423" t="s">
        <v>223</v>
      </c>
      <c r="H807" s="467" t="s">
        <v>8559</v>
      </c>
      <c r="I807" s="427">
        <v>311</v>
      </c>
      <c r="J807" s="423">
        <v>424</v>
      </c>
      <c r="K807" s="423">
        <v>274</v>
      </c>
      <c r="L807" s="447">
        <v>-0.26650943396226401</v>
      </c>
      <c r="M807" s="427">
        <v>5</v>
      </c>
      <c r="N807" s="423">
        <v>6</v>
      </c>
      <c r="O807" s="423">
        <v>5</v>
      </c>
      <c r="P807" s="447">
        <v>-0.16666666666666699</v>
      </c>
    </row>
    <row r="808" spans="1:16" s="63" customFormat="1" ht="12" x14ac:dyDescent="0.2">
      <c r="A808" s="427" t="s">
        <v>10546</v>
      </c>
      <c r="B808" s="423"/>
      <c r="C808" s="423" t="s">
        <v>252</v>
      </c>
      <c r="D808" s="423" t="s">
        <v>20658</v>
      </c>
      <c r="E808" s="427"/>
      <c r="F808" s="427" t="s">
        <v>10545</v>
      </c>
      <c r="G808" s="423" t="s">
        <v>20659</v>
      </c>
      <c r="H808" s="467" t="s">
        <v>8559</v>
      </c>
      <c r="I808" s="427">
        <v>311</v>
      </c>
      <c r="J808" s="423">
        <v>206</v>
      </c>
      <c r="K808" s="423">
        <v>217</v>
      </c>
      <c r="L808" s="447">
        <v>0.509708737864078</v>
      </c>
      <c r="M808" s="427">
        <v>142</v>
      </c>
      <c r="N808" s="423">
        <v>130</v>
      </c>
      <c r="O808" s="423">
        <v>77</v>
      </c>
      <c r="P808" s="447">
        <v>9.2307692307692202E-2</v>
      </c>
    </row>
    <row r="809" spans="1:16" s="63" customFormat="1" ht="12" x14ac:dyDescent="0.2">
      <c r="A809" s="427" t="s">
        <v>11104</v>
      </c>
      <c r="B809" s="423"/>
      <c r="C809" s="423" t="s">
        <v>255</v>
      </c>
      <c r="D809" s="423" t="s">
        <v>18753</v>
      </c>
      <c r="E809" s="427"/>
      <c r="F809" s="427" t="s">
        <v>11103</v>
      </c>
      <c r="G809" s="423" t="s">
        <v>18161</v>
      </c>
      <c r="H809" s="467" t="s">
        <v>8559</v>
      </c>
      <c r="I809" s="427">
        <v>310</v>
      </c>
      <c r="J809" s="423">
        <v>223</v>
      </c>
      <c r="K809" s="423">
        <v>299</v>
      </c>
      <c r="L809" s="447">
        <v>0.39013452914798202</v>
      </c>
      <c r="M809" s="427">
        <v>18</v>
      </c>
      <c r="N809" s="423">
        <v>28</v>
      </c>
      <c r="O809" s="423">
        <v>8</v>
      </c>
      <c r="P809" s="447">
        <v>-0.35714285714285698</v>
      </c>
    </row>
    <row r="810" spans="1:16" s="63" customFormat="1" ht="12" x14ac:dyDescent="0.2">
      <c r="A810" s="427" t="s">
        <v>13550</v>
      </c>
      <c r="B810" s="423"/>
      <c r="C810" s="423" t="s">
        <v>254</v>
      </c>
      <c r="D810" s="423" t="s">
        <v>17808</v>
      </c>
      <c r="E810" s="427"/>
      <c r="F810" s="427" t="s">
        <v>13549</v>
      </c>
      <c r="G810" s="423" t="s">
        <v>19392</v>
      </c>
      <c r="H810" s="467" t="s">
        <v>8559</v>
      </c>
      <c r="I810" s="427">
        <v>309</v>
      </c>
      <c r="J810" s="423">
        <v>195</v>
      </c>
      <c r="K810" s="423">
        <v>112</v>
      </c>
      <c r="L810" s="447">
        <v>0.58461538461538498</v>
      </c>
      <c r="M810" s="427">
        <v>152</v>
      </c>
      <c r="N810" s="423">
        <v>147</v>
      </c>
      <c r="O810" s="423">
        <v>104</v>
      </c>
      <c r="P810" s="447">
        <v>3.4013605442176902E-2</v>
      </c>
    </row>
    <row r="811" spans="1:16" s="63" customFormat="1" ht="12" x14ac:dyDescent="0.2">
      <c r="A811" s="427" t="s">
        <v>11703</v>
      </c>
      <c r="B811" s="423" t="s">
        <v>10225</v>
      </c>
      <c r="C811" s="423" t="s">
        <v>249</v>
      </c>
      <c r="D811" s="423" t="s">
        <v>21031</v>
      </c>
      <c r="E811" s="427" t="s">
        <v>11702</v>
      </c>
      <c r="F811" s="427"/>
      <c r="G811" s="423" t="s">
        <v>18151</v>
      </c>
      <c r="H811" s="467" t="s">
        <v>8559</v>
      </c>
      <c r="I811" s="427">
        <v>306</v>
      </c>
      <c r="J811" s="423">
        <v>279</v>
      </c>
      <c r="K811" s="423">
        <v>209</v>
      </c>
      <c r="L811" s="447">
        <v>9.6774193548386997E-2</v>
      </c>
      <c r="M811" s="427">
        <v>55</v>
      </c>
      <c r="N811" s="423">
        <v>77</v>
      </c>
      <c r="O811" s="423">
        <v>38</v>
      </c>
      <c r="P811" s="447">
        <v>-0.28571428571428598</v>
      </c>
    </row>
    <row r="812" spans="1:16" s="63" customFormat="1" ht="12" x14ac:dyDescent="0.2">
      <c r="A812" s="427" t="s">
        <v>10790</v>
      </c>
      <c r="B812" s="423"/>
      <c r="C812" s="423" t="s">
        <v>253</v>
      </c>
      <c r="D812" s="423" t="s">
        <v>18407</v>
      </c>
      <c r="E812" s="427"/>
      <c r="F812" s="427" t="s">
        <v>10789</v>
      </c>
      <c r="G812" s="423" t="s">
        <v>19529</v>
      </c>
      <c r="H812" s="467" t="s">
        <v>8559</v>
      </c>
      <c r="I812" s="427">
        <v>306</v>
      </c>
      <c r="J812" s="423">
        <v>197</v>
      </c>
      <c r="K812" s="423">
        <v>254</v>
      </c>
      <c r="L812" s="447">
        <v>0.55329949238578702</v>
      </c>
      <c r="M812" s="427">
        <v>280</v>
      </c>
      <c r="N812" s="423">
        <v>332</v>
      </c>
      <c r="O812" s="423">
        <v>354</v>
      </c>
      <c r="P812" s="447">
        <v>-0.156626506024096</v>
      </c>
    </row>
    <row r="813" spans="1:16" s="63" customFormat="1" ht="12" x14ac:dyDescent="0.2">
      <c r="A813" s="427" t="s">
        <v>11503</v>
      </c>
      <c r="B813" s="423"/>
      <c r="C813" s="423" t="s">
        <v>253</v>
      </c>
      <c r="D813" s="423" t="s">
        <v>21758</v>
      </c>
      <c r="E813" s="427"/>
      <c r="F813" s="427" t="s">
        <v>11502</v>
      </c>
      <c r="G813" s="423" t="s">
        <v>18174</v>
      </c>
      <c r="H813" s="467" t="s">
        <v>8559</v>
      </c>
      <c r="I813" s="427">
        <v>305</v>
      </c>
      <c r="J813" s="423">
        <v>205</v>
      </c>
      <c r="K813" s="423">
        <v>343</v>
      </c>
      <c r="L813" s="447">
        <v>0.48780487804878098</v>
      </c>
      <c r="M813" s="427">
        <v>329</v>
      </c>
      <c r="N813" s="423">
        <v>287</v>
      </c>
      <c r="O813" s="423">
        <v>252</v>
      </c>
      <c r="P813" s="447">
        <v>0.146341463414634</v>
      </c>
    </row>
    <row r="814" spans="1:16" s="63" customFormat="1" ht="12" x14ac:dyDescent="0.2">
      <c r="A814" s="427" t="s">
        <v>12565</v>
      </c>
      <c r="B814" s="423"/>
      <c r="C814" s="423" t="s">
        <v>257</v>
      </c>
      <c r="D814" s="423" t="s">
        <v>18490</v>
      </c>
      <c r="E814" s="427"/>
      <c r="F814" s="427" t="s">
        <v>12564</v>
      </c>
      <c r="G814" s="423" t="s">
        <v>19217</v>
      </c>
      <c r="H814" s="467" t="s">
        <v>8559</v>
      </c>
      <c r="I814" s="427">
        <v>304</v>
      </c>
      <c r="J814" s="423">
        <v>298</v>
      </c>
      <c r="K814" s="423">
        <v>297</v>
      </c>
      <c r="L814" s="447">
        <v>2.01342281879195E-2</v>
      </c>
      <c r="M814" s="427">
        <v>147</v>
      </c>
      <c r="N814" s="423">
        <v>132</v>
      </c>
      <c r="O814" s="423">
        <v>101</v>
      </c>
      <c r="P814" s="447">
        <v>0.11363636363636399</v>
      </c>
    </row>
    <row r="815" spans="1:16" s="63" customFormat="1" ht="12" x14ac:dyDescent="0.2">
      <c r="A815" s="427" t="s">
        <v>11406</v>
      </c>
      <c r="B815" s="423"/>
      <c r="C815" s="423" t="s">
        <v>257</v>
      </c>
      <c r="D815" s="423" t="s">
        <v>21773</v>
      </c>
      <c r="E815" s="427"/>
      <c r="F815" s="427" t="s">
        <v>11405</v>
      </c>
      <c r="G815" s="423" t="s">
        <v>18244</v>
      </c>
      <c r="H815" s="467" t="s">
        <v>8559</v>
      </c>
      <c r="I815" s="427">
        <v>304</v>
      </c>
      <c r="J815" s="423">
        <v>317</v>
      </c>
      <c r="K815" s="423">
        <v>53</v>
      </c>
      <c r="L815" s="447">
        <v>-4.1009463722397402E-2</v>
      </c>
      <c r="M815" s="427">
        <v>150</v>
      </c>
      <c r="N815" s="423">
        <v>132</v>
      </c>
      <c r="O815" s="423">
        <v>88</v>
      </c>
      <c r="P815" s="447">
        <v>0.13636363636363599</v>
      </c>
    </row>
    <row r="816" spans="1:16" s="63" customFormat="1" ht="12" x14ac:dyDescent="0.2">
      <c r="A816" s="427" t="s">
        <v>12774</v>
      </c>
      <c r="B816" s="423"/>
      <c r="C816" s="423" t="s">
        <v>249</v>
      </c>
      <c r="D816" s="423" t="s">
        <v>21530</v>
      </c>
      <c r="E816" s="427" t="s">
        <v>12773</v>
      </c>
      <c r="F816" s="427"/>
      <c r="G816" s="423" t="s">
        <v>21531</v>
      </c>
      <c r="H816" s="467" t="s">
        <v>8559</v>
      </c>
      <c r="I816" s="427">
        <v>303</v>
      </c>
      <c r="J816" s="423">
        <v>500</v>
      </c>
      <c r="K816" s="423">
        <v>573</v>
      </c>
      <c r="L816" s="447">
        <v>-0.39400000000000002</v>
      </c>
      <c r="M816" s="427">
        <v>1735</v>
      </c>
      <c r="N816" s="423">
        <v>1512</v>
      </c>
      <c r="O816" s="423">
        <v>1390</v>
      </c>
      <c r="P816" s="447">
        <v>0.147486772486773</v>
      </c>
    </row>
    <row r="817" spans="1:16" s="63" customFormat="1" ht="12" x14ac:dyDescent="0.2">
      <c r="A817" s="427" t="s">
        <v>11721</v>
      </c>
      <c r="B817" s="423" t="s">
        <v>9502</v>
      </c>
      <c r="C817" s="423" t="s">
        <v>252</v>
      </c>
      <c r="D817" s="423" t="s">
        <v>18640</v>
      </c>
      <c r="E817" s="427" t="s">
        <v>11720</v>
      </c>
      <c r="F817" s="427"/>
      <c r="G817" s="423" t="s">
        <v>19356</v>
      </c>
      <c r="H817" s="467" t="s">
        <v>8559</v>
      </c>
      <c r="I817" s="427">
        <v>302</v>
      </c>
      <c r="J817" s="423">
        <v>228</v>
      </c>
      <c r="K817" s="423">
        <v>77</v>
      </c>
      <c r="L817" s="447">
        <v>0.324561403508772</v>
      </c>
      <c r="M817" s="427">
        <v>852</v>
      </c>
      <c r="N817" s="423">
        <v>721</v>
      </c>
      <c r="O817" s="423">
        <v>444</v>
      </c>
      <c r="P817" s="447">
        <v>0.18169209431345301</v>
      </c>
    </row>
    <row r="818" spans="1:16" s="63" customFormat="1" ht="12" x14ac:dyDescent="0.2">
      <c r="A818" s="427" t="s">
        <v>13853</v>
      </c>
      <c r="B818" s="423"/>
      <c r="C818" s="423" t="s">
        <v>254</v>
      </c>
      <c r="D818" s="423" t="s">
        <v>17174</v>
      </c>
      <c r="E818" s="427"/>
      <c r="F818" s="427" t="s">
        <v>13852</v>
      </c>
      <c r="G818" s="423" t="s">
        <v>19196</v>
      </c>
      <c r="H818" s="467" t="s">
        <v>8559</v>
      </c>
      <c r="I818" s="427">
        <v>302</v>
      </c>
      <c r="J818" s="423">
        <v>250</v>
      </c>
      <c r="K818" s="423">
        <v>155</v>
      </c>
      <c r="L818" s="447">
        <v>0.20799999999999999</v>
      </c>
      <c r="M818" s="427">
        <v>130</v>
      </c>
      <c r="N818" s="423">
        <v>99</v>
      </c>
      <c r="O818" s="423">
        <v>78</v>
      </c>
      <c r="P818" s="447">
        <v>0.31313131313131298</v>
      </c>
    </row>
    <row r="819" spans="1:16" s="63" customFormat="1" ht="12" x14ac:dyDescent="0.2">
      <c r="A819" s="427" t="s">
        <v>14781</v>
      </c>
      <c r="B819" s="423" t="s">
        <v>9414</v>
      </c>
      <c r="C819" s="423" t="s">
        <v>253</v>
      </c>
      <c r="D819" s="423" t="s">
        <v>20762</v>
      </c>
      <c r="E819" s="427"/>
      <c r="F819" s="427" t="s">
        <v>14780</v>
      </c>
      <c r="G819" s="423" t="s">
        <v>20763</v>
      </c>
      <c r="H819" s="467" t="s">
        <v>8559</v>
      </c>
      <c r="I819" s="427">
        <v>301</v>
      </c>
      <c r="J819" s="423">
        <v>274</v>
      </c>
      <c r="K819" s="423">
        <v>195</v>
      </c>
      <c r="L819" s="447">
        <v>9.8540145985401395E-2</v>
      </c>
      <c r="M819" s="427">
        <v>5142</v>
      </c>
      <c r="N819" s="423">
        <v>4696</v>
      </c>
      <c r="O819" s="423">
        <v>3643</v>
      </c>
      <c r="P819" s="447">
        <v>9.4974446337308296E-2</v>
      </c>
    </row>
    <row r="820" spans="1:16" s="63" customFormat="1" ht="12" x14ac:dyDescent="0.2">
      <c r="A820" s="427" t="s">
        <v>12782</v>
      </c>
      <c r="B820" s="423"/>
      <c r="C820" s="423" t="s">
        <v>252</v>
      </c>
      <c r="D820" s="423" t="s">
        <v>17659</v>
      </c>
      <c r="E820" s="427" t="s">
        <v>12781</v>
      </c>
      <c r="F820" s="427"/>
      <c r="G820" s="423" t="s">
        <v>18150</v>
      </c>
      <c r="H820" s="467" t="s">
        <v>8559</v>
      </c>
      <c r="I820" s="427">
        <v>300</v>
      </c>
      <c r="J820" s="423">
        <v>220</v>
      </c>
      <c r="K820" s="423">
        <v>278</v>
      </c>
      <c r="L820" s="447">
        <v>0.36363636363636398</v>
      </c>
      <c r="M820" s="427">
        <v>729</v>
      </c>
      <c r="N820" s="423">
        <v>589</v>
      </c>
      <c r="O820" s="423">
        <v>240</v>
      </c>
      <c r="P820" s="447">
        <v>0.237691001697793</v>
      </c>
    </row>
    <row r="821" spans="1:16" s="63" customFormat="1" ht="12" x14ac:dyDescent="0.2">
      <c r="A821" s="427" t="s">
        <v>14413</v>
      </c>
      <c r="B821" s="423"/>
      <c r="C821" s="423" t="s">
        <v>252</v>
      </c>
      <c r="D821" s="423" t="s">
        <v>20568</v>
      </c>
      <c r="E821" s="427"/>
      <c r="F821" s="427" t="s">
        <v>14412</v>
      </c>
      <c r="G821" s="423" t="s">
        <v>20569</v>
      </c>
      <c r="H821" s="467" t="s">
        <v>8559</v>
      </c>
      <c r="I821" s="427">
        <v>300</v>
      </c>
      <c r="J821" s="423">
        <v>277</v>
      </c>
      <c r="K821" s="423">
        <v>196</v>
      </c>
      <c r="L821" s="447">
        <v>8.3032490974729298E-2</v>
      </c>
      <c r="M821" s="427">
        <v>1669</v>
      </c>
      <c r="N821" s="423">
        <v>2018</v>
      </c>
      <c r="O821" s="423">
        <v>1534</v>
      </c>
      <c r="P821" s="447">
        <v>-0.17294350842418199</v>
      </c>
    </row>
    <row r="822" spans="1:16" s="63" customFormat="1" ht="12" x14ac:dyDescent="0.2">
      <c r="A822" s="427" t="s">
        <v>11546</v>
      </c>
      <c r="B822" s="423" t="s">
        <v>9876</v>
      </c>
      <c r="C822" s="423" t="s">
        <v>252</v>
      </c>
      <c r="D822" s="423" t="s">
        <v>19996</v>
      </c>
      <c r="E822" s="427" t="s">
        <v>11545</v>
      </c>
      <c r="F822" s="427"/>
      <c r="G822" s="423" t="s">
        <v>19221</v>
      </c>
      <c r="H822" s="467" t="s">
        <v>8559</v>
      </c>
      <c r="I822" s="427">
        <v>300</v>
      </c>
      <c r="J822" s="423">
        <v>323</v>
      </c>
      <c r="K822" s="423">
        <v>267</v>
      </c>
      <c r="L822" s="447">
        <v>-7.1207430340557307E-2</v>
      </c>
      <c r="M822" s="427">
        <v>236</v>
      </c>
      <c r="N822" s="423">
        <v>284</v>
      </c>
      <c r="O822" s="423">
        <v>191</v>
      </c>
      <c r="P822" s="447">
        <v>-0.169014084507042</v>
      </c>
    </row>
    <row r="823" spans="1:16" s="63" customFormat="1" ht="12" x14ac:dyDescent="0.2">
      <c r="A823" s="427" t="s">
        <v>10859</v>
      </c>
      <c r="B823" s="423"/>
      <c r="C823" s="423" t="s">
        <v>252</v>
      </c>
      <c r="D823" s="423" t="s">
        <v>18403</v>
      </c>
      <c r="E823" s="427"/>
      <c r="F823" s="427" t="s">
        <v>10858</v>
      </c>
      <c r="G823" s="423" t="s">
        <v>19512</v>
      </c>
      <c r="H823" s="467" t="s">
        <v>8559</v>
      </c>
      <c r="I823" s="427">
        <v>298</v>
      </c>
      <c r="J823" s="423">
        <v>185</v>
      </c>
      <c r="K823" s="423">
        <v>208</v>
      </c>
      <c r="L823" s="447">
        <v>0.61081081081081101</v>
      </c>
      <c r="M823" s="427">
        <v>104</v>
      </c>
      <c r="N823" s="423">
        <v>80</v>
      </c>
      <c r="O823" s="423">
        <v>74</v>
      </c>
      <c r="P823" s="447">
        <v>0.3</v>
      </c>
    </row>
    <row r="824" spans="1:16" s="63" customFormat="1" ht="12" x14ac:dyDescent="0.2">
      <c r="A824" s="427" t="s">
        <v>14312</v>
      </c>
      <c r="B824" s="423"/>
      <c r="C824" s="423" t="s">
        <v>253</v>
      </c>
      <c r="D824" s="423" t="s">
        <v>18580</v>
      </c>
      <c r="E824" s="427"/>
      <c r="F824" s="427" t="s">
        <v>14311</v>
      </c>
      <c r="G824" s="423" t="s">
        <v>19303</v>
      </c>
      <c r="H824" s="467" t="s">
        <v>8559</v>
      </c>
      <c r="I824" s="427">
        <v>295</v>
      </c>
      <c r="J824" s="423">
        <v>202</v>
      </c>
      <c r="K824" s="423">
        <v>261</v>
      </c>
      <c r="L824" s="447">
        <v>0.46039603960395997</v>
      </c>
      <c r="M824" s="427">
        <v>278</v>
      </c>
      <c r="N824" s="423">
        <v>199</v>
      </c>
      <c r="O824" s="423">
        <v>197</v>
      </c>
      <c r="P824" s="447">
        <v>0.39698492462311602</v>
      </c>
    </row>
    <row r="825" spans="1:16" s="63" customFormat="1" ht="12" x14ac:dyDescent="0.2">
      <c r="A825" s="427" t="s">
        <v>13460</v>
      </c>
      <c r="B825" s="423"/>
      <c r="C825" s="423" t="s">
        <v>258</v>
      </c>
      <c r="D825" s="423" t="s">
        <v>18595</v>
      </c>
      <c r="E825" s="427"/>
      <c r="F825" s="427" t="s">
        <v>13459</v>
      </c>
      <c r="G825" s="423" t="s">
        <v>18596</v>
      </c>
      <c r="H825" s="467" t="s">
        <v>8559</v>
      </c>
      <c r="I825" s="427">
        <v>295</v>
      </c>
      <c r="J825" s="423">
        <v>246</v>
      </c>
      <c r="K825" s="423">
        <v>154</v>
      </c>
      <c r="L825" s="447">
        <v>0.19918699186991901</v>
      </c>
      <c r="M825" s="427">
        <v>171</v>
      </c>
      <c r="N825" s="423">
        <v>206</v>
      </c>
      <c r="O825" s="423">
        <v>91</v>
      </c>
      <c r="P825" s="447">
        <v>-0.16990291262135901</v>
      </c>
    </row>
    <row r="826" spans="1:16" s="63" customFormat="1" ht="12" x14ac:dyDescent="0.2">
      <c r="A826" s="427" t="s">
        <v>10849</v>
      </c>
      <c r="B826" s="423"/>
      <c r="C826" s="423" t="s">
        <v>254</v>
      </c>
      <c r="D826" s="423" t="s">
        <v>21783</v>
      </c>
      <c r="E826" s="427"/>
      <c r="F826" s="427" t="s">
        <v>10848</v>
      </c>
      <c r="G826" s="423" t="s">
        <v>8957</v>
      </c>
      <c r="H826" s="467" t="s">
        <v>8559</v>
      </c>
      <c r="I826" s="427">
        <v>295</v>
      </c>
      <c r="J826" s="423">
        <v>68</v>
      </c>
      <c r="K826" s="423">
        <v>153</v>
      </c>
      <c r="L826" s="447">
        <v>3.3382352941176499</v>
      </c>
      <c r="M826" s="427">
        <v>561</v>
      </c>
      <c r="N826" s="423">
        <v>460</v>
      </c>
      <c r="O826" s="423">
        <v>311</v>
      </c>
      <c r="P826" s="447">
        <v>0.219565217391304</v>
      </c>
    </row>
    <row r="827" spans="1:16" s="63" customFormat="1" ht="12" x14ac:dyDescent="0.2">
      <c r="A827" s="427" t="s">
        <v>14113</v>
      </c>
      <c r="B827" s="423" t="s">
        <v>11659</v>
      </c>
      <c r="C827" s="423" t="s">
        <v>254</v>
      </c>
      <c r="D827" s="423" t="s">
        <v>20180</v>
      </c>
      <c r="E827" s="427" t="s">
        <v>14112</v>
      </c>
      <c r="F827" s="427"/>
      <c r="G827" s="423" t="s">
        <v>19391</v>
      </c>
      <c r="H827" s="467" t="s">
        <v>8559</v>
      </c>
      <c r="I827" s="427">
        <v>294</v>
      </c>
      <c r="J827" s="423">
        <v>184</v>
      </c>
      <c r="K827" s="423">
        <v>185</v>
      </c>
      <c r="L827" s="447">
        <v>0.59782608695652195</v>
      </c>
      <c r="M827" s="427">
        <v>1078</v>
      </c>
      <c r="N827" s="423">
        <v>1007</v>
      </c>
      <c r="O827" s="423">
        <v>847</v>
      </c>
      <c r="P827" s="447">
        <v>7.0506454816285896E-2</v>
      </c>
    </row>
    <row r="828" spans="1:16" s="63" customFormat="1" ht="12" x14ac:dyDescent="0.2">
      <c r="A828" s="427" t="s">
        <v>11641</v>
      </c>
      <c r="B828" s="423" t="s">
        <v>11640</v>
      </c>
      <c r="C828" s="423" t="s">
        <v>372</v>
      </c>
      <c r="D828" s="423" t="s">
        <v>19802</v>
      </c>
      <c r="E828" s="427" t="s">
        <v>11639</v>
      </c>
      <c r="F828" s="427"/>
      <c r="G828" s="423" t="s">
        <v>19803</v>
      </c>
      <c r="H828" s="467" t="s">
        <v>8559</v>
      </c>
      <c r="I828" s="427">
        <v>294</v>
      </c>
      <c r="J828" s="423">
        <v>367</v>
      </c>
      <c r="K828" s="423">
        <v>162</v>
      </c>
      <c r="L828" s="447">
        <v>-0.19891008174386901</v>
      </c>
      <c r="M828" s="427">
        <v>455</v>
      </c>
      <c r="N828" s="423">
        <v>378</v>
      </c>
      <c r="O828" s="423">
        <v>261</v>
      </c>
      <c r="P828" s="447">
        <v>0.203703703703704</v>
      </c>
    </row>
    <row r="829" spans="1:16" s="63" customFormat="1" ht="12" x14ac:dyDescent="0.2">
      <c r="A829" s="427" t="s">
        <v>10875</v>
      </c>
      <c r="B829" s="423"/>
      <c r="C829" s="423" t="s">
        <v>258</v>
      </c>
      <c r="D829" s="423" t="s">
        <v>17873</v>
      </c>
      <c r="E829" s="427"/>
      <c r="F829" s="427" t="s">
        <v>10874</v>
      </c>
      <c r="G829" s="423" t="s">
        <v>17874</v>
      </c>
      <c r="H829" s="467" t="s">
        <v>8559</v>
      </c>
      <c r="I829" s="427">
        <v>294</v>
      </c>
      <c r="J829" s="423">
        <v>217</v>
      </c>
      <c r="K829" s="423">
        <v>189</v>
      </c>
      <c r="L829" s="447">
        <v>0.35483870967741898</v>
      </c>
      <c r="M829" s="427">
        <v>50</v>
      </c>
      <c r="N829" s="423">
        <v>48</v>
      </c>
      <c r="O829" s="423">
        <v>28</v>
      </c>
      <c r="P829" s="447">
        <v>4.1666666666666699E-2</v>
      </c>
    </row>
    <row r="830" spans="1:16" s="63" customFormat="1" ht="12" x14ac:dyDescent="0.2">
      <c r="A830" s="427" t="s">
        <v>10635</v>
      </c>
      <c r="B830" s="423"/>
      <c r="C830" s="423" t="s">
        <v>371</v>
      </c>
      <c r="D830" s="423" t="s">
        <v>19551</v>
      </c>
      <c r="E830" s="427"/>
      <c r="F830" s="427" t="s">
        <v>10634</v>
      </c>
      <c r="G830" s="423" t="s">
        <v>19552</v>
      </c>
      <c r="H830" s="467" t="s">
        <v>8559</v>
      </c>
      <c r="I830" s="427">
        <v>293</v>
      </c>
      <c r="J830" s="423">
        <v>356</v>
      </c>
      <c r="K830" s="423">
        <v>184</v>
      </c>
      <c r="L830" s="447">
        <v>-0.176966292134832</v>
      </c>
      <c r="M830" s="427">
        <v>253</v>
      </c>
      <c r="N830" s="423">
        <v>184</v>
      </c>
      <c r="O830" s="423">
        <v>118</v>
      </c>
      <c r="P830" s="447">
        <v>0.375</v>
      </c>
    </row>
    <row r="831" spans="1:16" s="63" customFormat="1" ht="12" x14ac:dyDescent="0.2">
      <c r="A831" s="427" t="s">
        <v>11693</v>
      </c>
      <c r="B831" s="423" t="s">
        <v>11671</v>
      </c>
      <c r="C831" s="423" t="s">
        <v>257</v>
      </c>
      <c r="D831" s="423" t="s">
        <v>20372</v>
      </c>
      <c r="E831" s="427" t="s">
        <v>11692</v>
      </c>
      <c r="F831" s="427"/>
      <c r="G831" s="423" t="s">
        <v>18646</v>
      </c>
      <c r="H831" s="467" t="s">
        <v>8559</v>
      </c>
      <c r="I831" s="427">
        <v>292</v>
      </c>
      <c r="J831" s="423">
        <v>9</v>
      </c>
      <c r="K831" s="423">
        <v>3</v>
      </c>
      <c r="L831" s="447">
        <v>31.4444444444444</v>
      </c>
      <c r="M831" s="427">
        <v>828</v>
      </c>
      <c r="N831" s="423">
        <v>691</v>
      </c>
      <c r="O831" s="423">
        <v>520</v>
      </c>
      <c r="P831" s="447">
        <v>0.19826338639652699</v>
      </c>
    </row>
    <row r="832" spans="1:16" s="63" customFormat="1" ht="12" x14ac:dyDescent="0.2">
      <c r="A832" s="427" t="s">
        <v>11369</v>
      </c>
      <c r="B832" s="423"/>
      <c r="C832" s="423" t="s">
        <v>251</v>
      </c>
      <c r="D832" s="423" t="s">
        <v>18707</v>
      </c>
      <c r="E832" s="427"/>
      <c r="F832" s="427" t="s">
        <v>11368</v>
      </c>
      <c r="G832" s="423" t="s">
        <v>19433</v>
      </c>
      <c r="H832" s="467" t="s">
        <v>8559</v>
      </c>
      <c r="I832" s="427">
        <v>292</v>
      </c>
      <c r="J832" s="423">
        <v>481</v>
      </c>
      <c r="K832" s="423">
        <v>313</v>
      </c>
      <c r="L832" s="447">
        <v>-0.39293139293139301</v>
      </c>
      <c r="M832" s="427">
        <v>749</v>
      </c>
      <c r="N832" s="423">
        <v>446</v>
      </c>
      <c r="O832" s="423">
        <v>371</v>
      </c>
      <c r="P832" s="447">
        <v>0.679372197309417</v>
      </c>
    </row>
    <row r="833" spans="1:16" s="63" customFormat="1" ht="12" x14ac:dyDescent="0.2">
      <c r="A833" s="427" t="s">
        <v>13970</v>
      </c>
      <c r="B833" s="423"/>
      <c r="C833" s="423" t="s">
        <v>252</v>
      </c>
      <c r="D833" s="423" t="s">
        <v>17204</v>
      </c>
      <c r="E833" s="427"/>
      <c r="F833" s="427" t="s">
        <v>13969</v>
      </c>
      <c r="G833" s="423" t="s">
        <v>19497</v>
      </c>
      <c r="H833" s="467" t="s">
        <v>8559</v>
      </c>
      <c r="I833" s="427">
        <v>292</v>
      </c>
      <c r="J833" s="423">
        <v>259</v>
      </c>
      <c r="K833" s="423">
        <v>406</v>
      </c>
      <c r="L833" s="447">
        <v>0.12741312741312699</v>
      </c>
      <c r="M833" s="427">
        <v>224</v>
      </c>
      <c r="N833" s="423">
        <v>200</v>
      </c>
      <c r="O833" s="423">
        <v>145</v>
      </c>
      <c r="P833" s="447">
        <v>0.12</v>
      </c>
    </row>
    <row r="834" spans="1:16" s="63" customFormat="1" ht="12" x14ac:dyDescent="0.2">
      <c r="A834" s="427" t="s">
        <v>13507</v>
      </c>
      <c r="B834" s="423"/>
      <c r="C834" s="423" t="s">
        <v>250</v>
      </c>
      <c r="D834" s="423" t="s">
        <v>20790</v>
      </c>
      <c r="E834" s="427"/>
      <c r="F834" s="427" t="s">
        <v>13506</v>
      </c>
      <c r="G834" s="423" t="s">
        <v>20791</v>
      </c>
      <c r="H834" s="467" t="s">
        <v>8559</v>
      </c>
      <c r="I834" s="427">
        <v>291</v>
      </c>
      <c r="J834" s="423">
        <v>193</v>
      </c>
      <c r="K834" s="423">
        <v>207</v>
      </c>
      <c r="L834" s="447">
        <v>0.50777202072538896</v>
      </c>
      <c r="M834" s="427">
        <v>306</v>
      </c>
      <c r="N834" s="423">
        <v>335</v>
      </c>
      <c r="O834" s="423">
        <v>253</v>
      </c>
      <c r="P834" s="447">
        <v>-8.6567164179104497E-2</v>
      </c>
    </row>
    <row r="835" spans="1:16" s="63" customFormat="1" ht="12" x14ac:dyDescent="0.2">
      <c r="A835" s="427" t="s">
        <v>11505</v>
      </c>
      <c r="B835" s="423"/>
      <c r="C835" s="423" t="s">
        <v>14925</v>
      </c>
      <c r="D835" s="423" t="s">
        <v>19812</v>
      </c>
      <c r="E835" s="427"/>
      <c r="F835" s="427" t="s">
        <v>11504</v>
      </c>
      <c r="G835" s="423" t="s">
        <v>19749</v>
      </c>
      <c r="H835" s="467" t="s">
        <v>8559</v>
      </c>
      <c r="I835" s="427">
        <v>291</v>
      </c>
      <c r="J835" s="423">
        <v>148</v>
      </c>
      <c r="K835" s="423">
        <v>177</v>
      </c>
      <c r="L835" s="447">
        <v>0.96621621621621601</v>
      </c>
      <c r="M835" s="427">
        <v>122</v>
      </c>
      <c r="N835" s="423">
        <v>131</v>
      </c>
      <c r="O835" s="423">
        <v>81</v>
      </c>
      <c r="P835" s="447">
        <v>-6.8702290076335895E-2</v>
      </c>
    </row>
    <row r="836" spans="1:16" s="63" customFormat="1" ht="12" x14ac:dyDescent="0.2">
      <c r="A836" s="427" t="s">
        <v>11042</v>
      </c>
      <c r="B836" s="423"/>
      <c r="C836" s="423" t="s">
        <v>249</v>
      </c>
      <c r="D836" s="423" t="s">
        <v>18766</v>
      </c>
      <c r="E836" s="427"/>
      <c r="F836" s="427" t="s">
        <v>11041</v>
      </c>
      <c r="G836" s="423" t="s">
        <v>19392</v>
      </c>
      <c r="H836" s="467" t="s">
        <v>8559</v>
      </c>
      <c r="I836" s="427">
        <v>289</v>
      </c>
      <c r="J836" s="423">
        <v>290</v>
      </c>
      <c r="K836" s="423">
        <v>364</v>
      </c>
      <c r="L836" s="447">
        <v>-3.4482758620689698E-3</v>
      </c>
      <c r="M836" s="427">
        <v>184</v>
      </c>
      <c r="N836" s="423">
        <v>219</v>
      </c>
      <c r="O836" s="423">
        <v>215</v>
      </c>
      <c r="P836" s="447">
        <v>-0.15981735159817401</v>
      </c>
    </row>
    <row r="837" spans="1:16" s="63" customFormat="1" ht="12" x14ac:dyDescent="0.2">
      <c r="A837" s="427" t="s">
        <v>10641</v>
      </c>
      <c r="B837" s="423"/>
      <c r="C837" s="423" t="s">
        <v>372</v>
      </c>
      <c r="D837" s="423" t="s">
        <v>18842</v>
      </c>
      <c r="E837" s="427"/>
      <c r="F837" s="427" t="s">
        <v>10640</v>
      </c>
      <c r="G837" s="423" t="s">
        <v>18180</v>
      </c>
      <c r="H837" s="467" t="s">
        <v>8559</v>
      </c>
      <c r="I837" s="427">
        <v>289</v>
      </c>
      <c r="J837" s="423">
        <v>138</v>
      </c>
      <c r="K837" s="423">
        <v>235</v>
      </c>
      <c r="L837" s="447">
        <v>1.0942028985507199</v>
      </c>
      <c r="M837" s="427">
        <v>238</v>
      </c>
      <c r="N837" s="423">
        <v>263</v>
      </c>
      <c r="O837" s="423">
        <v>170</v>
      </c>
      <c r="P837" s="447">
        <v>-9.5057034220532396E-2</v>
      </c>
    </row>
    <row r="838" spans="1:16" s="63" customFormat="1" ht="12" x14ac:dyDescent="0.2">
      <c r="A838" s="427" t="s">
        <v>11591</v>
      </c>
      <c r="B838" s="423" t="s">
        <v>9852</v>
      </c>
      <c r="C838" s="423" t="s">
        <v>252</v>
      </c>
      <c r="D838" s="423" t="s">
        <v>21065</v>
      </c>
      <c r="E838" s="427" t="s">
        <v>11590</v>
      </c>
      <c r="F838" s="427"/>
      <c r="G838" s="423" t="s">
        <v>19356</v>
      </c>
      <c r="H838" s="467" t="s">
        <v>8559</v>
      </c>
      <c r="I838" s="427">
        <v>287</v>
      </c>
      <c r="J838" s="423">
        <v>348</v>
      </c>
      <c r="K838" s="423">
        <v>265</v>
      </c>
      <c r="L838" s="447">
        <v>-0.17528735632183901</v>
      </c>
      <c r="M838" s="427">
        <v>866</v>
      </c>
      <c r="N838" s="423">
        <v>864</v>
      </c>
      <c r="O838" s="423">
        <v>525</v>
      </c>
      <c r="P838" s="447">
        <v>2.3148148148148802E-3</v>
      </c>
    </row>
    <row r="839" spans="1:16" s="63" customFormat="1" ht="12" x14ac:dyDescent="0.2">
      <c r="A839" s="427" t="s">
        <v>18269</v>
      </c>
      <c r="B839" s="423"/>
      <c r="C839" s="423" t="s">
        <v>253</v>
      </c>
      <c r="D839" s="423" t="s">
        <v>17801</v>
      </c>
      <c r="E839" s="427" t="s">
        <v>13158</v>
      </c>
      <c r="F839" s="427"/>
      <c r="G839" s="423" t="s">
        <v>18152</v>
      </c>
      <c r="H839" s="467" t="s">
        <v>8559</v>
      </c>
      <c r="I839" s="427">
        <v>283</v>
      </c>
      <c r="J839" s="423">
        <v>228</v>
      </c>
      <c r="K839" s="423">
        <v>707</v>
      </c>
      <c r="L839" s="447">
        <v>0.24122807017543901</v>
      </c>
      <c r="M839" s="427">
        <v>29</v>
      </c>
      <c r="N839" s="423">
        <v>55</v>
      </c>
      <c r="O839" s="423">
        <v>95</v>
      </c>
      <c r="P839" s="447">
        <v>-0.472727272727273</v>
      </c>
    </row>
    <row r="840" spans="1:16" s="63" customFormat="1" ht="12" x14ac:dyDescent="0.2">
      <c r="A840" s="427" t="s">
        <v>12430</v>
      </c>
      <c r="B840" s="423"/>
      <c r="C840" s="423" t="s">
        <v>258</v>
      </c>
      <c r="D840" s="423" t="s">
        <v>18508</v>
      </c>
      <c r="E840" s="427"/>
      <c r="F840" s="427" t="s">
        <v>12429</v>
      </c>
      <c r="G840" s="423" t="s">
        <v>18159</v>
      </c>
      <c r="H840" s="467" t="s">
        <v>8559</v>
      </c>
      <c r="I840" s="427">
        <v>283</v>
      </c>
      <c r="J840" s="423">
        <v>241</v>
      </c>
      <c r="K840" s="423">
        <v>241</v>
      </c>
      <c r="L840" s="447">
        <v>0.17427385892116201</v>
      </c>
      <c r="M840" s="427">
        <v>143</v>
      </c>
      <c r="N840" s="423">
        <v>120</v>
      </c>
      <c r="O840" s="423">
        <v>80</v>
      </c>
      <c r="P840" s="447">
        <v>0.19166666666666701</v>
      </c>
    </row>
    <row r="841" spans="1:16" s="63" customFormat="1" ht="12" x14ac:dyDescent="0.2">
      <c r="A841" s="427" t="s">
        <v>13466</v>
      </c>
      <c r="B841" s="423"/>
      <c r="C841" s="423" t="s">
        <v>258</v>
      </c>
      <c r="D841" s="423" t="s">
        <v>21551</v>
      </c>
      <c r="E841" s="427"/>
      <c r="F841" s="427" t="s">
        <v>13465</v>
      </c>
      <c r="G841" s="423" t="s">
        <v>18509</v>
      </c>
      <c r="H841" s="467" t="s">
        <v>8559</v>
      </c>
      <c r="I841" s="427">
        <v>281</v>
      </c>
      <c r="J841" s="423">
        <v>254</v>
      </c>
      <c r="K841" s="423">
        <v>168</v>
      </c>
      <c r="L841" s="447">
        <v>0.10629921259842499</v>
      </c>
      <c r="M841" s="427">
        <v>106</v>
      </c>
      <c r="N841" s="423">
        <v>86</v>
      </c>
      <c r="O841" s="423">
        <v>67</v>
      </c>
      <c r="P841" s="447">
        <v>0.232558139534884</v>
      </c>
    </row>
    <row r="842" spans="1:16" s="63" customFormat="1" ht="12" x14ac:dyDescent="0.2">
      <c r="A842" s="427" t="s">
        <v>14462</v>
      </c>
      <c r="B842" s="423" t="s">
        <v>9729</v>
      </c>
      <c r="C842" s="423" t="s">
        <v>250</v>
      </c>
      <c r="D842" s="423" t="s">
        <v>20823</v>
      </c>
      <c r="E842" s="427" t="s">
        <v>14461</v>
      </c>
      <c r="F842" s="427"/>
      <c r="G842" s="423" t="s">
        <v>20824</v>
      </c>
      <c r="H842" s="467" t="s">
        <v>8559</v>
      </c>
      <c r="I842" s="427">
        <v>279</v>
      </c>
      <c r="J842" s="423">
        <v>215</v>
      </c>
      <c r="K842" s="423">
        <v>112</v>
      </c>
      <c r="L842" s="447">
        <v>0.29767441860465099</v>
      </c>
      <c r="M842" s="427">
        <v>799</v>
      </c>
      <c r="N842" s="423">
        <v>877</v>
      </c>
      <c r="O842" s="423">
        <v>598</v>
      </c>
      <c r="P842" s="447">
        <v>-8.8939566704675094E-2</v>
      </c>
    </row>
    <row r="843" spans="1:16" s="63" customFormat="1" ht="12" x14ac:dyDescent="0.2">
      <c r="A843" s="427" t="s">
        <v>11323</v>
      </c>
      <c r="B843" s="423"/>
      <c r="C843" s="423" t="s">
        <v>253</v>
      </c>
      <c r="D843" s="423" t="s">
        <v>18713</v>
      </c>
      <c r="E843" s="427"/>
      <c r="F843" s="427" t="s">
        <v>11322</v>
      </c>
      <c r="G843" s="423" t="s">
        <v>19442</v>
      </c>
      <c r="H843" s="467" t="s">
        <v>8559</v>
      </c>
      <c r="I843" s="427">
        <v>279</v>
      </c>
      <c r="J843" s="423">
        <v>55</v>
      </c>
      <c r="K843" s="423">
        <v>104</v>
      </c>
      <c r="L843" s="447">
        <v>4.0727272727272696</v>
      </c>
      <c r="M843" s="427">
        <v>184</v>
      </c>
      <c r="N843" s="423">
        <v>163</v>
      </c>
      <c r="O843" s="423">
        <v>112</v>
      </c>
      <c r="P843" s="447">
        <v>0.128834355828221</v>
      </c>
    </row>
    <row r="844" spans="1:16" s="63" customFormat="1" ht="12" x14ac:dyDescent="0.2">
      <c r="A844" s="427" t="s">
        <v>13743</v>
      </c>
      <c r="B844" s="423"/>
      <c r="C844" s="423" t="s">
        <v>253</v>
      </c>
      <c r="D844" s="423" t="s">
        <v>21213</v>
      </c>
      <c r="E844" s="427"/>
      <c r="F844" s="427" t="s">
        <v>13742</v>
      </c>
      <c r="G844" s="423" t="s">
        <v>18141</v>
      </c>
      <c r="H844" s="467" t="s">
        <v>8559</v>
      </c>
      <c r="I844" s="427">
        <v>277</v>
      </c>
      <c r="J844" s="423">
        <v>194</v>
      </c>
      <c r="K844" s="423">
        <v>124</v>
      </c>
      <c r="L844" s="447">
        <v>0.42783505154639201</v>
      </c>
      <c r="M844" s="427">
        <v>140</v>
      </c>
      <c r="N844" s="423">
        <v>170</v>
      </c>
      <c r="O844" s="423">
        <v>99</v>
      </c>
      <c r="P844" s="447">
        <v>-0.17647058823529399</v>
      </c>
    </row>
    <row r="845" spans="1:16" s="63" customFormat="1" ht="12" x14ac:dyDescent="0.2">
      <c r="A845" s="427" t="s">
        <v>13132</v>
      </c>
      <c r="B845" s="423"/>
      <c r="C845" s="423" t="s">
        <v>262</v>
      </c>
      <c r="D845" s="423" t="s">
        <v>20861</v>
      </c>
      <c r="E845" s="427" t="s">
        <v>13131</v>
      </c>
      <c r="F845" s="427"/>
      <c r="G845" s="423" t="s">
        <v>20862</v>
      </c>
      <c r="H845" s="467" t="s">
        <v>8559</v>
      </c>
      <c r="I845" s="427">
        <v>272</v>
      </c>
      <c r="J845" s="423">
        <v>120</v>
      </c>
      <c r="K845" s="423">
        <v>61</v>
      </c>
      <c r="L845" s="447">
        <v>1.2666666666666699</v>
      </c>
      <c r="M845" s="427">
        <v>617</v>
      </c>
      <c r="N845" s="423">
        <v>757</v>
      </c>
      <c r="O845" s="423">
        <v>539</v>
      </c>
      <c r="P845" s="447">
        <v>-0.18494055482166499</v>
      </c>
    </row>
    <row r="846" spans="1:16" s="63" customFormat="1" ht="12" x14ac:dyDescent="0.2">
      <c r="A846" s="427" t="s">
        <v>10685</v>
      </c>
      <c r="B846" s="423"/>
      <c r="C846" s="423" t="s">
        <v>249</v>
      </c>
      <c r="D846" s="423" t="s">
        <v>21191</v>
      </c>
      <c r="E846" s="427"/>
      <c r="F846" s="427" t="s">
        <v>10684</v>
      </c>
      <c r="G846" s="423" t="s">
        <v>19302</v>
      </c>
      <c r="H846" s="467" t="s">
        <v>8559</v>
      </c>
      <c r="I846" s="427">
        <v>272</v>
      </c>
      <c r="J846" s="423">
        <v>187</v>
      </c>
      <c r="K846" s="423">
        <v>203</v>
      </c>
      <c r="L846" s="447">
        <v>0.45454545454545497</v>
      </c>
      <c r="M846" s="427">
        <v>96</v>
      </c>
      <c r="N846" s="423">
        <v>88</v>
      </c>
      <c r="O846" s="423">
        <v>98</v>
      </c>
      <c r="P846" s="447">
        <v>9.0909090909090801E-2</v>
      </c>
    </row>
    <row r="847" spans="1:16" s="63" customFormat="1" ht="12" x14ac:dyDescent="0.2">
      <c r="A847" s="427" t="s">
        <v>11663</v>
      </c>
      <c r="B847" s="423" t="s">
        <v>11662</v>
      </c>
      <c r="C847" s="423" t="s">
        <v>252</v>
      </c>
      <c r="D847" s="423" t="s">
        <v>17023</v>
      </c>
      <c r="E847" s="427" t="s">
        <v>11661</v>
      </c>
      <c r="F847" s="427"/>
      <c r="G847" s="423" t="s">
        <v>18140</v>
      </c>
      <c r="H847" s="467" t="s">
        <v>8559</v>
      </c>
      <c r="I847" s="427">
        <v>271</v>
      </c>
      <c r="J847" s="423">
        <v>192</v>
      </c>
      <c r="K847" s="423">
        <v>112</v>
      </c>
      <c r="L847" s="447">
        <v>0.41145833333333298</v>
      </c>
      <c r="M847" s="427">
        <v>1381</v>
      </c>
      <c r="N847" s="423">
        <v>1357</v>
      </c>
      <c r="O847" s="423">
        <v>858</v>
      </c>
      <c r="P847" s="447">
        <v>1.76860722181282E-2</v>
      </c>
    </row>
    <row r="848" spans="1:16" s="63" customFormat="1" ht="12" x14ac:dyDescent="0.2">
      <c r="A848" s="427" t="s">
        <v>17859</v>
      </c>
      <c r="B848" s="423"/>
      <c r="C848" s="423" t="s">
        <v>253</v>
      </c>
      <c r="D848" s="423" t="s">
        <v>20550</v>
      </c>
      <c r="E848" s="427"/>
      <c r="F848" s="427" t="s">
        <v>17860</v>
      </c>
      <c r="G848" s="423" t="s">
        <v>18158</v>
      </c>
      <c r="H848" s="467" t="s">
        <v>8559</v>
      </c>
      <c r="I848" s="427">
        <v>268</v>
      </c>
      <c r="J848" s="423">
        <v>454</v>
      </c>
      <c r="K848" s="423">
        <v>444</v>
      </c>
      <c r="L848" s="447">
        <v>-0.40969162995594699</v>
      </c>
      <c r="M848" s="427">
        <v>262</v>
      </c>
      <c r="N848" s="423">
        <v>349</v>
      </c>
      <c r="O848" s="423">
        <v>285</v>
      </c>
      <c r="P848" s="447">
        <v>-0.24928366762177601</v>
      </c>
    </row>
    <row r="849" spans="1:16" s="63" customFormat="1" ht="12" x14ac:dyDescent="0.2">
      <c r="A849" s="427" t="s">
        <v>10723</v>
      </c>
      <c r="B849" s="423"/>
      <c r="C849" s="423" t="s">
        <v>249</v>
      </c>
      <c r="D849" s="423" t="s">
        <v>19857</v>
      </c>
      <c r="E849" s="427"/>
      <c r="F849" s="427" t="s">
        <v>10722</v>
      </c>
      <c r="G849" s="423" t="s">
        <v>18412</v>
      </c>
      <c r="H849" s="467" t="s">
        <v>8559</v>
      </c>
      <c r="I849" s="427">
        <v>268</v>
      </c>
      <c r="J849" s="423">
        <v>254</v>
      </c>
      <c r="K849" s="423">
        <v>211</v>
      </c>
      <c r="L849" s="447">
        <v>5.5118110236220402E-2</v>
      </c>
      <c r="M849" s="427">
        <v>96</v>
      </c>
      <c r="N849" s="423">
        <v>114</v>
      </c>
      <c r="O849" s="423">
        <v>79</v>
      </c>
      <c r="P849" s="447">
        <v>-0.157894736842105</v>
      </c>
    </row>
    <row r="850" spans="1:16" s="63" customFormat="1" ht="12" x14ac:dyDescent="0.2">
      <c r="A850" s="427" t="s">
        <v>12321</v>
      </c>
      <c r="B850" s="423"/>
      <c r="C850" s="423" t="s">
        <v>250</v>
      </c>
      <c r="D850" s="423" t="s">
        <v>17159</v>
      </c>
      <c r="E850" s="427"/>
      <c r="F850" s="427" t="s">
        <v>12320</v>
      </c>
      <c r="G850" s="423" t="s">
        <v>17160</v>
      </c>
      <c r="H850" s="467" t="s">
        <v>8559</v>
      </c>
      <c r="I850" s="427">
        <v>267</v>
      </c>
      <c r="J850" s="423">
        <v>174</v>
      </c>
      <c r="K850" s="423">
        <v>126</v>
      </c>
      <c r="L850" s="447">
        <v>0.53448275862068995</v>
      </c>
      <c r="M850" s="427">
        <v>406</v>
      </c>
      <c r="N850" s="423">
        <v>442</v>
      </c>
      <c r="O850" s="423">
        <v>285</v>
      </c>
      <c r="P850" s="447">
        <v>-8.1447963800904993E-2</v>
      </c>
    </row>
    <row r="851" spans="1:16" s="63" customFormat="1" ht="12" x14ac:dyDescent="0.2">
      <c r="A851" s="427" t="s">
        <v>11792</v>
      </c>
      <c r="B851" s="423"/>
      <c r="C851" s="423" t="s">
        <v>252</v>
      </c>
      <c r="D851" s="423" t="s">
        <v>19155</v>
      </c>
      <c r="E851" s="427" t="s">
        <v>11791</v>
      </c>
      <c r="F851" s="427"/>
      <c r="G851" s="423" t="s">
        <v>18179</v>
      </c>
      <c r="H851" s="467" t="s">
        <v>8559</v>
      </c>
      <c r="I851" s="427">
        <v>266</v>
      </c>
      <c r="J851" s="423">
        <v>233</v>
      </c>
      <c r="K851" s="423">
        <v>161</v>
      </c>
      <c r="L851" s="447">
        <v>0.14163090128755401</v>
      </c>
      <c r="M851" s="427">
        <v>347</v>
      </c>
      <c r="N851" s="423">
        <v>208</v>
      </c>
      <c r="O851" s="423">
        <v>88</v>
      </c>
      <c r="P851" s="447">
        <v>0.66826923076923095</v>
      </c>
    </row>
    <row r="852" spans="1:16" s="63" customFormat="1" ht="12" x14ac:dyDescent="0.2">
      <c r="A852" s="427" t="s">
        <v>13879</v>
      </c>
      <c r="B852" s="423"/>
      <c r="C852" s="423" t="s">
        <v>252</v>
      </c>
      <c r="D852" s="423" t="s">
        <v>21178</v>
      </c>
      <c r="E852" s="427"/>
      <c r="F852" s="427" t="s">
        <v>13878</v>
      </c>
      <c r="G852" s="423" t="s">
        <v>18178</v>
      </c>
      <c r="H852" s="467" t="s">
        <v>8559</v>
      </c>
      <c r="I852" s="427">
        <v>263</v>
      </c>
      <c r="J852" s="423">
        <v>177</v>
      </c>
      <c r="K852" s="423">
        <v>200</v>
      </c>
      <c r="L852" s="447">
        <v>0.48587570621468901</v>
      </c>
      <c r="M852" s="427">
        <v>207</v>
      </c>
      <c r="N852" s="423">
        <v>215</v>
      </c>
      <c r="O852" s="423">
        <v>151</v>
      </c>
      <c r="P852" s="447">
        <v>-3.7209302325581402E-2</v>
      </c>
    </row>
    <row r="853" spans="1:16" s="63" customFormat="1" ht="12" x14ac:dyDescent="0.2">
      <c r="A853" s="427" t="s">
        <v>12900</v>
      </c>
      <c r="B853" s="423"/>
      <c r="C853" s="423" t="s">
        <v>372</v>
      </c>
      <c r="D853" s="423" t="s">
        <v>19735</v>
      </c>
      <c r="E853" s="427"/>
      <c r="F853" s="427" t="s">
        <v>12899</v>
      </c>
      <c r="G853" s="423" t="s">
        <v>18151</v>
      </c>
      <c r="H853" s="467" t="s">
        <v>8559</v>
      </c>
      <c r="I853" s="427">
        <v>260</v>
      </c>
      <c r="J853" s="423">
        <v>235</v>
      </c>
      <c r="K853" s="423">
        <v>112</v>
      </c>
      <c r="L853" s="447">
        <v>0.10638297872340401</v>
      </c>
      <c r="M853" s="427">
        <v>684</v>
      </c>
      <c r="N853" s="423">
        <v>622</v>
      </c>
      <c r="O853" s="423">
        <v>383</v>
      </c>
      <c r="P853" s="447">
        <v>9.9678456591639805E-2</v>
      </c>
    </row>
    <row r="854" spans="1:16" s="63" customFormat="1" ht="12" x14ac:dyDescent="0.2">
      <c r="A854" s="427" t="s">
        <v>14087</v>
      </c>
      <c r="B854" s="423"/>
      <c r="C854" s="423" t="s">
        <v>249</v>
      </c>
      <c r="D854" s="423" t="s">
        <v>21822</v>
      </c>
      <c r="E854" s="427"/>
      <c r="F854" s="427" t="s">
        <v>14086</v>
      </c>
      <c r="G854" s="423" t="s">
        <v>19392</v>
      </c>
      <c r="H854" s="467" t="s">
        <v>8559</v>
      </c>
      <c r="I854" s="427">
        <v>260</v>
      </c>
      <c r="J854" s="423">
        <v>184</v>
      </c>
      <c r="K854" s="423">
        <v>113</v>
      </c>
      <c r="L854" s="447">
        <v>0.41304347826087001</v>
      </c>
      <c r="M854" s="427">
        <v>327</v>
      </c>
      <c r="N854" s="423">
        <v>346</v>
      </c>
      <c r="O854" s="423">
        <v>276</v>
      </c>
      <c r="P854" s="447">
        <v>-5.4913294797687799E-2</v>
      </c>
    </row>
    <row r="855" spans="1:16" s="63" customFormat="1" ht="12" x14ac:dyDescent="0.2">
      <c r="A855" s="427" t="s">
        <v>11644</v>
      </c>
      <c r="B855" s="423" t="s">
        <v>11643</v>
      </c>
      <c r="C855" s="423" t="s">
        <v>257</v>
      </c>
      <c r="D855" s="423" t="s">
        <v>20184</v>
      </c>
      <c r="E855" s="427" t="s">
        <v>11642</v>
      </c>
      <c r="F855" s="427"/>
      <c r="G855" s="423" t="s">
        <v>20185</v>
      </c>
      <c r="H855" s="467" t="s">
        <v>8559</v>
      </c>
      <c r="I855" s="427">
        <v>259</v>
      </c>
      <c r="J855" s="423">
        <v>313</v>
      </c>
      <c r="K855" s="423">
        <v>184</v>
      </c>
      <c r="L855" s="447">
        <v>-0.17252396166134201</v>
      </c>
      <c r="M855" s="427">
        <v>239</v>
      </c>
      <c r="N855" s="423">
        <v>203</v>
      </c>
      <c r="O855" s="423">
        <v>144</v>
      </c>
      <c r="P855" s="447">
        <v>0.17733990147783299</v>
      </c>
    </row>
    <row r="856" spans="1:16" s="63" customFormat="1" ht="12" x14ac:dyDescent="0.2">
      <c r="A856" s="427" t="s">
        <v>14152</v>
      </c>
      <c r="B856" s="423"/>
      <c r="C856" s="423" t="s">
        <v>253</v>
      </c>
      <c r="D856" s="423" t="s">
        <v>21775</v>
      </c>
      <c r="E856" s="427"/>
      <c r="F856" s="427" t="s">
        <v>14151</v>
      </c>
      <c r="G856" s="423" t="s">
        <v>21776</v>
      </c>
      <c r="H856" s="467" t="s">
        <v>8559</v>
      </c>
      <c r="I856" s="427">
        <v>259</v>
      </c>
      <c r="J856" s="423">
        <v>231</v>
      </c>
      <c r="K856" s="423">
        <v>73</v>
      </c>
      <c r="L856" s="447">
        <v>0.12121212121212099</v>
      </c>
      <c r="M856" s="427">
        <v>180</v>
      </c>
      <c r="N856" s="423">
        <v>129</v>
      </c>
      <c r="O856" s="423">
        <v>109</v>
      </c>
      <c r="P856" s="447">
        <v>0.39534883720930197</v>
      </c>
    </row>
    <row r="857" spans="1:16" s="63" customFormat="1" ht="12" x14ac:dyDescent="0.2">
      <c r="A857" s="427" t="s">
        <v>12009</v>
      </c>
      <c r="B857" s="423"/>
      <c r="C857" s="423" t="s">
        <v>253</v>
      </c>
      <c r="D857" s="423" t="s">
        <v>21656</v>
      </c>
      <c r="E857" s="427"/>
      <c r="F857" s="427" t="s">
        <v>12008</v>
      </c>
      <c r="G857" s="423" t="s">
        <v>21657</v>
      </c>
      <c r="H857" s="467" t="s">
        <v>8559</v>
      </c>
      <c r="I857" s="427">
        <v>257</v>
      </c>
      <c r="J857" s="423">
        <v>146</v>
      </c>
      <c r="K857" s="423">
        <v>159</v>
      </c>
      <c r="L857" s="447">
        <v>0.76027397260273999</v>
      </c>
      <c r="M857" s="427">
        <v>88</v>
      </c>
      <c r="N857" s="423">
        <v>37</v>
      </c>
      <c r="O857" s="423">
        <v>23</v>
      </c>
      <c r="P857" s="447">
        <v>1.3783783783783801</v>
      </c>
    </row>
    <row r="858" spans="1:16" s="63" customFormat="1" ht="12" x14ac:dyDescent="0.2">
      <c r="A858" s="427" t="s">
        <v>12629</v>
      </c>
      <c r="B858" s="423"/>
      <c r="C858" s="423" t="s">
        <v>253</v>
      </c>
      <c r="D858" s="423" t="s">
        <v>18483</v>
      </c>
      <c r="E858" s="427"/>
      <c r="F858" s="427" t="s">
        <v>12628</v>
      </c>
      <c r="G858" s="423" t="s">
        <v>19189</v>
      </c>
      <c r="H858" s="467" t="s">
        <v>8559</v>
      </c>
      <c r="I858" s="427">
        <v>256</v>
      </c>
      <c r="J858" s="423">
        <v>123</v>
      </c>
      <c r="K858" s="423">
        <v>141</v>
      </c>
      <c r="L858" s="447">
        <v>1.0813008130081301</v>
      </c>
      <c r="M858" s="427">
        <v>144</v>
      </c>
      <c r="N858" s="423">
        <v>122</v>
      </c>
      <c r="O858" s="423">
        <v>82</v>
      </c>
      <c r="P858" s="447">
        <v>0.18032786885245899</v>
      </c>
    </row>
    <row r="859" spans="1:16" s="63" customFormat="1" ht="12" x14ac:dyDescent="0.2">
      <c r="A859" s="427" t="s">
        <v>11204</v>
      </c>
      <c r="B859" s="423"/>
      <c r="C859" s="423" t="s">
        <v>249</v>
      </c>
      <c r="D859" s="423" t="s">
        <v>18734</v>
      </c>
      <c r="E859" s="427"/>
      <c r="F859" s="427" t="s">
        <v>11203</v>
      </c>
      <c r="G859" s="423" t="s">
        <v>18183</v>
      </c>
      <c r="H859" s="467" t="s">
        <v>8559</v>
      </c>
      <c r="I859" s="427">
        <v>255</v>
      </c>
      <c r="J859" s="423">
        <v>261</v>
      </c>
      <c r="K859" s="423">
        <v>211</v>
      </c>
      <c r="L859" s="447">
        <v>-2.2988505747126398E-2</v>
      </c>
      <c r="M859" s="427">
        <v>33</v>
      </c>
      <c r="N859" s="423">
        <v>31</v>
      </c>
      <c r="O859" s="423">
        <v>18</v>
      </c>
      <c r="P859" s="447">
        <v>6.4516129032257993E-2</v>
      </c>
    </row>
    <row r="860" spans="1:16" s="63" customFormat="1" ht="12" x14ac:dyDescent="0.2">
      <c r="A860" s="427" t="s">
        <v>11152</v>
      </c>
      <c r="B860" s="423"/>
      <c r="C860" s="423" t="s">
        <v>14925</v>
      </c>
      <c r="D860" s="423" t="s">
        <v>17059</v>
      </c>
      <c r="E860" s="427"/>
      <c r="F860" s="427" t="s">
        <v>11151</v>
      </c>
      <c r="G860" s="423" t="s">
        <v>8957</v>
      </c>
      <c r="H860" s="467" t="s">
        <v>8559</v>
      </c>
      <c r="I860" s="427">
        <v>255</v>
      </c>
      <c r="J860" s="423">
        <v>256</v>
      </c>
      <c r="K860" s="423">
        <v>18</v>
      </c>
      <c r="L860" s="447">
        <v>-3.90625E-3</v>
      </c>
      <c r="M860" s="427">
        <v>56</v>
      </c>
      <c r="N860" s="423">
        <v>72</v>
      </c>
      <c r="O860" s="423">
        <v>21</v>
      </c>
      <c r="P860" s="447">
        <v>-0.22222222222222199</v>
      </c>
    </row>
    <row r="861" spans="1:16" s="63" customFormat="1" ht="12" x14ac:dyDescent="0.2">
      <c r="A861" s="427" t="s">
        <v>11092</v>
      </c>
      <c r="B861" s="423"/>
      <c r="C861" s="423" t="s">
        <v>14925</v>
      </c>
      <c r="D861" s="423" t="s">
        <v>18754</v>
      </c>
      <c r="E861" s="427"/>
      <c r="F861" s="427" t="s">
        <v>11091</v>
      </c>
      <c r="G861" s="423" t="s">
        <v>8796</v>
      </c>
      <c r="H861" s="467" t="s">
        <v>8559</v>
      </c>
      <c r="I861" s="427">
        <v>254</v>
      </c>
      <c r="J861" s="423">
        <v>188</v>
      </c>
      <c r="K861" s="423">
        <v>144</v>
      </c>
      <c r="L861" s="447">
        <v>0.35106382978723399</v>
      </c>
      <c r="M861" s="427">
        <v>611</v>
      </c>
      <c r="N861" s="423">
        <v>550</v>
      </c>
      <c r="O861" s="423">
        <v>543</v>
      </c>
      <c r="P861" s="447">
        <v>0.110909090909091</v>
      </c>
    </row>
    <row r="862" spans="1:16" s="63" customFormat="1" ht="12" x14ac:dyDescent="0.2">
      <c r="A862" s="427" t="s">
        <v>12555</v>
      </c>
      <c r="B862" s="423"/>
      <c r="C862" s="423" t="s">
        <v>252</v>
      </c>
      <c r="D862" s="423" t="s">
        <v>12163</v>
      </c>
      <c r="E862" s="427"/>
      <c r="F862" s="427" t="s">
        <v>12554</v>
      </c>
      <c r="G862" s="423" t="s">
        <v>18164</v>
      </c>
      <c r="H862" s="467" t="s">
        <v>8559</v>
      </c>
      <c r="I862" s="427">
        <v>253</v>
      </c>
      <c r="J862" s="423">
        <v>147</v>
      </c>
      <c r="K862" s="423">
        <v>288</v>
      </c>
      <c r="L862" s="447">
        <v>0.72108843537415002</v>
      </c>
      <c r="M862" s="427">
        <v>7</v>
      </c>
      <c r="N862" s="423">
        <v>12</v>
      </c>
      <c r="O862" s="423">
        <v>2</v>
      </c>
      <c r="P862" s="447">
        <v>-0.41666666666666702</v>
      </c>
    </row>
    <row r="863" spans="1:16" s="63" customFormat="1" ht="12" x14ac:dyDescent="0.2">
      <c r="A863" s="427" t="s">
        <v>12402</v>
      </c>
      <c r="B863" s="423"/>
      <c r="C863" s="423" t="s">
        <v>253</v>
      </c>
      <c r="D863" s="423" t="s">
        <v>18832</v>
      </c>
      <c r="E863" s="427"/>
      <c r="F863" s="427" t="s">
        <v>12401</v>
      </c>
      <c r="G863" s="423" t="s">
        <v>18174</v>
      </c>
      <c r="H863" s="467" t="s">
        <v>8559</v>
      </c>
      <c r="I863" s="427">
        <v>253</v>
      </c>
      <c r="J863" s="423">
        <v>0</v>
      </c>
      <c r="K863" s="423">
        <v>4</v>
      </c>
      <c r="L863" s="447">
        <v>0</v>
      </c>
      <c r="M863" s="427">
        <v>15</v>
      </c>
      <c r="N863" s="423">
        <v>9</v>
      </c>
      <c r="O863" s="423">
        <v>5</v>
      </c>
      <c r="P863" s="447">
        <v>0.66666666666666696</v>
      </c>
    </row>
    <row r="864" spans="1:16" s="63" customFormat="1" ht="12" x14ac:dyDescent="0.2">
      <c r="A864" s="427" t="s">
        <v>12491</v>
      </c>
      <c r="B864" s="423"/>
      <c r="C864" s="423" t="s">
        <v>252</v>
      </c>
      <c r="D864" s="423" t="s">
        <v>17661</v>
      </c>
      <c r="E864" s="427"/>
      <c r="F864" s="427" t="s">
        <v>12490</v>
      </c>
      <c r="G864" s="423" t="s">
        <v>19221</v>
      </c>
      <c r="H864" s="467" t="s">
        <v>8559</v>
      </c>
      <c r="I864" s="427">
        <v>250</v>
      </c>
      <c r="J864" s="423">
        <v>245</v>
      </c>
      <c r="K864" s="423">
        <v>215</v>
      </c>
      <c r="L864" s="447">
        <v>2.04081632653061E-2</v>
      </c>
      <c r="M864" s="427">
        <v>549</v>
      </c>
      <c r="N864" s="423">
        <v>430</v>
      </c>
      <c r="O864" s="423">
        <v>337</v>
      </c>
      <c r="P864" s="447">
        <v>0.27674418604651202</v>
      </c>
    </row>
    <row r="865" spans="1:16" s="63" customFormat="1" ht="12" x14ac:dyDescent="0.2">
      <c r="A865" s="427" t="s">
        <v>13128</v>
      </c>
      <c r="B865" s="423" t="s">
        <v>9601</v>
      </c>
      <c r="C865" s="423" t="s">
        <v>371</v>
      </c>
      <c r="D865" s="423" t="s">
        <v>20865</v>
      </c>
      <c r="E865" s="427" t="s">
        <v>13127</v>
      </c>
      <c r="F865" s="427"/>
      <c r="G865" s="423" t="s">
        <v>18180</v>
      </c>
      <c r="H865" s="467" t="s">
        <v>8559</v>
      </c>
      <c r="I865" s="427">
        <v>250</v>
      </c>
      <c r="J865" s="423">
        <v>332</v>
      </c>
      <c r="K865" s="423">
        <v>230</v>
      </c>
      <c r="L865" s="447">
        <v>-0.24698795180722899</v>
      </c>
      <c r="M865" s="427">
        <v>202</v>
      </c>
      <c r="N865" s="423">
        <v>209</v>
      </c>
      <c r="O865" s="423">
        <v>196</v>
      </c>
      <c r="P865" s="447">
        <v>-3.3492822966507102E-2</v>
      </c>
    </row>
    <row r="866" spans="1:16" s="63" customFormat="1" ht="12" x14ac:dyDescent="0.2">
      <c r="A866" s="427" t="s">
        <v>12319</v>
      </c>
      <c r="B866" s="423"/>
      <c r="C866" s="423" t="s">
        <v>251</v>
      </c>
      <c r="D866" s="423" t="s">
        <v>18521</v>
      </c>
      <c r="E866" s="427"/>
      <c r="F866" s="427" t="s">
        <v>12318</v>
      </c>
      <c r="G866" s="423" t="s">
        <v>18216</v>
      </c>
      <c r="H866" s="467" t="s">
        <v>8559</v>
      </c>
      <c r="I866" s="427">
        <v>249</v>
      </c>
      <c r="J866" s="423">
        <v>536</v>
      </c>
      <c r="K866" s="423">
        <v>0</v>
      </c>
      <c r="L866" s="447">
        <v>-0.53544776119403004</v>
      </c>
      <c r="M866" s="427">
        <v>11</v>
      </c>
      <c r="N866" s="423">
        <v>19</v>
      </c>
      <c r="O866" s="423">
        <v>1</v>
      </c>
      <c r="P866" s="447">
        <v>-0.42105263157894701</v>
      </c>
    </row>
    <row r="867" spans="1:16" s="63" customFormat="1" ht="12" x14ac:dyDescent="0.2">
      <c r="A867" s="427" t="s">
        <v>10750</v>
      </c>
      <c r="B867" s="423"/>
      <c r="C867" s="423" t="s">
        <v>249</v>
      </c>
      <c r="D867" s="423" t="s">
        <v>20648</v>
      </c>
      <c r="E867" s="427"/>
      <c r="F867" s="427" t="s">
        <v>10749</v>
      </c>
      <c r="G867" s="423" t="s">
        <v>18823</v>
      </c>
      <c r="H867" s="467" t="s">
        <v>8559</v>
      </c>
      <c r="I867" s="427">
        <v>249</v>
      </c>
      <c r="J867" s="423">
        <v>215</v>
      </c>
      <c r="K867" s="423">
        <v>145</v>
      </c>
      <c r="L867" s="447">
        <v>0.15813953488372101</v>
      </c>
      <c r="M867" s="427">
        <v>360</v>
      </c>
      <c r="N867" s="423">
        <v>188</v>
      </c>
      <c r="O867" s="423">
        <v>162</v>
      </c>
      <c r="P867" s="447">
        <v>0.91489361702127703</v>
      </c>
    </row>
    <row r="868" spans="1:16" s="63" customFormat="1" ht="12" x14ac:dyDescent="0.2">
      <c r="A868" s="427" t="s">
        <v>10639</v>
      </c>
      <c r="B868" s="423"/>
      <c r="C868" s="423" t="s">
        <v>249</v>
      </c>
      <c r="D868" s="423" t="s">
        <v>18843</v>
      </c>
      <c r="E868" s="427"/>
      <c r="F868" s="427" t="s">
        <v>10638</v>
      </c>
      <c r="G868" s="423" t="s">
        <v>18151</v>
      </c>
      <c r="H868" s="467" t="s">
        <v>8559</v>
      </c>
      <c r="I868" s="427">
        <v>248</v>
      </c>
      <c r="J868" s="423">
        <v>196</v>
      </c>
      <c r="K868" s="423">
        <v>148</v>
      </c>
      <c r="L868" s="447">
        <v>0.26530612244898</v>
      </c>
      <c r="M868" s="427">
        <v>129</v>
      </c>
      <c r="N868" s="423">
        <v>159</v>
      </c>
      <c r="O868" s="423">
        <v>105</v>
      </c>
      <c r="P868" s="447">
        <v>-0.18867924528301899</v>
      </c>
    </row>
    <row r="869" spans="1:16" s="63" customFormat="1" ht="12" x14ac:dyDescent="0.2">
      <c r="A869" s="427" t="s">
        <v>12380</v>
      </c>
      <c r="B869" s="423"/>
      <c r="C869" s="423" t="s">
        <v>252</v>
      </c>
      <c r="D869" s="423" t="s">
        <v>20801</v>
      </c>
      <c r="E869" s="427"/>
      <c r="F869" s="427" t="s">
        <v>12379</v>
      </c>
      <c r="G869" s="423" t="s">
        <v>20802</v>
      </c>
      <c r="H869" s="467" t="s">
        <v>8559</v>
      </c>
      <c r="I869" s="427">
        <v>246</v>
      </c>
      <c r="J869" s="423">
        <v>127</v>
      </c>
      <c r="K869" s="423">
        <v>2</v>
      </c>
      <c r="L869" s="447">
        <v>0.93700787401574803</v>
      </c>
      <c r="M869" s="427">
        <v>22</v>
      </c>
      <c r="N869" s="423">
        <v>20</v>
      </c>
      <c r="O869" s="423">
        <v>13</v>
      </c>
      <c r="P869" s="447">
        <v>0.1</v>
      </c>
    </row>
    <row r="870" spans="1:16" s="63" customFormat="1" ht="12" x14ac:dyDescent="0.2">
      <c r="A870" s="427" t="s">
        <v>13261</v>
      </c>
      <c r="B870" s="423" t="s">
        <v>11687</v>
      </c>
      <c r="C870" s="423" t="s">
        <v>251</v>
      </c>
      <c r="D870" s="423" t="s">
        <v>18620</v>
      </c>
      <c r="E870" s="427" t="s">
        <v>13260</v>
      </c>
      <c r="F870" s="427"/>
      <c r="G870" s="423" t="s">
        <v>18621</v>
      </c>
      <c r="H870" s="467" t="s">
        <v>8559</v>
      </c>
      <c r="I870" s="427">
        <v>246</v>
      </c>
      <c r="J870" s="423">
        <v>170</v>
      </c>
      <c r="K870" s="423">
        <v>163</v>
      </c>
      <c r="L870" s="447">
        <v>0.44705882352941201</v>
      </c>
      <c r="M870" s="427">
        <v>349</v>
      </c>
      <c r="N870" s="423">
        <v>249</v>
      </c>
      <c r="O870" s="423">
        <v>204</v>
      </c>
      <c r="P870" s="447">
        <v>0.40160642570281102</v>
      </c>
    </row>
    <row r="871" spans="1:16" s="63" customFormat="1" ht="12" x14ac:dyDescent="0.2">
      <c r="A871" s="427" t="s">
        <v>13815</v>
      </c>
      <c r="B871" s="423"/>
      <c r="C871" s="423" t="s">
        <v>14925</v>
      </c>
      <c r="D871" s="423" t="s">
        <v>21046</v>
      </c>
      <c r="E871" s="427" t="s">
        <v>13814</v>
      </c>
      <c r="F871" s="427"/>
      <c r="G871" s="423" t="s">
        <v>20186</v>
      </c>
      <c r="H871" s="467" t="s">
        <v>8559</v>
      </c>
      <c r="I871" s="427">
        <v>246</v>
      </c>
      <c r="J871" s="423">
        <v>101</v>
      </c>
      <c r="K871" s="423">
        <v>51</v>
      </c>
      <c r="L871" s="447">
        <v>1.43564356435644</v>
      </c>
      <c r="M871" s="427">
        <v>499</v>
      </c>
      <c r="N871" s="423">
        <v>509</v>
      </c>
      <c r="O871" s="423">
        <v>334</v>
      </c>
      <c r="P871" s="447">
        <v>-1.9646365422396801E-2</v>
      </c>
    </row>
    <row r="872" spans="1:16" s="63" customFormat="1" ht="12" x14ac:dyDescent="0.2">
      <c r="A872" s="427" t="s">
        <v>13558</v>
      </c>
      <c r="B872" s="423"/>
      <c r="C872" s="423" t="s">
        <v>251</v>
      </c>
      <c r="D872" s="423" t="s">
        <v>20212</v>
      </c>
      <c r="E872" s="427"/>
      <c r="F872" s="427" t="s">
        <v>13557</v>
      </c>
      <c r="G872" s="423" t="s">
        <v>19686</v>
      </c>
      <c r="H872" s="467" t="s">
        <v>8559</v>
      </c>
      <c r="I872" s="427">
        <v>246</v>
      </c>
      <c r="J872" s="423">
        <v>294</v>
      </c>
      <c r="K872" s="423">
        <v>163</v>
      </c>
      <c r="L872" s="447">
        <v>-0.16326530612244899</v>
      </c>
      <c r="M872" s="427">
        <v>1549</v>
      </c>
      <c r="N872" s="423">
        <v>1295</v>
      </c>
      <c r="O872" s="423">
        <v>1159</v>
      </c>
      <c r="P872" s="447">
        <v>0.19613899613899599</v>
      </c>
    </row>
    <row r="873" spans="1:16" s="63" customFormat="1" ht="12" x14ac:dyDescent="0.2">
      <c r="A873" s="427" t="s">
        <v>11374</v>
      </c>
      <c r="B873" s="423"/>
      <c r="C873" s="423" t="s">
        <v>259</v>
      </c>
      <c r="D873" s="423" t="s">
        <v>19820</v>
      </c>
      <c r="E873" s="427"/>
      <c r="F873" s="427" t="s">
        <v>11372</v>
      </c>
      <c r="G873" s="423" t="s">
        <v>19430</v>
      </c>
      <c r="H873" s="467" t="s">
        <v>8559</v>
      </c>
      <c r="I873" s="427">
        <v>243</v>
      </c>
      <c r="J873" s="423">
        <v>122</v>
      </c>
      <c r="K873" s="423">
        <v>103</v>
      </c>
      <c r="L873" s="447">
        <v>0.99180327868852503</v>
      </c>
      <c r="M873" s="427">
        <v>146</v>
      </c>
      <c r="N873" s="423">
        <v>209</v>
      </c>
      <c r="O873" s="423">
        <v>123</v>
      </c>
      <c r="P873" s="447">
        <v>-0.301435406698565</v>
      </c>
    </row>
    <row r="874" spans="1:16" s="63" customFormat="1" ht="12" x14ac:dyDescent="0.2">
      <c r="A874" s="427" t="s">
        <v>10560</v>
      </c>
      <c r="B874" s="423"/>
      <c r="C874" s="423" t="s">
        <v>253</v>
      </c>
      <c r="D874" s="423" t="s">
        <v>18854</v>
      </c>
      <c r="E874" s="427"/>
      <c r="F874" s="427" t="s">
        <v>10559</v>
      </c>
      <c r="G874" s="423" t="s">
        <v>18151</v>
      </c>
      <c r="H874" s="467" t="s">
        <v>8559</v>
      </c>
      <c r="I874" s="427">
        <v>242</v>
      </c>
      <c r="J874" s="423">
        <v>326</v>
      </c>
      <c r="K874" s="423">
        <v>334</v>
      </c>
      <c r="L874" s="447">
        <v>-0.25766871165644201</v>
      </c>
      <c r="M874" s="427">
        <v>152</v>
      </c>
      <c r="N874" s="423">
        <v>187</v>
      </c>
      <c r="O874" s="423">
        <v>147</v>
      </c>
      <c r="P874" s="447">
        <v>-0.18716577540106899</v>
      </c>
    </row>
    <row r="875" spans="1:16" s="63" customFormat="1" ht="12" x14ac:dyDescent="0.2">
      <c r="A875" s="427" t="s">
        <v>12023</v>
      </c>
      <c r="B875" s="423"/>
      <c r="C875" s="423" t="s">
        <v>251</v>
      </c>
      <c r="D875" s="423" t="s">
        <v>20344</v>
      </c>
      <c r="E875" s="427"/>
      <c r="F875" s="427" t="s">
        <v>12022</v>
      </c>
      <c r="G875" s="423" t="s">
        <v>20345</v>
      </c>
      <c r="H875" s="467" t="s">
        <v>8559</v>
      </c>
      <c r="I875" s="427">
        <v>241</v>
      </c>
      <c r="J875" s="423">
        <v>305</v>
      </c>
      <c r="K875" s="423">
        <v>0</v>
      </c>
      <c r="L875" s="447">
        <v>-0.20983606557377099</v>
      </c>
      <c r="M875" s="427">
        <v>122</v>
      </c>
      <c r="N875" s="423">
        <v>96</v>
      </c>
      <c r="O875" s="423">
        <v>75</v>
      </c>
      <c r="P875" s="447">
        <v>0.27083333333333298</v>
      </c>
    </row>
    <row r="876" spans="1:16" s="63" customFormat="1" ht="12" x14ac:dyDescent="0.2">
      <c r="A876" s="427" t="s">
        <v>13409</v>
      </c>
      <c r="B876" s="423"/>
      <c r="C876" s="423" t="s">
        <v>257</v>
      </c>
      <c r="D876" s="423" t="s">
        <v>21778</v>
      </c>
      <c r="E876" s="427"/>
      <c r="F876" s="427" t="s">
        <v>13408</v>
      </c>
      <c r="G876" s="423" t="s">
        <v>17062</v>
      </c>
      <c r="H876" s="467" t="s">
        <v>8559</v>
      </c>
      <c r="I876" s="427">
        <v>241</v>
      </c>
      <c r="J876" s="423">
        <v>220</v>
      </c>
      <c r="K876" s="423">
        <v>287</v>
      </c>
      <c r="L876" s="447">
        <v>9.54545454545455E-2</v>
      </c>
      <c r="M876" s="427">
        <v>60</v>
      </c>
      <c r="N876" s="423">
        <v>60</v>
      </c>
      <c r="O876" s="423">
        <v>49</v>
      </c>
      <c r="P876" s="447">
        <v>0</v>
      </c>
    </row>
    <row r="877" spans="1:16" s="63" customFormat="1" ht="12" x14ac:dyDescent="0.2">
      <c r="A877" s="427" t="s">
        <v>13495</v>
      </c>
      <c r="B877" s="423" t="s">
        <v>9800</v>
      </c>
      <c r="C877" s="423" t="s">
        <v>371</v>
      </c>
      <c r="D877" s="423" t="s">
        <v>21685</v>
      </c>
      <c r="E877" s="427" t="s">
        <v>13494</v>
      </c>
      <c r="F877" s="427"/>
      <c r="G877" s="423" t="s">
        <v>21686</v>
      </c>
      <c r="H877" s="467" t="s">
        <v>8559</v>
      </c>
      <c r="I877" s="427">
        <v>240</v>
      </c>
      <c r="J877" s="423">
        <v>211</v>
      </c>
      <c r="K877" s="423">
        <v>210</v>
      </c>
      <c r="L877" s="447">
        <v>0.137440758293839</v>
      </c>
      <c r="M877" s="427">
        <v>266</v>
      </c>
      <c r="N877" s="423">
        <v>383</v>
      </c>
      <c r="O877" s="423">
        <v>297</v>
      </c>
      <c r="P877" s="447">
        <v>-0.30548302872062699</v>
      </c>
    </row>
    <row r="878" spans="1:16" s="63" customFormat="1" ht="12" x14ac:dyDescent="0.2">
      <c r="A878" s="427" t="s">
        <v>10946</v>
      </c>
      <c r="B878" s="423"/>
      <c r="C878" s="423" t="s">
        <v>14925</v>
      </c>
      <c r="D878" s="423" t="s">
        <v>17200</v>
      </c>
      <c r="E878" s="427"/>
      <c r="F878" s="427" t="s">
        <v>10945</v>
      </c>
      <c r="G878" s="423" t="s">
        <v>18151</v>
      </c>
      <c r="H878" s="467" t="s">
        <v>8559</v>
      </c>
      <c r="I878" s="427">
        <v>240</v>
      </c>
      <c r="J878" s="423">
        <v>213</v>
      </c>
      <c r="K878" s="423">
        <v>230</v>
      </c>
      <c r="L878" s="447">
        <v>0.12676056338028199</v>
      </c>
      <c r="M878" s="427">
        <v>138</v>
      </c>
      <c r="N878" s="423">
        <v>129</v>
      </c>
      <c r="O878" s="423">
        <v>98</v>
      </c>
      <c r="P878" s="447">
        <v>6.9767441860465004E-2</v>
      </c>
    </row>
    <row r="879" spans="1:16" s="63" customFormat="1" ht="12" x14ac:dyDescent="0.2">
      <c r="A879" s="427" t="s">
        <v>13769</v>
      </c>
      <c r="B879" s="423"/>
      <c r="C879" s="423" t="s">
        <v>251</v>
      </c>
      <c r="D879" s="423" t="s">
        <v>18377</v>
      </c>
      <c r="E879" s="427"/>
      <c r="F879" s="427" t="s">
        <v>13768</v>
      </c>
      <c r="G879" s="423" t="s">
        <v>18378</v>
      </c>
      <c r="H879" s="467" t="s">
        <v>8559</v>
      </c>
      <c r="I879" s="427">
        <v>238</v>
      </c>
      <c r="J879" s="423">
        <v>288</v>
      </c>
      <c r="K879" s="423">
        <v>121</v>
      </c>
      <c r="L879" s="447">
        <v>-0.17361111111111099</v>
      </c>
      <c r="M879" s="427">
        <v>247</v>
      </c>
      <c r="N879" s="423">
        <v>258</v>
      </c>
      <c r="O879" s="423">
        <v>197</v>
      </c>
      <c r="P879" s="447">
        <v>-4.2635658914728598E-2</v>
      </c>
    </row>
    <row r="880" spans="1:16" s="63" customFormat="1" ht="12" x14ac:dyDescent="0.2">
      <c r="A880" s="427" t="s">
        <v>11128</v>
      </c>
      <c r="B880" s="423"/>
      <c r="C880" s="423" t="s">
        <v>253</v>
      </c>
      <c r="D880" s="423" t="s">
        <v>17309</v>
      </c>
      <c r="E880" s="427"/>
      <c r="F880" s="427" t="s">
        <v>11127</v>
      </c>
      <c r="G880" s="423" t="s">
        <v>18141</v>
      </c>
      <c r="H880" s="467" t="s">
        <v>8559</v>
      </c>
      <c r="I880" s="427">
        <v>238</v>
      </c>
      <c r="J880" s="423">
        <v>96</v>
      </c>
      <c r="K880" s="423">
        <v>92</v>
      </c>
      <c r="L880" s="447">
        <v>1.4791666666666701</v>
      </c>
      <c r="M880" s="427">
        <v>168</v>
      </c>
      <c r="N880" s="423">
        <v>150</v>
      </c>
      <c r="O880" s="423">
        <v>100</v>
      </c>
      <c r="P880" s="447">
        <v>0.12</v>
      </c>
    </row>
    <row r="881" spans="1:16" s="63" customFormat="1" ht="12" x14ac:dyDescent="0.2">
      <c r="A881" s="427" t="s">
        <v>10768</v>
      </c>
      <c r="B881" s="423"/>
      <c r="C881" s="423" t="s">
        <v>487</v>
      </c>
      <c r="D881" s="423" t="s">
        <v>18821</v>
      </c>
      <c r="E881" s="427"/>
      <c r="F881" s="427" t="s">
        <v>10767</v>
      </c>
      <c r="G881" s="423" t="s">
        <v>19533</v>
      </c>
      <c r="H881" s="467" t="s">
        <v>8559</v>
      </c>
      <c r="I881" s="427">
        <v>238</v>
      </c>
      <c r="J881" s="423">
        <v>101</v>
      </c>
      <c r="K881" s="423">
        <v>92</v>
      </c>
      <c r="L881" s="447">
        <v>1.3564356435643601</v>
      </c>
      <c r="M881" s="427">
        <v>220</v>
      </c>
      <c r="N881" s="423">
        <v>274</v>
      </c>
      <c r="O881" s="423">
        <v>187</v>
      </c>
      <c r="P881" s="447">
        <v>-0.19708029197080301</v>
      </c>
    </row>
    <row r="882" spans="1:16" s="63" customFormat="1" ht="12" x14ac:dyDescent="0.2">
      <c r="A882" s="427" t="s">
        <v>12338</v>
      </c>
      <c r="B882" s="423"/>
      <c r="C882" s="423" t="s">
        <v>258</v>
      </c>
      <c r="D882" s="423" t="s">
        <v>21557</v>
      </c>
      <c r="E882" s="427"/>
      <c r="F882" s="427" t="s">
        <v>12337</v>
      </c>
      <c r="G882" s="423" t="s">
        <v>19852</v>
      </c>
      <c r="H882" s="467" t="s">
        <v>8559</v>
      </c>
      <c r="I882" s="427">
        <v>236</v>
      </c>
      <c r="J882" s="423">
        <v>75</v>
      </c>
      <c r="K882" s="423">
        <v>225</v>
      </c>
      <c r="L882" s="447">
        <v>2.1466666666666701</v>
      </c>
      <c r="M882" s="427">
        <v>61</v>
      </c>
      <c r="N882" s="423">
        <v>75</v>
      </c>
      <c r="O882" s="423">
        <v>56</v>
      </c>
      <c r="P882" s="447">
        <v>-0.18666666666666701</v>
      </c>
    </row>
    <row r="883" spans="1:16" s="63" customFormat="1" ht="12" x14ac:dyDescent="0.2">
      <c r="A883" s="427" t="s">
        <v>11266</v>
      </c>
      <c r="B883" s="423"/>
      <c r="C883" s="423" t="s">
        <v>249</v>
      </c>
      <c r="D883" s="423" t="s">
        <v>21123</v>
      </c>
      <c r="E883" s="427"/>
      <c r="F883" s="427" t="s">
        <v>11265</v>
      </c>
      <c r="G883" s="423" t="s">
        <v>21124</v>
      </c>
      <c r="H883" s="467" t="s">
        <v>8559</v>
      </c>
      <c r="I883" s="427">
        <v>236</v>
      </c>
      <c r="J883" s="423">
        <v>129</v>
      </c>
      <c r="K883" s="423">
        <v>179</v>
      </c>
      <c r="L883" s="447">
        <v>0.82945736434108497</v>
      </c>
      <c r="M883" s="427">
        <v>445</v>
      </c>
      <c r="N883" s="423">
        <v>408</v>
      </c>
      <c r="O883" s="423">
        <v>155</v>
      </c>
      <c r="P883" s="447">
        <v>9.0686274509803794E-2</v>
      </c>
    </row>
    <row r="884" spans="1:16" s="63" customFormat="1" ht="12" x14ac:dyDescent="0.2">
      <c r="A884" s="427" t="s">
        <v>11100</v>
      </c>
      <c r="B884" s="423"/>
      <c r="C884" s="423" t="s">
        <v>253</v>
      </c>
      <c r="D884" s="423" t="s">
        <v>21143</v>
      </c>
      <c r="E884" s="427"/>
      <c r="F884" s="427" t="s">
        <v>11099</v>
      </c>
      <c r="G884" s="423" t="s">
        <v>10811</v>
      </c>
      <c r="H884" s="467" t="s">
        <v>8559</v>
      </c>
      <c r="I884" s="427">
        <v>236</v>
      </c>
      <c r="J884" s="423">
        <v>195</v>
      </c>
      <c r="K884" s="423">
        <v>148</v>
      </c>
      <c r="L884" s="447">
        <v>0.21025641025641001</v>
      </c>
      <c r="M884" s="427">
        <v>80</v>
      </c>
      <c r="N884" s="423">
        <v>56</v>
      </c>
      <c r="O884" s="423">
        <v>43</v>
      </c>
      <c r="P884" s="447">
        <v>0.42857142857142899</v>
      </c>
    </row>
    <row r="885" spans="1:16" s="63" customFormat="1" ht="12" x14ac:dyDescent="0.2">
      <c r="A885" s="427" t="s">
        <v>12441</v>
      </c>
      <c r="B885" s="423"/>
      <c r="C885" s="423" t="s">
        <v>250</v>
      </c>
      <c r="D885" s="423" t="s">
        <v>21548</v>
      </c>
      <c r="E885" s="427"/>
      <c r="F885" s="427" t="s">
        <v>12440</v>
      </c>
      <c r="G885" s="423" t="s">
        <v>19442</v>
      </c>
      <c r="H885" s="467" t="s">
        <v>8559</v>
      </c>
      <c r="I885" s="427">
        <v>235</v>
      </c>
      <c r="J885" s="423">
        <v>166</v>
      </c>
      <c r="K885" s="423">
        <v>139</v>
      </c>
      <c r="L885" s="447">
        <v>0.41566265060240998</v>
      </c>
      <c r="M885" s="427">
        <v>428</v>
      </c>
      <c r="N885" s="423">
        <v>374</v>
      </c>
      <c r="O885" s="423">
        <v>227</v>
      </c>
      <c r="P885" s="447">
        <v>0.14438502673796799</v>
      </c>
    </row>
    <row r="886" spans="1:16" s="63" customFormat="1" ht="12" x14ac:dyDescent="0.2">
      <c r="A886" s="427" t="s">
        <v>13424</v>
      </c>
      <c r="B886" s="423" t="s">
        <v>13423</v>
      </c>
      <c r="C886" s="423" t="s">
        <v>14925</v>
      </c>
      <c r="D886" s="423" t="s">
        <v>21609</v>
      </c>
      <c r="E886" s="427" t="s">
        <v>13422</v>
      </c>
      <c r="F886" s="427"/>
      <c r="G886" s="423" t="s">
        <v>21610</v>
      </c>
      <c r="H886" s="467" t="s">
        <v>8559</v>
      </c>
      <c r="I886" s="427">
        <v>235</v>
      </c>
      <c r="J886" s="423">
        <v>253</v>
      </c>
      <c r="K886" s="423">
        <v>116</v>
      </c>
      <c r="L886" s="447">
        <v>-7.1146245059288599E-2</v>
      </c>
      <c r="M886" s="427">
        <v>1681</v>
      </c>
      <c r="N886" s="423">
        <v>1768</v>
      </c>
      <c r="O886" s="423">
        <v>1174</v>
      </c>
      <c r="P886" s="447">
        <v>-4.9208144796380103E-2</v>
      </c>
    </row>
    <row r="887" spans="1:16" s="63" customFormat="1" ht="12" x14ac:dyDescent="0.2">
      <c r="A887" s="427" t="s">
        <v>12025</v>
      </c>
      <c r="B887" s="423"/>
      <c r="C887" s="423" t="s">
        <v>371</v>
      </c>
      <c r="D887" s="423" t="s">
        <v>20572</v>
      </c>
      <c r="E887" s="427"/>
      <c r="F887" s="427" t="s">
        <v>12024</v>
      </c>
      <c r="G887" s="423" t="s">
        <v>18141</v>
      </c>
      <c r="H887" s="467" t="s">
        <v>8559</v>
      </c>
      <c r="I887" s="427">
        <v>235</v>
      </c>
      <c r="J887" s="423">
        <v>229</v>
      </c>
      <c r="K887" s="423">
        <v>142</v>
      </c>
      <c r="L887" s="447">
        <v>2.62008733624455E-2</v>
      </c>
      <c r="M887" s="427">
        <v>23</v>
      </c>
      <c r="N887" s="423">
        <v>26</v>
      </c>
      <c r="O887" s="423">
        <v>5</v>
      </c>
      <c r="P887" s="447">
        <v>-0.115384615384615</v>
      </c>
    </row>
    <row r="888" spans="1:16" s="63" customFormat="1" ht="12" x14ac:dyDescent="0.2">
      <c r="A888" s="427" t="s">
        <v>11624</v>
      </c>
      <c r="B888" s="423" t="s">
        <v>9559</v>
      </c>
      <c r="C888" s="423" t="s">
        <v>255</v>
      </c>
      <c r="D888" s="423" t="s">
        <v>21050</v>
      </c>
      <c r="E888" s="427" t="s">
        <v>11623</v>
      </c>
      <c r="F888" s="427"/>
      <c r="G888" s="423" t="s">
        <v>18973</v>
      </c>
      <c r="H888" s="467" t="s">
        <v>8559</v>
      </c>
      <c r="I888" s="427">
        <v>234</v>
      </c>
      <c r="J888" s="423">
        <v>69</v>
      </c>
      <c r="K888" s="423">
        <v>157</v>
      </c>
      <c r="L888" s="447">
        <v>2.39130434782609</v>
      </c>
      <c r="M888" s="427">
        <v>46</v>
      </c>
      <c r="N888" s="423">
        <v>81</v>
      </c>
      <c r="O888" s="423">
        <v>18</v>
      </c>
      <c r="P888" s="447">
        <v>-0.43209876543209902</v>
      </c>
    </row>
    <row r="889" spans="1:16" s="63" customFormat="1" ht="12" x14ac:dyDescent="0.2">
      <c r="A889" s="427" t="s">
        <v>12120</v>
      </c>
      <c r="B889" s="423" t="s">
        <v>12119</v>
      </c>
      <c r="C889" s="423" t="s">
        <v>251</v>
      </c>
      <c r="D889" s="423" t="s">
        <v>17863</v>
      </c>
      <c r="E889" s="427" t="s">
        <v>12117</v>
      </c>
      <c r="F889" s="427"/>
      <c r="G889" s="423" t="s">
        <v>17830</v>
      </c>
      <c r="H889" s="467" t="s">
        <v>8559</v>
      </c>
      <c r="I889" s="427">
        <v>233</v>
      </c>
      <c r="J889" s="423">
        <v>288</v>
      </c>
      <c r="K889" s="423">
        <v>0</v>
      </c>
      <c r="L889" s="447">
        <v>-0.19097222222222199</v>
      </c>
      <c r="M889" s="427">
        <v>95</v>
      </c>
      <c r="N889" s="423">
        <v>118</v>
      </c>
      <c r="O889" s="423">
        <v>48</v>
      </c>
      <c r="P889" s="447">
        <v>-0.194915254237288</v>
      </c>
    </row>
    <row r="890" spans="1:16" s="63" customFormat="1" ht="12" x14ac:dyDescent="0.2">
      <c r="A890" s="427" t="s">
        <v>13657</v>
      </c>
      <c r="B890" s="423" t="s">
        <v>9445</v>
      </c>
      <c r="C890" s="423" t="s">
        <v>371</v>
      </c>
      <c r="D890" s="423" t="s">
        <v>18539</v>
      </c>
      <c r="E890" s="427" t="s">
        <v>13656</v>
      </c>
      <c r="F890" s="427"/>
      <c r="G890" s="423" t="s">
        <v>19262</v>
      </c>
      <c r="H890" s="467" t="s">
        <v>8559</v>
      </c>
      <c r="I890" s="427">
        <v>232</v>
      </c>
      <c r="J890" s="423">
        <v>162</v>
      </c>
      <c r="K890" s="423">
        <v>129</v>
      </c>
      <c r="L890" s="447">
        <v>0.43209876543209902</v>
      </c>
      <c r="M890" s="427">
        <v>2116</v>
      </c>
      <c r="N890" s="423">
        <v>2068</v>
      </c>
      <c r="O890" s="423">
        <v>1696</v>
      </c>
      <c r="P890" s="447">
        <v>2.32108317214701E-2</v>
      </c>
    </row>
    <row r="891" spans="1:16" s="63" customFormat="1" ht="12" x14ac:dyDescent="0.2">
      <c r="A891" s="427" t="s">
        <v>13144</v>
      </c>
      <c r="B891" s="423"/>
      <c r="C891" s="423" t="s">
        <v>14925</v>
      </c>
      <c r="D891" s="423" t="s">
        <v>20794</v>
      </c>
      <c r="E891" s="427"/>
      <c r="F891" s="427" t="s">
        <v>13143</v>
      </c>
      <c r="G891" s="423" t="s">
        <v>8796</v>
      </c>
      <c r="H891" s="467" t="s">
        <v>8559</v>
      </c>
      <c r="I891" s="427">
        <v>231</v>
      </c>
      <c r="J891" s="423">
        <v>223</v>
      </c>
      <c r="K891" s="423">
        <v>269</v>
      </c>
      <c r="L891" s="447">
        <v>3.5874439461883498E-2</v>
      </c>
      <c r="M891" s="427">
        <v>115</v>
      </c>
      <c r="N891" s="423">
        <v>140</v>
      </c>
      <c r="O891" s="423">
        <v>82</v>
      </c>
      <c r="P891" s="447">
        <v>-0.17857142857142899</v>
      </c>
    </row>
    <row r="892" spans="1:16" s="63" customFormat="1" ht="12" x14ac:dyDescent="0.2">
      <c r="A892" s="427" t="s">
        <v>11828</v>
      </c>
      <c r="B892" s="423" t="s">
        <v>11811</v>
      </c>
      <c r="C892" s="423" t="s">
        <v>252</v>
      </c>
      <c r="D892" s="423" t="s">
        <v>17849</v>
      </c>
      <c r="E892" s="427" t="s">
        <v>11827</v>
      </c>
      <c r="F892" s="427"/>
      <c r="G892" s="423" t="s">
        <v>19221</v>
      </c>
      <c r="H892" s="467" t="s">
        <v>8559</v>
      </c>
      <c r="I892" s="427">
        <v>231</v>
      </c>
      <c r="J892" s="423">
        <v>292</v>
      </c>
      <c r="K892" s="423">
        <v>126</v>
      </c>
      <c r="L892" s="447">
        <v>-0.20890410958904099</v>
      </c>
      <c r="M892" s="427">
        <v>362</v>
      </c>
      <c r="N892" s="423">
        <v>421</v>
      </c>
      <c r="O892" s="423">
        <v>430</v>
      </c>
      <c r="P892" s="447">
        <v>-0.140142517814727</v>
      </c>
    </row>
    <row r="893" spans="1:16" s="63" customFormat="1" ht="12" x14ac:dyDescent="0.2">
      <c r="A893" s="427" t="s">
        <v>12489</v>
      </c>
      <c r="B893" s="423"/>
      <c r="C893" s="423" t="s">
        <v>251</v>
      </c>
      <c r="D893" s="423" t="s">
        <v>21544</v>
      </c>
      <c r="E893" s="427"/>
      <c r="F893" s="427" t="s">
        <v>12488</v>
      </c>
      <c r="G893" s="423" t="s">
        <v>18170</v>
      </c>
      <c r="H893" s="467" t="s">
        <v>8559</v>
      </c>
      <c r="I893" s="427">
        <v>229</v>
      </c>
      <c r="J893" s="423">
        <v>130</v>
      </c>
      <c r="K893" s="423">
        <v>217</v>
      </c>
      <c r="L893" s="447">
        <v>0.76153846153846205</v>
      </c>
      <c r="M893" s="427">
        <v>62</v>
      </c>
      <c r="N893" s="423">
        <v>58</v>
      </c>
      <c r="O893" s="423">
        <v>48</v>
      </c>
      <c r="P893" s="447">
        <v>6.8965517241379198E-2</v>
      </c>
    </row>
    <row r="894" spans="1:16" s="63" customFormat="1" ht="12" x14ac:dyDescent="0.2">
      <c r="A894" s="427" t="s">
        <v>13485</v>
      </c>
      <c r="B894" s="423"/>
      <c r="C894" s="423" t="s">
        <v>251</v>
      </c>
      <c r="D894" s="423" t="s">
        <v>21762</v>
      </c>
      <c r="E894" s="427"/>
      <c r="F894" s="427" t="s">
        <v>13484</v>
      </c>
      <c r="G894" s="423" t="s">
        <v>21763</v>
      </c>
      <c r="H894" s="467" t="s">
        <v>8559</v>
      </c>
      <c r="I894" s="427">
        <v>229</v>
      </c>
      <c r="J894" s="423">
        <v>281</v>
      </c>
      <c r="K894" s="423">
        <v>0</v>
      </c>
      <c r="L894" s="447">
        <v>-0.185053380782918</v>
      </c>
      <c r="M894" s="427">
        <v>122</v>
      </c>
      <c r="N894" s="423">
        <v>135</v>
      </c>
      <c r="O894" s="423">
        <v>76</v>
      </c>
      <c r="P894" s="447">
        <v>-9.6296296296296297E-2</v>
      </c>
    </row>
    <row r="895" spans="1:16" s="63" customFormat="1" ht="12" x14ac:dyDescent="0.2">
      <c r="A895" s="427" t="s">
        <v>10552</v>
      </c>
      <c r="B895" s="423"/>
      <c r="C895" s="423" t="s">
        <v>252</v>
      </c>
      <c r="D895" s="423" t="s">
        <v>21214</v>
      </c>
      <c r="E895" s="427"/>
      <c r="F895" s="427" t="s">
        <v>10551</v>
      </c>
      <c r="G895" s="423" t="s">
        <v>18178</v>
      </c>
      <c r="H895" s="467" t="s">
        <v>8559</v>
      </c>
      <c r="I895" s="427">
        <v>229</v>
      </c>
      <c r="J895" s="423">
        <v>147</v>
      </c>
      <c r="K895" s="423">
        <v>75</v>
      </c>
      <c r="L895" s="447">
        <v>0.55782312925170097</v>
      </c>
      <c r="M895" s="427">
        <v>382</v>
      </c>
      <c r="N895" s="423">
        <v>375</v>
      </c>
      <c r="O895" s="423">
        <v>297</v>
      </c>
      <c r="P895" s="447">
        <v>1.8666666666666599E-2</v>
      </c>
    </row>
    <row r="896" spans="1:16" s="63" customFormat="1" ht="12" x14ac:dyDescent="0.2">
      <c r="A896" s="427" t="s">
        <v>11747</v>
      </c>
      <c r="B896" s="423" t="s">
        <v>9528</v>
      </c>
      <c r="C896" s="423" t="s">
        <v>249</v>
      </c>
      <c r="D896" s="423" t="s">
        <v>20176</v>
      </c>
      <c r="E896" s="427" t="s">
        <v>11746</v>
      </c>
      <c r="F896" s="427"/>
      <c r="G896" s="423" t="s">
        <v>19216</v>
      </c>
      <c r="H896" s="467" t="s">
        <v>8559</v>
      </c>
      <c r="I896" s="427">
        <v>228</v>
      </c>
      <c r="J896" s="423">
        <v>204</v>
      </c>
      <c r="K896" s="423">
        <v>170</v>
      </c>
      <c r="L896" s="447">
        <v>0.11764705882352899</v>
      </c>
      <c r="M896" s="427">
        <v>359</v>
      </c>
      <c r="N896" s="423">
        <v>269</v>
      </c>
      <c r="O896" s="423">
        <v>216</v>
      </c>
      <c r="P896" s="447">
        <v>0.33457249070632</v>
      </c>
    </row>
    <row r="897" spans="1:16" s="63" customFormat="1" ht="12" x14ac:dyDescent="0.2">
      <c r="A897" s="427" t="s">
        <v>12949</v>
      </c>
      <c r="B897" s="423"/>
      <c r="C897" s="423" t="s">
        <v>251</v>
      </c>
      <c r="D897" s="423" t="s">
        <v>17151</v>
      </c>
      <c r="E897" s="427"/>
      <c r="F897" s="427" t="s">
        <v>12948</v>
      </c>
      <c r="G897" s="423" t="s">
        <v>17152</v>
      </c>
      <c r="H897" s="467" t="s">
        <v>8559</v>
      </c>
      <c r="I897" s="427">
        <v>226</v>
      </c>
      <c r="J897" s="423">
        <v>181</v>
      </c>
      <c r="K897" s="423">
        <v>132</v>
      </c>
      <c r="L897" s="447">
        <v>0.24861878453038699</v>
      </c>
      <c r="M897" s="427">
        <v>56</v>
      </c>
      <c r="N897" s="423">
        <v>32</v>
      </c>
      <c r="O897" s="423">
        <v>28</v>
      </c>
      <c r="P897" s="447">
        <v>0.75</v>
      </c>
    </row>
    <row r="898" spans="1:16" s="63" customFormat="1" ht="12" x14ac:dyDescent="0.2">
      <c r="A898" s="427" t="s">
        <v>14099</v>
      </c>
      <c r="B898" s="423" t="s">
        <v>13277</v>
      </c>
      <c r="C898" s="423" t="s">
        <v>14925</v>
      </c>
      <c r="D898" s="423" t="s">
        <v>21693</v>
      </c>
      <c r="E898" s="427" t="s">
        <v>14098</v>
      </c>
      <c r="F898" s="427"/>
      <c r="G898" s="423" t="s">
        <v>21694</v>
      </c>
      <c r="H898" s="467" t="s">
        <v>8559</v>
      </c>
      <c r="I898" s="427">
        <v>226</v>
      </c>
      <c r="J898" s="423">
        <v>235</v>
      </c>
      <c r="K898" s="423">
        <v>115</v>
      </c>
      <c r="L898" s="447">
        <v>-3.8297872340425601E-2</v>
      </c>
      <c r="M898" s="427">
        <v>4056</v>
      </c>
      <c r="N898" s="423">
        <v>3732</v>
      </c>
      <c r="O898" s="423">
        <v>2622</v>
      </c>
      <c r="P898" s="447">
        <v>8.6816720257234803E-2</v>
      </c>
    </row>
    <row r="899" spans="1:16" s="63" customFormat="1" ht="12" x14ac:dyDescent="0.2">
      <c r="A899" s="427" t="s">
        <v>12031</v>
      </c>
      <c r="B899" s="423"/>
      <c r="C899" s="423" t="s">
        <v>252</v>
      </c>
      <c r="D899" s="423" t="s">
        <v>21652</v>
      </c>
      <c r="E899" s="427"/>
      <c r="F899" s="427" t="s">
        <v>12030</v>
      </c>
      <c r="G899" s="423" t="s">
        <v>18154</v>
      </c>
      <c r="H899" s="467" t="s">
        <v>8559</v>
      </c>
      <c r="I899" s="427">
        <v>225</v>
      </c>
      <c r="J899" s="423">
        <v>169</v>
      </c>
      <c r="K899" s="423">
        <v>82</v>
      </c>
      <c r="L899" s="447">
        <v>0.33136094674556199</v>
      </c>
      <c r="M899" s="427">
        <v>188</v>
      </c>
      <c r="N899" s="423">
        <v>183</v>
      </c>
      <c r="O899" s="423">
        <v>102</v>
      </c>
      <c r="P899" s="447">
        <v>2.7322404371584699E-2</v>
      </c>
    </row>
    <row r="900" spans="1:16" s="63" customFormat="1" ht="12" x14ac:dyDescent="0.2">
      <c r="A900" s="427" t="s">
        <v>11568</v>
      </c>
      <c r="B900" s="423"/>
      <c r="C900" s="423" t="s">
        <v>249</v>
      </c>
      <c r="D900" s="423" t="s">
        <v>19381</v>
      </c>
      <c r="E900" s="427" t="s">
        <v>11567</v>
      </c>
      <c r="F900" s="427"/>
      <c r="G900" s="423" t="s">
        <v>19323</v>
      </c>
      <c r="H900" s="467" t="s">
        <v>8559</v>
      </c>
      <c r="I900" s="427">
        <v>224</v>
      </c>
      <c r="J900" s="423">
        <v>317</v>
      </c>
      <c r="K900" s="423">
        <v>223</v>
      </c>
      <c r="L900" s="447">
        <v>-0.29337539432176701</v>
      </c>
      <c r="M900" s="427">
        <v>565</v>
      </c>
      <c r="N900" s="423">
        <v>511</v>
      </c>
      <c r="O900" s="423">
        <v>326</v>
      </c>
      <c r="P900" s="447">
        <v>0.105675146771037</v>
      </c>
    </row>
    <row r="901" spans="1:16" s="63" customFormat="1" ht="12" x14ac:dyDescent="0.2">
      <c r="A901" s="427" t="s">
        <v>13996</v>
      </c>
      <c r="B901" s="423"/>
      <c r="C901" s="423" t="s">
        <v>14925</v>
      </c>
      <c r="D901" s="423" t="s">
        <v>18841</v>
      </c>
      <c r="E901" s="427"/>
      <c r="F901" s="427" t="s">
        <v>13995</v>
      </c>
      <c r="G901" s="423" t="s">
        <v>18186</v>
      </c>
      <c r="H901" s="467" t="s">
        <v>8559</v>
      </c>
      <c r="I901" s="427">
        <v>224</v>
      </c>
      <c r="J901" s="423">
        <v>221</v>
      </c>
      <c r="K901" s="423">
        <v>148</v>
      </c>
      <c r="L901" s="447">
        <v>1.3574660633484101E-2</v>
      </c>
      <c r="M901" s="427">
        <v>132</v>
      </c>
      <c r="N901" s="423">
        <v>122</v>
      </c>
      <c r="O901" s="423">
        <v>84</v>
      </c>
      <c r="P901" s="447">
        <v>8.1967213114754203E-2</v>
      </c>
    </row>
    <row r="902" spans="1:16" s="63" customFormat="1" ht="12" x14ac:dyDescent="0.2">
      <c r="A902" s="427" t="s">
        <v>13053</v>
      </c>
      <c r="B902" s="423"/>
      <c r="C902" s="423" t="s">
        <v>254</v>
      </c>
      <c r="D902" s="423" t="s">
        <v>17637</v>
      </c>
      <c r="E902" s="427"/>
      <c r="F902" s="427" t="s">
        <v>13052</v>
      </c>
      <c r="G902" s="423" t="s">
        <v>18184</v>
      </c>
      <c r="H902" s="467" t="s">
        <v>8559</v>
      </c>
      <c r="I902" s="427">
        <v>223</v>
      </c>
      <c r="J902" s="423">
        <v>90</v>
      </c>
      <c r="K902" s="423">
        <v>116</v>
      </c>
      <c r="L902" s="447">
        <v>1.4777777777777801</v>
      </c>
      <c r="M902" s="427">
        <v>75</v>
      </c>
      <c r="N902" s="423">
        <v>77</v>
      </c>
      <c r="O902" s="423">
        <v>77</v>
      </c>
      <c r="P902" s="447">
        <v>-2.5974025974026E-2</v>
      </c>
    </row>
    <row r="903" spans="1:16" s="63" customFormat="1" ht="12" x14ac:dyDescent="0.2">
      <c r="A903" s="427" t="s">
        <v>12541</v>
      </c>
      <c r="B903" s="423"/>
      <c r="C903" s="423" t="s">
        <v>258</v>
      </c>
      <c r="D903" s="423" t="s">
        <v>16152</v>
      </c>
      <c r="E903" s="427"/>
      <c r="F903" s="427" t="s">
        <v>12540</v>
      </c>
      <c r="G903" s="423" t="s">
        <v>18165</v>
      </c>
      <c r="H903" s="467" t="s">
        <v>8559</v>
      </c>
      <c r="I903" s="427">
        <v>220</v>
      </c>
      <c r="J903" s="423">
        <v>139</v>
      </c>
      <c r="K903" s="423">
        <v>216</v>
      </c>
      <c r="L903" s="447">
        <v>0.58273381294964</v>
      </c>
      <c r="M903" s="427">
        <v>32</v>
      </c>
      <c r="N903" s="423">
        <v>39</v>
      </c>
      <c r="O903" s="423">
        <v>34</v>
      </c>
      <c r="P903" s="447">
        <v>-0.17948717948717999</v>
      </c>
    </row>
    <row r="904" spans="1:16" s="63" customFormat="1" ht="12" x14ac:dyDescent="0.2">
      <c r="A904" s="427" t="s">
        <v>11238</v>
      </c>
      <c r="B904" s="423"/>
      <c r="C904" s="423" t="s">
        <v>252</v>
      </c>
      <c r="D904" s="423" t="s">
        <v>17041</v>
      </c>
      <c r="E904" s="427"/>
      <c r="F904" s="427" t="s">
        <v>11237</v>
      </c>
      <c r="G904" s="423" t="s">
        <v>18156</v>
      </c>
      <c r="H904" s="467" t="s">
        <v>8559</v>
      </c>
      <c r="I904" s="427">
        <v>220</v>
      </c>
      <c r="J904" s="423">
        <v>160</v>
      </c>
      <c r="K904" s="423">
        <v>98</v>
      </c>
      <c r="L904" s="447">
        <v>0.375</v>
      </c>
      <c r="M904" s="427">
        <v>22</v>
      </c>
      <c r="N904" s="423">
        <v>14</v>
      </c>
      <c r="O904" s="423">
        <v>6</v>
      </c>
      <c r="P904" s="447">
        <v>0.57142857142857095</v>
      </c>
    </row>
    <row r="905" spans="1:16" s="63" customFormat="1" ht="12" x14ac:dyDescent="0.2">
      <c r="A905" s="427" t="s">
        <v>12260</v>
      </c>
      <c r="B905" s="423" t="s">
        <v>9528</v>
      </c>
      <c r="C905" s="423" t="s">
        <v>249</v>
      </c>
      <c r="D905" s="423" t="s">
        <v>21579</v>
      </c>
      <c r="E905" s="427" t="s">
        <v>12259</v>
      </c>
      <c r="F905" s="427"/>
      <c r="G905" s="423" t="s">
        <v>20241</v>
      </c>
      <c r="H905" s="467" t="s">
        <v>8559</v>
      </c>
      <c r="I905" s="427">
        <v>219</v>
      </c>
      <c r="J905" s="423">
        <v>217</v>
      </c>
      <c r="K905" s="423">
        <v>180</v>
      </c>
      <c r="L905" s="447">
        <v>9.2165898617511104E-3</v>
      </c>
      <c r="M905" s="427">
        <v>143</v>
      </c>
      <c r="N905" s="423">
        <v>154</v>
      </c>
      <c r="O905" s="423">
        <v>123</v>
      </c>
      <c r="P905" s="447">
        <v>-7.1428571428571397E-2</v>
      </c>
    </row>
    <row r="906" spans="1:16" s="63" customFormat="1" ht="12" x14ac:dyDescent="0.2">
      <c r="A906" s="427" t="s">
        <v>11646</v>
      </c>
      <c r="B906" s="423" t="s">
        <v>9671</v>
      </c>
      <c r="C906" s="423" t="s">
        <v>252</v>
      </c>
      <c r="D906" s="423" t="s">
        <v>18655</v>
      </c>
      <c r="E906" s="427" t="s">
        <v>11645</v>
      </c>
      <c r="F906" s="427"/>
      <c r="G906" s="423" t="s">
        <v>18656</v>
      </c>
      <c r="H906" s="467" t="s">
        <v>8559</v>
      </c>
      <c r="I906" s="427">
        <v>219</v>
      </c>
      <c r="J906" s="423">
        <v>149</v>
      </c>
      <c r="K906" s="423">
        <v>61</v>
      </c>
      <c r="L906" s="447">
        <v>0.46979865771812102</v>
      </c>
      <c r="M906" s="427">
        <v>242</v>
      </c>
      <c r="N906" s="423">
        <v>253</v>
      </c>
      <c r="O906" s="423">
        <v>239</v>
      </c>
      <c r="P906" s="447">
        <v>-4.3478260869565202E-2</v>
      </c>
    </row>
    <row r="907" spans="1:16" s="63" customFormat="1" ht="12" x14ac:dyDescent="0.2">
      <c r="A907" s="427" t="s">
        <v>12677</v>
      </c>
      <c r="B907" s="423"/>
      <c r="C907" s="423" t="s">
        <v>255</v>
      </c>
      <c r="D907" s="423" t="s">
        <v>19204</v>
      </c>
      <c r="E907" s="427"/>
      <c r="F907" s="427" t="s">
        <v>12676</v>
      </c>
      <c r="G907" s="423" t="s">
        <v>19205</v>
      </c>
      <c r="H907" s="467" t="s">
        <v>8559</v>
      </c>
      <c r="I907" s="427">
        <v>218</v>
      </c>
      <c r="J907" s="423">
        <v>188</v>
      </c>
      <c r="K907" s="423">
        <v>85</v>
      </c>
      <c r="L907" s="447">
        <v>0.159574468085106</v>
      </c>
      <c r="M907" s="427">
        <v>30</v>
      </c>
      <c r="N907" s="423">
        <v>42</v>
      </c>
      <c r="O907" s="423">
        <v>10</v>
      </c>
      <c r="P907" s="447">
        <v>-0.28571428571428598</v>
      </c>
    </row>
    <row r="908" spans="1:16" s="63" customFormat="1" ht="12" x14ac:dyDescent="0.2">
      <c r="A908" s="427" t="s">
        <v>14506</v>
      </c>
      <c r="B908" s="423" t="s">
        <v>9576</v>
      </c>
      <c r="C908" s="423" t="s">
        <v>251</v>
      </c>
      <c r="D908" s="423" t="s">
        <v>21615</v>
      </c>
      <c r="E908" s="427" t="s">
        <v>14505</v>
      </c>
      <c r="F908" s="427"/>
      <c r="G908" s="423" t="s">
        <v>21616</v>
      </c>
      <c r="H908" s="467" t="s">
        <v>8559</v>
      </c>
      <c r="I908" s="427">
        <v>218</v>
      </c>
      <c r="J908" s="423">
        <v>229</v>
      </c>
      <c r="K908" s="423">
        <v>134</v>
      </c>
      <c r="L908" s="447">
        <v>-4.8034934497816602E-2</v>
      </c>
      <c r="M908" s="427">
        <v>778</v>
      </c>
      <c r="N908" s="423">
        <v>1150</v>
      </c>
      <c r="O908" s="423">
        <v>784</v>
      </c>
      <c r="P908" s="447">
        <v>-0.32347826086956499</v>
      </c>
    </row>
    <row r="909" spans="1:16" s="63" customFormat="1" ht="12" x14ac:dyDescent="0.2">
      <c r="A909" s="427" t="s">
        <v>10837</v>
      </c>
      <c r="B909" s="423"/>
      <c r="C909" s="423" t="s">
        <v>372</v>
      </c>
      <c r="D909" s="423" t="s">
        <v>20635</v>
      </c>
      <c r="E909" s="427"/>
      <c r="F909" s="427" t="s">
        <v>10836</v>
      </c>
      <c r="G909" s="423" t="s">
        <v>20636</v>
      </c>
      <c r="H909" s="467" t="s">
        <v>8559</v>
      </c>
      <c r="I909" s="427">
        <v>217</v>
      </c>
      <c r="J909" s="423">
        <v>167</v>
      </c>
      <c r="K909" s="423">
        <v>228</v>
      </c>
      <c r="L909" s="447">
        <v>0.29940119760479</v>
      </c>
      <c r="M909" s="427">
        <v>162</v>
      </c>
      <c r="N909" s="423">
        <v>213</v>
      </c>
      <c r="O909" s="423">
        <v>96</v>
      </c>
      <c r="P909" s="447">
        <v>-0.23943661971831001</v>
      </c>
    </row>
    <row r="910" spans="1:16" s="63" customFormat="1" ht="12" x14ac:dyDescent="0.2">
      <c r="A910" s="427" t="s">
        <v>12254</v>
      </c>
      <c r="B910" s="423" t="s">
        <v>9556</v>
      </c>
      <c r="C910" s="423" t="s">
        <v>371</v>
      </c>
      <c r="D910" s="423" t="s">
        <v>18533</v>
      </c>
      <c r="E910" s="427" t="s">
        <v>12252</v>
      </c>
      <c r="F910" s="427"/>
      <c r="G910" s="423" t="s">
        <v>19254</v>
      </c>
      <c r="H910" s="467" t="s">
        <v>8559</v>
      </c>
      <c r="I910" s="427">
        <v>216</v>
      </c>
      <c r="J910" s="423">
        <v>134</v>
      </c>
      <c r="K910" s="423">
        <v>113</v>
      </c>
      <c r="L910" s="447">
        <v>0.61194029850746301</v>
      </c>
      <c r="M910" s="427">
        <v>44</v>
      </c>
      <c r="N910" s="423">
        <v>32</v>
      </c>
      <c r="O910" s="423">
        <v>32</v>
      </c>
      <c r="P910" s="447">
        <v>0.375</v>
      </c>
    </row>
    <row r="911" spans="1:16" s="63" customFormat="1" ht="12" x14ac:dyDescent="0.2">
      <c r="A911" s="427" t="s">
        <v>11398</v>
      </c>
      <c r="B911" s="423"/>
      <c r="C911" s="423" t="s">
        <v>253</v>
      </c>
      <c r="D911" s="423" t="s">
        <v>18390</v>
      </c>
      <c r="E911" s="427"/>
      <c r="F911" s="427" t="s">
        <v>11397</v>
      </c>
      <c r="G911" s="423" t="s">
        <v>19419</v>
      </c>
      <c r="H911" s="467" t="s">
        <v>8559</v>
      </c>
      <c r="I911" s="427">
        <v>215</v>
      </c>
      <c r="J911" s="423">
        <v>179</v>
      </c>
      <c r="K911" s="423">
        <v>217</v>
      </c>
      <c r="L911" s="447">
        <v>0.20111731843575401</v>
      </c>
      <c r="M911" s="427">
        <v>50</v>
      </c>
      <c r="N911" s="423">
        <v>57</v>
      </c>
      <c r="O911" s="423">
        <v>34</v>
      </c>
      <c r="P911" s="447">
        <v>-0.12280701754386</v>
      </c>
    </row>
    <row r="912" spans="1:16" s="63" customFormat="1" ht="12" x14ac:dyDescent="0.2">
      <c r="A912" s="427" t="s">
        <v>11404</v>
      </c>
      <c r="B912" s="423"/>
      <c r="C912" s="423" t="s">
        <v>249</v>
      </c>
      <c r="D912" s="423" t="s">
        <v>18700</v>
      </c>
      <c r="E912" s="427"/>
      <c r="F912" s="427" t="s">
        <v>11403</v>
      </c>
      <c r="G912" s="423" t="s">
        <v>19417</v>
      </c>
      <c r="H912" s="467" t="s">
        <v>8559</v>
      </c>
      <c r="I912" s="427">
        <v>214</v>
      </c>
      <c r="J912" s="423">
        <v>253</v>
      </c>
      <c r="K912" s="423">
        <v>152</v>
      </c>
      <c r="L912" s="447">
        <v>-0.154150197628459</v>
      </c>
      <c r="M912" s="427">
        <v>497</v>
      </c>
      <c r="N912" s="423">
        <v>442</v>
      </c>
      <c r="O912" s="423">
        <v>344</v>
      </c>
      <c r="P912" s="447">
        <v>0.12443438914027199</v>
      </c>
    </row>
    <row r="913" spans="1:16" s="63" customFormat="1" ht="12" x14ac:dyDescent="0.2">
      <c r="A913" s="427" t="s">
        <v>11029</v>
      </c>
      <c r="B913" s="423"/>
      <c r="C913" s="423" t="s">
        <v>254</v>
      </c>
      <c r="D913" s="423" t="s">
        <v>8912</v>
      </c>
      <c r="E913" s="427"/>
      <c r="F913" s="427" t="s">
        <v>11028</v>
      </c>
      <c r="G913" s="423" t="s">
        <v>206</v>
      </c>
      <c r="H913" s="467" t="s">
        <v>8559</v>
      </c>
      <c r="I913" s="427">
        <v>214</v>
      </c>
      <c r="J913" s="423">
        <v>188</v>
      </c>
      <c r="K913" s="423">
        <v>206</v>
      </c>
      <c r="L913" s="447">
        <v>0.13829787234042601</v>
      </c>
      <c r="M913" s="427">
        <v>16</v>
      </c>
      <c r="N913" s="423">
        <v>22</v>
      </c>
      <c r="O913" s="423">
        <v>3</v>
      </c>
      <c r="P913" s="447">
        <v>-0.27272727272727298</v>
      </c>
    </row>
    <row r="914" spans="1:16" s="63" customFormat="1" ht="12" x14ac:dyDescent="0.2">
      <c r="A914" s="427" t="s">
        <v>12242</v>
      </c>
      <c r="B914" s="423" t="s">
        <v>9511</v>
      </c>
      <c r="C914" s="423" t="s">
        <v>257</v>
      </c>
      <c r="D914" s="423" t="s">
        <v>20143</v>
      </c>
      <c r="E914" s="427" t="s">
        <v>12241</v>
      </c>
      <c r="F914" s="427"/>
      <c r="G914" s="423" t="s">
        <v>19275</v>
      </c>
      <c r="H914" s="467" t="s">
        <v>8559</v>
      </c>
      <c r="I914" s="427">
        <v>212</v>
      </c>
      <c r="J914" s="423">
        <v>229</v>
      </c>
      <c r="K914" s="423">
        <v>184</v>
      </c>
      <c r="L914" s="447">
        <v>-7.4235807860262001E-2</v>
      </c>
      <c r="M914" s="427">
        <v>857</v>
      </c>
      <c r="N914" s="423">
        <v>1135</v>
      </c>
      <c r="O914" s="423">
        <v>953</v>
      </c>
      <c r="P914" s="447">
        <v>-0.24493392070484599</v>
      </c>
    </row>
    <row r="915" spans="1:16" s="63" customFormat="1" ht="12" x14ac:dyDescent="0.2">
      <c r="A915" s="427" t="s">
        <v>11337</v>
      </c>
      <c r="B915" s="423"/>
      <c r="C915" s="423" t="s">
        <v>253</v>
      </c>
      <c r="D915" s="423" t="s">
        <v>21117</v>
      </c>
      <c r="E915" s="427"/>
      <c r="F915" s="427" t="s">
        <v>11336</v>
      </c>
      <c r="G915" s="423" t="s">
        <v>17055</v>
      </c>
      <c r="H915" s="467" t="s">
        <v>8559</v>
      </c>
      <c r="I915" s="427">
        <v>211</v>
      </c>
      <c r="J915" s="423">
        <v>89</v>
      </c>
      <c r="K915" s="423">
        <v>194</v>
      </c>
      <c r="L915" s="447">
        <v>1.3707865168539299</v>
      </c>
      <c r="M915" s="427">
        <v>307</v>
      </c>
      <c r="N915" s="423">
        <v>335</v>
      </c>
      <c r="O915" s="423">
        <v>219</v>
      </c>
      <c r="P915" s="447">
        <v>-8.3582089552238795E-2</v>
      </c>
    </row>
    <row r="916" spans="1:16" s="63" customFormat="1" ht="12" x14ac:dyDescent="0.2">
      <c r="A916" s="427" t="s">
        <v>10615</v>
      </c>
      <c r="B916" s="423"/>
      <c r="C916" s="423" t="s">
        <v>252</v>
      </c>
      <c r="D916" s="423" t="s">
        <v>19553</v>
      </c>
      <c r="E916" s="427"/>
      <c r="F916" s="427" t="s">
        <v>10614</v>
      </c>
      <c r="G916" s="423" t="s">
        <v>18169</v>
      </c>
      <c r="H916" s="467" t="s">
        <v>8559</v>
      </c>
      <c r="I916" s="427">
        <v>211</v>
      </c>
      <c r="J916" s="423">
        <v>155</v>
      </c>
      <c r="K916" s="423">
        <v>113</v>
      </c>
      <c r="L916" s="447">
        <v>0.36129032258064497</v>
      </c>
      <c r="M916" s="427">
        <v>185</v>
      </c>
      <c r="N916" s="423">
        <v>142</v>
      </c>
      <c r="O916" s="423">
        <v>123</v>
      </c>
      <c r="P916" s="447">
        <v>0.30281690140845102</v>
      </c>
    </row>
    <row r="917" spans="1:16" s="63" customFormat="1" ht="12" x14ac:dyDescent="0.2">
      <c r="A917" s="427" t="s">
        <v>12273</v>
      </c>
      <c r="B917" s="423" t="s">
        <v>12272</v>
      </c>
      <c r="C917" s="423" t="s">
        <v>261</v>
      </c>
      <c r="D917" s="423" t="s">
        <v>20832</v>
      </c>
      <c r="E917" s="427" t="s">
        <v>12271</v>
      </c>
      <c r="F917" s="427"/>
      <c r="G917" s="423" t="s">
        <v>20833</v>
      </c>
      <c r="H917" s="467" t="s">
        <v>8559</v>
      </c>
      <c r="I917" s="427">
        <v>209</v>
      </c>
      <c r="J917" s="423">
        <v>290</v>
      </c>
      <c r="K917" s="423">
        <v>83</v>
      </c>
      <c r="L917" s="447">
        <v>-0.27931034482758599</v>
      </c>
      <c r="M917" s="427">
        <v>2927</v>
      </c>
      <c r="N917" s="423">
        <v>3344</v>
      </c>
      <c r="O917" s="423">
        <v>3078</v>
      </c>
      <c r="P917" s="447">
        <v>-0.12470095693779901</v>
      </c>
    </row>
    <row r="918" spans="1:16" s="63" customFormat="1" ht="12" x14ac:dyDescent="0.2">
      <c r="A918" s="427" t="s">
        <v>10564</v>
      </c>
      <c r="B918" s="423"/>
      <c r="C918" s="423" t="s">
        <v>371</v>
      </c>
      <c r="D918" s="423" t="s">
        <v>18853</v>
      </c>
      <c r="E918" s="427"/>
      <c r="F918" s="427" t="s">
        <v>10563</v>
      </c>
      <c r="G918" s="423" t="s">
        <v>18217</v>
      </c>
      <c r="H918" s="467" t="s">
        <v>8559</v>
      </c>
      <c r="I918" s="427">
        <v>209</v>
      </c>
      <c r="J918" s="423">
        <v>175</v>
      </c>
      <c r="K918" s="423">
        <v>223</v>
      </c>
      <c r="L918" s="447">
        <v>0.19428571428571401</v>
      </c>
      <c r="M918" s="427">
        <v>175</v>
      </c>
      <c r="N918" s="423">
        <v>196</v>
      </c>
      <c r="O918" s="423">
        <v>154</v>
      </c>
      <c r="P918" s="447">
        <v>-0.107142857142857</v>
      </c>
    </row>
    <row r="919" spans="1:16" s="63" customFormat="1" ht="12" x14ac:dyDescent="0.2">
      <c r="A919" s="427" t="s">
        <v>11345</v>
      </c>
      <c r="B919" s="423"/>
      <c r="C919" s="423" t="s">
        <v>14925</v>
      </c>
      <c r="D919" s="423" t="s">
        <v>18709</v>
      </c>
      <c r="E919" s="427"/>
      <c r="F919" s="427" t="s">
        <v>11344</v>
      </c>
      <c r="G919" s="423" t="s">
        <v>19437</v>
      </c>
      <c r="H919" s="467" t="s">
        <v>8559</v>
      </c>
      <c r="I919" s="427">
        <v>207</v>
      </c>
      <c r="J919" s="423">
        <v>47</v>
      </c>
      <c r="K919" s="423">
        <v>0</v>
      </c>
      <c r="L919" s="447">
        <v>3.4042553191489402</v>
      </c>
      <c r="M919" s="427">
        <v>488</v>
      </c>
      <c r="N919" s="423">
        <v>244</v>
      </c>
      <c r="O919" s="423">
        <v>94</v>
      </c>
      <c r="P919" s="447">
        <v>1</v>
      </c>
    </row>
    <row r="920" spans="1:16" s="63" customFormat="1" ht="12" x14ac:dyDescent="0.2">
      <c r="A920" s="427" t="s">
        <v>13328</v>
      </c>
      <c r="B920" s="423"/>
      <c r="C920" s="423" t="s">
        <v>255</v>
      </c>
      <c r="D920" s="423" t="s">
        <v>17200</v>
      </c>
      <c r="E920" s="427"/>
      <c r="F920" s="427" t="s">
        <v>13327</v>
      </c>
      <c r="G920" s="423" t="s">
        <v>18151</v>
      </c>
      <c r="H920" s="467" t="s">
        <v>8559</v>
      </c>
      <c r="I920" s="427">
        <v>207</v>
      </c>
      <c r="J920" s="423">
        <v>99</v>
      </c>
      <c r="K920" s="423">
        <v>210</v>
      </c>
      <c r="L920" s="447">
        <v>1.0909090909090899</v>
      </c>
      <c r="M920" s="427">
        <v>112</v>
      </c>
      <c r="N920" s="423">
        <v>101</v>
      </c>
      <c r="O920" s="423">
        <v>171</v>
      </c>
      <c r="P920" s="447">
        <v>0.10891089108910899</v>
      </c>
    </row>
    <row r="921" spans="1:16" s="63" customFormat="1" ht="12" x14ac:dyDescent="0.2">
      <c r="A921" s="427" t="s">
        <v>12416</v>
      </c>
      <c r="B921" s="423"/>
      <c r="C921" s="423" t="s">
        <v>253</v>
      </c>
      <c r="D921" s="423" t="s">
        <v>20135</v>
      </c>
      <c r="E921" s="427"/>
      <c r="F921" s="427" t="s">
        <v>12415</v>
      </c>
      <c r="G921" s="423" t="s">
        <v>18158</v>
      </c>
      <c r="H921" s="467" t="s">
        <v>8559</v>
      </c>
      <c r="I921" s="427">
        <v>206</v>
      </c>
      <c r="J921" s="423">
        <v>78</v>
      </c>
      <c r="K921" s="423">
        <v>39</v>
      </c>
      <c r="L921" s="447">
        <v>1.6410256410256401</v>
      </c>
      <c r="M921" s="427">
        <v>146</v>
      </c>
      <c r="N921" s="423">
        <v>127</v>
      </c>
      <c r="O921" s="423">
        <v>99</v>
      </c>
      <c r="P921" s="447">
        <v>0.14960629921259799</v>
      </c>
    </row>
    <row r="922" spans="1:16" s="63" customFormat="1" ht="12" x14ac:dyDescent="0.2">
      <c r="A922" s="427" t="s">
        <v>14290</v>
      </c>
      <c r="B922" s="423" t="s">
        <v>11619</v>
      </c>
      <c r="C922" s="423" t="s">
        <v>372</v>
      </c>
      <c r="D922" s="423" t="s">
        <v>18613</v>
      </c>
      <c r="E922" s="427" t="s">
        <v>14289</v>
      </c>
      <c r="F922" s="427"/>
      <c r="G922" s="423" t="s">
        <v>19332</v>
      </c>
      <c r="H922" s="467" t="s">
        <v>8559</v>
      </c>
      <c r="I922" s="427">
        <v>206</v>
      </c>
      <c r="J922" s="423">
        <v>154</v>
      </c>
      <c r="K922" s="423">
        <v>97</v>
      </c>
      <c r="L922" s="447">
        <v>0.337662337662338</v>
      </c>
      <c r="M922" s="427">
        <v>876</v>
      </c>
      <c r="N922" s="423">
        <v>867</v>
      </c>
      <c r="O922" s="423">
        <v>698</v>
      </c>
      <c r="P922" s="447">
        <v>1.03806228373702E-2</v>
      </c>
    </row>
    <row r="923" spans="1:16" s="63" customFormat="1" ht="12" x14ac:dyDescent="0.2">
      <c r="A923" s="427" t="s">
        <v>12017</v>
      </c>
      <c r="B923" s="423"/>
      <c r="C923" s="423" t="s">
        <v>371</v>
      </c>
      <c r="D923" s="423" t="s">
        <v>18583</v>
      </c>
      <c r="E923" s="427"/>
      <c r="F923" s="427" t="s">
        <v>12016</v>
      </c>
      <c r="G923" s="423" t="s">
        <v>19304</v>
      </c>
      <c r="H923" s="467" t="s">
        <v>8559</v>
      </c>
      <c r="I923" s="427">
        <v>204</v>
      </c>
      <c r="J923" s="423">
        <v>172</v>
      </c>
      <c r="K923" s="423">
        <v>290</v>
      </c>
      <c r="L923" s="447">
        <v>0.186046511627907</v>
      </c>
      <c r="M923" s="427">
        <v>301</v>
      </c>
      <c r="N923" s="423">
        <v>236</v>
      </c>
      <c r="O923" s="423">
        <v>166</v>
      </c>
      <c r="P923" s="447">
        <v>0.27542372881355898</v>
      </c>
    </row>
    <row r="924" spans="1:16" s="63" customFormat="1" ht="12" x14ac:dyDescent="0.2">
      <c r="A924" s="427" t="s">
        <v>11715</v>
      </c>
      <c r="B924" s="423" t="s">
        <v>9559</v>
      </c>
      <c r="C924" s="423" t="s">
        <v>255</v>
      </c>
      <c r="D924" s="423" t="s">
        <v>19795</v>
      </c>
      <c r="E924" s="427" t="s">
        <v>11714</v>
      </c>
      <c r="F924" s="427"/>
      <c r="G924" s="423" t="s">
        <v>18973</v>
      </c>
      <c r="H924" s="467" t="s">
        <v>8559</v>
      </c>
      <c r="I924" s="427">
        <v>204</v>
      </c>
      <c r="J924" s="423">
        <v>22</v>
      </c>
      <c r="K924" s="423">
        <v>129</v>
      </c>
      <c r="L924" s="447">
        <v>8.2727272727272698</v>
      </c>
      <c r="M924" s="427">
        <v>27</v>
      </c>
      <c r="N924" s="423">
        <v>13</v>
      </c>
      <c r="O924" s="423">
        <v>8</v>
      </c>
      <c r="P924" s="447">
        <v>1.07692307692308</v>
      </c>
    </row>
    <row r="925" spans="1:16" s="63" customFormat="1" ht="12" x14ac:dyDescent="0.2">
      <c r="A925" s="427" t="s">
        <v>11098</v>
      </c>
      <c r="B925" s="423"/>
      <c r="C925" s="423" t="s">
        <v>14925</v>
      </c>
      <c r="D925" s="423" t="s">
        <v>18758</v>
      </c>
      <c r="E925" s="427"/>
      <c r="F925" s="427" t="s">
        <v>11097</v>
      </c>
      <c r="G925" s="423" t="s">
        <v>18200</v>
      </c>
      <c r="H925" s="467" t="s">
        <v>8559</v>
      </c>
      <c r="I925" s="427">
        <v>204</v>
      </c>
      <c r="J925" s="423">
        <v>151</v>
      </c>
      <c r="K925" s="423">
        <v>173</v>
      </c>
      <c r="L925" s="447">
        <v>0.350993377483444</v>
      </c>
      <c r="M925" s="427">
        <v>72</v>
      </c>
      <c r="N925" s="423">
        <v>70</v>
      </c>
      <c r="O925" s="423">
        <v>48</v>
      </c>
      <c r="P925" s="447">
        <v>2.8571428571428501E-2</v>
      </c>
    </row>
    <row r="926" spans="1:16" s="63" customFormat="1" ht="12" x14ac:dyDescent="0.2">
      <c r="A926" s="427" t="s">
        <v>14464</v>
      </c>
      <c r="B926" s="423" t="s">
        <v>9414</v>
      </c>
      <c r="C926" s="423" t="s">
        <v>253</v>
      </c>
      <c r="D926" s="423" t="s">
        <v>21524</v>
      </c>
      <c r="E926" s="427"/>
      <c r="F926" s="427" t="s">
        <v>14463</v>
      </c>
      <c r="G926" s="423" t="s">
        <v>21525</v>
      </c>
      <c r="H926" s="467" t="s">
        <v>8559</v>
      </c>
      <c r="I926" s="427">
        <v>203</v>
      </c>
      <c r="J926" s="423">
        <v>148</v>
      </c>
      <c r="K926" s="423">
        <v>61</v>
      </c>
      <c r="L926" s="447">
        <v>0.37162162162162199</v>
      </c>
      <c r="M926" s="427">
        <v>1949</v>
      </c>
      <c r="N926" s="423">
        <v>1631</v>
      </c>
      <c r="O926" s="423">
        <v>1421</v>
      </c>
      <c r="P926" s="447">
        <v>0.19497240956468401</v>
      </c>
    </row>
    <row r="927" spans="1:16" s="63" customFormat="1" ht="12" x14ac:dyDescent="0.2">
      <c r="A927" s="427" t="s">
        <v>11060</v>
      </c>
      <c r="B927" s="423"/>
      <c r="C927" s="423" t="s">
        <v>253</v>
      </c>
      <c r="D927" s="423" t="s">
        <v>20410</v>
      </c>
      <c r="E927" s="427"/>
      <c r="F927" s="427" t="s">
        <v>11059</v>
      </c>
      <c r="G927" s="423" t="s">
        <v>19214</v>
      </c>
      <c r="H927" s="467" t="s">
        <v>8559</v>
      </c>
      <c r="I927" s="427">
        <v>203</v>
      </c>
      <c r="J927" s="423">
        <v>261</v>
      </c>
      <c r="K927" s="423">
        <v>228</v>
      </c>
      <c r="L927" s="447">
        <v>-0.22222222222222199</v>
      </c>
      <c r="M927" s="427">
        <v>181</v>
      </c>
      <c r="N927" s="423">
        <v>193</v>
      </c>
      <c r="O927" s="423">
        <v>133</v>
      </c>
      <c r="P927" s="447">
        <v>-6.21761658031088E-2</v>
      </c>
    </row>
    <row r="928" spans="1:16" s="63" customFormat="1" ht="12" x14ac:dyDescent="0.2">
      <c r="A928" s="427" t="s">
        <v>14266</v>
      </c>
      <c r="B928" s="423"/>
      <c r="C928" s="423" t="s">
        <v>251</v>
      </c>
      <c r="D928" s="423" t="s">
        <v>21813</v>
      </c>
      <c r="E928" s="427"/>
      <c r="F928" s="427" t="s">
        <v>14265</v>
      </c>
      <c r="G928" s="423" t="s">
        <v>19526</v>
      </c>
      <c r="H928" s="467" t="s">
        <v>8559</v>
      </c>
      <c r="I928" s="427">
        <v>202</v>
      </c>
      <c r="J928" s="423">
        <v>147</v>
      </c>
      <c r="K928" s="423">
        <v>176</v>
      </c>
      <c r="L928" s="447">
        <v>0.37414965986394599</v>
      </c>
      <c r="M928" s="427">
        <v>225</v>
      </c>
      <c r="N928" s="423">
        <v>150</v>
      </c>
      <c r="O928" s="423">
        <v>67</v>
      </c>
      <c r="P928" s="447">
        <v>0.5</v>
      </c>
    </row>
    <row r="929" spans="1:16" s="63" customFormat="1" ht="12" x14ac:dyDescent="0.2">
      <c r="A929" s="427" t="s">
        <v>10643</v>
      </c>
      <c r="B929" s="423"/>
      <c r="C929" s="423" t="s">
        <v>372</v>
      </c>
      <c r="D929" s="423" t="s">
        <v>17009</v>
      </c>
      <c r="E929" s="427"/>
      <c r="F929" s="427" t="s">
        <v>10642</v>
      </c>
      <c r="G929" s="423" t="s">
        <v>18141</v>
      </c>
      <c r="H929" s="467" t="s">
        <v>8559</v>
      </c>
      <c r="I929" s="427">
        <v>202</v>
      </c>
      <c r="J929" s="423">
        <v>59</v>
      </c>
      <c r="K929" s="423">
        <v>139</v>
      </c>
      <c r="L929" s="447">
        <v>2.42372881355932</v>
      </c>
      <c r="M929" s="427">
        <v>55</v>
      </c>
      <c r="N929" s="423">
        <v>29</v>
      </c>
      <c r="O929" s="423">
        <v>35</v>
      </c>
      <c r="P929" s="447">
        <v>0.89655172413793105</v>
      </c>
    </row>
    <row r="930" spans="1:16" s="63" customFormat="1" ht="12" x14ac:dyDescent="0.2">
      <c r="A930" s="427" t="s">
        <v>12262</v>
      </c>
      <c r="B930" s="423" t="s">
        <v>9593</v>
      </c>
      <c r="C930" s="423" t="s">
        <v>254</v>
      </c>
      <c r="D930" s="423" t="s">
        <v>21578</v>
      </c>
      <c r="E930" s="427" t="s">
        <v>12261</v>
      </c>
      <c r="F930" s="427"/>
      <c r="G930" s="423" t="s">
        <v>20560</v>
      </c>
      <c r="H930" s="467" t="s">
        <v>8559</v>
      </c>
      <c r="I930" s="427">
        <v>201</v>
      </c>
      <c r="J930" s="423">
        <v>206</v>
      </c>
      <c r="K930" s="423">
        <v>100</v>
      </c>
      <c r="L930" s="447">
        <v>-2.4271844660194199E-2</v>
      </c>
      <c r="M930" s="427">
        <v>478</v>
      </c>
      <c r="N930" s="423">
        <v>599</v>
      </c>
      <c r="O930" s="423">
        <v>423</v>
      </c>
      <c r="P930" s="447">
        <v>-0.20200333889816399</v>
      </c>
    </row>
    <row r="931" spans="1:16" s="63" customFormat="1" ht="12" x14ac:dyDescent="0.2">
      <c r="A931" s="427" t="s">
        <v>11860</v>
      </c>
      <c r="B931" s="423" t="s">
        <v>10292</v>
      </c>
      <c r="C931" s="423" t="s">
        <v>254</v>
      </c>
      <c r="D931" s="423" t="s">
        <v>20969</v>
      </c>
      <c r="E931" s="427" t="s">
        <v>11859</v>
      </c>
      <c r="F931" s="427"/>
      <c r="G931" s="423" t="s">
        <v>19325</v>
      </c>
      <c r="H931" s="467" t="s">
        <v>8559</v>
      </c>
      <c r="I931" s="427">
        <v>201</v>
      </c>
      <c r="J931" s="423">
        <v>112</v>
      </c>
      <c r="K931" s="423">
        <v>41</v>
      </c>
      <c r="L931" s="447">
        <v>0.79464285714285698</v>
      </c>
      <c r="M931" s="427">
        <v>2101</v>
      </c>
      <c r="N931" s="423">
        <v>1846</v>
      </c>
      <c r="O931" s="423">
        <v>1274</v>
      </c>
      <c r="P931" s="447">
        <v>0.13813651137594801</v>
      </c>
    </row>
    <row r="932" spans="1:16" s="63" customFormat="1" ht="12" x14ac:dyDescent="0.2">
      <c r="A932" s="427" t="s">
        <v>11262</v>
      </c>
      <c r="B932" s="423"/>
      <c r="C932" s="423" t="s">
        <v>254</v>
      </c>
      <c r="D932" s="423" t="s">
        <v>17870</v>
      </c>
      <c r="E932" s="427"/>
      <c r="F932" s="427" t="s">
        <v>11261</v>
      </c>
      <c r="G932" s="423" t="s">
        <v>19304</v>
      </c>
      <c r="H932" s="467" t="s">
        <v>8559</v>
      </c>
      <c r="I932" s="427">
        <v>200</v>
      </c>
      <c r="J932" s="423">
        <v>185</v>
      </c>
      <c r="K932" s="423">
        <v>187</v>
      </c>
      <c r="L932" s="447">
        <v>8.1081081081081099E-2</v>
      </c>
      <c r="M932" s="427">
        <v>544</v>
      </c>
      <c r="N932" s="423">
        <v>651</v>
      </c>
      <c r="O932" s="423">
        <v>469</v>
      </c>
      <c r="P932" s="447">
        <v>-0.16436251920122899</v>
      </c>
    </row>
    <row r="933" spans="1:16" s="63" customFormat="1" ht="12" x14ac:dyDescent="0.2">
      <c r="A933" s="427" t="s">
        <v>11286</v>
      </c>
      <c r="B933" s="423"/>
      <c r="C933" s="423" t="s">
        <v>252</v>
      </c>
      <c r="D933" s="423" t="s">
        <v>19160</v>
      </c>
      <c r="E933" s="427"/>
      <c r="F933" s="427" t="s">
        <v>11285</v>
      </c>
      <c r="G933" s="423" t="s">
        <v>18194</v>
      </c>
      <c r="H933" s="467" t="s">
        <v>8559</v>
      </c>
      <c r="I933" s="427">
        <v>199</v>
      </c>
      <c r="J933" s="423">
        <v>397</v>
      </c>
      <c r="K933" s="423">
        <v>35</v>
      </c>
      <c r="L933" s="447">
        <v>-0.49874055415617102</v>
      </c>
      <c r="M933" s="427">
        <v>1164</v>
      </c>
      <c r="N933" s="423">
        <v>1077</v>
      </c>
      <c r="O933" s="423">
        <v>754</v>
      </c>
      <c r="P933" s="447">
        <v>8.0779944289693498E-2</v>
      </c>
    </row>
    <row r="934" spans="1:16" s="63" customFormat="1" ht="12" x14ac:dyDescent="0.2">
      <c r="A934" s="427" t="s">
        <v>11084</v>
      </c>
      <c r="B934" s="423"/>
      <c r="C934" s="423" t="s">
        <v>251</v>
      </c>
      <c r="D934" s="423" t="s">
        <v>18761</v>
      </c>
      <c r="E934" s="427"/>
      <c r="F934" s="427" t="s">
        <v>11083</v>
      </c>
      <c r="G934" s="423" t="s">
        <v>19480</v>
      </c>
      <c r="H934" s="467" t="s">
        <v>8559</v>
      </c>
      <c r="I934" s="427">
        <v>199</v>
      </c>
      <c r="J934" s="423">
        <v>162</v>
      </c>
      <c r="K934" s="423">
        <v>105</v>
      </c>
      <c r="L934" s="447">
        <v>0.22839506172839499</v>
      </c>
      <c r="M934" s="427">
        <v>60</v>
      </c>
      <c r="N934" s="423">
        <v>142</v>
      </c>
      <c r="O934" s="423">
        <v>48</v>
      </c>
      <c r="P934" s="447">
        <v>-0.57746478873239404</v>
      </c>
    </row>
    <row r="935" spans="1:16" s="63" customFormat="1" ht="12" x14ac:dyDescent="0.2">
      <c r="A935" s="427" t="s">
        <v>12290</v>
      </c>
      <c r="B935" s="423" t="s">
        <v>9593</v>
      </c>
      <c r="C935" s="423" t="s">
        <v>254</v>
      </c>
      <c r="D935" s="423" t="s">
        <v>18339</v>
      </c>
      <c r="E935" s="427" t="s">
        <v>12289</v>
      </c>
      <c r="F935" s="427"/>
      <c r="G935" s="423" t="s">
        <v>19241</v>
      </c>
      <c r="H935" s="467" t="s">
        <v>8559</v>
      </c>
      <c r="I935" s="427">
        <v>198</v>
      </c>
      <c r="J935" s="423">
        <v>162</v>
      </c>
      <c r="K935" s="423">
        <v>200</v>
      </c>
      <c r="L935" s="447">
        <v>0.22222222222222199</v>
      </c>
      <c r="M935" s="427">
        <v>297</v>
      </c>
      <c r="N935" s="423">
        <v>373</v>
      </c>
      <c r="O935" s="423">
        <v>296</v>
      </c>
      <c r="P935" s="447">
        <v>-0.20375335120643401</v>
      </c>
    </row>
    <row r="936" spans="1:16" s="63" customFormat="1" ht="12" x14ac:dyDescent="0.2">
      <c r="A936" s="427" t="s">
        <v>11333</v>
      </c>
      <c r="B936" s="423"/>
      <c r="C936" s="423" t="s">
        <v>252</v>
      </c>
      <c r="D936" s="423" t="s">
        <v>18391</v>
      </c>
      <c r="E936" s="427"/>
      <c r="F936" s="427" t="s">
        <v>11332</v>
      </c>
      <c r="G936" s="423" t="s">
        <v>18160</v>
      </c>
      <c r="H936" s="467" t="s">
        <v>8559</v>
      </c>
      <c r="I936" s="427">
        <v>198</v>
      </c>
      <c r="J936" s="423">
        <v>133</v>
      </c>
      <c r="K936" s="423">
        <v>122</v>
      </c>
      <c r="L936" s="447">
        <v>0.488721804511278</v>
      </c>
      <c r="M936" s="427">
        <v>339</v>
      </c>
      <c r="N936" s="423">
        <v>307</v>
      </c>
      <c r="O936" s="423">
        <v>218</v>
      </c>
      <c r="P936" s="447">
        <v>0.10423452768729601</v>
      </c>
    </row>
    <row r="937" spans="1:16" s="63" customFormat="1" ht="12" x14ac:dyDescent="0.2">
      <c r="A937" s="427" t="s">
        <v>14728</v>
      </c>
      <c r="B937" s="423" t="s">
        <v>9414</v>
      </c>
      <c r="C937" s="423" t="s">
        <v>253</v>
      </c>
      <c r="D937" s="423" t="s">
        <v>20764</v>
      </c>
      <c r="E937" s="427"/>
      <c r="F937" s="427" t="s">
        <v>14727</v>
      </c>
      <c r="G937" s="423" t="s">
        <v>20765</v>
      </c>
      <c r="H937" s="467" t="s">
        <v>8559</v>
      </c>
      <c r="I937" s="427">
        <v>196</v>
      </c>
      <c r="J937" s="423">
        <v>205</v>
      </c>
      <c r="K937" s="423">
        <v>152</v>
      </c>
      <c r="L937" s="447">
        <v>-4.3902439024390297E-2</v>
      </c>
      <c r="M937" s="427">
        <v>823</v>
      </c>
      <c r="N937" s="423">
        <v>725</v>
      </c>
      <c r="O937" s="423">
        <v>645</v>
      </c>
      <c r="P937" s="447">
        <v>0.13517241379310299</v>
      </c>
    </row>
    <row r="938" spans="1:16" s="63" customFormat="1" ht="12" x14ac:dyDescent="0.2">
      <c r="A938" s="427" t="s">
        <v>12627</v>
      </c>
      <c r="B938" s="423"/>
      <c r="C938" s="423" t="s">
        <v>253</v>
      </c>
      <c r="D938" s="423" t="s">
        <v>18484</v>
      </c>
      <c r="E938" s="427"/>
      <c r="F938" s="427" t="s">
        <v>12626</v>
      </c>
      <c r="G938" s="423" t="s">
        <v>18338</v>
      </c>
      <c r="H938" s="467" t="s">
        <v>8559</v>
      </c>
      <c r="I938" s="427">
        <v>196</v>
      </c>
      <c r="J938" s="423">
        <v>209</v>
      </c>
      <c r="K938" s="423">
        <v>100</v>
      </c>
      <c r="L938" s="447">
        <v>-6.2200956937799E-2</v>
      </c>
      <c r="M938" s="427">
        <v>381</v>
      </c>
      <c r="N938" s="423">
        <v>342</v>
      </c>
      <c r="O938" s="423">
        <v>226</v>
      </c>
      <c r="P938" s="447">
        <v>0.114035087719298</v>
      </c>
    </row>
    <row r="939" spans="1:16" s="63" customFormat="1" ht="12" x14ac:dyDescent="0.2">
      <c r="A939" s="427" t="s">
        <v>10566</v>
      </c>
      <c r="B939" s="423"/>
      <c r="C939" s="423" t="s">
        <v>249</v>
      </c>
      <c r="D939" s="423" t="s">
        <v>19555</v>
      </c>
      <c r="E939" s="427"/>
      <c r="F939" s="427" t="s">
        <v>10565</v>
      </c>
      <c r="G939" s="423" t="s">
        <v>18141</v>
      </c>
      <c r="H939" s="467" t="s">
        <v>8559</v>
      </c>
      <c r="I939" s="427">
        <v>196</v>
      </c>
      <c r="J939" s="423">
        <v>142</v>
      </c>
      <c r="K939" s="423">
        <v>136</v>
      </c>
      <c r="L939" s="447">
        <v>0.38028169014084501</v>
      </c>
      <c r="M939" s="427">
        <v>93</v>
      </c>
      <c r="N939" s="423">
        <v>87</v>
      </c>
      <c r="O939" s="423">
        <v>75</v>
      </c>
      <c r="P939" s="447">
        <v>6.8965517241379198E-2</v>
      </c>
    </row>
    <row r="940" spans="1:16" s="63" customFormat="1" ht="12" x14ac:dyDescent="0.2">
      <c r="A940" s="427" t="s">
        <v>12184</v>
      </c>
      <c r="B940" s="423" t="s">
        <v>9868</v>
      </c>
      <c r="C940" s="423" t="s">
        <v>252</v>
      </c>
      <c r="D940" s="423" t="s">
        <v>20883</v>
      </c>
      <c r="E940" s="427" t="s">
        <v>12183</v>
      </c>
      <c r="F940" s="427"/>
      <c r="G940" s="423" t="s">
        <v>20327</v>
      </c>
      <c r="H940" s="467" t="s">
        <v>8559</v>
      </c>
      <c r="I940" s="457">
        <v>194</v>
      </c>
      <c r="J940" s="458">
        <v>150</v>
      </c>
      <c r="K940" s="458">
        <v>134</v>
      </c>
      <c r="L940" s="460">
        <v>0.293333333333333</v>
      </c>
      <c r="M940" s="457">
        <v>244</v>
      </c>
      <c r="N940" s="458">
        <v>233</v>
      </c>
      <c r="O940" s="458">
        <v>150</v>
      </c>
      <c r="P940" s="462">
        <v>4.7210300429184601E-2</v>
      </c>
    </row>
    <row r="941" spans="1:16" s="63" customFormat="1" ht="12" x14ac:dyDescent="0.2">
      <c r="A941" s="427" t="s">
        <v>13255</v>
      </c>
      <c r="B941" s="423" t="s">
        <v>9219</v>
      </c>
      <c r="C941" s="423" t="s">
        <v>249</v>
      </c>
      <c r="D941" s="423" t="s">
        <v>18632</v>
      </c>
      <c r="E941" s="427" t="s">
        <v>13254</v>
      </c>
      <c r="F941" s="427"/>
      <c r="G941" s="423" t="s">
        <v>18174</v>
      </c>
      <c r="H941" s="467" t="s">
        <v>8559</v>
      </c>
      <c r="I941" s="427">
        <v>194</v>
      </c>
      <c r="J941" s="423">
        <v>224</v>
      </c>
      <c r="K941" s="423">
        <v>117</v>
      </c>
      <c r="L941" s="447">
        <v>-0.13392857142857101</v>
      </c>
      <c r="M941" s="427">
        <v>188</v>
      </c>
      <c r="N941" s="423">
        <v>159</v>
      </c>
      <c r="O941" s="423">
        <v>106</v>
      </c>
      <c r="P941" s="447">
        <v>0.182389937106918</v>
      </c>
    </row>
    <row r="942" spans="1:16" s="63" customFormat="1" ht="12" x14ac:dyDescent="0.2">
      <c r="A942" s="427" t="s">
        <v>11162</v>
      </c>
      <c r="B942" s="423"/>
      <c r="C942" s="423" t="s">
        <v>372</v>
      </c>
      <c r="D942" s="423" t="s">
        <v>17056</v>
      </c>
      <c r="E942" s="427"/>
      <c r="F942" s="427" t="s">
        <v>11161</v>
      </c>
      <c r="G942" s="423" t="s">
        <v>8796</v>
      </c>
      <c r="H942" s="467" t="s">
        <v>8559</v>
      </c>
      <c r="I942" s="427">
        <v>194</v>
      </c>
      <c r="J942" s="423">
        <v>241</v>
      </c>
      <c r="K942" s="423">
        <v>290</v>
      </c>
      <c r="L942" s="447">
        <v>-0.195020746887967</v>
      </c>
      <c r="M942" s="427">
        <v>71</v>
      </c>
      <c r="N942" s="423">
        <v>53</v>
      </c>
      <c r="O942" s="423">
        <v>79</v>
      </c>
      <c r="P942" s="447">
        <v>0.339622641509434</v>
      </c>
    </row>
    <row r="943" spans="1:16" s="63" customFormat="1" ht="12" x14ac:dyDescent="0.2">
      <c r="A943" s="427" t="s">
        <v>11303</v>
      </c>
      <c r="B943" s="423"/>
      <c r="C943" s="423" t="s">
        <v>249</v>
      </c>
      <c r="D943" s="423" t="s">
        <v>21120</v>
      </c>
      <c r="E943" s="427"/>
      <c r="F943" s="427" t="s">
        <v>11302</v>
      </c>
      <c r="G943" s="423" t="s">
        <v>18145</v>
      </c>
      <c r="H943" s="467" t="s">
        <v>8559</v>
      </c>
      <c r="I943" s="427">
        <v>192</v>
      </c>
      <c r="J943" s="423">
        <v>120</v>
      </c>
      <c r="K943" s="423">
        <v>90</v>
      </c>
      <c r="L943" s="447">
        <v>0.6</v>
      </c>
      <c r="M943" s="427">
        <v>64</v>
      </c>
      <c r="N943" s="423">
        <v>63</v>
      </c>
      <c r="O943" s="423">
        <v>49</v>
      </c>
      <c r="P943" s="447">
        <v>1.5873015873015799E-2</v>
      </c>
    </row>
    <row r="944" spans="1:16" s="63" customFormat="1" ht="12" x14ac:dyDescent="0.2">
      <c r="A944" s="427" t="s">
        <v>10607</v>
      </c>
      <c r="B944" s="423"/>
      <c r="C944" s="423" t="s">
        <v>254</v>
      </c>
      <c r="D944" s="423" t="s">
        <v>21207</v>
      </c>
      <c r="E944" s="427"/>
      <c r="F944" s="427" t="s">
        <v>10606</v>
      </c>
      <c r="G944" s="423" t="s">
        <v>19186</v>
      </c>
      <c r="H944" s="467" t="s">
        <v>8559</v>
      </c>
      <c r="I944" s="427">
        <v>192</v>
      </c>
      <c r="J944" s="423">
        <v>154</v>
      </c>
      <c r="K944" s="423">
        <v>127</v>
      </c>
      <c r="L944" s="447">
        <v>0.246753246753247</v>
      </c>
      <c r="M944" s="427">
        <v>313</v>
      </c>
      <c r="N944" s="423">
        <v>302</v>
      </c>
      <c r="O944" s="423">
        <v>235</v>
      </c>
      <c r="P944" s="447">
        <v>3.6423841059602703E-2</v>
      </c>
    </row>
    <row r="945" spans="1:16" s="63" customFormat="1" ht="12" x14ac:dyDescent="0.2">
      <c r="A945" s="427" t="s">
        <v>11088</v>
      </c>
      <c r="B945" s="423"/>
      <c r="C945" s="423" t="s">
        <v>371</v>
      </c>
      <c r="D945" s="423" t="s">
        <v>18927</v>
      </c>
      <c r="E945" s="427"/>
      <c r="F945" s="427" t="s">
        <v>11087</v>
      </c>
      <c r="G945" s="423" t="s">
        <v>19491</v>
      </c>
      <c r="H945" s="467" t="s">
        <v>8559</v>
      </c>
      <c r="I945" s="427">
        <v>191</v>
      </c>
      <c r="J945" s="423">
        <v>76</v>
      </c>
      <c r="K945" s="423">
        <v>80</v>
      </c>
      <c r="L945" s="447">
        <v>1.51315789473684</v>
      </c>
      <c r="M945" s="427">
        <v>134</v>
      </c>
      <c r="N945" s="423">
        <v>142</v>
      </c>
      <c r="O945" s="423">
        <v>110</v>
      </c>
      <c r="P945" s="447">
        <v>-5.63380281690141E-2</v>
      </c>
    </row>
    <row r="946" spans="1:16" s="63" customFormat="1" ht="12" x14ac:dyDescent="0.2">
      <c r="A946" s="427" t="s">
        <v>10626</v>
      </c>
      <c r="B946" s="423"/>
      <c r="C946" s="423" t="s">
        <v>257</v>
      </c>
      <c r="D946" s="423" t="s">
        <v>21202</v>
      </c>
      <c r="E946" s="427"/>
      <c r="F946" s="427" t="s">
        <v>10625</v>
      </c>
      <c r="G946" s="423" t="s">
        <v>17107</v>
      </c>
      <c r="H946" s="467" t="s">
        <v>8559</v>
      </c>
      <c r="I946" s="427">
        <v>191</v>
      </c>
      <c r="J946" s="423">
        <v>156</v>
      </c>
      <c r="K946" s="423">
        <v>101</v>
      </c>
      <c r="L946" s="447">
        <v>0.22435897435897401</v>
      </c>
      <c r="M946" s="427">
        <v>79</v>
      </c>
      <c r="N946" s="423">
        <v>56</v>
      </c>
      <c r="O946" s="423">
        <v>27</v>
      </c>
      <c r="P946" s="447">
        <v>0.41071428571428598</v>
      </c>
    </row>
    <row r="947" spans="1:16" s="63" customFormat="1" ht="12" x14ac:dyDescent="0.2">
      <c r="A947" s="427" t="s">
        <v>13875</v>
      </c>
      <c r="B947" s="423"/>
      <c r="C947" s="423" t="s">
        <v>250</v>
      </c>
      <c r="D947" s="423" t="s">
        <v>9185</v>
      </c>
      <c r="E947" s="427"/>
      <c r="F947" s="427" t="s">
        <v>13874</v>
      </c>
      <c r="G947" s="423" t="s">
        <v>9183</v>
      </c>
      <c r="H947" s="467" t="s">
        <v>8559</v>
      </c>
      <c r="I947" s="427">
        <v>190</v>
      </c>
      <c r="J947" s="423">
        <v>184</v>
      </c>
      <c r="K947" s="423">
        <v>175</v>
      </c>
      <c r="L947" s="447">
        <v>3.2608695652173801E-2</v>
      </c>
      <c r="M947" s="427">
        <v>405</v>
      </c>
      <c r="N947" s="423">
        <v>295</v>
      </c>
      <c r="O947" s="423">
        <v>16</v>
      </c>
      <c r="P947" s="447">
        <v>0.37288135593220301</v>
      </c>
    </row>
    <row r="948" spans="1:16" s="63" customFormat="1" ht="12" x14ac:dyDescent="0.2">
      <c r="A948" s="427" t="s">
        <v>12286</v>
      </c>
      <c r="B948" s="423" t="s">
        <v>9690</v>
      </c>
      <c r="C948" s="423" t="s">
        <v>251</v>
      </c>
      <c r="D948" s="423" t="s">
        <v>18526</v>
      </c>
      <c r="E948" s="427" t="s">
        <v>12285</v>
      </c>
      <c r="F948" s="427"/>
      <c r="G948" s="423" t="s">
        <v>19242</v>
      </c>
      <c r="H948" s="467" t="s">
        <v>8559</v>
      </c>
      <c r="I948" s="427">
        <v>189</v>
      </c>
      <c r="J948" s="423">
        <v>220</v>
      </c>
      <c r="K948" s="423">
        <v>72</v>
      </c>
      <c r="L948" s="447">
        <v>-0.14090909090909101</v>
      </c>
      <c r="M948" s="427">
        <v>641</v>
      </c>
      <c r="N948" s="423">
        <v>732</v>
      </c>
      <c r="O948" s="423">
        <v>606</v>
      </c>
      <c r="P948" s="447">
        <v>-0.12431693989070999</v>
      </c>
    </row>
    <row r="949" spans="1:16" s="63" customFormat="1" ht="12" x14ac:dyDescent="0.2">
      <c r="A949" s="427" t="s">
        <v>11657</v>
      </c>
      <c r="B949" s="423" t="s">
        <v>11575</v>
      </c>
      <c r="C949" s="423" t="s">
        <v>257</v>
      </c>
      <c r="D949" s="423" t="s">
        <v>19369</v>
      </c>
      <c r="E949" s="427" t="s">
        <v>11656</v>
      </c>
      <c r="F949" s="427"/>
      <c r="G949" s="423" t="s">
        <v>19370</v>
      </c>
      <c r="H949" s="467" t="s">
        <v>8559</v>
      </c>
      <c r="I949" s="427">
        <v>189</v>
      </c>
      <c r="J949" s="423">
        <v>204</v>
      </c>
      <c r="K949" s="423">
        <v>114</v>
      </c>
      <c r="L949" s="447">
        <v>-7.3529411764705802E-2</v>
      </c>
      <c r="M949" s="427">
        <v>237</v>
      </c>
      <c r="N949" s="423">
        <v>244</v>
      </c>
      <c r="O949" s="423">
        <v>183</v>
      </c>
      <c r="P949" s="447">
        <v>-2.86885245901639E-2</v>
      </c>
    </row>
    <row r="950" spans="1:16" s="63" customFormat="1" ht="12" x14ac:dyDescent="0.2">
      <c r="A950" s="427" t="s">
        <v>11519</v>
      </c>
      <c r="B950" s="423"/>
      <c r="C950" s="423" t="s">
        <v>251</v>
      </c>
      <c r="D950" s="423" t="s">
        <v>21101</v>
      </c>
      <c r="E950" s="427"/>
      <c r="F950" s="427" t="s">
        <v>11518</v>
      </c>
      <c r="G950" s="423" t="s">
        <v>21102</v>
      </c>
      <c r="H950" s="467" t="s">
        <v>8559</v>
      </c>
      <c r="I950" s="427">
        <v>188</v>
      </c>
      <c r="J950" s="423">
        <v>150</v>
      </c>
      <c r="K950" s="423">
        <v>122</v>
      </c>
      <c r="L950" s="447">
        <v>0.25333333333333302</v>
      </c>
      <c r="M950" s="427">
        <v>72</v>
      </c>
      <c r="N950" s="423">
        <v>58</v>
      </c>
      <c r="O950" s="423">
        <v>32</v>
      </c>
      <c r="P950" s="447">
        <v>0.24137931034482801</v>
      </c>
    </row>
    <row r="951" spans="1:16" s="63" customFormat="1" ht="12" x14ac:dyDescent="0.2">
      <c r="A951" s="427" t="s">
        <v>10936</v>
      </c>
      <c r="B951" s="423"/>
      <c r="C951" s="423" t="s">
        <v>14925</v>
      </c>
      <c r="D951" s="423" t="s">
        <v>15849</v>
      </c>
      <c r="E951" s="427"/>
      <c r="F951" s="427" t="s">
        <v>10935</v>
      </c>
      <c r="G951" s="423" t="s">
        <v>18161</v>
      </c>
      <c r="H951" s="467" t="s">
        <v>8559</v>
      </c>
      <c r="I951" s="427">
        <v>188</v>
      </c>
      <c r="J951" s="423">
        <v>125</v>
      </c>
      <c r="K951" s="423">
        <v>372</v>
      </c>
      <c r="L951" s="447">
        <v>0.504</v>
      </c>
      <c r="M951" s="427">
        <v>66</v>
      </c>
      <c r="N951" s="423">
        <v>41</v>
      </c>
      <c r="O951" s="423">
        <v>29</v>
      </c>
      <c r="P951" s="447">
        <v>0.60975609756097604</v>
      </c>
    </row>
    <row r="952" spans="1:16" s="63" customFormat="1" ht="12" x14ac:dyDescent="0.2">
      <c r="A952" s="427" t="s">
        <v>11501</v>
      </c>
      <c r="B952" s="423"/>
      <c r="C952" s="423" t="s">
        <v>255</v>
      </c>
      <c r="D952" s="423" t="s">
        <v>18344</v>
      </c>
      <c r="E952" s="427"/>
      <c r="F952" s="427" t="s">
        <v>11500</v>
      </c>
      <c r="G952" s="423" t="s">
        <v>18385</v>
      </c>
      <c r="H952" s="467" t="s">
        <v>8559</v>
      </c>
      <c r="I952" s="427">
        <v>187</v>
      </c>
      <c r="J952" s="423">
        <v>90</v>
      </c>
      <c r="K952" s="423">
        <v>85</v>
      </c>
      <c r="L952" s="447">
        <v>1.0777777777777799</v>
      </c>
      <c r="M952" s="427">
        <v>85</v>
      </c>
      <c r="N952" s="423">
        <v>65</v>
      </c>
      <c r="O952" s="423">
        <v>41</v>
      </c>
      <c r="P952" s="447">
        <v>0.30769230769230799</v>
      </c>
    </row>
    <row r="953" spans="1:16" s="63" customFormat="1" ht="12" x14ac:dyDescent="0.2">
      <c r="A953" s="427" t="s">
        <v>10950</v>
      </c>
      <c r="B953" s="423"/>
      <c r="C953" s="423" t="s">
        <v>255</v>
      </c>
      <c r="D953" s="423" t="s">
        <v>20625</v>
      </c>
      <c r="E953" s="427"/>
      <c r="F953" s="427" t="s">
        <v>10949</v>
      </c>
      <c r="G953" s="423" t="s">
        <v>20626</v>
      </c>
      <c r="H953" s="467" t="s">
        <v>8559</v>
      </c>
      <c r="I953" s="427">
        <v>184</v>
      </c>
      <c r="J953" s="423">
        <v>203</v>
      </c>
      <c r="K953" s="423">
        <v>136</v>
      </c>
      <c r="L953" s="447">
        <v>-9.3596059113300503E-2</v>
      </c>
      <c r="M953" s="427">
        <v>98</v>
      </c>
      <c r="N953" s="423">
        <v>114</v>
      </c>
      <c r="O953" s="423">
        <v>75</v>
      </c>
      <c r="P953" s="447">
        <v>-0.140350877192982</v>
      </c>
    </row>
    <row r="954" spans="1:16" s="63" customFormat="1" ht="12" x14ac:dyDescent="0.2">
      <c r="A954" s="427" t="s">
        <v>10595</v>
      </c>
      <c r="B954" s="423"/>
      <c r="C954" s="423" t="s">
        <v>372</v>
      </c>
      <c r="D954" s="423" t="s">
        <v>21830</v>
      </c>
      <c r="E954" s="427"/>
      <c r="F954" s="427" t="s">
        <v>10594</v>
      </c>
      <c r="G954" s="423" t="s">
        <v>18159</v>
      </c>
      <c r="H954" s="467" t="s">
        <v>8559</v>
      </c>
      <c r="I954" s="427">
        <v>184</v>
      </c>
      <c r="J954" s="423">
        <v>174</v>
      </c>
      <c r="K954" s="423">
        <v>100</v>
      </c>
      <c r="L954" s="447">
        <v>5.7471264367816098E-2</v>
      </c>
      <c r="M954" s="427">
        <v>103</v>
      </c>
      <c r="N954" s="423">
        <v>105</v>
      </c>
      <c r="O954" s="423">
        <v>52</v>
      </c>
      <c r="P954" s="447">
        <v>-1.9047619047619101E-2</v>
      </c>
    </row>
    <row r="955" spans="1:16" s="63" customFormat="1" ht="12" x14ac:dyDescent="0.2">
      <c r="A955" s="427" t="s">
        <v>10925</v>
      </c>
      <c r="B955" s="423"/>
      <c r="C955" s="423" t="s">
        <v>252</v>
      </c>
      <c r="D955" s="423" t="s">
        <v>21166</v>
      </c>
      <c r="E955" s="427"/>
      <c r="F955" s="427" t="s">
        <v>10924</v>
      </c>
      <c r="G955" s="423" t="s">
        <v>21167</v>
      </c>
      <c r="H955" s="467" t="s">
        <v>8559</v>
      </c>
      <c r="I955" s="427">
        <v>183</v>
      </c>
      <c r="J955" s="423">
        <v>238</v>
      </c>
      <c r="K955" s="423">
        <v>40</v>
      </c>
      <c r="L955" s="447">
        <v>-0.23109243697479001</v>
      </c>
      <c r="M955" s="427">
        <v>118</v>
      </c>
      <c r="N955" s="423">
        <v>120</v>
      </c>
      <c r="O955" s="423">
        <v>85</v>
      </c>
      <c r="P955" s="447">
        <v>-1.6666666666666701E-2</v>
      </c>
    </row>
    <row r="956" spans="1:16" s="63" customFormat="1" ht="12" x14ac:dyDescent="0.2">
      <c r="A956" s="427" t="s">
        <v>12784</v>
      </c>
      <c r="B956" s="423"/>
      <c r="C956" s="423" t="s">
        <v>258</v>
      </c>
      <c r="D956" s="423" t="s">
        <v>20124</v>
      </c>
      <c r="E956" s="427"/>
      <c r="F956" s="427" t="s">
        <v>12783</v>
      </c>
      <c r="G956" s="423" t="s">
        <v>20125</v>
      </c>
      <c r="H956" s="467" t="s">
        <v>8559</v>
      </c>
      <c r="I956" s="427">
        <v>182</v>
      </c>
      <c r="J956" s="423">
        <v>91</v>
      </c>
      <c r="K956" s="423">
        <v>154</v>
      </c>
      <c r="L956" s="447">
        <v>1</v>
      </c>
      <c r="M956" s="427">
        <v>283</v>
      </c>
      <c r="N956" s="423">
        <v>329</v>
      </c>
      <c r="O956" s="423">
        <v>266</v>
      </c>
      <c r="P956" s="447">
        <v>-0.13981762917933099</v>
      </c>
    </row>
    <row r="957" spans="1:16" s="63" customFormat="1" ht="12" x14ac:dyDescent="0.2">
      <c r="A957" s="427" t="s">
        <v>13896</v>
      </c>
      <c r="B957" s="423"/>
      <c r="C957" s="423" t="s">
        <v>251</v>
      </c>
      <c r="D957" s="423" t="s">
        <v>20314</v>
      </c>
      <c r="E957" s="427"/>
      <c r="F957" s="427" t="s">
        <v>13895</v>
      </c>
      <c r="G957" s="423" t="s">
        <v>200</v>
      </c>
      <c r="H957" s="467" t="s">
        <v>8559</v>
      </c>
      <c r="I957" s="427">
        <v>182</v>
      </c>
      <c r="J957" s="423">
        <v>102</v>
      </c>
      <c r="K957" s="423">
        <v>126</v>
      </c>
      <c r="L957" s="447">
        <v>0.78431372549019596</v>
      </c>
      <c r="M957" s="427">
        <v>82</v>
      </c>
      <c r="N957" s="423">
        <v>97</v>
      </c>
      <c r="O957" s="423">
        <v>65</v>
      </c>
      <c r="P957" s="447">
        <v>-0.15463917525773199</v>
      </c>
    </row>
    <row r="958" spans="1:16" s="63" customFormat="1" ht="12" x14ac:dyDescent="0.2">
      <c r="A958" s="427" t="s">
        <v>11049</v>
      </c>
      <c r="B958" s="423"/>
      <c r="C958" s="423" t="s">
        <v>14925</v>
      </c>
      <c r="D958" s="423" t="s">
        <v>17045</v>
      </c>
      <c r="E958" s="427"/>
      <c r="F958" s="427" t="s">
        <v>11047</v>
      </c>
      <c r="G958" s="423" t="s">
        <v>18141</v>
      </c>
      <c r="H958" s="467" t="s">
        <v>8559</v>
      </c>
      <c r="I958" s="427">
        <v>182</v>
      </c>
      <c r="J958" s="423">
        <v>258</v>
      </c>
      <c r="K958" s="423">
        <v>167</v>
      </c>
      <c r="L958" s="447">
        <v>-0.29457364341085301</v>
      </c>
      <c r="M958" s="427">
        <v>133</v>
      </c>
      <c r="N958" s="423">
        <v>150</v>
      </c>
      <c r="O958" s="423">
        <v>151</v>
      </c>
      <c r="P958" s="447">
        <v>-0.11333333333333299</v>
      </c>
    </row>
    <row r="959" spans="1:16" s="63" customFormat="1" ht="12" x14ac:dyDescent="0.2">
      <c r="A959" s="427" t="s">
        <v>11325</v>
      </c>
      <c r="B959" s="423"/>
      <c r="C959" s="423" t="s">
        <v>252</v>
      </c>
      <c r="D959" s="423" t="s">
        <v>18712</v>
      </c>
      <c r="E959" s="427"/>
      <c r="F959" s="427" t="s">
        <v>11324</v>
      </c>
      <c r="G959" s="423" t="s">
        <v>19441</v>
      </c>
      <c r="H959" s="467" t="s">
        <v>8559</v>
      </c>
      <c r="I959" s="427">
        <v>181</v>
      </c>
      <c r="J959" s="423">
        <v>111</v>
      </c>
      <c r="K959" s="423">
        <v>95</v>
      </c>
      <c r="L959" s="447">
        <v>0.63063063063063096</v>
      </c>
      <c r="M959" s="427">
        <v>67</v>
      </c>
      <c r="N959" s="423">
        <v>74</v>
      </c>
      <c r="O959" s="423">
        <v>45</v>
      </c>
      <c r="P959" s="447">
        <v>-9.45945945945946E-2</v>
      </c>
    </row>
    <row r="960" spans="1:16" s="63" customFormat="1" ht="12" x14ac:dyDescent="0.2">
      <c r="A960" s="427" t="s">
        <v>11156</v>
      </c>
      <c r="B960" s="423"/>
      <c r="C960" s="423" t="s">
        <v>254</v>
      </c>
      <c r="D960" s="423" t="s">
        <v>18345</v>
      </c>
      <c r="E960" s="427"/>
      <c r="F960" s="427" t="s">
        <v>11155</v>
      </c>
      <c r="G960" s="423" t="s">
        <v>19455</v>
      </c>
      <c r="H960" s="467" t="s">
        <v>8559</v>
      </c>
      <c r="I960" s="427">
        <v>181</v>
      </c>
      <c r="J960" s="423">
        <v>124</v>
      </c>
      <c r="K960" s="423">
        <v>154</v>
      </c>
      <c r="L960" s="447">
        <v>0.45967741935483902</v>
      </c>
      <c r="M960" s="427">
        <v>209</v>
      </c>
      <c r="N960" s="423">
        <v>175</v>
      </c>
      <c r="O960" s="423">
        <v>164</v>
      </c>
      <c r="P960" s="447">
        <v>0.19428571428571401</v>
      </c>
    </row>
    <row r="961" spans="1:16" s="63" customFormat="1" ht="12" x14ac:dyDescent="0.2">
      <c r="A961" s="427" t="s">
        <v>14158</v>
      </c>
      <c r="B961" s="423"/>
      <c r="C961" s="423" t="s">
        <v>255</v>
      </c>
      <c r="D961" s="423" t="s">
        <v>18855</v>
      </c>
      <c r="E961" s="427"/>
      <c r="F961" s="427" t="s">
        <v>14157</v>
      </c>
      <c r="G961" s="423" t="s">
        <v>18596</v>
      </c>
      <c r="H961" s="467" t="s">
        <v>8559</v>
      </c>
      <c r="I961" s="427">
        <v>181</v>
      </c>
      <c r="J961" s="423">
        <v>174</v>
      </c>
      <c r="K961" s="423">
        <v>266</v>
      </c>
      <c r="L961" s="447">
        <v>4.0229885057471201E-2</v>
      </c>
      <c r="M961" s="427">
        <v>71</v>
      </c>
      <c r="N961" s="423">
        <v>58</v>
      </c>
      <c r="O961" s="423">
        <v>33</v>
      </c>
      <c r="P961" s="447">
        <v>0.22413793103448301</v>
      </c>
    </row>
    <row r="962" spans="1:16" s="63" customFormat="1" ht="12" x14ac:dyDescent="0.2">
      <c r="A962" s="427" t="s">
        <v>11877</v>
      </c>
      <c r="B962" s="423"/>
      <c r="C962" s="423" t="s">
        <v>252</v>
      </c>
      <c r="D962" s="423" t="s">
        <v>11498</v>
      </c>
      <c r="E962" s="427"/>
      <c r="F962" s="427" t="s">
        <v>11876</v>
      </c>
      <c r="G962" s="423" t="s">
        <v>18179</v>
      </c>
      <c r="H962" s="467" t="s">
        <v>8559</v>
      </c>
      <c r="I962" s="427">
        <v>180</v>
      </c>
      <c r="J962" s="423">
        <v>126</v>
      </c>
      <c r="K962" s="423">
        <v>206</v>
      </c>
      <c r="L962" s="447">
        <v>0.42857142857142899</v>
      </c>
      <c r="M962" s="427">
        <v>157</v>
      </c>
      <c r="N962" s="423">
        <v>185</v>
      </c>
      <c r="O962" s="423">
        <v>140</v>
      </c>
      <c r="P962" s="447">
        <v>-0.151351351351351</v>
      </c>
    </row>
    <row r="963" spans="1:16" s="63" customFormat="1" ht="12" x14ac:dyDescent="0.2">
      <c r="A963" s="427" t="s">
        <v>11313</v>
      </c>
      <c r="B963" s="423"/>
      <c r="C963" s="423" t="s">
        <v>14925</v>
      </c>
      <c r="D963" s="423" t="s">
        <v>20398</v>
      </c>
      <c r="E963" s="427"/>
      <c r="F963" s="427" t="s">
        <v>11312</v>
      </c>
      <c r="G963" s="423" t="s">
        <v>20399</v>
      </c>
      <c r="H963" s="467" t="s">
        <v>8559</v>
      </c>
      <c r="I963" s="427">
        <v>180</v>
      </c>
      <c r="J963" s="423">
        <v>134</v>
      </c>
      <c r="K963" s="423">
        <v>57</v>
      </c>
      <c r="L963" s="447">
        <v>0.34328358208955201</v>
      </c>
      <c r="M963" s="427">
        <v>17</v>
      </c>
      <c r="N963" s="423">
        <v>15</v>
      </c>
      <c r="O963" s="423">
        <v>9</v>
      </c>
      <c r="P963" s="447">
        <v>0.133333333333333</v>
      </c>
    </row>
    <row r="964" spans="1:16" s="63" customFormat="1" ht="12" x14ac:dyDescent="0.2">
      <c r="A964" s="427" t="s">
        <v>10698</v>
      </c>
      <c r="B964" s="423"/>
      <c r="C964" s="423" t="s">
        <v>372</v>
      </c>
      <c r="D964" s="423" t="s">
        <v>17106</v>
      </c>
      <c r="E964" s="427"/>
      <c r="F964" s="427" t="s">
        <v>10697</v>
      </c>
      <c r="G964" s="423" t="s">
        <v>17107</v>
      </c>
      <c r="H964" s="467" t="s">
        <v>8559</v>
      </c>
      <c r="I964" s="427">
        <v>179</v>
      </c>
      <c r="J964" s="423">
        <v>1068</v>
      </c>
      <c r="K964" s="423">
        <v>1</v>
      </c>
      <c r="L964" s="447">
        <v>-0.832397003745318</v>
      </c>
      <c r="M964" s="427">
        <v>205</v>
      </c>
      <c r="N964" s="423">
        <v>278</v>
      </c>
      <c r="O964" s="423">
        <v>144</v>
      </c>
      <c r="P964" s="447">
        <v>-0.26258992805755399</v>
      </c>
    </row>
    <row r="965" spans="1:16" s="63" customFormat="1" ht="12" x14ac:dyDescent="0.2">
      <c r="A965" s="427" t="s">
        <v>11473</v>
      </c>
      <c r="B965" s="423"/>
      <c r="C965" s="423" t="s">
        <v>251</v>
      </c>
      <c r="D965" s="423" t="s">
        <v>18676</v>
      </c>
      <c r="E965" s="427"/>
      <c r="F965" s="427" t="s">
        <v>11472</v>
      </c>
      <c r="G965" s="423" t="s">
        <v>18197</v>
      </c>
      <c r="H965" s="467" t="s">
        <v>8559</v>
      </c>
      <c r="I965" s="427">
        <v>178</v>
      </c>
      <c r="J965" s="423">
        <v>196</v>
      </c>
      <c r="K965" s="423">
        <v>94</v>
      </c>
      <c r="L965" s="447">
        <v>-9.18367346938775E-2</v>
      </c>
      <c r="M965" s="427">
        <v>140</v>
      </c>
      <c r="N965" s="423">
        <v>135</v>
      </c>
      <c r="O965" s="423">
        <v>77</v>
      </c>
      <c r="P965" s="447">
        <v>3.7037037037037E-2</v>
      </c>
    </row>
    <row r="966" spans="1:16" s="63" customFormat="1" ht="12" x14ac:dyDescent="0.2">
      <c r="A966" s="427" t="s">
        <v>12199</v>
      </c>
      <c r="B966" s="423" t="s">
        <v>9016</v>
      </c>
      <c r="C966" s="423" t="s">
        <v>251</v>
      </c>
      <c r="D966" s="423" t="s">
        <v>20874</v>
      </c>
      <c r="E966" s="427" t="s">
        <v>12198</v>
      </c>
      <c r="F966" s="427"/>
      <c r="G966" s="423" t="s">
        <v>20875</v>
      </c>
      <c r="H966" s="467" t="s">
        <v>8559</v>
      </c>
      <c r="I966" s="427">
        <v>177</v>
      </c>
      <c r="J966" s="423">
        <v>141</v>
      </c>
      <c r="K966" s="423">
        <v>0</v>
      </c>
      <c r="L966" s="447">
        <v>0.25531914893617003</v>
      </c>
      <c r="M966" s="427">
        <v>100</v>
      </c>
      <c r="N966" s="423">
        <v>136</v>
      </c>
      <c r="O966" s="423">
        <v>150</v>
      </c>
      <c r="P966" s="447">
        <v>-0.26470588235294101</v>
      </c>
    </row>
    <row r="967" spans="1:16" s="63" customFormat="1" ht="12" x14ac:dyDescent="0.2">
      <c r="A967" s="427" t="s">
        <v>13819</v>
      </c>
      <c r="B967" s="423"/>
      <c r="C967" s="423" t="s">
        <v>258</v>
      </c>
      <c r="D967" s="423" t="s">
        <v>20898</v>
      </c>
      <c r="E967" s="427" t="s">
        <v>13818</v>
      </c>
      <c r="F967" s="427"/>
      <c r="G967" s="423" t="s">
        <v>19281</v>
      </c>
      <c r="H967" s="467" t="s">
        <v>8559</v>
      </c>
      <c r="I967" s="427">
        <v>177</v>
      </c>
      <c r="J967" s="423">
        <v>181</v>
      </c>
      <c r="K967" s="423">
        <v>68</v>
      </c>
      <c r="L967" s="447">
        <v>-2.2099447513812199E-2</v>
      </c>
      <c r="M967" s="427">
        <v>2097</v>
      </c>
      <c r="N967" s="423">
        <v>2349</v>
      </c>
      <c r="O967" s="423">
        <v>1897</v>
      </c>
      <c r="P967" s="447">
        <v>-0.10727969348659</v>
      </c>
    </row>
    <row r="968" spans="1:16" s="63" customFormat="1" ht="12" x14ac:dyDescent="0.2">
      <c r="A968" s="427" t="s">
        <v>13536</v>
      </c>
      <c r="B968" s="423"/>
      <c r="C968" s="423" t="s">
        <v>251</v>
      </c>
      <c r="D968" s="423" t="s">
        <v>20939</v>
      </c>
      <c r="E968" s="427"/>
      <c r="F968" s="427" t="s">
        <v>13535</v>
      </c>
      <c r="G968" s="423" t="s">
        <v>20940</v>
      </c>
      <c r="H968" s="467" t="s">
        <v>8559</v>
      </c>
      <c r="I968" s="427">
        <v>177</v>
      </c>
      <c r="J968" s="423">
        <v>127</v>
      </c>
      <c r="K968" s="423">
        <v>99</v>
      </c>
      <c r="L968" s="447">
        <v>0.39370078740157499</v>
      </c>
      <c r="M968" s="427">
        <v>39</v>
      </c>
      <c r="N968" s="423">
        <v>33</v>
      </c>
      <c r="O968" s="423">
        <v>21</v>
      </c>
      <c r="P968" s="447">
        <v>0.18181818181818199</v>
      </c>
    </row>
    <row r="969" spans="1:16" s="63" customFormat="1" ht="12" x14ac:dyDescent="0.2">
      <c r="A969" s="427" t="s">
        <v>11353</v>
      </c>
      <c r="B969" s="423"/>
      <c r="C969" s="423" t="s">
        <v>258</v>
      </c>
      <c r="D969" s="423" t="s">
        <v>17056</v>
      </c>
      <c r="E969" s="427"/>
      <c r="F969" s="427" t="s">
        <v>11352</v>
      </c>
      <c r="G969" s="423" t="s">
        <v>8796</v>
      </c>
      <c r="H969" s="467" t="s">
        <v>8559</v>
      </c>
      <c r="I969" s="427">
        <v>177</v>
      </c>
      <c r="J969" s="423">
        <v>140</v>
      </c>
      <c r="K969" s="423">
        <v>56</v>
      </c>
      <c r="L969" s="447">
        <v>0.26428571428571401</v>
      </c>
      <c r="M969" s="427">
        <v>6</v>
      </c>
      <c r="N969" s="423">
        <v>11</v>
      </c>
      <c r="O969" s="423">
        <v>4</v>
      </c>
      <c r="P969" s="447">
        <v>-0.45454545454545497</v>
      </c>
    </row>
    <row r="970" spans="1:16" s="63" customFormat="1" ht="12" x14ac:dyDescent="0.2">
      <c r="A970" s="427" t="s">
        <v>13417</v>
      </c>
      <c r="B970" s="423"/>
      <c r="C970" s="423" t="s">
        <v>252</v>
      </c>
      <c r="D970" s="423" t="s">
        <v>20160</v>
      </c>
      <c r="E970" s="427"/>
      <c r="F970" s="427" t="s">
        <v>13416</v>
      </c>
      <c r="G970" s="423" t="s">
        <v>19302</v>
      </c>
      <c r="H970" s="467" t="s">
        <v>8559</v>
      </c>
      <c r="I970" s="427">
        <v>175</v>
      </c>
      <c r="J970" s="423">
        <v>178</v>
      </c>
      <c r="K970" s="423">
        <v>49</v>
      </c>
      <c r="L970" s="447">
        <v>-1.6853932584269701E-2</v>
      </c>
      <c r="M970" s="427">
        <v>174</v>
      </c>
      <c r="N970" s="423">
        <v>218</v>
      </c>
      <c r="O970" s="423">
        <v>114</v>
      </c>
      <c r="P970" s="447">
        <v>-0.201834862385321</v>
      </c>
    </row>
    <row r="971" spans="1:16" s="63" customFormat="1" ht="12" x14ac:dyDescent="0.2">
      <c r="A971" s="427" t="s">
        <v>11288</v>
      </c>
      <c r="B971" s="423"/>
      <c r="C971" s="423" t="s">
        <v>253</v>
      </c>
      <c r="D971" s="423" t="s">
        <v>8959</v>
      </c>
      <c r="E971" s="427"/>
      <c r="F971" s="427" t="s">
        <v>11287</v>
      </c>
      <c r="G971" s="423" t="s">
        <v>8957</v>
      </c>
      <c r="H971" s="467" t="s">
        <v>8559</v>
      </c>
      <c r="I971" s="427">
        <v>175</v>
      </c>
      <c r="J971" s="423">
        <v>32</v>
      </c>
      <c r="K971" s="423">
        <v>144</v>
      </c>
      <c r="L971" s="447">
        <v>4.46875</v>
      </c>
      <c r="M971" s="427">
        <v>95</v>
      </c>
      <c r="N971" s="423">
        <v>102</v>
      </c>
      <c r="O971" s="423">
        <v>95</v>
      </c>
      <c r="P971" s="447">
        <v>-6.8627450980392093E-2</v>
      </c>
    </row>
    <row r="972" spans="1:16" s="63" customFormat="1" ht="12" x14ac:dyDescent="0.2">
      <c r="A972" s="427" t="s">
        <v>11216</v>
      </c>
      <c r="B972" s="423"/>
      <c r="C972" s="423" t="s">
        <v>371</v>
      </c>
      <c r="D972" s="423" t="s">
        <v>17142</v>
      </c>
      <c r="E972" s="427"/>
      <c r="F972" s="427" t="s">
        <v>11215</v>
      </c>
      <c r="G972" s="423" t="s">
        <v>18141</v>
      </c>
      <c r="H972" s="467" t="s">
        <v>8559</v>
      </c>
      <c r="I972" s="427">
        <v>175</v>
      </c>
      <c r="J972" s="423">
        <v>122</v>
      </c>
      <c r="K972" s="423">
        <v>121</v>
      </c>
      <c r="L972" s="447">
        <v>0.43442622950819698</v>
      </c>
      <c r="M972" s="427">
        <v>28</v>
      </c>
      <c r="N972" s="423">
        <v>44</v>
      </c>
      <c r="O972" s="423">
        <v>27</v>
      </c>
      <c r="P972" s="447">
        <v>-0.36363636363636398</v>
      </c>
    </row>
    <row r="973" spans="1:16" s="63" customFormat="1" ht="12" x14ac:dyDescent="0.2">
      <c r="A973" s="427" t="s">
        <v>14200</v>
      </c>
      <c r="B973" s="423" t="s">
        <v>11839</v>
      </c>
      <c r="C973" s="423" t="s">
        <v>251</v>
      </c>
      <c r="D973" s="423" t="s">
        <v>20975</v>
      </c>
      <c r="E973" s="427" t="s">
        <v>14199</v>
      </c>
      <c r="F973" s="427"/>
      <c r="G973" s="423" t="s">
        <v>20976</v>
      </c>
      <c r="H973" s="467" t="s">
        <v>8559</v>
      </c>
      <c r="I973" s="427">
        <v>174</v>
      </c>
      <c r="J973" s="423">
        <v>236</v>
      </c>
      <c r="K973" s="423">
        <v>221</v>
      </c>
      <c r="L973" s="447">
        <v>-0.26271186440678002</v>
      </c>
      <c r="M973" s="427">
        <v>1298</v>
      </c>
      <c r="N973" s="423">
        <v>1012</v>
      </c>
      <c r="O973" s="423">
        <v>906</v>
      </c>
      <c r="P973" s="447">
        <v>0.282608695652174</v>
      </c>
    </row>
    <row r="974" spans="1:16" s="63" customFormat="1" ht="12" x14ac:dyDescent="0.2">
      <c r="A974" s="427" t="s">
        <v>11017</v>
      </c>
      <c r="B974" s="423"/>
      <c r="C974" s="423" t="s">
        <v>14925</v>
      </c>
      <c r="D974" s="423" t="s">
        <v>18772</v>
      </c>
      <c r="E974" s="427"/>
      <c r="F974" s="427" t="s">
        <v>11016</v>
      </c>
      <c r="G974" s="423" t="s">
        <v>18158</v>
      </c>
      <c r="H974" s="467" t="s">
        <v>8559</v>
      </c>
      <c r="I974" s="427">
        <v>174</v>
      </c>
      <c r="J974" s="423">
        <v>160</v>
      </c>
      <c r="K974" s="423">
        <v>174</v>
      </c>
      <c r="L974" s="447">
        <v>8.7499999999999897E-2</v>
      </c>
      <c r="M974" s="427">
        <v>182</v>
      </c>
      <c r="N974" s="423">
        <v>172</v>
      </c>
      <c r="O974" s="423">
        <v>139</v>
      </c>
      <c r="P974" s="447">
        <v>5.8139534883720999E-2</v>
      </c>
    </row>
    <row r="975" spans="1:16" s="63" customFormat="1" ht="12" x14ac:dyDescent="0.2">
      <c r="A975" s="427" t="s">
        <v>10977</v>
      </c>
      <c r="B975" s="423"/>
      <c r="C975" s="423" t="s">
        <v>253</v>
      </c>
      <c r="D975" s="423" t="s">
        <v>20414</v>
      </c>
      <c r="E975" s="427"/>
      <c r="F975" s="427" t="s">
        <v>10976</v>
      </c>
      <c r="G975" s="423" t="s">
        <v>20415</v>
      </c>
      <c r="H975" s="467" t="s">
        <v>8559</v>
      </c>
      <c r="I975" s="427">
        <v>174</v>
      </c>
      <c r="J975" s="423">
        <v>88</v>
      </c>
      <c r="K975" s="423">
        <v>56</v>
      </c>
      <c r="L975" s="447">
        <v>0.97727272727272696</v>
      </c>
      <c r="M975" s="427">
        <v>5</v>
      </c>
      <c r="N975" s="423">
        <v>9</v>
      </c>
      <c r="O975" s="423">
        <v>2</v>
      </c>
      <c r="P975" s="447">
        <v>-0.44444444444444398</v>
      </c>
    </row>
    <row r="976" spans="1:16" s="63" customFormat="1" ht="12" x14ac:dyDescent="0.2">
      <c r="A976" s="427" t="s">
        <v>11402</v>
      </c>
      <c r="B976" s="423"/>
      <c r="C976" s="423" t="s">
        <v>253</v>
      </c>
      <c r="D976" s="423" t="s">
        <v>20004</v>
      </c>
      <c r="E976" s="427"/>
      <c r="F976" s="427" t="s">
        <v>11401</v>
      </c>
      <c r="G976" s="423" t="s">
        <v>19197</v>
      </c>
      <c r="H976" s="467" t="s">
        <v>8559</v>
      </c>
      <c r="I976" s="427">
        <v>173</v>
      </c>
      <c r="J976" s="423">
        <v>87</v>
      </c>
      <c r="K976" s="423">
        <v>70</v>
      </c>
      <c r="L976" s="447">
        <v>0.98850574712643702</v>
      </c>
      <c r="M976" s="427">
        <v>221</v>
      </c>
      <c r="N976" s="423">
        <v>166</v>
      </c>
      <c r="O976" s="423">
        <v>106</v>
      </c>
      <c r="P976" s="447">
        <v>0.33132530120481901</v>
      </c>
    </row>
    <row r="977" spans="1:16" s="63" customFormat="1" ht="12" x14ac:dyDescent="0.2">
      <c r="A977" s="427" t="s">
        <v>12296</v>
      </c>
      <c r="B977" s="423" t="s">
        <v>9660</v>
      </c>
      <c r="C977" s="423" t="s">
        <v>257</v>
      </c>
      <c r="D977" s="423" t="s">
        <v>19237</v>
      </c>
      <c r="E977" s="427" t="s">
        <v>12295</v>
      </c>
      <c r="F977" s="427"/>
      <c r="G977" s="423" t="s">
        <v>19238</v>
      </c>
      <c r="H977" s="467" t="s">
        <v>8559</v>
      </c>
      <c r="I977" s="427">
        <v>172</v>
      </c>
      <c r="J977" s="423">
        <v>113</v>
      </c>
      <c r="K977" s="423">
        <v>50</v>
      </c>
      <c r="L977" s="447">
        <v>0.52212389380530999</v>
      </c>
      <c r="M977" s="427">
        <v>338</v>
      </c>
      <c r="N977" s="423">
        <v>322</v>
      </c>
      <c r="O977" s="423">
        <v>312</v>
      </c>
      <c r="P977" s="447">
        <v>4.96894409937889E-2</v>
      </c>
    </row>
    <row r="978" spans="1:16" s="63" customFormat="1" ht="12" x14ac:dyDescent="0.2">
      <c r="A978" s="427" t="s">
        <v>10853</v>
      </c>
      <c r="B978" s="423"/>
      <c r="C978" s="423" t="s">
        <v>14925</v>
      </c>
      <c r="D978" s="423" t="s">
        <v>20421</v>
      </c>
      <c r="E978" s="427"/>
      <c r="F978" s="427" t="s">
        <v>10852</v>
      </c>
      <c r="G978" s="423" t="s">
        <v>17107</v>
      </c>
      <c r="H978" s="467" t="s">
        <v>8559</v>
      </c>
      <c r="I978" s="427">
        <v>172</v>
      </c>
      <c r="J978" s="423">
        <v>158</v>
      </c>
      <c r="K978" s="423">
        <v>164</v>
      </c>
      <c r="L978" s="447">
        <v>8.8607594936708903E-2</v>
      </c>
      <c r="M978" s="427">
        <v>85</v>
      </c>
      <c r="N978" s="423">
        <v>95</v>
      </c>
      <c r="O978" s="423">
        <v>69</v>
      </c>
      <c r="P978" s="447">
        <v>-0.105263157894737</v>
      </c>
    </row>
    <row r="979" spans="1:16" s="63" customFormat="1" ht="12" x14ac:dyDescent="0.2">
      <c r="A979" s="427" t="s">
        <v>11812</v>
      </c>
      <c r="B979" s="423" t="s">
        <v>11811</v>
      </c>
      <c r="C979" s="423" t="s">
        <v>252</v>
      </c>
      <c r="D979" s="423" t="s">
        <v>17662</v>
      </c>
      <c r="E979" s="427" t="s">
        <v>11810</v>
      </c>
      <c r="F979" s="427"/>
      <c r="G979" s="423" t="s">
        <v>19221</v>
      </c>
      <c r="H979" s="467" t="s">
        <v>8559</v>
      </c>
      <c r="I979" s="427">
        <v>170</v>
      </c>
      <c r="J979" s="423">
        <v>193</v>
      </c>
      <c r="K979" s="423">
        <v>117</v>
      </c>
      <c r="L979" s="447">
        <v>-0.119170984455959</v>
      </c>
      <c r="M979" s="427">
        <v>248</v>
      </c>
      <c r="N979" s="423">
        <v>308</v>
      </c>
      <c r="O979" s="423">
        <v>236</v>
      </c>
      <c r="P979" s="447">
        <v>-0.19480519480519501</v>
      </c>
    </row>
    <row r="980" spans="1:16" s="63" customFormat="1" ht="12" x14ac:dyDescent="0.2">
      <c r="A980" s="427" t="s">
        <v>10609</v>
      </c>
      <c r="B980" s="423" t="s">
        <v>9839</v>
      </c>
      <c r="C980" s="423" t="s">
        <v>255</v>
      </c>
      <c r="D980" s="423" t="s">
        <v>20229</v>
      </c>
      <c r="E980" s="427" t="s">
        <v>10608</v>
      </c>
      <c r="F980" s="427"/>
      <c r="G980" s="423" t="s">
        <v>20230</v>
      </c>
      <c r="H980" s="467" t="s">
        <v>8559</v>
      </c>
      <c r="I980" s="427">
        <v>170</v>
      </c>
      <c r="J980" s="423">
        <v>98</v>
      </c>
      <c r="K980" s="423">
        <v>92</v>
      </c>
      <c r="L980" s="447">
        <v>0.73469387755102</v>
      </c>
      <c r="M980" s="427">
        <v>267</v>
      </c>
      <c r="N980" s="423">
        <v>308</v>
      </c>
      <c r="O980" s="423">
        <v>255</v>
      </c>
      <c r="P980" s="447">
        <v>-0.13311688311688299</v>
      </c>
    </row>
    <row r="981" spans="1:16" s="63" customFormat="1" ht="12" x14ac:dyDescent="0.2">
      <c r="A981" s="427" t="s">
        <v>10973</v>
      </c>
      <c r="B981" s="423"/>
      <c r="C981" s="423" t="s">
        <v>253</v>
      </c>
      <c r="D981" s="423" t="s">
        <v>20416</v>
      </c>
      <c r="E981" s="427"/>
      <c r="F981" s="427" t="s">
        <v>10972</v>
      </c>
      <c r="G981" s="423" t="s">
        <v>18399</v>
      </c>
      <c r="H981" s="467" t="s">
        <v>8559</v>
      </c>
      <c r="I981" s="427">
        <v>169</v>
      </c>
      <c r="J981" s="423">
        <v>55</v>
      </c>
      <c r="K981" s="423">
        <v>22</v>
      </c>
      <c r="L981" s="447">
        <v>2.0727272727272701</v>
      </c>
      <c r="M981" s="427">
        <v>154</v>
      </c>
      <c r="N981" s="423">
        <v>157</v>
      </c>
      <c r="O981" s="423">
        <v>102</v>
      </c>
      <c r="P981" s="447">
        <v>-1.9108280254777101E-2</v>
      </c>
    </row>
    <row r="982" spans="1:16" s="63" customFormat="1" ht="12" x14ac:dyDescent="0.2">
      <c r="A982" s="427" t="s">
        <v>10633</v>
      </c>
      <c r="B982" s="423"/>
      <c r="C982" s="423" t="s">
        <v>371</v>
      </c>
      <c r="D982" s="423" t="s">
        <v>21201</v>
      </c>
      <c r="E982" s="427"/>
      <c r="F982" s="427" t="s">
        <v>10632</v>
      </c>
      <c r="G982" s="423" t="s">
        <v>18218</v>
      </c>
      <c r="H982" s="467" t="s">
        <v>8559</v>
      </c>
      <c r="I982" s="427">
        <v>168</v>
      </c>
      <c r="J982" s="423">
        <v>132</v>
      </c>
      <c r="K982" s="423">
        <v>149</v>
      </c>
      <c r="L982" s="447">
        <v>0.27272727272727298</v>
      </c>
      <c r="M982" s="427">
        <v>164</v>
      </c>
      <c r="N982" s="423">
        <v>152</v>
      </c>
      <c r="O982" s="423">
        <v>86</v>
      </c>
      <c r="P982" s="447">
        <v>7.8947368421052697E-2</v>
      </c>
    </row>
    <row r="983" spans="1:16" s="63" customFormat="1" ht="12" x14ac:dyDescent="0.2">
      <c r="A983" s="427" t="s">
        <v>13269</v>
      </c>
      <c r="B983" s="423"/>
      <c r="C983" s="423" t="s">
        <v>250</v>
      </c>
      <c r="D983" s="423" t="s">
        <v>21659</v>
      </c>
      <c r="E983" s="427"/>
      <c r="F983" s="427" t="s">
        <v>13268</v>
      </c>
      <c r="G983" s="423" t="s">
        <v>18228</v>
      </c>
      <c r="H983" s="467" t="s">
        <v>8559</v>
      </c>
      <c r="I983" s="427">
        <v>167</v>
      </c>
      <c r="J983" s="423">
        <v>85</v>
      </c>
      <c r="K983" s="423">
        <v>49</v>
      </c>
      <c r="L983" s="447">
        <v>0.96470588235294097</v>
      </c>
      <c r="M983" s="427">
        <v>125</v>
      </c>
      <c r="N983" s="423">
        <v>71</v>
      </c>
      <c r="O983" s="423">
        <v>51</v>
      </c>
      <c r="P983" s="447">
        <v>0.76056338028169002</v>
      </c>
    </row>
    <row r="984" spans="1:16" s="63" customFormat="1" ht="12" x14ac:dyDescent="0.2">
      <c r="A984" s="427" t="s">
        <v>13063</v>
      </c>
      <c r="B984" s="423"/>
      <c r="C984" s="423" t="s">
        <v>487</v>
      </c>
      <c r="D984" s="423" t="s">
        <v>20633</v>
      </c>
      <c r="E984" s="427"/>
      <c r="F984" s="427" t="s">
        <v>13062</v>
      </c>
      <c r="G984" s="423" t="s">
        <v>19315</v>
      </c>
      <c r="H984" s="467" t="s">
        <v>8559</v>
      </c>
      <c r="I984" s="427">
        <v>165</v>
      </c>
      <c r="J984" s="423">
        <v>296</v>
      </c>
      <c r="K984" s="423">
        <v>117</v>
      </c>
      <c r="L984" s="447">
        <v>-0.44256756756756799</v>
      </c>
      <c r="M984" s="427">
        <v>269</v>
      </c>
      <c r="N984" s="423">
        <v>278</v>
      </c>
      <c r="O984" s="423">
        <v>257</v>
      </c>
      <c r="P984" s="447">
        <v>-3.2374100719424502E-2</v>
      </c>
    </row>
    <row r="985" spans="1:16" s="63" customFormat="1" ht="12" x14ac:dyDescent="0.2">
      <c r="A985" s="427" t="s">
        <v>10873</v>
      </c>
      <c r="B985" s="423"/>
      <c r="C985" s="423" t="s">
        <v>258</v>
      </c>
      <c r="D985" s="423" t="s">
        <v>8912</v>
      </c>
      <c r="E985" s="427"/>
      <c r="F985" s="427" t="s">
        <v>10872</v>
      </c>
      <c r="G985" s="423" t="s">
        <v>206</v>
      </c>
      <c r="H985" s="467" t="s">
        <v>8559</v>
      </c>
      <c r="I985" s="427">
        <v>165</v>
      </c>
      <c r="J985" s="423">
        <v>75</v>
      </c>
      <c r="K985" s="423">
        <v>16</v>
      </c>
      <c r="L985" s="447">
        <v>1.2</v>
      </c>
      <c r="M985" s="427">
        <v>31</v>
      </c>
      <c r="N985" s="423">
        <v>34</v>
      </c>
      <c r="O985" s="423">
        <v>11</v>
      </c>
      <c r="P985" s="447">
        <v>-8.8235294117647106E-2</v>
      </c>
    </row>
    <row r="986" spans="1:16" s="63" customFormat="1" ht="12" x14ac:dyDescent="0.2">
      <c r="A986" s="427" t="s">
        <v>11363</v>
      </c>
      <c r="B986" s="423"/>
      <c r="C986" s="423" t="s">
        <v>258</v>
      </c>
      <c r="D986" s="423" t="s">
        <v>17775</v>
      </c>
      <c r="E986" s="427"/>
      <c r="F986" s="427" t="s">
        <v>11362</v>
      </c>
      <c r="G986" s="423" t="s">
        <v>17776</v>
      </c>
      <c r="H986" s="467" t="s">
        <v>8559</v>
      </c>
      <c r="I986" s="427">
        <v>163</v>
      </c>
      <c r="J986" s="423">
        <v>151</v>
      </c>
      <c r="K986" s="423">
        <v>160</v>
      </c>
      <c r="L986" s="447">
        <v>7.9470198675496706E-2</v>
      </c>
      <c r="M986" s="427">
        <v>96</v>
      </c>
      <c r="N986" s="423">
        <v>102</v>
      </c>
      <c r="O986" s="423">
        <v>74</v>
      </c>
      <c r="P986" s="447">
        <v>-5.8823529411764698E-2</v>
      </c>
    </row>
    <row r="987" spans="1:16" s="63" customFormat="1" ht="12" x14ac:dyDescent="0.2">
      <c r="A987" s="427" t="s">
        <v>11198</v>
      </c>
      <c r="B987" s="423"/>
      <c r="C987" s="423" t="s">
        <v>14925</v>
      </c>
      <c r="D987" s="423" t="s">
        <v>18736</v>
      </c>
      <c r="E987" s="427"/>
      <c r="F987" s="427" t="s">
        <v>11197</v>
      </c>
      <c r="G987" s="423" t="s">
        <v>18158</v>
      </c>
      <c r="H987" s="467" t="s">
        <v>8559</v>
      </c>
      <c r="I987" s="427">
        <v>163</v>
      </c>
      <c r="J987" s="423">
        <v>164</v>
      </c>
      <c r="K987" s="423">
        <v>114</v>
      </c>
      <c r="L987" s="447">
        <v>-6.0975609756097598E-3</v>
      </c>
      <c r="M987" s="427">
        <v>133</v>
      </c>
      <c r="N987" s="423">
        <v>167</v>
      </c>
      <c r="O987" s="423">
        <v>98</v>
      </c>
      <c r="P987" s="447">
        <v>-0.20359281437125801</v>
      </c>
    </row>
    <row r="988" spans="1:16" s="63" customFormat="1" ht="12" x14ac:dyDescent="0.2">
      <c r="A988" s="427" t="s">
        <v>17024</v>
      </c>
      <c r="B988" s="423"/>
      <c r="C988" s="423" t="s">
        <v>252</v>
      </c>
      <c r="D988" s="423" t="s">
        <v>18739</v>
      </c>
      <c r="E988" s="427"/>
      <c r="F988" s="427" t="s">
        <v>17025</v>
      </c>
      <c r="G988" s="423" t="s">
        <v>19465</v>
      </c>
      <c r="H988" s="467" t="s">
        <v>8559</v>
      </c>
      <c r="I988" s="427">
        <v>163</v>
      </c>
      <c r="J988" s="423">
        <v>104</v>
      </c>
      <c r="K988" s="423">
        <v>131</v>
      </c>
      <c r="L988" s="447">
        <v>0.56730769230769196</v>
      </c>
      <c r="M988" s="427">
        <v>75</v>
      </c>
      <c r="N988" s="423">
        <v>74</v>
      </c>
      <c r="O988" s="423">
        <v>36</v>
      </c>
      <c r="P988" s="447">
        <v>1.3513513513513599E-2</v>
      </c>
    </row>
    <row r="989" spans="1:16" s="63" customFormat="1" ht="12" x14ac:dyDescent="0.2">
      <c r="A989" s="427" t="s">
        <v>11507</v>
      </c>
      <c r="B989" s="423"/>
      <c r="C989" s="423" t="s">
        <v>14925</v>
      </c>
      <c r="D989" s="423" t="s">
        <v>21757</v>
      </c>
      <c r="E989" s="427"/>
      <c r="F989" s="427" t="s">
        <v>11506</v>
      </c>
      <c r="G989" s="423" t="s">
        <v>18174</v>
      </c>
      <c r="H989" s="467" t="s">
        <v>8559</v>
      </c>
      <c r="I989" s="427">
        <v>162</v>
      </c>
      <c r="J989" s="423">
        <v>64</v>
      </c>
      <c r="K989" s="423">
        <v>48</v>
      </c>
      <c r="L989" s="447">
        <v>1.53125</v>
      </c>
      <c r="M989" s="427">
        <v>61</v>
      </c>
      <c r="N989" s="423">
        <v>60</v>
      </c>
      <c r="O989" s="423">
        <v>47</v>
      </c>
      <c r="P989" s="447">
        <v>1.6666666666666601E-2</v>
      </c>
    </row>
    <row r="990" spans="1:16" s="63" customFormat="1" ht="12" x14ac:dyDescent="0.2">
      <c r="A990" s="427" t="s">
        <v>10916</v>
      </c>
      <c r="B990" s="423"/>
      <c r="C990" s="423" t="s">
        <v>14925</v>
      </c>
      <c r="D990" s="423" t="s">
        <v>17199</v>
      </c>
      <c r="E990" s="427"/>
      <c r="F990" s="427" t="s">
        <v>10915</v>
      </c>
      <c r="G990" s="423" t="s">
        <v>18141</v>
      </c>
      <c r="H990" s="467" t="s">
        <v>8559</v>
      </c>
      <c r="I990" s="427">
        <v>162</v>
      </c>
      <c r="J990" s="423">
        <v>35</v>
      </c>
      <c r="K990" s="423">
        <v>38</v>
      </c>
      <c r="L990" s="447">
        <v>3.6285714285714299</v>
      </c>
      <c r="M990" s="427">
        <v>94</v>
      </c>
      <c r="N990" s="423">
        <v>88</v>
      </c>
      <c r="O990" s="423">
        <v>71</v>
      </c>
      <c r="P990" s="447">
        <v>6.8181818181818094E-2</v>
      </c>
    </row>
    <row r="991" spans="1:16" s="63" customFormat="1" ht="12" x14ac:dyDescent="0.2">
      <c r="A991" s="427" t="s">
        <v>14072</v>
      </c>
      <c r="B991" s="423"/>
      <c r="C991" s="423" t="s">
        <v>257</v>
      </c>
      <c r="D991" s="423" t="s">
        <v>21198</v>
      </c>
      <c r="E991" s="427"/>
      <c r="F991" s="427" t="s">
        <v>14071</v>
      </c>
      <c r="G991" s="423" t="s">
        <v>21199</v>
      </c>
      <c r="H991" s="467" t="s">
        <v>8559</v>
      </c>
      <c r="I991" s="427">
        <v>162</v>
      </c>
      <c r="J991" s="423">
        <v>92</v>
      </c>
      <c r="K991" s="423">
        <v>128</v>
      </c>
      <c r="L991" s="447">
        <v>0.76086956521739102</v>
      </c>
      <c r="M991" s="427">
        <v>171</v>
      </c>
      <c r="N991" s="423">
        <v>192</v>
      </c>
      <c r="O991" s="423">
        <v>198</v>
      </c>
      <c r="P991" s="447">
        <v>-0.109375</v>
      </c>
    </row>
    <row r="992" spans="1:16" s="63" customFormat="1" ht="12" x14ac:dyDescent="0.2">
      <c r="A992" s="427" t="s">
        <v>12461</v>
      </c>
      <c r="B992" s="423"/>
      <c r="C992" s="423" t="s">
        <v>252</v>
      </c>
      <c r="D992" s="423" t="s">
        <v>19222</v>
      </c>
      <c r="E992" s="427"/>
      <c r="F992" s="427" t="s">
        <v>12460</v>
      </c>
      <c r="G992" s="423" t="s">
        <v>213</v>
      </c>
      <c r="H992" s="467" t="s">
        <v>8559</v>
      </c>
      <c r="I992" s="427">
        <v>161</v>
      </c>
      <c r="J992" s="423">
        <v>124</v>
      </c>
      <c r="K992" s="423">
        <v>83</v>
      </c>
      <c r="L992" s="447">
        <v>0.29838709677419401</v>
      </c>
      <c r="M992" s="427">
        <v>248</v>
      </c>
      <c r="N992" s="423">
        <v>259</v>
      </c>
      <c r="O992" s="423">
        <v>339</v>
      </c>
      <c r="P992" s="447">
        <v>-4.2471042471042497E-2</v>
      </c>
    </row>
    <row r="993" spans="1:16" s="63" customFormat="1" ht="12" x14ac:dyDescent="0.2">
      <c r="A993" s="427" t="s">
        <v>11972</v>
      </c>
      <c r="B993" s="423"/>
      <c r="C993" s="423" t="s">
        <v>249</v>
      </c>
      <c r="D993" s="423" t="s">
        <v>17724</v>
      </c>
      <c r="E993" s="427"/>
      <c r="F993" s="427" t="s">
        <v>11971</v>
      </c>
      <c r="G993" s="423" t="s">
        <v>19196</v>
      </c>
      <c r="H993" s="467" t="s">
        <v>8559</v>
      </c>
      <c r="I993" s="427">
        <v>159</v>
      </c>
      <c r="J993" s="423">
        <v>74</v>
      </c>
      <c r="K993" s="423">
        <v>72</v>
      </c>
      <c r="L993" s="447">
        <v>1.14864864864865</v>
      </c>
      <c r="M993" s="427">
        <v>236</v>
      </c>
      <c r="N993" s="423">
        <v>235</v>
      </c>
      <c r="O993" s="423">
        <v>185</v>
      </c>
      <c r="P993" s="447">
        <v>4.2553191489360697E-3</v>
      </c>
    </row>
    <row r="994" spans="1:16" s="63" customFormat="1" ht="12" x14ac:dyDescent="0.2">
      <c r="A994" s="427" t="s">
        <v>11496</v>
      </c>
      <c r="B994" s="423"/>
      <c r="C994" s="423" t="s">
        <v>252</v>
      </c>
      <c r="D994" s="423" t="s">
        <v>18669</v>
      </c>
      <c r="E994" s="427"/>
      <c r="F994" s="427" t="s">
        <v>11495</v>
      </c>
      <c r="G994" s="423" t="s">
        <v>19301</v>
      </c>
      <c r="H994" s="467" t="s">
        <v>8559</v>
      </c>
      <c r="I994" s="427">
        <v>159</v>
      </c>
      <c r="J994" s="423">
        <v>102</v>
      </c>
      <c r="K994" s="423">
        <v>133</v>
      </c>
      <c r="L994" s="447">
        <v>0.55882352941176505</v>
      </c>
      <c r="M994" s="427">
        <v>125</v>
      </c>
      <c r="N994" s="423">
        <v>95</v>
      </c>
      <c r="O994" s="423">
        <v>219</v>
      </c>
      <c r="P994" s="447">
        <v>0.31578947368421101</v>
      </c>
    </row>
    <row r="995" spans="1:16" s="63" customFormat="1" ht="12" x14ac:dyDescent="0.2">
      <c r="A995" s="427" t="s">
        <v>13519</v>
      </c>
      <c r="B995" s="423"/>
      <c r="C995" s="423" t="s">
        <v>254</v>
      </c>
      <c r="D995" s="423" t="s">
        <v>18850</v>
      </c>
      <c r="E995" s="427"/>
      <c r="F995" s="427" t="s">
        <v>13518</v>
      </c>
      <c r="G995" s="423" t="s">
        <v>18151</v>
      </c>
      <c r="H995" s="467" t="s">
        <v>8559</v>
      </c>
      <c r="I995" s="427">
        <v>159</v>
      </c>
      <c r="J995" s="423">
        <v>264</v>
      </c>
      <c r="K995" s="423">
        <v>134</v>
      </c>
      <c r="L995" s="447">
        <v>-0.39772727272727298</v>
      </c>
      <c r="M995" s="427">
        <v>759</v>
      </c>
      <c r="N995" s="423">
        <v>827</v>
      </c>
      <c r="O995" s="423">
        <v>552</v>
      </c>
      <c r="P995" s="447">
        <v>-8.2224909310761804E-2</v>
      </c>
    </row>
    <row r="996" spans="1:16" s="63" customFormat="1" ht="12" x14ac:dyDescent="0.2">
      <c r="A996" s="427" t="s">
        <v>11212</v>
      </c>
      <c r="B996" s="423"/>
      <c r="C996" s="423" t="s">
        <v>250</v>
      </c>
      <c r="D996" s="423" t="s">
        <v>21783</v>
      </c>
      <c r="E996" s="427"/>
      <c r="F996" s="427" t="s">
        <v>11211</v>
      </c>
      <c r="G996" s="423" t="s">
        <v>8957</v>
      </c>
      <c r="H996" s="467" t="s">
        <v>8559</v>
      </c>
      <c r="I996" s="427">
        <v>158</v>
      </c>
      <c r="J996" s="423">
        <v>111</v>
      </c>
      <c r="K996" s="423">
        <v>116</v>
      </c>
      <c r="L996" s="447">
        <v>0.42342342342342298</v>
      </c>
      <c r="M996" s="427">
        <v>147</v>
      </c>
      <c r="N996" s="423">
        <v>87</v>
      </c>
      <c r="O996" s="423">
        <v>73</v>
      </c>
      <c r="P996" s="447">
        <v>0.68965517241379304</v>
      </c>
    </row>
    <row r="997" spans="1:16" s="63" customFormat="1" ht="12" x14ac:dyDescent="0.2">
      <c r="A997" s="427" t="s">
        <v>11365</v>
      </c>
      <c r="B997" s="423"/>
      <c r="C997" s="423" t="s">
        <v>254</v>
      </c>
      <c r="D997" s="423" t="s">
        <v>17059</v>
      </c>
      <c r="E997" s="427"/>
      <c r="F997" s="427" t="s">
        <v>11364</v>
      </c>
      <c r="G997" s="423" t="s">
        <v>8957</v>
      </c>
      <c r="H997" s="467" t="s">
        <v>8559</v>
      </c>
      <c r="I997" s="427">
        <v>157</v>
      </c>
      <c r="J997" s="423">
        <v>222</v>
      </c>
      <c r="K997" s="423">
        <v>119</v>
      </c>
      <c r="L997" s="447">
        <v>-0.29279279279279302</v>
      </c>
      <c r="M997" s="427">
        <v>52</v>
      </c>
      <c r="N997" s="423">
        <v>63</v>
      </c>
      <c r="O997" s="423">
        <v>41</v>
      </c>
      <c r="P997" s="447">
        <v>-0.17460317460317501</v>
      </c>
    </row>
    <row r="998" spans="1:16" s="63" customFormat="1" ht="12" x14ac:dyDescent="0.2">
      <c r="A998" s="427" t="s">
        <v>12426</v>
      </c>
      <c r="B998" s="423"/>
      <c r="C998" s="423" t="s">
        <v>253</v>
      </c>
      <c r="D998" s="423" t="s">
        <v>12334</v>
      </c>
      <c r="E998" s="427"/>
      <c r="F998" s="427" t="s">
        <v>12425</v>
      </c>
      <c r="G998" s="423" t="s">
        <v>200</v>
      </c>
      <c r="H998" s="467" t="s">
        <v>8559</v>
      </c>
      <c r="I998" s="427">
        <v>156</v>
      </c>
      <c r="J998" s="423">
        <v>190</v>
      </c>
      <c r="K998" s="423">
        <v>87</v>
      </c>
      <c r="L998" s="447">
        <v>-0.17894736842105299</v>
      </c>
      <c r="M998" s="427">
        <v>62</v>
      </c>
      <c r="N998" s="423">
        <v>111</v>
      </c>
      <c r="O998" s="423">
        <v>59</v>
      </c>
      <c r="P998" s="447">
        <v>-0.44144144144144198</v>
      </c>
    </row>
    <row r="999" spans="1:16" s="63" customFormat="1" ht="12" x14ac:dyDescent="0.2">
      <c r="A999" s="427" t="s">
        <v>17861</v>
      </c>
      <c r="B999" s="423" t="s">
        <v>9611</v>
      </c>
      <c r="C999" s="423" t="s">
        <v>371</v>
      </c>
      <c r="D999" s="423" t="s">
        <v>19759</v>
      </c>
      <c r="E999" s="427"/>
      <c r="F999" s="427" t="s">
        <v>17862</v>
      </c>
      <c r="G999" s="423" t="s">
        <v>19272</v>
      </c>
      <c r="H999" s="467" t="s">
        <v>8559</v>
      </c>
      <c r="I999" s="427">
        <v>156</v>
      </c>
      <c r="J999" s="423">
        <v>155</v>
      </c>
      <c r="K999" s="423">
        <v>79</v>
      </c>
      <c r="L999" s="447">
        <v>6.4516129032257102E-3</v>
      </c>
      <c r="M999" s="427">
        <v>97</v>
      </c>
      <c r="N999" s="423">
        <v>76</v>
      </c>
      <c r="O999" s="423">
        <v>62</v>
      </c>
      <c r="P999" s="447">
        <v>0.27631578947368401</v>
      </c>
    </row>
    <row r="1000" spans="1:16" s="63" customFormat="1" ht="12" x14ac:dyDescent="0.2">
      <c r="A1000" s="427" t="s">
        <v>11776</v>
      </c>
      <c r="B1000" s="423" t="s">
        <v>9593</v>
      </c>
      <c r="C1000" s="423" t="s">
        <v>254</v>
      </c>
      <c r="D1000" s="423" t="s">
        <v>18625</v>
      </c>
      <c r="E1000" s="427" t="s">
        <v>11775</v>
      </c>
      <c r="F1000" s="427"/>
      <c r="G1000" s="423" t="s">
        <v>19196</v>
      </c>
      <c r="H1000" s="467" t="s">
        <v>8559</v>
      </c>
      <c r="I1000" s="427">
        <v>156</v>
      </c>
      <c r="J1000" s="423">
        <v>98</v>
      </c>
      <c r="K1000" s="423">
        <v>2</v>
      </c>
      <c r="L1000" s="447">
        <v>0.59183673469387799</v>
      </c>
      <c r="M1000" s="427">
        <v>569</v>
      </c>
      <c r="N1000" s="423">
        <v>443</v>
      </c>
      <c r="O1000" s="423">
        <v>383</v>
      </c>
      <c r="P1000" s="447">
        <v>0.28442437923250602</v>
      </c>
    </row>
    <row r="1001" spans="1:16" s="63" customFormat="1" ht="12" x14ac:dyDescent="0.2">
      <c r="A1001" s="427" t="s">
        <v>11774</v>
      </c>
      <c r="B1001" s="423" t="s">
        <v>11593</v>
      </c>
      <c r="C1001" s="423" t="s">
        <v>252</v>
      </c>
      <c r="D1001" s="423" t="s">
        <v>18626</v>
      </c>
      <c r="E1001" s="427" t="s">
        <v>11773</v>
      </c>
      <c r="F1001" s="427"/>
      <c r="G1001" s="423" t="s">
        <v>19221</v>
      </c>
      <c r="H1001" s="467" t="s">
        <v>8559</v>
      </c>
      <c r="I1001" s="427">
        <v>156</v>
      </c>
      <c r="J1001" s="423">
        <v>111</v>
      </c>
      <c r="K1001" s="423">
        <v>52</v>
      </c>
      <c r="L1001" s="447">
        <v>0.40540540540540598</v>
      </c>
      <c r="M1001" s="427">
        <v>535</v>
      </c>
      <c r="N1001" s="423">
        <v>615</v>
      </c>
      <c r="O1001" s="423">
        <v>380</v>
      </c>
      <c r="P1001" s="447">
        <v>-0.13008130081300801</v>
      </c>
    </row>
    <row r="1002" spans="1:16" s="63" customFormat="1" ht="12" x14ac:dyDescent="0.2">
      <c r="A1002" s="427" t="s">
        <v>12739</v>
      </c>
      <c r="B1002" s="423"/>
      <c r="C1002" s="423" t="s">
        <v>253</v>
      </c>
      <c r="D1002" s="423" t="s">
        <v>15847</v>
      </c>
      <c r="E1002" s="427"/>
      <c r="F1002" s="427" t="s">
        <v>12738</v>
      </c>
      <c r="G1002" s="423" t="s">
        <v>15848</v>
      </c>
      <c r="H1002" s="467" t="s">
        <v>8559</v>
      </c>
      <c r="I1002" s="427">
        <v>155</v>
      </c>
      <c r="J1002" s="423">
        <v>118</v>
      </c>
      <c r="K1002" s="423">
        <v>129</v>
      </c>
      <c r="L1002" s="447">
        <v>0.31355932203389802</v>
      </c>
      <c r="M1002" s="427">
        <v>4</v>
      </c>
      <c r="N1002" s="423">
        <v>8</v>
      </c>
      <c r="O1002" s="423">
        <v>2</v>
      </c>
      <c r="P1002" s="447">
        <v>-0.5</v>
      </c>
    </row>
    <row r="1003" spans="1:16" s="63" customFormat="1" ht="12" x14ac:dyDescent="0.2">
      <c r="A1003" s="427" t="s">
        <v>12234</v>
      </c>
      <c r="B1003" s="423" t="s">
        <v>10228</v>
      </c>
      <c r="C1003" s="423" t="s">
        <v>371</v>
      </c>
      <c r="D1003" s="423" t="s">
        <v>18538</v>
      </c>
      <c r="E1003" s="427" t="s">
        <v>12233</v>
      </c>
      <c r="F1003" s="427"/>
      <c r="G1003" s="423" t="s">
        <v>19261</v>
      </c>
      <c r="H1003" s="467" t="s">
        <v>8559</v>
      </c>
      <c r="I1003" s="427">
        <v>155</v>
      </c>
      <c r="J1003" s="423">
        <v>119</v>
      </c>
      <c r="K1003" s="423">
        <v>119</v>
      </c>
      <c r="L1003" s="447">
        <v>0.30252100840336099</v>
      </c>
      <c r="M1003" s="427">
        <v>1175</v>
      </c>
      <c r="N1003" s="423">
        <v>1001</v>
      </c>
      <c r="O1003" s="423">
        <v>863</v>
      </c>
      <c r="P1003" s="447">
        <v>0.17382617382617399</v>
      </c>
    </row>
    <row r="1004" spans="1:16" s="63" customFormat="1" ht="12" x14ac:dyDescent="0.2">
      <c r="A1004" s="427" t="s">
        <v>12333</v>
      </c>
      <c r="B1004" s="423"/>
      <c r="C1004" s="423" t="s">
        <v>250</v>
      </c>
      <c r="D1004" s="423" t="s">
        <v>21558</v>
      </c>
      <c r="E1004" s="427"/>
      <c r="F1004" s="427" t="s">
        <v>12332</v>
      </c>
      <c r="G1004" s="423" t="s">
        <v>21559</v>
      </c>
      <c r="H1004" s="467" t="s">
        <v>8559</v>
      </c>
      <c r="I1004" s="427">
        <v>154</v>
      </c>
      <c r="J1004" s="423">
        <v>156</v>
      </c>
      <c r="K1004" s="423">
        <v>142</v>
      </c>
      <c r="L1004" s="447">
        <v>-1.2820512820512799E-2</v>
      </c>
      <c r="M1004" s="427">
        <v>291</v>
      </c>
      <c r="N1004" s="423">
        <v>260</v>
      </c>
      <c r="O1004" s="423">
        <v>178</v>
      </c>
      <c r="P1004" s="447">
        <v>0.119230769230769</v>
      </c>
    </row>
    <row r="1005" spans="1:16" s="63" customFormat="1" ht="12" x14ac:dyDescent="0.2">
      <c r="A1005" s="427" t="s">
        <v>13093</v>
      </c>
      <c r="B1005" s="423" t="s">
        <v>8648</v>
      </c>
      <c r="C1005" s="423" t="s">
        <v>371</v>
      </c>
      <c r="D1005" s="423" t="s">
        <v>18778</v>
      </c>
      <c r="E1005" s="427" t="s">
        <v>13092</v>
      </c>
      <c r="F1005" s="427"/>
      <c r="G1005" s="423" t="s">
        <v>19211</v>
      </c>
      <c r="H1005" s="467" t="s">
        <v>8559</v>
      </c>
      <c r="I1005" s="427">
        <v>154</v>
      </c>
      <c r="J1005" s="423">
        <v>131</v>
      </c>
      <c r="K1005" s="423">
        <v>108</v>
      </c>
      <c r="L1005" s="447">
        <v>0.17557251908396901</v>
      </c>
      <c r="M1005" s="427">
        <v>164</v>
      </c>
      <c r="N1005" s="423">
        <v>247</v>
      </c>
      <c r="O1005" s="423">
        <v>26</v>
      </c>
      <c r="P1005" s="447">
        <v>-0.33603238866396801</v>
      </c>
    </row>
    <row r="1006" spans="1:16" s="63" customFormat="1" ht="12" x14ac:dyDescent="0.2">
      <c r="A1006" s="427" t="s">
        <v>13917</v>
      </c>
      <c r="B1006" s="423"/>
      <c r="C1006" s="423" t="s">
        <v>251</v>
      </c>
      <c r="D1006" s="423" t="s">
        <v>20788</v>
      </c>
      <c r="E1006" s="427"/>
      <c r="F1006" s="427" t="s">
        <v>13916</v>
      </c>
      <c r="G1006" s="423" t="s">
        <v>20789</v>
      </c>
      <c r="H1006" s="467" t="s">
        <v>8559</v>
      </c>
      <c r="I1006" s="427">
        <v>153</v>
      </c>
      <c r="J1006" s="423">
        <v>160</v>
      </c>
      <c r="K1006" s="423">
        <v>135</v>
      </c>
      <c r="L1006" s="447">
        <v>-4.3749999999999997E-2</v>
      </c>
      <c r="M1006" s="427">
        <v>176</v>
      </c>
      <c r="N1006" s="423">
        <v>143</v>
      </c>
      <c r="O1006" s="423">
        <v>159</v>
      </c>
      <c r="P1006" s="447">
        <v>0.230769230769231</v>
      </c>
    </row>
    <row r="1007" spans="1:16" s="63" customFormat="1" ht="12" x14ac:dyDescent="0.2">
      <c r="A1007" s="427" t="s">
        <v>12424</v>
      </c>
      <c r="B1007" s="423"/>
      <c r="C1007" s="423" t="s">
        <v>257</v>
      </c>
      <c r="D1007" s="423" t="s">
        <v>21552</v>
      </c>
      <c r="E1007" s="427"/>
      <c r="F1007" s="427" t="s">
        <v>12423</v>
      </c>
      <c r="G1007" s="423" t="s">
        <v>18158</v>
      </c>
      <c r="H1007" s="467" t="s">
        <v>8559</v>
      </c>
      <c r="I1007" s="427">
        <v>153</v>
      </c>
      <c r="J1007" s="423">
        <v>148</v>
      </c>
      <c r="K1007" s="423">
        <v>117</v>
      </c>
      <c r="L1007" s="447">
        <v>3.37837837837838E-2</v>
      </c>
      <c r="M1007" s="427">
        <v>46</v>
      </c>
      <c r="N1007" s="423">
        <v>45</v>
      </c>
      <c r="O1007" s="423">
        <v>41</v>
      </c>
      <c r="P1007" s="447">
        <v>2.2222222222222102E-2</v>
      </c>
    </row>
    <row r="1008" spans="1:16" s="63" customFormat="1" ht="12" x14ac:dyDescent="0.2">
      <c r="A1008" s="427" t="s">
        <v>10847</v>
      </c>
      <c r="B1008" s="423"/>
      <c r="C1008" s="423" t="s">
        <v>249</v>
      </c>
      <c r="D1008" s="423" t="s">
        <v>18722</v>
      </c>
      <c r="E1008" s="427"/>
      <c r="F1008" s="427" t="s">
        <v>10846</v>
      </c>
      <c r="G1008" s="423" t="s">
        <v>8957</v>
      </c>
      <c r="H1008" s="467" t="s">
        <v>8559</v>
      </c>
      <c r="I1008" s="427">
        <v>153</v>
      </c>
      <c r="J1008" s="423">
        <v>130</v>
      </c>
      <c r="K1008" s="423">
        <v>126</v>
      </c>
      <c r="L1008" s="447">
        <v>0.17692307692307699</v>
      </c>
      <c r="M1008" s="427">
        <v>198</v>
      </c>
      <c r="N1008" s="423">
        <v>201</v>
      </c>
      <c r="O1008" s="423">
        <v>163</v>
      </c>
      <c r="P1008" s="447">
        <v>-1.49253731343284E-2</v>
      </c>
    </row>
    <row r="1009" spans="1:16" s="63" customFormat="1" ht="12" x14ac:dyDescent="0.2">
      <c r="A1009" s="427" t="s">
        <v>13890</v>
      </c>
      <c r="B1009" s="423"/>
      <c r="C1009" s="423" t="s">
        <v>14925</v>
      </c>
      <c r="D1009" s="423" t="s">
        <v>17045</v>
      </c>
      <c r="E1009" s="427"/>
      <c r="F1009" s="427" t="s">
        <v>13889</v>
      </c>
      <c r="G1009" s="423" t="s">
        <v>18141</v>
      </c>
      <c r="H1009" s="467" t="s">
        <v>8559</v>
      </c>
      <c r="I1009" s="427">
        <v>153</v>
      </c>
      <c r="J1009" s="423">
        <v>21</v>
      </c>
      <c r="K1009" s="423">
        <v>21</v>
      </c>
      <c r="L1009" s="447">
        <v>6.28571428571429</v>
      </c>
      <c r="M1009" s="427">
        <v>59</v>
      </c>
      <c r="N1009" s="423">
        <v>58</v>
      </c>
      <c r="O1009" s="423">
        <v>43</v>
      </c>
      <c r="P1009" s="447">
        <v>1.72413793103448E-2</v>
      </c>
    </row>
    <row r="1010" spans="1:16" s="63" customFormat="1" ht="12" x14ac:dyDescent="0.2">
      <c r="A1010" s="427" t="s">
        <v>12248</v>
      </c>
      <c r="B1010" s="423" t="s">
        <v>11637</v>
      </c>
      <c r="C1010" s="423" t="s">
        <v>254</v>
      </c>
      <c r="D1010" s="423" t="s">
        <v>18534</v>
      </c>
      <c r="E1010" s="427" t="s">
        <v>12247</v>
      </c>
      <c r="F1010" s="427"/>
      <c r="G1010" s="423" t="s">
        <v>19255</v>
      </c>
      <c r="H1010" s="467" t="s">
        <v>8559</v>
      </c>
      <c r="I1010" s="427">
        <v>152</v>
      </c>
      <c r="J1010" s="423">
        <v>134</v>
      </c>
      <c r="K1010" s="423">
        <v>175</v>
      </c>
      <c r="L1010" s="447">
        <v>0.134328358208955</v>
      </c>
      <c r="M1010" s="427">
        <v>449</v>
      </c>
      <c r="N1010" s="423">
        <v>369</v>
      </c>
      <c r="O1010" s="423">
        <v>322</v>
      </c>
      <c r="P1010" s="447">
        <v>0.21680216802168001</v>
      </c>
    </row>
    <row r="1011" spans="1:16" s="63" customFormat="1" ht="12" x14ac:dyDescent="0.2">
      <c r="A1011" s="427" t="s">
        <v>11723</v>
      </c>
      <c r="B1011" s="423" t="s">
        <v>9343</v>
      </c>
      <c r="C1011" s="423" t="s">
        <v>252</v>
      </c>
      <c r="D1011" s="423" t="s">
        <v>21019</v>
      </c>
      <c r="E1011" s="427" t="s">
        <v>11722</v>
      </c>
      <c r="F1011" s="427"/>
      <c r="G1011" s="423" t="s">
        <v>18140</v>
      </c>
      <c r="H1011" s="467" t="s">
        <v>8559</v>
      </c>
      <c r="I1011" s="427">
        <v>152</v>
      </c>
      <c r="J1011" s="423">
        <v>103</v>
      </c>
      <c r="K1011" s="423">
        <v>65</v>
      </c>
      <c r="L1011" s="447">
        <v>0.475728155339806</v>
      </c>
      <c r="M1011" s="427">
        <v>101</v>
      </c>
      <c r="N1011" s="423">
        <v>144</v>
      </c>
      <c r="O1011" s="423">
        <v>72</v>
      </c>
      <c r="P1011" s="447">
        <v>-0.29861111111111099</v>
      </c>
    </row>
    <row r="1012" spans="1:16" s="63" customFormat="1" ht="12" x14ac:dyDescent="0.2">
      <c r="A1012" s="427" t="s">
        <v>11477</v>
      </c>
      <c r="B1012" s="423"/>
      <c r="C1012" s="423" t="s">
        <v>371</v>
      </c>
      <c r="D1012" s="423" t="s">
        <v>17966</v>
      </c>
      <c r="E1012" s="427"/>
      <c r="F1012" s="427" t="s">
        <v>11476</v>
      </c>
      <c r="G1012" s="423" t="s">
        <v>18158</v>
      </c>
      <c r="H1012" s="467" t="s">
        <v>8559</v>
      </c>
      <c r="I1012" s="427">
        <v>152</v>
      </c>
      <c r="J1012" s="423">
        <v>125</v>
      </c>
      <c r="K1012" s="423">
        <v>114</v>
      </c>
      <c r="L1012" s="447">
        <v>0.216</v>
      </c>
      <c r="M1012" s="427">
        <v>206</v>
      </c>
      <c r="N1012" s="423">
        <v>213</v>
      </c>
      <c r="O1012" s="423">
        <v>172</v>
      </c>
      <c r="P1012" s="447">
        <v>-3.2863849765258198E-2</v>
      </c>
    </row>
    <row r="1013" spans="1:16" s="63" customFormat="1" ht="12" x14ac:dyDescent="0.2">
      <c r="A1013" s="427" t="s">
        <v>13231</v>
      </c>
      <c r="B1013" s="423"/>
      <c r="C1013" s="423" t="s">
        <v>14925</v>
      </c>
      <c r="D1013" s="423" t="s">
        <v>20216</v>
      </c>
      <c r="E1013" s="427"/>
      <c r="F1013" s="427" t="s">
        <v>13230</v>
      </c>
      <c r="G1013" s="423" t="s">
        <v>18815</v>
      </c>
      <c r="H1013" s="467" t="s">
        <v>8559</v>
      </c>
      <c r="I1013" s="427">
        <v>152</v>
      </c>
      <c r="J1013" s="423">
        <v>141</v>
      </c>
      <c r="K1013" s="423">
        <v>1394</v>
      </c>
      <c r="L1013" s="447">
        <v>7.8014184397163094E-2</v>
      </c>
      <c r="M1013" s="427">
        <v>277</v>
      </c>
      <c r="N1013" s="423">
        <v>231</v>
      </c>
      <c r="O1013" s="423">
        <v>96</v>
      </c>
      <c r="P1013" s="447">
        <v>0.199134199134199</v>
      </c>
    </row>
    <row r="1014" spans="1:16" s="63" customFormat="1" ht="12" x14ac:dyDescent="0.2">
      <c r="A1014" s="427" t="s">
        <v>13118</v>
      </c>
      <c r="B1014" s="423"/>
      <c r="C1014" s="423" t="s">
        <v>250</v>
      </c>
      <c r="D1014" s="423" t="s">
        <v>20957</v>
      </c>
      <c r="E1014" s="427"/>
      <c r="F1014" s="427" t="s">
        <v>13117</v>
      </c>
      <c r="G1014" s="423" t="s">
        <v>20958</v>
      </c>
      <c r="H1014" s="467" t="s">
        <v>8559</v>
      </c>
      <c r="I1014" s="427">
        <v>150</v>
      </c>
      <c r="J1014" s="423">
        <v>141</v>
      </c>
      <c r="K1014" s="423">
        <v>113</v>
      </c>
      <c r="L1014" s="447">
        <v>6.3829787234042507E-2</v>
      </c>
      <c r="M1014" s="427">
        <v>100</v>
      </c>
      <c r="N1014" s="423">
        <v>135</v>
      </c>
      <c r="O1014" s="423">
        <v>79</v>
      </c>
      <c r="P1014" s="447">
        <v>-0.25925925925925902</v>
      </c>
    </row>
    <row r="1015" spans="1:16" s="63" customFormat="1" ht="12" x14ac:dyDescent="0.2">
      <c r="A1015" s="427" t="s">
        <v>13521</v>
      </c>
      <c r="B1015" s="423"/>
      <c r="C1015" s="423" t="s">
        <v>258</v>
      </c>
      <c r="D1015" s="423" t="s">
        <v>19854</v>
      </c>
      <c r="E1015" s="427"/>
      <c r="F1015" s="427" t="s">
        <v>13520</v>
      </c>
      <c r="G1015" s="423" t="s">
        <v>19541</v>
      </c>
      <c r="H1015" s="467" t="s">
        <v>8559</v>
      </c>
      <c r="I1015" s="427">
        <v>150</v>
      </c>
      <c r="J1015" s="423">
        <v>116</v>
      </c>
      <c r="K1015" s="423">
        <v>145</v>
      </c>
      <c r="L1015" s="447">
        <v>0.29310344827586199</v>
      </c>
      <c r="M1015" s="427">
        <v>384</v>
      </c>
      <c r="N1015" s="423">
        <v>441</v>
      </c>
      <c r="O1015" s="423">
        <v>291</v>
      </c>
      <c r="P1015" s="447">
        <v>-0.129251700680272</v>
      </c>
    </row>
    <row r="1016" spans="1:16" s="63" customFormat="1" ht="12" x14ac:dyDescent="0.2">
      <c r="A1016" s="427" t="s">
        <v>12284</v>
      </c>
      <c r="B1016" s="423" t="s">
        <v>9800</v>
      </c>
      <c r="C1016" s="423" t="s">
        <v>371</v>
      </c>
      <c r="D1016" s="423" t="s">
        <v>19744</v>
      </c>
      <c r="E1016" s="427" t="s">
        <v>12283</v>
      </c>
      <c r="F1016" s="427"/>
      <c r="G1016" s="423" t="s">
        <v>19745</v>
      </c>
      <c r="H1016" s="467" t="s">
        <v>8559</v>
      </c>
      <c r="I1016" s="427">
        <v>149</v>
      </c>
      <c r="J1016" s="423">
        <v>93</v>
      </c>
      <c r="K1016" s="423">
        <v>73</v>
      </c>
      <c r="L1016" s="447">
        <v>0.60215053763440896</v>
      </c>
      <c r="M1016" s="427">
        <v>1130</v>
      </c>
      <c r="N1016" s="423">
        <v>1221</v>
      </c>
      <c r="O1016" s="423">
        <v>1034</v>
      </c>
      <c r="P1016" s="447">
        <v>-7.4529074529074493E-2</v>
      </c>
    </row>
    <row r="1017" spans="1:16" s="63" customFormat="1" ht="12" x14ac:dyDescent="0.2">
      <c r="A1017" s="427" t="s">
        <v>12013</v>
      </c>
      <c r="B1017" s="423"/>
      <c r="C1017" s="423" t="s">
        <v>371</v>
      </c>
      <c r="D1017" s="423" t="s">
        <v>17269</v>
      </c>
      <c r="E1017" s="427"/>
      <c r="F1017" s="427" t="s">
        <v>12012</v>
      </c>
      <c r="G1017" s="423" t="s">
        <v>18171</v>
      </c>
      <c r="H1017" s="467" t="s">
        <v>8559</v>
      </c>
      <c r="I1017" s="427">
        <v>148</v>
      </c>
      <c r="J1017" s="423">
        <v>121</v>
      </c>
      <c r="K1017" s="423">
        <v>136</v>
      </c>
      <c r="L1017" s="447">
        <v>0.22314049586776899</v>
      </c>
      <c r="M1017" s="427">
        <v>13</v>
      </c>
      <c r="N1017" s="423">
        <v>13</v>
      </c>
      <c r="O1017" s="423">
        <v>4</v>
      </c>
      <c r="P1017" s="447">
        <v>0</v>
      </c>
    </row>
    <row r="1018" spans="1:16" s="63" customFormat="1" ht="12" x14ac:dyDescent="0.2">
      <c r="A1018" s="427" t="s">
        <v>11958</v>
      </c>
      <c r="B1018" s="423"/>
      <c r="C1018" s="423" t="s">
        <v>249</v>
      </c>
      <c r="D1018" s="423" t="s">
        <v>17865</v>
      </c>
      <c r="E1018" s="427"/>
      <c r="F1018" s="427" t="s">
        <v>11957</v>
      </c>
      <c r="G1018" s="423" t="s">
        <v>18171</v>
      </c>
      <c r="H1018" s="467" t="s">
        <v>8559</v>
      </c>
      <c r="I1018" s="427">
        <v>147</v>
      </c>
      <c r="J1018" s="423">
        <v>101</v>
      </c>
      <c r="K1018" s="423">
        <v>130</v>
      </c>
      <c r="L1018" s="447">
        <v>0.45544554455445502</v>
      </c>
      <c r="M1018" s="427">
        <v>89</v>
      </c>
      <c r="N1018" s="423">
        <v>55</v>
      </c>
      <c r="O1018" s="423">
        <v>39</v>
      </c>
      <c r="P1018" s="447">
        <v>0.61818181818181805</v>
      </c>
    </row>
    <row r="1019" spans="1:16" s="63" customFormat="1" ht="12" x14ac:dyDescent="0.2">
      <c r="A1019" s="427" t="s">
        <v>11015</v>
      </c>
      <c r="B1019" s="423"/>
      <c r="C1019" s="423" t="s">
        <v>249</v>
      </c>
      <c r="D1019" s="423" t="s">
        <v>17319</v>
      </c>
      <c r="E1019" s="427"/>
      <c r="F1019" s="427" t="s">
        <v>11014</v>
      </c>
      <c r="G1019" s="423" t="s">
        <v>200</v>
      </c>
      <c r="H1019" s="467" t="s">
        <v>8559</v>
      </c>
      <c r="I1019" s="427">
        <v>146</v>
      </c>
      <c r="J1019" s="423">
        <v>287</v>
      </c>
      <c r="K1019" s="423">
        <v>198</v>
      </c>
      <c r="L1019" s="447">
        <v>-0.49128919860627202</v>
      </c>
      <c r="M1019" s="427">
        <v>9</v>
      </c>
      <c r="N1019" s="423">
        <v>8</v>
      </c>
      <c r="O1019" s="423">
        <v>10</v>
      </c>
      <c r="P1019" s="447">
        <v>0.125</v>
      </c>
    </row>
    <row r="1020" spans="1:16" s="63" customFormat="1" ht="12" x14ac:dyDescent="0.2">
      <c r="A1020" s="427" t="s">
        <v>11184</v>
      </c>
      <c r="B1020" s="423"/>
      <c r="C1020" s="423" t="s">
        <v>371</v>
      </c>
      <c r="D1020" s="423" t="s">
        <v>19461</v>
      </c>
      <c r="E1020" s="427"/>
      <c r="F1020" s="427" t="s">
        <v>11183</v>
      </c>
      <c r="G1020" s="423" t="s">
        <v>19462</v>
      </c>
      <c r="H1020" s="467" t="s">
        <v>8559</v>
      </c>
      <c r="I1020" s="427">
        <v>145</v>
      </c>
      <c r="J1020" s="423">
        <v>117</v>
      </c>
      <c r="K1020" s="423">
        <v>127</v>
      </c>
      <c r="L1020" s="447">
        <v>0.23931623931623899</v>
      </c>
      <c r="M1020" s="427">
        <v>180</v>
      </c>
      <c r="N1020" s="423">
        <v>179</v>
      </c>
      <c r="O1020" s="423">
        <v>131</v>
      </c>
      <c r="P1020" s="447">
        <v>5.5865921787710002E-3</v>
      </c>
    </row>
    <row r="1021" spans="1:16" s="63" customFormat="1" ht="12" x14ac:dyDescent="0.2">
      <c r="A1021" s="427" t="s">
        <v>13610</v>
      </c>
      <c r="B1021" s="423"/>
      <c r="C1021" s="423" t="s">
        <v>258</v>
      </c>
      <c r="D1021" s="423" t="s">
        <v>21154</v>
      </c>
      <c r="E1021" s="427"/>
      <c r="F1021" s="427" t="s">
        <v>13609</v>
      </c>
      <c r="G1021" s="423" t="s">
        <v>19189</v>
      </c>
      <c r="H1021" s="467" t="s">
        <v>8559</v>
      </c>
      <c r="I1021" s="427">
        <v>145</v>
      </c>
      <c r="J1021" s="423">
        <v>93</v>
      </c>
      <c r="K1021" s="423">
        <v>138</v>
      </c>
      <c r="L1021" s="447">
        <v>0.55913978494623695</v>
      </c>
      <c r="M1021" s="427">
        <v>84</v>
      </c>
      <c r="N1021" s="423">
        <v>75</v>
      </c>
      <c r="O1021" s="423">
        <v>45</v>
      </c>
      <c r="P1021" s="447">
        <v>0.12</v>
      </c>
    </row>
    <row r="1022" spans="1:16" s="63" customFormat="1" ht="12" x14ac:dyDescent="0.2">
      <c r="A1022" s="427" t="s">
        <v>13296</v>
      </c>
      <c r="B1022" s="423"/>
      <c r="C1022" s="423" t="s">
        <v>251</v>
      </c>
      <c r="D1022" s="423" t="s">
        <v>17802</v>
      </c>
      <c r="E1022" s="427"/>
      <c r="F1022" s="427" t="s">
        <v>13295</v>
      </c>
      <c r="G1022" s="423" t="s">
        <v>17803</v>
      </c>
      <c r="H1022" s="467" t="s">
        <v>8559</v>
      </c>
      <c r="I1022" s="427">
        <v>144</v>
      </c>
      <c r="J1022" s="423">
        <v>96</v>
      </c>
      <c r="K1022" s="423">
        <v>83</v>
      </c>
      <c r="L1022" s="447">
        <v>0.5</v>
      </c>
      <c r="M1022" s="427">
        <v>247</v>
      </c>
      <c r="N1022" s="423">
        <v>244</v>
      </c>
      <c r="O1022" s="423">
        <v>202</v>
      </c>
      <c r="P1022" s="447">
        <v>1.22950819672132E-2</v>
      </c>
    </row>
    <row r="1023" spans="1:16" s="63" customFormat="1" ht="12" x14ac:dyDescent="0.2">
      <c r="A1023" s="427" t="s">
        <v>10719</v>
      </c>
      <c r="B1023" s="423"/>
      <c r="C1023" s="423" t="s">
        <v>255</v>
      </c>
      <c r="D1023" s="423" t="s">
        <v>17105</v>
      </c>
      <c r="E1023" s="427"/>
      <c r="F1023" s="427" t="s">
        <v>10718</v>
      </c>
      <c r="G1023" s="423" t="s">
        <v>208</v>
      </c>
      <c r="H1023" s="467" t="s">
        <v>8559</v>
      </c>
      <c r="I1023" s="427">
        <v>143</v>
      </c>
      <c r="J1023" s="423">
        <v>162</v>
      </c>
      <c r="K1023" s="423">
        <v>244</v>
      </c>
      <c r="L1023" s="447">
        <v>-0.117283950617284</v>
      </c>
      <c r="M1023" s="427">
        <v>16</v>
      </c>
      <c r="N1023" s="423">
        <v>41</v>
      </c>
      <c r="O1023" s="423">
        <v>20</v>
      </c>
      <c r="P1023" s="447">
        <v>-0.60975609756097604</v>
      </c>
    </row>
    <row r="1024" spans="1:16" s="63" customFormat="1" ht="12" x14ac:dyDescent="0.2">
      <c r="A1024" s="427" t="s">
        <v>12453</v>
      </c>
      <c r="B1024" s="423"/>
      <c r="C1024" s="423" t="s">
        <v>253</v>
      </c>
      <c r="D1024" s="423" t="s">
        <v>17774</v>
      </c>
      <c r="E1024" s="427"/>
      <c r="F1024" s="427" t="s">
        <v>12452</v>
      </c>
      <c r="G1024" s="423" t="s">
        <v>18158</v>
      </c>
      <c r="H1024" s="467" t="s">
        <v>8559</v>
      </c>
      <c r="I1024" s="427">
        <v>142</v>
      </c>
      <c r="J1024" s="423">
        <v>52</v>
      </c>
      <c r="K1024" s="423">
        <v>86</v>
      </c>
      <c r="L1024" s="447">
        <v>1.7307692307692299</v>
      </c>
      <c r="M1024" s="427">
        <v>299</v>
      </c>
      <c r="N1024" s="423">
        <v>145</v>
      </c>
      <c r="O1024" s="423">
        <v>124</v>
      </c>
      <c r="P1024" s="447">
        <v>1.0620689655172399</v>
      </c>
    </row>
    <row r="1025" spans="1:16" s="63" customFormat="1" ht="12" x14ac:dyDescent="0.2">
      <c r="A1025" s="427" t="s">
        <v>11479</v>
      </c>
      <c r="B1025" s="423"/>
      <c r="C1025" s="423" t="s">
        <v>372</v>
      </c>
      <c r="D1025" s="423" t="s">
        <v>18674</v>
      </c>
      <c r="E1025" s="427"/>
      <c r="F1025" s="427" t="s">
        <v>11478</v>
      </c>
      <c r="G1025" s="423" t="s">
        <v>19399</v>
      </c>
      <c r="H1025" s="467" t="s">
        <v>8559</v>
      </c>
      <c r="I1025" s="427">
        <v>142</v>
      </c>
      <c r="J1025" s="423">
        <v>164</v>
      </c>
      <c r="K1025" s="423">
        <v>223</v>
      </c>
      <c r="L1025" s="447">
        <v>-0.134146341463415</v>
      </c>
      <c r="M1025" s="427">
        <v>95</v>
      </c>
      <c r="N1025" s="423">
        <v>105</v>
      </c>
      <c r="O1025" s="423">
        <v>98</v>
      </c>
      <c r="P1025" s="447">
        <v>-9.5238095238095205E-2</v>
      </c>
    </row>
    <row r="1026" spans="1:16" s="63" customFormat="1" ht="12" x14ac:dyDescent="0.2">
      <c r="A1026" s="427" t="s">
        <v>10679</v>
      </c>
      <c r="B1026" s="423"/>
      <c r="C1026" s="423" t="s">
        <v>249</v>
      </c>
      <c r="D1026" s="423" t="s">
        <v>18838</v>
      </c>
      <c r="E1026" s="427"/>
      <c r="F1026" s="427" t="s">
        <v>10678</v>
      </c>
      <c r="G1026" s="423" t="s">
        <v>18839</v>
      </c>
      <c r="H1026" s="467" t="s">
        <v>8559</v>
      </c>
      <c r="I1026" s="457">
        <v>142</v>
      </c>
      <c r="J1026" s="458">
        <v>96</v>
      </c>
      <c r="K1026" s="458">
        <v>140</v>
      </c>
      <c r="L1026" s="461">
        <v>0.47916666666666702</v>
      </c>
      <c r="M1026" s="457">
        <v>100</v>
      </c>
      <c r="N1026" s="458">
        <v>95</v>
      </c>
      <c r="O1026" s="458">
        <v>97</v>
      </c>
      <c r="P1026" s="462">
        <v>5.2631578947368397E-2</v>
      </c>
    </row>
    <row r="1027" spans="1:16" s="63" customFormat="1" ht="12" x14ac:dyDescent="0.2">
      <c r="A1027" s="427" t="s">
        <v>14148</v>
      </c>
      <c r="B1027" s="423"/>
      <c r="C1027" s="423" t="s">
        <v>372</v>
      </c>
      <c r="D1027" s="423" t="s">
        <v>17856</v>
      </c>
      <c r="E1027" s="427"/>
      <c r="F1027" s="427" t="s">
        <v>14147</v>
      </c>
      <c r="G1027" s="423" t="s">
        <v>10811</v>
      </c>
      <c r="H1027" s="467" t="s">
        <v>8559</v>
      </c>
      <c r="I1027" s="427">
        <v>141</v>
      </c>
      <c r="J1027" s="423">
        <v>162</v>
      </c>
      <c r="K1027" s="423">
        <v>100</v>
      </c>
      <c r="L1027" s="447">
        <v>-0.12962962962963001</v>
      </c>
      <c r="M1027" s="427">
        <v>323</v>
      </c>
      <c r="N1027" s="423">
        <v>311</v>
      </c>
      <c r="O1027" s="423">
        <v>239</v>
      </c>
      <c r="P1027" s="447">
        <v>3.85852090032155E-2</v>
      </c>
    </row>
    <row r="1028" spans="1:16" s="63" customFormat="1" ht="12" x14ac:dyDescent="0.2">
      <c r="A1028" s="427" t="s">
        <v>12479</v>
      </c>
      <c r="B1028" s="423"/>
      <c r="C1028" s="423" t="s">
        <v>371</v>
      </c>
      <c r="D1028" s="423" t="s">
        <v>21545</v>
      </c>
      <c r="E1028" s="427"/>
      <c r="F1028" s="427" t="s">
        <v>12478</v>
      </c>
      <c r="G1028" s="423" t="s">
        <v>18427</v>
      </c>
      <c r="H1028" s="467" t="s">
        <v>8559</v>
      </c>
      <c r="I1028" s="427">
        <v>141</v>
      </c>
      <c r="J1028" s="423">
        <v>116</v>
      </c>
      <c r="K1028" s="423">
        <v>96</v>
      </c>
      <c r="L1028" s="447">
        <v>0.21551724137931</v>
      </c>
      <c r="M1028" s="427">
        <v>17</v>
      </c>
      <c r="N1028" s="423">
        <v>27</v>
      </c>
      <c r="O1028" s="423">
        <v>16</v>
      </c>
      <c r="P1028" s="447">
        <v>-0.37037037037037002</v>
      </c>
    </row>
    <row r="1029" spans="1:16" s="63" customFormat="1" ht="12" x14ac:dyDescent="0.2">
      <c r="A1029" s="427" t="s">
        <v>11467</v>
      </c>
      <c r="B1029" s="423"/>
      <c r="C1029" s="423" t="s">
        <v>14925</v>
      </c>
      <c r="D1029" s="423" t="s">
        <v>18681</v>
      </c>
      <c r="E1029" s="427"/>
      <c r="F1029" s="427" t="s">
        <v>11466</v>
      </c>
      <c r="G1029" s="423" t="s">
        <v>9183</v>
      </c>
      <c r="H1029" s="467" t="s">
        <v>8559</v>
      </c>
      <c r="I1029" s="427">
        <v>141</v>
      </c>
      <c r="J1029" s="423">
        <v>936</v>
      </c>
      <c r="K1029" s="423">
        <v>653</v>
      </c>
      <c r="L1029" s="447">
        <v>-0.84935897435897401</v>
      </c>
      <c r="M1029" s="427">
        <v>233</v>
      </c>
      <c r="N1029" s="423">
        <v>190</v>
      </c>
      <c r="O1029" s="423">
        <v>110</v>
      </c>
      <c r="P1029" s="447">
        <v>0.226315789473684</v>
      </c>
    </row>
    <row r="1030" spans="1:16" s="63" customFormat="1" ht="12" x14ac:dyDescent="0.2">
      <c r="A1030" s="427" t="s">
        <v>12124</v>
      </c>
      <c r="B1030" s="423" t="s">
        <v>9598</v>
      </c>
      <c r="C1030" s="423" t="s">
        <v>253</v>
      </c>
      <c r="D1030" s="423" t="s">
        <v>18561</v>
      </c>
      <c r="E1030" s="427" t="s">
        <v>12123</v>
      </c>
      <c r="F1030" s="427"/>
      <c r="G1030" s="423" t="s">
        <v>19287</v>
      </c>
      <c r="H1030" s="467" t="s">
        <v>8559</v>
      </c>
      <c r="I1030" s="427">
        <v>140</v>
      </c>
      <c r="J1030" s="423">
        <v>98</v>
      </c>
      <c r="K1030" s="423">
        <v>121</v>
      </c>
      <c r="L1030" s="447">
        <v>0.42857142857142899</v>
      </c>
      <c r="M1030" s="427">
        <v>399</v>
      </c>
      <c r="N1030" s="423">
        <v>337</v>
      </c>
      <c r="O1030" s="423">
        <v>316</v>
      </c>
      <c r="P1030" s="447">
        <v>0.18397626112759599</v>
      </c>
    </row>
    <row r="1031" spans="1:16" s="63" customFormat="1" ht="12" x14ac:dyDescent="0.2">
      <c r="A1031" s="427" t="s">
        <v>12035</v>
      </c>
      <c r="B1031" s="423"/>
      <c r="C1031" s="423" t="s">
        <v>255</v>
      </c>
      <c r="D1031" s="423" t="s">
        <v>17124</v>
      </c>
      <c r="E1031" s="427"/>
      <c r="F1031" s="427" t="s">
        <v>12034</v>
      </c>
      <c r="G1031" s="423" t="s">
        <v>8796</v>
      </c>
      <c r="H1031" s="467" t="s">
        <v>8559</v>
      </c>
      <c r="I1031" s="427">
        <v>140</v>
      </c>
      <c r="J1031" s="423">
        <v>99</v>
      </c>
      <c r="K1031" s="423">
        <v>116</v>
      </c>
      <c r="L1031" s="447">
        <v>0.41414141414141398</v>
      </c>
      <c r="M1031" s="427">
        <v>717</v>
      </c>
      <c r="N1031" s="423">
        <v>620</v>
      </c>
      <c r="O1031" s="423">
        <v>485</v>
      </c>
      <c r="P1031" s="447">
        <v>0.15645161290322601</v>
      </c>
    </row>
    <row r="1032" spans="1:16" s="63" customFormat="1" ht="12" x14ac:dyDescent="0.2">
      <c r="A1032" s="427" t="s">
        <v>12439</v>
      </c>
      <c r="B1032" s="423"/>
      <c r="C1032" s="423" t="s">
        <v>253</v>
      </c>
      <c r="D1032" s="423" t="s">
        <v>19226</v>
      </c>
      <c r="E1032" s="427"/>
      <c r="F1032" s="427" t="s">
        <v>12438</v>
      </c>
      <c r="G1032" s="423" t="s">
        <v>18176</v>
      </c>
      <c r="H1032" s="467" t="s">
        <v>8559</v>
      </c>
      <c r="I1032" s="427">
        <v>139</v>
      </c>
      <c r="J1032" s="423">
        <v>63</v>
      </c>
      <c r="K1032" s="423">
        <v>118</v>
      </c>
      <c r="L1032" s="447">
        <v>1.2063492063492101</v>
      </c>
      <c r="M1032" s="427">
        <v>97</v>
      </c>
      <c r="N1032" s="423">
        <v>103</v>
      </c>
      <c r="O1032" s="423">
        <v>47</v>
      </c>
      <c r="P1032" s="447">
        <v>-5.8252427184466E-2</v>
      </c>
    </row>
    <row r="1033" spans="1:16" s="63" customFormat="1" ht="12" x14ac:dyDescent="0.2">
      <c r="A1033" s="427" t="s">
        <v>11072</v>
      </c>
      <c r="B1033" s="423"/>
      <c r="C1033" s="423" t="s">
        <v>249</v>
      </c>
      <c r="D1033" s="423" t="s">
        <v>21145</v>
      </c>
      <c r="E1033" s="427"/>
      <c r="F1033" s="427" t="s">
        <v>11071</v>
      </c>
      <c r="G1033" s="423" t="s">
        <v>19468</v>
      </c>
      <c r="H1033" s="467" t="s">
        <v>8559</v>
      </c>
      <c r="I1033" s="427">
        <v>138</v>
      </c>
      <c r="J1033" s="423">
        <v>120</v>
      </c>
      <c r="K1033" s="423">
        <v>53</v>
      </c>
      <c r="L1033" s="447">
        <v>0.15</v>
      </c>
      <c r="M1033" s="427">
        <v>148</v>
      </c>
      <c r="N1033" s="423">
        <v>162</v>
      </c>
      <c r="O1033" s="423">
        <v>131</v>
      </c>
      <c r="P1033" s="447">
        <v>-8.6419753086419804E-2</v>
      </c>
    </row>
    <row r="1034" spans="1:16" s="63" customFormat="1" ht="12" x14ac:dyDescent="0.2">
      <c r="A1034" s="427" t="s">
        <v>10845</v>
      </c>
      <c r="B1034" s="423"/>
      <c r="C1034" s="423" t="s">
        <v>249</v>
      </c>
      <c r="D1034" s="423" t="s">
        <v>18802</v>
      </c>
      <c r="E1034" s="427"/>
      <c r="F1034" s="427" t="s">
        <v>10844</v>
      </c>
      <c r="G1034" s="423" t="s">
        <v>19513</v>
      </c>
      <c r="H1034" s="467" t="s">
        <v>8559</v>
      </c>
      <c r="I1034" s="427">
        <v>138</v>
      </c>
      <c r="J1034" s="423">
        <v>154</v>
      </c>
      <c r="K1034" s="423">
        <v>136</v>
      </c>
      <c r="L1034" s="447">
        <v>-0.103896103896104</v>
      </c>
      <c r="M1034" s="427">
        <v>1859</v>
      </c>
      <c r="N1034" s="423">
        <v>1348</v>
      </c>
      <c r="O1034" s="423">
        <v>885</v>
      </c>
      <c r="P1034" s="447">
        <v>0.37908011869436198</v>
      </c>
    </row>
    <row r="1035" spans="1:16" s="63" customFormat="1" ht="12" x14ac:dyDescent="0.2">
      <c r="A1035" s="427" t="s">
        <v>17902</v>
      </c>
      <c r="B1035" s="423"/>
      <c r="C1035" s="423" t="s">
        <v>371</v>
      </c>
      <c r="D1035" s="423" t="s">
        <v>20544</v>
      </c>
      <c r="E1035" s="427"/>
      <c r="F1035" s="427" t="s">
        <v>17903</v>
      </c>
      <c r="G1035" s="423" t="s">
        <v>18160</v>
      </c>
      <c r="H1035" s="467" t="s">
        <v>8559</v>
      </c>
      <c r="I1035" s="427">
        <v>136</v>
      </c>
      <c r="J1035" s="423">
        <v>147</v>
      </c>
      <c r="K1035" s="423">
        <v>154</v>
      </c>
      <c r="L1035" s="447">
        <v>-7.4829931972789102E-2</v>
      </c>
      <c r="M1035" s="427">
        <v>35</v>
      </c>
      <c r="N1035" s="423">
        <v>42</v>
      </c>
      <c r="O1035" s="423">
        <v>29</v>
      </c>
      <c r="P1035" s="447">
        <v>-0.16666666666666699</v>
      </c>
    </row>
    <row r="1036" spans="1:16" s="63" customFormat="1" ht="12" x14ac:dyDescent="0.2">
      <c r="A1036" s="427" t="s">
        <v>12378</v>
      </c>
      <c r="B1036" s="423"/>
      <c r="C1036" s="423" t="s">
        <v>258</v>
      </c>
      <c r="D1036" s="423" t="s">
        <v>17071</v>
      </c>
      <c r="E1036" s="427"/>
      <c r="F1036" s="427" t="s">
        <v>12377</v>
      </c>
      <c r="G1036" s="423" t="s">
        <v>18167</v>
      </c>
      <c r="H1036" s="467" t="s">
        <v>8559</v>
      </c>
      <c r="I1036" s="427">
        <v>136</v>
      </c>
      <c r="J1036" s="423">
        <v>85</v>
      </c>
      <c r="K1036" s="423">
        <v>64</v>
      </c>
      <c r="L1036" s="447">
        <v>0.6</v>
      </c>
      <c r="M1036" s="427">
        <v>50</v>
      </c>
      <c r="N1036" s="423">
        <v>66</v>
      </c>
      <c r="O1036" s="423">
        <v>45</v>
      </c>
      <c r="P1036" s="447">
        <v>-0.24242424242424199</v>
      </c>
    </row>
    <row r="1037" spans="1:16" s="63" customFormat="1" ht="12" x14ac:dyDescent="0.2">
      <c r="A1037" s="427" t="s">
        <v>12298</v>
      </c>
      <c r="B1037" s="423" t="s">
        <v>10225</v>
      </c>
      <c r="C1037" s="423" t="s">
        <v>249</v>
      </c>
      <c r="D1037" s="423" t="s">
        <v>20554</v>
      </c>
      <c r="E1037" s="427" t="s">
        <v>12297</v>
      </c>
      <c r="F1037" s="427"/>
      <c r="G1037" s="423" t="s">
        <v>19216</v>
      </c>
      <c r="H1037" s="467" t="s">
        <v>8559</v>
      </c>
      <c r="I1037" s="427">
        <v>136</v>
      </c>
      <c r="J1037" s="423">
        <v>114</v>
      </c>
      <c r="K1037" s="423">
        <v>238</v>
      </c>
      <c r="L1037" s="447">
        <v>0.19298245614035101</v>
      </c>
      <c r="M1037" s="427">
        <v>959</v>
      </c>
      <c r="N1037" s="423">
        <v>964</v>
      </c>
      <c r="O1037" s="423">
        <v>745</v>
      </c>
      <c r="P1037" s="447">
        <v>-5.1867219917012299E-3</v>
      </c>
    </row>
    <row r="1038" spans="1:16" s="63" customFormat="1" ht="12" x14ac:dyDescent="0.2">
      <c r="A1038" s="427" t="s">
        <v>13308</v>
      </c>
      <c r="B1038" s="423"/>
      <c r="C1038" s="423" t="s">
        <v>253</v>
      </c>
      <c r="D1038" s="423" t="s">
        <v>18463</v>
      </c>
      <c r="E1038" s="427"/>
      <c r="F1038" s="427" t="s">
        <v>13307</v>
      </c>
      <c r="G1038" s="423" t="s">
        <v>18151</v>
      </c>
      <c r="H1038" s="467" t="s">
        <v>8559</v>
      </c>
      <c r="I1038" s="427">
        <v>134</v>
      </c>
      <c r="J1038" s="423">
        <v>2</v>
      </c>
      <c r="K1038" s="423">
        <v>0</v>
      </c>
      <c r="L1038" s="447">
        <v>66</v>
      </c>
      <c r="M1038" s="427">
        <v>301</v>
      </c>
      <c r="N1038" s="423">
        <v>111</v>
      </c>
      <c r="O1038" s="423">
        <v>50</v>
      </c>
      <c r="P1038" s="447">
        <v>1.71171171171171</v>
      </c>
    </row>
    <row r="1039" spans="1:16" s="63" customFormat="1" ht="12" x14ac:dyDescent="0.2">
      <c r="A1039" s="427" t="s">
        <v>10764</v>
      </c>
      <c r="B1039" s="423"/>
      <c r="C1039" s="423" t="s">
        <v>263</v>
      </c>
      <c r="D1039" s="423" t="s">
        <v>21815</v>
      </c>
      <c r="E1039" s="427"/>
      <c r="F1039" s="427" t="s">
        <v>10763</v>
      </c>
      <c r="G1039" s="423" t="s">
        <v>18409</v>
      </c>
      <c r="H1039" s="467" t="s">
        <v>8559</v>
      </c>
      <c r="I1039" s="427">
        <v>134</v>
      </c>
      <c r="J1039" s="423">
        <v>116</v>
      </c>
      <c r="K1039" s="423">
        <v>130</v>
      </c>
      <c r="L1039" s="447">
        <v>0.15517241379310301</v>
      </c>
      <c r="M1039" s="427">
        <v>145</v>
      </c>
      <c r="N1039" s="423">
        <v>86</v>
      </c>
      <c r="O1039" s="423">
        <v>9</v>
      </c>
      <c r="P1039" s="447">
        <v>0.68604651162790697</v>
      </c>
    </row>
    <row r="1040" spans="1:16" s="63" customFormat="1" ht="12" x14ac:dyDescent="0.2">
      <c r="A1040" s="427" t="s">
        <v>10611</v>
      </c>
      <c r="B1040" s="423"/>
      <c r="C1040" s="423" t="s">
        <v>263</v>
      </c>
      <c r="D1040" s="423" t="s">
        <v>21206</v>
      </c>
      <c r="E1040" s="427"/>
      <c r="F1040" s="427" t="s">
        <v>10610</v>
      </c>
      <c r="G1040" s="423" t="s">
        <v>20656</v>
      </c>
      <c r="H1040" s="467" t="s">
        <v>8559</v>
      </c>
      <c r="I1040" s="427">
        <v>134</v>
      </c>
      <c r="J1040" s="423">
        <v>70</v>
      </c>
      <c r="K1040" s="423">
        <v>93</v>
      </c>
      <c r="L1040" s="447">
        <v>0.91428571428571404</v>
      </c>
      <c r="M1040" s="427">
        <v>390</v>
      </c>
      <c r="N1040" s="423">
        <v>308</v>
      </c>
      <c r="O1040" s="423">
        <v>181</v>
      </c>
      <c r="P1040" s="447">
        <v>0.26623376623376599</v>
      </c>
    </row>
    <row r="1041" spans="1:16" s="63" customFormat="1" ht="12" x14ac:dyDescent="0.2">
      <c r="A1041" s="427" t="s">
        <v>11919</v>
      </c>
      <c r="B1041" s="423"/>
      <c r="C1041" s="423" t="s">
        <v>250</v>
      </c>
      <c r="D1041" s="423" t="s">
        <v>18600</v>
      </c>
      <c r="E1041" s="427"/>
      <c r="F1041" s="427" t="s">
        <v>11918</v>
      </c>
      <c r="G1041" s="423" t="s">
        <v>18601</v>
      </c>
      <c r="H1041" s="467" t="s">
        <v>8559</v>
      </c>
      <c r="I1041" s="427">
        <v>133</v>
      </c>
      <c r="J1041" s="423">
        <v>128</v>
      </c>
      <c r="K1041" s="423">
        <v>67</v>
      </c>
      <c r="L1041" s="447">
        <v>3.90625E-2</v>
      </c>
      <c r="M1041" s="427">
        <v>68</v>
      </c>
      <c r="N1041" s="423">
        <v>84</v>
      </c>
      <c r="O1041" s="423">
        <v>40</v>
      </c>
      <c r="P1041" s="447">
        <v>-0.19047619047618999</v>
      </c>
    </row>
    <row r="1042" spans="1:16" s="63" customFormat="1" ht="12" x14ac:dyDescent="0.2">
      <c r="A1042" s="427" t="s">
        <v>11246</v>
      </c>
      <c r="B1042" s="423"/>
      <c r="C1042" s="423" t="s">
        <v>14925</v>
      </c>
      <c r="D1042" s="423" t="s">
        <v>18832</v>
      </c>
      <c r="E1042" s="427"/>
      <c r="F1042" s="427" t="s">
        <v>11245</v>
      </c>
      <c r="G1042" s="423" t="s">
        <v>18174</v>
      </c>
      <c r="H1042" s="467" t="s">
        <v>8559</v>
      </c>
      <c r="I1042" s="427">
        <v>133</v>
      </c>
      <c r="J1042" s="423">
        <v>0</v>
      </c>
      <c r="K1042" s="423">
        <v>68</v>
      </c>
      <c r="L1042" s="447">
        <v>0</v>
      </c>
      <c r="M1042" s="427">
        <v>42</v>
      </c>
      <c r="N1042" s="423">
        <v>36</v>
      </c>
      <c r="O1042" s="423">
        <v>29</v>
      </c>
      <c r="P1042" s="447">
        <v>0.16666666666666699</v>
      </c>
    </row>
    <row r="1043" spans="1:16" s="63" customFormat="1" ht="12" x14ac:dyDescent="0.2">
      <c r="A1043" s="427" t="s">
        <v>12222</v>
      </c>
      <c r="B1043" s="423" t="s">
        <v>9645</v>
      </c>
      <c r="C1043" s="423" t="s">
        <v>371</v>
      </c>
      <c r="D1043" s="423" t="s">
        <v>21593</v>
      </c>
      <c r="E1043" s="427" t="s">
        <v>12221</v>
      </c>
      <c r="F1043" s="427"/>
      <c r="G1043" s="423" t="s">
        <v>19267</v>
      </c>
      <c r="H1043" s="467" t="s">
        <v>8559</v>
      </c>
      <c r="I1043" s="427">
        <v>132</v>
      </c>
      <c r="J1043" s="423">
        <v>190</v>
      </c>
      <c r="K1043" s="423">
        <v>98</v>
      </c>
      <c r="L1043" s="447">
        <v>-0.30526315789473701</v>
      </c>
      <c r="M1043" s="427">
        <v>9</v>
      </c>
      <c r="N1043" s="423">
        <v>18</v>
      </c>
      <c r="O1043" s="423">
        <v>4</v>
      </c>
      <c r="P1043" s="447">
        <v>-0.5</v>
      </c>
    </row>
    <row r="1044" spans="1:16" s="63" customFormat="1" ht="12" x14ac:dyDescent="0.2">
      <c r="A1044" s="427" t="s">
        <v>10906</v>
      </c>
      <c r="B1044" s="423"/>
      <c r="C1044" s="423" t="s">
        <v>249</v>
      </c>
      <c r="D1044" s="423" t="s">
        <v>20213</v>
      </c>
      <c r="E1044" s="427"/>
      <c r="F1044" s="427" t="s">
        <v>10905</v>
      </c>
      <c r="G1044" s="423" t="s">
        <v>18141</v>
      </c>
      <c r="H1044" s="467" t="s">
        <v>8559</v>
      </c>
      <c r="I1044" s="427">
        <v>132</v>
      </c>
      <c r="J1044" s="423">
        <v>101</v>
      </c>
      <c r="K1044" s="423">
        <v>120</v>
      </c>
      <c r="L1044" s="447">
        <v>0.30693069306930698</v>
      </c>
      <c r="M1044" s="427">
        <v>79</v>
      </c>
      <c r="N1044" s="423">
        <v>62</v>
      </c>
      <c r="O1044" s="423">
        <v>40</v>
      </c>
      <c r="P1044" s="447">
        <v>0.27419354838709697</v>
      </c>
    </row>
    <row r="1045" spans="1:16" s="63" customFormat="1" ht="12" x14ac:dyDescent="0.2">
      <c r="A1045" s="427" t="s">
        <v>12141</v>
      </c>
      <c r="B1045" s="423" t="s">
        <v>11687</v>
      </c>
      <c r="C1045" s="423" t="s">
        <v>251</v>
      </c>
      <c r="D1045" s="423" t="s">
        <v>20905</v>
      </c>
      <c r="E1045" s="427" t="s">
        <v>12140</v>
      </c>
      <c r="F1045" s="427"/>
      <c r="G1045" s="423" t="s">
        <v>18557</v>
      </c>
      <c r="H1045" s="467" t="s">
        <v>8559</v>
      </c>
      <c r="I1045" s="427">
        <v>131</v>
      </c>
      <c r="J1045" s="423">
        <v>92</v>
      </c>
      <c r="K1045" s="423">
        <v>60</v>
      </c>
      <c r="L1045" s="447">
        <v>0.42391304347826098</v>
      </c>
      <c r="M1045" s="427">
        <v>31</v>
      </c>
      <c r="N1045" s="423">
        <v>30</v>
      </c>
      <c r="O1045" s="423">
        <v>17</v>
      </c>
      <c r="P1045" s="447">
        <v>3.3333333333333402E-2</v>
      </c>
    </row>
    <row r="1046" spans="1:16" s="63" customFormat="1" ht="12" x14ac:dyDescent="0.2">
      <c r="A1046" s="427" t="s">
        <v>17896</v>
      </c>
      <c r="B1046" s="423"/>
      <c r="C1046" s="423" t="s">
        <v>252</v>
      </c>
      <c r="D1046" s="423" t="s">
        <v>19149</v>
      </c>
      <c r="E1046" s="427"/>
      <c r="F1046" s="427" t="s">
        <v>17897</v>
      </c>
      <c r="G1046" s="423" t="s">
        <v>213</v>
      </c>
      <c r="H1046" s="467" t="s">
        <v>8559</v>
      </c>
      <c r="I1046" s="427">
        <v>130</v>
      </c>
      <c r="J1046" s="423">
        <v>58</v>
      </c>
      <c r="K1046" s="423">
        <v>45</v>
      </c>
      <c r="L1046" s="447">
        <v>1.2413793103448301</v>
      </c>
      <c r="M1046" s="427">
        <v>71</v>
      </c>
      <c r="N1046" s="423">
        <v>73</v>
      </c>
      <c r="O1046" s="423">
        <v>43</v>
      </c>
      <c r="P1046" s="447">
        <v>-2.7397260273972601E-2</v>
      </c>
    </row>
    <row r="1047" spans="1:16" s="63" customFormat="1" ht="12" x14ac:dyDescent="0.2">
      <c r="A1047" s="427" t="s">
        <v>13906</v>
      </c>
      <c r="B1047" s="423" t="s">
        <v>12281</v>
      </c>
      <c r="C1047" s="423" t="s">
        <v>258</v>
      </c>
      <c r="D1047" s="423" t="s">
        <v>18559</v>
      </c>
      <c r="E1047" s="427" t="s">
        <v>13905</v>
      </c>
      <c r="F1047" s="427"/>
      <c r="G1047" s="423" t="s">
        <v>19286</v>
      </c>
      <c r="H1047" s="467" t="s">
        <v>8559</v>
      </c>
      <c r="I1047" s="427">
        <v>130</v>
      </c>
      <c r="J1047" s="423">
        <v>172</v>
      </c>
      <c r="K1047" s="423">
        <v>27</v>
      </c>
      <c r="L1047" s="447">
        <v>-0.24418604651162801</v>
      </c>
      <c r="M1047" s="427">
        <v>600</v>
      </c>
      <c r="N1047" s="423">
        <v>570</v>
      </c>
      <c r="O1047" s="423">
        <v>461</v>
      </c>
      <c r="P1047" s="447">
        <v>5.2631578947368397E-2</v>
      </c>
    </row>
    <row r="1048" spans="1:16" s="63" customFormat="1" ht="12" x14ac:dyDescent="0.2">
      <c r="A1048" s="427" t="s">
        <v>14166</v>
      </c>
      <c r="B1048" s="423" t="s">
        <v>9407</v>
      </c>
      <c r="C1048" s="423" t="s">
        <v>251</v>
      </c>
      <c r="D1048" s="423" t="s">
        <v>20973</v>
      </c>
      <c r="E1048" s="427" t="s">
        <v>14165</v>
      </c>
      <c r="F1048" s="427"/>
      <c r="G1048" s="423" t="s">
        <v>20974</v>
      </c>
      <c r="H1048" s="467" t="s">
        <v>8559</v>
      </c>
      <c r="I1048" s="427">
        <v>130</v>
      </c>
      <c r="J1048" s="423">
        <v>81</v>
      </c>
      <c r="K1048" s="423">
        <v>69</v>
      </c>
      <c r="L1048" s="447">
        <v>0.60493827160493796</v>
      </c>
      <c r="M1048" s="427">
        <v>286</v>
      </c>
      <c r="N1048" s="423">
        <v>295</v>
      </c>
      <c r="O1048" s="423">
        <v>165</v>
      </c>
      <c r="P1048" s="447">
        <v>-3.0508474576271101E-2</v>
      </c>
    </row>
    <row r="1049" spans="1:16" s="63" customFormat="1" ht="12" x14ac:dyDescent="0.2">
      <c r="A1049" s="427" t="s">
        <v>12727</v>
      </c>
      <c r="B1049" s="423"/>
      <c r="C1049" s="423" t="s">
        <v>371</v>
      </c>
      <c r="D1049" s="423" t="s">
        <v>8921</v>
      </c>
      <c r="E1049" s="427"/>
      <c r="F1049" s="427" t="s">
        <v>12726</v>
      </c>
      <c r="G1049" s="423" t="s">
        <v>19200</v>
      </c>
      <c r="H1049" s="467" t="s">
        <v>8559</v>
      </c>
      <c r="I1049" s="427">
        <v>129</v>
      </c>
      <c r="J1049" s="423">
        <v>97</v>
      </c>
      <c r="K1049" s="423">
        <v>121</v>
      </c>
      <c r="L1049" s="447">
        <v>0.32989690721649501</v>
      </c>
      <c r="M1049" s="427">
        <v>324</v>
      </c>
      <c r="N1049" s="423">
        <v>303</v>
      </c>
      <c r="O1049" s="423">
        <v>272</v>
      </c>
      <c r="P1049" s="447">
        <v>6.9306930693069396E-2</v>
      </c>
    </row>
    <row r="1050" spans="1:16" s="63" customFormat="1" ht="12" x14ac:dyDescent="0.2">
      <c r="A1050" s="427" t="s">
        <v>13765</v>
      </c>
      <c r="B1050" s="423"/>
      <c r="C1050" s="423" t="s">
        <v>253</v>
      </c>
      <c r="D1050" s="423" t="s">
        <v>18763</v>
      </c>
      <c r="E1050" s="427"/>
      <c r="F1050" s="427" t="s">
        <v>13763</v>
      </c>
      <c r="G1050" s="423" t="s">
        <v>19486</v>
      </c>
      <c r="H1050" s="467" t="s">
        <v>8559</v>
      </c>
      <c r="I1050" s="427">
        <v>128</v>
      </c>
      <c r="J1050" s="423">
        <v>58</v>
      </c>
      <c r="K1050" s="423">
        <v>71</v>
      </c>
      <c r="L1050" s="447">
        <v>1.2068965517241399</v>
      </c>
      <c r="M1050" s="427">
        <v>45</v>
      </c>
      <c r="N1050" s="423">
        <v>50</v>
      </c>
      <c r="O1050" s="423">
        <v>36</v>
      </c>
      <c r="P1050" s="447">
        <v>-0.1</v>
      </c>
    </row>
    <row r="1051" spans="1:16" s="63" customFormat="1" ht="12" x14ac:dyDescent="0.2">
      <c r="A1051" s="427" t="s">
        <v>17988</v>
      </c>
      <c r="B1051" s="423"/>
      <c r="C1051" s="423" t="s">
        <v>487</v>
      </c>
      <c r="D1051" s="423" t="s">
        <v>20618</v>
      </c>
      <c r="E1051" s="427"/>
      <c r="F1051" s="427" t="s">
        <v>17989</v>
      </c>
      <c r="G1051" s="423" t="s">
        <v>18151</v>
      </c>
      <c r="H1051" s="467" t="s">
        <v>8559</v>
      </c>
      <c r="I1051" s="427">
        <v>128</v>
      </c>
      <c r="J1051" s="423">
        <v>62</v>
      </c>
      <c r="K1051" s="423">
        <v>46</v>
      </c>
      <c r="L1051" s="447">
        <v>1.06451612903226</v>
      </c>
      <c r="M1051" s="427">
        <v>0</v>
      </c>
      <c r="N1051" s="423">
        <v>3</v>
      </c>
      <c r="O1051" s="423">
        <v>2</v>
      </c>
      <c r="P1051" s="447">
        <v>-1</v>
      </c>
    </row>
    <row r="1052" spans="1:16" s="63" customFormat="1" ht="12" x14ac:dyDescent="0.2">
      <c r="A1052" s="427" t="s">
        <v>10744</v>
      </c>
      <c r="B1052" s="423"/>
      <c r="C1052" s="423" t="s">
        <v>249</v>
      </c>
      <c r="D1052" s="423" t="s">
        <v>20426</v>
      </c>
      <c r="E1052" s="427"/>
      <c r="F1052" s="427" t="s">
        <v>10743</v>
      </c>
      <c r="G1052" s="423" t="s">
        <v>20427</v>
      </c>
      <c r="H1052" s="467" t="s">
        <v>8559</v>
      </c>
      <c r="I1052" s="427">
        <v>128</v>
      </c>
      <c r="J1052" s="423">
        <v>110</v>
      </c>
      <c r="K1052" s="423">
        <v>63</v>
      </c>
      <c r="L1052" s="447">
        <v>0.163636363636364</v>
      </c>
      <c r="M1052" s="427">
        <v>151</v>
      </c>
      <c r="N1052" s="423">
        <v>138</v>
      </c>
      <c r="O1052" s="423">
        <v>117</v>
      </c>
      <c r="P1052" s="447">
        <v>9.4202898550724598E-2</v>
      </c>
    </row>
    <row r="1053" spans="1:16" s="63" customFormat="1" ht="12" x14ac:dyDescent="0.2">
      <c r="A1053" s="427" t="s">
        <v>13616</v>
      </c>
      <c r="B1053" s="423" t="s">
        <v>9414</v>
      </c>
      <c r="C1053" s="423" t="s">
        <v>253</v>
      </c>
      <c r="D1053" s="423" t="s">
        <v>21726</v>
      </c>
      <c r="E1053" s="427" t="s">
        <v>13615</v>
      </c>
      <c r="F1053" s="427"/>
      <c r="G1053" s="423" t="s">
        <v>21073</v>
      </c>
      <c r="H1053" s="467" t="s">
        <v>8559</v>
      </c>
      <c r="I1053" s="427">
        <v>126</v>
      </c>
      <c r="J1053" s="423">
        <v>69</v>
      </c>
      <c r="K1053" s="423">
        <v>89</v>
      </c>
      <c r="L1053" s="447">
        <v>0.82608695652173902</v>
      </c>
      <c r="M1053" s="427">
        <v>711</v>
      </c>
      <c r="N1053" s="423">
        <v>701</v>
      </c>
      <c r="O1053" s="423">
        <v>674</v>
      </c>
      <c r="P1053" s="447">
        <v>1.4265335235378099E-2</v>
      </c>
    </row>
    <row r="1054" spans="1:16" s="63" customFormat="1" ht="12" x14ac:dyDescent="0.2">
      <c r="A1054" s="427" t="s">
        <v>11459</v>
      </c>
      <c r="B1054" s="423"/>
      <c r="C1054" s="423" t="s">
        <v>254</v>
      </c>
      <c r="D1054" s="423" t="s">
        <v>17279</v>
      </c>
      <c r="E1054" s="427"/>
      <c r="F1054" s="427" t="s">
        <v>11458</v>
      </c>
      <c r="G1054" s="423" t="s">
        <v>19407</v>
      </c>
      <c r="H1054" s="467" t="s">
        <v>8559</v>
      </c>
      <c r="I1054" s="427">
        <v>126</v>
      </c>
      <c r="J1054" s="423">
        <v>101</v>
      </c>
      <c r="K1054" s="423">
        <v>40</v>
      </c>
      <c r="L1054" s="447">
        <v>0.24752475247524799</v>
      </c>
      <c r="M1054" s="427">
        <v>470</v>
      </c>
      <c r="N1054" s="423">
        <v>340</v>
      </c>
      <c r="O1054" s="423">
        <v>298</v>
      </c>
      <c r="P1054" s="447">
        <v>0.38235294117647101</v>
      </c>
    </row>
    <row r="1055" spans="1:16" s="63" customFormat="1" ht="12" x14ac:dyDescent="0.2">
      <c r="A1055" s="427" t="s">
        <v>10778</v>
      </c>
      <c r="B1055" s="423"/>
      <c r="C1055" s="423" t="s">
        <v>249</v>
      </c>
      <c r="D1055" s="423" t="s">
        <v>21188</v>
      </c>
      <c r="E1055" s="427"/>
      <c r="F1055" s="427" t="s">
        <v>10777</v>
      </c>
      <c r="G1055" s="423" t="s">
        <v>19224</v>
      </c>
      <c r="H1055" s="467" t="s">
        <v>8559</v>
      </c>
      <c r="I1055" s="427">
        <v>126</v>
      </c>
      <c r="J1055" s="423">
        <v>126</v>
      </c>
      <c r="K1055" s="423">
        <v>103</v>
      </c>
      <c r="L1055" s="447">
        <v>0</v>
      </c>
      <c r="M1055" s="427">
        <v>276</v>
      </c>
      <c r="N1055" s="423">
        <v>263</v>
      </c>
      <c r="O1055" s="423">
        <v>196</v>
      </c>
      <c r="P1055" s="447">
        <v>4.9429657794676903E-2</v>
      </c>
    </row>
    <row r="1056" spans="1:16" s="63" customFormat="1" ht="12" x14ac:dyDescent="0.2">
      <c r="A1056" s="427" t="s">
        <v>11970</v>
      </c>
      <c r="B1056" s="423"/>
      <c r="C1056" s="423" t="s">
        <v>249</v>
      </c>
      <c r="D1056" s="423" t="s">
        <v>18380</v>
      </c>
      <c r="E1056" s="427"/>
      <c r="F1056" s="427" t="s">
        <v>11969</v>
      </c>
      <c r="G1056" s="423" t="s">
        <v>19186</v>
      </c>
      <c r="H1056" s="467" t="s">
        <v>8559</v>
      </c>
      <c r="I1056" s="427">
        <v>125</v>
      </c>
      <c r="J1056" s="423">
        <v>129</v>
      </c>
      <c r="K1056" s="423">
        <v>121</v>
      </c>
      <c r="L1056" s="447">
        <v>-3.10077519379846E-2</v>
      </c>
      <c r="M1056" s="427">
        <v>4</v>
      </c>
      <c r="N1056" s="423">
        <v>9</v>
      </c>
      <c r="O1056" s="423">
        <v>9</v>
      </c>
      <c r="P1056" s="447">
        <v>-0.55555555555555602</v>
      </c>
    </row>
    <row r="1057" spans="1:16" s="63" customFormat="1" ht="12" x14ac:dyDescent="0.2">
      <c r="A1057" s="427" t="s">
        <v>11599</v>
      </c>
      <c r="B1057" s="423"/>
      <c r="C1057" s="423" t="s">
        <v>252</v>
      </c>
      <c r="D1057" s="423" t="s">
        <v>18667</v>
      </c>
      <c r="E1057" s="427"/>
      <c r="F1057" s="427" t="s">
        <v>11598</v>
      </c>
      <c r="G1057" s="423" t="s">
        <v>19376</v>
      </c>
      <c r="H1057" s="467" t="s">
        <v>8559</v>
      </c>
      <c r="I1057" s="427">
        <v>125</v>
      </c>
      <c r="J1057" s="423">
        <v>53</v>
      </c>
      <c r="K1057" s="423">
        <v>37</v>
      </c>
      <c r="L1057" s="447">
        <v>1.35849056603774</v>
      </c>
      <c r="M1057" s="427">
        <v>449</v>
      </c>
      <c r="N1057" s="423">
        <v>483</v>
      </c>
      <c r="O1057" s="423">
        <v>365</v>
      </c>
      <c r="P1057" s="447">
        <v>-7.0393374741200804E-2</v>
      </c>
    </row>
    <row r="1058" spans="1:16" s="63" customFormat="1" ht="12" x14ac:dyDescent="0.2">
      <c r="A1058" s="427" t="s">
        <v>12890</v>
      </c>
      <c r="B1058" s="423"/>
      <c r="C1058" s="423" t="s">
        <v>371</v>
      </c>
      <c r="D1058" s="423" t="s">
        <v>18468</v>
      </c>
      <c r="E1058" s="427" t="s">
        <v>12889</v>
      </c>
      <c r="F1058" s="427"/>
      <c r="G1058" s="423" t="s">
        <v>18469</v>
      </c>
      <c r="H1058" s="467" t="s">
        <v>8559</v>
      </c>
      <c r="I1058" s="427">
        <v>124</v>
      </c>
      <c r="J1058" s="423">
        <v>96</v>
      </c>
      <c r="K1058" s="423">
        <v>106</v>
      </c>
      <c r="L1058" s="447">
        <v>0.29166666666666702</v>
      </c>
      <c r="M1058" s="427">
        <v>160</v>
      </c>
      <c r="N1058" s="423">
        <v>169</v>
      </c>
      <c r="O1058" s="423">
        <v>119</v>
      </c>
      <c r="P1058" s="447">
        <v>-5.32544378698225E-2</v>
      </c>
    </row>
    <row r="1059" spans="1:16" s="63" customFormat="1" ht="12" x14ac:dyDescent="0.2">
      <c r="A1059" s="427" t="s">
        <v>11102</v>
      </c>
      <c r="B1059" s="423"/>
      <c r="C1059" s="423" t="s">
        <v>14925</v>
      </c>
      <c r="D1059" s="423" t="s">
        <v>18754</v>
      </c>
      <c r="E1059" s="427"/>
      <c r="F1059" s="427" t="s">
        <v>11101</v>
      </c>
      <c r="G1059" s="423" t="s">
        <v>8796</v>
      </c>
      <c r="H1059" s="467" t="s">
        <v>8559</v>
      </c>
      <c r="I1059" s="427">
        <v>123</v>
      </c>
      <c r="J1059" s="423">
        <v>124</v>
      </c>
      <c r="K1059" s="423">
        <v>50</v>
      </c>
      <c r="L1059" s="447">
        <v>-8.0645161290322492E-3</v>
      </c>
      <c r="M1059" s="427">
        <v>23</v>
      </c>
      <c r="N1059" s="423">
        <v>11</v>
      </c>
      <c r="O1059" s="423">
        <v>13</v>
      </c>
      <c r="P1059" s="447">
        <v>1.0909090909090899</v>
      </c>
    </row>
    <row r="1060" spans="1:16" s="63" customFormat="1" ht="12" x14ac:dyDescent="0.2">
      <c r="A1060" s="427" t="s">
        <v>12238</v>
      </c>
      <c r="B1060" s="423" t="s">
        <v>9590</v>
      </c>
      <c r="C1060" s="423" t="s">
        <v>257</v>
      </c>
      <c r="D1060" s="423" t="s">
        <v>19936</v>
      </c>
      <c r="E1060" s="427" t="s">
        <v>12237</v>
      </c>
      <c r="F1060" s="427"/>
      <c r="G1060" s="423" t="s">
        <v>19259</v>
      </c>
      <c r="H1060" s="467" t="s">
        <v>8559</v>
      </c>
      <c r="I1060" s="457">
        <v>122</v>
      </c>
      <c r="J1060" s="458">
        <v>99</v>
      </c>
      <c r="K1060" s="458">
        <v>89</v>
      </c>
      <c r="L1060" s="460">
        <v>0.23232323232323199</v>
      </c>
      <c r="M1060" s="457">
        <v>652</v>
      </c>
      <c r="N1060" s="458">
        <v>756</v>
      </c>
      <c r="O1060" s="458">
        <v>573</v>
      </c>
      <c r="P1060" s="462">
        <v>-0.137566137566138</v>
      </c>
    </row>
    <row r="1061" spans="1:16" s="63" customFormat="1" ht="12" x14ac:dyDescent="0.2">
      <c r="A1061" s="427" t="s">
        <v>10702</v>
      </c>
      <c r="B1061" s="423"/>
      <c r="C1061" s="423" t="s">
        <v>253</v>
      </c>
      <c r="D1061" s="423" t="s">
        <v>17240</v>
      </c>
      <c r="E1061" s="427"/>
      <c r="F1061" s="427" t="s">
        <v>10701</v>
      </c>
      <c r="G1061" s="423" t="s">
        <v>19547</v>
      </c>
      <c r="H1061" s="467" t="s">
        <v>8559</v>
      </c>
      <c r="I1061" s="427">
        <v>122</v>
      </c>
      <c r="J1061" s="423">
        <v>151</v>
      </c>
      <c r="K1061" s="423">
        <v>149</v>
      </c>
      <c r="L1061" s="447">
        <v>-0.19205298013245001</v>
      </c>
      <c r="M1061" s="427">
        <v>16</v>
      </c>
      <c r="N1061" s="423">
        <v>40</v>
      </c>
      <c r="O1061" s="423">
        <v>36</v>
      </c>
      <c r="P1061" s="447">
        <v>-0.6</v>
      </c>
    </row>
    <row r="1062" spans="1:16" s="63" customFormat="1" ht="12" x14ac:dyDescent="0.2">
      <c r="A1062" s="427" t="s">
        <v>13578</v>
      </c>
      <c r="B1062" s="423"/>
      <c r="C1062" s="423" t="s">
        <v>371</v>
      </c>
      <c r="D1062" s="423" t="s">
        <v>18474</v>
      </c>
      <c r="E1062" s="427"/>
      <c r="F1062" s="427" t="s">
        <v>13577</v>
      </c>
      <c r="G1062" s="423" t="s">
        <v>19191</v>
      </c>
      <c r="H1062" s="467" t="s">
        <v>8559</v>
      </c>
      <c r="I1062" s="427">
        <v>120</v>
      </c>
      <c r="J1062" s="423">
        <v>125</v>
      </c>
      <c r="K1062" s="423">
        <v>63</v>
      </c>
      <c r="L1062" s="447">
        <v>-0.04</v>
      </c>
      <c r="M1062" s="427">
        <v>122</v>
      </c>
      <c r="N1062" s="423">
        <v>144</v>
      </c>
      <c r="O1062" s="423">
        <v>141</v>
      </c>
      <c r="P1062" s="447">
        <v>-0.15277777777777801</v>
      </c>
    </row>
    <row r="1063" spans="1:16" s="63" customFormat="1" ht="12" x14ac:dyDescent="0.2">
      <c r="A1063" s="427" t="s">
        <v>10955</v>
      </c>
      <c r="B1063" s="423"/>
      <c r="C1063" s="423" t="s">
        <v>254</v>
      </c>
      <c r="D1063" s="423" t="s">
        <v>18400</v>
      </c>
      <c r="E1063" s="427"/>
      <c r="F1063" s="427" t="s">
        <v>10954</v>
      </c>
      <c r="G1063" s="423" t="s">
        <v>18401</v>
      </c>
      <c r="H1063" s="467" t="s">
        <v>8559</v>
      </c>
      <c r="I1063" s="427">
        <v>120</v>
      </c>
      <c r="J1063" s="423">
        <v>110</v>
      </c>
      <c r="K1063" s="423">
        <v>142</v>
      </c>
      <c r="L1063" s="447">
        <v>9.0909090909090801E-2</v>
      </c>
      <c r="M1063" s="427">
        <v>1331</v>
      </c>
      <c r="N1063" s="423">
        <v>1172</v>
      </c>
      <c r="O1063" s="423">
        <v>846</v>
      </c>
      <c r="P1063" s="447">
        <v>0.13566552901023901</v>
      </c>
    </row>
    <row r="1064" spans="1:16" s="63" customFormat="1" ht="12" x14ac:dyDescent="0.2">
      <c r="A1064" s="427" t="s">
        <v>11653</v>
      </c>
      <c r="B1064" s="423" t="s">
        <v>11652</v>
      </c>
      <c r="C1064" s="423" t="s">
        <v>372</v>
      </c>
      <c r="D1064" s="423" t="s">
        <v>17295</v>
      </c>
      <c r="E1064" s="427" t="s">
        <v>11651</v>
      </c>
      <c r="F1064" s="427"/>
      <c r="G1064" s="423" t="s">
        <v>18195</v>
      </c>
      <c r="H1064" s="467" t="s">
        <v>8559</v>
      </c>
      <c r="I1064" s="427">
        <v>119</v>
      </c>
      <c r="J1064" s="423">
        <v>101</v>
      </c>
      <c r="K1064" s="423">
        <v>59</v>
      </c>
      <c r="L1064" s="447">
        <v>0.17821782178217799</v>
      </c>
      <c r="M1064" s="427">
        <v>50</v>
      </c>
      <c r="N1064" s="423">
        <v>53</v>
      </c>
      <c r="O1064" s="423">
        <v>51</v>
      </c>
      <c r="P1064" s="447">
        <v>-5.6603773584905703E-2</v>
      </c>
    </row>
    <row r="1065" spans="1:16" s="63" customFormat="1" ht="12" x14ac:dyDescent="0.2">
      <c r="A1065" s="427" t="s">
        <v>11090</v>
      </c>
      <c r="B1065" s="423"/>
      <c r="C1065" s="423" t="s">
        <v>252</v>
      </c>
      <c r="D1065" s="423" t="s">
        <v>18758</v>
      </c>
      <c r="E1065" s="427"/>
      <c r="F1065" s="427" t="s">
        <v>11089</v>
      </c>
      <c r="G1065" s="423" t="s">
        <v>18200</v>
      </c>
      <c r="H1065" s="467" t="s">
        <v>8559</v>
      </c>
      <c r="I1065" s="427">
        <v>119</v>
      </c>
      <c r="J1065" s="423">
        <v>97</v>
      </c>
      <c r="K1065" s="423">
        <v>72</v>
      </c>
      <c r="L1065" s="447">
        <v>0.22680412371134001</v>
      </c>
      <c r="M1065" s="427">
        <v>32</v>
      </c>
      <c r="N1065" s="423">
        <v>46</v>
      </c>
      <c r="O1065" s="423">
        <v>24</v>
      </c>
      <c r="P1065" s="447">
        <v>-0.30434782608695699</v>
      </c>
    </row>
    <row r="1066" spans="1:16" s="63" customFormat="1" ht="12" x14ac:dyDescent="0.2">
      <c r="A1066" s="427" t="s">
        <v>17995</v>
      </c>
      <c r="B1066" s="423"/>
      <c r="C1066" s="423" t="s">
        <v>255</v>
      </c>
      <c r="D1066" s="423" t="s">
        <v>21821</v>
      </c>
      <c r="E1066" s="427"/>
      <c r="F1066" s="427" t="s">
        <v>17996</v>
      </c>
      <c r="G1066" s="423" t="s">
        <v>17107</v>
      </c>
      <c r="H1066" s="467" t="s">
        <v>8559</v>
      </c>
      <c r="I1066" s="427">
        <v>119</v>
      </c>
      <c r="J1066" s="423">
        <v>136</v>
      </c>
      <c r="K1066" s="423">
        <v>57</v>
      </c>
      <c r="L1066" s="447">
        <v>-0.125</v>
      </c>
      <c r="M1066" s="427">
        <v>142</v>
      </c>
      <c r="N1066" s="423">
        <v>21</v>
      </c>
      <c r="O1066" s="423">
        <v>1</v>
      </c>
      <c r="P1066" s="447">
        <v>5.7619047619047601</v>
      </c>
    </row>
    <row r="1067" spans="1:16" s="63" customFormat="1" ht="12" x14ac:dyDescent="0.2">
      <c r="A1067" s="427" t="s">
        <v>10659</v>
      </c>
      <c r="B1067" s="423"/>
      <c r="C1067" s="423" t="s">
        <v>372</v>
      </c>
      <c r="D1067" s="423" t="s">
        <v>20431</v>
      </c>
      <c r="E1067" s="427"/>
      <c r="F1067" s="427" t="s">
        <v>10658</v>
      </c>
      <c r="G1067" s="423" t="s">
        <v>20432</v>
      </c>
      <c r="H1067" s="467" t="s">
        <v>8559</v>
      </c>
      <c r="I1067" s="427">
        <v>119</v>
      </c>
      <c r="J1067" s="423">
        <v>81</v>
      </c>
      <c r="K1067" s="423">
        <v>79</v>
      </c>
      <c r="L1067" s="447">
        <v>0.469135802469136</v>
      </c>
      <c r="M1067" s="427">
        <v>78</v>
      </c>
      <c r="N1067" s="423">
        <v>59</v>
      </c>
      <c r="O1067" s="423">
        <v>43</v>
      </c>
      <c r="P1067" s="447">
        <v>0.322033898305085</v>
      </c>
    </row>
    <row r="1068" spans="1:16" s="63" customFormat="1" ht="12" x14ac:dyDescent="0.2">
      <c r="A1068" s="427" t="s">
        <v>13259</v>
      </c>
      <c r="B1068" s="423" t="s">
        <v>11643</v>
      </c>
      <c r="C1068" s="423" t="s">
        <v>257</v>
      </c>
      <c r="D1068" s="423" t="s">
        <v>18628</v>
      </c>
      <c r="E1068" s="427" t="s">
        <v>13258</v>
      </c>
      <c r="F1068" s="427"/>
      <c r="G1068" s="423" t="s">
        <v>19348</v>
      </c>
      <c r="H1068" s="467" t="s">
        <v>8559</v>
      </c>
      <c r="I1068" s="427">
        <v>118</v>
      </c>
      <c r="J1068" s="423">
        <v>97</v>
      </c>
      <c r="K1068" s="423">
        <v>1217</v>
      </c>
      <c r="L1068" s="447">
        <v>0.216494845360825</v>
      </c>
      <c r="M1068" s="427">
        <v>2682</v>
      </c>
      <c r="N1068" s="423">
        <v>2265</v>
      </c>
      <c r="O1068" s="423">
        <v>2090</v>
      </c>
      <c r="P1068" s="447">
        <v>0.184105960264901</v>
      </c>
    </row>
    <row r="1069" spans="1:16" s="63" customFormat="1" ht="12" x14ac:dyDescent="0.2">
      <c r="A1069" s="427" t="s">
        <v>11911</v>
      </c>
      <c r="B1069" s="423"/>
      <c r="C1069" s="423" t="s">
        <v>249</v>
      </c>
      <c r="D1069" s="423" t="s">
        <v>20959</v>
      </c>
      <c r="E1069" s="427"/>
      <c r="F1069" s="427" t="s">
        <v>11910</v>
      </c>
      <c r="G1069" s="423" t="s">
        <v>200</v>
      </c>
      <c r="H1069" s="467" t="s">
        <v>8559</v>
      </c>
      <c r="I1069" s="427">
        <v>117</v>
      </c>
      <c r="J1069" s="423">
        <v>148</v>
      </c>
      <c r="K1069" s="423">
        <v>298</v>
      </c>
      <c r="L1069" s="447">
        <v>-0.20945945945945901</v>
      </c>
      <c r="M1069" s="427">
        <v>82</v>
      </c>
      <c r="N1069" s="423">
        <v>31</v>
      </c>
      <c r="O1069" s="423">
        <v>103</v>
      </c>
      <c r="P1069" s="447">
        <v>1.6451612903225801</v>
      </c>
    </row>
    <row r="1070" spans="1:16" s="63" customFormat="1" ht="12" x14ac:dyDescent="0.2">
      <c r="A1070" s="427" t="s">
        <v>11218</v>
      </c>
      <c r="B1070" s="423"/>
      <c r="C1070" s="423" t="s">
        <v>252</v>
      </c>
      <c r="D1070" s="423" t="s">
        <v>17805</v>
      </c>
      <c r="E1070" s="427"/>
      <c r="F1070" s="427" t="s">
        <v>11217</v>
      </c>
      <c r="G1070" s="423" t="s">
        <v>18206</v>
      </c>
      <c r="H1070" s="467" t="s">
        <v>8559</v>
      </c>
      <c r="I1070" s="457">
        <v>117</v>
      </c>
      <c r="J1070" s="458">
        <v>103</v>
      </c>
      <c r="K1070" s="458">
        <v>6</v>
      </c>
      <c r="L1070" s="460">
        <v>0.13592233009708701</v>
      </c>
      <c r="M1070" s="457">
        <v>26</v>
      </c>
      <c r="N1070" s="458">
        <v>19</v>
      </c>
      <c r="O1070" s="458">
        <v>4</v>
      </c>
      <c r="P1070" s="462">
        <v>0.36842105263157898</v>
      </c>
    </row>
    <row r="1071" spans="1:16" s="63" customFormat="1" ht="12" x14ac:dyDescent="0.2">
      <c r="A1071" s="427" t="s">
        <v>11418</v>
      </c>
      <c r="B1071" s="423"/>
      <c r="C1071" s="423" t="s">
        <v>14925</v>
      </c>
      <c r="D1071" s="423" t="s">
        <v>18696</v>
      </c>
      <c r="E1071" s="427"/>
      <c r="F1071" s="427" t="s">
        <v>11417</v>
      </c>
      <c r="G1071" s="423" t="s">
        <v>18697</v>
      </c>
      <c r="H1071" s="467" t="s">
        <v>8559</v>
      </c>
      <c r="I1071" s="427">
        <v>116</v>
      </c>
      <c r="J1071" s="423">
        <v>90</v>
      </c>
      <c r="K1071" s="423">
        <v>84</v>
      </c>
      <c r="L1071" s="447">
        <v>0.28888888888888897</v>
      </c>
      <c r="M1071" s="427">
        <v>72</v>
      </c>
      <c r="N1071" s="423">
        <v>73</v>
      </c>
      <c r="O1071" s="423">
        <v>40</v>
      </c>
      <c r="P1071" s="447">
        <v>-1.3698630136986399E-2</v>
      </c>
    </row>
    <row r="1072" spans="1:16" s="63" customFormat="1" ht="12" x14ac:dyDescent="0.2">
      <c r="A1072" s="427" t="s">
        <v>17975</v>
      </c>
      <c r="B1072" s="423"/>
      <c r="C1072" s="423" t="s">
        <v>254</v>
      </c>
      <c r="D1072" s="423" t="s">
        <v>10704</v>
      </c>
      <c r="E1072" s="427"/>
      <c r="F1072" s="427" t="s">
        <v>17976</v>
      </c>
      <c r="G1072" s="423" t="s">
        <v>200</v>
      </c>
      <c r="H1072" s="467" t="s">
        <v>8559</v>
      </c>
      <c r="I1072" s="427">
        <v>116</v>
      </c>
      <c r="J1072" s="423">
        <v>112</v>
      </c>
      <c r="K1072" s="423">
        <v>92</v>
      </c>
      <c r="L1072" s="447">
        <v>3.5714285714285803E-2</v>
      </c>
      <c r="M1072" s="427">
        <v>262</v>
      </c>
      <c r="N1072" s="423">
        <v>234</v>
      </c>
      <c r="O1072" s="423">
        <v>191</v>
      </c>
      <c r="P1072" s="447">
        <v>0.11965811965812</v>
      </c>
    </row>
    <row r="1073" spans="1:16" s="63" customFormat="1" ht="12" x14ac:dyDescent="0.2">
      <c r="A1073" s="427" t="s">
        <v>11086</v>
      </c>
      <c r="B1073" s="423"/>
      <c r="C1073" s="423" t="s">
        <v>253</v>
      </c>
      <c r="D1073" s="423" t="s">
        <v>20011</v>
      </c>
      <c r="E1073" s="427"/>
      <c r="F1073" s="427" t="s">
        <v>11085</v>
      </c>
      <c r="G1073" s="423" t="s">
        <v>18760</v>
      </c>
      <c r="H1073" s="467" t="s">
        <v>8559</v>
      </c>
      <c r="I1073" s="427">
        <v>116</v>
      </c>
      <c r="J1073" s="423">
        <v>162</v>
      </c>
      <c r="K1073" s="423">
        <v>97</v>
      </c>
      <c r="L1073" s="447">
        <v>-0.28395061728395099</v>
      </c>
      <c r="M1073" s="427">
        <v>73</v>
      </c>
      <c r="N1073" s="423">
        <v>67</v>
      </c>
      <c r="O1073" s="423">
        <v>57</v>
      </c>
      <c r="P1073" s="447">
        <v>8.95522388059702E-2</v>
      </c>
    </row>
    <row r="1074" spans="1:16" s="63" customFormat="1" ht="12" x14ac:dyDescent="0.2">
      <c r="A1074" s="427" t="s">
        <v>13233</v>
      </c>
      <c r="B1074" s="423"/>
      <c r="C1074" s="423" t="s">
        <v>249</v>
      </c>
      <c r="D1074" s="423" t="s">
        <v>17056</v>
      </c>
      <c r="E1074" s="427"/>
      <c r="F1074" s="427" t="s">
        <v>13232</v>
      </c>
      <c r="G1074" s="423" t="s">
        <v>8796</v>
      </c>
      <c r="H1074" s="467" t="s">
        <v>8559</v>
      </c>
      <c r="I1074" s="427">
        <v>116</v>
      </c>
      <c r="J1074" s="423">
        <v>92</v>
      </c>
      <c r="K1074" s="423">
        <v>81</v>
      </c>
      <c r="L1074" s="447">
        <v>0.26086956521739102</v>
      </c>
      <c r="M1074" s="427">
        <v>251</v>
      </c>
      <c r="N1074" s="423">
        <v>266</v>
      </c>
      <c r="O1074" s="423">
        <v>247</v>
      </c>
      <c r="P1074" s="447">
        <v>-5.6390977443608999E-2</v>
      </c>
    </row>
    <row r="1075" spans="1:16" s="63" customFormat="1" ht="12" x14ac:dyDescent="0.2">
      <c r="A1075" s="427" t="s">
        <v>12323</v>
      </c>
      <c r="B1075" s="423"/>
      <c r="C1075" s="423" t="s">
        <v>372</v>
      </c>
      <c r="D1075" s="423" t="s">
        <v>8788</v>
      </c>
      <c r="E1075" s="427"/>
      <c r="F1075" s="427" t="s">
        <v>12322</v>
      </c>
      <c r="G1075" s="423" t="s">
        <v>223</v>
      </c>
      <c r="H1075" s="467" t="s">
        <v>8559</v>
      </c>
      <c r="I1075" s="427">
        <v>114</v>
      </c>
      <c r="J1075" s="423">
        <v>143</v>
      </c>
      <c r="K1075" s="423">
        <v>47</v>
      </c>
      <c r="L1075" s="447">
        <v>-0.20279720279720301</v>
      </c>
      <c r="M1075" s="427">
        <v>12</v>
      </c>
      <c r="N1075" s="423">
        <v>0</v>
      </c>
      <c r="O1075" s="423">
        <v>0</v>
      </c>
      <c r="P1075" s="447">
        <v>0</v>
      </c>
    </row>
    <row r="1076" spans="1:16" s="63" customFormat="1" ht="12" x14ac:dyDescent="0.2">
      <c r="A1076" s="427" t="s">
        <v>11683</v>
      </c>
      <c r="B1076" s="423" t="s">
        <v>11682</v>
      </c>
      <c r="C1076" s="423" t="s">
        <v>249</v>
      </c>
      <c r="D1076" s="423" t="s">
        <v>21697</v>
      </c>
      <c r="E1076" s="427" t="s">
        <v>11681</v>
      </c>
      <c r="F1076" s="427"/>
      <c r="G1076" s="423" t="s">
        <v>19365</v>
      </c>
      <c r="H1076" s="467" t="s">
        <v>8559</v>
      </c>
      <c r="I1076" s="427">
        <v>114</v>
      </c>
      <c r="J1076" s="423">
        <v>16652</v>
      </c>
      <c r="K1076" s="423">
        <v>2053</v>
      </c>
      <c r="L1076" s="447">
        <v>-0.99315397549843898</v>
      </c>
      <c r="M1076" s="427">
        <v>576</v>
      </c>
      <c r="N1076" s="423">
        <v>742</v>
      </c>
      <c r="O1076" s="423">
        <v>426</v>
      </c>
      <c r="P1076" s="447">
        <v>-0.22371967654986499</v>
      </c>
    </row>
    <row r="1077" spans="1:16" s="63" customFormat="1" ht="12" x14ac:dyDescent="0.2">
      <c r="A1077" s="427" t="s">
        <v>11416</v>
      </c>
      <c r="B1077" s="423"/>
      <c r="C1077" s="423" t="s">
        <v>252</v>
      </c>
      <c r="D1077" s="423" t="s">
        <v>19415</v>
      </c>
      <c r="E1077" s="427"/>
      <c r="F1077" s="427" t="s">
        <v>11415</v>
      </c>
      <c r="G1077" s="423" t="s">
        <v>19299</v>
      </c>
      <c r="H1077" s="467" t="s">
        <v>8559</v>
      </c>
      <c r="I1077" s="427">
        <v>114</v>
      </c>
      <c r="J1077" s="423">
        <v>64</v>
      </c>
      <c r="K1077" s="423">
        <v>99</v>
      </c>
      <c r="L1077" s="447">
        <v>0.78125</v>
      </c>
      <c r="M1077" s="427">
        <v>95</v>
      </c>
      <c r="N1077" s="423">
        <v>111</v>
      </c>
      <c r="O1077" s="423">
        <v>70</v>
      </c>
      <c r="P1077" s="447">
        <v>-0.144144144144144</v>
      </c>
    </row>
    <row r="1078" spans="1:16" s="63" customFormat="1" ht="12" x14ac:dyDescent="0.2">
      <c r="A1078" s="427" t="s">
        <v>11031</v>
      </c>
      <c r="B1078" s="423"/>
      <c r="C1078" s="423" t="s">
        <v>249</v>
      </c>
      <c r="D1078" s="423" t="s">
        <v>21795</v>
      </c>
      <c r="E1078" s="427"/>
      <c r="F1078" s="427" t="s">
        <v>11030</v>
      </c>
      <c r="G1078" s="423" t="s">
        <v>18209</v>
      </c>
      <c r="H1078" s="467" t="s">
        <v>8559</v>
      </c>
      <c r="I1078" s="427">
        <v>114</v>
      </c>
      <c r="J1078" s="423">
        <v>57</v>
      </c>
      <c r="K1078" s="423">
        <v>43</v>
      </c>
      <c r="L1078" s="447">
        <v>1</v>
      </c>
      <c r="M1078" s="427">
        <v>27</v>
      </c>
      <c r="N1078" s="423">
        <v>20</v>
      </c>
      <c r="O1078" s="423">
        <v>22</v>
      </c>
      <c r="P1078" s="447">
        <v>0.35</v>
      </c>
    </row>
    <row r="1079" spans="1:16" s="63" customFormat="1" ht="12" x14ac:dyDescent="0.2">
      <c r="A1079" s="427" t="s">
        <v>10912</v>
      </c>
      <c r="B1079" s="423"/>
      <c r="C1079" s="423" t="s">
        <v>14925</v>
      </c>
      <c r="D1079" s="423" t="s">
        <v>10704</v>
      </c>
      <c r="E1079" s="427"/>
      <c r="F1079" s="427" t="s">
        <v>10911</v>
      </c>
      <c r="G1079" s="423" t="s">
        <v>200</v>
      </c>
      <c r="H1079" s="467" t="s">
        <v>8559</v>
      </c>
      <c r="I1079" s="427">
        <v>114</v>
      </c>
      <c r="J1079" s="423">
        <v>118</v>
      </c>
      <c r="K1079" s="423">
        <v>127</v>
      </c>
      <c r="L1079" s="447">
        <v>-3.3898305084745797E-2</v>
      </c>
      <c r="M1079" s="427">
        <v>47</v>
      </c>
      <c r="N1079" s="423">
        <v>64</v>
      </c>
      <c r="O1079" s="423">
        <v>49</v>
      </c>
      <c r="P1079" s="447">
        <v>-0.265625</v>
      </c>
    </row>
    <row r="1080" spans="1:16" s="63" customFormat="1" ht="12" x14ac:dyDescent="0.2">
      <c r="A1080" s="427" t="s">
        <v>10645</v>
      </c>
      <c r="B1080" s="423"/>
      <c r="C1080" s="423" t="s">
        <v>255</v>
      </c>
      <c r="D1080" s="423" t="s">
        <v>17224</v>
      </c>
      <c r="E1080" s="427"/>
      <c r="F1080" s="427" t="s">
        <v>10644</v>
      </c>
      <c r="G1080" s="423" t="s">
        <v>15072</v>
      </c>
      <c r="H1080" s="467" t="s">
        <v>8559</v>
      </c>
      <c r="I1080" s="427">
        <v>114</v>
      </c>
      <c r="J1080" s="423">
        <v>103</v>
      </c>
      <c r="K1080" s="423">
        <v>36</v>
      </c>
      <c r="L1080" s="447">
        <v>0.106796116504854</v>
      </c>
      <c r="M1080" s="427">
        <v>10</v>
      </c>
      <c r="N1080" s="423">
        <v>5</v>
      </c>
      <c r="O1080" s="423">
        <v>1</v>
      </c>
      <c r="P1080" s="447">
        <v>1</v>
      </c>
    </row>
    <row r="1081" spans="1:16" s="63" customFormat="1" ht="12" x14ac:dyDescent="0.2">
      <c r="A1081" s="427" t="s">
        <v>12619</v>
      </c>
      <c r="B1081" s="423"/>
      <c r="C1081" s="423" t="s">
        <v>249</v>
      </c>
      <c r="D1081" s="423" t="s">
        <v>20782</v>
      </c>
      <c r="E1081" s="427"/>
      <c r="F1081" s="427" t="s">
        <v>12618</v>
      </c>
      <c r="G1081" s="423" t="s">
        <v>18141</v>
      </c>
      <c r="H1081" s="467" t="s">
        <v>8559</v>
      </c>
      <c r="I1081" s="427">
        <v>113</v>
      </c>
      <c r="J1081" s="423">
        <v>2</v>
      </c>
      <c r="K1081" s="423">
        <v>0</v>
      </c>
      <c r="L1081" s="447">
        <v>55.5</v>
      </c>
      <c r="M1081" s="427">
        <v>148</v>
      </c>
      <c r="N1081" s="423">
        <v>83</v>
      </c>
      <c r="O1081" s="423">
        <v>126</v>
      </c>
      <c r="P1081" s="447">
        <v>0.78313253012048201</v>
      </c>
    </row>
    <row r="1082" spans="1:16" s="63" customFormat="1" ht="12" x14ac:dyDescent="0.2">
      <c r="A1082" s="427" t="s">
        <v>14115</v>
      </c>
      <c r="B1082" s="423" t="s">
        <v>11637</v>
      </c>
      <c r="C1082" s="423" t="s">
        <v>254</v>
      </c>
      <c r="D1082" s="423" t="s">
        <v>20838</v>
      </c>
      <c r="E1082" s="427" t="s">
        <v>14114</v>
      </c>
      <c r="F1082" s="427"/>
      <c r="G1082" s="423" t="s">
        <v>19256</v>
      </c>
      <c r="H1082" s="467" t="s">
        <v>8559</v>
      </c>
      <c r="I1082" s="427">
        <v>113</v>
      </c>
      <c r="J1082" s="423">
        <v>0</v>
      </c>
      <c r="K1082" s="423">
        <v>283</v>
      </c>
      <c r="L1082" s="447">
        <v>0</v>
      </c>
      <c r="M1082" s="427">
        <v>663</v>
      </c>
      <c r="N1082" s="423">
        <v>952</v>
      </c>
      <c r="O1082" s="423">
        <v>928</v>
      </c>
      <c r="P1082" s="447">
        <v>-0.30357142857142899</v>
      </c>
    </row>
    <row r="1083" spans="1:16" s="63" customFormat="1" ht="12" x14ac:dyDescent="0.2">
      <c r="A1083" s="427" t="s">
        <v>11762</v>
      </c>
      <c r="B1083" s="423" t="s">
        <v>11662</v>
      </c>
      <c r="C1083" s="423" t="s">
        <v>252</v>
      </c>
      <c r="D1083" s="423" t="s">
        <v>18631</v>
      </c>
      <c r="E1083" s="427" t="s">
        <v>11761</v>
      </c>
      <c r="F1083" s="427"/>
      <c r="G1083" s="423" t="s">
        <v>18140</v>
      </c>
      <c r="H1083" s="467" t="s">
        <v>8559</v>
      </c>
      <c r="I1083" s="427">
        <v>113</v>
      </c>
      <c r="J1083" s="423">
        <v>63</v>
      </c>
      <c r="K1083" s="423">
        <v>48</v>
      </c>
      <c r="L1083" s="447">
        <v>0.79365079365079405</v>
      </c>
      <c r="M1083" s="427">
        <v>3202</v>
      </c>
      <c r="N1083" s="423">
        <v>2551</v>
      </c>
      <c r="O1083" s="423">
        <v>1773</v>
      </c>
      <c r="P1083" s="447">
        <v>0.255194041552332</v>
      </c>
    </row>
    <row r="1084" spans="1:16" s="63" customFormat="1" ht="12" x14ac:dyDescent="0.2">
      <c r="A1084" s="427" t="s">
        <v>11408</v>
      </c>
      <c r="B1084" s="423"/>
      <c r="C1084" s="423" t="s">
        <v>258</v>
      </c>
      <c r="D1084" s="423" t="s">
        <v>10704</v>
      </c>
      <c r="E1084" s="427"/>
      <c r="F1084" s="427" t="s">
        <v>11407</v>
      </c>
      <c r="G1084" s="423" t="s">
        <v>200</v>
      </c>
      <c r="H1084" s="467" t="s">
        <v>8559</v>
      </c>
      <c r="I1084" s="427">
        <v>113</v>
      </c>
      <c r="J1084" s="423">
        <v>54</v>
      </c>
      <c r="K1084" s="423">
        <v>71</v>
      </c>
      <c r="L1084" s="447">
        <v>1.0925925925925899</v>
      </c>
      <c r="M1084" s="427">
        <v>41</v>
      </c>
      <c r="N1084" s="423">
        <v>48</v>
      </c>
      <c r="O1084" s="423">
        <v>31</v>
      </c>
      <c r="P1084" s="447">
        <v>-0.14583333333333301</v>
      </c>
    </row>
    <row r="1085" spans="1:16" s="63" customFormat="1" ht="12" x14ac:dyDescent="0.2">
      <c r="A1085" s="427" t="s">
        <v>11329</v>
      </c>
      <c r="B1085" s="423"/>
      <c r="C1085" s="423" t="s">
        <v>254</v>
      </c>
      <c r="D1085" s="423" t="s">
        <v>17057</v>
      </c>
      <c r="E1085" s="427"/>
      <c r="F1085" s="427" t="s">
        <v>11328</v>
      </c>
      <c r="G1085" s="423" t="s">
        <v>19225</v>
      </c>
      <c r="H1085" s="467" t="s">
        <v>8559</v>
      </c>
      <c r="I1085" s="427">
        <v>113</v>
      </c>
      <c r="J1085" s="423">
        <v>103</v>
      </c>
      <c r="K1085" s="423">
        <v>102</v>
      </c>
      <c r="L1085" s="447">
        <v>9.7087378640776698E-2</v>
      </c>
      <c r="M1085" s="427">
        <v>59</v>
      </c>
      <c r="N1085" s="423">
        <v>94</v>
      </c>
      <c r="O1085" s="423">
        <v>40</v>
      </c>
      <c r="P1085" s="447">
        <v>-0.37234042553191499</v>
      </c>
    </row>
    <row r="1086" spans="1:16" s="63" customFormat="1" ht="12" x14ac:dyDescent="0.2">
      <c r="A1086" s="427" t="s">
        <v>11511</v>
      </c>
      <c r="B1086" s="423"/>
      <c r="C1086" s="423" t="s">
        <v>249</v>
      </c>
      <c r="D1086" s="423" t="s">
        <v>20601</v>
      </c>
      <c r="E1086" s="427"/>
      <c r="F1086" s="427" t="s">
        <v>11510</v>
      </c>
      <c r="G1086" s="423" t="s">
        <v>18141</v>
      </c>
      <c r="H1086" s="467" t="s">
        <v>8559</v>
      </c>
      <c r="I1086" s="427">
        <v>112</v>
      </c>
      <c r="J1086" s="423">
        <v>101</v>
      </c>
      <c r="K1086" s="423">
        <v>51</v>
      </c>
      <c r="L1086" s="447">
        <v>0.10891089108910899</v>
      </c>
      <c r="M1086" s="427">
        <v>503</v>
      </c>
      <c r="N1086" s="423">
        <v>448</v>
      </c>
      <c r="O1086" s="423">
        <v>384</v>
      </c>
      <c r="P1086" s="447">
        <v>0.122767857142857</v>
      </c>
    </row>
    <row r="1087" spans="1:16" s="63" customFormat="1" ht="12" x14ac:dyDescent="0.2">
      <c r="A1087" s="427" t="s">
        <v>13881</v>
      </c>
      <c r="B1087" s="423"/>
      <c r="C1087" s="423" t="s">
        <v>257</v>
      </c>
      <c r="D1087" s="423" t="s">
        <v>10704</v>
      </c>
      <c r="E1087" s="427"/>
      <c r="F1087" s="427" t="s">
        <v>13880</v>
      </c>
      <c r="G1087" s="423" t="s">
        <v>200</v>
      </c>
      <c r="H1087" s="467" t="s">
        <v>8559</v>
      </c>
      <c r="I1087" s="427">
        <v>112</v>
      </c>
      <c r="J1087" s="423">
        <v>84</v>
      </c>
      <c r="K1087" s="423">
        <v>83</v>
      </c>
      <c r="L1087" s="447">
        <v>0.33333333333333298</v>
      </c>
      <c r="M1087" s="427">
        <v>624</v>
      </c>
      <c r="N1087" s="423">
        <v>482</v>
      </c>
      <c r="O1087" s="423">
        <v>485</v>
      </c>
      <c r="P1087" s="447">
        <v>0.29460580912863099</v>
      </c>
    </row>
    <row r="1088" spans="1:16" s="63" customFormat="1" ht="12" x14ac:dyDescent="0.2">
      <c r="A1088" s="427" t="s">
        <v>13821</v>
      </c>
      <c r="B1088" s="423"/>
      <c r="C1088" s="423" t="s">
        <v>252</v>
      </c>
      <c r="D1088" s="423" t="s">
        <v>11498</v>
      </c>
      <c r="E1088" s="427"/>
      <c r="F1088" s="427" t="s">
        <v>13820</v>
      </c>
      <c r="G1088" s="423" t="s">
        <v>18179</v>
      </c>
      <c r="H1088" s="467" t="s">
        <v>8559</v>
      </c>
      <c r="I1088" s="427">
        <v>112</v>
      </c>
      <c r="J1088" s="423">
        <v>85</v>
      </c>
      <c r="K1088" s="423">
        <v>52</v>
      </c>
      <c r="L1088" s="447">
        <v>0.317647058823529</v>
      </c>
      <c r="M1088" s="427">
        <v>131</v>
      </c>
      <c r="N1088" s="423">
        <v>101</v>
      </c>
      <c r="O1088" s="423">
        <v>65</v>
      </c>
      <c r="P1088" s="447">
        <v>0.29702970297029702</v>
      </c>
    </row>
    <row r="1089" spans="1:16" s="63" customFormat="1" ht="12" x14ac:dyDescent="0.2">
      <c r="A1089" s="427" t="s">
        <v>13055</v>
      </c>
      <c r="B1089" s="423"/>
      <c r="C1089" s="423" t="s">
        <v>14925</v>
      </c>
      <c r="D1089" s="423" t="s">
        <v>21193</v>
      </c>
      <c r="E1089" s="427"/>
      <c r="F1089" s="427" t="s">
        <v>13054</v>
      </c>
      <c r="G1089" s="423" t="s">
        <v>18213</v>
      </c>
      <c r="H1089" s="467" t="s">
        <v>8559</v>
      </c>
      <c r="I1089" s="427">
        <v>112</v>
      </c>
      <c r="J1089" s="423">
        <v>57</v>
      </c>
      <c r="K1089" s="423">
        <v>109</v>
      </c>
      <c r="L1089" s="447">
        <v>0.96491228070175405</v>
      </c>
      <c r="M1089" s="427">
        <v>154</v>
      </c>
      <c r="N1089" s="423">
        <v>159</v>
      </c>
      <c r="O1089" s="423">
        <v>109</v>
      </c>
      <c r="P1089" s="447">
        <v>-3.1446540880503103E-2</v>
      </c>
    </row>
    <row r="1090" spans="1:16" s="63" customFormat="1" ht="12" x14ac:dyDescent="0.2">
      <c r="A1090" s="427" t="s">
        <v>13858</v>
      </c>
      <c r="B1090" s="423"/>
      <c r="C1090" s="423" t="s">
        <v>372</v>
      </c>
      <c r="D1090" s="423" t="s">
        <v>17100</v>
      </c>
      <c r="E1090" s="427"/>
      <c r="F1090" s="427" t="s">
        <v>13857</v>
      </c>
      <c r="G1090" s="423" t="s">
        <v>18148</v>
      </c>
      <c r="H1090" s="467" t="s">
        <v>8559</v>
      </c>
      <c r="I1090" s="427">
        <v>111</v>
      </c>
      <c r="J1090" s="423">
        <v>135</v>
      </c>
      <c r="K1090" s="423">
        <v>77</v>
      </c>
      <c r="L1090" s="447">
        <v>-0.17777777777777801</v>
      </c>
      <c r="M1090" s="427">
        <v>132</v>
      </c>
      <c r="N1090" s="423">
        <v>67</v>
      </c>
      <c r="O1090" s="423">
        <v>67</v>
      </c>
      <c r="P1090" s="447">
        <v>0.97014925373134298</v>
      </c>
    </row>
    <row r="1091" spans="1:16" s="63" customFormat="1" ht="12" x14ac:dyDescent="0.2">
      <c r="A1091" s="427" t="s">
        <v>12045</v>
      </c>
      <c r="B1091" s="423"/>
      <c r="C1091" s="423" t="s">
        <v>253</v>
      </c>
      <c r="D1091" s="423" t="s">
        <v>8833</v>
      </c>
      <c r="E1091" s="427"/>
      <c r="F1091" s="427" t="s">
        <v>12044</v>
      </c>
      <c r="G1091" s="423" t="s">
        <v>208</v>
      </c>
      <c r="H1091" s="467" t="s">
        <v>8559</v>
      </c>
      <c r="I1091" s="427">
        <v>110</v>
      </c>
      <c r="J1091" s="423">
        <v>113</v>
      </c>
      <c r="K1091" s="423">
        <v>134</v>
      </c>
      <c r="L1091" s="447">
        <v>-2.6548672566371698E-2</v>
      </c>
      <c r="M1091" s="427">
        <v>120</v>
      </c>
      <c r="N1091" s="423">
        <v>89</v>
      </c>
      <c r="O1091" s="423">
        <v>86</v>
      </c>
      <c r="P1091" s="447">
        <v>0.348314606741573</v>
      </c>
    </row>
    <row r="1092" spans="1:16" s="63" customFormat="1" ht="12" x14ac:dyDescent="0.2">
      <c r="A1092" s="427" t="s">
        <v>12886</v>
      </c>
      <c r="B1092" s="423"/>
      <c r="C1092" s="423" t="s">
        <v>372</v>
      </c>
      <c r="D1092" s="423" t="s">
        <v>17467</v>
      </c>
      <c r="E1092" s="427"/>
      <c r="F1092" s="427" t="s">
        <v>12885</v>
      </c>
      <c r="G1092" s="423" t="s">
        <v>200</v>
      </c>
      <c r="H1092" s="467" t="s">
        <v>8559</v>
      </c>
      <c r="I1092" s="427">
        <v>109</v>
      </c>
      <c r="J1092" s="423">
        <v>119</v>
      </c>
      <c r="K1092" s="423">
        <v>139</v>
      </c>
      <c r="L1092" s="447">
        <v>-8.40336134453782E-2</v>
      </c>
      <c r="M1092" s="427">
        <v>42</v>
      </c>
      <c r="N1092" s="423">
        <v>43</v>
      </c>
      <c r="O1092" s="423">
        <v>34</v>
      </c>
      <c r="P1092" s="447">
        <v>-2.32558139534884E-2</v>
      </c>
    </row>
    <row r="1093" spans="1:16" s="63" customFormat="1" ht="12" x14ac:dyDescent="0.2">
      <c r="A1093" s="427" t="s">
        <v>12365</v>
      </c>
      <c r="B1093" s="423"/>
      <c r="C1093" s="423" t="s">
        <v>253</v>
      </c>
      <c r="D1093" s="423" t="s">
        <v>19740</v>
      </c>
      <c r="E1093" s="427"/>
      <c r="F1093" s="427" t="s">
        <v>12364</v>
      </c>
      <c r="G1093" s="423" t="s">
        <v>19116</v>
      </c>
      <c r="H1093" s="467" t="s">
        <v>8559</v>
      </c>
      <c r="I1093" s="427">
        <v>109</v>
      </c>
      <c r="J1093" s="423">
        <v>79</v>
      </c>
      <c r="K1093" s="423">
        <v>90</v>
      </c>
      <c r="L1093" s="447">
        <v>0.379746835443038</v>
      </c>
      <c r="M1093" s="427">
        <v>277</v>
      </c>
      <c r="N1093" s="423">
        <v>253</v>
      </c>
      <c r="O1093" s="423">
        <v>156</v>
      </c>
      <c r="P1093" s="447">
        <v>9.4861660079051294E-2</v>
      </c>
    </row>
    <row r="1094" spans="1:16" s="63" customFormat="1" ht="12" x14ac:dyDescent="0.2">
      <c r="A1094" s="427" t="s">
        <v>12635</v>
      </c>
      <c r="B1094" s="423"/>
      <c r="C1094" s="423" t="s">
        <v>249</v>
      </c>
      <c r="D1094" s="423" t="s">
        <v>17267</v>
      </c>
      <c r="E1094" s="427"/>
      <c r="F1094" s="427" t="s">
        <v>12634</v>
      </c>
      <c r="G1094" s="423" t="s">
        <v>18157</v>
      </c>
      <c r="H1094" s="467" t="s">
        <v>8559</v>
      </c>
      <c r="I1094" s="427">
        <v>108</v>
      </c>
      <c r="J1094" s="423">
        <v>15</v>
      </c>
      <c r="K1094" s="423">
        <v>17</v>
      </c>
      <c r="L1094" s="447">
        <v>6.2</v>
      </c>
      <c r="M1094" s="427">
        <v>5</v>
      </c>
      <c r="N1094" s="423">
        <v>4</v>
      </c>
      <c r="O1094" s="423">
        <v>1</v>
      </c>
      <c r="P1094" s="447">
        <v>0.25</v>
      </c>
    </row>
    <row r="1095" spans="1:16" s="63" customFormat="1" ht="12" x14ac:dyDescent="0.2">
      <c r="A1095" s="427" t="s">
        <v>10776</v>
      </c>
      <c r="B1095" s="423"/>
      <c r="C1095" s="423" t="s">
        <v>254</v>
      </c>
      <c r="D1095" s="423" t="s">
        <v>9089</v>
      </c>
      <c r="E1095" s="427"/>
      <c r="F1095" s="427" t="s">
        <v>10775</v>
      </c>
      <c r="G1095" s="423" t="s">
        <v>208</v>
      </c>
      <c r="H1095" s="467" t="s">
        <v>8559</v>
      </c>
      <c r="I1095" s="427">
        <v>108</v>
      </c>
      <c r="J1095" s="423">
        <v>53</v>
      </c>
      <c r="K1095" s="423">
        <v>85</v>
      </c>
      <c r="L1095" s="447">
        <v>1.0377358490566</v>
      </c>
      <c r="M1095" s="427">
        <v>4</v>
      </c>
      <c r="N1095" s="423">
        <v>2</v>
      </c>
      <c r="O1095" s="423">
        <v>3</v>
      </c>
      <c r="P1095" s="447">
        <v>1</v>
      </c>
    </row>
    <row r="1096" spans="1:16" s="63" customFormat="1" ht="12" x14ac:dyDescent="0.2">
      <c r="A1096" s="427" t="s">
        <v>13134</v>
      </c>
      <c r="B1096" s="423" t="s">
        <v>12345</v>
      </c>
      <c r="C1096" s="423" t="s">
        <v>251</v>
      </c>
      <c r="D1096" s="423" t="s">
        <v>19264</v>
      </c>
      <c r="E1096" s="427" t="s">
        <v>13133</v>
      </c>
      <c r="F1096" s="427"/>
      <c r="G1096" s="423" t="s">
        <v>19265</v>
      </c>
      <c r="H1096" s="467" t="s">
        <v>8559</v>
      </c>
      <c r="I1096" s="427">
        <v>105</v>
      </c>
      <c r="J1096" s="423">
        <v>118</v>
      </c>
      <c r="K1096" s="423">
        <v>64</v>
      </c>
      <c r="L1096" s="447">
        <v>-0.110169491525424</v>
      </c>
      <c r="M1096" s="427">
        <v>1031</v>
      </c>
      <c r="N1096" s="423">
        <v>960</v>
      </c>
      <c r="O1096" s="423">
        <v>829</v>
      </c>
      <c r="P1096" s="447">
        <v>7.3958333333333404E-2</v>
      </c>
    </row>
    <row r="1097" spans="1:16" s="63" customFormat="1" ht="12" x14ac:dyDescent="0.2">
      <c r="A1097" s="427" t="s">
        <v>13707</v>
      </c>
      <c r="B1097" s="423" t="s">
        <v>11640</v>
      </c>
      <c r="C1097" s="423" t="s">
        <v>372</v>
      </c>
      <c r="D1097" s="423" t="s">
        <v>19789</v>
      </c>
      <c r="E1097" s="427" t="s">
        <v>13706</v>
      </c>
      <c r="F1097" s="427"/>
      <c r="G1097" s="423" t="s">
        <v>19790</v>
      </c>
      <c r="H1097" s="467" t="s">
        <v>8559</v>
      </c>
      <c r="I1097" s="427">
        <v>105</v>
      </c>
      <c r="J1097" s="423">
        <v>126</v>
      </c>
      <c r="K1097" s="423">
        <v>40</v>
      </c>
      <c r="L1097" s="447">
        <v>-0.16666666666666699</v>
      </c>
      <c r="M1097" s="427">
        <v>7015</v>
      </c>
      <c r="N1097" s="423">
        <v>6475</v>
      </c>
      <c r="O1097" s="423">
        <v>5263</v>
      </c>
      <c r="P1097" s="447">
        <v>8.3397683397683497E-2</v>
      </c>
    </row>
    <row r="1098" spans="1:16" s="63" customFormat="1" ht="12" x14ac:dyDescent="0.2">
      <c r="A1098" s="427" t="s">
        <v>11770</v>
      </c>
      <c r="B1098" s="423" t="s">
        <v>11643</v>
      </c>
      <c r="C1098" s="423" t="s">
        <v>257</v>
      </c>
      <c r="D1098" s="423" t="s">
        <v>19349</v>
      </c>
      <c r="E1098" s="427" t="s">
        <v>11769</v>
      </c>
      <c r="F1098" s="427"/>
      <c r="G1098" s="423" t="s">
        <v>19350</v>
      </c>
      <c r="H1098" s="467" t="s">
        <v>8559</v>
      </c>
      <c r="I1098" s="427">
        <v>105</v>
      </c>
      <c r="J1098" s="423">
        <v>52</v>
      </c>
      <c r="K1098" s="423">
        <v>84</v>
      </c>
      <c r="L1098" s="447">
        <v>1.0192307692307701</v>
      </c>
      <c r="M1098" s="427">
        <v>172</v>
      </c>
      <c r="N1098" s="423">
        <v>227</v>
      </c>
      <c r="O1098" s="423">
        <v>181</v>
      </c>
      <c r="P1098" s="447">
        <v>-0.24229074889867799</v>
      </c>
    </row>
    <row r="1099" spans="1:16" s="63" customFormat="1" ht="12" x14ac:dyDescent="0.2">
      <c r="A1099" s="427" t="s">
        <v>13982</v>
      </c>
      <c r="B1099" s="423"/>
      <c r="C1099" s="423" t="s">
        <v>258</v>
      </c>
      <c r="D1099" s="423" t="s">
        <v>20404</v>
      </c>
      <c r="E1099" s="427"/>
      <c r="F1099" s="427" t="s">
        <v>13981</v>
      </c>
      <c r="G1099" s="423" t="s">
        <v>20405</v>
      </c>
      <c r="H1099" s="467" t="s">
        <v>8559</v>
      </c>
      <c r="I1099" s="427">
        <v>104</v>
      </c>
      <c r="J1099" s="423">
        <v>91</v>
      </c>
      <c r="K1099" s="423">
        <v>102</v>
      </c>
      <c r="L1099" s="447">
        <v>0.14285714285714299</v>
      </c>
      <c r="M1099" s="427">
        <v>79</v>
      </c>
      <c r="N1099" s="423">
        <v>81</v>
      </c>
      <c r="O1099" s="423">
        <v>56</v>
      </c>
      <c r="P1099" s="447">
        <v>-2.4691358024691398E-2</v>
      </c>
    </row>
    <row r="1100" spans="1:16" s="63" customFormat="1" ht="12" x14ac:dyDescent="0.2">
      <c r="A1100" s="427" t="s">
        <v>13237</v>
      </c>
      <c r="B1100" s="423"/>
      <c r="C1100" s="423" t="s">
        <v>14925</v>
      </c>
      <c r="D1100" s="423" t="s">
        <v>17851</v>
      </c>
      <c r="E1100" s="427"/>
      <c r="F1100" s="427" t="s">
        <v>13236</v>
      </c>
      <c r="G1100" s="423" t="s">
        <v>18213</v>
      </c>
      <c r="H1100" s="467" t="s">
        <v>8559</v>
      </c>
      <c r="I1100" s="427">
        <v>104</v>
      </c>
      <c r="J1100" s="423">
        <v>18</v>
      </c>
      <c r="K1100" s="423">
        <v>19</v>
      </c>
      <c r="L1100" s="447">
        <v>4.7777777777777803</v>
      </c>
      <c r="M1100" s="427">
        <v>401</v>
      </c>
      <c r="N1100" s="423">
        <v>325</v>
      </c>
      <c r="O1100" s="423">
        <v>230</v>
      </c>
      <c r="P1100" s="447">
        <v>0.23384615384615401</v>
      </c>
    </row>
    <row r="1101" spans="1:16" s="63" customFormat="1" ht="12" x14ac:dyDescent="0.2">
      <c r="A1101" s="427" t="s">
        <v>12511</v>
      </c>
      <c r="B1101" s="423"/>
      <c r="C1101" s="423" t="s">
        <v>253</v>
      </c>
      <c r="D1101" s="423" t="s">
        <v>8788</v>
      </c>
      <c r="E1101" s="427"/>
      <c r="F1101" s="427" t="s">
        <v>12510</v>
      </c>
      <c r="G1101" s="423" t="s">
        <v>223</v>
      </c>
      <c r="H1101" s="467" t="s">
        <v>8559</v>
      </c>
      <c r="I1101" s="427">
        <v>103</v>
      </c>
      <c r="J1101" s="423">
        <v>0</v>
      </c>
      <c r="K1101" s="423">
        <v>14</v>
      </c>
      <c r="L1101" s="447">
        <v>0</v>
      </c>
      <c r="M1101" s="427">
        <v>8</v>
      </c>
      <c r="N1101" s="423">
        <v>14</v>
      </c>
      <c r="O1101" s="423">
        <v>3</v>
      </c>
      <c r="P1101" s="447">
        <v>-0.42857142857142899</v>
      </c>
    </row>
    <row r="1102" spans="1:16" s="63" customFormat="1" ht="12" x14ac:dyDescent="0.2">
      <c r="A1102" s="427" t="s">
        <v>13067</v>
      </c>
      <c r="B1102" s="423"/>
      <c r="C1102" s="423" t="s">
        <v>249</v>
      </c>
      <c r="D1102" s="423" t="s">
        <v>20013</v>
      </c>
      <c r="E1102" s="427"/>
      <c r="F1102" s="427" t="s">
        <v>13066</v>
      </c>
      <c r="G1102" s="423" t="s">
        <v>20014</v>
      </c>
      <c r="H1102" s="467" t="s">
        <v>8559</v>
      </c>
      <c r="I1102" s="427">
        <v>103</v>
      </c>
      <c r="J1102" s="423">
        <v>87</v>
      </c>
      <c r="K1102" s="423">
        <v>57</v>
      </c>
      <c r="L1102" s="447">
        <v>0.18390804597701099</v>
      </c>
      <c r="M1102" s="427">
        <v>143</v>
      </c>
      <c r="N1102" s="423">
        <v>163</v>
      </c>
      <c r="O1102" s="423">
        <v>92</v>
      </c>
      <c r="P1102" s="447">
        <v>-0.122699386503067</v>
      </c>
    </row>
    <row r="1103" spans="1:16" s="63" customFormat="1" ht="12" x14ac:dyDescent="0.2">
      <c r="A1103" s="427" t="s">
        <v>13929</v>
      </c>
      <c r="B1103" s="423"/>
      <c r="C1103" s="423" t="s">
        <v>257</v>
      </c>
      <c r="D1103" s="423" t="s">
        <v>17045</v>
      </c>
      <c r="E1103" s="427"/>
      <c r="F1103" s="427" t="s">
        <v>13928</v>
      </c>
      <c r="G1103" s="423" t="s">
        <v>18141</v>
      </c>
      <c r="H1103" s="467" t="s">
        <v>8559</v>
      </c>
      <c r="I1103" s="427">
        <v>102</v>
      </c>
      <c r="J1103" s="423">
        <v>61</v>
      </c>
      <c r="K1103" s="423">
        <v>48</v>
      </c>
      <c r="L1103" s="447">
        <v>0.67213114754098402</v>
      </c>
      <c r="M1103" s="427">
        <v>43</v>
      </c>
      <c r="N1103" s="423">
        <v>46</v>
      </c>
      <c r="O1103" s="423">
        <v>47</v>
      </c>
      <c r="P1103" s="447">
        <v>-6.5217391304347797E-2</v>
      </c>
    </row>
    <row r="1104" spans="1:16" s="63" customFormat="1" ht="12" x14ac:dyDescent="0.2">
      <c r="A1104" s="427" t="s">
        <v>10788</v>
      </c>
      <c r="B1104" s="423"/>
      <c r="C1104" s="423" t="s">
        <v>253</v>
      </c>
      <c r="D1104" s="423" t="s">
        <v>17297</v>
      </c>
      <c r="E1104" s="427"/>
      <c r="F1104" s="427" t="s">
        <v>10787</v>
      </c>
      <c r="G1104" s="423" t="s">
        <v>8957</v>
      </c>
      <c r="H1104" s="467" t="s">
        <v>8559</v>
      </c>
      <c r="I1104" s="457">
        <v>102</v>
      </c>
      <c r="J1104" s="458">
        <v>70</v>
      </c>
      <c r="K1104" s="458">
        <v>289</v>
      </c>
      <c r="L1104" s="460">
        <v>0.45714285714285702</v>
      </c>
      <c r="M1104" s="457">
        <v>94</v>
      </c>
      <c r="N1104" s="458">
        <v>89</v>
      </c>
      <c r="O1104" s="458">
        <v>54</v>
      </c>
      <c r="P1104" s="462">
        <v>5.6179775280898799E-2</v>
      </c>
    </row>
    <row r="1105" spans="1:16" s="63" customFormat="1" ht="12" x14ac:dyDescent="0.2">
      <c r="A1105" s="427" t="s">
        <v>11011</v>
      </c>
      <c r="B1105" s="423"/>
      <c r="C1105" s="423" t="s">
        <v>253</v>
      </c>
      <c r="D1105" s="423" t="s">
        <v>18773</v>
      </c>
      <c r="E1105" s="427"/>
      <c r="F1105" s="427" t="s">
        <v>11010</v>
      </c>
      <c r="G1105" s="423" t="s">
        <v>17107</v>
      </c>
      <c r="H1105" s="467" t="s">
        <v>8559</v>
      </c>
      <c r="I1105" s="427">
        <v>100</v>
      </c>
      <c r="J1105" s="423">
        <v>71</v>
      </c>
      <c r="K1105" s="423">
        <v>105</v>
      </c>
      <c r="L1105" s="447">
        <v>0.40845070422535201</v>
      </c>
      <c r="M1105" s="427">
        <v>39</v>
      </c>
      <c r="N1105" s="423">
        <v>25</v>
      </c>
      <c r="O1105" s="423">
        <v>24</v>
      </c>
      <c r="P1105" s="447">
        <v>0.56000000000000005</v>
      </c>
    </row>
    <row r="1106" spans="1:16" s="63" customFormat="1" ht="12" x14ac:dyDescent="0.2">
      <c r="A1106" s="427" t="s">
        <v>11840</v>
      </c>
      <c r="B1106" s="423" t="s">
        <v>11839</v>
      </c>
      <c r="C1106" s="423" t="s">
        <v>251</v>
      </c>
      <c r="D1106" s="423" t="s">
        <v>21666</v>
      </c>
      <c r="E1106" s="427" t="s">
        <v>11838</v>
      </c>
      <c r="F1106" s="427"/>
      <c r="G1106" s="423" t="s">
        <v>20982</v>
      </c>
      <c r="H1106" s="467" t="s">
        <v>8559</v>
      </c>
      <c r="I1106" s="427">
        <v>99</v>
      </c>
      <c r="J1106" s="423">
        <v>105</v>
      </c>
      <c r="K1106" s="423">
        <v>53</v>
      </c>
      <c r="L1106" s="447">
        <v>-5.7142857142857197E-2</v>
      </c>
      <c r="M1106" s="427">
        <v>403</v>
      </c>
      <c r="N1106" s="423">
        <v>509</v>
      </c>
      <c r="O1106" s="423">
        <v>243</v>
      </c>
      <c r="P1106" s="447">
        <v>-0.208251473477407</v>
      </c>
    </row>
    <row r="1107" spans="1:16" s="63" customFormat="1" ht="12" x14ac:dyDescent="0.2">
      <c r="A1107" s="427" t="s">
        <v>13097</v>
      </c>
      <c r="B1107" s="423" t="s">
        <v>11659</v>
      </c>
      <c r="C1107" s="423" t="s">
        <v>254</v>
      </c>
      <c r="D1107" s="423" t="s">
        <v>18664</v>
      </c>
      <c r="E1107" s="427" t="s">
        <v>13096</v>
      </c>
      <c r="F1107" s="427"/>
      <c r="G1107" s="423" t="s">
        <v>19374</v>
      </c>
      <c r="H1107" s="467" t="s">
        <v>8559</v>
      </c>
      <c r="I1107" s="427">
        <v>99</v>
      </c>
      <c r="J1107" s="423">
        <v>80</v>
      </c>
      <c r="K1107" s="423">
        <v>16</v>
      </c>
      <c r="L1107" s="447">
        <v>0.23749999999999999</v>
      </c>
      <c r="M1107" s="427">
        <v>898</v>
      </c>
      <c r="N1107" s="423">
        <v>901</v>
      </c>
      <c r="O1107" s="423">
        <v>704</v>
      </c>
      <c r="P1107" s="447">
        <v>-3.3296337402886102E-3</v>
      </c>
    </row>
    <row r="1108" spans="1:16" s="63" customFormat="1" ht="12" x14ac:dyDescent="0.2">
      <c r="A1108" s="427" t="s">
        <v>12240</v>
      </c>
      <c r="B1108" s="423" t="s">
        <v>9684</v>
      </c>
      <c r="C1108" s="423" t="s">
        <v>255</v>
      </c>
      <c r="D1108" s="423" t="s">
        <v>18535</v>
      </c>
      <c r="E1108" s="427" t="s">
        <v>12239</v>
      </c>
      <c r="F1108" s="427"/>
      <c r="G1108" s="423" t="s">
        <v>17211</v>
      </c>
      <c r="H1108" s="467" t="s">
        <v>8559</v>
      </c>
      <c r="I1108" s="427">
        <v>98</v>
      </c>
      <c r="J1108" s="423">
        <v>50</v>
      </c>
      <c r="K1108" s="423">
        <v>54</v>
      </c>
      <c r="L1108" s="447">
        <v>0.96</v>
      </c>
      <c r="M1108" s="427">
        <v>14</v>
      </c>
      <c r="N1108" s="423">
        <v>11</v>
      </c>
      <c r="O1108" s="423">
        <v>5</v>
      </c>
      <c r="P1108" s="447">
        <v>0.27272727272727298</v>
      </c>
    </row>
    <row r="1109" spans="1:16" s="63" customFormat="1" ht="12" x14ac:dyDescent="0.2">
      <c r="A1109" s="427" t="s">
        <v>12077</v>
      </c>
      <c r="B1109" s="423"/>
      <c r="C1109" s="423" t="s">
        <v>14925</v>
      </c>
      <c r="D1109" s="423" t="s">
        <v>18567</v>
      </c>
      <c r="E1109" s="427"/>
      <c r="F1109" s="427" t="s">
        <v>12076</v>
      </c>
      <c r="G1109" s="423" t="s">
        <v>18213</v>
      </c>
      <c r="H1109" s="467" t="s">
        <v>8559</v>
      </c>
      <c r="I1109" s="427">
        <v>98</v>
      </c>
      <c r="J1109" s="423">
        <v>109</v>
      </c>
      <c r="K1109" s="423">
        <v>93</v>
      </c>
      <c r="L1109" s="447">
        <v>-0.100917431192661</v>
      </c>
      <c r="M1109" s="427">
        <v>92</v>
      </c>
      <c r="N1109" s="423">
        <v>137</v>
      </c>
      <c r="O1109" s="423">
        <v>73</v>
      </c>
      <c r="P1109" s="447">
        <v>-0.32846715328467202</v>
      </c>
    </row>
    <row r="1110" spans="1:16" s="63" customFormat="1" ht="12" x14ac:dyDescent="0.2">
      <c r="A1110" s="427" t="s">
        <v>11196</v>
      </c>
      <c r="B1110" s="423"/>
      <c r="C1110" s="423" t="s">
        <v>249</v>
      </c>
      <c r="D1110" s="423" t="s">
        <v>21131</v>
      </c>
      <c r="E1110" s="427"/>
      <c r="F1110" s="427" t="s">
        <v>11195</v>
      </c>
      <c r="G1110" s="423" t="s">
        <v>19214</v>
      </c>
      <c r="H1110" s="467" t="s">
        <v>8559</v>
      </c>
      <c r="I1110" s="427">
        <v>98</v>
      </c>
      <c r="J1110" s="423">
        <v>120</v>
      </c>
      <c r="K1110" s="423">
        <v>98</v>
      </c>
      <c r="L1110" s="447">
        <v>-0.18333333333333299</v>
      </c>
      <c r="M1110" s="427">
        <v>117</v>
      </c>
      <c r="N1110" s="423">
        <v>116</v>
      </c>
      <c r="O1110" s="423">
        <v>73</v>
      </c>
      <c r="P1110" s="447">
        <v>8.6206896551723807E-3</v>
      </c>
    </row>
    <row r="1111" spans="1:16" s="63" customFormat="1" ht="12" x14ac:dyDescent="0.2">
      <c r="A1111" s="427" t="s">
        <v>10823</v>
      </c>
      <c r="B1111" s="423"/>
      <c r="C1111" s="423" t="s">
        <v>253</v>
      </c>
      <c r="D1111" s="423" t="s">
        <v>8959</v>
      </c>
      <c r="E1111" s="427"/>
      <c r="F1111" s="427" t="s">
        <v>10822</v>
      </c>
      <c r="G1111" s="423" t="s">
        <v>8957</v>
      </c>
      <c r="H1111" s="467" t="s">
        <v>8559</v>
      </c>
      <c r="I1111" s="427">
        <v>98</v>
      </c>
      <c r="J1111" s="423">
        <v>232</v>
      </c>
      <c r="K1111" s="423">
        <v>86</v>
      </c>
      <c r="L1111" s="447">
        <v>-0.57758620689655205</v>
      </c>
      <c r="M1111" s="427">
        <v>31</v>
      </c>
      <c r="N1111" s="423">
        <v>44</v>
      </c>
      <c r="O1111" s="423">
        <v>28</v>
      </c>
      <c r="P1111" s="447">
        <v>-0.29545454545454503</v>
      </c>
    </row>
    <row r="1112" spans="1:16" s="63" customFormat="1" ht="12" x14ac:dyDescent="0.2">
      <c r="A1112" s="427" t="s">
        <v>12567</v>
      </c>
      <c r="B1112" s="423"/>
      <c r="C1112" s="423" t="s">
        <v>249</v>
      </c>
      <c r="D1112" s="423" t="s">
        <v>20785</v>
      </c>
      <c r="E1112" s="427"/>
      <c r="F1112" s="427" t="s">
        <v>12566</v>
      </c>
      <c r="G1112" s="423" t="s">
        <v>19216</v>
      </c>
      <c r="H1112" s="467" t="s">
        <v>8559</v>
      </c>
      <c r="I1112" s="427">
        <v>97</v>
      </c>
      <c r="J1112" s="423">
        <v>78</v>
      </c>
      <c r="K1112" s="423">
        <v>71</v>
      </c>
      <c r="L1112" s="447">
        <v>0.243589743589744</v>
      </c>
      <c r="M1112" s="427">
        <v>97</v>
      </c>
      <c r="N1112" s="423">
        <v>123</v>
      </c>
      <c r="O1112" s="423">
        <v>94</v>
      </c>
      <c r="P1112" s="447">
        <v>-0.211382113821138</v>
      </c>
    </row>
    <row r="1113" spans="1:16" s="63" customFormat="1" ht="12" x14ac:dyDescent="0.2">
      <c r="A1113" s="427" t="s">
        <v>13284</v>
      </c>
      <c r="B1113" s="423" t="s">
        <v>11687</v>
      </c>
      <c r="C1113" s="423" t="s">
        <v>251</v>
      </c>
      <c r="D1113" s="423" t="s">
        <v>20828</v>
      </c>
      <c r="E1113" s="427" t="s">
        <v>13283</v>
      </c>
      <c r="F1113" s="427"/>
      <c r="G1113" s="423" t="s">
        <v>20829</v>
      </c>
      <c r="H1113" s="467" t="s">
        <v>8559</v>
      </c>
      <c r="I1113" s="427">
        <v>97</v>
      </c>
      <c r="J1113" s="423">
        <v>72</v>
      </c>
      <c r="K1113" s="423">
        <v>46</v>
      </c>
      <c r="L1113" s="447">
        <v>0.34722222222222199</v>
      </c>
      <c r="M1113" s="427">
        <v>366</v>
      </c>
      <c r="N1113" s="423">
        <v>354</v>
      </c>
      <c r="O1113" s="423">
        <v>260</v>
      </c>
      <c r="P1113" s="447">
        <v>3.38983050847457E-2</v>
      </c>
    </row>
    <row r="1114" spans="1:16" s="63" customFormat="1" ht="12" x14ac:dyDescent="0.2">
      <c r="A1114" s="427" t="s">
        <v>17230</v>
      </c>
      <c r="B1114" s="423" t="s">
        <v>9343</v>
      </c>
      <c r="C1114" s="423" t="s">
        <v>252</v>
      </c>
      <c r="D1114" s="423" t="s">
        <v>17945</v>
      </c>
      <c r="E1114" s="427" t="s">
        <v>17231</v>
      </c>
      <c r="F1114" s="427"/>
      <c r="G1114" s="423" t="s">
        <v>18140</v>
      </c>
      <c r="H1114" s="467" t="s">
        <v>8559</v>
      </c>
      <c r="I1114" s="427">
        <v>97</v>
      </c>
      <c r="J1114" s="423">
        <v>76</v>
      </c>
      <c r="K1114" s="423">
        <v>39</v>
      </c>
      <c r="L1114" s="447">
        <v>0.27631578947368401</v>
      </c>
      <c r="M1114" s="427">
        <v>115</v>
      </c>
      <c r="N1114" s="423">
        <v>91</v>
      </c>
      <c r="O1114" s="423">
        <v>68</v>
      </c>
      <c r="P1114" s="447">
        <v>0.26373626373626402</v>
      </c>
    </row>
    <row r="1115" spans="1:16" s="63" customFormat="1" ht="12" x14ac:dyDescent="0.2">
      <c r="A1115" s="427" t="s">
        <v>10806</v>
      </c>
      <c r="B1115" s="423"/>
      <c r="C1115" s="423" t="s">
        <v>253</v>
      </c>
      <c r="D1115" s="423" t="s">
        <v>21183</v>
      </c>
      <c r="E1115" s="427"/>
      <c r="F1115" s="427" t="s">
        <v>10805</v>
      </c>
      <c r="G1115" s="423" t="s">
        <v>18215</v>
      </c>
      <c r="H1115" s="467" t="s">
        <v>8559</v>
      </c>
      <c r="I1115" s="427">
        <v>97</v>
      </c>
      <c r="J1115" s="423">
        <v>127</v>
      </c>
      <c r="K1115" s="423">
        <v>81</v>
      </c>
      <c r="L1115" s="447">
        <v>-0.23622047244094499</v>
      </c>
      <c r="M1115" s="427">
        <v>89</v>
      </c>
      <c r="N1115" s="423">
        <v>98</v>
      </c>
      <c r="O1115" s="423">
        <v>77</v>
      </c>
      <c r="P1115" s="447">
        <v>-9.18367346938775E-2</v>
      </c>
    </row>
    <row r="1116" spans="1:16" s="63" customFormat="1" ht="12" x14ac:dyDescent="0.2">
      <c r="A1116" s="427" t="s">
        <v>11052</v>
      </c>
      <c r="B1116" s="423"/>
      <c r="C1116" s="423" t="s">
        <v>253</v>
      </c>
      <c r="D1116" s="423" t="s">
        <v>21791</v>
      </c>
      <c r="E1116" s="427"/>
      <c r="F1116" s="427" t="s">
        <v>11050</v>
      </c>
      <c r="G1116" s="423" t="s">
        <v>18192</v>
      </c>
      <c r="H1116" s="467" t="s">
        <v>8559</v>
      </c>
      <c r="I1116" s="427">
        <v>95</v>
      </c>
      <c r="J1116" s="423">
        <v>146</v>
      </c>
      <c r="K1116" s="423">
        <v>87</v>
      </c>
      <c r="L1116" s="447">
        <v>-0.34931506849315103</v>
      </c>
      <c r="M1116" s="427">
        <v>25</v>
      </c>
      <c r="N1116" s="423">
        <v>24</v>
      </c>
      <c r="O1116" s="423">
        <v>20</v>
      </c>
      <c r="P1116" s="447">
        <v>4.1666666666666699E-2</v>
      </c>
    </row>
    <row r="1117" spans="1:16" s="63" customFormat="1" ht="12" x14ac:dyDescent="0.2">
      <c r="A1117" s="427" t="s">
        <v>10861</v>
      </c>
      <c r="B1117" s="423"/>
      <c r="C1117" s="423" t="s">
        <v>253</v>
      </c>
      <c r="D1117" s="423" t="s">
        <v>18800</v>
      </c>
      <c r="E1117" s="427"/>
      <c r="F1117" s="427" t="s">
        <v>10860</v>
      </c>
      <c r="G1117" s="423" t="s">
        <v>8796</v>
      </c>
      <c r="H1117" s="467" t="s">
        <v>8559</v>
      </c>
      <c r="I1117" s="427">
        <v>95</v>
      </c>
      <c r="J1117" s="423">
        <v>62</v>
      </c>
      <c r="K1117" s="423">
        <v>67</v>
      </c>
      <c r="L1117" s="447">
        <v>0.532258064516129</v>
      </c>
      <c r="M1117" s="427">
        <v>45</v>
      </c>
      <c r="N1117" s="423">
        <v>34</v>
      </c>
      <c r="O1117" s="423">
        <v>23</v>
      </c>
      <c r="P1117" s="447">
        <v>0.32352941176470601</v>
      </c>
    </row>
    <row r="1118" spans="1:16" s="63" customFormat="1" ht="12" x14ac:dyDescent="0.2">
      <c r="A1118" s="427" t="s">
        <v>11931</v>
      </c>
      <c r="B1118" s="423"/>
      <c r="C1118" s="423" t="s">
        <v>263</v>
      </c>
      <c r="D1118" s="423" t="s">
        <v>17141</v>
      </c>
      <c r="E1118" s="427"/>
      <c r="F1118" s="427" t="s">
        <v>11930</v>
      </c>
      <c r="G1118" s="423" t="s">
        <v>200</v>
      </c>
      <c r="H1118" s="467" t="s">
        <v>8559</v>
      </c>
      <c r="I1118" s="427">
        <v>94</v>
      </c>
      <c r="J1118" s="423">
        <v>87</v>
      </c>
      <c r="K1118" s="423">
        <v>48</v>
      </c>
      <c r="L1118" s="447">
        <v>8.04597701149425E-2</v>
      </c>
      <c r="M1118" s="427">
        <v>101</v>
      </c>
      <c r="N1118" s="423">
        <v>98</v>
      </c>
      <c r="O1118" s="423">
        <v>93</v>
      </c>
      <c r="P1118" s="447">
        <v>3.06122448979591E-2</v>
      </c>
    </row>
    <row r="1119" spans="1:16" s="63" customFormat="1" ht="12" x14ac:dyDescent="0.2">
      <c r="A1119" s="427" t="s">
        <v>11494</v>
      </c>
      <c r="B1119" s="423"/>
      <c r="C1119" s="423" t="s">
        <v>14925</v>
      </c>
      <c r="D1119" s="423" t="s">
        <v>10952</v>
      </c>
      <c r="E1119" s="427"/>
      <c r="F1119" s="427" t="s">
        <v>11493</v>
      </c>
      <c r="G1119" s="423" t="s">
        <v>8858</v>
      </c>
      <c r="H1119" s="467" t="s">
        <v>8559</v>
      </c>
      <c r="I1119" s="427">
        <v>94</v>
      </c>
      <c r="J1119" s="423">
        <v>87</v>
      </c>
      <c r="K1119" s="423">
        <v>223</v>
      </c>
      <c r="L1119" s="447">
        <v>8.04597701149425E-2</v>
      </c>
      <c r="M1119" s="427">
        <v>21</v>
      </c>
      <c r="N1119" s="423">
        <v>15</v>
      </c>
      <c r="O1119" s="423">
        <v>12</v>
      </c>
      <c r="P1119" s="447">
        <v>0.4</v>
      </c>
    </row>
    <row r="1120" spans="1:16" s="63" customFormat="1" ht="12" x14ac:dyDescent="0.2">
      <c r="A1120" s="427" t="s">
        <v>11376</v>
      </c>
      <c r="B1120" s="423"/>
      <c r="C1120" s="423" t="s">
        <v>253</v>
      </c>
      <c r="D1120" s="423" t="s">
        <v>17309</v>
      </c>
      <c r="E1120" s="427"/>
      <c r="F1120" s="427" t="s">
        <v>11375</v>
      </c>
      <c r="G1120" s="423" t="s">
        <v>18141</v>
      </c>
      <c r="H1120" s="467" t="s">
        <v>8559</v>
      </c>
      <c r="I1120" s="427">
        <v>94</v>
      </c>
      <c r="J1120" s="423">
        <v>34</v>
      </c>
      <c r="K1120" s="423">
        <v>69</v>
      </c>
      <c r="L1120" s="447">
        <v>1.76470588235294</v>
      </c>
      <c r="M1120" s="427">
        <v>140</v>
      </c>
      <c r="N1120" s="423">
        <v>201</v>
      </c>
      <c r="O1120" s="423">
        <v>124</v>
      </c>
      <c r="P1120" s="447">
        <v>-0.30348258706467701</v>
      </c>
    </row>
    <row r="1121" spans="1:16" s="63" customFormat="1" ht="12" x14ac:dyDescent="0.2">
      <c r="A1121" s="427" t="s">
        <v>12941</v>
      </c>
      <c r="B1121" s="423"/>
      <c r="C1121" s="423" t="s">
        <v>252</v>
      </c>
      <c r="D1121" s="423" t="s">
        <v>17800</v>
      </c>
      <c r="E1121" s="427"/>
      <c r="F1121" s="427" t="s">
        <v>12940</v>
      </c>
      <c r="G1121" s="423" t="s">
        <v>18140</v>
      </c>
      <c r="H1121" s="467" t="s">
        <v>8559</v>
      </c>
      <c r="I1121" s="427">
        <v>93</v>
      </c>
      <c r="J1121" s="423">
        <v>116</v>
      </c>
      <c r="K1121" s="423">
        <v>102</v>
      </c>
      <c r="L1121" s="447">
        <v>-0.198275862068966</v>
      </c>
      <c r="M1121" s="427">
        <v>53</v>
      </c>
      <c r="N1121" s="423">
        <v>83</v>
      </c>
      <c r="O1121" s="423">
        <v>71</v>
      </c>
      <c r="P1121" s="447">
        <v>-0.36144578313253001</v>
      </c>
    </row>
    <row r="1122" spans="1:16" s="63" customFormat="1" ht="12" x14ac:dyDescent="0.2">
      <c r="A1122" s="427" t="s">
        <v>12127</v>
      </c>
      <c r="B1122" s="423" t="s">
        <v>12126</v>
      </c>
      <c r="C1122" s="423" t="s">
        <v>249</v>
      </c>
      <c r="D1122" s="423" t="s">
        <v>20911</v>
      </c>
      <c r="E1122" s="427" t="s">
        <v>12125</v>
      </c>
      <c r="F1122" s="427"/>
      <c r="G1122" s="423" t="s">
        <v>19248</v>
      </c>
      <c r="H1122" s="467" t="s">
        <v>8559</v>
      </c>
      <c r="I1122" s="427">
        <v>93</v>
      </c>
      <c r="J1122" s="423">
        <v>267</v>
      </c>
      <c r="K1122" s="423">
        <v>140</v>
      </c>
      <c r="L1122" s="447">
        <v>-0.651685393258427</v>
      </c>
      <c r="M1122" s="427">
        <v>273</v>
      </c>
      <c r="N1122" s="423">
        <v>313</v>
      </c>
      <c r="O1122" s="423">
        <v>209</v>
      </c>
      <c r="P1122" s="447">
        <v>-0.12779552715654999</v>
      </c>
    </row>
    <row r="1123" spans="1:16" s="63" customFormat="1" ht="12" x14ac:dyDescent="0.2">
      <c r="A1123" s="427" t="s">
        <v>13984</v>
      </c>
      <c r="B1123" s="423"/>
      <c r="C1123" s="423" t="s">
        <v>253</v>
      </c>
      <c r="D1123" s="423" t="s">
        <v>20340</v>
      </c>
      <c r="E1123" s="427"/>
      <c r="F1123" s="427" t="s">
        <v>13983</v>
      </c>
      <c r="G1123" s="423" t="s">
        <v>20341</v>
      </c>
      <c r="H1123" s="467" t="s">
        <v>8559</v>
      </c>
      <c r="I1123" s="427">
        <v>93</v>
      </c>
      <c r="J1123" s="423">
        <v>123</v>
      </c>
      <c r="K1123" s="423">
        <v>106</v>
      </c>
      <c r="L1123" s="447">
        <v>-0.24390243902438999</v>
      </c>
      <c r="M1123" s="427">
        <v>1310</v>
      </c>
      <c r="N1123" s="423">
        <v>1646</v>
      </c>
      <c r="O1123" s="423">
        <v>846</v>
      </c>
      <c r="P1123" s="447">
        <v>-0.20413122721749699</v>
      </c>
    </row>
    <row r="1124" spans="1:16" s="63" customFormat="1" ht="12" x14ac:dyDescent="0.2">
      <c r="A1124" s="427" t="s">
        <v>13110</v>
      </c>
      <c r="B1124" s="423" t="s">
        <v>11643</v>
      </c>
      <c r="C1124" s="423" t="s">
        <v>257</v>
      </c>
      <c r="D1124" s="423" t="s">
        <v>21679</v>
      </c>
      <c r="E1124" s="427" t="s">
        <v>13109</v>
      </c>
      <c r="F1124" s="427"/>
      <c r="G1124" s="423" t="s">
        <v>9068</v>
      </c>
      <c r="H1124" s="467" t="s">
        <v>8559</v>
      </c>
      <c r="I1124" s="427">
        <v>93</v>
      </c>
      <c r="J1124" s="423">
        <v>62</v>
      </c>
      <c r="K1124" s="423">
        <v>73</v>
      </c>
      <c r="L1124" s="447">
        <v>0.5</v>
      </c>
      <c r="M1124" s="427">
        <v>47</v>
      </c>
      <c r="N1124" s="423">
        <v>66</v>
      </c>
      <c r="O1124" s="423">
        <v>54</v>
      </c>
      <c r="P1124" s="447">
        <v>-0.28787878787878801</v>
      </c>
    </row>
    <row r="1125" spans="1:16" s="63" customFormat="1" ht="12" x14ac:dyDescent="0.2">
      <c r="A1125" s="427" t="s">
        <v>11367</v>
      </c>
      <c r="B1125" s="423"/>
      <c r="C1125" s="423" t="s">
        <v>253</v>
      </c>
      <c r="D1125" s="423" t="s">
        <v>17045</v>
      </c>
      <c r="E1125" s="427"/>
      <c r="F1125" s="427" t="s">
        <v>11366</v>
      </c>
      <c r="G1125" s="423" t="s">
        <v>18141</v>
      </c>
      <c r="H1125" s="467" t="s">
        <v>8559</v>
      </c>
      <c r="I1125" s="427">
        <v>93</v>
      </c>
      <c r="J1125" s="423">
        <v>55</v>
      </c>
      <c r="K1125" s="423">
        <v>19</v>
      </c>
      <c r="L1125" s="447">
        <v>0.69090909090909103</v>
      </c>
      <c r="M1125" s="427">
        <v>66</v>
      </c>
      <c r="N1125" s="423">
        <v>64</v>
      </c>
      <c r="O1125" s="423">
        <v>37</v>
      </c>
      <c r="P1125" s="447">
        <v>3.125E-2</v>
      </c>
    </row>
    <row r="1126" spans="1:16" s="63" customFormat="1" ht="12" x14ac:dyDescent="0.2">
      <c r="A1126" s="427" t="s">
        <v>11272</v>
      </c>
      <c r="B1126" s="423"/>
      <c r="C1126" s="423" t="s">
        <v>14925</v>
      </c>
      <c r="D1126" s="423" t="s">
        <v>19823</v>
      </c>
      <c r="E1126" s="427"/>
      <c r="F1126" s="427" t="s">
        <v>11271</v>
      </c>
      <c r="G1126" s="423" t="s">
        <v>19824</v>
      </c>
      <c r="H1126" s="467" t="s">
        <v>8559</v>
      </c>
      <c r="I1126" s="427">
        <v>93</v>
      </c>
      <c r="J1126" s="423">
        <v>92</v>
      </c>
      <c r="K1126" s="423">
        <v>87</v>
      </c>
      <c r="L1126" s="447">
        <v>1.0869565217391399E-2</v>
      </c>
      <c r="M1126" s="427">
        <v>93</v>
      </c>
      <c r="N1126" s="423">
        <v>123</v>
      </c>
      <c r="O1126" s="423">
        <v>86</v>
      </c>
      <c r="P1126" s="447">
        <v>-0.24390243902438999</v>
      </c>
    </row>
    <row r="1127" spans="1:16" s="63" customFormat="1" ht="12" x14ac:dyDescent="0.2">
      <c r="A1127" s="427" t="s">
        <v>10760</v>
      </c>
      <c r="B1127" s="423"/>
      <c r="C1127" s="423" t="s">
        <v>249</v>
      </c>
      <c r="D1127" s="423" t="s">
        <v>18822</v>
      </c>
      <c r="E1127" s="427"/>
      <c r="F1127" s="427" t="s">
        <v>10759</v>
      </c>
      <c r="G1127" s="423" t="s">
        <v>19534</v>
      </c>
      <c r="H1127" s="467" t="s">
        <v>8559</v>
      </c>
      <c r="I1127" s="427">
        <v>93</v>
      </c>
      <c r="J1127" s="423">
        <v>200</v>
      </c>
      <c r="K1127" s="423">
        <v>61</v>
      </c>
      <c r="L1127" s="447">
        <v>-0.53500000000000003</v>
      </c>
      <c r="M1127" s="427">
        <v>453</v>
      </c>
      <c r="N1127" s="423">
        <v>395</v>
      </c>
      <c r="O1127" s="423">
        <v>346</v>
      </c>
      <c r="P1127" s="447">
        <v>0.14683544303797499</v>
      </c>
    </row>
    <row r="1128" spans="1:16" s="63" customFormat="1" ht="12" x14ac:dyDescent="0.2">
      <c r="A1128" s="427" t="s">
        <v>10554</v>
      </c>
      <c r="B1128" s="423"/>
      <c r="C1128" s="423" t="s">
        <v>252</v>
      </c>
      <c r="D1128" s="423" t="s">
        <v>21209</v>
      </c>
      <c r="E1128" s="427"/>
      <c r="F1128" s="427" t="s">
        <v>10553</v>
      </c>
      <c r="G1128" s="423" t="s">
        <v>18140</v>
      </c>
      <c r="H1128" s="467" t="s">
        <v>8559</v>
      </c>
      <c r="I1128" s="427">
        <v>93</v>
      </c>
      <c r="J1128" s="423">
        <v>57</v>
      </c>
      <c r="K1128" s="423">
        <v>38</v>
      </c>
      <c r="L1128" s="447">
        <v>0.63157894736842102</v>
      </c>
      <c r="M1128" s="427">
        <v>143</v>
      </c>
      <c r="N1128" s="423">
        <v>122</v>
      </c>
      <c r="O1128" s="423">
        <v>116</v>
      </c>
      <c r="P1128" s="447">
        <v>0.17213114754098399</v>
      </c>
    </row>
    <row r="1129" spans="1:16" s="63" customFormat="1" ht="12" x14ac:dyDescent="0.2">
      <c r="A1129" s="427" t="s">
        <v>12614</v>
      </c>
      <c r="B1129" s="423"/>
      <c r="C1129" s="423" t="s">
        <v>252</v>
      </c>
      <c r="D1129" s="423" t="s">
        <v>12613</v>
      </c>
      <c r="E1129" s="427"/>
      <c r="F1129" s="427" t="s">
        <v>12612</v>
      </c>
      <c r="G1129" s="423" t="s">
        <v>213</v>
      </c>
      <c r="H1129" s="467" t="s">
        <v>8559</v>
      </c>
      <c r="I1129" s="427">
        <v>92</v>
      </c>
      <c r="J1129" s="423">
        <v>132</v>
      </c>
      <c r="K1129" s="423">
        <v>82</v>
      </c>
      <c r="L1129" s="447">
        <v>-0.30303030303030298</v>
      </c>
      <c r="M1129" s="427">
        <v>47</v>
      </c>
      <c r="N1129" s="423">
        <v>58</v>
      </c>
      <c r="O1129" s="423">
        <v>21</v>
      </c>
      <c r="P1129" s="447">
        <v>-0.18965517241379301</v>
      </c>
    </row>
    <row r="1130" spans="1:16" s="63" customFormat="1" ht="12" x14ac:dyDescent="0.2">
      <c r="A1130" s="427" t="s">
        <v>11214</v>
      </c>
      <c r="B1130" s="423"/>
      <c r="C1130" s="423" t="s">
        <v>14925</v>
      </c>
      <c r="D1130" s="423" t="s">
        <v>18731</v>
      </c>
      <c r="E1130" s="427"/>
      <c r="F1130" s="427" t="s">
        <v>11213</v>
      </c>
      <c r="G1130" s="423" t="s">
        <v>18160</v>
      </c>
      <c r="H1130" s="467" t="s">
        <v>8559</v>
      </c>
      <c r="I1130" s="427">
        <v>92</v>
      </c>
      <c r="J1130" s="423">
        <v>68</v>
      </c>
      <c r="K1130" s="423">
        <v>47</v>
      </c>
      <c r="L1130" s="447">
        <v>0.35294117647058798</v>
      </c>
      <c r="M1130" s="427">
        <v>85</v>
      </c>
      <c r="N1130" s="423">
        <v>80</v>
      </c>
      <c r="O1130" s="423">
        <v>49</v>
      </c>
      <c r="P1130" s="447">
        <v>6.25E-2</v>
      </c>
    </row>
    <row r="1131" spans="1:16" s="63" customFormat="1" ht="12" x14ac:dyDescent="0.2">
      <c r="A1131" s="427" t="s">
        <v>11870</v>
      </c>
      <c r="B1131" s="423" t="s">
        <v>11869</v>
      </c>
      <c r="C1131" s="423" t="s">
        <v>254</v>
      </c>
      <c r="D1131" s="423" t="s">
        <v>17051</v>
      </c>
      <c r="E1131" s="427" t="s">
        <v>11868</v>
      </c>
      <c r="F1131" s="427"/>
      <c r="G1131" s="423" t="s">
        <v>19283</v>
      </c>
      <c r="H1131" s="467" t="s">
        <v>8559</v>
      </c>
      <c r="I1131" s="427">
        <v>91</v>
      </c>
      <c r="J1131" s="423">
        <v>84</v>
      </c>
      <c r="K1131" s="423">
        <v>64</v>
      </c>
      <c r="L1131" s="447">
        <v>8.3333333333333301E-2</v>
      </c>
      <c r="M1131" s="427">
        <v>204</v>
      </c>
      <c r="N1131" s="423">
        <v>206</v>
      </c>
      <c r="O1131" s="423">
        <v>123</v>
      </c>
      <c r="P1131" s="447">
        <v>-9.7087378640776708E-3</v>
      </c>
    </row>
    <row r="1132" spans="1:16" s="63" customFormat="1" ht="12" x14ac:dyDescent="0.2">
      <c r="A1132" s="427" t="s">
        <v>11027</v>
      </c>
      <c r="B1132" s="423"/>
      <c r="C1132" s="423" t="s">
        <v>254</v>
      </c>
      <c r="D1132" s="423" t="s">
        <v>18397</v>
      </c>
      <c r="E1132" s="427"/>
      <c r="F1132" s="427" t="s">
        <v>11026</v>
      </c>
      <c r="G1132" s="423" t="s">
        <v>18159</v>
      </c>
      <c r="H1132" s="467" t="s">
        <v>8559</v>
      </c>
      <c r="I1132" s="427">
        <v>91</v>
      </c>
      <c r="J1132" s="423">
        <v>43</v>
      </c>
      <c r="K1132" s="423">
        <v>67</v>
      </c>
      <c r="L1132" s="447">
        <v>1.1162790697674401</v>
      </c>
      <c r="M1132" s="427">
        <v>96</v>
      </c>
      <c r="N1132" s="423">
        <v>91</v>
      </c>
      <c r="O1132" s="423">
        <v>69</v>
      </c>
      <c r="P1132" s="447">
        <v>5.4945054945055E-2</v>
      </c>
    </row>
    <row r="1133" spans="1:16" s="63" customFormat="1" ht="12" x14ac:dyDescent="0.2">
      <c r="A1133" s="427" t="s">
        <v>12137</v>
      </c>
      <c r="B1133" s="423" t="s">
        <v>9517</v>
      </c>
      <c r="C1133" s="423" t="s">
        <v>250</v>
      </c>
      <c r="D1133" s="423" t="s">
        <v>20907</v>
      </c>
      <c r="E1133" s="427" t="s">
        <v>12136</v>
      </c>
      <c r="F1133" s="427"/>
      <c r="G1133" s="423" t="s">
        <v>20908</v>
      </c>
      <c r="H1133" s="467" t="s">
        <v>8559</v>
      </c>
      <c r="I1133" s="427">
        <v>90</v>
      </c>
      <c r="J1133" s="423">
        <v>100</v>
      </c>
      <c r="K1133" s="423">
        <v>91</v>
      </c>
      <c r="L1133" s="447">
        <v>-0.1</v>
      </c>
      <c r="M1133" s="427">
        <v>112</v>
      </c>
      <c r="N1133" s="423">
        <v>69</v>
      </c>
      <c r="O1133" s="423">
        <v>50</v>
      </c>
      <c r="P1133" s="447">
        <v>0.623188405797102</v>
      </c>
    </row>
    <row r="1134" spans="1:16" s="63" customFormat="1" ht="12" x14ac:dyDescent="0.2">
      <c r="A1134" s="427" t="s">
        <v>13245</v>
      </c>
      <c r="B1134" s="423"/>
      <c r="C1134" s="423" t="s">
        <v>251</v>
      </c>
      <c r="D1134" s="423" t="s">
        <v>20196</v>
      </c>
      <c r="E1134" s="427"/>
      <c r="F1134" s="427" t="s">
        <v>13244</v>
      </c>
      <c r="G1134" s="423" t="s">
        <v>19395</v>
      </c>
      <c r="H1134" s="467" t="s">
        <v>8559</v>
      </c>
      <c r="I1134" s="427">
        <v>90</v>
      </c>
      <c r="J1134" s="423">
        <v>105</v>
      </c>
      <c r="K1134" s="423">
        <v>63</v>
      </c>
      <c r="L1134" s="447">
        <v>-0.14285714285714299</v>
      </c>
      <c r="M1134" s="427">
        <v>80</v>
      </c>
      <c r="N1134" s="423">
        <v>94</v>
      </c>
      <c r="O1134" s="423">
        <v>67</v>
      </c>
      <c r="P1134" s="447">
        <v>-0.14893617021276601</v>
      </c>
    </row>
    <row r="1135" spans="1:16" s="63" customFormat="1" ht="12" x14ac:dyDescent="0.2">
      <c r="A1135" s="427" t="s">
        <v>10855</v>
      </c>
      <c r="B1135" s="423"/>
      <c r="C1135" s="423" t="s">
        <v>252</v>
      </c>
      <c r="D1135" s="423" t="s">
        <v>18404</v>
      </c>
      <c r="E1135" s="427"/>
      <c r="F1135" s="427" t="s">
        <v>10854</v>
      </c>
      <c r="G1135" s="423" t="s">
        <v>18140</v>
      </c>
      <c r="H1135" s="467" t="s">
        <v>8559</v>
      </c>
      <c r="I1135" s="427">
        <v>90</v>
      </c>
      <c r="J1135" s="423">
        <v>46</v>
      </c>
      <c r="K1135" s="423">
        <v>77</v>
      </c>
      <c r="L1135" s="447">
        <v>0.95652173913043503</v>
      </c>
      <c r="M1135" s="427">
        <v>81</v>
      </c>
      <c r="N1135" s="423">
        <v>68</v>
      </c>
      <c r="O1135" s="423">
        <v>25</v>
      </c>
      <c r="P1135" s="447">
        <v>0.191176470588235</v>
      </c>
    </row>
    <row r="1136" spans="1:16" s="63" customFormat="1" ht="12" x14ac:dyDescent="0.2">
      <c r="A1136" s="427" t="s">
        <v>11688</v>
      </c>
      <c r="B1136" s="423" t="s">
        <v>11687</v>
      </c>
      <c r="C1136" s="423" t="s">
        <v>251</v>
      </c>
      <c r="D1136" s="423" t="s">
        <v>18648</v>
      </c>
      <c r="E1136" s="427" t="s">
        <v>11686</v>
      </c>
      <c r="F1136" s="427"/>
      <c r="G1136" s="423" t="s">
        <v>19364</v>
      </c>
      <c r="H1136" s="467" t="s">
        <v>8559</v>
      </c>
      <c r="I1136" s="427">
        <v>89</v>
      </c>
      <c r="J1136" s="423">
        <v>80</v>
      </c>
      <c r="K1136" s="423">
        <v>53</v>
      </c>
      <c r="L1136" s="447">
        <v>0.1125</v>
      </c>
      <c r="M1136" s="427">
        <v>425</v>
      </c>
      <c r="N1136" s="423">
        <v>422</v>
      </c>
      <c r="O1136" s="423">
        <v>380</v>
      </c>
      <c r="P1136" s="447">
        <v>7.1090047393365099E-3</v>
      </c>
    </row>
    <row r="1137" spans="1:16" s="63" customFormat="1" ht="12" x14ac:dyDescent="0.2">
      <c r="A1137" s="427" t="s">
        <v>12420</v>
      </c>
      <c r="B1137" s="423"/>
      <c r="C1137" s="423" t="s">
        <v>252</v>
      </c>
      <c r="D1137" s="423" t="s">
        <v>18510</v>
      </c>
      <c r="E1137" s="427"/>
      <c r="F1137" s="427" t="s">
        <v>12419</v>
      </c>
      <c r="G1137" s="423" t="s">
        <v>18140</v>
      </c>
      <c r="H1137" s="467" t="s">
        <v>8559</v>
      </c>
      <c r="I1137" s="427">
        <v>88</v>
      </c>
      <c r="J1137" s="423">
        <v>21</v>
      </c>
      <c r="K1137" s="423">
        <v>27</v>
      </c>
      <c r="L1137" s="447">
        <v>3.1904761904761898</v>
      </c>
      <c r="M1137" s="427">
        <v>618</v>
      </c>
      <c r="N1137" s="423">
        <v>512</v>
      </c>
      <c r="O1137" s="423">
        <v>323</v>
      </c>
      <c r="P1137" s="447">
        <v>0.20703125</v>
      </c>
    </row>
    <row r="1138" spans="1:16" s="63" customFormat="1" ht="12" x14ac:dyDescent="0.2">
      <c r="A1138" s="427" t="s">
        <v>11927</v>
      </c>
      <c r="B1138" s="423"/>
      <c r="C1138" s="423" t="s">
        <v>250</v>
      </c>
      <c r="D1138" s="423" t="s">
        <v>20163</v>
      </c>
      <c r="E1138" s="427"/>
      <c r="F1138" s="427" t="s">
        <v>11926</v>
      </c>
      <c r="G1138" s="423" t="s">
        <v>18597</v>
      </c>
      <c r="H1138" s="467" t="s">
        <v>8559</v>
      </c>
      <c r="I1138" s="427">
        <v>88</v>
      </c>
      <c r="J1138" s="423">
        <v>79</v>
      </c>
      <c r="K1138" s="423">
        <v>58</v>
      </c>
      <c r="L1138" s="447">
        <v>0.113924050632911</v>
      </c>
      <c r="M1138" s="427">
        <v>144</v>
      </c>
      <c r="N1138" s="423">
        <v>155</v>
      </c>
      <c r="O1138" s="423">
        <v>117</v>
      </c>
      <c r="P1138" s="447">
        <v>-7.0967741935483802E-2</v>
      </c>
    </row>
    <row r="1139" spans="1:16" s="63" customFormat="1" ht="12" x14ac:dyDescent="0.2">
      <c r="A1139" s="427" t="s">
        <v>11852</v>
      </c>
      <c r="B1139" s="423" t="s">
        <v>11662</v>
      </c>
      <c r="C1139" s="423" t="s">
        <v>252</v>
      </c>
      <c r="D1139" s="423" t="s">
        <v>17171</v>
      </c>
      <c r="E1139" s="427" t="s">
        <v>11851</v>
      </c>
      <c r="F1139" s="427"/>
      <c r="G1139" s="423" t="s">
        <v>19328</v>
      </c>
      <c r="H1139" s="467" t="s">
        <v>8559</v>
      </c>
      <c r="I1139" s="427">
        <v>88</v>
      </c>
      <c r="J1139" s="423">
        <v>80</v>
      </c>
      <c r="K1139" s="423">
        <v>74</v>
      </c>
      <c r="L1139" s="447">
        <v>0.1</v>
      </c>
      <c r="M1139" s="427">
        <v>721</v>
      </c>
      <c r="N1139" s="423">
        <v>577</v>
      </c>
      <c r="O1139" s="423">
        <v>299</v>
      </c>
      <c r="P1139" s="447">
        <v>0.24956672443674199</v>
      </c>
    </row>
    <row r="1140" spans="1:16" s="63" customFormat="1" ht="12" x14ac:dyDescent="0.2">
      <c r="A1140" s="427" t="s">
        <v>13865</v>
      </c>
      <c r="B1140" s="423" t="s">
        <v>11778</v>
      </c>
      <c r="C1140" s="423" t="s">
        <v>372</v>
      </c>
      <c r="D1140" s="423" t="s">
        <v>21671</v>
      </c>
      <c r="E1140" s="427" t="s">
        <v>13864</v>
      </c>
      <c r="F1140" s="427"/>
      <c r="G1140" s="423" t="s">
        <v>21672</v>
      </c>
      <c r="H1140" s="467" t="s">
        <v>8559</v>
      </c>
      <c r="I1140" s="427">
        <v>88</v>
      </c>
      <c r="J1140" s="423">
        <v>135</v>
      </c>
      <c r="K1140" s="423">
        <v>61</v>
      </c>
      <c r="L1140" s="447">
        <v>-0.34814814814814798</v>
      </c>
      <c r="M1140" s="427">
        <v>1029</v>
      </c>
      <c r="N1140" s="423">
        <v>1071</v>
      </c>
      <c r="O1140" s="423">
        <v>767</v>
      </c>
      <c r="P1140" s="447">
        <v>-3.9215686274509803E-2</v>
      </c>
    </row>
    <row r="1141" spans="1:16" s="63" customFormat="1" ht="12" x14ac:dyDescent="0.2">
      <c r="A1141" s="427" t="s">
        <v>10562</v>
      </c>
      <c r="B1141" s="423"/>
      <c r="C1141" s="423" t="s">
        <v>371</v>
      </c>
      <c r="D1141" s="423" t="s">
        <v>17277</v>
      </c>
      <c r="E1141" s="427"/>
      <c r="F1141" s="427" t="s">
        <v>10561</v>
      </c>
      <c r="G1141" s="423" t="s">
        <v>18141</v>
      </c>
      <c r="H1141" s="467" t="s">
        <v>8559</v>
      </c>
      <c r="I1141" s="427">
        <v>88</v>
      </c>
      <c r="J1141" s="423">
        <v>69</v>
      </c>
      <c r="K1141" s="423">
        <v>96</v>
      </c>
      <c r="L1141" s="447">
        <v>0.27536231884057999</v>
      </c>
      <c r="M1141" s="427">
        <v>12</v>
      </c>
      <c r="N1141" s="423">
        <v>12</v>
      </c>
      <c r="O1141" s="423">
        <v>7</v>
      </c>
      <c r="P1141" s="447">
        <v>0</v>
      </c>
    </row>
    <row r="1142" spans="1:16" s="63" customFormat="1" ht="12" x14ac:dyDescent="0.2">
      <c r="A1142" s="427" t="s">
        <v>13574</v>
      </c>
      <c r="B1142" s="423" t="s">
        <v>9219</v>
      </c>
      <c r="C1142" s="423" t="s">
        <v>249</v>
      </c>
      <c r="D1142" s="423" t="s">
        <v>20897</v>
      </c>
      <c r="E1142" s="427" t="s">
        <v>13573</v>
      </c>
      <c r="F1142" s="427"/>
      <c r="G1142" s="423" t="s">
        <v>19947</v>
      </c>
      <c r="H1142" s="467" t="s">
        <v>8559</v>
      </c>
      <c r="I1142" s="427">
        <v>87</v>
      </c>
      <c r="J1142" s="423">
        <v>69</v>
      </c>
      <c r="K1142" s="423">
        <v>55</v>
      </c>
      <c r="L1142" s="447">
        <v>0.26086956521739102</v>
      </c>
      <c r="M1142" s="427">
        <v>777</v>
      </c>
      <c r="N1142" s="423">
        <v>891</v>
      </c>
      <c r="O1142" s="423">
        <v>650</v>
      </c>
      <c r="P1142" s="447">
        <v>-0.127946127946128</v>
      </c>
    </row>
    <row r="1143" spans="1:16" s="63" customFormat="1" ht="12" x14ac:dyDescent="0.2">
      <c r="A1143" s="427" t="s">
        <v>17979</v>
      </c>
      <c r="B1143" s="423"/>
      <c r="C1143" s="423" t="s">
        <v>257</v>
      </c>
      <c r="D1143" s="423" t="s">
        <v>18483</v>
      </c>
      <c r="E1143" s="427"/>
      <c r="F1143" s="427" t="s">
        <v>17980</v>
      </c>
      <c r="G1143" s="423" t="s">
        <v>19189</v>
      </c>
      <c r="H1143" s="467" t="s">
        <v>8559</v>
      </c>
      <c r="I1143" s="427">
        <v>87</v>
      </c>
      <c r="J1143" s="423">
        <v>71</v>
      </c>
      <c r="K1143" s="423">
        <v>59</v>
      </c>
      <c r="L1143" s="447">
        <v>0.22535211267605601</v>
      </c>
      <c r="M1143" s="427">
        <v>290</v>
      </c>
      <c r="N1143" s="423">
        <v>246</v>
      </c>
      <c r="O1143" s="423">
        <v>197</v>
      </c>
      <c r="P1143" s="447">
        <v>0.17886178861788599</v>
      </c>
    </row>
    <row r="1144" spans="1:16" s="63" customFormat="1" ht="12" x14ac:dyDescent="0.2">
      <c r="A1144" s="427" t="s">
        <v>13608</v>
      </c>
      <c r="B1144" s="423"/>
      <c r="C1144" s="423" t="s">
        <v>371</v>
      </c>
      <c r="D1144" s="423" t="s">
        <v>18411</v>
      </c>
      <c r="E1144" s="427"/>
      <c r="F1144" s="427" t="s">
        <v>13607</v>
      </c>
      <c r="G1144" s="423" t="s">
        <v>19541</v>
      </c>
      <c r="H1144" s="467" t="s">
        <v>8559</v>
      </c>
      <c r="I1144" s="427">
        <v>87</v>
      </c>
      <c r="J1144" s="423">
        <v>67</v>
      </c>
      <c r="K1144" s="423">
        <v>52</v>
      </c>
      <c r="L1144" s="447">
        <v>0.29850746268656703</v>
      </c>
      <c r="M1144" s="427">
        <v>165</v>
      </c>
      <c r="N1144" s="423">
        <v>214</v>
      </c>
      <c r="O1144" s="423">
        <v>154</v>
      </c>
      <c r="P1144" s="447">
        <v>-0.22897196261682201</v>
      </c>
    </row>
    <row r="1145" spans="1:16" s="63" customFormat="1" ht="12" x14ac:dyDescent="0.2">
      <c r="A1145" s="427" t="s">
        <v>10863</v>
      </c>
      <c r="B1145" s="423"/>
      <c r="C1145" s="423" t="s">
        <v>252</v>
      </c>
      <c r="D1145" s="423" t="s">
        <v>18379</v>
      </c>
      <c r="E1145" s="427"/>
      <c r="F1145" s="427" t="s">
        <v>10862</v>
      </c>
      <c r="G1145" s="423" t="s">
        <v>18185</v>
      </c>
      <c r="H1145" s="467" t="s">
        <v>8559</v>
      </c>
      <c r="I1145" s="427">
        <v>86</v>
      </c>
      <c r="J1145" s="423">
        <v>114</v>
      </c>
      <c r="K1145" s="423">
        <v>84</v>
      </c>
      <c r="L1145" s="447">
        <v>-0.24561403508771901</v>
      </c>
      <c r="M1145" s="427">
        <v>203</v>
      </c>
      <c r="N1145" s="423">
        <v>156</v>
      </c>
      <c r="O1145" s="423">
        <v>134</v>
      </c>
      <c r="P1145" s="447">
        <v>0.30128205128205099</v>
      </c>
    </row>
    <row r="1146" spans="1:16" s="63" customFormat="1" ht="12" x14ac:dyDescent="0.2">
      <c r="A1146" s="427" t="s">
        <v>11899</v>
      </c>
      <c r="B1146" s="423"/>
      <c r="C1146" s="423" t="s">
        <v>257</v>
      </c>
      <c r="D1146" s="423" t="s">
        <v>8833</v>
      </c>
      <c r="E1146" s="427"/>
      <c r="F1146" s="427" t="s">
        <v>11898</v>
      </c>
      <c r="G1146" s="423" t="s">
        <v>208</v>
      </c>
      <c r="H1146" s="467" t="s">
        <v>8559</v>
      </c>
      <c r="I1146" s="427">
        <v>85</v>
      </c>
      <c r="J1146" s="423">
        <v>47</v>
      </c>
      <c r="K1146" s="423">
        <v>30</v>
      </c>
      <c r="L1146" s="447">
        <v>0.80851063829787195</v>
      </c>
      <c r="M1146" s="427">
        <v>42</v>
      </c>
      <c r="N1146" s="423">
        <v>27</v>
      </c>
      <c r="O1146" s="423">
        <v>17</v>
      </c>
      <c r="P1146" s="447">
        <v>0.55555555555555602</v>
      </c>
    </row>
    <row r="1147" spans="1:16" s="63" customFormat="1" ht="12" x14ac:dyDescent="0.2">
      <c r="A1147" s="427" t="s">
        <v>13083</v>
      </c>
      <c r="B1147" s="423"/>
      <c r="C1147" s="423" t="s">
        <v>257</v>
      </c>
      <c r="D1147" s="423" t="s">
        <v>19423</v>
      </c>
      <c r="E1147" s="427"/>
      <c r="F1147" s="427" t="s">
        <v>13082</v>
      </c>
      <c r="G1147" s="423" t="s">
        <v>10811</v>
      </c>
      <c r="H1147" s="467" t="s">
        <v>8559</v>
      </c>
      <c r="I1147" s="427">
        <v>85</v>
      </c>
      <c r="J1147" s="423">
        <v>57</v>
      </c>
      <c r="K1147" s="423">
        <v>20</v>
      </c>
      <c r="L1147" s="447">
        <v>0.49122807017543901</v>
      </c>
      <c r="M1147" s="427">
        <v>40</v>
      </c>
      <c r="N1147" s="423">
        <v>53</v>
      </c>
      <c r="O1147" s="423">
        <v>28</v>
      </c>
      <c r="P1147" s="447">
        <v>-0.245283018867924</v>
      </c>
    </row>
    <row r="1148" spans="1:16" s="63" customFormat="1" ht="12" x14ac:dyDescent="0.2">
      <c r="A1148" s="427" t="s">
        <v>12033</v>
      </c>
      <c r="B1148" s="423"/>
      <c r="C1148" s="423" t="s">
        <v>249</v>
      </c>
      <c r="D1148" s="423" t="s">
        <v>19957</v>
      </c>
      <c r="E1148" s="427"/>
      <c r="F1148" s="427" t="s">
        <v>12032</v>
      </c>
      <c r="G1148" s="423" t="s">
        <v>19958</v>
      </c>
      <c r="H1148" s="467" t="s">
        <v>8559</v>
      </c>
      <c r="I1148" s="427">
        <v>83</v>
      </c>
      <c r="J1148" s="423">
        <v>56</v>
      </c>
      <c r="K1148" s="423">
        <v>48</v>
      </c>
      <c r="L1148" s="447">
        <v>0.48214285714285698</v>
      </c>
      <c r="M1148" s="427">
        <v>60</v>
      </c>
      <c r="N1148" s="423">
        <v>63</v>
      </c>
      <c r="O1148" s="423">
        <v>45</v>
      </c>
      <c r="P1148" s="447">
        <v>-4.76190476190477E-2</v>
      </c>
    </row>
    <row r="1149" spans="1:16" s="63" customFormat="1" ht="12" x14ac:dyDescent="0.2">
      <c r="A1149" s="427" t="s">
        <v>11905</v>
      </c>
      <c r="B1149" s="423"/>
      <c r="C1149" s="423" t="s">
        <v>252</v>
      </c>
      <c r="D1149" s="423" t="s">
        <v>19966</v>
      </c>
      <c r="E1149" s="427"/>
      <c r="F1149" s="427" t="s">
        <v>11904</v>
      </c>
      <c r="G1149" s="423" t="s">
        <v>20166</v>
      </c>
      <c r="H1149" s="467" t="s">
        <v>8559</v>
      </c>
      <c r="I1149" s="427">
        <v>83</v>
      </c>
      <c r="J1149" s="423">
        <v>38</v>
      </c>
      <c r="K1149" s="423">
        <v>38</v>
      </c>
      <c r="L1149" s="447">
        <v>1.18421052631579</v>
      </c>
      <c r="M1149" s="427">
        <v>38</v>
      </c>
      <c r="N1149" s="423">
        <v>37</v>
      </c>
      <c r="O1149" s="423">
        <v>29</v>
      </c>
      <c r="P1149" s="447">
        <v>2.7027027027027001E-2</v>
      </c>
    </row>
    <row r="1150" spans="1:16" s="63" customFormat="1" ht="12" x14ac:dyDescent="0.2">
      <c r="A1150" s="427" t="s">
        <v>11826</v>
      </c>
      <c r="B1150" s="423" t="s">
        <v>9516</v>
      </c>
      <c r="C1150" s="423" t="s">
        <v>252</v>
      </c>
      <c r="D1150" s="423" t="s">
        <v>17868</v>
      </c>
      <c r="E1150" s="427" t="s">
        <v>11825</v>
      </c>
      <c r="F1150" s="427"/>
      <c r="G1150" s="423" t="s">
        <v>18191</v>
      </c>
      <c r="H1150" s="467" t="s">
        <v>8559</v>
      </c>
      <c r="I1150" s="427">
        <v>83</v>
      </c>
      <c r="J1150" s="423">
        <v>77</v>
      </c>
      <c r="K1150" s="423">
        <v>72</v>
      </c>
      <c r="L1150" s="447">
        <v>7.7922077922078004E-2</v>
      </c>
      <c r="M1150" s="427">
        <v>291</v>
      </c>
      <c r="N1150" s="423">
        <v>313</v>
      </c>
      <c r="O1150" s="423">
        <v>170</v>
      </c>
      <c r="P1150" s="447">
        <v>-7.0287539936102303E-2</v>
      </c>
    </row>
    <row r="1151" spans="1:16" s="63" customFormat="1" ht="12" x14ac:dyDescent="0.2">
      <c r="A1151" s="427" t="s">
        <v>12571</v>
      </c>
      <c r="B1151" s="423"/>
      <c r="C1151" s="423" t="s">
        <v>250</v>
      </c>
      <c r="D1151" s="423" t="s">
        <v>17692</v>
      </c>
      <c r="E1151" s="427"/>
      <c r="F1151" s="427" t="s">
        <v>12570</v>
      </c>
      <c r="G1151" s="423" t="s">
        <v>18163</v>
      </c>
      <c r="H1151" s="467" t="s">
        <v>8559</v>
      </c>
      <c r="I1151" s="427">
        <v>82</v>
      </c>
      <c r="J1151" s="423">
        <v>25</v>
      </c>
      <c r="K1151" s="423">
        <v>19</v>
      </c>
      <c r="L1151" s="447">
        <v>2.2799999999999998</v>
      </c>
      <c r="M1151" s="427">
        <v>262</v>
      </c>
      <c r="N1151" s="423">
        <v>159</v>
      </c>
      <c r="O1151" s="423">
        <v>68</v>
      </c>
      <c r="P1151" s="447">
        <v>0.64779874213836497</v>
      </c>
    </row>
    <row r="1152" spans="1:16" s="63" customFormat="1" ht="12" x14ac:dyDescent="0.2">
      <c r="A1152" s="427" t="s">
        <v>12449</v>
      </c>
      <c r="B1152" s="423"/>
      <c r="C1152" s="423" t="s">
        <v>371</v>
      </c>
      <c r="D1152" s="423" t="s">
        <v>20796</v>
      </c>
      <c r="E1152" s="427"/>
      <c r="F1152" s="427" t="s">
        <v>12448</v>
      </c>
      <c r="G1152" s="423" t="s">
        <v>20797</v>
      </c>
      <c r="H1152" s="467" t="s">
        <v>8559</v>
      </c>
      <c r="I1152" s="427">
        <v>82</v>
      </c>
      <c r="J1152" s="423">
        <v>40</v>
      </c>
      <c r="K1152" s="423">
        <v>0</v>
      </c>
      <c r="L1152" s="447">
        <v>1.05</v>
      </c>
      <c r="M1152" s="427">
        <v>42</v>
      </c>
      <c r="N1152" s="423">
        <v>33</v>
      </c>
      <c r="O1152" s="423">
        <v>27</v>
      </c>
      <c r="P1152" s="447">
        <v>0.27272727272727298</v>
      </c>
    </row>
    <row r="1153" spans="1:16" s="63" customFormat="1" ht="12" x14ac:dyDescent="0.2">
      <c r="A1153" s="427" t="s">
        <v>11463</v>
      </c>
      <c r="B1153" s="423"/>
      <c r="C1153" s="423" t="s">
        <v>251</v>
      </c>
      <c r="D1153" s="423" t="s">
        <v>10927</v>
      </c>
      <c r="E1153" s="427"/>
      <c r="F1153" s="427" t="s">
        <v>11462</v>
      </c>
      <c r="G1153" s="423" t="s">
        <v>208</v>
      </c>
      <c r="H1153" s="467" t="s">
        <v>8559</v>
      </c>
      <c r="I1153" s="427">
        <v>82</v>
      </c>
      <c r="J1153" s="423">
        <v>123</v>
      </c>
      <c r="K1153" s="423">
        <v>109</v>
      </c>
      <c r="L1153" s="447">
        <v>-0.33333333333333298</v>
      </c>
      <c r="M1153" s="427">
        <v>51</v>
      </c>
      <c r="N1153" s="423">
        <v>58</v>
      </c>
      <c r="O1153" s="423">
        <v>65</v>
      </c>
      <c r="P1153" s="447">
        <v>-0.12068965517241401</v>
      </c>
    </row>
    <row r="1154" spans="1:16" s="63" customFormat="1" ht="12" x14ac:dyDescent="0.2">
      <c r="A1154" s="427" t="s">
        <v>10948</v>
      </c>
      <c r="B1154" s="423"/>
      <c r="C1154" s="423" t="s">
        <v>14925</v>
      </c>
      <c r="D1154" s="423" t="s">
        <v>21161</v>
      </c>
      <c r="E1154" s="427"/>
      <c r="F1154" s="427" t="s">
        <v>10947</v>
      </c>
      <c r="G1154" s="423" t="s">
        <v>18786</v>
      </c>
      <c r="H1154" s="467" t="s">
        <v>8559</v>
      </c>
      <c r="I1154" s="427">
        <v>82</v>
      </c>
      <c r="J1154" s="423">
        <v>81</v>
      </c>
      <c r="K1154" s="423">
        <v>50</v>
      </c>
      <c r="L1154" s="447">
        <v>1.2345679012345699E-2</v>
      </c>
      <c r="M1154" s="427">
        <v>90</v>
      </c>
      <c r="N1154" s="423">
        <v>108</v>
      </c>
      <c r="O1154" s="423">
        <v>81</v>
      </c>
      <c r="P1154" s="447">
        <v>-0.16666666666666699</v>
      </c>
    </row>
    <row r="1155" spans="1:16" s="63" customFormat="1" ht="12" x14ac:dyDescent="0.2">
      <c r="A1155" s="427" t="s">
        <v>12617</v>
      </c>
      <c r="B1155" s="423"/>
      <c r="C1155" s="423" t="s">
        <v>249</v>
      </c>
      <c r="D1155" s="423" t="s">
        <v>17268</v>
      </c>
      <c r="E1155" s="427"/>
      <c r="F1155" s="427" t="s">
        <v>12615</v>
      </c>
      <c r="G1155" s="423" t="s">
        <v>18151</v>
      </c>
      <c r="H1155" s="467" t="s">
        <v>8559</v>
      </c>
      <c r="I1155" s="457">
        <v>80</v>
      </c>
      <c r="J1155" s="458">
        <v>58</v>
      </c>
      <c r="K1155" s="458">
        <v>138</v>
      </c>
      <c r="L1155" s="461">
        <v>0.37931034482758602</v>
      </c>
      <c r="M1155" s="457">
        <v>46</v>
      </c>
      <c r="N1155" s="458">
        <v>53</v>
      </c>
      <c r="O1155" s="458">
        <v>68</v>
      </c>
      <c r="P1155" s="462">
        <v>-0.13207547169811301</v>
      </c>
    </row>
    <row r="1156" spans="1:16" s="63" customFormat="1" ht="12" x14ac:dyDescent="0.2">
      <c r="A1156" s="427" t="s">
        <v>12212</v>
      </c>
      <c r="B1156" s="423" t="s">
        <v>9511</v>
      </c>
      <c r="C1156" s="423" t="s">
        <v>257</v>
      </c>
      <c r="D1156" s="423" t="s">
        <v>19876</v>
      </c>
      <c r="E1156" s="427" t="s">
        <v>12211</v>
      </c>
      <c r="F1156" s="427"/>
      <c r="G1156" s="423" t="s">
        <v>9068</v>
      </c>
      <c r="H1156" s="467" t="s">
        <v>8559</v>
      </c>
      <c r="I1156" s="427">
        <v>79</v>
      </c>
      <c r="J1156" s="423">
        <v>46</v>
      </c>
      <c r="K1156" s="423">
        <v>60</v>
      </c>
      <c r="L1156" s="447">
        <v>0.71739130434782605</v>
      </c>
      <c r="M1156" s="427">
        <v>3</v>
      </c>
      <c r="N1156" s="423">
        <v>12</v>
      </c>
      <c r="O1156" s="423">
        <v>16</v>
      </c>
      <c r="P1156" s="447">
        <v>-0.75</v>
      </c>
    </row>
    <row r="1157" spans="1:16" s="63" customFormat="1" ht="12" x14ac:dyDescent="0.2">
      <c r="A1157" s="427" t="s">
        <v>11033</v>
      </c>
      <c r="B1157" s="423"/>
      <c r="C1157" s="423" t="s">
        <v>253</v>
      </c>
      <c r="D1157" s="423" t="s">
        <v>21792</v>
      </c>
      <c r="E1157" s="427"/>
      <c r="F1157" s="427" t="s">
        <v>11032</v>
      </c>
      <c r="G1157" s="423" t="s">
        <v>19378</v>
      </c>
      <c r="H1157" s="467" t="s">
        <v>8559</v>
      </c>
      <c r="I1157" s="427">
        <v>79</v>
      </c>
      <c r="J1157" s="423">
        <v>56</v>
      </c>
      <c r="K1157" s="423">
        <v>37</v>
      </c>
      <c r="L1157" s="447">
        <v>0.41071428571428598</v>
      </c>
      <c r="M1157" s="427">
        <v>235</v>
      </c>
      <c r="N1157" s="423">
        <v>248</v>
      </c>
      <c r="O1157" s="423">
        <v>132</v>
      </c>
      <c r="P1157" s="447">
        <v>-5.2419354838709603E-2</v>
      </c>
    </row>
    <row r="1158" spans="1:16" s="63" customFormat="1" ht="12" x14ac:dyDescent="0.2">
      <c r="A1158" s="427" t="s">
        <v>12041</v>
      </c>
      <c r="B1158" s="423"/>
      <c r="C1158" s="423" t="s">
        <v>371</v>
      </c>
      <c r="D1158" s="423" t="s">
        <v>15539</v>
      </c>
      <c r="E1158" s="427"/>
      <c r="F1158" s="427" t="s">
        <v>12040</v>
      </c>
      <c r="G1158" s="423" t="s">
        <v>200</v>
      </c>
      <c r="H1158" s="467" t="s">
        <v>8559</v>
      </c>
      <c r="I1158" s="427">
        <v>78</v>
      </c>
      <c r="J1158" s="423">
        <v>83</v>
      </c>
      <c r="K1158" s="423">
        <v>49</v>
      </c>
      <c r="L1158" s="447">
        <v>-6.02409638554217E-2</v>
      </c>
      <c r="M1158" s="427">
        <v>8</v>
      </c>
      <c r="N1158" s="423">
        <v>19</v>
      </c>
      <c r="O1158" s="423">
        <v>2</v>
      </c>
      <c r="P1158" s="447">
        <v>-0.57894736842105299</v>
      </c>
    </row>
    <row r="1159" spans="1:16" s="63" customFormat="1" ht="12" x14ac:dyDescent="0.2">
      <c r="A1159" s="427" t="s">
        <v>14230</v>
      </c>
      <c r="B1159" s="423" t="s">
        <v>9576</v>
      </c>
      <c r="C1159" s="423" t="s">
        <v>251</v>
      </c>
      <c r="D1159" s="423" t="s">
        <v>20992</v>
      </c>
      <c r="E1159" s="427" t="s">
        <v>14229</v>
      </c>
      <c r="F1159" s="427"/>
      <c r="G1159" s="423" t="s">
        <v>20993</v>
      </c>
      <c r="H1159" s="467" t="s">
        <v>8559</v>
      </c>
      <c r="I1159" s="427">
        <v>78</v>
      </c>
      <c r="J1159" s="423">
        <v>53</v>
      </c>
      <c r="K1159" s="423">
        <v>52</v>
      </c>
      <c r="L1159" s="447">
        <v>0.47169811320754701</v>
      </c>
      <c r="M1159" s="427">
        <v>475</v>
      </c>
      <c r="N1159" s="423">
        <v>519</v>
      </c>
      <c r="O1159" s="423">
        <v>363</v>
      </c>
      <c r="P1159" s="447">
        <v>-8.4778420038535598E-2</v>
      </c>
    </row>
    <row r="1160" spans="1:16" s="63" customFormat="1" ht="12" x14ac:dyDescent="0.2">
      <c r="A1160" s="427" t="s">
        <v>11292</v>
      </c>
      <c r="B1160" s="423"/>
      <c r="C1160" s="423" t="s">
        <v>253</v>
      </c>
      <c r="D1160" s="423" t="s">
        <v>17728</v>
      </c>
      <c r="E1160" s="427"/>
      <c r="F1160" s="427" t="s">
        <v>11291</v>
      </c>
      <c r="G1160" s="423" t="s">
        <v>19420</v>
      </c>
      <c r="H1160" s="467" t="s">
        <v>8559</v>
      </c>
      <c r="I1160" s="427">
        <v>78</v>
      </c>
      <c r="J1160" s="423">
        <v>39</v>
      </c>
      <c r="K1160" s="423">
        <v>34</v>
      </c>
      <c r="L1160" s="447">
        <v>1</v>
      </c>
      <c r="M1160" s="427">
        <v>87</v>
      </c>
      <c r="N1160" s="423">
        <v>88</v>
      </c>
      <c r="O1160" s="423">
        <v>63</v>
      </c>
      <c r="P1160" s="447">
        <v>-1.13636363636364E-2</v>
      </c>
    </row>
    <row r="1161" spans="1:16" s="63" customFormat="1" ht="12" x14ac:dyDescent="0.2">
      <c r="A1161" s="427" t="s">
        <v>11158</v>
      </c>
      <c r="B1161" s="423"/>
      <c r="C1161" s="423" t="s">
        <v>254</v>
      </c>
      <c r="D1161" s="423" t="s">
        <v>10704</v>
      </c>
      <c r="E1161" s="427"/>
      <c r="F1161" s="427" t="s">
        <v>11157</v>
      </c>
      <c r="G1161" s="423" t="s">
        <v>200</v>
      </c>
      <c r="H1161" s="467" t="s">
        <v>8559</v>
      </c>
      <c r="I1161" s="427">
        <v>78</v>
      </c>
      <c r="J1161" s="423">
        <v>59</v>
      </c>
      <c r="K1161" s="423">
        <v>52</v>
      </c>
      <c r="L1161" s="447">
        <v>0.322033898305085</v>
      </c>
      <c r="M1161" s="427">
        <v>85</v>
      </c>
      <c r="N1161" s="423">
        <v>64</v>
      </c>
      <c r="O1161" s="423">
        <v>37</v>
      </c>
      <c r="P1161" s="447">
        <v>0.328125</v>
      </c>
    </row>
    <row r="1162" spans="1:16" s="63" customFormat="1" ht="12" x14ac:dyDescent="0.2">
      <c r="A1162" s="427" t="s">
        <v>17313</v>
      </c>
      <c r="B1162" s="423"/>
      <c r="C1162" s="423" t="s">
        <v>252</v>
      </c>
      <c r="D1162" s="423" t="s">
        <v>19918</v>
      </c>
      <c r="E1162" s="427" t="s">
        <v>17314</v>
      </c>
      <c r="F1162" s="427"/>
      <c r="G1162" s="423" t="s">
        <v>19192</v>
      </c>
      <c r="H1162" s="467" t="s">
        <v>8559</v>
      </c>
      <c r="I1162" s="427">
        <v>76</v>
      </c>
      <c r="J1162" s="423">
        <v>314</v>
      </c>
      <c r="K1162" s="423">
        <v>157</v>
      </c>
      <c r="L1162" s="447">
        <v>-0.75796178343949105</v>
      </c>
      <c r="M1162" s="427">
        <v>461</v>
      </c>
      <c r="N1162" s="423">
        <v>433</v>
      </c>
      <c r="O1162" s="423">
        <v>281</v>
      </c>
      <c r="P1162" s="447">
        <v>6.4665127020785196E-2</v>
      </c>
    </row>
    <row r="1163" spans="1:16" s="63" customFormat="1" ht="12" x14ac:dyDescent="0.2">
      <c r="A1163" s="427" t="s">
        <v>12190</v>
      </c>
      <c r="B1163" s="423" t="s">
        <v>11687</v>
      </c>
      <c r="C1163" s="423" t="s">
        <v>251</v>
      </c>
      <c r="D1163" s="423" t="s">
        <v>18547</v>
      </c>
      <c r="E1163" s="427" t="s">
        <v>12189</v>
      </c>
      <c r="F1163" s="427"/>
      <c r="G1163" s="423" t="s">
        <v>18548</v>
      </c>
      <c r="H1163" s="467" t="s">
        <v>8559</v>
      </c>
      <c r="I1163" s="427">
        <v>76</v>
      </c>
      <c r="J1163" s="423">
        <v>25</v>
      </c>
      <c r="K1163" s="423">
        <v>40</v>
      </c>
      <c r="L1163" s="447">
        <v>2.04</v>
      </c>
      <c r="M1163" s="427">
        <v>388</v>
      </c>
      <c r="N1163" s="423">
        <v>379</v>
      </c>
      <c r="O1163" s="423">
        <v>371</v>
      </c>
      <c r="P1163" s="447">
        <v>2.3746701846965701E-2</v>
      </c>
    </row>
    <row r="1164" spans="1:16" s="63" customFormat="1" ht="12" x14ac:dyDescent="0.2">
      <c r="A1164" s="427" t="s">
        <v>13643</v>
      </c>
      <c r="B1164" s="423" t="s">
        <v>11586</v>
      </c>
      <c r="C1164" s="423" t="s">
        <v>255</v>
      </c>
      <c r="D1164" s="423" t="s">
        <v>21069</v>
      </c>
      <c r="E1164" s="427" t="s">
        <v>13642</v>
      </c>
      <c r="F1164" s="427"/>
      <c r="G1164" s="423" t="s">
        <v>21070</v>
      </c>
      <c r="H1164" s="467" t="s">
        <v>8559</v>
      </c>
      <c r="I1164" s="427">
        <v>76</v>
      </c>
      <c r="J1164" s="423">
        <v>108</v>
      </c>
      <c r="K1164" s="423">
        <v>114</v>
      </c>
      <c r="L1164" s="447">
        <v>-0.296296296296296</v>
      </c>
      <c r="M1164" s="427">
        <v>588</v>
      </c>
      <c r="N1164" s="423">
        <v>573</v>
      </c>
      <c r="O1164" s="423">
        <v>337</v>
      </c>
      <c r="P1164" s="447">
        <v>2.6178010471204199E-2</v>
      </c>
    </row>
    <row r="1165" spans="1:16" s="63" customFormat="1" ht="12" x14ac:dyDescent="0.2">
      <c r="A1165" s="427" t="s">
        <v>11465</v>
      </c>
      <c r="B1165" s="423"/>
      <c r="C1165" s="423" t="s">
        <v>14925</v>
      </c>
      <c r="D1165" s="423" t="s">
        <v>10704</v>
      </c>
      <c r="E1165" s="427"/>
      <c r="F1165" s="427" t="s">
        <v>11464</v>
      </c>
      <c r="G1165" s="423" t="s">
        <v>200</v>
      </c>
      <c r="H1165" s="467" t="s">
        <v>8559</v>
      </c>
      <c r="I1165" s="427">
        <v>76</v>
      </c>
      <c r="J1165" s="423">
        <v>41</v>
      </c>
      <c r="K1165" s="423">
        <v>19</v>
      </c>
      <c r="L1165" s="447">
        <v>0.85365853658536595</v>
      </c>
      <c r="M1165" s="427">
        <v>171</v>
      </c>
      <c r="N1165" s="423">
        <v>160</v>
      </c>
      <c r="O1165" s="423">
        <v>96</v>
      </c>
      <c r="P1165" s="447">
        <v>6.8750000000000103E-2</v>
      </c>
    </row>
    <row r="1166" spans="1:16" s="63" customFormat="1" ht="12" x14ac:dyDescent="0.2">
      <c r="A1166" s="427" t="s">
        <v>13059</v>
      </c>
      <c r="B1166" s="423"/>
      <c r="C1166" s="423" t="s">
        <v>371</v>
      </c>
      <c r="D1166" s="423" t="s">
        <v>20644</v>
      </c>
      <c r="E1166" s="427"/>
      <c r="F1166" s="427" t="s">
        <v>13058</v>
      </c>
      <c r="G1166" s="423" t="s">
        <v>20645</v>
      </c>
      <c r="H1166" s="467" t="s">
        <v>8559</v>
      </c>
      <c r="I1166" s="427">
        <v>76</v>
      </c>
      <c r="J1166" s="423">
        <v>112</v>
      </c>
      <c r="K1166" s="423">
        <v>87</v>
      </c>
      <c r="L1166" s="447">
        <v>-0.32142857142857101</v>
      </c>
      <c r="M1166" s="427">
        <v>722</v>
      </c>
      <c r="N1166" s="423">
        <v>555</v>
      </c>
      <c r="O1166" s="423">
        <v>567</v>
      </c>
      <c r="P1166" s="447">
        <v>0.30090090090090099</v>
      </c>
    </row>
    <row r="1167" spans="1:16" s="63" customFormat="1" ht="12" x14ac:dyDescent="0.2">
      <c r="A1167" s="427" t="s">
        <v>13746</v>
      </c>
      <c r="B1167" s="423"/>
      <c r="C1167" s="423" t="s">
        <v>252</v>
      </c>
      <c r="D1167" s="423" t="s">
        <v>13745</v>
      </c>
      <c r="E1167" s="427"/>
      <c r="F1167" s="427" t="s">
        <v>13744</v>
      </c>
      <c r="G1167" s="423" t="s">
        <v>18168</v>
      </c>
      <c r="H1167" s="467" t="s">
        <v>8559</v>
      </c>
      <c r="I1167" s="427">
        <v>76</v>
      </c>
      <c r="J1167" s="423">
        <v>100</v>
      </c>
      <c r="K1167" s="423">
        <v>150</v>
      </c>
      <c r="L1167" s="447">
        <v>-0.24</v>
      </c>
      <c r="M1167" s="427">
        <v>541</v>
      </c>
      <c r="N1167" s="423">
        <v>509</v>
      </c>
      <c r="O1167" s="423">
        <v>209</v>
      </c>
      <c r="P1167" s="447">
        <v>6.2868369351669798E-2</v>
      </c>
    </row>
    <row r="1168" spans="1:16" s="63" customFormat="1" ht="12" x14ac:dyDescent="0.2">
      <c r="A1168" s="427" t="s">
        <v>11499</v>
      </c>
      <c r="B1168" s="423"/>
      <c r="C1168" s="423" t="s">
        <v>252</v>
      </c>
      <c r="D1168" s="423" t="s">
        <v>18386</v>
      </c>
      <c r="E1168" s="427"/>
      <c r="F1168" s="427" t="s">
        <v>11497</v>
      </c>
      <c r="G1168" s="423" t="s">
        <v>19299</v>
      </c>
      <c r="H1168" s="467" t="s">
        <v>8559</v>
      </c>
      <c r="I1168" s="427">
        <v>75</v>
      </c>
      <c r="J1168" s="423">
        <v>48</v>
      </c>
      <c r="K1168" s="423">
        <v>56</v>
      </c>
      <c r="L1168" s="447">
        <v>0.5625</v>
      </c>
      <c r="M1168" s="427">
        <v>110</v>
      </c>
      <c r="N1168" s="423">
        <v>81</v>
      </c>
      <c r="O1168" s="423">
        <v>98</v>
      </c>
      <c r="P1168" s="447">
        <v>0.358024691358025</v>
      </c>
    </row>
    <row r="1169" spans="1:16" s="63" customFormat="1" ht="12" x14ac:dyDescent="0.2">
      <c r="A1169" s="427" t="s">
        <v>11148</v>
      </c>
      <c r="B1169" s="423"/>
      <c r="C1169" s="423" t="s">
        <v>254</v>
      </c>
      <c r="D1169" s="423" t="s">
        <v>8912</v>
      </c>
      <c r="E1169" s="427"/>
      <c r="F1169" s="427" t="s">
        <v>11147</v>
      </c>
      <c r="G1169" s="423" t="s">
        <v>206</v>
      </c>
      <c r="H1169" s="467" t="s">
        <v>8559</v>
      </c>
      <c r="I1169" s="427">
        <v>75</v>
      </c>
      <c r="J1169" s="423">
        <v>41</v>
      </c>
      <c r="K1169" s="423">
        <v>90</v>
      </c>
      <c r="L1169" s="447">
        <v>0.82926829268292701</v>
      </c>
      <c r="M1169" s="427">
        <v>63</v>
      </c>
      <c r="N1169" s="423">
        <v>64</v>
      </c>
      <c r="O1169" s="423">
        <v>44</v>
      </c>
      <c r="P1169" s="447">
        <v>-1.5625E-2</v>
      </c>
    </row>
    <row r="1170" spans="1:16" s="63" customFormat="1" ht="12" x14ac:dyDescent="0.2">
      <c r="A1170" s="427" t="s">
        <v>11254</v>
      </c>
      <c r="B1170" s="423"/>
      <c r="C1170" s="423" t="s">
        <v>14925</v>
      </c>
      <c r="D1170" s="423" t="s">
        <v>17200</v>
      </c>
      <c r="E1170" s="427"/>
      <c r="F1170" s="427" t="s">
        <v>11253</v>
      </c>
      <c r="G1170" s="423" t="s">
        <v>18151</v>
      </c>
      <c r="H1170" s="467" t="s">
        <v>8559</v>
      </c>
      <c r="I1170" s="427">
        <v>74</v>
      </c>
      <c r="J1170" s="423">
        <v>50</v>
      </c>
      <c r="K1170" s="423">
        <v>38</v>
      </c>
      <c r="L1170" s="447">
        <v>0.48</v>
      </c>
      <c r="M1170" s="427">
        <v>38</v>
      </c>
      <c r="N1170" s="423">
        <v>48</v>
      </c>
      <c r="O1170" s="423">
        <v>29</v>
      </c>
      <c r="P1170" s="447">
        <v>-0.20833333333333301</v>
      </c>
    </row>
    <row r="1171" spans="1:16" s="63" customFormat="1" ht="12" x14ac:dyDescent="0.2">
      <c r="A1171" s="427" t="s">
        <v>13797</v>
      </c>
      <c r="B1171" s="423"/>
      <c r="C1171" s="423" t="s">
        <v>249</v>
      </c>
      <c r="D1171" s="423" t="s">
        <v>18837</v>
      </c>
      <c r="E1171" s="427"/>
      <c r="F1171" s="427" t="s">
        <v>13796</v>
      </c>
      <c r="G1171" s="423" t="s">
        <v>18184</v>
      </c>
      <c r="H1171" s="467" t="s">
        <v>8559</v>
      </c>
      <c r="I1171" s="427">
        <v>74</v>
      </c>
      <c r="J1171" s="423">
        <v>92</v>
      </c>
      <c r="K1171" s="423">
        <v>121</v>
      </c>
      <c r="L1171" s="447">
        <v>-0.19565217391304299</v>
      </c>
      <c r="M1171" s="427">
        <v>72</v>
      </c>
      <c r="N1171" s="423">
        <v>56</v>
      </c>
      <c r="O1171" s="423">
        <v>40</v>
      </c>
      <c r="P1171" s="447">
        <v>0.28571428571428598</v>
      </c>
    </row>
    <row r="1172" spans="1:16" s="63" customFormat="1" ht="12" x14ac:dyDescent="0.2">
      <c r="A1172" s="427" t="s">
        <v>11943</v>
      </c>
      <c r="B1172" s="423" t="s">
        <v>9445</v>
      </c>
      <c r="C1172" s="423" t="s">
        <v>371</v>
      </c>
      <c r="D1172" s="423" t="s">
        <v>20953</v>
      </c>
      <c r="E1172" s="427" t="s">
        <v>11942</v>
      </c>
      <c r="F1172" s="427"/>
      <c r="G1172" s="423" t="s">
        <v>19317</v>
      </c>
      <c r="H1172" s="467" t="s">
        <v>8559</v>
      </c>
      <c r="I1172" s="427">
        <v>73</v>
      </c>
      <c r="J1172" s="423">
        <v>66</v>
      </c>
      <c r="K1172" s="423">
        <v>55</v>
      </c>
      <c r="L1172" s="447">
        <v>0.10606060606060599</v>
      </c>
      <c r="M1172" s="427">
        <v>379</v>
      </c>
      <c r="N1172" s="423">
        <v>556</v>
      </c>
      <c r="O1172" s="423">
        <v>306</v>
      </c>
      <c r="P1172" s="447">
        <v>-0.31834532374100699</v>
      </c>
    </row>
    <row r="1173" spans="1:16" s="63" customFormat="1" ht="12" x14ac:dyDescent="0.2">
      <c r="A1173" s="427" t="s">
        <v>10969</v>
      </c>
      <c r="B1173" s="423"/>
      <c r="C1173" s="423" t="s">
        <v>249</v>
      </c>
      <c r="D1173" s="423" t="s">
        <v>18782</v>
      </c>
      <c r="E1173" s="427"/>
      <c r="F1173" s="427" t="s">
        <v>10968</v>
      </c>
      <c r="G1173" s="423" t="s">
        <v>18783</v>
      </c>
      <c r="H1173" s="467" t="s">
        <v>8559</v>
      </c>
      <c r="I1173" s="427">
        <v>72</v>
      </c>
      <c r="J1173" s="423">
        <v>77</v>
      </c>
      <c r="K1173" s="423">
        <v>36</v>
      </c>
      <c r="L1173" s="447">
        <v>-6.4935064935064998E-2</v>
      </c>
      <c r="M1173" s="427">
        <v>39</v>
      </c>
      <c r="N1173" s="423">
        <v>38</v>
      </c>
      <c r="O1173" s="423">
        <v>31</v>
      </c>
      <c r="P1173" s="447">
        <v>2.6315789473684299E-2</v>
      </c>
    </row>
    <row r="1174" spans="1:16" s="63" customFormat="1" ht="12" x14ac:dyDescent="0.2">
      <c r="A1174" s="427" t="s">
        <v>10649</v>
      </c>
      <c r="B1174" s="423"/>
      <c r="C1174" s="423" t="s">
        <v>258</v>
      </c>
      <c r="D1174" s="423" t="s">
        <v>21200</v>
      </c>
      <c r="E1174" s="427" t="s">
        <v>10648</v>
      </c>
      <c r="F1174" s="427"/>
      <c r="G1174" s="423" t="s">
        <v>200</v>
      </c>
      <c r="H1174" s="467" t="s">
        <v>8559</v>
      </c>
      <c r="I1174" s="427">
        <v>70</v>
      </c>
      <c r="J1174" s="423">
        <v>36</v>
      </c>
      <c r="K1174" s="423">
        <v>77</v>
      </c>
      <c r="L1174" s="447">
        <v>0.94444444444444398</v>
      </c>
      <c r="M1174" s="427">
        <v>55</v>
      </c>
      <c r="N1174" s="423">
        <v>58</v>
      </c>
      <c r="O1174" s="423">
        <v>49</v>
      </c>
      <c r="P1174" s="447">
        <v>-5.1724137931034503E-2</v>
      </c>
    </row>
    <row r="1175" spans="1:16" s="63" customFormat="1" ht="12" x14ac:dyDescent="0.2">
      <c r="A1175" s="427" t="s">
        <v>12264</v>
      </c>
      <c r="B1175" s="423" t="s">
        <v>11687</v>
      </c>
      <c r="C1175" s="423" t="s">
        <v>251</v>
      </c>
      <c r="D1175" s="423" t="s">
        <v>18532</v>
      </c>
      <c r="E1175" s="427" t="s">
        <v>12263</v>
      </c>
      <c r="F1175" s="427"/>
      <c r="G1175" s="423" t="s">
        <v>19251</v>
      </c>
      <c r="H1175" s="467" t="s">
        <v>8559</v>
      </c>
      <c r="I1175" s="427">
        <v>69</v>
      </c>
      <c r="J1175" s="423">
        <v>72</v>
      </c>
      <c r="K1175" s="423">
        <v>61</v>
      </c>
      <c r="L1175" s="447">
        <v>-4.1666666666666602E-2</v>
      </c>
      <c r="M1175" s="427">
        <v>96</v>
      </c>
      <c r="N1175" s="423">
        <v>78</v>
      </c>
      <c r="O1175" s="423">
        <v>81</v>
      </c>
      <c r="P1175" s="447">
        <v>0.230769230769231</v>
      </c>
    </row>
    <row r="1176" spans="1:16" s="63" customFormat="1" ht="12" x14ac:dyDescent="0.2">
      <c r="A1176" s="427" t="s">
        <v>11307</v>
      </c>
      <c r="B1176" s="423"/>
      <c r="C1176" s="423" t="s">
        <v>252</v>
      </c>
      <c r="D1176" s="423" t="s">
        <v>8912</v>
      </c>
      <c r="E1176" s="427"/>
      <c r="F1176" s="427" t="s">
        <v>11306</v>
      </c>
      <c r="G1176" s="423" t="s">
        <v>206</v>
      </c>
      <c r="H1176" s="467" t="s">
        <v>8559</v>
      </c>
      <c r="I1176" s="427">
        <v>69</v>
      </c>
      <c r="J1176" s="423">
        <v>68</v>
      </c>
      <c r="K1176" s="423">
        <v>164</v>
      </c>
      <c r="L1176" s="447">
        <v>1.47058823529411E-2</v>
      </c>
      <c r="M1176" s="427">
        <v>14</v>
      </c>
      <c r="N1176" s="423">
        <v>28</v>
      </c>
      <c r="O1176" s="423">
        <v>13</v>
      </c>
      <c r="P1176" s="447">
        <v>-0.5</v>
      </c>
    </row>
    <row r="1177" spans="1:16" s="63" customFormat="1" ht="12" x14ac:dyDescent="0.2">
      <c r="A1177" s="427" t="s">
        <v>11096</v>
      </c>
      <c r="B1177" s="423"/>
      <c r="C1177" s="423" t="s">
        <v>14925</v>
      </c>
      <c r="D1177" s="423" t="s">
        <v>18755</v>
      </c>
      <c r="E1177" s="427"/>
      <c r="F1177" s="427" t="s">
        <v>11095</v>
      </c>
      <c r="G1177" s="423" t="s">
        <v>18756</v>
      </c>
      <c r="H1177" s="467" t="s">
        <v>8559</v>
      </c>
      <c r="I1177" s="427">
        <v>69</v>
      </c>
      <c r="J1177" s="423">
        <v>53</v>
      </c>
      <c r="K1177" s="423">
        <v>49</v>
      </c>
      <c r="L1177" s="447">
        <v>0.30188679245283001</v>
      </c>
      <c r="M1177" s="427">
        <v>47</v>
      </c>
      <c r="N1177" s="423">
        <v>48</v>
      </c>
      <c r="O1177" s="423">
        <v>31</v>
      </c>
      <c r="P1177" s="447">
        <v>-2.0833333333333402E-2</v>
      </c>
    </row>
    <row r="1178" spans="1:16" s="63" customFormat="1" ht="12" x14ac:dyDescent="0.2">
      <c r="A1178" s="427" t="s">
        <v>10628</v>
      </c>
      <c r="B1178" s="423"/>
      <c r="C1178" s="423" t="s">
        <v>372</v>
      </c>
      <c r="D1178" s="423" t="s">
        <v>18845</v>
      </c>
      <c r="E1178" s="427"/>
      <c r="F1178" s="427" t="s">
        <v>10627</v>
      </c>
      <c r="G1178" s="423" t="s">
        <v>18141</v>
      </c>
      <c r="H1178" s="467" t="s">
        <v>8559</v>
      </c>
      <c r="I1178" s="427">
        <v>69</v>
      </c>
      <c r="J1178" s="423">
        <v>43</v>
      </c>
      <c r="K1178" s="423">
        <v>77</v>
      </c>
      <c r="L1178" s="447">
        <v>0.60465116279069797</v>
      </c>
      <c r="M1178" s="427">
        <v>283</v>
      </c>
      <c r="N1178" s="423">
        <v>239</v>
      </c>
      <c r="O1178" s="423">
        <v>218</v>
      </c>
      <c r="P1178" s="447">
        <v>0.18410041841004199</v>
      </c>
    </row>
    <row r="1179" spans="1:16" s="63" customFormat="1" ht="12" x14ac:dyDescent="0.2">
      <c r="A1179" s="427" t="s">
        <v>12161</v>
      </c>
      <c r="B1179" s="423" t="s">
        <v>11869</v>
      </c>
      <c r="C1179" s="423" t="s">
        <v>254</v>
      </c>
      <c r="D1179" s="423" t="s">
        <v>17043</v>
      </c>
      <c r="E1179" s="427" t="s">
        <v>12160</v>
      </c>
      <c r="F1179" s="427"/>
      <c r="G1179" s="423" t="s">
        <v>9068</v>
      </c>
      <c r="H1179" s="467" t="s">
        <v>8559</v>
      </c>
      <c r="I1179" s="427">
        <v>68</v>
      </c>
      <c r="J1179" s="423">
        <v>116</v>
      </c>
      <c r="K1179" s="423">
        <v>64</v>
      </c>
      <c r="L1179" s="447">
        <v>-0.41379310344827602</v>
      </c>
      <c r="M1179" s="427">
        <v>3</v>
      </c>
      <c r="N1179" s="423">
        <v>4</v>
      </c>
      <c r="O1179" s="423">
        <v>3</v>
      </c>
      <c r="P1179" s="447">
        <v>-0.25</v>
      </c>
    </row>
    <row r="1180" spans="1:16" s="63" customFormat="1" ht="12" x14ac:dyDescent="0.2">
      <c r="A1180" s="427" t="s">
        <v>17954</v>
      </c>
      <c r="B1180" s="423"/>
      <c r="C1180" s="423" t="s">
        <v>249</v>
      </c>
      <c r="D1180" s="423" t="s">
        <v>21708</v>
      </c>
      <c r="E1180" s="427"/>
      <c r="F1180" s="427" t="s">
        <v>17955</v>
      </c>
      <c r="G1180" s="423" t="s">
        <v>21709</v>
      </c>
      <c r="H1180" s="467" t="s">
        <v>8559</v>
      </c>
      <c r="I1180" s="427">
        <v>68</v>
      </c>
      <c r="J1180" s="423">
        <v>45</v>
      </c>
      <c r="K1180" s="423">
        <v>43</v>
      </c>
      <c r="L1180" s="447">
        <v>0.51111111111111096</v>
      </c>
      <c r="M1180" s="427">
        <v>1814</v>
      </c>
      <c r="N1180" s="423">
        <v>1887</v>
      </c>
      <c r="O1180" s="423">
        <v>1685</v>
      </c>
      <c r="P1180" s="447">
        <v>-3.8685744568097501E-2</v>
      </c>
    </row>
    <row r="1181" spans="1:16" s="63" customFormat="1" ht="12" x14ac:dyDescent="0.2">
      <c r="A1181" s="427" t="s">
        <v>10813</v>
      </c>
      <c r="B1181" s="423"/>
      <c r="C1181" s="423" t="s">
        <v>250</v>
      </c>
      <c r="D1181" s="423" t="s">
        <v>18810</v>
      </c>
      <c r="E1181" s="427"/>
      <c r="F1181" s="427" t="s">
        <v>10812</v>
      </c>
      <c r="G1181" s="423" t="s">
        <v>10811</v>
      </c>
      <c r="H1181" s="467" t="s">
        <v>8559</v>
      </c>
      <c r="I1181" s="427">
        <v>68</v>
      </c>
      <c r="J1181" s="423">
        <v>70</v>
      </c>
      <c r="K1181" s="423">
        <v>42</v>
      </c>
      <c r="L1181" s="447">
        <v>-2.8571428571428598E-2</v>
      </c>
      <c r="M1181" s="427">
        <v>554</v>
      </c>
      <c r="N1181" s="423">
        <v>459</v>
      </c>
      <c r="O1181" s="423">
        <v>320</v>
      </c>
      <c r="P1181" s="447">
        <v>0.206971677559913</v>
      </c>
    </row>
    <row r="1182" spans="1:16" s="63" customFormat="1" ht="12" x14ac:dyDescent="0.2">
      <c r="A1182" s="427" t="s">
        <v>10736</v>
      </c>
      <c r="B1182" s="423"/>
      <c r="C1182" s="423" t="s">
        <v>249</v>
      </c>
      <c r="D1182" s="423" t="s">
        <v>20651</v>
      </c>
      <c r="E1182" s="427"/>
      <c r="F1182" s="427" t="s">
        <v>10734</v>
      </c>
      <c r="G1182" s="423" t="s">
        <v>200</v>
      </c>
      <c r="H1182" s="467" t="s">
        <v>8559</v>
      </c>
      <c r="I1182" s="427">
        <v>68</v>
      </c>
      <c r="J1182" s="423">
        <v>91</v>
      </c>
      <c r="K1182" s="423">
        <v>58</v>
      </c>
      <c r="L1182" s="447">
        <v>-0.25274725274725302</v>
      </c>
      <c r="M1182" s="427">
        <v>29</v>
      </c>
      <c r="N1182" s="423">
        <v>40</v>
      </c>
      <c r="O1182" s="423">
        <v>15</v>
      </c>
      <c r="P1182" s="447">
        <v>-0.27500000000000002</v>
      </c>
    </row>
    <row r="1183" spans="1:16" s="63" customFormat="1" ht="12" x14ac:dyDescent="0.2">
      <c r="A1183" s="427" t="s">
        <v>12475</v>
      </c>
      <c r="B1183" s="423"/>
      <c r="C1183" s="423" t="s">
        <v>252</v>
      </c>
      <c r="D1183" s="423" t="s">
        <v>18499</v>
      </c>
      <c r="E1183" s="427"/>
      <c r="F1183" s="427" t="s">
        <v>12474</v>
      </c>
      <c r="G1183" s="423" t="s">
        <v>18500</v>
      </c>
      <c r="H1183" s="467" t="s">
        <v>8559</v>
      </c>
      <c r="I1183" s="427">
        <v>67</v>
      </c>
      <c r="J1183" s="423">
        <v>54</v>
      </c>
      <c r="K1183" s="423">
        <v>46</v>
      </c>
      <c r="L1183" s="447">
        <v>0.240740740740741</v>
      </c>
      <c r="M1183" s="427">
        <v>45</v>
      </c>
      <c r="N1183" s="423">
        <v>28</v>
      </c>
      <c r="O1183" s="423">
        <v>25</v>
      </c>
      <c r="P1183" s="447">
        <v>0.60714285714285698</v>
      </c>
    </row>
    <row r="1184" spans="1:16" s="63" customFormat="1" ht="12" x14ac:dyDescent="0.2">
      <c r="A1184" s="427" t="s">
        <v>11978</v>
      </c>
      <c r="B1184" s="423"/>
      <c r="C1184" s="423" t="s">
        <v>14925</v>
      </c>
      <c r="D1184" s="423" t="s">
        <v>20947</v>
      </c>
      <c r="E1184" s="427"/>
      <c r="F1184" s="427" t="s">
        <v>11977</v>
      </c>
      <c r="G1184" s="423" t="s">
        <v>10811</v>
      </c>
      <c r="H1184" s="467" t="s">
        <v>8559</v>
      </c>
      <c r="I1184" s="427">
        <v>67</v>
      </c>
      <c r="J1184" s="423">
        <v>264</v>
      </c>
      <c r="K1184" s="423">
        <v>35</v>
      </c>
      <c r="L1184" s="447">
        <v>-0.74621212121212099</v>
      </c>
      <c r="M1184" s="427">
        <v>33</v>
      </c>
      <c r="N1184" s="423">
        <v>55</v>
      </c>
      <c r="O1184" s="423">
        <v>18</v>
      </c>
      <c r="P1184" s="447">
        <v>-0.4</v>
      </c>
    </row>
    <row r="1185" spans="1:16" s="63" customFormat="1" ht="12" x14ac:dyDescent="0.2">
      <c r="A1185" s="427" t="s">
        <v>10981</v>
      </c>
      <c r="B1185" s="423"/>
      <c r="C1185" s="423" t="s">
        <v>14925</v>
      </c>
      <c r="D1185" s="423" t="s">
        <v>21158</v>
      </c>
      <c r="E1185" s="427"/>
      <c r="F1185" s="427" t="s">
        <v>10980</v>
      </c>
      <c r="G1185" s="423" t="s">
        <v>19496</v>
      </c>
      <c r="H1185" s="467" t="s">
        <v>8559</v>
      </c>
      <c r="I1185" s="427">
        <v>67</v>
      </c>
      <c r="J1185" s="423">
        <v>85</v>
      </c>
      <c r="K1185" s="423">
        <v>84</v>
      </c>
      <c r="L1185" s="447">
        <v>-0.21176470588235299</v>
      </c>
      <c r="M1185" s="427">
        <v>116</v>
      </c>
      <c r="N1185" s="423">
        <v>101</v>
      </c>
      <c r="O1185" s="423">
        <v>68</v>
      </c>
      <c r="P1185" s="447">
        <v>0.14851485148514801</v>
      </c>
    </row>
    <row r="1186" spans="1:16" s="63" customFormat="1" ht="12" x14ac:dyDescent="0.2">
      <c r="A1186" s="427" t="s">
        <v>13683</v>
      </c>
      <c r="B1186" s="423"/>
      <c r="C1186" s="423" t="s">
        <v>254</v>
      </c>
      <c r="D1186" s="423" t="s">
        <v>17834</v>
      </c>
      <c r="E1186" s="427"/>
      <c r="F1186" s="427" t="s">
        <v>13682</v>
      </c>
      <c r="G1186" s="423" t="s">
        <v>19521</v>
      </c>
      <c r="H1186" s="467" t="s">
        <v>8559</v>
      </c>
      <c r="I1186" s="427">
        <v>67</v>
      </c>
      <c r="J1186" s="423">
        <v>58</v>
      </c>
      <c r="K1186" s="423">
        <v>18</v>
      </c>
      <c r="L1186" s="447">
        <v>0.15517241379310301</v>
      </c>
      <c r="M1186" s="427">
        <v>48</v>
      </c>
      <c r="N1186" s="423">
        <v>69</v>
      </c>
      <c r="O1186" s="423">
        <v>23</v>
      </c>
      <c r="P1186" s="447">
        <v>-0.30434782608695699</v>
      </c>
    </row>
    <row r="1187" spans="1:16" s="63" customFormat="1" ht="12" x14ac:dyDescent="0.2">
      <c r="A1187" s="427" t="s">
        <v>10817</v>
      </c>
      <c r="B1187" s="423"/>
      <c r="C1187" s="423" t="s">
        <v>249</v>
      </c>
      <c r="D1187" s="423" t="s">
        <v>20639</v>
      </c>
      <c r="E1187" s="427"/>
      <c r="F1187" s="427" t="s">
        <v>10816</v>
      </c>
      <c r="G1187" s="423" t="s">
        <v>19522</v>
      </c>
      <c r="H1187" s="467" t="s">
        <v>8559</v>
      </c>
      <c r="I1187" s="427">
        <v>67</v>
      </c>
      <c r="J1187" s="423">
        <v>50</v>
      </c>
      <c r="K1187" s="423">
        <v>30</v>
      </c>
      <c r="L1187" s="447">
        <v>0.34</v>
      </c>
      <c r="M1187" s="427">
        <v>30</v>
      </c>
      <c r="N1187" s="423">
        <v>30</v>
      </c>
      <c r="O1187" s="423">
        <v>17</v>
      </c>
      <c r="P1187" s="447">
        <v>0</v>
      </c>
    </row>
    <row r="1188" spans="1:16" s="63" customFormat="1" ht="12" x14ac:dyDescent="0.2">
      <c r="A1188" s="427" t="s">
        <v>10631</v>
      </c>
      <c r="B1188" s="423"/>
      <c r="C1188" s="423" t="s">
        <v>14925</v>
      </c>
      <c r="D1188" s="423" t="s">
        <v>17779</v>
      </c>
      <c r="E1188" s="427"/>
      <c r="F1188" s="427" t="s">
        <v>10629</v>
      </c>
      <c r="G1188" s="423" t="s">
        <v>18159</v>
      </c>
      <c r="H1188" s="467" t="s">
        <v>8559</v>
      </c>
      <c r="I1188" s="427">
        <v>67</v>
      </c>
      <c r="J1188" s="423">
        <v>69</v>
      </c>
      <c r="K1188" s="423">
        <v>38</v>
      </c>
      <c r="L1188" s="447">
        <v>-2.8985507246376802E-2</v>
      </c>
      <c r="M1188" s="427">
        <v>30</v>
      </c>
      <c r="N1188" s="423">
        <v>34</v>
      </c>
      <c r="O1188" s="423">
        <v>23</v>
      </c>
      <c r="P1188" s="447">
        <v>-0.11764705882352899</v>
      </c>
    </row>
    <row r="1189" spans="1:16" s="63" customFormat="1" ht="12" x14ac:dyDescent="0.2">
      <c r="A1189" s="427" t="s">
        <v>18277</v>
      </c>
      <c r="B1189" s="423"/>
      <c r="C1189" s="423" t="s">
        <v>14925</v>
      </c>
      <c r="D1189" s="423" t="s">
        <v>20773</v>
      </c>
      <c r="E1189" s="427" t="s">
        <v>13856</v>
      </c>
      <c r="F1189" s="427"/>
      <c r="G1189" s="423" t="s">
        <v>19190</v>
      </c>
      <c r="H1189" s="467" t="s">
        <v>8559</v>
      </c>
      <c r="I1189" s="427">
        <v>66</v>
      </c>
      <c r="J1189" s="423">
        <v>46</v>
      </c>
      <c r="K1189" s="423">
        <v>17</v>
      </c>
      <c r="L1189" s="447">
        <v>0.434782608695652</v>
      </c>
      <c r="M1189" s="427">
        <v>104</v>
      </c>
      <c r="N1189" s="423">
        <v>107</v>
      </c>
      <c r="O1189" s="423">
        <v>48</v>
      </c>
      <c r="P1189" s="447">
        <v>-2.80373831775701E-2</v>
      </c>
    </row>
    <row r="1190" spans="1:16" s="63" customFormat="1" ht="12" x14ac:dyDescent="0.2">
      <c r="A1190" s="427" t="s">
        <v>12071</v>
      </c>
      <c r="B1190" s="423"/>
      <c r="C1190" s="423" t="s">
        <v>251</v>
      </c>
      <c r="D1190" s="423" t="s">
        <v>18568</v>
      </c>
      <c r="E1190" s="427"/>
      <c r="F1190" s="427" t="s">
        <v>12070</v>
      </c>
      <c r="G1190" s="423" t="s">
        <v>19299</v>
      </c>
      <c r="H1190" s="467" t="s">
        <v>8559</v>
      </c>
      <c r="I1190" s="427">
        <v>66</v>
      </c>
      <c r="J1190" s="423">
        <v>53</v>
      </c>
      <c r="K1190" s="423">
        <v>32</v>
      </c>
      <c r="L1190" s="447">
        <v>0.245283018867924</v>
      </c>
      <c r="M1190" s="427">
        <v>977</v>
      </c>
      <c r="N1190" s="423">
        <v>857</v>
      </c>
      <c r="O1190" s="423">
        <v>747</v>
      </c>
      <c r="P1190" s="447">
        <v>0.140023337222871</v>
      </c>
    </row>
    <row r="1191" spans="1:16" s="63" customFormat="1" ht="12" x14ac:dyDescent="0.2">
      <c r="A1191" s="427" t="s">
        <v>11950</v>
      </c>
      <c r="B1191" s="423" t="s">
        <v>9525</v>
      </c>
      <c r="C1191" s="423" t="s">
        <v>257</v>
      </c>
      <c r="D1191" s="423" t="s">
        <v>20952</v>
      </c>
      <c r="E1191" s="427" t="s">
        <v>11949</v>
      </c>
      <c r="F1191" s="427"/>
      <c r="G1191" s="423" t="s">
        <v>18594</v>
      </c>
      <c r="H1191" s="467" t="s">
        <v>8559</v>
      </c>
      <c r="I1191" s="457">
        <v>66</v>
      </c>
      <c r="J1191" s="458">
        <v>39</v>
      </c>
      <c r="K1191" s="458">
        <v>46</v>
      </c>
      <c r="L1191" s="460">
        <v>0.69230769230769196</v>
      </c>
      <c r="M1191" s="457">
        <v>178</v>
      </c>
      <c r="N1191" s="458">
        <v>231</v>
      </c>
      <c r="O1191" s="458">
        <v>141</v>
      </c>
      <c r="P1191" s="462">
        <v>-0.229437229437229</v>
      </c>
    </row>
    <row r="1192" spans="1:16" s="63" customFormat="1" ht="12" x14ac:dyDescent="0.2">
      <c r="A1192" s="427" t="s">
        <v>10940</v>
      </c>
      <c r="B1192" s="423"/>
      <c r="C1192" s="423" t="s">
        <v>14925</v>
      </c>
      <c r="D1192" s="423" t="s">
        <v>11498</v>
      </c>
      <c r="E1192" s="427"/>
      <c r="F1192" s="427" t="s">
        <v>10939</v>
      </c>
      <c r="G1192" s="423" t="s">
        <v>18179</v>
      </c>
      <c r="H1192" s="467" t="s">
        <v>8559</v>
      </c>
      <c r="I1192" s="427">
        <v>66</v>
      </c>
      <c r="J1192" s="423">
        <v>37</v>
      </c>
      <c r="K1192" s="423">
        <v>78</v>
      </c>
      <c r="L1192" s="447">
        <v>0.78378378378378399</v>
      </c>
      <c r="M1192" s="427">
        <v>92</v>
      </c>
      <c r="N1192" s="423">
        <v>84</v>
      </c>
      <c r="O1192" s="423">
        <v>91</v>
      </c>
      <c r="P1192" s="447">
        <v>9.5238095238095302E-2</v>
      </c>
    </row>
    <row r="1193" spans="1:16" s="63" customFormat="1" ht="12" x14ac:dyDescent="0.2">
      <c r="A1193" s="427" t="s">
        <v>13560</v>
      </c>
      <c r="B1193" s="423"/>
      <c r="C1193" s="423" t="s">
        <v>253</v>
      </c>
      <c r="D1193" s="423" t="s">
        <v>21799</v>
      </c>
      <c r="E1193" s="427"/>
      <c r="F1193" s="427" t="s">
        <v>13559</v>
      </c>
      <c r="G1193" s="423" t="s">
        <v>18771</v>
      </c>
      <c r="H1193" s="467" t="s">
        <v>8559</v>
      </c>
      <c r="I1193" s="427">
        <v>66</v>
      </c>
      <c r="J1193" s="423">
        <v>43</v>
      </c>
      <c r="K1193" s="423">
        <v>17</v>
      </c>
      <c r="L1193" s="447">
        <v>0.53488372093023295</v>
      </c>
      <c r="M1193" s="427">
        <v>145</v>
      </c>
      <c r="N1193" s="423">
        <v>113</v>
      </c>
      <c r="O1193" s="423">
        <v>100</v>
      </c>
      <c r="P1193" s="447">
        <v>0.28318584070796499</v>
      </c>
    </row>
    <row r="1194" spans="1:16" s="63" customFormat="1" ht="12" x14ac:dyDescent="0.2">
      <c r="A1194" s="427" t="s">
        <v>12099</v>
      </c>
      <c r="B1194" s="423" t="s">
        <v>9690</v>
      </c>
      <c r="C1194" s="423" t="s">
        <v>251</v>
      </c>
      <c r="D1194" s="423" t="s">
        <v>18565</v>
      </c>
      <c r="E1194" s="427" t="s">
        <v>12098</v>
      </c>
      <c r="F1194" s="427"/>
      <c r="G1194" s="423" t="s">
        <v>19291</v>
      </c>
      <c r="H1194" s="467" t="s">
        <v>8559</v>
      </c>
      <c r="I1194" s="427">
        <v>65</v>
      </c>
      <c r="J1194" s="423">
        <v>41</v>
      </c>
      <c r="K1194" s="423">
        <v>46</v>
      </c>
      <c r="L1194" s="447">
        <v>0.58536585365853699</v>
      </c>
      <c r="M1194" s="427">
        <v>369</v>
      </c>
      <c r="N1194" s="423">
        <v>420</v>
      </c>
      <c r="O1194" s="423">
        <v>308</v>
      </c>
      <c r="P1194" s="447">
        <v>-0.121428571428571</v>
      </c>
    </row>
    <row r="1195" spans="1:16" s="63" customFormat="1" ht="12" x14ac:dyDescent="0.2">
      <c r="A1195" s="427" t="s">
        <v>17967</v>
      </c>
      <c r="B1195" s="423"/>
      <c r="C1195" s="423" t="s">
        <v>262</v>
      </c>
      <c r="D1195" s="423" t="s">
        <v>17968</v>
      </c>
      <c r="E1195" s="427"/>
      <c r="F1195" s="427" t="s">
        <v>17969</v>
      </c>
      <c r="G1195" s="423" t="s">
        <v>18389</v>
      </c>
      <c r="H1195" s="467" t="s">
        <v>8559</v>
      </c>
      <c r="I1195" s="427">
        <v>65</v>
      </c>
      <c r="J1195" s="423">
        <v>23</v>
      </c>
      <c r="K1195" s="423">
        <v>20</v>
      </c>
      <c r="L1195" s="447">
        <v>1.8260869565217399</v>
      </c>
      <c r="M1195" s="427">
        <v>11</v>
      </c>
      <c r="N1195" s="423">
        <v>10</v>
      </c>
      <c r="O1195" s="423">
        <v>7</v>
      </c>
      <c r="P1195" s="447">
        <v>0.1</v>
      </c>
    </row>
    <row r="1196" spans="1:16" s="63" customFormat="1" ht="12" x14ac:dyDescent="0.2">
      <c r="A1196" s="427" t="s">
        <v>11222</v>
      </c>
      <c r="B1196" s="423"/>
      <c r="C1196" s="423" t="s">
        <v>258</v>
      </c>
      <c r="D1196" s="423" t="s">
        <v>17059</v>
      </c>
      <c r="E1196" s="427"/>
      <c r="F1196" s="427" t="s">
        <v>11221</v>
      </c>
      <c r="G1196" s="423" t="s">
        <v>8957</v>
      </c>
      <c r="H1196" s="467" t="s">
        <v>8559</v>
      </c>
      <c r="I1196" s="427">
        <v>65</v>
      </c>
      <c r="J1196" s="423">
        <v>54</v>
      </c>
      <c r="K1196" s="423">
        <v>52</v>
      </c>
      <c r="L1196" s="447">
        <v>0.203703703703704</v>
      </c>
      <c r="M1196" s="427">
        <v>44</v>
      </c>
      <c r="N1196" s="423">
        <v>34</v>
      </c>
      <c r="O1196" s="423">
        <v>22</v>
      </c>
      <c r="P1196" s="447">
        <v>0.29411764705882398</v>
      </c>
    </row>
    <row r="1197" spans="1:16" s="63" customFormat="1" ht="12" x14ac:dyDescent="0.2">
      <c r="A1197" s="427" t="s">
        <v>11112</v>
      </c>
      <c r="B1197" s="423"/>
      <c r="C1197" s="423" t="s">
        <v>14925</v>
      </c>
      <c r="D1197" s="423" t="s">
        <v>18757</v>
      </c>
      <c r="E1197" s="427"/>
      <c r="F1197" s="427" t="s">
        <v>11111</v>
      </c>
      <c r="G1197" s="423" t="s">
        <v>18169</v>
      </c>
      <c r="H1197" s="467" t="s">
        <v>8559</v>
      </c>
      <c r="I1197" s="427">
        <v>65</v>
      </c>
      <c r="J1197" s="423">
        <v>91</v>
      </c>
      <c r="K1197" s="423">
        <v>27</v>
      </c>
      <c r="L1197" s="447">
        <v>-0.28571428571428598</v>
      </c>
      <c r="M1197" s="427">
        <v>102</v>
      </c>
      <c r="N1197" s="423">
        <v>78</v>
      </c>
      <c r="O1197" s="423">
        <v>32</v>
      </c>
      <c r="P1197" s="447">
        <v>0.30769230769230799</v>
      </c>
    </row>
    <row r="1198" spans="1:16" s="63" customFormat="1" ht="12" x14ac:dyDescent="0.2">
      <c r="A1198" s="427" t="s">
        <v>12011</v>
      </c>
      <c r="B1198" s="423"/>
      <c r="C1198" s="423" t="s">
        <v>253</v>
      </c>
      <c r="D1198" s="423" t="s">
        <v>18585</v>
      </c>
      <c r="E1198" s="427"/>
      <c r="F1198" s="427" t="s">
        <v>12010</v>
      </c>
      <c r="G1198" s="423" t="s">
        <v>17107</v>
      </c>
      <c r="H1198" s="467" t="s">
        <v>8559</v>
      </c>
      <c r="I1198" s="427">
        <v>64</v>
      </c>
      <c r="J1198" s="423">
        <v>60</v>
      </c>
      <c r="K1198" s="423">
        <v>64</v>
      </c>
      <c r="L1198" s="447">
        <v>6.6666666666666693E-2</v>
      </c>
      <c r="M1198" s="427">
        <v>23</v>
      </c>
      <c r="N1198" s="423">
        <v>23</v>
      </c>
      <c r="O1198" s="423">
        <v>24</v>
      </c>
      <c r="P1198" s="447">
        <v>0</v>
      </c>
    </row>
    <row r="1199" spans="1:16" s="63" customFormat="1" ht="12" x14ac:dyDescent="0.2">
      <c r="A1199" s="427" t="s">
        <v>12752</v>
      </c>
      <c r="B1199" s="423"/>
      <c r="C1199" s="423" t="s">
        <v>372</v>
      </c>
      <c r="D1199" s="423" t="s">
        <v>18611</v>
      </c>
      <c r="E1199" s="427"/>
      <c r="F1199" s="427" t="s">
        <v>12751</v>
      </c>
      <c r="G1199" s="423" t="s">
        <v>13035</v>
      </c>
      <c r="H1199" s="467" t="s">
        <v>8559</v>
      </c>
      <c r="I1199" s="427">
        <v>63</v>
      </c>
      <c r="J1199" s="423">
        <v>41</v>
      </c>
      <c r="K1199" s="423">
        <v>21</v>
      </c>
      <c r="L1199" s="447">
        <v>0.53658536585365901</v>
      </c>
      <c r="M1199" s="427">
        <v>29</v>
      </c>
      <c r="N1199" s="423">
        <v>31</v>
      </c>
      <c r="O1199" s="423">
        <v>10</v>
      </c>
      <c r="P1199" s="447">
        <v>-6.4516129032258104E-2</v>
      </c>
    </row>
    <row r="1200" spans="1:16" s="63" customFormat="1" ht="12" x14ac:dyDescent="0.2">
      <c r="A1200" s="427" t="s">
        <v>12085</v>
      </c>
      <c r="B1200" s="423"/>
      <c r="C1200" s="423" t="s">
        <v>258</v>
      </c>
      <c r="D1200" s="423" t="s">
        <v>21645</v>
      </c>
      <c r="E1200" s="427"/>
      <c r="F1200" s="427" t="s">
        <v>12084</v>
      </c>
      <c r="G1200" s="423" t="s">
        <v>8796</v>
      </c>
      <c r="H1200" s="467" t="s">
        <v>8559</v>
      </c>
      <c r="I1200" s="427">
        <v>63</v>
      </c>
      <c r="J1200" s="423">
        <v>68</v>
      </c>
      <c r="K1200" s="423">
        <v>14</v>
      </c>
      <c r="L1200" s="447">
        <v>-7.3529411764705802E-2</v>
      </c>
      <c r="M1200" s="427">
        <v>230</v>
      </c>
      <c r="N1200" s="423">
        <v>197</v>
      </c>
      <c r="O1200" s="423">
        <v>120</v>
      </c>
      <c r="P1200" s="447">
        <v>0.16751269035533001</v>
      </c>
    </row>
    <row r="1201" spans="1:16" s="63" customFormat="1" ht="12" x14ac:dyDescent="0.2">
      <c r="A1201" s="427" t="s">
        <v>10934</v>
      </c>
      <c r="B1201" s="423"/>
      <c r="C1201" s="423" t="s">
        <v>253</v>
      </c>
      <c r="D1201" s="423" t="s">
        <v>19837</v>
      </c>
      <c r="E1201" s="427"/>
      <c r="F1201" s="427" t="s">
        <v>10933</v>
      </c>
      <c r="G1201" s="423" t="s">
        <v>19838</v>
      </c>
      <c r="H1201" s="467" t="s">
        <v>8559</v>
      </c>
      <c r="I1201" s="427">
        <v>63</v>
      </c>
      <c r="J1201" s="423">
        <v>5</v>
      </c>
      <c r="K1201" s="423">
        <v>31</v>
      </c>
      <c r="L1201" s="447">
        <v>11.6</v>
      </c>
      <c r="M1201" s="427">
        <v>127</v>
      </c>
      <c r="N1201" s="423">
        <v>92</v>
      </c>
      <c r="O1201" s="423">
        <v>75</v>
      </c>
      <c r="P1201" s="447">
        <v>0.38043478260869601</v>
      </c>
    </row>
    <row r="1202" spans="1:16" s="63" customFormat="1" ht="12" x14ac:dyDescent="0.2">
      <c r="A1202" s="427" t="s">
        <v>11895</v>
      </c>
      <c r="B1202" s="423"/>
      <c r="C1202" s="423" t="s">
        <v>250</v>
      </c>
      <c r="D1202" s="423" t="s">
        <v>18340</v>
      </c>
      <c r="E1202" s="427"/>
      <c r="F1202" s="427" t="s">
        <v>11893</v>
      </c>
      <c r="G1202" s="423" t="s">
        <v>18341</v>
      </c>
      <c r="H1202" s="467" t="s">
        <v>8559</v>
      </c>
      <c r="I1202" s="427">
        <v>62</v>
      </c>
      <c r="J1202" s="423">
        <v>59</v>
      </c>
      <c r="K1202" s="423">
        <v>85</v>
      </c>
      <c r="L1202" s="447">
        <v>5.0847457627118703E-2</v>
      </c>
      <c r="M1202" s="427">
        <v>59</v>
      </c>
      <c r="N1202" s="423">
        <v>68</v>
      </c>
      <c r="O1202" s="423">
        <v>47</v>
      </c>
      <c r="P1202" s="447">
        <v>-0.13235294117647101</v>
      </c>
    </row>
    <row r="1203" spans="1:16" s="63" customFormat="1" ht="12" x14ac:dyDescent="0.2">
      <c r="A1203" s="427" t="s">
        <v>10717</v>
      </c>
      <c r="B1203" s="423"/>
      <c r="C1203" s="423" t="s">
        <v>372</v>
      </c>
      <c r="D1203" s="423" t="s">
        <v>21190</v>
      </c>
      <c r="E1203" s="427"/>
      <c r="F1203" s="427" t="s">
        <v>10716</v>
      </c>
      <c r="G1203" s="423" t="s">
        <v>19544</v>
      </c>
      <c r="H1203" s="467" t="s">
        <v>8559</v>
      </c>
      <c r="I1203" s="427">
        <v>62</v>
      </c>
      <c r="J1203" s="423">
        <v>69</v>
      </c>
      <c r="K1203" s="423">
        <v>34</v>
      </c>
      <c r="L1203" s="447">
        <v>-0.101449275362319</v>
      </c>
      <c r="M1203" s="427">
        <v>136</v>
      </c>
      <c r="N1203" s="423">
        <v>142</v>
      </c>
      <c r="O1203" s="423">
        <v>109</v>
      </c>
      <c r="P1203" s="447">
        <v>-4.2253521126760597E-2</v>
      </c>
    </row>
    <row r="1204" spans="1:16" s="63" customFormat="1" ht="12" x14ac:dyDescent="0.2">
      <c r="A1204" s="427" t="s">
        <v>11844</v>
      </c>
      <c r="B1204" s="423" t="s">
        <v>11593</v>
      </c>
      <c r="C1204" s="423" t="s">
        <v>252</v>
      </c>
      <c r="D1204" s="423" t="s">
        <v>19331</v>
      </c>
      <c r="E1204" s="427" t="s">
        <v>11843</v>
      </c>
      <c r="F1204" s="427"/>
      <c r="G1204" s="423" t="s">
        <v>18189</v>
      </c>
      <c r="H1204" s="467" t="s">
        <v>8559</v>
      </c>
      <c r="I1204" s="427">
        <v>61</v>
      </c>
      <c r="J1204" s="423">
        <v>45</v>
      </c>
      <c r="K1204" s="423">
        <v>54</v>
      </c>
      <c r="L1204" s="447">
        <v>0.35555555555555601</v>
      </c>
      <c r="M1204" s="427">
        <v>77</v>
      </c>
      <c r="N1204" s="423">
        <v>111</v>
      </c>
      <c r="O1204" s="423">
        <v>44</v>
      </c>
      <c r="P1204" s="447">
        <v>-0.30630630630630601</v>
      </c>
    </row>
    <row r="1205" spans="1:16" s="63" customFormat="1" ht="12" x14ac:dyDescent="0.2">
      <c r="A1205" s="427" t="s">
        <v>11667</v>
      </c>
      <c r="B1205" s="423" t="s">
        <v>11659</v>
      </c>
      <c r="C1205" s="423" t="s">
        <v>254</v>
      </c>
      <c r="D1205" s="423" t="s">
        <v>17126</v>
      </c>
      <c r="E1205" s="427" t="s">
        <v>11666</v>
      </c>
      <c r="F1205" s="427"/>
      <c r="G1205" s="423" t="s">
        <v>18151</v>
      </c>
      <c r="H1205" s="467" t="s">
        <v>8559</v>
      </c>
      <c r="I1205" s="427">
        <v>61</v>
      </c>
      <c r="J1205" s="423">
        <v>53</v>
      </c>
      <c r="K1205" s="423">
        <v>40</v>
      </c>
      <c r="L1205" s="447">
        <v>0.15094339622641501</v>
      </c>
      <c r="M1205" s="427">
        <v>39</v>
      </c>
      <c r="N1205" s="423">
        <v>74</v>
      </c>
      <c r="O1205" s="423">
        <v>31</v>
      </c>
      <c r="P1205" s="447">
        <v>-0.47297297297297303</v>
      </c>
    </row>
    <row r="1206" spans="1:16" s="63" customFormat="1" ht="12" x14ac:dyDescent="0.2">
      <c r="A1206" s="427" t="s">
        <v>13400</v>
      </c>
      <c r="B1206" s="423"/>
      <c r="C1206" s="423" t="s">
        <v>253</v>
      </c>
      <c r="D1206" s="423" t="s">
        <v>21150</v>
      </c>
      <c r="E1206" s="427"/>
      <c r="F1206" s="427" t="s">
        <v>13399</v>
      </c>
      <c r="G1206" s="423" t="s">
        <v>20411</v>
      </c>
      <c r="H1206" s="467" t="s">
        <v>8559</v>
      </c>
      <c r="I1206" s="427">
        <v>61</v>
      </c>
      <c r="J1206" s="423">
        <v>37</v>
      </c>
      <c r="K1206" s="423">
        <v>89</v>
      </c>
      <c r="L1206" s="447">
        <v>0.64864864864864902</v>
      </c>
      <c r="M1206" s="427">
        <v>442</v>
      </c>
      <c r="N1206" s="423">
        <v>378</v>
      </c>
      <c r="O1206" s="423">
        <v>282</v>
      </c>
      <c r="P1206" s="447">
        <v>0.169312169312169</v>
      </c>
    </row>
    <row r="1207" spans="1:16" s="63" customFormat="1" ht="12" x14ac:dyDescent="0.2">
      <c r="A1207" s="427" t="s">
        <v>10999</v>
      </c>
      <c r="B1207" s="423"/>
      <c r="C1207" s="423" t="s">
        <v>251</v>
      </c>
      <c r="D1207" s="423" t="s">
        <v>8833</v>
      </c>
      <c r="E1207" s="427"/>
      <c r="F1207" s="427" t="s">
        <v>10998</v>
      </c>
      <c r="G1207" s="423" t="s">
        <v>208</v>
      </c>
      <c r="H1207" s="467" t="s">
        <v>8559</v>
      </c>
      <c r="I1207" s="427">
        <v>61</v>
      </c>
      <c r="J1207" s="423">
        <v>73</v>
      </c>
      <c r="K1207" s="423">
        <v>72</v>
      </c>
      <c r="L1207" s="447">
        <v>-0.164383561643836</v>
      </c>
      <c r="M1207" s="427">
        <v>103</v>
      </c>
      <c r="N1207" s="423">
        <v>62</v>
      </c>
      <c r="O1207" s="423">
        <v>44</v>
      </c>
      <c r="P1207" s="447">
        <v>0.66129032258064502</v>
      </c>
    </row>
    <row r="1208" spans="1:16" s="63" customFormat="1" ht="12" x14ac:dyDescent="0.2">
      <c r="A1208" s="427" t="s">
        <v>13572</v>
      </c>
      <c r="B1208" s="423"/>
      <c r="C1208" s="423" t="s">
        <v>252</v>
      </c>
      <c r="D1208" s="423" t="s">
        <v>18584</v>
      </c>
      <c r="E1208" s="427"/>
      <c r="F1208" s="427" t="s">
        <v>13571</v>
      </c>
      <c r="G1208" s="423" t="s">
        <v>19305</v>
      </c>
      <c r="H1208" s="467" t="s">
        <v>8559</v>
      </c>
      <c r="I1208" s="427">
        <v>60</v>
      </c>
      <c r="J1208" s="423">
        <v>44</v>
      </c>
      <c r="K1208" s="423">
        <v>17</v>
      </c>
      <c r="L1208" s="447">
        <v>0.36363636363636398</v>
      </c>
      <c r="M1208" s="427">
        <v>80</v>
      </c>
      <c r="N1208" s="423">
        <v>87</v>
      </c>
      <c r="O1208" s="423">
        <v>52</v>
      </c>
      <c r="P1208" s="447">
        <v>-8.04597701149425E-2</v>
      </c>
    </row>
    <row r="1209" spans="1:16" s="63" customFormat="1" ht="12" x14ac:dyDescent="0.2">
      <c r="A1209" s="427" t="s">
        <v>14403</v>
      </c>
      <c r="B1209" s="423" t="s">
        <v>13955</v>
      </c>
      <c r="C1209" s="423" t="s">
        <v>263</v>
      </c>
      <c r="D1209" s="423" t="s">
        <v>18644</v>
      </c>
      <c r="E1209" s="427" t="s">
        <v>14402</v>
      </c>
      <c r="F1209" s="427"/>
      <c r="G1209" s="423" t="s">
        <v>18174</v>
      </c>
      <c r="H1209" s="467" t="s">
        <v>8559</v>
      </c>
      <c r="I1209" s="427">
        <v>60</v>
      </c>
      <c r="J1209" s="423">
        <v>60</v>
      </c>
      <c r="K1209" s="423">
        <v>0</v>
      </c>
      <c r="L1209" s="447">
        <v>0</v>
      </c>
      <c r="M1209" s="427">
        <v>186</v>
      </c>
      <c r="N1209" s="423">
        <v>158</v>
      </c>
      <c r="O1209" s="423">
        <v>117</v>
      </c>
      <c r="P1209" s="447">
        <v>0.177215189873418</v>
      </c>
    </row>
    <row r="1210" spans="1:16" s="63" customFormat="1" ht="12" x14ac:dyDescent="0.2">
      <c r="A1210" s="427" t="s">
        <v>11386</v>
      </c>
      <c r="B1210" s="423"/>
      <c r="C1210" s="423" t="s">
        <v>259</v>
      </c>
      <c r="D1210" s="423" t="s">
        <v>20200</v>
      </c>
      <c r="E1210" s="427"/>
      <c r="F1210" s="427" t="s">
        <v>11385</v>
      </c>
      <c r="G1210" s="423" t="s">
        <v>19426</v>
      </c>
      <c r="H1210" s="467" t="s">
        <v>8559</v>
      </c>
      <c r="I1210" s="427">
        <v>60</v>
      </c>
      <c r="J1210" s="423">
        <v>31</v>
      </c>
      <c r="K1210" s="423">
        <v>54</v>
      </c>
      <c r="L1210" s="447">
        <v>0.93548387096774199</v>
      </c>
      <c r="M1210" s="427">
        <v>10</v>
      </c>
      <c r="N1210" s="423">
        <v>10</v>
      </c>
      <c r="O1210" s="423">
        <v>5</v>
      </c>
      <c r="P1210" s="447">
        <v>0</v>
      </c>
    </row>
    <row r="1211" spans="1:16" s="63" customFormat="1" ht="12" x14ac:dyDescent="0.2">
      <c r="A1211" s="427" t="s">
        <v>11182</v>
      </c>
      <c r="B1211" s="423"/>
      <c r="C1211" s="423" t="s">
        <v>249</v>
      </c>
      <c r="D1211" s="423" t="s">
        <v>21786</v>
      </c>
      <c r="E1211" s="427"/>
      <c r="F1211" s="427" t="s">
        <v>11181</v>
      </c>
      <c r="G1211" s="423" t="s">
        <v>18141</v>
      </c>
      <c r="H1211" s="467" t="s">
        <v>8559</v>
      </c>
      <c r="I1211" s="427">
        <v>60</v>
      </c>
      <c r="J1211" s="423">
        <v>28</v>
      </c>
      <c r="K1211" s="423">
        <v>25</v>
      </c>
      <c r="L1211" s="447">
        <v>1.1428571428571399</v>
      </c>
      <c r="M1211" s="427">
        <v>49</v>
      </c>
      <c r="N1211" s="423">
        <v>47</v>
      </c>
      <c r="O1211" s="423">
        <v>34</v>
      </c>
      <c r="P1211" s="447">
        <v>4.2553191489361798E-2</v>
      </c>
    </row>
    <row r="1212" spans="1:16" s="63" customFormat="1" ht="12" x14ac:dyDescent="0.2">
      <c r="A1212" s="427" t="s">
        <v>11126</v>
      </c>
      <c r="B1212" s="423"/>
      <c r="C1212" s="423" t="s">
        <v>257</v>
      </c>
      <c r="D1212" s="423" t="s">
        <v>19605</v>
      </c>
      <c r="E1212" s="427"/>
      <c r="F1212" s="427" t="s">
        <v>11125</v>
      </c>
      <c r="G1212" s="423" t="s">
        <v>19407</v>
      </c>
      <c r="H1212" s="467" t="s">
        <v>8559</v>
      </c>
      <c r="I1212" s="427">
        <v>60</v>
      </c>
      <c r="J1212" s="423">
        <v>54</v>
      </c>
      <c r="K1212" s="423">
        <v>621</v>
      </c>
      <c r="L1212" s="447">
        <v>0.11111111111111099</v>
      </c>
      <c r="M1212" s="427">
        <v>10</v>
      </c>
      <c r="N1212" s="423">
        <v>10</v>
      </c>
      <c r="O1212" s="423">
        <v>295</v>
      </c>
      <c r="P1212" s="447">
        <v>0</v>
      </c>
    </row>
    <row r="1213" spans="1:16" s="63" customFormat="1" ht="12" x14ac:dyDescent="0.2">
      <c r="A1213" s="427" t="s">
        <v>13061</v>
      </c>
      <c r="B1213" s="423"/>
      <c r="C1213" s="423" t="s">
        <v>253</v>
      </c>
      <c r="D1213" s="423" t="s">
        <v>20018</v>
      </c>
      <c r="E1213" s="427"/>
      <c r="F1213" s="427" t="s">
        <v>13060</v>
      </c>
      <c r="G1213" s="423" t="s">
        <v>20019</v>
      </c>
      <c r="H1213" s="467" t="s">
        <v>8559</v>
      </c>
      <c r="I1213" s="427">
        <v>60</v>
      </c>
      <c r="J1213" s="423">
        <v>34</v>
      </c>
      <c r="K1213" s="423">
        <v>35</v>
      </c>
      <c r="L1213" s="447">
        <v>0.76470588235294101</v>
      </c>
      <c r="M1213" s="427">
        <v>80</v>
      </c>
      <c r="N1213" s="423">
        <v>71</v>
      </c>
      <c r="O1213" s="423">
        <v>58</v>
      </c>
      <c r="P1213" s="447">
        <v>0.12676056338028199</v>
      </c>
    </row>
    <row r="1214" spans="1:16" s="63" customFormat="1" ht="12" x14ac:dyDescent="0.2">
      <c r="A1214" s="427" t="s">
        <v>13552</v>
      </c>
      <c r="B1214" s="423"/>
      <c r="C1214" s="423" t="s">
        <v>14925</v>
      </c>
      <c r="D1214" s="423" t="s">
        <v>17142</v>
      </c>
      <c r="E1214" s="427"/>
      <c r="F1214" s="427" t="s">
        <v>13551</v>
      </c>
      <c r="G1214" s="423" t="s">
        <v>18141</v>
      </c>
      <c r="H1214" s="467" t="s">
        <v>8559</v>
      </c>
      <c r="I1214" s="427">
        <v>60</v>
      </c>
      <c r="J1214" s="423">
        <v>34</v>
      </c>
      <c r="K1214" s="423">
        <v>33</v>
      </c>
      <c r="L1214" s="447">
        <v>0.76470588235294101</v>
      </c>
      <c r="M1214" s="427">
        <v>45</v>
      </c>
      <c r="N1214" s="423">
        <v>56</v>
      </c>
      <c r="O1214" s="423">
        <v>38</v>
      </c>
      <c r="P1214" s="447">
        <v>-0.19642857142857101</v>
      </c>
    </row>
    <row r="1215" spans="1:16" s="63" customFormat="1" ht="12" x14ac:dyDescent="0.2">
      <c r="A1215" s="427" t="s">
        <v>12560</v>
      </c>
      <c r="B1215" s="423"/>
      <c r="C1215" s="423" t="s">
        <v>249</v>
      </c>
      <c r="D1215" s="423" t="s">
        <v>18491</v>
      </c>
      <c r="E1215" s="427"/>
      <c r="F1215" s="427" t="s">
        <v>12558</v>
      </c>
      <c r="G1215" s="423" t="s">
        <v>18141</v>
      </c>
      <c r="H1215" s="467" t="s">
        <v>8559</v>
      </c>
      <c r="I1215" s="427">
        <v>58</v>
      </c>
      <c r="J1215" s="423">
        <v>44</v>
      </c>
      <c r="K1215" s="423">
        <v>41</v>
      </c>
      <c r="L1215" s="447">
        <v>0.31818181818181801</v>
      </c>
      <c r="M1215" s="427">
        <v>30</v>
      </c>
      <c r="N1215" s="423">
        <v>49</v>
      </c>
      <c r="O1215" s="423">
        <v>49</v>
      </c>
      <c r="P1215" s="447">
        <v>-0.38775510204081598</v>
      </c>
    </row>
    <row r="1216" spans="1:16" s="63" customFormat="1" ht="12" x14ac:dyDescent="0.2">
      <c r="A1216" s="427" t="s">
        <v>13120</v>
      </c>
      <c r="B1216" s="423"/>
      <c r="C1216" s="423" t="s">
        <v>251</v>
      </c>
      <c r="D1216" s="423" t="s">
        <v>21655</v>
      </c>
      <c r="E1216" s="427"/>
      <c r="F1216" s="427" t="s">
        <v>13119</v>
      </c>
      <c r="G1216" s="423" t="s">
        <v>19245</v>
      </c>
      <c r="H1216" s="467" t="s">
        <v>8559</v>
      </c>
      <c r="I1216" s="427">
        <v>58</v>
      </c>
      <c r="J1216" s="423">
        <v>51</v>
      </c>
      <c r="K1216" s="423">
        <v>0</v>
      </c>
      <c r="L1216" s="447">
        <v>0.13725490196078399</v>
      </c>
      <c r="M1216" s="427">
        <v>190</v>
      </c>
      <c r="N1216" s="423">
        <v>202</v>
      </c>
      <c r="O1216" s="423">
        <v>183</v>
      </c>
      <c r="P1216" s="447">
        <v>-5.94059405940595E-2</v>
      </c>
    </row>
    <row r="1217" spans="1:16" s="63" customFormat="1" ht="12" x14ac:dyDescent="0.2">
      <c r="A1217" s="427" t="s">
        <v>10869</v>
      </c>
      <c r="B1217" s="423"/>
      <c r="C1217" s="423" t="s">
        <v>14925</v>
      </c>
      <c r="D1217" s="423" t="s">
        <v>17780</v>
      </c>
      <c r="E1217" s="427"/>
      <c r="F1217" s="427" t="s">
        <v>10868</v>
      </c>
      <c r="G1217" s="423" t="s">
        <v>18159</v>
      </c>
      <c r="H1217" s="467" t="s">
        <v>8559</v>
      </c>
      <c r="I1217" s="427">
        <v>58</v>
      </c>
      <c r="J1217" s="423">
        <v>29</v>
      </c>
      <c r="K1217" s="423">
        <v>44</v>
      </c>
      <c r="L1217" s="447">
        <v>1</v>
      </c>
      <c r="M1217" s="427">
        <v>52</v>
      </c>
      <c r="N1217" s="423">
        <v>58</v>
      </c>
      <c r="O1217" s="423">
        <v>43</v>
      </c>
      <c r="P1217" s="447">
        <v>-0.10344827586206901</v>
      </c>
    </row>
    <row r="1218" spans="1:16" s="63" customFormat="1" ht="12" x14ac:dyDescent="0.2">
      <c r="A1218" s="427" t="s">
        <v>10867</v>
      </c>
      <c r="B1218" s="423"/>
      <c r="C1218" s="423" t="s">
        <v>254</v>
      </c>
      <c r="D1218" s="423" t="s">
        <v>17873</v>
      </c>
      <c r="E1218" s="427"/>
      <c r="F1218" s="427" t="s">
        <v>10866</v>
      </c>
      <c r="G1218" s="423" t="s">
        <v>17874</v>
      </c>
      <c r="H1218" s="467" t="s">
        <v>8559</v>
      </c>
      <c r="I1218" s="427">
        <v>58</v>
      </c>
      <c r="J1218" s="423">
        <v>14</v>
      </c>
      <c r="K1218" s="423">
        <v>34</v>
      </c>
      <c r="L1218" s="447">
        <v>3.1428571428571401</v>
      </c>
      <c r="M1218" s="427">
        <v>11</v>
      </c>
      <c r="N1218" s="423">
        <v>14</v>
      </c>
      <c r="O1218" s="423">
        <v>4</v>
      </c>
      <c r="P1218" s="447">
        <v>-0.214285714285714</v>
      </c>
    </row>
    <row r="1219" spans="1:16" s="63" customFormat="1" ht="12" x14ac:dyDescent="0.2">
      <c r="A1219" s="427" t="s">
        <v>11164</v>
      </c>
      <c r="B1219" s="423"/>
      <c r="C1219" s="423" t="s">
        <v>14925</v>
      </c>
      <c r="D1219" s="423" t="s">
        <v>10704</v>
      </c>
      <c r="E1219" s="427"/>
      <c r="F1219" s="427" t="s">
        <v>11163</v>
      </c>
      <c r="G1219" s="423" t="s">
        <v>200</v>
      </c>
      <c r="H1219" s="467" t="s">
        <v>8559</v>
      </c>
      <c r="I1219" s="427">
        <v>57</v>
      </c>
      <c r="J1219" s="423">
        <v>41</v>
      </c>
      <c r="K1219" s="423">
        <v>51</v>
      </c>
      <c r="L1219" s="447">
        <v>0.39024390243902402</v>
      </c>
      <c r="M1219" s="427">
        <v>53</v>
      </c>
      <c r="N1219" s="423">
        <v>53</v>
      </c>
      <c r="O1219" s="423">
        <v>42</v>
      </c>
      <c r="P1219" s="447">
        <v>0</v>
      </c>
    </row>
    <row r="1220" spans="1:16" s="63" customFormat="1" ht="12" x14ac:dyDescent="0.2">
      <c r="A1220" s="427" t="s">
        <v>12256</v>
      </c>
      <c r="B1220" s="423" t="s">
        <v>9219</v>
      </c>
      <c r="C1220" s="423" t="s">
        <v>249</v>
      </c>
      <c r="D1220" s="423" t="s">
        <v>19748</v>
      </c>
      <c r="E1220" s="427" t="s">
        <v>12255</v>
      </c>
      <c r="F1220" s="427"/>
      <c r="G1220" s="423" t="s">
        <v>19749</v>
      </c>
      <c r="H1220" s="467" t="s">
        <v>8559</v>
      </c>
      <c r="I1220" s="427">
        <v>55</v>
      </c>
      <c r="J1220" s="423">
        <v>57</v>
      </c>
      <c r="K1220" s="423">
        <v>59</v>
      </c>
      <c r="L1220" s="447">
        <v>-3.5087719298245598E-2</v>
      </c>
      <c r="M1220" s="427">
        <v>1138</v>
      </c>
      <c r="N1220" s="423">
        <v>1013</v>
      </c>
      <c r="O1220" s="423">
        <v>708</v>
      </c>
      <c r="P1220" s="447">
        <v>0.123395853899309</v>
      </c>
    </row>
    <row r="1221" spans="1:16" s="63" customFormat="1" ht="12" x14ac:dyDescent="0.2">
      <c r="A1221" s="427" t="s">
        <v>13556</v>
      </c>
      <c r="B1221" s="423"/>
      <c r="C1221" s="423" t="s">
        <v>251</v>
      </c>
      <c r="D1221" s="423" t="s">
        <v>19059</v>
      </c>
      <c r="E1221" s="427"/>
      <c r="F1221" s="427" t="s">
        <v>13555</v>
      </c>
      <c r="G1221" s="423" t="s">
        <v>19214</v>
      </c>
      <c r="H1221" s="467" t="s">
        <v>8559</v>
      </c>
      <c r="I1221" s="427">
        <v>55</v>
      </c>
      <c r="J1221" s="423">
        <v>43</v>
      </c>
      <c r="K1221" s="423">
        <v>30</v>
      </c>
      <c r="L1221" s="447">
        <v>0.27906976744186102</v>
      </c>
      <c r="M1221" s="427">
        <v>79</v>
      </c>
      <c r="N1221" s="423">
        <v>84</v>
      </c>
      <c r="O1221" s="423">
        <v>50</v>
      </c>
      <c r="P1221" s="447">
        <v>-5.95238095238095E-2</v>
      </c>
    </row>
    <row r="1222" spans="1:16" s="63" customFormat="1" ht="12" x14ac:dyDescent="0.2">
      <c r="A1222" s="427" t="s">
        <v>14709</v>
      </c>
      <c r="B1222" s="423" t="s">
        <v>9414</v>
      </c>
      <c r="C1222" s="423" t="s">
        <v>253</v>
      </c>
      <c r="D1222" s="423" t="s">
        <v>19736</v>
      </c>
      <c r="E1222" s="427"/>
      <c r="F1222" s="427" t="s">
        <v>14708</v>
      </c>
      <c r="G1222" s="423" t="s">
        <v>19737</v>
      </c>
      <c r="H1222" s="467" t="s">
        <v>8559</v>
      </c>
      <c r="I1222" s="427">
        <v>54</v>
      </c>
      <c r="J1222" s="423">
        <v>55</v>
      </c>
      <c r="K1222" s="423">
        <v>25</v>
      </c>
      <c r="L1222" s="447">
        <v>-1.8181818181818198E-2</v>
      </c>
      <c r="M1222" s="427">
        <v>769</v>
      </c>
      <c r="N1222" s="423">
        <v>900</v>
      </c>
      <c r="O1222" s="423">
        <v>654</v>
      </c>
      <c r="P1222" s="447">
        <v>-0.14555555555555599</v>
      </c>
    </row>
    <row r="1223" spans="1:16" s="63" customFormat="1" ht="12" x14ac:dyDescent="0.2">
      <c r="A1223" s="427" t="s">
        <v>11070</v>
      </c>
      <c r="B1223" s="423"/>
      <c r="C1223" s="423" t="s">
        <v>253</v>
      </c>
      <c r="D1223" s="423" t="s">
        <v>10704</v>
      </c>
      <c r="E1223" s="427"/>
      <c r="F1223" s="427" t="s">
        <v>11069</v>
      </c>
      <c r="G1223" s="423" t="s">
        <v>200</v>
      </c>
      <c r="H1223" s="467" t="s">
        <v>8559</v>
      </c>
      <c r="I1223" s="427">
        <v>54</v>
      </c>
      <c r="J1223" s="423">
        <v>29</v>
      </c>
      <c r="K1223" s="423">
        <v>142</v>
      </c>
      <c r="L1223" s="447">
        <v>0.86206896551724099</v>
      </c>
      <c r="M1223" s="427">
        <v>71</v>
      </c>
      <c r="N1223" s="423">
        <v>73</v>
      </c>
      <c r="O1223" s="423">
        <v>40</v>
      </c>
      <c r="P1223" s="447">
        <v>-2.7397260273972601E-2</v>
      </c>
    </row>
    <row r="1224" spans="1:16" s="63" customFormat="1" ht="12" x14ac:dyDescent="0.2">
      <c r="A1224" s="427" t="s">
        <v>13069</v>
      </c>
      <c r="B1224" s="423"/>
      <c r="C1224" s="423" t="s">
        <v>258</v>
      </c>
      <c r="D1224" s="423" t="s">
        <v>17095</v>
      </c>
      <c r="E1224" s="427"/>
      <c r="F1224" s="427" t="s">
        <v>13068</v>
      </c>
      <c r="G1224" s="423" t="s">
        <v>19482</v>
      </c>
      <c r="H1224" s="467" t="s">
        <v>8559</v>
      </c>
      <c r="I1224" s="427">
        <v>54</v>
      </c>
      <c r="J1224" s="423">
        <v>67</v>
      </c>
      <c r="K1224" s="423">
        <v>122</v>
      </c>
      <c r="L1224" s="447">
        <v>-0.19402985074626899</v>
      </c>
      <c r="M1224" s="427">
        <v>236</v>
      </c>
      <c r="N1224" s="423">
        <v>221</v>
      </c>
      <c r="O1224" s="423">
        <v>172</v>
      </c>
      <c r="P1224" s="447">
        <v>6.7873303167420795E-2</v>
      </c>
    </row>
    <row r="1225" spans="1:16" s="63" customFormat="1" ht="12" x14ac:dyDescent="0.2">
      <c r="A1225" s="427" t="s">
        <v>10569</v>
      </c>
      <c r="B1225" s="423"/>
      <c r="C1225" s="423" t="s">
        <v>257</v>
      </c>
      <c r="D1225" s="423" t="s">
        <v>17679</v>
      </c>
      <c r="E1225" s="427"/>
      <c r="F1225" s="427" t="s">
        <v>10567</v>
      </c>
      <c r="G1225" s="423" t="s">
        <v>18161</v>
      </c>
      <c r="H1225" s="467" t="s">
        <v>8559</v>
      </c>
      <c r="I1225" s="427">
        <v>54</v>
      </c>
      <c r="J1225" s="423">
        <v>21</v>
      </c>
      <c r="K1225" s="423">
        <v>29</v>
      </c>
      <c r="L1225" s="447">
        <v>1.5714285714285701</v>
      </c>
      <c r="M1225" s="427">
        <v>25</v>
      </c>
      <c r="N1225" s="423">
        <v>26</v>
      </c>
      <c r="O1225" s="423">
        <v>23</v>
      </c>
      <c r="P1225" s="447">
        <v>-3.8461538461538401E-2</v>
      </c>
    </row>
    <row r="1226" spans="1:16" s="63" customFormat="1" ht="12" x14ac:dyDescent="0.2">
      <c r="A1226" s="427" t="s">
        <v>13452</v>
      </c>
      <c r="B1226" s="423"/>
      <c r="C1226" s="423" t="s">
        <v>14925</v>
      </c>
      <c r="D1226" s="423" t="s">
        <v>17992</v>
      </c>
      <c r="E1226" s="427"/>
      <c r="F1226" s="427" t="s">
        <v>13451</v>
      </c>
      <c r="G1226" s="423" t="s">
        <v>19482</v>
      </c>
      <c r="H1226" s="467" t="s">
        <v>8559</v>
      </c>
      <c r="I1226" s="427">
        <v>53</v>
      </c>
      <c r="J1226" s="423">
        <v>88</v>
      </c>
      <c r="K1226" s="423">
        <v>26</v>
      </c>
      <c r="L1226" s="447">
        <v>-0.39772727272727298</v>
      </c>
      <c r="M1226" s="427">
        <v>16</v>
      </c>
      <c r="N1226" s="423">
        <v>29</v>
      </c>
      <c r="O1226" s="423">
        <v>14</v>
      </c>
      <c r="P1226" s="447">
        <v>-0.44827586206896602</v>
      </c>
    </row>
    <row r="1227" spans="1:16" s="63" customFormat="1" ht="12" x14ac:dyDescent="0.2">
      <c r="A1227" s="427" t="s">
        <v>12135</v>
      </c>
      <c r="B1227" s="423" t="s">
        <v>11690</v>
      </c>
      <c r="C1227" s="423" t="s">
        <v>255</v>
      </c>
      <c r="D1227" s="423" t="s">
        <v>18558</v>
      </c>
      <c r="E1227" s="427" t="s">
        <v>12134</v>
      </c>
      <c r="F1227" s="427"/>
      <c r="G1227" s="423" t="s">
        <v>19285</v>
      </c>
      <c r="H1227" s="467" t="s">
        <v>8559</v>
      </c>
      <c r="I1227" s="427">
        <v>52</v>
      </c>
      <c r="J1227" s="423">
        <v>11</v>
      </c>
      <c r="K1227" s="423">
        <v>7</v>
      </c>
      <c r="L1227" s="447">
        <v>3.7272727272727302</v>
      </c>
      <c r="M1227" s="427">
        <v>389</v>
      </c>
      <c r="N1227" s="423">
        <v>240</v>
      </c>
      <c r="O1227" s="423">
        <v>236</v>
      </c>
      <c r="P1227" s="447">
        <v>0.62083333333333302</v>
      </c>
    </row>
    <row r="1228" spans="1:16" s="63" customFormat="1" ht="12" x14ac:dyDescent="0.2">
      <c r="A1228" s="427" t="s">
        <v>11818</v>
      </c>
      <c r="B1228" s="423" t="s">
        <v>11640</v>
      </c>
      <c r="C1228" s="423" t="s">
        <v>372</v>
      </c>
      <c r="D1228" s="423" t="s">
        <v>21669</v>
      </c>
      <c r="E1228" s="427" t="s">
        <v>11817</v>
      </c>
      <c r="F1228" s="427"/>
      <c r="G1228" s="423" t="s">
        <v>21670</v>
      </c>
      <c r="H1228" s="467" t="s">
        <v>8559</v>
      </c>
      <c r="I1228" s="427">
        <v>52</v>
      </c>
      <c r="J1228" s="423">
        <v>24</v>
      </c>
      <c r="K1228" s="423">
        <v>0</v>
      </c>
      <c r="L1228" s="447">
        <v>1.1666666666666701</v>
      </c>
      <c r="M1228" s="427">
        <v>59</v>
      </c>
      <c r="N1228" s="423">
        <v>43</v>
      </c>
      <c r="O1228" s="423">
        <v>3</v>
      </c>
      <c r="P1228" s="447">
        <v>0.372093023255814</v>
      </c>
    </row>
    <row r="1229" spans="1:16" s="63" customFormat="1" ht="12" x14ac:dyDescent="0.2">
      <c r="A1229" s="427" t="s">
        <v>17233</v>
      </c>
      <c r="B1229" s="423" t="s">
        <v>9516</v>
      </c>
      <c r="C1229" s="423" t="s">
        <v>252</v>
      </c>
      <c r="D1229" s="423" t="s">
        <v>18383</v>
      </c>
      <c r="E1229" s="427"/>
      <c r="F1229" s="427" t="s">
        <v>17234</v>
      </c>
      <c r="G1229" s="423" t="s">
        <v>213</v>
      </c>
      <c r="H1229" s="467" t="s">
        <v>8559</v>
      </c>
      <c r="I1229" s="427">
        <v>52</v>
      </c>
      <c r="J1229" s="423">
        <v>45</v>
      </c>
      <c r="K1229" s="423">
        <v>32</v>
      </c>
      <c r="L1229" s="447">
        <v>0.155555555555555</v>
      </c>
      <c r="M1229" s="427">
        <v>167</v>
      </c>
      <c r="N1229" s="423">
        <v>160</v>
      </c>
      <c r="O1229" s="423">
        <v>100</v>
      </c>
      <c r="P1229" s="447">
        <v>4.3749999999999997E-2</v>
      </c>
    </row>
    <row r="1230" spans="1:16" s="63" customFormat="1" ht="12" x14ac:dyDescent="0.2">
      <c r="A1230" s="427" t="s">
        <v>12762</v>
      </c>
      <c r="B1230" s="423"/>
      <c r="C1230" s="423" t="s">
        <v>252</v>
      </c>
      <c r="D1230" s="423" t="s">
        <v>8783</v>
      </c>
      <c r="E1230" s="427"/>
      <c r="F1230" s="427" t="s">
        <v>12761</v>
      </c>
      <c r="G1230" s="423" t="s">
        <v>18140</v>
      </c>
      <c r="H1230" s="467" t="s">
        <v>8559</v>
      </c>
      <c r="I1230" s="427">
        <v>51</v>
      </c>
      <c r="J1230" s="423">
        <v>81</v>
      </c>
      <c r="K1230" s="423">
        <v>47</v>
      </c>
      <c r="L1230" s="447">
        <v>-0.37037037037037002</v>
      </c>
      <c r="M1230" s="427">
        <v>20</v>
      </c>
      <c r="N1230" s="423">
        <v>15</v>
      </c>
      <c r="O1230" s="423">
        <v>4</v>
      </c>
      <c r="P1230" s="447">
        <v>0.33333333333333298</v>
      </c>
    </row>
    <row r="1231" spans="1:16" s="63" customFormat="1" ht="12" x14ac:dyDescent="0.2">
      <c r="A1231" s="427" t="s">
        <v>13817</v>
      </c>
      <c r="B1231" s="423"/>
      <c r="C1231" s="423" t="s">
        <v>250</v>
      </c>
      <c r="D1231" s="423" t="s">
        <v>20942</v>
      </c>
      <c r="E1231" s="427"/>
      <c r="F1231" s="427" t="s">
        <v>13816</v>
      </c>
      <c r="G1231" s="423" t="s">
        <v>18577</v>
      </c>
      <c r="H1231" s="467" t="s">
        <v>8559</v>
      </c>
      <c r="I1231" s="427">
        <v>51</v>
      </c>
      <c r="J1231" s="423">
        <v>73</v>
      </c>
      <c r="K1231" s="423">
        <v>48</v>
      </c>
      <c r="L1231" s="447">
        <v>-0.301369863013699</v>
      </c>
      <c r="M1231" s="427">
        <v>527</v>
      </c>
      <c r="N1231" s="423">
        <v>332</v>
      </c>
      <c r="O1231" s="423">
        <v>104</v>
      </c>
      <c r="P1231" s="447">
        <v>0.58734939759036098</v>
      </c>
    </row>
    <row r="1232" spans="1:16" s="63" customFormat="1" ht="12" x14ac:dyDescent="0.2">
      <c r="A1232" s="427" t="s">
        <v>11913</v>
      </c>
      <c r="B1232" s="423"/>
      <c r="C1232" s="423" t="s">
        <v>252</v>
      </c>
      <c r="D1232" s="423" t="s">
        <v>8741</v>
      </c>
      <c r="E1232" s="427"/>
      <c r="F1232" s="427" t="s">
        <v>11912</v>
      </c>
      <c r="G1232" s="423" t="s">
        <v>213</v>
      </c>
      <c r="H1232" s="467" t="s">
        <v>8559</v>
      </c>
      <c r="I1232" s="427">
        <v>51</v>
      </c>
      <c r="J1232" s="423">
        <v>83</v>
      </c>
      <c r="K1232" s="423">
        <v>67</v>
      </c>
      <c r="L1232" s="447">
        <v>-0.38554216867469898</v>
      </c>
      <c r="M1232" s="427">
        <v>683</v>
      </c>
      <c r="N1232" s="423">
        <v>449</v>
      </c>
      <c r="O1232" s="423">
        <v>414</v>
      </c>
      <c r="P1232" s="447">
        <v>0.52115812917594695</v>
      </c>
    </row>
    <row r="1233" spans="1:16" s="63" customFormat="1" ht="12" x14ac:dyDescent="0.2">
      <c r="A1233" s="427" t="s">
        <v>11351</v>
      </c>
      <c r="B1233" s="423"/>
      <c r="C1233" s="423" t="s">
        <v>14925</v>
      </c>
      <c r="D1233" s="423" t="s">
        <v>17748</v>
      </c>
      <c r="E1233" s="427"/>
      <c r="F1233" s="427" t="s">
        <v>11350</v>
      </c>
      <c r="G1233" s="423" t="s">
        <v>18171</v>
      </c>
      <c r="H1233" s="467" t="s">
        <v>8559</v>
      </c>
      <c r="I1233" s="427">
        <v>51</v>
      </c>
      <c r="J1233" s="423">
        <v>59</v>
      </c>
      <c r="K1233" s="423">
        <v>44</v>
      </c>
      <c r="L1233" s="447">
        <v>-0.13559322033898299</v>
      </c>
      <c r="M1233" s="427">
        <v>49</v>
      </c>
      <c r="N1233" s="423">
        <v>48</v>
      </c>
      <c r="O1233" s="423">
        <v>41</v>
      </c>
      <c r="P1233" s="447">
        <v>2.0833333333333301E-2</v>
      </c>
    </row>
    <row r="1234" spans="1:16" s="63" customFormat="1" ht="12" x14ac:dyDescent="0.2">
      <c r="A1234" s="427" t="s">
        <v>10961</v>
      </c>
      <c r="B1234" s="423"/>
      <c r="C1234" s="423" t="s">
        <v>249</v>
      </c>
      <c r="D1234" s="423" t="s">
        <v>21160</v>
      </c>
      <c r="E1234" s="427"/>
      <c r="F1234" s="427" t="s">
        <v>10960</v>
      </c>
      <c r="G1234" s="423" t="s">
        <v>19392</v>
      </c>
      <c r="H1234" s="467" t="s">
        <v>8559</v>
      </c>
      <c r="I1234" s="427">
        <v>51</v>
      </c>
      <c r="J1234" s="423">
        <v>61</v>
      </c>
      <c r="K1234" s="423">
        <v>33</v>
      </c>
      <c r="L1234" s="447">
        <v>-0.16393442622950799</v>
      </c>
      <c r="M1234" s="427">
        <v>335</v>
      </c>
      <c r="N1234" s="423">
        <v>319</v>
      </c>
      <c r="O1234" s="423">
        <v>234</v>
      </c>
      <c r="P1234" s="447">
        <v>5.01567398119123E-2</v>
      </c>
    </row>
    <row r="1235" spans="1:16" s="63" customFormat="1" ht="12" x14ac:dyDescent="0.2">
      <c r="A1235" s="427" t="s">
        <v>12902</v>
      </c>
      <c r="B1235" s="423"/>
      <c r="C1235" s="423" t="s">
        <v>255</v>
      </c>
      <c r="D1235" s="423" t="s">
        <v>20760</v>
      </c>
      <c r="E1235" s="427"/>
      <c r="F1235" s="427" t="s">
        <v>12901</v>
      </c>
      <c r="G1235" s="423" t="s">
        <v>18220</v>
      </c>
      <c r="H1235" s="467" t="s">
        <v>8559</v>
      </c>
      <c r="I1235" s="427">
        <v>50</v>
      </c>
      <c r="J1235" s="423">
        <v>29</v>
      </c>
      <c r="K1235" s="423">
        <v>35</v>
      </c>
      <c r="L1235" s="447">
        <v>0.72413793103448298</v>
      </c>
      <c r="M1235" s="427">
        <v>56</v>
      </c>
      <c r="N1235" s="423">
        <v>44</v>
      </c>
      <c r="O1235" s="423">
        <v>3</v>
      </c>
      <c r="P1235" s="447">
        <v>0.27272727272727298</v>
      </c>
    </row>
    <row r="1236" spans="1:16" s="63" customFormat="1" ht="12" x14ac:dyDescent="0.2">
      <c r="A1236" s="427" t="s">
        <v>13497</v>
      </c>
      <c r="B1236" s="423" t="s">
        <v>10146</v>
      </c>
      <c r="C1236" s="423" t="s">
        <v>251</v>
      </c>
      <c r="D1236" s="423" t="s">
        <v>9400</v>
      </c>
      <c r="E1236" s="427" t="s">
        <v>13496</v>
      </c>
      <c r="F1236" s="427"/>
      <c r="G1236" s="423" t="s">
        <v>218</v>
      </c>
      <c r="H1236" s="467" t="s">
        <v>8559</v>
      </c>
      <c r="I1236" s="427">
        <v>50</v>
      </c>
      <c r="J1236" s="423">
        <v>29</v>
      </c>
      <c r="K1236" s="423">
        <v>0</v>
      </c>
      <c r="L1236" s="447">
        <v>0.72413793103448298</v>
      </c>
      <c r="M1236" s="427">
        <v>64</v>
      </c>
      <c r="N1236" s="423">
        <v>106</v>
      </c>
      <c r="O1236" s="423">
        <v>111</v>
      </c>
      <c r="P1236" s="447">
        <v>-0.39622641509433998</v>
      </c>
    </row>
    <row r="1237" spans="1:16" s="63" customFormat="1" ht="12" x14ac:dyDescent="0.2">
      <c r="A1237" s="427" t="s">
        <v>17026</v>
      </c>
      <c r="B1237" s="423"/>
      <c r="C1237" s="423" t="s">
        <v>253</v>
      </c>
      <c r="D1237" s="423" t="s">
        <v>19163</v>
      </c>
      <c r="E1237" s="427"/>
      <c r="F1237" s="427" t="s">
        <v>17027</v>
      </c>
      <c r="G1237" s="423" t="s">
        <v>19164</v>
      </c>
      <c r="H1237" s="467" t="s">
        <v>8559</v>
      </c>
      <c r="I1237" s="427">
        <v>50</v>
      </c>
      <c r="J1237" s="423">
        <v>91</v>
      </c>
      <c r="K1237" s="423">
        <v>59</v>
      </c>
      <c r="L1237" s="447">
        <v>-0.450549450549451</v>
      </c>
      <c r="M1237" s="427">
        <v>448</v>
      </c>
      <c r="N1237" s="423">
        <v>594</v>
      </c>
      <c r="O1237" s="423">
        <v>402</v>
      </c>
      <c r="P1237" s="447">
        <v>-0.245791245791246</v>
      </c>
    </row>
    <row r="1238" spans="1:16" s="63" customFormat="1" ht="12" x14ac:dyDescent="0.2">
      <c r="A1238" s="427" t="s">
        <v>13949</v>
      </c>
      <c r="B1238" s="423"/>
      <c r="C1238" s="423" t="s">
        <v>14925</v>
      </c>
      <c r="D1238" s="423" t="s">
        <v>17780</v>
      </c>
      <c r="E1238" s="427"/>
      <c r="F1238" s="427" t="s">
        <v>13948</v>
      </c>
      <c r="G1238" s="423" t="s">
        <v>18159</v>
      </c>
      <c r="H1238" s="467" t="s">
        <v>8559</v>
      </c>
      <c r="I1238" s="427">
        <v>50</v>
      </c>
      <c r="J1238" s="423">
        <v>23</v>
      </c>
      <c r="K1238" s="423">
        <v>33</v>
      </c>
      <c r="L1238" s="447">
        <v>1.1739130434782601</v>
      </c>
      <c r="M1238" s="427">
        <v>58</v>
      </c>
      <c r="N1238" s="423">
        <v>67</v>
      </c>
      <c r="O1238" s="423">
        <v>55</v>
      </c>
      <c r="P1238" s="447">
        <v>-0.134328358208955</v>
      </c>
    </row>
    <row r="1239" spans="1:16" s="63" customFormat="1" ht="12" x14ac:dyDescent="0.2">
      <c r="A1239" s="427" t="s">
        <v>10932</v>
      </c>
      <c r="B1239" s="423"/>
      <c r="C1239" s="423" t="s">
        <v>251</v>
      </c>
      <c r="D1239" s="423" t="s">
        <v>18346</v>
      </c>
      <c r="E1239" s="427"/>
      <c r="F1239" s="427" t="s">
        <v>10931</v>
      </c>
      <c r="G1239" s="423" t="s">
        <v>18347</v>
      </c>
      <c r="H1239" s="467" t="s">
        <v>8559</v>
      </c>
      <c r="I1239" s="427">
        <v>49</v>
      </c>
      <c r="J1239" s="423">
        <v>36</v>
      </c>
      <c r="K1239" s="423">
        <v>4</v>
      </c>
      <c r="L1239" s="447">
        <v>0.36111111111111099</v>
      </c>
      <c r="M1239" s="427">
        <v>64</v>
      </c>
      <c r="N1239" s="423">
        <v>60</v>
      </c>
      <c r="O1239" s="423">
        <v>36</v>
      </c>
      <c r="P1239" s="447">
        <v>6.6666666666666693E-2</v>
      </c>
    </row>
    <row r="1240" spans="1:16" s="63" customFormat="1" ht="12" x14ac:dyDescent="0.2">
      <c r="A1240" s="427" t="s">
        <v>10833</v>
      </c>
      <c r="B1240" s="423"/>
      <c r="C1240" s="423" t="s">
        <v>251</v>
      </c>
      <c r="D1240" s="423" t="s">
        <v>10704</v>
      </c>
      <c r="E1240" s="427"/>
      <c r="F1240" s="427" t="s">
        <v>10832</v>
      </c>
      <c r="G1240" s="423" t="s">
        <v>200</v>
      </c>
      <c r="H1240" s="467" t="s">
        <v>8559</v>
      </c>
      <c r="I1240" s="427">
        <v>48</v>
      </c>
      <c r="J1240" s="423">
        <v>49</v>
      </c>
      <c r="K1240" s="423">
        <v>31</v>
      </c>
      <c r="L1240" s="447">
        <v>-2.04081632653061E-2</v>
      </c>
      <c r="M1240" s="427">
        <v>22</v>
      </c>
      <c r="N1240" s="423">
        <v>32</v>
      </c>
      <c r="O1240" s="423">
        <v>16</v>
      </c>
      <c r="P1240" s="447">
        <v>-0.3125</v>
      </c>
    </row>
    <row r="1241" spans="1:16" s="63" customFormat="1" ht="12" x14ac:dyDescent="0.2">
      <c r="A1241" s="427" t="s">
        <v>10758</v>
      </c>
      <c r="B1241" s="423"/>
      <c r="C1241" s="423" t="s">
        <v>14925</v>
      </c>
      <c r="D1241" s="423" t="s">
        <v>18410</v>
      </c>
      <c r="E1241" s="427"/>
      <c r="F1241" s="427" t="s">
        <v>10757</v>
      </c>
      <c r="G1241" s="423" t="s">
        <v>8858</v>
      </c>
      <c r="H1241" s="467" t="s">
        <v>8559</v>
      </c>
      <c r="I1241" s="427">
        <v>48</v>
      </c>
      <c r="J1241" s="423">
        <v>34</v>
      </c>
      <c r="K1241" s="423">
        <v>13</v>
      </c>
      <c r="L1241" s="447">
        <v>0.41176470588235298</v>
      </c>
      <c r="M1241" s="427">
        <v>52</v>
      </c>
      <c r="N1241" s="423">
        <v>95</v>
      </c>
      <c r="O1241" s="423">
        <v>45</v>
      </c>
      <c r="P1241" s="447">
        <v>-0.452631578947368</v>
      </c>
    </row>
    <row r="1242" spans="1:16" s="63" customFormat="1" ht="12" x14ac:dyDescent="0.2">
      <c r="A1242" s="427" t="s">
        <v>10581</v>
      </c>
      <c r="B1242" s="423"/>
      <c r="C1242" s="423" t="s">
        <v>254</v>
      </c>
      <c r="D1242" s="423" t="s">
        <v>21210</v>
      </c>
      <c r="E1242" s="427"/>
      <c r="F1242" s="427" t="s">
        <v>10580</v>
      </c>
      <c r="G1242" s="423" t="s">
        <v>18415</v>
      </c>
      <c r="H1242" s="467" t="s">
        <v>8559</v>
      </c>
      <c r="I1242" s="427">
        <v>48</v>
      </c>
      <c r="J1242" s="423">
        <v>27</v>
      </c>
      <c r="K1242" s="423">
        <v>0</v>
      </c>
      <c r="L1242" s="447">
        <v>0.77777777777777801</v>
      </c>
      <c r="M1242" s="427">
        <v>572</v>
      </c>
      <c r="N1242" s="423">
        <v>466</v>
      </c>
      <c r="O1242" s="423">
        <v>382</v>
      </c>
      <c r="P1242" s="447">
        <v>0.22746781115879799</v>
      </c>
    </row>
    <row r="1243" spans="1:16" s="63" customFormat="1" ht="12" x14ac:dyDescent="0.2">
      <c r="A1243" s="427" t="s">
        <v>12527</v>
      </c>
      <c r="B1243" s="423"/>
      <c r="C1243" s="423" t="s">
        <v>253</v>
      </c>
      <c r="D1243" s="423" t="s">
        <v>20130</v>
      </c>
      <c r="E1243" s="427"/>
      <c r="F1243" s="427" t="s">
        <v>12526</v>
      </c>
      <c r="G1243" s="423" t="s">
        <v>10503</v>
      </c>
      <c r="H1243" s="467" t="s">
        <v>8559</v>
      </c>
      <c r="I1243" s="427">
        <v>47</v>
      </c>
      <c r="J1243" s="423">
        <v>52</v>
      </c>
      <c r="K1243" s="423">
        <v>62</v>
      </c>
      <c r="L1243" s="447">
        <v>-9.6153846153846104E-2</v>
      </c>
      <c r="M1243" s="427">
        <v>231</v>
      </c>
      <c r="N1243" s="423">
        <v>208</v>
      </c>
      <c r="O1243" s="423">
        <v>193</v>
      </c>
      <c r="P1243" s="447">
        <v>0.110576923076923</v>
      </c>
    </row>
    <row r="1244" spans="1:16" s="63" customFormat="1" ht="12" x14ac:dyDescent="0.2">
      <c r="A1244" s="427" t="s">
        <v>11578</v>
      </c>
      <c r="B1244" s="423"/>
      <c r="C1244" s="423" t="s">
        <v>249</v>
      </c>
      <c r="D1244" s="423" t="s">
        <v>21068</v>
      </c>
      <c r="E1244" s="427"/>
      <c r="F1244" s="427" t="s">
        <v>11577</v>
      </c>
      <c r="G1244" s="423" t="s">
        <v>19392</v>
      </c>
      <c r="H1244" s="467" t="s">
        <v>8559</v>
      </c>
      <c r="I1244" s="427">
        <v>47</v>
      </c>
      <c r="J1244" s="423">
        <v>19</v>
      </c>
      <c r="K1244" s="423">
        <v>5</v>
      </c>
      <c r="L1244" s="447">
        <v>1.4736842105263199</v>
      </c>
      <c r="M1244" s="427">
        <v>167</v>
      </c>
      <c r="N1244" s="423">
        <v>142</v>
      </c>
      <c r="O1244" s="423">
        <v>103</v>
      </c>
      <c r="P1244" s="447">
        <v>0.176056338028169</v>
      </c>
    </row>
    <row r="1245" spans="1:16" s="63" customFormat="1" ht="12" x14ac:dyDescent="0.2">
      <c r="A1245" s="427" t="s">
        <v>13799</v>
      </c>
      <c r="B1245" s="423"/>
      <c r="C1245" s="423" t="s">
        <v>254</v>
      </c>
      <c r="D1245" s="423" t="s">
        <v>21118</v>
      </c>
      <c r="E1245" s="427"/>
      <c r="F1245" s="427" t="s">
        <v>13798</v>
      </c>
      <c r="G1245" s="423" t="s">
        <v>21119</v>
      </c>
      <c r="H1245" s="467" t="s">
        <v>8559</v>
      </c>
      <c r="I1245" s="427">
        <v>47</v>
      </c>
      <c r="J1245" s="423">
        <v>35</v>
      </c>
      <c r="K1245" s="423">
        <v>2</v>
      </c>
      <c r="L1245" s="447">
        <v>0.34285714285714303</v>
      </c>
      <c r="M1245" s="427">
        <v>54</v>
      </c>
      <c r="N1245" s="423">
        <v>48</v>
      </c>
      <c r="O1245" s="423">
        <v>26</v>
      </c>
      <c r="P1245" s="447">
        <v>0.125</v>
      </c>
    </row>
    <row r="1246" spans="1:16" s="63" customFormat="1" ht="12" x14ac:dyDescent="0.2">
      <c r="A1246" s="427" t="s">
        <v>11224</v>
      </c>
      <c r="B1246" s="423"/>
      <c r="C1246" s="423" t="s">
        <v>14925</v>
      </c>
      <c r="D1246" s="423" t="s">
        <v>17966</v>
      </c>
      <c r="E1246" s="427"/>
      <c r="F1246" s="427" t="s">
        <v>11223</v>
      </c>
      <c r="G1246" s="423" t="s">
        <v>18158</v>
      </c>
      <c r="H1246" s="467" t="s">
        <v>8559</v>
      </c>
      <c r="I1246" s="427">
        <v>47</v>
      </c>
      <c r="J1246" s="423">
        <v>58</v>
      </c>
      <c r="K1246" s="423">
        <v>106</v>
      </c>
      <c r="L1246" s="447">
        <v>-0.18965517241379301</v>
      </c>
      <c r="M1246" s="427">
        <v>168</v>
      </c>
      <c r="N1246" s="423">
        <v>188</v>
      </c>
      <c r="O1246" s="423">
        <v>132</v>
      </c>
      <c r="P1246" s="447">
        <v>-0.10638297872340401</v>
      </c>
    </row>
    <row r="1247" spans="1:16" s="63" customFormat="1" ht="12" x14ac:dyDescent="0.2">
      <c r="A1247" s="427" t="s">
        <v>10967</v>
      </c>
      <c r="B1247" s="423"/>
      <c r="C1247" s="423" t="s">
        <v>249</v>
      </c>
      <c r="D1247" s="423" t="s">
        <v>18784</v>
      </c>
      <c r="E1247" s="427"/>
      <c r="F1247" s="427" t="s">
        <v>10966</v>
      </c>
      <c r="G1247" s="423" t="s">
        <v>18207</v>
      </c>
      <c r="H1247" s="467" t="s">
        <v>8559</v>
      </c>
      <c r="I1247" s="427">
        <v>47</v>
      </c>
      <c r="J1247" s="423">
        <v>40</v>
      </c>
      <c r="K1247" s="423">
        <v>76</v>
      </c>
      <c r="L1247" s="447">
        <v>0.17499999999999999</v>
      </c>
      <c r="M1247" s="427">
        <v>367</v>
      </c>
      <c r="N1247" s="423">
        <v>368</v>
      </c>
      <c r="O1247" s="423">
        <v>239</v>
      </c>
      <c r="P1247" s="447">
        <v>-2.71739130434778E-3</v>
      </c>
    </row>
    <row r="1248" spans="1:16" s="63" customFormat="1" ht="12" x14ac:dyDescent="0.2">
      <c r="A1248" s="427" t="s">
        <v>17977</v>
      </c>
      <c r="B1248" s="423"/>
      <c r="C1248" s="423" t="s">
        <v>371</v>
      </c>
      <c r="D1248" s="423" t="s">
        <v>17177</v>
      </c>
      <c r="E1248" s="427"/>
      <c r="F1248" s="427" t="s">
        <v>17978</v>
      </c>
      <c r="G1248" s="423" t="s">
        <v>19214</v>
      </c>
      <c r="H1248" s="467" t="s">
        <v>8559</v>
      </c>
      <c r="I1248" s="427">
        <v>46</v>
      </c>
      <c r="J1248" s="423">
        <v>26</v>
      </c>
      <c r="K1248" s="423">
        <v>26</v>
      </c>
      <c r="L1248" s="447">
        <v>0.76923076923076905</v>
      </c>
      <c r="M1248" s="427">
        <v>181</v>
      </c>
      <c r="N1248" s="423">
        <v>225</v>
      </c>
      <c r="O1248" s="423">
        <v>195</v>
      </c>
      <c r="P1248" s="447">
        <v>-0.19555555555555601</v>
      </c>
    </row>
    <row r="1249" spans="1:16" s="63" customFormat="1" ht="12" x14ac:dyDescent="0.2">
      <c r="A1249" s="427" t="s">
        <v>11301</v>
      </c>
      <c r="B1249" s="423"/>
      <c r="C1249" s="423" t="s">
        <v>14925</v>
      </c>
      <c r="D1249" s="423" t="s">
        <v>17200</v>
      </c>
      <c r="E1249" s="427"/>
      <c r="F1249" s="427" t="s">
        <v>11300</v>
      </c>
      <c r="G1249" s="423" t="s">
        <v>18151</v>
      </c>
      <c r="H1249" s="467" t="s">
        <v>8559</v>
      </c>
      <c r="I1249" s="427">
        <v>46</v>
      </c>
      <c r="J1249" s="423">
        <v>44</v>
      </c>
      <c r="K1249" s="423">
        <v>14</v>
      </c>
      <c r="L1249" s="447">
        <v>4.54545454545454E-2</v>
      </c>
      <c r="M1249" s="427">
        <v>70</v>
      </c>
      <c r="N1249" s="423">
        <v>75</v>
      </c>
      <c r="O1249" s="423">
        <v>45</v>
      </c>
      <c r="P1249" s="447">
        <v>-6.6666666666666693E-2</v>
      </c>
    </row>
    <row r="1250" spans="1:16" s="63" customFormat="1" ht="12" x14ac:dyDescent="0.2">
      <c r="A1250" s="427" t="s">
        <v>11200</v>
      </c>
      <c r="B1250" s="423"/>
      <c r="C1250" s="423" t="s">
        <v>372</v>
      </c>
      <c r="D1250" s="423" t="s">
        <v>10921</v>
      </c>
      <c r="E1250" s="427"/>
      <c r="F1250" s="427" t="s">
        <v>11199</v>
      </c>
      <c r="G1250" s="423" t="s">
        <v>8858</v>
      </c>
      <c r="H1250" s="467" t="s">
        <v>8559</v>
      </c>
      <c r="I1250" s="427">
        <v>46</v>
      </c>
      <c r="J1250" s="423">
        <v>11</v>
      </c>
      <c r="K1250" s="423">
        <v>71</v>
      </c>
      <c r="L1250" s="447">
        <v>3.1818181818181799</v>
      </c>
      <c r="M1250" s="427">
        <v>39</v>
      </c>
      <c r="N1250" s="423">
        <v>49</v>
      </c>
      <c r="O1250" s="423">
        <v>43</v>
      </c>
      <c r="P1250" s="447">
        <v>-0.20408163265306101</v>
      </c>
    </row>
    <row r="1251" spans="1:16" s="63" customFormat="1" ht="12" x14ac:dyDescent="0.2">
      <c r="A1251" s="427" t="s">
        <v>11076</v>
      </c>
      <c r="B1251" s="423"/>
      <c r="C1251" s="423" t="s">
        <v>371</v>
      </c>
      <c r="D1251" s="423" t="s">
        <v>8833</v>
      </c>
      <c r="E1251" s="427"/>
      <c r="F1251" s="427" t="s">
        <v>11075</v>
      </c>
      <c r="G1251" s="423" t="s">
        <v>208</v>
      </c>
      <c r="H1251" s="467" t="s">
        <v>8559</v>
      </c>
      <c r="I1251" s="427">
        <v>46</v>
      </c>
      <c r="J1251" s="423">
        <v>38</v>
      </c>
      <c r="K1251" s="423">
        <v>25</v>
      </c>
      <c r="L1251" s="447">
        <v>0.21052631578947401</v>
      </c>
      <c r="M1251" s="427">
        <v>15</v>
      </c>
      <c r="N1251" s="423">
        <v>19</v>
      </c>
      <c r="O1251" s="423">
        <v>11</v>
      </c>
      <c r="P1251" s="447">
        <v>-0.21052631578947401</v>
      </c>
    </row>
    <row r="1252" spans="1:16" s="63" customFormat="1" ht="12" x14ac:dyDescent="0.2">
      <c r="A1252" s="427" t="s">
        <v>10825</v>
      </c>
      <c r="B1252" s="423"/>
      <c r="C1252" s="423" t="s">
        <v>249</v>
      </c>
      <c r="D1252" s="423" t="s">
        <v>18805</v>
      </c>
      <c r="E1252" s="427"/>
      <c r="F1252" s="427" t="s">
        <v>10824</v>
      </c>
      <c r="G1252" s="423" t="s">
        <v>19196</v>
      </c>
      <c r="H1252" s="467" t="s">
        <v>8559</v>
      </c>
      <c r="I1252" s="427">
        <v>46</v>
      </c>
      <c r="J1252" s="423">
        <v>76</v>
      </c>
      <c r="K1252" s="423">
        <v>55</v>
      </c>
      <c r="L1252" s="447">
        <v>-0.394736842105263</v>
      </c>
      <c r="M1252" s="427">
        <v>97</v>
      </c>
      <c r="N1252" s="423">
        <v>87</v>
      </c>
      <c r="O1252" s="423">
        <v>77</v>
      </c>
      <c r="P1252" s="447">
        <v>0.114942528735632</v>
      </c>
    </row>
    <row r="1253" spans="1:16" s="63" customFormat="1" ht="12" x14ac:dyDescent="0.2">
      <c r="A1253" s="427" t="s">
        <v>10902</v>
      </c>
      <c r="B1253" s="423"/>
      <c r="C1253" s="423" t="s">
        <v>14925</v>
      </c>
      <c r="D1253" s="423" t="s">
        <v>11048</v>
      </c>
      <c r="E1253" s="427"/>
      <c r="F1253" s="427" t="s">
        <v>10901</v>
      </c>
      <c r="G1253" s="423" t="s">
        <v>18141</v>
      </c>
      <c r="H1253" s="467" t="s">
        <v>8559</v>
      </c>
      <c r="I1253" s="427">
        <v>45</v>
      </c>
      <c r="J1253" s="423">
        <v>46</v>
      </c>
      <c r="K1253" s="423">
        <v>86</v>
      </c>
      <c r="L1253" s="447">
        <v>-2.1739130434782601E-2</v>
      </c>
      <c r="M1253" s="427">
        <v>47</v>
      </c>
      <c r="N1253" s="423">
        <v>47</v>
      </c>
      <c r="O1253" s="423">
        <v>56</v>
      </c>
      <c r="P1253" s="447">
        <v>0</v>
      </c>
    </row>
    <row r="1254" spans="1:16" s="63" customFormat="1" ht="12" x14ac:dyDescent="0.2">
      <c r="A1254" s="427" t="s">
        <v>10808</v>
      </c>
      <c r="B1254" s="423"/>
      <c r="C1254" s="423" t="s">
        <v>255</v>
      </c>
      <c r="D1254" s="423" t="s">
        <v>21812</v>
      </c>
      <c r="E1254" s="427"/>
      <c r="F1254" s="427" t="s">
        <v>10807</v>
      </c>
      <c r="G1254" s="423" t="s">
        <v>10503</v>
      </c>
      <c r="H1254" s="467" t="s">
        <v>8559</v>
      </c>
      <c r="I1254" s="427">
        <v>45</v>
      </c>
      <c r="J1254" s="423">
        <v>24</v>
      </c>
      <c r="K1254" s="423">
        <v>15</v>
      </c>
      <c r="L1254" s="447">
        <v>0.875</v>
      </c>
      <c r="M1254" s="427">
        <v>417</v>
      </c>
      <c r="N1254" s="423">
        <v>432</v>
      </c>
      <c r="O1254" s="423">
        <v>359</v>
      </c>
      <c r="P1254" s="447">
        <v>-3.4722222222222203E-2</v>
      </c>
    </row>
    <row r="1255" spans="1:16" s="63" customFormat="1" ht="12" x14ac:dyDescent="0.2">
      <c r="A1255" s="427" t="s">
        <v>12735</v>
      </c>
      <c r="B1255" s="423"/>
      <c r="C1255" s="423" t="s">
        <v>253</v>
      </c>
      <c r="D1255" s="423" t="s">
        <v>17266</v>
      </c>
      <c r="E1255" s="427"/>
      <c r="F1255" s="427" t="s">
        <v>12734</v>
      </c>
      <c r="G1255" s="423" t="s">
        <v>18153</v>
      </c>
      <c r="H1255" s="467" t="s">
        <v>8559</v>
      </c>
      <c r="I1255" s="427">
        <v>44</v>
      </c>
      <c r="J1255" s="423">
        <v>10</v>
      </c>
      <c r="K1255" s="423">
        <v>12</v>
      </c>
      <c r="L1255" s="447">
        <v>3.4</v>
      </c>
      <c r="M1255" s="427">
        <v>15</v>
      </c>
      <c r="N1255" s="423">
        <v>30</v>
      </c>
      <c r="O1255" s="423">
        <v>10</v>
      </c>
      <c r="P1255" s="447">
        <v>-0.5</v>
      </c>
    </row>
    <row r="1256" spans="1:16" s="63" customFormat="1" ht="12" x14ac:dyDescent="0.2">
      <c r="A1256" s="427" t="s">
        <v>14476</v>
      </c>
      <c r="B1256" s="423" t="s">
        <v>11593</v>
      </c>
      <c r="C1256" s="423" t="s">
        <v>252</v>
      </c>
      <c r="D1256" s="423" t="s">
        <v>18629</v>
      </c>
      <c r="E1256" s="427" t="s">
        <v>14475</v>
      </c>
      <c r="F1256" s="427"/>
      <c r="G1256" s="423" t="s">
        <v>18140</v>
      </c>
      <c r="H1256" s="467" t="s">
        <v>8559</v>
      </c>
      <c r="I1256" s="427">
        <v>44</v>
      </c>
      <c r="J1256" s="423">
        <v>47</v>
      </c>
      <c r="K1256" s="423">
        <v>39</v>
      </c>
      <c r="L1256" s="447">
        <v>-6.3829787234042507E-2</v>
      </c>
      <c r="M1256" s="427">
        <v>1827</v>
      </c>
      <c r="N1256" s="423">
        <v>1583</v>
      </c>
      <c r="O1256" s="423">
        <v>1315</v>
      </c>
      <c r="P1256" s="447">
        <v>0.154137713202779</v>
      </c>
    </row>
    <row r="1257" spans="1:16" s="63" customFormat="1" ht="12" x14ac:dyDescent="0.2">
      <c r="A1257" s="427" t="s">
        <v>11268</v>
      </c>
      <c r="B1257" s="423"/>
      <c r="C1257" s="423" t="s">
        <v>14925</v>
      </c>
      <c r="D1257" s="423" t="s">
        <v>18392</v>
      </c>
      <c r="E1257" s="427"/>
      <c r="F1257" s="427" t="s">
        <v>11267</v>
      </c>
      <c r="G1257" s="423" t="s">
        <v>18393</v>
      </c>
      <c r="H1257" s="467" t="s">
        <v>8559</v>
      </c>
      <c r="I1257" s="427">
        <v>44</v>
      </c>
      <c r="J1257" s="423">
        <v>61</v>
      </c>
      <c r="K1257" s="423">
        <v>56</v>
      </c>
      <c r="L1257" s="447">
        <v>-0.27868852459016402</v>
      </c>
      <c r="M1257" s="427">
        <v>88</v>
      </c>
      <c r="N1257" s="423">
        <v>113</v>
      </c>
      <c r="O1257" s="423">
        <v>76</v>
      </c>
      <c r="P1257" s="447">
        <v>-0.221238938053097</v>
      </c>
    </row>
    <row r="1258" spans="1:16" s="63" customFormat="1" ht="12" x14ac:dyDescent="0.2">
      <c r="A1258" s="427" t="s">
        <v>12805</v>
      </c>
      <c r="B1258" s="423"/>
      <c r="C1258" s="423" t="s">
        <v>487</v>
      </c>
      <c r="D1258" s="423" t="s">
        <v>21528</v>
      </c>
      <c r="E1258" s="427"/>
      <c r="F1258" s="427" t="s">
        <v>12804</v>
      </c>
      <c r="G1258" s="423" t="s">
        <v>21529</v>
      </c>
      <c r="H1258" s="467" t="s">
        <v>8559</v>
      </c>
      <c r="I1258" s="427">
        <v>43</v>
      </c>
      <c r="J1258" s="423">
        <v>72</v>
      </c>
      <c r="K1258" s="423">
        <v>26</v>
      </c>
      <c r="L1258" s="447">
        <v>-0.40277777777777801</v>
      </c>
      <c r="M1258" s="427">
        <v>5</v>
      </c>
      <c r="N1258" s="423">
        <v>14</v>
      </c>
      <c r="O1258" s="423">
        <v>4</v>
      </c>
      <c r="P1258" s="447">
        <v>-0.64285714285714302</v>
      </c>
    </row>
    <row r="1259" spans="1:16" s="63" customFormat="1" ht="12" x14ac:dyDescent="0.2">
      <c r="A1259" s="427" t="s">
        <v>12609</v>
      </c>
      <c r="B1259" s="423"/>
      <c r="C1259" s="423" t="s">
        <v>263</v>
      </c>
      <c r="D1259" s="423" t="s">
        <v>17153</v>
      </c>
      <c r="E1259" s="427"/>
      <c r="F1259" s="427" t="s">
        <v>12608</v>
      </c>
      <c r="G1259" s="423" t="s">
        <v>200</v>
      </c>
      <c r="H1259" s="467" t="s">
        <v>8559</v>
      </c>
      <c r="I1259" s="427">
        <v>43</v>
      </c>
      <c r="J1259" s="423">
        <v>0</v>
      </c>
      <c r="K1259" s="423">
        <v>0</v>
      </c>
      <c r="L1259" s="447">
        <v>0</v>
      </c>
      <c r="M1259" s="427">
        <v>20</v>
      </c>
      <c r="N1259" s="423">
        <v>24</v>
      </c>
      <c r="O1259" s="423">
        <v>16</v>
      </c>
      <c r="P1259" s="447">
        <v>-0.16666666666666699</v>
      </c>
    </row>
    <row r="1260" spans="1:16" s="63" customFormat="1" ht="12" x14ac:dyDescent="0.2">
      <c r="A1260" s="427" t="s">
        <v>11349</v>
      </c>
      <c r="B1260" s="423"/>
      <c r="C1260" s="423" t="s">
        <v>14925</v>
      </c>
      <c r="D1260" s="423" t="s">
        <v>17309</v>
      </c>
      <c r="E1260" s="427"/>
      <c r="F1260" s="427" t="s">
        <v>11348</v>
      </c>
      <c r="G1260" s="423" t="s">
        <v>18141</v>
      </c>
      <c r="H1260" s="467" t="s">
        <v>8559</v>
      </c>
      <c r="I1260" s="427">
        <v>43</v>
      </c>
      <c r="J1260" s="423">
        <v>26</v>
      </c>
      <c r="K1260" s="423">
        <v>22</v>
      </c>
      <c r="L1260" s="447">
        <v>0.65384615384615397</v>
      </c>
      <c r="M1260" s="427">
        <v>63</v>
      </c>
      <c r="N1260" s="423">
        <v>62</v>
      </c>
      <c r="O1260" s="423">
        <v>46</v>
      </c>
      <c r="P1260" s="447">
        <v>1.6129032258064498E-2</v>
      </c>
    </row>
    <row r="1261" spans="1:16" s="63" customFormat="1" ht="12" x14ac:dyDescent="0.2">
      <c r="A1261" s="427" t="s">
        <v>10865</v>
      </c>
      <c r="B1261" s="423"/>
      <c r="C1261" s="423" t="s">
        <v>14925</v>
      </c>
      <c r="D1261" s="423" t="s">
        <v>8912</v>
      </c>
      <c r="E1261" s="427"/>
      <c r="F1261" s="427" t="s">
        <v>10864</v>
      </c>
      <c r="G1261" s="423" t="s">
        <v>206</v>
      </c>
      <c r="H1261" s="467" t="s">
        <v>8559</v>
      </c>
      <c r="I1261" s="427">
        <v>43</v>
      </c>
      <c r="J1261" s="423">
        <v>45</v>
      </c>
      <c r="K1261" s="423">
        <v>14</v>
      </c>
      <c r="L1261" s="447">
        <v>-4.4444444444444398E-2</v>
      </c>
      <c r="M1261" s="427">
        <v>29</v>
      </c>
      <c r="N1261" s="423">
        <v>38</v>
      </c>
      <c r="O1261" s="423">
        <v>20</v>
      </c>
      <c r="P1261" s="447">
        <v>-0.23684210526315799</v>
      </c>
    </row>
    <row r="1262" spans="1:16" s="63" customFormat="1" ht="12" x14ac:dyDescent="0.2">
      <c r="A1262" s="427" t="s">
        <v>10622</v>
      </c>
      <c r="B1262" s="423"/>
      <c r="C1262" s="423" t="s">
        <v>249</v>
      </c>
      <c r="D1262" s="423" t="s">
        <v>21203</v>
      </c>
      <c r="E1262" s="427"/>
      <c r="F1262" s="427" t="s">
        <v>10620</v>
      </c>
      <c r="G1262" s="423" t="s">
        <v>18151</v>
      </c>
      <c r="H1262" s="467" t="s">
        <v>8559</v>
      </c>
      <c r="I1262" s="427">
        <v>43</v>
      </c>
      <c r="J1262" s="423">
        <v>37</v>
      </c>
      <c r="K1262" s="423">
        <v>44</v>
      </c>
      <c r="L1262" s="447">
        <v>0.162162162162162</v>
      </c>
      <c r="M1262" s="427">
        <v>76</v>
      </c>
      <c r="N1262" s="423">
        <v>79</v>
      </c>
      <c r="O1262" s="423">
        <v>63</v>
      </c>
      <c r="P1262" s="447">
        <v>-3.7974683544303799E-2</v>
      </c>
    </row>
    <row r="1263" spans="1:16" s="63" customFormat="1" ht="12" x14ac:dyDescent="0.2">
      <c r="A1263" s="427" t="s">
        <v>12807</v>
      </c>
      <c r="B1263" s="423"/>
      <c r="C1263" s="423" t="s">
        <v>487</v>
      </c>
      <c r="D1263" s="423" t="s">
        <v>21527</v>
      </c>
      <c r="E1263" s="427"/>
      <c r="F1263" s="427" t="s">
        <v>12806</v>
      </c>
      <c r="G1263" s="423" t="s">
        <v>18158</v>
      </c>
      <c r="H1263" s="467" t="s">
        <v>8559</v>
      </c>
      <c r="I1263" s="427">
        <v>42</v>
      </c>
      <c r="J1263" s="423">
        <v>58</v>
      </c>
      <c r="K1263" s="423">
        <v>24</v>
      </c>
      <c r="L1263" s="447">
        <v>-0.27586206896551702</v>
      </c>
      <c r="M1263" s="427">
        <v>19</v>
      </c>
      <c r="N1263" s="423">
        <v>21</v>
      </c>
      <c r="O1263" s="423">
        <v>17</v>
      </c>
      <c r="P1263" s="447">
        <v>-9.5238095238095205E-2</v>
      </c>
    </row>
    <row r="1264" spans="1:16" s="63" customFormat="1" ht="12" x14ac:dyDescent="0.2">
      <c r="A1264" s="427" t="s">
        <v>11335</v>
      </c>
      <c r="B1264" s="423"/>
      <c r="C1264" s="423" t="s">
        <v>255</v>
      </c>
      <c r="D1264" s="423" t="s">
        <v>13745</v>
      </c>
      <c r="E1264" s="427"/>
      <c r="F1264" s="427" t="s">
        <v>11334</v>
      </c>
      <c r="G1264" s="423" t="s">
        <v>18168</v>
      </c>
      <c r="H1264" s="467" t="s">
        <v>8559</v>
      </c>
      <c r="I1264" s="427">
        <v>42</v>
      </c>
      <c r="J1264" s="423">
        <v>36</v>
      </c>
      <c r="K1264" s="423">
        <v>3</v>
      </c>
      <c r="L1264" s="447">
        <v>0.16666666666666699</v>
      </c>
      <c r="M1264" s="427">
        <v>29</v>
      </c>
      <c r="N1264" s="423">
        <v>21</v>
      </c>
      <c r="O1264" s="423">
        <v>19</v>
      </c>
      <c r="P1264" s="447">
        <v>0.38095238095238099</v>
      </c>
    </row>
    <row r="1265" spans="1:16" s="63" customFormat="1" ht="12" x14ac:dyDescent="0.2">
      <c r="A1265" s="427" t="s">
        <v>11230</v>
      </c>
      <c r="B1265" s="423"/>
      <c r="C1265" s="423" t="s">
        <v>253</v>
      </c>
      <c r="D1265" s="423" t="s">
        <v>17294</v>
      </c>
      <c r="E1265" s="427"/>
      <c r="F1265" s="427" t="s">
        <v>11229</v>
      </c>
      <c r="G1265" s="423" t="s">
        <v>9068</v>
      </c>
      <c r="H1265" s="467" t="s">
        <v>8559</v>
      </c>
      <c r="I1265" s="427">
        <v>42</v>
      </c>
      <c r="J1265" s="423">
        <v>42</v>
      </c>
      <c r="K1265" s="423">
        <v>19</v>
      </c>
      <c r="L1265" s="447">
        <v>0</v>
      </c>
      <c r="M1265" s="427">
        <v>19</v>
      </c>
      <c r="N1265" s="423">
        <v>32</v>
      </c>
      <c r="O1265" s="423">
        <v>13</v>
      </c>
      <c r="P1265" s="447">
        <v>-0.40625</v>
      </c>
    </row>
    <row r="1266" spans="1:16" s="63" customFormat="1" ht="12" x14ac:dyDescent="0.2">
      <c r="A1266" s="427" t="s">
        <v>12913</v>
      </c>
      <c r="B1266" s="423"/>
      <c r="C1266" s="423" t="s">
        <v>253</v>
      </c>
      <c r="D1266" s="423" t="s">
        <v>20533</v>
      </c>
      <c r="E1266" s="427"/>
      <c r="F1266" s="427" t="s">
        <v>12912</v>
      </c>
      <c r="G1266" s="423" t="s">
        <v>20534</v>
      </c>
      <c r="H1266" s="467" t="s">
        <v>8559</v>
      </c>
      <c r="I1266" s="427">
        <v>41</v>
      </c>
      <c r="J1266" s="423">
        <v>62</v>
      </c>
      <c r="K1266" s="423">
        <v>19</v>
      </c>
      <c r="L1266" s="447">
        <v>-0.33870967741935498</v>
      </c>
      <c r="M1266" s="427">
        <v>53</v>
      </c>
      <c r="N1266" s="423">
        <v>81</v>
      </c>
      <c r="O1266" s="423">
        <v>41</v>
      </c>
      <c r="P1266" s="447">
        <v>-0.34567901234567899</v>
      </c>
    </row>
    <row r="1267" spans="1:16" s="63" customFormat="1" ht="12" x14ac:dyDescent="0.2">
      <c r="A1267" s="427" t="s">
        <v>11290</v>
      </c>
      <c r="B1267" s="423"/>
      <c r="C1267" s="423" t="s">
        <v>14925</v>
      </c>
      <c r="D1267" s="423" t="s">
        <v>17748</v>
      </c>
      <c r="E1267" s="427"/>
      <c r="F1267" s="427" t="s">
        <v>11289</v>
      </c>
      <c r="G1267" s="423" t="s">
        <v>18171</v>
      </c>
      <c r="H1267" s="467" t="s">
        <v>8559</v>
      </c>
      <c r="I1267" s="427">
        <v>41</v>
      </c>
      <c r="J1267" s="423">
        <v>73</v>
      </c>
      <c r="K1267" s="423">
        <v>36</v>
      </c>
      <c r="L1267" s="447">
        <v>-0.43835616438356201</v>
      </c>
      <c r="M1267" s="427">
        <v>39</v>
      </c>
      <c r="N1267" s="423">
        <v>57</v>
      </c>
      <c r="O1267" s="423">
        <v>26</v>
      </c>
      <c r="P1267" s="447">
        <v>-0.31578947368421101</v>
      </c>
    </row>
    <row r="1268" spans="1:16" s="63" customFormat="1" ht="12" x14ac:dyDescent="0.2">
      <c r="A1268" s="427" t="s">
        <v>12575</v>
      </c>
      <c r="B1268" s="423"/>
      <c r="C1268" s="423" t="s">
        <v>487</v>
      </c>
      <c r="D1268" s="423" t="s">
        <v>20784</v>
      </c>
      <c r="E1268" s="427"/>
      <c r="F1268" s="427" t="s">
        <v>12574</v>
      </c>
      <c r="G1268" s="423" t="s">
        <v>19905</v>
      </c>
      <c r="H1268" s="467" t="s">
        <v>8559</v>
      </c>
      <c r="I1268" s="427">
        <v>40</v>
      </c>
      <c r="J1268" s="423">
        <v>23</v>
      </c>
      <c r="K1268" s="423">
        <v>8</v>
      </c>
      <c r="L1268" s="447">
        <v>0.73913043478260898</v>
      </c>
      <c r="M1268" s="427">
        <v>27</v>
      </c>
      <c r="N1268" s="423">
        <v>26</v>
      </c>
      <c r="O1268" s="423">
        <v>10</v>
      </c>
      <c r="P1268" s="447">
        <v>3.8461538461538498E-2</v>
      </c>
    </row>
    <row r="1269" spans="1:16" s="63" customFormat="1" ht="12" x14ac:dyDescent="0.2">
      <c r="A1269" s="427" t="s">
        <v>12182</v>
      </c>
      <c r="B1269" s="423" t="s">
        <v>11637</v>
      </c>
      <c r="C1269" s="423" t="s">
        <v>254</v>
      </c>
      <c r="D1269" s="423" t="s">
        <v>17154</v>
      </c>
      <c r="E1269" s="427" t="s">
        <v>12181</v>
      </c>
      <c r="F1269" s="427"/>
      <c r="G1269" s="423" t="s">
        <v>18151</v>
      </c>
      <c r="H1269" s="467" t="s">
        <v>8559</v>
      </c>
      <c r="I1269" s="427">
        <v>40</v>
      </c>
      <c r="J1269" s="423">
        <v>27</v>
      </c>
      <c r="K1269" s="423">
        <v>21</v>
      </c>
      <c r="L1269" s="447">
        <v>0.48148148148148101</v>
      </c>
      <c r="M1269" s="427">
        <v>444</v>
      </c>
      <c r="N1269" s="423">
        <v>447</v>
      </c>
      <c r="O1269" s="423">
        <v>334</v>
      </c>
      <c r="P1269" s="447">
        <v>-6.7114093959731499E-3</v>
      </c>
    </row>
    <row r="1270" spans="1:16" s="63" customFormat="1" ht="12" x14ac:dyDescent="0.2">
      <c r="A1270" s="427" t="s">
        <v>11909</v>
      </c>
      <c r="B1270" s="423"/>
      <c r="C1270" s="423" t="s">
        <v>249</v>
      </c>
      <c r="D1270" s="423" t="s">
        <v>20960</v>
      </c>
      <c r="E1270" s="427"/>
      <c r="F1270" s="427" t="s">
        <v>11908</v>
      </c>
      <c r="G1270" s="423" t="s">
        <v>20961</v>
      </c>
      <c r="H1270" s="467" t="s">
        <v>8559</v>
      </c>
      <c r="I1270" s="427">
        <v>40</v>
      </c>
      <c r="J1270" s="423">
        <v>117</v>
      </c>
      <c r="K1270" s="423">
        <v>83</v>
      </c>
      <c r="L1270" s="447">
        <v>-0.658119658119658</v>
      </c>
      <c r="M1270" s="427">
        <v>86</v>
      </c>
      <c r="N1270" s="423">
        <v>127</v>
      </c>
      <c r="O1270" s="423">
        <v>83</v>
      </c>
      <c r="P1270" s="447">
        <v>-0.32283464566929099</v>
      </c>
    </row>
    <row r="1271" spans="1:16" s="63" customFormat="1" ht="12" x14ac:dyDescent="0.2">
      <c r="A1271" s="427" t="s">
        <v>14117</v>
      </c>
      <c r="B1271" s="423" t="s">
        <v>11553</v>
      </c>
      <c r="C1271" s="423" t="s">
        <v>262</v>
      </c>
      <c r="D1271" s="423" t="s">
        <v>20374</v>
      </c>
      <c r="E1271" s="427" t="s">
        <v>14116</v>
      </c>
      <c r="F1271" s="427"/>
      <c r="G1271" s="423" t="s">
        <v>20183</v>
      </c>
      <c r="H1271" s="467" t="s">
        <v>8559</v>
      </c>
      <c r="I1271" s="427">
        <v>40</v>
      </c>
      <c r="J1271" s="423">
        <v>38</v>
      </c>
      <c r="K1271" s="423">
        <v>38</v>
      </c>
      <c r="L1271" s="447">
        <v>5.2631578947368397E-2</v>
      </c>
      <c r="M1271" s="427">
        <v>76</v>
      </c>
      <c r="N1271" s="423">
        <v>86</v>
      </c>
      <c r="O1271" s="423">
        <v>55</v>
      </c>
      <c r="P1271" s="447">
        <v>-0.116279069767442</v>
      </c>
    </row>
    <row r="1272" spans="1:16" s="63" customFormat="1" ht="12" x14ac:dyDescent="0.2">
      <c r="A1272" s="427" t="s">
        <v>11509</v>
      </c>
      <c r="B1272" s="423"/>
      <c r="C1272" s="423" t="s">
        <v>14925</v>
      </c>
      <c r="D1272" s="423" t="s">
        <v>8788</v>
      </c>
      <c r="E1272" s="427"/>
      <c r="F1272" s="427" t="s">
        <v>11508</v>
      </c>
      <c r="G1272" s="423" t="s">
        <v>223</v>
      </c>
      <c r="H1272" s="467" t="s">
        <v>8559</v>
      </c>
      <c r="I1272" s="427">
        <v>40</v>
      </c>
      <c r="J1272" s="423">
        <v>56</v>
      </c>
      <c r="K1272" s="423">
        <v>16</v>
      </c>
      <c r="L1272" s="447">
        <v>-0.28571428571428598</v>
      </c>
      <c r="M1272" s="427">
        <v>7</v>
      </c>
      <c r="N1272" s="423">
        <v>3</v>
      </c>
      <c r="O1272" s="423">
        <v>2</v>
      </c>
      <c r="P1272" s="447">
        <v>1.3333333333333299</v>
      </c>
    </row>
    <row r="1273" spans="1:16" s="63" customFormat="1" ht="12" x14ac:dyDescent="0.2">
      <c r="A1273" s="427" t="s">
        <v>10707</v>
      </c>
      <c r="B1273" s="423"/>
      <c r="C1273" s="423" t="s">
        <v>14925</v>
      </c>
      <c r="D1273" s="423" t="s">
        <v>18833</v>
      </c>
      <c r="E1273" s="427"/>
      <c r="F1273" s="427" t="s">
        <v>10706</v>
      </c>
      <c r="G1273" s="423" t="s">
        <v>18141</v>
      </c>
      <c r="H1273" s="467" t="s">
        <v>8559</v>
      </c>
      <c r="I1273" s="427">
        <v>40</v>
      </c>
      <c r="J1273" s="423">
        <v>61</v>
      </c>
      <c r="K1273" s="423">
        <v>40</v>
      </c>
      <c r="L1273" s="447">
        <v>-0.34426229508196698</v>
      </c>
      <c r="M1273" s="427">
        <v>80</v>
      </c>
      <c r="N1273" s="423">
        <v>95</v>
      </c>
      <c r="O1273" s="423">
        <v>67</v>
      </c>
      <c r="P1273" s="447">
        <v>-0.157894736842105</v>
      </c>
    </row>
    <row r="1274" spans="1:16" s="63" customFormat="1" ht="12" x14ac:dyDescent="0.2">
      <c r="A1274" s="427" t="s">
        <v>10573</v>
      </c>
      <c r="B1274" s="423"/>
      <c r="C1274" s="423" t="s">
        <v>252</v>
      </c>
      <c r="D1274" s="423" t="s">
        <v>18852</v>
      </c>
      <c r="E1274" s="427"/>
      <c r="F1274" s="427" t="s">
        <v>10572</v>
      </c>
      <c r="G1274" s="423" t="s">
        <v>18140</v>
      </c>
      <c r="H1274" s="467" t="s">
        <v>8559</v>
      </c>
      <c r="I1274" s="427">
        <v>40</v>
      </c>
      <c r="J1274" s="423">
        <v>57</v>
      </c>
      <c r="K1274" s="423">
        <v>11</v>
      </c>
      <c r="L1274" s="447">
        <v>-0.29824561403508798</v>
      </c>
      <c r="M1274" s="427">
        <v>91</v>
      </c>
      <c r="N1274" s="423">
        <v>81</v>
      </c>
      <c r="O1274" s="423">
        <v>59</v>
      </c>
      <c r="P1274" s="447">
        <v>0.12345679012345701</v>
      </c>
    </row>
    <row r="1275" spans="1:16" s="63" customFormat="1" ht="12" x14ac:dyDescent="0.2">
      <c r="A1275" s="427" t="s">
        <v>12471</v>
      </c>
      <c r="B1275" s="423"/>
      <c r="C1275" s="423" t="s">
        <v>14925</v>
      </c>
      <c r="D1275" s="423" t="s">
        <v>17828</v>
      </c>
      <c r="E1275" s="427"/>
      <c r="F1275" s="427" t="s">
        <v>12470</v>
      </c>
      <c r="G1275" s="423" t="s">
        <v>18172</v>
      </c>
      <c r="H1275" s="467" t="s">
        <v>8559</v>
      </c>
      <c r="I1275" s="427">
        <v>39</v>
      </c>
      <c r="J1275" s="423">
        <v>18</v>
      </c>
      <c r="K1275" s="423">
        <v>54</v>
      </c>
      <c r="L1275" s="447">
        <v>1.1666666666666701</v>
      </c>
      <c r="M1275" s="427">
        <v>55</v>
      </c>
      <c r="N1275" s="423">
        <v>44</v>
      </c>
      <c r="O1275" s="423">
        <v>35</v>
      </c>
      <c r="P1275" s="447">
        <v>0.25</v>
      </c>
    </row>
    <row r="1276" spans="1:16" s="63" customFormat="1" ht="12" x14ac:dyDescent="0.2">
      <c r="A1276" s="427" t="s">
        <v>11867</v>
      </c>
      <c r="B1276" s="423" t="s">
        <v>9839</v>
      </c>
      <c r="C1276" s="423" t="s">
        <v>255</v>
      </c>
      <c r="D1276" s="423" t="s">
        <v>20968</v>
      </c>
      <c r="E1276" s="427" t="s">
        <v>11865</v>
      </c>
      <c r="F1276" s="427"/>
      <c r="G1276" s="423" t="s">
        <v>19324</v>
      </c>
      <c r="H1276" s="467" t="s">
        <v>8559</v>
      </c>
      <c r="I1276" s="427">
        <v>39</v>
      </c>
      <c r="J1276" s="423">
        <v>27</v>
      </c>
      <c r="K1276" s="423">
        <v>48</v>
      </c>
      <c r="L1276" s="447">
        <v>0.44444444444444398</v>
      </c>
      <c r="M1276" s="427">
        <v>788</v>
      </c>
      <c r="N1276" s="423">
        <v>773</v>
      </c>
      <c r="O1276" s="423">
        <v>603</v>
      </c>
      <c r="P1276" s="447">
        <v>1.9404915912031102E-2</v>
      </c>
    </row>
    <row r="1277" spans="1:16" s="63" customFormat="1" ht="12" x14ac:dyDescent="0.2">
      <c r="A1277" s="427" t="s">
        <v>11740</v>
      </c>
      <c r="B1277" s="423" t="s">
        <v>11739</v>
      </c>
      <c r="C1277" s="423" t="s">
        <v>249</v>
      </c>
      <c r="D1277" s="423" t="s">
        <v>20364</v>
      </c>
      <c r="E1277" s="427" t="s">
        <v>11738</v>
      </c>
      <c r="F1277" s="427"/>
      <c r="G1277" s="423" t="s">
        <v>19981</v>
      </c>
      <c r="H1277" s="467" t="s">
        <v>8559</v>
      </c>
      <c r="I1277" s="427">
        <v>39</v>
      </c>
      <c r="J1277" s="423">
        <v>28</v>
      </c>
      <c r="K1277" s="423">
        <v>18</v>
      </c>
      <c r="L1277" s="447">
        <v>0.39285714285714302</v>
      </c>
      <c r="M1277" s="427">
        <v>163</v>
      </c>
      <c r="N1277" s="423">
        <v>181</v>
      </c>
      <c r="O1277" s="423">
        <v>152</v>
      </c>
      <c r="P1277" s="447">
        <v>-9.9447513812154706E-2</v>
      </c>
    </row>
    <row r="1278" spans="1:16" s="63" customFormat="1" ht="12" x14ac:dyDescent="0.2">
      <c r="A1278" s="427" t="s">
        <v>10857</v>
      </c>
      <c r="B1278" s="423"/>
      <c r="C1278" s="423" t="s">
        <v>253</v>
      </c>
      <c r="D1278" s="423" t="s">
        <v>18801</v>
      </c>
      <c r="E1278" s="427"/>
      <c r="F1278" s="427" t="s">
        <v>10856</v>
      </c>
      <c r="G1278" s="423" t="s">
        <v>18158</v>
      </c>
      <c r="H1278" s="467" t="s">
        <v>8559</v>
      </c>
      <c r="I1278" s="427">
        <v>39</v>
      </c>
      <c r="J1278" s="423">
        <v>41</v>
      </c>
      <c r="K1278" s="423">
        <v>21</v>
      </c>
      <c r="L1278" s="447">
        <v>-4.8780487804878099E-2</v>
      </c>
      <c r="M1278" s="427">
        <v>49</v>
      </c>
      <c r="N1278" s="423">
        <v>41</v>
      </c>
      <c r="O1278" s="423">
        <v>46</v>
      </c>
      <c r="P1278" s="447">
        <v>0.19512195121951201</v>
      </c>
    </row>
    <row r="1279" spans="1:16" s="63" customFormat="1" ht="12" x14ac:dyDescent="0.2">
      <c r="A1279" s="427" t="s">
        <v>12764</v>
      </c>
      <c r="B1279" s="423"/>
      <c r="C1279" s="423" t="s">
        <v>253</v>
      </c>
      <c r="D1279" s="423" t="s">
        <v>19194</v>
      </c>
      <c r="E1279" s="427"/>
      <c r="F1279" s="427" t="s">
        <v>12763</v>
      </c>
      <c r="G1279" s="423" t="s">
        <v>19195</v>
      </c>
      <c r="H1279" s="467" t="s">
        <v>8559</v>
      </c>
      <c r="I1279" s="427">
        <v>38</v>
      </c>
      <c r="J1279" s="423">
        <v>36</v>
      </c>
      <c r="K1279" s="423">
        <v>30</v>
      </c>
      <c r="L1279" s="447">
        <v>5.5555555555555601E-2</v>
      </c>
      <c r="M1279" s="427">
        <v>51</v>
      </c>
      <c r="N1279" s="423">
        <v>75</v>
      </c>
      <c r="O1279" s="423">
        <v>51</v>
      </c>
      <c r="P1279" s="447">
        <v>-0.32</v>
      </c>
    </row>
    <row r="1280" spans="1:16" s="63" customFormat="1" ht="12" x14ac:dyDescent="0.2">
      <c r="A1280" s="427" t="s">
        <v>12661</v>
      </c>
      <c r="B1280" s="423"/>
      <c r="C1280" s="423" t="s">
        <v>249</v>
      </c>
      <c r="D1280" s="423" t="s">
        <v>17267</v>
      </c>
      <c r="E1280" s="427"/>
      <c r="F1280" s="427" t="s">
        <v>12660</v>
      </c>
      <c r="G1280" s="423" t="s">
        <v>18157</v>
      </c>
      <c r="H1280" s="467" t="s">
        <v>8559</v>
      </c>
      <c r="I1280" s="427">
        <v>38</v>
      </c>
      <c r="J1280" s="423">
        <v>0</v>
      </c>
      <c r="K1280" s="423">
        <v>0</v>
      </c>
      <c r="L1280" s="447">
        <v>0</v>
      </c>
      <c r="M1280" s="427">
        <v>3</v>
      </c>
      <c r="N1280" s="423">
        <v>4</v>
      </c>
      <c r="O1280" s="423">
        <v>1</v>
      </c>
      <c r="P1280" s="447">
        <v>-0.25</v>
      </c>
    </row>
    <row r="1281" spans="1:16" s="63" customFormat="1" ht="12" x14ac:dyDescent="0.2">
      <c r="A1281" s="427" t="s">
        <v>12164</v>
      </c>
      <c r="B1281" s="423" t="s">
        <v>11802</v>
      </c>
      <c r="C1281" s="423" t="s">
        <v>252</v>
      </c>
      <c r="D1281" s="423" t="s">
        <v>12163</v>
      </c>
      <c r="E1281" s="427" t="s">
        <v>12162</v>
      </c>
      <c r="F1281" s="427"/>
      <c r="G1281" s="423" t="s">
        <v>18164</v>
      </c>
      <c r="H1281" s="467" t="s">
        <v>8559</v>
      </c>
      <c r="I1281" s="427">
        <v>38</v>
      </c>
      <c r="J1281" s="423">
        <v>52</v>
      </c>
      <c r="K1281" s="423">
        <v>9</v>
      </c>
      <c r="L1281" s="447">
        <v>-0.269230769230769</v>
      </c>
      <c r="M1281" s="427">
        <v>65</v>
      </c>
      <c r="N1281" s="423">
        <v>83</v>
      </c>
      <c r="O1281" s="423">
        <v>47</v>
      </c>
      <c r="P1281" s="447">
        <v>-0.21686746987951799</v>
      </c>
    </row>
    <row r="1282" spans="1:16" s="63" customFormat="1" ht="12" x14ac:dyDescent="0.2">
      <c r="A1282" s="427" t="s">
        <v>11202</v>
      </c>
      <c r="B1282" s="423"/>
      <c r="C1282" s="423" t="s">
        <v>14925</v>
      </c>
      <c r="D1282" s="423" t="s">
        <v>19459</v>
      </c>
      <c r="E1282" s="427"/>
      <c r="F1282" s="427" t="s">
        <v>11201</v>
      </c>
      <c r="G1282" s="423" t="s">
        <v>19460</v>
      </c>
      <c r="H1282" s="467" t="s">
        <v>8559</v>
      </c>
      <c r="I1282" s="427">
        <v>38</v>
      </c>
      <c r="J1282" s="423">
        <v>45</v>
      </c>
      <c r="K1282" s="423">
        <v>0</v>
      </c>
      <c r="L1282" s="447">
        <v>-0.155555555555556</v>
      </c>
      <c r="M1282" s="427">
        <v>94</v>
      </c>
      <c r="N1282" s="423">
        <v>75</v>
      </c>
      <c r="O1282" s="423">
        <v>72</v>
      </c>
      <c r="P1282" s="447">
        <v>0.25333333333333302</v>
      </c>
    </row>
    <row r="1283" spans="1:16" s="63" customFormat="1" ht="12" x14ac:dyDescent="0.2">
      <c r="A1283" s="427" t="s">
        <v>11078</v>
      </c>
      <c r="B1283" s="423"/>
      <c r="C1283" s="423" t="s">
        <v>251</v>
      </c>
      <c r="D1283" s="423" t="s">
        <v>8833</v>
      </c>
      <c r="E1283" s="427"/>
      <c r="F1283" s="427" t="s">
        <v>11077</v>
      </c>
      <c r="G1283" s="423" t="s">
        <v>208</v>
      </c>
      <c r="H1283" s="467" t="s">
        <v>8559</v>
      </c>
      <c r="I1283" s="427">
        <v>38</v>
      </c>
      <c r="J1283" s="423">
        <v>36</v>
      </c>
      <c r="K1283" s="423">
        <v>48</v>
      </c>
      <c r="L1283" s="447">
        <v>5.5555555555555601E-2</v>
      </c>
      <c r="M1283" s="427">
        <v>53</v>
      </c>
      <c r="N1283" s="423">
        <v>59</v>
      </c>
      <c r="O1283" s="423">
        <v>43</v>
      </c>
      <c r="P1283" s="447">
        <v>-0.101694915254237</v>
      </c>
    </row>
    <row r="1284" spans="1:16" s="63" customFormat="1" ht="12" x14ac:dyDescent="0.2">
      <c r="A1284" s="427" t="s">
        <v>12152</v>
      </c>
      <c r="B1284" s="423" t="s">
        <v>9690</v>
      </c>
      <c r="C1284" s="423" t="s">
        <v>251</v>
      </c>
      <c r="D1284" s="423" t="s">
        <v>17021</v>
      </c>
      <c r="E1284" s="427" t="s">
        <v>12151</v>
      </c>
      <c r="F1284" s="427"/>
      <c r="G1284" s="423" t="s">
        <v>217</v>
      </c>
      <c r="H1284" s="467" t="s">
        <v>8559</v>
      </c>
      <c r="I1284" s="427">
        <v>37</v>
      </c>
      <c r="J1284" s="423">
        <v>11</v>
      </c>
      <c r="K1284" s="423">
        <v>46</v>
      </c>
      <c r="L1284" s="447">
        <v>2.3636363636363602</v>
      </c>
      <c r="M1284" s="427">
        <v>105</v>
      </c>
      <c r="N1284" s="423">
        <v>84</v>
      </c>
      <c r="O1284" s="423">
        <v>99</v>
      </c>
      <c r="P1284" s="447">
        <v>0.25</v>
      </c>
    </row>
    <row r="1285" spans="1:16" s="63" customFormat="1" ht="12" x14ac:dyDescent="0.2">
      <c r="A1285" s="427" t="s">
        <v>13592</v>
      </c>
      <c r="B1285" s="423"/>
      <c r="C1285" s="423" t="s">
        <v>14925</v>
      </c>
      <c r="D1285" s="423" t="s">
        <v>20195</v>
      </c>
      <c r="E1285" s="427"/>
      <c r="F1285" s="427" t="s">
        <v>13591</v>
      </c>
      <c r="G1285" s="423" t="s">
        <v>18184</v>
      </c>
      <c r="H1285" s="467" t="s">
        <v>8559</v>
      </c>
      <c r="I1285" s="427">
        <v>36</v>
      </c>
      <c r="J1285" s="423">
        <v>53</v>
      </c>
      <c r="K1285" s="423">
        <v>83</v>
      </c>
      <c r="L1285" s="447">
        <v>-0.320754716981132</v>
      </c>
      <c r="M1285" s="427">
        <v>203</v>
      </c>
      <c r="N1285" s="423">
        <v>199</v>
      </c>
      <c r="O1285" s="423">
        <v>160</v>
      </c>
      <c r="P1285" s="447">
        <v>2.0100502512562901E-2</v>
      </c>
    </row>
    <row r="1286" spans="1:16" s="63" customFormat="1" ht="12" x14ac:dyDescent="0.2">
      <c r="A1286" s="427" t="s">
        <v>10792</v>
      </c>
      <c r="B1286" s="423"/>
      <c r="C1286" s="423" t="s">
        <v>253</v>
      </c>
      <c r="D1286" s="423" t="s">
        <v>19851</v>
      </c>
      <c r="E1286" s="427"/>
      <c r="F1286" s="427" t="s">
        <v>10791</v>
      </c>
      <c r="G1286" s="423" t="s">
        <v>19852</v>
      </c>
      <c r="H1286" s="467" t="s">
        <v>8559</v>
      </c>
      <c r="I1286" s="427">
        <v>36</v>
      </c>
      <c r="J1286" s="423">
        <v>203</v>
      </c>
      <c r="K1286" s="423">
        <v>211</v>
      </c>
      <c r="L1286" s="447">
        <v>-0.82266009852216804</v>
      </c>
      <c r="M1286" s="427">
        <v>30</v>
      </c>
      <c r="N1286" s="423">
        <v>47</v>
      </c>
      <c r="O1286" s="423">
        <v>41</v>
      </c>
      <c r="P1286" s="447">
        <v>-0.36170212765957399</v>
      </c>
    </row>
    <row r="1287" spans="1:16" s="63" customFormat="1" ht="12" x14ac:dyDescent="0.2">
      <c r="A1287" s="427" t="s">
        <v>12955</v>
      </c>
      <c r="B1287" s="423"/>
      <c r="C1287" s="423" t="s">
        <v>250</v>
      </c>
      <c r="D1287" s="423" t="s">
        <v>17159</v>
      </c>
      <c r="E1287" s="427"/>
      <c r="F1287" s="427" t="s">
        <v>12954</v>
      </c>
      <c r="G1287" s="423" t="s">
        <v>17160</v>
      </c>
      <c r="H1287" s="467" t="s">
        <v>8559</v>
      </c>
      <c r="I1287" s="427">
        <v>35</v>
      </c>
      <c r="J1287" s="423">
        <v>31</v>
      </c>
      <c r="K1287" s="423">
        <v>51</v>
      </c>
      <c r="L1287" s="447">
        <v>0.12903225806451599</v>
      </c>
      <c r="M1287" s="427">
        <v>54</v>
      </c>
      <c r="N1287" s="423">
        <v>61</v>
      </c>
      <c r="O1287" s="423">
        <v>64</v>
      </c>
      <c r="P1287" s="447">
        <v>-0.114754098360656</v>
      </c>
    </row>
    <row r="1288" spans="1:16" s="63" customFormat="1" ht="12" x14ac:dyDescent="0.2">
      <c r="A1288" s="427" t="s">
        <v>12303</v>
      </c>
      <c r="B1288" s="423" t="s">
        <v>9677</v>
      </c>
      <c r="C1288" s="423" t="s">
        <v>253</v>
      </c>
      <c r="D1288" s="423" t="s">
        <v>20820</v>
      </c>
      <c r="E1288" s="427" t="s">
        <v>12302</v>
      </c>
      <c r="F1288" s="427"/>
      <c r="G1288" s="423" t="s">
        <v>19234</v>
      </c>
      <c r="H1288" s="467" t="s">
        <v>8559</v>
      </c>
      <c r="I1288" s="427">
        <v>35</v>
      </c>
      <c r="J1288" s="423">
        <v>80</v>
      </c>
      <c r="K1288" s="423">
        <v>65</v>
      </c>
      <c r="L1288" s="447">
        <v>-0.5625</v>
      </c>
      <c r="M1288" s="427">
        <v>750</v>
      </c>
      <c r="N1288" s="423">
        <v>671</v>
      </c>
      <c r="O1288" s="423">
        <v>527</v>
      </c>
      <c r="P1288" s="447">
        <v>0.117734724292101</v>
      </c>
    </row>
    <row r="1289" spans="1:16" s="63" customFormat="1" ht="12" x14ac:dyDescent="0.2">
      <c r="A1289" s="427" t="s">
        <v>11888</v>
      </c>
      <c r="B1289" s="423" t="s">
        <v>11543</v>
      </c>
      <c r="C1289" s="423" t="s">
        <v>254</v>
      </c>
      <c r="D1289" s="423" t="s">
        <v>17831</v>
      </c>
      <c r="E1289" s="427" t="s">
        <v>11887</v>
      </c>
      <c r="F1289" s="427"/>
      <c r="G1289" s="423" t="s">
        <v>19258</v>
      </c>
      <c r="H1289" s="467" t="s">
        <v>8559</v>
      </c>
      <c r="I1289" s="427">
        <v>35</v>
      </c>
      <c r="J1289" s="423">
        <v>21</v>
      </c>
      <c r="K1289" s="423">
        <v>21</v>
      </c>
      <c r="L1289" s="447">
        <v>0.66666666666666696</v>
      </c>
      <c r="M1289" s="427">
        <v>767</v>
      </c>
      <c r="N1289" s="423">
        <v>680</v>
      </c>
      <c r="O1289" s="423">
        <v>489</v>
      </c>
      <c r="P1289" s="447">
        <v>0.127941176470588</v>
      </c>
    </row>
    <row r="1290" spans="1:16" s="63" customFormat="1" ht="12" x14ac:dyDescent="0.2">
      <c r="A1290" s="427" t="s">
        <v>11758</v>
      </c>
      <c r="B1290" s="423" t="s">
        <v>10225</v>
      </c>
      <c r="C1290" s="423" t="s">
        <v>249</v>
      </c>
      <c r="D1290" s="423" t="s">
        <v>21680</v>
      </c>
      <c r="E1290" s="427" t="s">
        <v>11757</v>
      </c>
      <c r="F1290" s="427"/>
      <c r="G1290" s="423" t="s">
        <v>18151</v>
      </c>
      <c r="H1290" s="467" t="s">
        <v>8559</v>
      </c>
      <c r="I1290" s="427">
        <v>35</v>
      </c>
      <c r="J1290" s="423">
        <v>13</v>
      </c>
      <c r="K1290" s="423">
        <v>9</v>
      </c>
      <c r="L1290" s="447">
        <v>1.6923076923076901</v>
      </c>
      <c r="M1290" s="427">
        <v>301</v>
      </c>
      <c r="N1290" s="423">
        <v>112</v>
      </c>
      <c r="O1290" s="423">
        <v>274</v>
      </c>
      <c r="P1290" s="447">
        <v>1.6875</v>
      </c>
    </row>
    <row r="1291" spans="1:16" s="63" customFormat="1" ht="12" x14ac:dyDescent="0.2">
      <c r="A1291" s="427" t="s">
        <v>10705</v>
      </c>
      <c r="B1291" s="423"/>
      <c r="C1291" s="423" t="s">
        <v>14925</v>
      </c>
      <c r="D1291" s="423" t="s">
        <v>17199</v>
      </c>
      <c r="E1291" s="427"/>
      <c r="F1291" s="427" t="s">
        <v>10703</v>
      </c>
      <c r="G1291" s="423" t="s">
        <v>18141</v>
      </c>
      <c r="H1291" s="467" t="s">
        <v>8559</v>
      </c>
      <c r="I1291" s="427">
        <v>35</v>
      </c>
      <c r="J1291" s="423">
        <v>57</v>
      </c>
      <c r="K1291" s="423">
        <v>7</v>
      </c>
      <c r="L1291" s="447">
        <v>-0.38596491228070201</v>
      </c>
      <c r="M1291" s="427">
        <v>57</v>
      </c>
      <c r="N1291" s="423">
        <v>71</v>
      </c>
      <c r="O1291" s="423">
        <v>34</v>
      </c>
      <c r="P1291" s="447">
        <v>-0.19718309859154901</v>
      </c>
    </row>
    <row r="1292" spans="1:16" s="63" customFormat="1" ht="12" x14ac:dyDescent="0.2">
      <c r="A1292" s="427" t="s">
        <v>12811</v>
      </c>
      <c r="B1292" s="423"/>
      <c r="C1292" s="423" t="s">
        <v>487</v>
      </c>
      <c r="D1292" s="423" t="s">
        <v>18471</v>
      </c>
      <c r="E1292" s="427"/>
      <c r="F1292" s="427" t="s">
        <v>12810</v>
      </c>
      <c r="G1292" s="423" t="s">
        <v>200</v>
      </c>
      <c r="H1292" s="467" t="s">
        <v>8559</v>
      </c>
      <c r="I1292" s="427">
        <v>34</v>
      </c>
      <c r="J1292" s="423">
        <v>47</v>
      </c>
      <c r="K1292" s="423">
        <v>51</v>
      </c>
      <c r="L1292" s="447">
        <v>-0.27659574468085102</v>
      </c>
      <c r="M1292" s="427">
        <v>8</v>
      </c>
      <c r="N1292" s="423">
        <v>8</v>
      </c>
      <c r="O1292" s="423">
        <v>2</v>
      </c>
      <c r="P1292" s="447">
        <v>0</v>
      </c>
    </row>
    <row r="1293" spans="1:16" s="63" customFormat="1" ht="12" x14ac:dyDescent="0.2">
      <c r="A1293" s="427" t="s">
        <v>12155</v>
      </c>
      <c r="B1293" s="423" t="s">
        <v>12154</v>
      </c>
      <c r="C1293" s="423" t="s">
        <v>254</v>
      </c>
      <c r="D1293" s="423" t="s">
        <v>18555</v>
      </c>
      <c r="E1293" s="427" t="s">
        <v>12153</v>
      </c>
      <c r="F1293" s="427"/>
      <c r="G1293" s="423" t="s">
        <v>18184</v>
      </c>
      <c r="H1293" s="467" t="s">
        <v>8559</v>
      </c>
      <c r="I1293" s="427">
        <v>34</v>
      </c>
      <c r="J1293" s="423">
        <v>40</v>
      </c>
      <c r="K1293" s="423">
        <v>54</v>
      </c>
      <c r="L1293" s="447">
        <v>-0.15</v>
      </c>
      <c r="M1293" s="427">
        <v>30</v>
      </c>
      <c r="N1293" s="423">
        <v>37</v>
      </c>
      <c r="O1293" s="423">
        <v>30</v>
      </c>
      <c r="P1293" s="447">
        <v>-0.18918918918918901</v>
      </c>
    </row>
    <row r="1294" spans="1:16" s="63" customFormat="1" ht="12" x14ac:dyDescent="0.2">
      <c r="A1294" s="427" t="s">
        <v>14123</v>
      </c>
      <c r="B1294" s="423"/>
      <c r="C1294" s="423" t="s">
        <v>249</v>
      </c>
      <c r="D1294" s="423" t="s">
        <v>20943</v>
      </c>
      <c r="E1294" s="427"/>
      <c r="F1294" s="427" t="s">
        <v>14122</v>
      </c>
      <c r="G1294" s="423" t="s">
        <v>20161</v>
      </c>
      <c r="H1294" s="467" t="s">
        <v>8559</v>
      </c>
      <c r="I1294" s="427">
        <v>34</v>
      </c>
      <c r="J1294" s="423">
        <v>697</v>
      </c>
      <c r="K1294" s="423">
        <v>0</v>
      </c>
      <c r="L1294" s="447">
        <v>-0.95121951219512202</v>
      </c>
      <c r="M1294" s="427">
        <v>158</v>
      </c>
      <c r="N1294" s="423">
        <v>246</v>
      </c>
      <c r="O1294" s="423">
        <v>122</v>
      </c>
      <c r="P1294" s="447">
        <v>-0.35772357723577197</v>
      </c>
    </row>
    <row r="1295" spans="1:16" s="63" customFormat="1" ht="12" x14ac:dyDescent="0.2">
      <c r="A1295" s="427" t="s">
        <v>11923</v>
      </c>
      <c r="B1295" s="423"/>
      <c r="C1295" s="423" t="s">
        <v>257</v>
      </c>
      <c r="D1295" s="423" t="s">
        <v>18598</v>
      </c>
      <c r="E1295" s="427"/>
      <c r="F1295" s="427" t="s">
        <v>11922</v>
      </c>
      <c r="G1295" s="423" t="s">
        <v>19320</v>
      </c>
      <c r="H1295" s="467" t="s">
        <v>8559</v>
      </c>
      <c r="I1295" s="427">
        <v>34</v>
      </c>
      <c r="J1295" s="423">
        <v>78</v>
      </c>
      <c r="K1295" s="423">
        <v>46</v>
      </c>
      <c r="L1295" s="447">
        <v>-0.56410256410256399</v>
      </c>
      <c r="M1295" s="427">
        <v>145</v>
      </c>
      <c r="N1295" s="423">
        <v>126</v>
      </c>
      <c r="O1295" s="423">
        <v>92</v>
      </c>
      <c r="P1295" s="447">
        <v>0.15079365079365101</v>
      </c>
    </row>
    <row r="1296" spans="1:16" s="63" customFormat="1" ht="12" x14ac:dyDescent="0.2">
      <c r="A1296" s="427" t="s">
        <v>12744</v>
      </c>
      <c r="B1296" s="423"/>
      <c r="C1296" s="423" t="s">
        <v>253</v>
      </c>
      <c r="D1296" s="423" t="s">
        <v>17040</v>
      </c>
      <c r="E1296" s="427"/>
      <c r="F1296" s="427" t="s">
        <v>12742</v>
      </c>
      <c r="G1296" s="423" t="s">
        <v>18151</v>
      </c>
      <c r="H1296" s="467" t="s">
        <v>8559</v>
      </c>
      <c r="I1296" s="427">
        <v>33</v>
      </c>
      <c r="J1296" s="423">
        <v>7</v>
      </c>
      <c r="K1296" s="423">
        <v>2</v>
      </c>
      <c r="L1296" s="447">
        <v>3.71428571428571</v>
      </c>
      <c r="M1296" s="427">
        <v>41</v>
      </c>
      <c r="N1296" s="423">
        <v>23</v>
      </c>
      <c r="O1296" s="423">
        <v>11</v>
      </c>
      <c r="P1296" s="447">
        <v>0.78260869565217395</v>
      </c>
    </row>
    <row r="1297" spans="1:16" s="63" customFormat="1" ht="12" x14ac:dyDescent="0.2">
      <c r="A1297" s="427" t="s">
        <v>13626</v>
      </c>
      <c r="B1297" s="423"/>
      <c r="C1297" s="423" t="s">
        <v>258</v>
      </c>
      <c r="D1297" s="423" t="s">
        <v>20869</v>
      </c>
      <c r="E1297" s="427"/>
      <c r="F1297" s="427" t="s">
        <v>13625</v>
      </c>
      <c r="G1297" s="423" t="s">
        <v>20323</v>
      </c>
      <c r="H1297" s="467" t="s">
        <v>8559</v>
      </c>
      <c r="I1297" s="427">
        <v>33</v>
      </c>
      <c r="J1297" s="423">
        <v>86</v>
      </c>
      <c r="K1297" s="423">
        <v>6</v>
      </c>
      <c r="L1297" s="447">
        <v>-0.61627906976744196</v>
      </c>
      <c r="M1297" s="427">
        <v>318</v>
      </c>
      <c r="N1297" s="423">
        <v>459</v>
      </c>
      <c r="O1297" s="423">
        <v>207</v>
      </c>
      <c r="P1297" s="447">
        <v>-0.30718954248365998</v>
      </c>
    </row>
    <row r="1298" spans="1:16" s="63" customFormat="1" ht="12" x14ac:dyDescent="0.2">
      <c r="A1298" s="427" t="s">
        <v>11907</v>
      </c>
      <c r="B1298" s="423"/>
      <c r="C1298" s="423" t="s">
        <v>371</v>
      </c>
      <c r="D1298" s="423" t="s">
        <v>20574</v>
      </c>
      <c r="E1298" s="427"/>
      <c r="F1298" s="427" t="s">
        <v>11906</v>
      </c>
      <c r="G1298" s="423" t="s">
        <v>18141</v>
      </c>
      <c r="H1298" s="467" t="s">
        <v>8559</v>
      </c>
      <c r="I1298" s="427">
        <v>33</v>
      </c>
      <c r="J1298" s="423">
        <v>35</v>
      </c>
      <c r="K1298" s="423">
        <v>19</v>
      </c>
      <c r="L1298" s="447">
        <v>-5.7142857142857197E-2</v>
      </c>
      <c r="M1298" s="427">
        <v>23</v>
      </c>
      <c r="N1298" s="423">
        <v>32</v>
      </c>
      <c r="O1298" s="423">
        <v>14</v>
      </c>
      <c r="P1298" s="447">
        <v>-0.28125</v>
      </c>
    </row>
    <row r="1299" spans="1:16" s="63" customFormat="1" ht="12" x14ac:dyDescent="0.2">
      <c r="A1299" s="427" t="s">
        <v>11299</v>
      </c>
      <c r="B1299" s="423"/>
      <c r="C1299" s="423" t="s">
        <v>14925</v>
      </c>
      <c r="D1299" s="423" t="s">
        <v>17981</v>
      </c>
      <c r="E1299" s="427"/>
      <c r="F1299" s="427" t="s">
        <v>11298</v>
      </c>
      <c r="G1299" s="423" t="s">
        <v>17982</v>
      </c>
      <c r="H1299" s="467" t="s">
        <v>8559</v>
      </c>
      <c r="I1299" s="427">
        <v>33</v>
      </c>
      <c r="J1299" s="423">
        <v>0</v>
      </c>
      <c r="K1299" s="423">
        <v>66</v>
      </c>
      <c r="L1299" s="447">
        <v>0</v>
      </c>
      <c r="M1299" s="427">
        <v>19</v>
      </c>
      <c r="N1299" s="423">
        <v>28</v>
      </c>
      <c r="O1299" s="423">
        <v>16</v>
      </c>
      <c r="P1299" s="447">
        <v>-0.32142857142857101</v>
      </c>
    </row>
    <row r="1300" spans="1:16" s="63" customFormat="1" ht="12" x14ac:dyDescent="0.2">
      <c r="A1300" s="427" t="s">
        <v>10957</v>
      </c>
      <c r="B1300" s="423"/>
      <c r="C1300" s="423" t="s">
        <v>252</v>
      </c>
      <c r="D1300" s="423" t="s">
        <v>19499</v>
      </c>
      <c r="E1300" s="427"/>
      <c r="F1300" s="427" t="s">
        <v>10956</v>
      </c>
      <c r="G1300" s="423" t="s">
        <v>18211</v>
      </c>
      <c r="H1300" s="467" t="s">
        <v>8559</v>
      </c>
      <c r="I1300" s="427">
        <v>33</v>
      </c>
      <c r="J1300" s="423">
        <v>56</v>
      </c>
      <c r="K1300" s="423">
        <v>20</v>
      </c>
      <c r="L1300" s="447">
        <v>-0.41071428571428598</v>
      </c>
      <c r="M1300" s="427">
        <v>141</v>
      </c>
      <c r="N1300" s="423">
        <v>144</v>
      </c>
      <c r="O1300" s="423">
        <v>113</v>
      </c>
      <c r="P1300" s="447">
        <v>-2.0833333333333402E-2</v>
      </c>
    </row>
    <row r="1301" spans="1:16" s="63" customFormat="1" ht="12" x14ac:dyDescent="0.2">
      <c r="A1301" s="427" t="s">
        <v>13823</v>
      </c>
      <c r="B1301" s="423" t="s">
        <v>11634</v>
      </c>
      <c r="C1301" s="423" t="s">
        <v>258</v>
      </c>
      <c r="D1301" s="423" t="s">
        <v>20900</v>
      </c>
      <c r="E1301" s="427" t="s">
        <v>13822</v>
      </c>
      <c r="F1301" s="427"/>
      <c r="G1301" s="423" t="s">
        <v>19949</v>
      </c>
      <c r="H1301" s="467" t="s">
        <v>8559</v>
      </c>
      <c r="I1301" s="427">
        <v>32</v>
      </c>
      <c r="J1301" s="423">
        <v>12</v>
      </c>
      <c r="K1301" s="423">
        <v>23</v>
      </c>
      <c r="L1301" s="447">
        <v>1.6666666666666701</v>
      </c>
      <c r="M1301" s="427">
        <v>477</v>
      </c>
      <c r="N1301" s="423">
        <v>443</v>
      </c>
      <c r="O1301" s="423">
        <v>349</v>
      </c>
      <c r="P1301" s="447">
        <v>7.6749435665914204E-2</v>
      </c>
    </row>
    <row r="1302" spans="1:16" s="63" customFormat="1" ht="12" x14ac:dyDescent="0.2">
      <c r="A1302" s="427" t="s">
        <v>17924</v>
      </c>
      <c r="B1302" s="423"/>
      <c r="C1302" s="423" t="s">
        <v>372</v>
      </c>
      <c r="D1302" s="423" t="s">
        <v>8833</v>
      </c>
      <c r="E1302" s="427"/>
      <c r="F1302" s="427" t="s">
        <v>17925</v>
      </c>
      <c r="G1302" s="423" t="s">
        <v>208</v>
      </c>
      <c r="H1302" s="467" t="s">
        <v>8559</v>
      </c>
      <c r="I1302" s="427">
        <v>32</v>
      </c>
      <c r="J1302" s="423">
        <v>22</v>
      </c>
      <c r="K1302" s="423">
        <v>14</v>
      </c>
      <c r="L1302" s="447">
        <v>0.45454545454545497</v>
      </c>
      <c r="M1302" s="427">
        <v>17</v>
      </c>
      <c r="N1302" s="423">
        <v>31</v>
      </c>
      <c r="O1302" s="423">
        <v>12</v>
      </c>
      <c r="P1302" s="447">
        <v>-0.45161290322580699</v>
      </c>
    </row>
    <row r="1303" spans="1:16" s="63" customFormat="1" ht="12" x14ac:dyDescent="0.2">
      <c r="A1303" s="427" t="s">
        <v>10657</v>
      </c>
      <c r="B1303" s="423"/>
      <c r="C1303" s="423" t="s">
        <v>257</v>
      </c>
      <c r="D1303" s="423" t="s">
        <v>17008</v>
      </c>
      <c r="E1303" s="427"/>
      <c r="F1303" s="427" t="s">
        <v>10656</v>
      </c>
      <c r="G1303" s="423" t="s">
        <v>18221</v>
      </c>
      <c r="H1303" s="467" t="s">
        <v>8559</v>
      </c>
      <c r="I1303" s="427">
        <v>32</v>
      </c>
      <c r="J1303" s="423">
        <v>10</v>
      </c>
      <c r="K1303" s="423">
        <v>22</v>
      </c>
      <c r="L1303" s="447">
        <v>2.2000000000000002</v>
      </c>
      <c r="M1303" s="427">
        <v>52</v>
      </c>
      <c r="N1303" s="423">
        <v>52</v>
      </c>
      <c r="O1303" s="423">
        <v>41</v>
      </c>
      <c r="P1303" s="447">
        <v>0</v>
      </c>
    </row>
    <row r="1304" spans="1:16" s="63" customFormat="1" ht="12" x14ac:dyDescent="0.2">
      <c r="A1304" s="427" t="s">
        <v>13146</v>
      </c>
      <c r="B1304" s="423"/>
      <c r="C1304" s="423" t="s">
        <v>251</v>
      </c>
      <c r="D1304" s="423" t="s">
        <v>8833</v>
      </c>
      <c r="E1304" s="427"/>
      <c r="F1304" s="427" t="s">
        <v>13145</v>
      </c>
      <c r="G1304" s="423" t="s">
        <v>208</v>
      </c>
      <c r="H1304" s="467" t="s">
        <v>8559</v>
      </c>
      <c r="I1304" s="427">
        <v>31</v>
      </c>
      <c r="J1304" s="423">
        <v>18</v>
      </c>
      <c r="K1304" s="423">
        <v>0</v>
      </c>
      <c r="L1304" s="447">
        <v>0.72222222222222199</v>
      </c>
      <c r="M1304" s="427">
        <v>15</v>
      </c>
      <c r="N1304" s="423">
        <v>12</v>
      </c>
      <c r="O1304" s="423">
        <v>1</v>
      </c>
      <c r="P1304" s="447">
        <v>0.25</v>
      </c>
    </row>
    <row r="1305" spans="1:16" s="63" customFormat="1" ht="12" x14ac:dyDescent="0.2">
      <c r="A1305" s="427" t="s">
        <v>12363</v>
      </c>
      <c r="B1305" s="423"/>
      <c r="C1305" s="423" t="s">
        <v>249</v>
      </c>
      <c r="D1305" s="423" t="s">
        <v>10704</v>
      </c>
      <c r="E1305" s="427"/>
      <c r="F1305" s="427" t="s">
        <v>12361</v>
      </c>
      <c r="G1305" s="423" t="s">
        <v>200</v>
      </c>
      <c r="H1305" s="467" t="s">
        <v>8559</v>
      </c>
      <c r="I1305" s="457">
        <v>31</v>
      </c>
      <c r="J1305" s="458">
        <v>38</v>
      </c>
      <c r="K1305" s="458">
        <v>17</v>
      </c>
      <c r="L1305" s="461">
        <v>-0.18421052631578899</v>
      </c>
      <c r="M1305" s="457">
        <v>54</v>
      </c>
      <c r="N1305" s="458">
        <v>63</v>
      </c>
      <c r="O1305" s="458">
        <v>30</v>
      </c>
      <c r="P1305" s="462">
        <v>-0.14285714285714299</v>
      </c>
    </row>
    <row r="1306" spans="1:16" s="63" customFormat="1" ht="12" x14ac:dyDescent="0.2">
      <c r="A1306" s="427" t="s">
        <v>11566</v>
      </c>
      <c r="B1306" s="423" t="s">
        <v>9604</v>
      </c>
      <c r="C1306" s="423" t="s">
        <v>253</v>
      </c>
      <c r="D1306" s="423" t="s">
        <v>20190</v>
      </c>
      <c r="E1306" s="427" t="s">
        <v>11565</v>
      </c>
      <c r="F1306" s="427"/>
      <c r="G1306" s="423" t="s">
        <v>19382</v>
      </c>
      <c r="H1306" s="467" t="s">
        <v>8559</v>
      </c>
      <c r="I1306" s="427">
        <v>31</v>
      </c>
      <c r="J1306" s="423">
        <v>34</v>
      </c>
      <c r="K1306" s="423">
        <v>21</v>
      </c>
      <c r="L1306" s="447">
        <v>-8.8235294117647106E-2</v>
      </c>
      <c r="M1306" s="427">
        <v>590</v>
      </c>
      <c r="N1306" s="423">
        <v>612</v>
      </c>
      <c r="O1306" s="423">
        <v>429</v>
      </c>
      <c r="P1306" s="447">
        <v>-3.5947712418300602E-2</v>
      </c>
    </row>
    <row r="1307" spans="1:16" s="63" customFormat="1" ht="12" x14ac:dyDescent="0.2">
      <c r="A1307" s="427" t="s">
        <v>10991</v>
      </c>
      <c r="B1307" s="423"/>
      <c r="C1307" s="423" t="s">
        <v>253</v>
      </c>
      <c r="D1307" s="423" t="s">
        <v>21796</v>
      </c>
      <c r="E1307" s="427"/>
      <c r="F1307" s="427" t="s">
        <v>10990</v>
      </c>
      <c r="G1307" s="423" t="s">
        <v>19229</v>
      </c>
      <c r="H1307" s="467" t="s">
        <v>8559</v>
      </c>
      <c r="I1307" s="427">
        <v>31</v>
      </c>
      <c r="J1307" s="423">
        <v>26</v>
      </c>
      <c r="K1307" s="423">
        <v>33</v>
      </c>
      <c r="L1307" s="447">
        <v>0.19230769230769201</v>
      </c>
      <c r="M1307" s="427">
        <v>119</v>
      </c>
      <c r="N1307" s="423">
        <v>117</v>
      </c>
      <c r="O1307" s="423">
        <v>60</v>
      </c>
      <c r="P1307" s="447">
        <v>1.7094017094016999E-2</v>
      </c>
    </row>
    <row r="1308" spans="1:16" s="63" customFormat="1" ht="12" x14ac:dyDescent="0.2">
      <c r="A1308" s="427" t="s">
        <v>11685</v>
      </c>
      <c r="B1308" s="423" t="s">
        <v>10126</v>
      </c>
      <c r="C1308" s="423" t="s">
        <v>254</v>
      </c>
      <c r="D1308" s="423" t="s">
        <v>17046</v>
      </c>
      <c r="E1308" s="427" t="s">
        <v>11684</v>
      </c>
      <c r="F1308" s="427"/>
      <c r="G1308" s="423" t="s">
        <v>9068</v>
      </c>
      <c r="H1308" s="467" t="s">
        <v>8559</v>
      </c>
      <c r="I1308" s="427">
        <v>30</v>
      </c>
      <c r="J1308" s="423">
        <v>30</v>
      </c>
      <c r="K1308" s="423">
        <v>15</v>
      </c>
      <c r="L1308" s="447">
        <v>0</v>
      </c>
      <c r="M1308" s="427">
        <v>4</v>
      </c>
      <c r="N1308" s="423">
        <v>5</v>
      </c>
      <c r="O1308" s="423">
        <v>5</v>
      </c>
      <c r="P1308" s="447">
        <v>-0.2</v>
      </c>
    </row>
    <row r="1309" spans="1:16" s="63" customFormat="1" ht="12" x14ac:dyDescent="0.2">
      <c r="A1309" s="427" t="s">
        <v>11617</v>
      </c>
      <c r="B1309" s="423" t="s">
        <v>9539</v>
      </c>
      <c r="C1309" s="423" t="s">
        <v>249</v>
      </c>
      <c r="D1309" s="423" t="s">
        <v>18658</v>
      </c>
      <c r="E1309" s="427" t="s">
        <v>11616</v>
      </c>
      <c r="F1309" s="427"/>
      <c r="G1309" s="423" t="s">
        <v>18178</v>
      </c>
      <c r="H1309" s="467" t="s">
        <v>8559</v>
      </c>
      <c r="I1309" s="427">
        <v>30</v>
      </c>
      <c r="J1309" s="423">
        <v>16</v>
      </c>
      <c r="K1309" s="423">
        <v>4</v>
      </c>
      <c r="L1309" s="447">
        <v>0.875</v>
      </c>
      <c r="M1309" s="427">
        <v>139</v>
      </c>
      <c r="N1309" s="423">
        <v>128</v>
      </c>
      <c r="O1309" s="423">
        <v>97</v>
      </c>
      <c r="P1309" s="447">
        <v>8.59375E-2</v>
      </c>
    </row>
    <row r="1310" spans="1:16" s="63" customFormat="1" ht="12" x14ac:dyDescent="0.2">
      <c r="A1310" s="427" t="s">
        <v>11557</v>
      </c>
      <c r="B1310" s="423" t="s">
        <v>11556</v>
      </c>
      <c r="C1310" s="423" t="s">
        <v>14925</v>
      </c>
      <c r="D1310" s="423" t="s">
        <v>21074</v>
      </c>
      <c r="E1310" s="427" t="s">
        <v>11555</v>
      </c>
      <c r="F1310" s="427"/>
      <c r="G1310" s="423" t="s">
        <v>19188</v>
      </c>
      <c r="H1310" s="467" t="s">
        <v>8559</v>
      </c>
      <c r="I1310" s="427">
        <v>30</v>
      </c>
      <c r="J1310" s="423">
        <v>20</v>
      </c>
      <c r="K1310" s="423">
        <v>4</v>
      </c>
      <c r="L1310" s="447">
        <v>0.5</v>
      </c>
      <c r="M1310" s="427">
        <v>59</v>
      </c>
      <c r="N1310" s="423">
        <v>61</v>
      </c>
      <c r="O1310" s="423">
        <v>32</v>
      </c>
      <c r="P1310" s="447">
        <v>-3.2786885245901697E-2</v>
      </c>
    </row>
    <row r="1311" spans="1:16" s="63" customFormat="1" ht="12" x14ac:dyDescent="0.2">
      <c r="A1311" s="427" t="s">
        <v>11475</v>
      </c>
      <c r="B1311" s="423"/>
      <c r="C1311" s="423" t="s">
        <v>14925</v>
      </c>
      <c r="D1311" s="423" t="s">
        <v>17199</v>
      </c>
      <c r="E1311" s="427"/>
      <c r="F1311" s="427" t="s">
        <v>11474</v>
      </c>
      <c r="G1311" s="423" t="s">
        <v>18141</v>
      </c>
      <c r="H1311" s="467" t="s">
        <v>8559</v>
      </c>
      <c r="I1311" s="427">
        <v>30</v>
      </c>
      <c r="J1311" s="423">
        <v>17</v>
      </c>
      <c r="K1311" s="423">
        <v>19</v>
      </c>
      <c r="L1311" s="447">
        <v>0.76470588235294101</v>
      </c>
      <c r="M1311" s="427">
        <v>15</v>
      </c>
      <c r="N1311" s="423">
        <v>23</v>
      </c>
      <c r="O1311" s="423">
        <v>15</v>
      </c>
      <c r="P1311" s="447">
        <v>-0.34782608695652201</v>
      </c>
    </row>
    <row r="1312" spans="1:16" s="63" customFormat="1" ht="12" x14ac:dyDescent="0.2">
      <c r="A1312" s="427" t="s">
        <v>13923</v>
      </c>
      <c r="B1312" s="423"/>
      <c r="C1312" s="423" t="s">
        <v>14925</v>
      </c>
      <c r="D1312" s="423" t="s">
        <v>21163</v>
      </c>
      <c r="E1312" s="427"/>
      <c r="F1312" s="427" t="s">
        <v>13922</v>
      </c>
      <c r="G1312" s="423" t="s">
        <v>21164</v>
      </c>
      <c r="H1312" s="467" t="s">
        <v>8559</v>
      </c>
      <c r="I1312" s="427">
        <v>30</v>
      </c>
      <c r="J1312" s="423">
        <v>35</v>
      </c>
      <c r="K1312" s="423">
        <v>20</v>
      </c>
      <c r="L1312" s="447">
        <v>-0.14285714285714299</v>
      </c>
      <c r="M1312" s="427">
        <v>578</v>
      </c>
      <c r="N1312" s="423">
        <v>763</v>
      </c>
      <c r="O1312" s="423">
        <v>452</v>
      </c>
      <c r="P1312" s="447">
        <v>-0.242463958060288</v>
      </c>
    </row>
    <row r="1313" spans="1:16" s="63" customFormat="1" ht="12" x14ac:dyDescent="0.2">
      <c r="A1313" s="427" t="s">
        <v>10721</v>
      </c>
      <c r="B1313" s="423"/>
      <c r="C1313" s="423" t="s">
        <v>14925</v>
      </c>
      <c r="D1313" s="423" t="s">
        <v>20652</v>
      </c>
      <c r="E1313" s="427"/>
      <c r="F1313" s="427" t="s">
        <v>10720</v>
      </c>
      <c r="G1313" s="423" t="s">
        <v>20653</v>
      </c>
      <c r="H1313" s="467" t="s">
        <v>8559</v>
      </c>
      <c r="I1313" s="427">
        <v>30</v>
      </c>
      <c r="J1313" s="423">
        <v>28</v>
      </c>
      <c r="K1313" s="423">
        <v>39</v>
      </c>
      <c r="L1313" s="447">
        <v>7.1428571428571397E-2</v>
      </c>
      <c r="M1313" s="427">
        <v>607</v>
      </c>
      <c r="N1313" s="423">
        <v>469</v>
      </c>
      <c r="O1313" s="423">
        <v>335</v>
      </c>
      <c r="P1313" s="447">
        <v>0.29424307036247299</v>
      </c>
    </row>
    <row r="1314" spans="1:16" s="63" customFormat="1" ht="12" x14ac:dyDescent="0.2">
      <c r="A1314" s="427" t="s">
        <v>11719</v>
      </c>
      <c r="B1314" s="423" t="s">
        <v>11659</v>
      </c>
      <c r="C1314" s="423" t="s">
        <v>254</v>
      </c>
      <c r="D1314" s="423" t="s">
        <v>20592</v>
      </c>
      <c r="E1314" s="427" t="s">
        <v>11718</v>
      </c>
      <c r="F1314" s="427"/>
      <c r="G1314" s="423" t="s">
        <v>18178</v>
      </c>
      <c r="H1314" s="467" t="s">
        <v>8559</v>
      </c>
      <c r="I1314" s="457">
        <v>29</v>
      </c>
      <c r="J1314" s="458">
        <v>31</v>
      </c>
      <c r="K1314" s="458">
        <v>7</v>
      </c>
      <c r="L1314" s="460">
        <v>-6.4516129032258104E-2</v>
      </c>
      <c r="M1314" s="457">
        <v>567</v>
      </c>
      <c r="N1314" s="458">
        <v>448</v>
      </c>
      <c r="O1314" s="458">
        <v>342</v>
      </c>
      <c r="P1314" s="462">
        <v>0.265625</v>
      </c>
    </row>
    <row r="1315" spans="1:16" s="63" customFormat="1" ht="12" x14ac:dyDescent="0.2">
      <c r="A1315" s="427" t="s">
        <v>18282</v>
      </c>
      <c r="B1315" s="423"/>
      <c r="C1315" s="423" t="s">
        <v>253</v>
      </c>
      <c r="D1315" s="423" t="s">
        <v>17827</v>
      </c>
      <c r="E1315" s="427" t="s">
        <v>15442</v>
      </c>
      <c r="F1315" s="427"/>
      <c r="G1315" s="423" t="s">
        <v>18149</v>
      </c>
      <c r="H1315" s="467" t="s">
        <v>8559</v>
      </c>
      <c r="I1315" s="427">
        <v>28</v>
      </c>
      <c r="J1315" s="423">
        <v>42</v>
      </c>
      <c r="K1315" s="423">
        <v>23</v>
      </c>
      <c r="L1315" s="447">
        <v>-0.33333333333333298</v>
      </c>
      <c r="M1315" s="427">
        <v>354</v>
      </c>
      <c r="N1315" s="423">
        <v>160</v>
      </c>
      <c r="O1315" s="423">
        <v>172</v>
      </c>
      <c r="P1315" s="447">
        <v>1.2124999999999999</v>
      </c>
    </row>
    <row r="1316" spans="1:16" s="63" customFormat="1" ht="12" x14ac:dyDescent="0.2">
      <c r="A1316" s="427" t="s">
        <v>12029</v>
      </c>
      <c r="B1316" s="423"/>
      <c r="C1316" s="423" t="s">
        <v>250</v>
      </c>
      <c r="D1316" s="423" t="s">
        <v>18578</v>
      </c>
      <c r="E1316" s="427"/>
      <c r="F1316" s="427" t="s">
        <v>12028</v>
      </c>
      <c r="G1316" s="423" t="s">
        <v>18579</v>
      </c>
      <c r="H1316" s="467" t="s">
        <v>8559</v>
      </c>
      <c r="I1316" s="427">
        <v>28</v>
      </c>
      <c r="J1316" s="423">
        <v>40</v>
      </c>
      <c r="K1316" s="423">
        <v>26</v>
      </c>
      <c r="L1316" s="447">
        <v>-0.3</v>
      </c>
      <c r="M1316" s="427">
        <v>39</v>
      </c>
      <c r="N1316" s="423">
        <v>47</v>
      </c>
      <c r="O1316" s="423">
        <v>61</v>
      </c>
      <c r="P1316" s="447">
        <v>-0.170212765957447</v>
      </c>
    </row>
    <row r="1317" spans="1:16" s="63" customFormat="1" ht="12" x14ac:dyDescent="0.2">
      <c r="A1317" s="427" t="s">
        <v>11548</v>
      </c>
      <c r="B1317" s="423" t="s">
        <v>10126</v>
      </c>
      <c r="C1317" s="423" t="s">
        <v>254</v>
      </c>
      <c r="D1317" s="423" t="s">
        <v>19809</v>
      </c>
      <c r="E1317" s="427" t="s">
        <v>11547</v>
      </c>
      <c r="F1317" s="427"/>
      <c r="G1317" s="423" t="s">
        <v>19810</v>
      </c>
      <c r="H1317" s="467" t="s">
        <v>8559</v>
      </c>
      <c r="I1317" s="427">
        <v>28</v>
      </c>
      <c r="J1317" s="423">
        <v>25</v>
      </c>
      <c r="K1317" s="423">
        <v>4</v>
      </c>
      <c r="L1317" s="447">
        <v>0.12</v>
      </c>
      <c r="M1317" s="427">
        <v>279</v>
      </c>
      <c r="N1317" s="423">
        <v>278</v>
      </c>
      <c r="O1317" s="423">
        <v>229</v>
      </c>
      <c r="P1317" s="447">
        <v>3.5971223021582501E-3</v>
      </c>
    </row>
    <row r="1318" spans="1:16" s="63" customFormat="1" ht="12" x14ac:dyDescent="0.2">
      <c r="A1318" s="427" t="s">
        <v>13525</v>
      </c>
      <c r="B1318" s="423"/>
      <c r="C1318" s="423" t="s">
        <v>252</v>
      </c>
      <c r="D1318" s="423" t="s">
        <v>11498</v>
      </c>
      <c r="E1318" s="427"/>
      <c r="F1318" s="427" t="s">
        <v>13524</v>
      </c>
      <c r="G1318" s="423" t="s">
        <v>18179</v>
      </c>
      <c r="H1318" s="467" t="s">
        <v>8559</v>
      </c>
      <c r="I1318" s="427">
        <v>28</v>
      </c>
      <c r="J1318" s="423">
        <v>22</v>
      </c>
      <c r="K1318" s="423">
        <v>19</v>
      </c>
      <c r="L1318" s="447">
        <v>0.27272727272727298</v>
      </c>
      <c r="M1318" s="427">
        <v>20</v>
      </c>
      <c r="N1318" s="423">
        <v>32</v>
      </c>
      <c r="O1318" s="423">
        <v>12</v>
      </c>
      <c r="P1318" s="447">
        <v>-0.375</v>
      </c>
    </row>
    <row r="1319" spans="1:16" s="63" customFormat="1" ht="12" x14ac:dyDescent="0.2">
      <c r="A1319" s="427" t="s">
        <v>12398</v>
      </c>
      <c r="B1319" s="423"/>
      <c r="C1319" s="423" t="s">
        <v>14925</v>
      </c>
      <c r="D1319" s="423" t="s">
        <v>17108</v>
      </c>
      <c r="E1319" s="427"/>
      <c r="F1319" s="427" t="s">
        <v>12397</v>
      </c>
      <c r="G1319" s="423" t="s">
        <v>18243</v>
      </c>
      <c r="H1319" s="467" t="s">
        <v>8559</v>
      </c>
      <c r="I1319" s="427">
        <v>27</v>
      </c>
      <c r="J1319" s="423">
        <v>10</v>
      </c>
      <c r="K1319" s="423">
        <v>5</v>
      </c>
      <c r="L1319" s="447">
        <v>1.7</v>
      </c>
      <c r="M1319" s="427">
        <v>17</v>
      </c>
      <c r="N1319" s="423">
        <v>12</v>
      </c>
      <c r="O1319" s="423">
        <v>5</v>
      </c>
      <c r="P1319" s="447">
        <v>0.41666666666666702</v>
      </c>
    </row>
    <row r="1320" spans="1:16" s="63" customFormat="1" ht="12" x14ac:dyDescent="0.2">
      <c r="A1320" s="427" t="s">
        <v>13404</v>
      </c>
      <c r="B1320" s="423"/>
      <c r="C1320" s="423" t="s">
        <v>372</v>
      </c>
      <c r="D1320" s="423" t="s">
        <v>18725</v>
      </c>
      <c r="E1320" s="427"/>
      <c r="F1320" s="427" t="s">
        <v>13403</v>
      </c>
      <c r="G1320" s="423" t="s">
        <v>18726</v>
      </c>
      <c r="H1320" s="467" t="s">
        <v>8559</v>
      </c>
      <c r="I1320" s="427">
        <v>27</v>
      </c>
      <c r="J1320" s="423">
        <v>23</v>
      </c>
      <c r="K1320" s="423">
        <v>31</v>
      </c>
      <c r="L1320" s="447">
        <v>0.173913043478261</v>
      </c>
      <c r="M1320" s="427">
        <v>33</v>
      </c>
      <c r="N1320" s="423">
        <v>36</v>
      </c>
      <c r="O1320" s="423">
        <v>31</v>
      </c>
      <c r="P1320" s="447">
        <v>-8.3333333333333398E-2</v>
      </c>
    </row>
    <row r="1321" spans="1:16" s="63" customFormat="1" ht="12" x14ac:dyDescent="0.2">
      <c r="A1321" s="427" t="s">
        <v>12360</v>
      </c>
      <c r="B1321" s="423"/>
      <c r="C1321" s="423" t="s">
        <v>14925</v>
      </c>
      <c r="D1321" s="423" t="s">
        <v>20803</v>
      </c>
      <c r="E1321" s="427"/>
      <c r="F1321" s="427" t="s">
        <v>12359</v>
      </c>
      <c r="G1321" s="423" t="s">
        <v>19569</v>
      </c>
      <c r="H1321" s="467" t="s">
        <v>8559</v>
      </c>
      <c r="I1321" s="427">
        <v>26</v>
      </c>
      <c r="J1321" s="423">
        <v>1</v>
      </c>
      <c r="K1321" s="423">
        <v>0</v>
      </c>
      <c r="L1321" s="447">
        <v>25</v>
      </c>
      <c r="M1321" s="427">
        <v>38</v>
      </c>
      <c r="N1321" s="423">
        <v>27</v>
      </c>
      <c r="O1321" s="423">
        <v>14</v>
      </c>
      <c r="P1321" s="447">
        <v>0.407407407407407</v>
      </c>
    </row>
    <row r="1322" spans="1:16" s="63" customFormat="1" ht="12" x14ac:dyDescent="0.2">
      <c r="A1322" s="427" t="s">
        <v>17941</v>
      </c>
      <c r="B1322" s="423"/>
      <c r="C1322" s="423" t="s">
        <v>371</v>
      </c>
      <c r="D1322" s="423" t="s">
        <v>20997</v>
      </c>
      <c r="E1322" s="427"/>
      <c r="F1322" s="427" t="s">
        <v>17942</v>
      </c>
      <c r="G1322" s="423" t="s">
        <v>20586</v>
      </c>
      <c r="H1322" s="467" t="s">
        <v>8559</v>
      </c>
      <c r="I1322" s="427">
        <v>26</v>
      </c>
      <c r="J1322" s="423">
        <v>6</v>
      </c>
      <c r="K1322" s="423">
        <v>12</v>
      </c>
      <c r="L1322" s="447">
        <v>3.3333333333333299</v>
      </c>
      <c r="M1322" s="427">
        <v>149</v>
      </c>
      <c r="N1322" s="423">
        <v>206</v>
      </c>
      <c r="O1322" s="423">
        <v>164</v>
      </c>
      <c r="P1322" s="447">
        <v>-0.27669902912621402</v>
      </c>
    </row>
    <row r="1323" spans="1:16" s="63" customFormat="1" ht="12" x14ac:dyDescent="0.2">
      <c r="A1323" s="427" t="s">
        <v>11305</v>
      </c>
      <c r="B1323" s="423"/>
      <c r="C1323" s="423" t="s">
        <v>14925</v>
      </c>
      <c r="D1323" s="423" t="s">
        <v>8912</v>
      </c>
      <c r="E1323" s="427"/>
      <c r="F1323" s="427" t="s">
        <v>11304</v>
      </c>
      <c r="G1323" s="423" t="s">
        <v>206</v>
      </c>
      <c r="H1323" s="467" t="s">
        <v>8559</v>
      </c>
      <c r="I1323" s="427">
        <v>26</v>
      </c>
      <c r="J1323" s="423">
        <v>2</v>
      </c>
      <c r="K1323" s="423">
        <v>0</v>
      </c>
      <c r="L1323" s="447">
        <v>12</v>
      </c>
      <c r="M1323" s="427">
        <v>40</v>
      </c>
      <c r="N1323" s="423">
        <v>49</v>
      </c>
      <c r="O1323" s="423">
        <v>23</v>
      </c>
      <c r="P1323" s="447">
        <v>-0.183673469387755</v>
      </c>
    </row>
    <row r="1324" spans="1:16" s="63" customFormat="1" ht="12" x14ac:dyDescent="0.2">
      <c r="A1324" s="427" t="s">
        <v>11194</v>
      </c>
      <c r="B1324" s="423"/>
      <c r="C1324" s="423" t="s">
        <v>14925</v>
      </c>
      <c r="D1324" s="423" t="s">
        <v>21132</v>
      </c>
      <c r="E1324" s="427"/>
      <c r="F1324" s="427" t="s">
        <v>11193</v>
      </c>
      <c r="G1324" s="423" t="s">
        <v>21133</v>
      </c>
      <c r="H1324" s="467" t="s">
        <v>8559</v>
      </c>
      <c r="I1324" s="427">
        <v>26</v>
      </c>
      <c r="J1324" s="423">
        <v>8</v>
      </c>
      <c r="K1324" s="423">
        <v>10</v>
      </c>
      <c r="L1324" s="447">
        <v>2.25</v>
      </c>
      <c r="M1324" s="427">
        <v>210</v>
      </c>
      <c r="N1324" s="423">
        <v>231</v>
      </c>
      <c r="O1324" s="423">
        <v>146</v>
      </c>
      <c r="P1324" s="447">
        <v>-9.0909090909090898E-2</v>
      </c>
    </row>
    <row r="1325" spans="1:16" s="63" customFormat="1" ht="12" x14ac:dyDescent="0.2">
      <c r="A1325" s="427" t="s">
        <v>11142</v>
      </c>
      <c r="B1325" s="423"/>
      <c r="C1325" s="423" t="s">
        <v>371</v>
      </c>
      <c r="D1325" s="423" t="s">
        <v>17051</v>
      </c>
      <c r="E1325" s="427"/>
      <c r="F1325" s="427" t="s">
        <v>11141</v>
      </c>
      <c r="G1325" s="423" t="s">
        <v>19283</v>
      </c>
      <c r="H1325" s="467" t="s">
        <v>8559</v>
      </c>
      <c r="I1325" s="427">
        <v>26</v>
      </c>
      <c r="J1325" s="423">
        <v>32</v>
      </c>
      <c r="K1325" s="423">
        <v>0</v>
      </c>
      <c r="L1325" s="447">
        <v>-0.1875</v>
      </c>
      <c r="M1325" s="427">
        <v>198</v>
      </c>
      <c r="N1325" s="423">
        <v>111</v>
      </c>
      <c r="O1325" s="423">
        <v>81</v>
      </c>
      <c r="P1325" s="447">
        <v>0.78378378378378399</v>
      </c>
    </row>
    <row r="1326" spans="1:16" s="63" customFormat="1" ht="12" x14ac:dyDescent="0.2">
      <c r="A1326" s="427" t="s">
        <v>12477</v>
      </c>
      <c r="B1326" s="423"/>
      <c r="C1326" s="423" t="s">
        <v>371</v>
      </c>
      <c r="D1326" s="423" t="s">
        <v>17857</v>
      </c>
      <c r="E1326" s="427"/>
      <c r="F1326" s="427" t="s">
        <v>12476</v>
      </c>
      <c r="G1326" s="423" t="s">
        <v>200</v>
      </c>
      <c r="H1326" s="467" t="s">
        <v>8559</v>
      </c>
      <c r="I1326" s="427">
        <v>25</v>
      </c>
      <c r="J1326" s="423">
        <v>11</v>
      </c>
      <c r="K1326" s="423">
        <v>13</v>
      </c>
      <c r="L1326" s="447">
        <v>1.27272727272727</v>
      </c>
      <c r="M1326" s="427">
        <v>33</v>
      </c>
      <c r="N1326" s="423">
        <v>24</v>
      </c>
      <c r="O1326" s="423">
        <v>16</v>
      </c>
      <c r="P1326" s="447">
        <v>0.375</v>
      </c>
    </row>
    <row r="1327" spans="1:16" s="63" customFormat="1" ht="12" x14ac:dyDescent="0.2">
      <c r="A1327" s="427" t="s">
        <v>11699</v>
      </c>
      <c r="B1327" s="423" t="s">
        <v>11629</v>
      </c>
      <c r="C1327" s="423" t="s">
        <v>249</v>
      </c>
      <c r="D1327" s="423" t="s">
        <v>17271</v>
      </c>
      <c r="E1327" s="427" t="s">
        <v>11698</v>
      </c>
      <c r="F1327" s="427"/>
      <c r="G1327" s="423" t="s">
        <v>19196</v>
      </c>
      <c r="H1327" s="467" t="s">
        <v>8559</v>
      </c>
      <c r="I1327" s="427">
        <v>25</v>
      </c>
      <c r="J1327" s="423">
        <v>43</v>
      </c>
      <c r="K1327" s="423">
        <v>1</v>
      </c>
      <c r="L1327" s="447">
        <v>-0.418604651162791</v>
      </c>
      <c r="M1327" s="427">
        <v>6</v>
      </c>
      <c r="N1327" s="423">
        <v>8</v>
      </c>
      <c r="O1327" s="423">
        <v>6</v>
      </c>
      <c r="P1327" s="447">
        <v>-0.25</v>
      </c>
    </row>
    <row r="1328" spans="1:16" s="63" customFormat="1" ht="12" x14ac:dyDescent="0.2">
      <c r="A1328" s="427" t="s">
        <v>13448</v>
      </c>
      <c r="B1328" s="423"/>
      <c r="C1328" s="423" t="s">
        <v>253</v>
      </c>
      <c r="D1328" s="423" t="s">
        <v>18799</v>
      </c>
      <c r="E1328" s="427"/>
      <c r="F1328" s="427" t="s">
        <v>13447</v>
      </c>
      <c r="G1328" s="423" t="s">
        <v>18788</v>
      </c>
      <c r="H1328" s="467" t="s">
        <v>8559</v>
      </c>
      <c r="I1328" s="427">
        <v>25</v>
      </c>
      <c r="J1328" s="423">
        <v>31</v>
      </c>
      <c r="K1328" s="423">
        <v>17</v>
      </c>
      <c r="L1328" s="447">
        <v>-0.19354838709677399</v>
      </c>
      <c r="M1328" s="427">
        <v>170</v>
      </c>
      <c r="N1328" s="423">
        <v>125</v>
      </c>
      <c r="O1328" s="423">
        <v>127</v>
      </c>
      <c r="P1328" s="447">
        <v>0.36</v>
      </c>
    </row>
    <row r="1329" spans="1:16" s="63" customFormat="1" ht="12" x14ac:dyDescent="0.2">
      <c r="A1329" s="427" t="s">
        <v>12766</v>
      </c>
      <c r="B1329" s="423"/>
      <c r="C1329" s="423" t="s">
        <v>251</v>
      </c>
      <c r="D1329" s="423" t="s">
        <v>18475</v>
      </c>
      <c r="E1329" s="427" t="s">
        <v>12765</v>
      </c>
      <c r="F1329" s="427"/>
      <c r="G1329" s="423" t="s">
        <v>19193</v>
      </c>
      <c r="H1329" s="467" t="s">
        <v>8559</v>
      </c>
      <c r="I1329" s="427">
        <v>24</v>
      </c>
      <c r="J1329" s="423">
        <v>13</v>
      </c>
      <c r="K1329" s="423">
        <v>10</v>
      </c>
      <c r="L1329" s="447">
        <v>0.84615384615384603</v>
      </c>
      <c r="M1329" s="427">
        <v>98</v>
      </c>
      <c r="N1329" s="423">
        <v>89</v>
      </c>
      <c r="O1329" s="423">
        <v>83</v>
      </c>
      <c r="P1329" s="447">
        <v>0.101123595505618</v>
      </c>
    </row>
    <row r="1330" spans="1:16" s="63" customFormat="1" ht="12" x14ac:dyDescent="0.2">
      <c r="A1330" s="427" t="s">
        <v>12495</v>
      </c>
      <c r="B1330" s="423" t="s">
        <v>9556</v>
      </c>
      <c r="C1330" s="423" t="s">
        <v>371</v>
      </c>
      <c r="D1330" s="423" t="s">
        <v>21543</v>
      </c>
      <c r="E1330" s="427" t="s">
        <v>12494</v>
      </c>
      <c r="F1330" s="427"/>
      <c r="G1330" s="423" t="s">
        <v>19219</v>
      </c>
      <c r="H1330" s="467" t="s">
        <v>8559</v>
      </c>
      <c r="I1330" s="427">
        <v>24</v>
      </c>
      <c r="J1330" s="423">
        <v>41</v>
      </c>
      <c r="K1330" s="423">
        <v>11</v>
      </c>
      <c r="L1330" s="447">
        <v>-0.41463414634146301</v>
      </c>
      <c r="M1330" s="427">
        <v>138</v>
      </c>
      <c r="N1330" s="423">
        <v>128</v>
      </c>
      <c r="O1330" s="423">
        <v>101</v>
      </c>
      <c r="P1330" s="447">
        <v>7.8125E-2</v>
      </c>
    </row>
    <row r="1331" spans="1:16" s="63" customFormat="1" ht="12" x14ac:dyDescent="0.2">
      <c r="A1331" s="427" t="s">
        <v>12147</v>
      </c>
      <c r="B1331" s="423" t="s">
        <v>11739</v>
      </c>
      <c r="C1331" s="423" t="s">
        <v>249</v>
      </c>
      <c r="D1331" s="423" t="s">
        <v>20901</v>
      </c>
      <c r="E1331" s="427" t="s">
        <v>12146</v>
      </c>
      <c r="F1331" s="427"/>
      <c r="G1331" s="423" t="s">
        <v>19216</v>
      </c>
      <c r="H1331" s="467" t="s">
        <v>8559</v>
      </c>
      <c r="I1331" s="427">
        <v>24</v>
      </c>
      <c r="J1331" s="423">
        <v>36</v>
      </c>
      <c r="K1331" s="423">
        <v>13</v>
      </c>
      <c r="L1331" s="447">
        <v>-0.33333333333333298</v>
      </c>
      <c r="M1331" s="427">
        <v>519</v>
      </c>
      <c r="N1331" s="423">
        <v>594</v>
      </c>
      <c r="O1331" s="423">
        <v>429</v>
      </c>
      <c r="P1331" s="447">
        <v>-0.12626262626262599</v>
      </c>
    </row>
    <row r="1332" spans="1:16" s="63" customFormat="1" ht="12" x14ac:dyDescent="0.2">
      <c r="A1332" s="427" t="s">
        <v>12143</v>
      </c>
      <c r="B1332" s="423" t="s">
        <v>11634</v>
      </c>
      <c r="C1332" s="423" t="s">
        <v>258</v>
      </c>
      <c r="D1332" s="423" t="s">
        <v>18556</v>
      </c>
      <c r="E1332" s="427" t="s">
        <v>12142</v>
      </c>
      <c r="F1332" s="427"/>
      <c r="G1332" s="423" t="s">
        <v>19283</v>
      </c>
      <c r="H1332" s="467" t="s">
        <v>8559</v>
      </c>
      <c r="I1332" s="427">
        <v>24</v>
      </c>
      <c r="J1332" s="423">
        <v>8</v>
      </c>
      <c r="K1332" s="423">
        <v>1</v>
      </c>
      <c r="L1332" s="447">
        <v>2</v>
      </c>
      <c r="M1332" s="427">
        <v>626</v>
      </c>
      <c r="N1332" s="423">
        <v>620</v>
      </c>
      <c r="O1332" s="423">
        <v>382</v>
      </c>
      <c r="P1332" s="447">
        <v>9.6774193548387899E-3</v>
      </c>
    </row>
    <row r="1333" spans="1:16" s="63" customFormat="1" ht="12" x14ac:dyDescent="0.2">
      <c r="A1333" s="427" t="s">
        <v>11627</v>
      </c>
      <c r="B1333" s="423" t="s">
        <v>11626</v>
      </c>
      <c r="C1333" s="423" t="s">
        <v>257</v>
      </c>
      <c r="D1333" s="423" t="s">
        <v>18196</v>
      </c>
      <c r="E1333" s="427" t="s">
        <v>11625</v>
      </c>
      <c r="F1333" s="427"/>
      <c r="G1333" s="423" t="s">
        <v>19368</v>
      </c>
      <c r="H1333" s="467" t="s">
        <v>8559</v>
      </c>
      <c r="I1333" s="427">
        <v>24</v>
      </c>
      <c r="J1333" s="423">
        <v>36</v>
      </c>
      <c r="K1333" s="423">
        <v>28</v>
      </c>
      <c r="L1333" s="447">
        <v>-0.33333333333333298</v>
      </c>
      <c r="M1333" s="427">
        <v>65</v>
      </c>
      <c r="N1333" s="423">
        <v>85</v>
      </c>
      <c r="O1333" s="423">
        <v>38</v>
      </c>
      <c r="P1333" s="447">
        <v>-0.23529411764705899</v>
      </c>
    </row>
    <row r="1334" spans="1:16" s="63" customFormat="1" ht="12" x14ac:dyDescent="0.2">
      <c r="A1334" s="427" t="s">
        <v>13637</v>
      </c>
      <c r="B1334" s="423"/>
      <c r="C1334" s="423" t="s">
        <v>253</v>
      </c>
      <c r="D1334" s="423" t="s">
        <v>19853</v>
      </c>
      <c r="E1334" s="427"/>
      <c r="F1334" s="427" t="s">
        <v>13636</v>
      </c>
      <c r="G1334" s="423" t="s">
        <v>18141</v>
      </c>
      <c r="H1334" s="467" t="s">
        <v>8559</v>
      </c>
      <c r="I1334" s="427">
        <v>24</v>
      </c>
      <c r="J1334" s="423">
        <v>37</v>
      </c>
      <c r="K1334" s="423">
        <v>169</v>
      </c>
      <c r="L1334" s="447">
        <v>-0.35135135135135098</v>
      </c>
      <c r="M1334" s="427">
        <v>200</v>
      </c>
      <c r="N1334" s="423">
        <v>178</v>
      </c>
      <c r="O1334" s="423">
        <v>256</v>
      </c>
      <c r="P1334" s="447">
        <v>0.123595505617978</v>
      </c>
    </row>
    <row r="1335" spans="1:16" s="63" customFormat="1" ht="12" x14ac:dyDescent="0.2">
      <c r="A1335" s="427" t="s">
        <v>12754</v>
      </c>
      <c r="B1335" s="423"/>
      <c r="C1335" s="423" t="s">
        <v>253</v>
      </c>
      <c r="D1335" s="423" t="s">
        <v>17040</v>
      </c>
      <c r="E1335" s="427"/>
      <c r="F1335" s="427" t="s">
        <v>12753</v>
      </c>
      <c r="G1335" s="423" t="s">
        <v>18151</v>
      </c>
      <c r="H1335" s="467" t="s">
        <v>8559</v>
      </c>
      <c r="I1335" s="427">
        <v>23</v>
      </c>
      <c r="J1335" s="423">
        <v>11</v>
      </c>
      <c r="K1335" s="423">
        <v>8</v>
      </c>
      <c r="L1335" s="447">
        <v>1.0909090909090899</v>
      </c>
      <c r="M1335" s="427">
        <v>26</v>
      </c>
      <c r="N1335" s="423">
        <v>24</v>
      </c>
      <c r="O1335" s="423">
        <v>21</v>
      </c>
      <c r="P1335" s="447">
        <v>8.3333333333333301E-2</v>
      </c>
    </row>
    <row r="1336" spans="1:16" s="63" customFormat="1" ht="12" x14ac:dyDescent="0.2">
      <c r="A1336" s="427" t="s">
        <v>17943</v>
      </c>
      <c r="B1336" s="423"/>
      <c r="C1336" s="423" t="s">
        <v>252</v>
      </c>
      <c r="D1336" s="423" t="s">
        <v>20998</v>
      </c>
      <c r="E1336" s="427"/>
      <c r="F1336" s="427" t="s">
        <v>17944</v>
      </c>
      <c r="G1336" s="423" t="s">
        <v>18140</v>
      </c>
      <c r="H1336" s="467" t="s">
        <v>8559</v>
      </c>
      <c r="I1336" s="427">
        <v>23</v>
      </c>
      <c r="J1336" s="423">
        <v>30</v>
      </c>
      <c r="K1336" s="423">
        <v>4</v>
      </c>
      <c r="L1336" s="447">
        <v>-0.233333333333333</v>
      </c>
      <c r="M1336" s="427">
        <v>17</v>
      </c>
      <c r="N1336" s="423">
        <v>23</v>
      </c>
      <c r="O1336" s="423">
        <v>12</v>
      </c>
      <c r="P1336" s="447">
        <v>-0.26086956521739102</v>
      </c>
    </row>
    <row r="1337" spans="1:16" s="63" customFormat="1" ht="12" x14ac:dyDescent="0.2">
      <c r="A1337" s="427" t="s">
        <v>10843</v>
      </c>
      <c r="B1337" s="423"/>
      <c r="C1337" s="423" t="s">
        <v>14925</v>
      </c>
      <c r="D1337" s="423" t="s">
        <v>19514</v>
      </c>
      <c r="E1337" s="427"/>
      <c r="F1337" s="427" t="s">
        <v>10842</v>
      </c>
      <c r="G1337" s="423" t="s">
        <v>19162</v>
      </c>
      <c r="H1337" s="467" t="s">
        <v>8559</v>
      </c>
      <c r="I1337" s="427">
        <v>23</v>
      </c>
      <c r="J1337" s="423">
        <v>8</v>
      </c>
      <c r="K1337" s="423">
        <v>4</v>
      </c>
      <c r="L1337" s="447">
        <v>1.875</v>
      </c>
      <c r="M1337" s="427">
        <v>272</v>
      </c>
      <c r="N1337" s="423">
        <v>254</v>
      </c>
      <c r="O1337" s="423">
        <v>122</v>
      </c>
      <c r="P1337" s="447">
        <v>7.0866141732283602E-2</v>
      </c>
    </row>
    <row r="1338" spans="1:16" s="63" customFormat="1" ht="12" x14ac:dyDescent="0.2">
      <c r="A1338" s="427" t="s">
        <v>17890</v>
      </c>
      <c r="B1338" s="423"/>
      <c r="C1338" s="423" t="s">
        <v>252</v>
      </c>
      <c r="D1338" s="423" t="s">
        <v>17891</v>
      </c>
      <c r="E1338" s="427"/>
      <c r="F1338" s="427" t="s">
        <v>17892</v>
      </c>
      <c r="G1338" s="423" t="s">
        <v>18140</v>
      </c>
      <c r="H1338" s="467" t="s">
        <v>8559</v>
      </c>
      <c r="I1338" s="427">
        <v>22</v>
      </c>
      <c r="J1338" s="423">
        <v>19</v>
      </c>
      <c r="K1338" s="423">
        <v>2</v>
      </c>
      <c r="L1338" s="447">
        <v>0.157894736842105</v>
      </c>
      <c r="M1338" s="427">
        <v>14</v>
      </c>
      <c r="N1338" s="423">
        <v>17</v>
      </c>
      <c r="O1338" s="423">
        <v>11</v>
      </c>
      <c r="P1338" s="447">
        <v>-0.17647058823529399</v>
      </c>
    </row>
    <row r="1339" spans="1:16" s="63" customFormat="1" ht="12" x14ac:dyDescent="0.2">
      <c r="A1339" s="427" t="s">
        <v>12923</v>
      </c>
      <c r="B1339" s="423"/>
      <c r="C1339" s="423" t="s">
        <v>254</v>
      </c>
      <c r="D1339" s="423" t="s">
        <v>20758</v>
      </c>
      <c r="E1339" s="427" t="s">
        <v>12922</v>
      </c>
      <c r="F1339" s="427"/>
      <c r="G1339" s="423" t="s">
        <v>20122</v>
      </c>
      <c r="H1339" s="467" t="s">
        <v>8559</v>
      </c>
      <c r="I1339" s="427">
        <v>22</v>
      </c>
      <c r="J1339" s="423">
        <v>23</v>
      </c>
      <c r="K1339" s="423">
        <v>26</v>
      </c>
      <c r="L1339" s="447">
        <v>-4.3478260869565202E-2</v>
      </c>
      <c r="M1339" s="427">
        <v>703</v>
      </c>
      <c r="N1339" s="423">
        <v>612</v>
      </c>
      <c r="O1339" s="423">
        <v>601</v>
      </c>
      <c r="P1339" s="447">
        <v>0.14869281045751601</v>
      </c>
    </row>
    <row r="1340" spans="1:16" s="63" customFormat="1" ht="12" x14ac:dyDescent="0.2">
      <c r="A1340" s="427" t="s">
        <v>13306</v>
      </c>
      <c r="B1340" s="423"/>
      <c r="C1340" s="423" t="s">
        <v>253</v>
      </c>
      <c r="D1340" s="423" t="s">
        <v>18476</v>
      </c>
      <c r="E1340" s="427"/>
      <c r="F1340" s="427" t="s">
        <v>13305</v>
      </c>
      <c r="G1340" s="423" t="s">
        <v>19197</v>
      </c>
      <c r="H1340" s="467" t="s">
        <v>8559</v>
      </c>
      <c r="I1340" s="427">
        <v>22</v>
      </c>
      <c r="J1340" s="423">
        <v>84</v>
      </c>
      <c r="K1340" s="423">
        <v>27</v>
      </c>
      <c r="L1340" s="447">
        <v>-0.73809523809523803</v>
      </c>
      <c r="M1340" s="427">
        <v>1050</v>
      </c>
      <c r="N1340" s="423">
        <v>1171</v>
      </c>
      <c r="O1340" s="423">
        <v>1005</v>
      </c>
      <c r="P1340" s="447">
        <v>-0.10333048676345</v>
      </c>
    </row>
    <row r="1341" spans="1:16" s="63" customFormat="1" ht="12" x14ac:dyDescent="0.2">
      <c r="A1341" s="427" t="s">
        <v>12410</v>
      </c>
      <c r="B1341" s="423"/>
      <c r="C1341" s="423" t="s">
        <v>254</v>
      </c>
      <c r="D1341" s="423" t="s">
        <v>10568</v>
      </c>
      <c r="E1341" s="427"/>
      <c r="F1341" s="427" t="s">
        <v>12409</v>
      </c>
      <c r="G1341" s="423" t="s">
        <v>200</v>
      </c>
      <c r="H1341" s="467" t="s">
        <v>8559</v>
      </c>
      <c r="I1341" s="427">
        <v>22</v>
      </c>
      <c r="J1341" s="423">
        <v>52</v>
      </c>
      <c r="K1341" s="423">
        <v>38</v>
      </c>
      <c r="L1341" s="447">
        <v>-0.57692307692307698</v>
      </c>
      <c r="M1341" s="427">
        <v>3</v>
      </c>
      <c r="N1341" s="423">
        <v>4</v>
      </c>
      <c r="O1341" s="423">
        <v>3</v>
      </c>
      <c r="P1341" s="447">
        <v>-0.25</v>
      </c>
    </row>
    <row r="1342" spans="1:16" s="63" customFormat="1" ht="12" x14ac:dyDescent="0.2">
      <c r="A1342" s="427" t="s">
        <v>13803</v>
      </c>
      <c r="B1342" s="423" t="s">
        <v>13002</v>
      </c>
      <c r="C1342" s="423" t="s">
        <v>263</v>
      </c>
      <c r="D1342" s="423" t="s">
        <v>21606</v>
      </c>
      <c r="E1342" s="427" t="s">
        <v>13802</v>
      </c>
      <c r="F1342" s="427"/>
      <c r="G1342" s="423" t="s">
        <v>19196</v>
      </c>
      <c r="H1342" s="467" t="s">
        <v>8559</v>
      </c>
      <c r="I1342" s="427">
        <v>22</v>
      </c>
      <c r="J1342" s="423">
        <v>38</v>
      </c>
      <c r="K1342" s="423">
        <v>40</v>
      </c>
      <c r="L1342" s="447">
        <v>-0.42105263157894701</v>
      </c>
      <c r="M1342" s="427">
        <v>109</v>
      </c>
      <c r="N1342" s="423">
        <v>148</v>
      </c>
      <c r="O1342" s="423">
        <v>50</v>
      </c>
      <c r="P1342" s="447">
        <v>-0.26351351351351299</v>
      </c>
    </row>
    <row r="1343" spans="1:16" s="63" customFormat="1" ht="12" x14ac:dyDescent="0.2">
      <c r="A1343" s="427" t="s">
        <v>11921</v>
      </c>
      <c r="B1343" s="423"/>
      <c r="C1343" s="423" t="s">
        <v>371</v>
      </c>
      <c r="D1343" s="423" t="s">
        <v>18599</v>
      </c>
      <c r="E1343" s="427"/>
      <c r="F1343" s="427" t="s">
        <v>11920</v>
      </c>
      <c r="G1343" s="423" t="s">
        <v>10811</v>
      </c>
      <c r="H1343" s="467" t="s">
        <v>8559</v>
      </c>
      <c r="I1343" s="427">
        <v>22</v>
      </c>
      <c r="J1343" s="423">
        <v>9</v>
      </c>
      <c r="K1343" s="423">
        <v>0</v>
      </c>
      <c r="L1343" s="447">
        <v>1.44444444444444</v>
      </c>
      <c r="M1343" s="427">
        <v>45</v>
      </c>
      <c r="N1343" s="423">
        <v>20</v>
      </c>
      <c r="O1343" s="423">
        <v>11</v>
      </c>
      <c r="P1343" s="447">
        <v>1.25</v>
      </c>
    </row>
    <row r="1344" spans="1:16" s="63" customFormat="1" ht="12" x14ac:dyDescent="0.2">
      <c r="A1344" s="427" t="s">
        <v>11390</v>
      </c>
      <c r="B1344" s="423"/>
      <c r="C1344" s="423" t="s">
        <v>14925</v>
      </c>
      <c r="D1344" s="423" t="s">
        <v>18701</v>
      </c>
      <c r="E1344" s="427"/>
      <c r="F1344" s="427" t="s">
        <v>11389</v>
      </c>
      <c r="G1344" s="423" t="s">
        <v>18702</v>
      </c>
      <c r="H1344" s="467" t="s">
        <v>8559</v>
      </c>
      <c r="I1344" s="427">
        <v>22</v>
      </c>
      <c r="J1344" s="423">
        <v>14</v>
      </c>
      <c r="K1344" s="423">
        <v>21</v>
      </c>
      <c r="L1344" s="447">
        <v>0.57142857142857095</v>
      </c>
      <c r="M1344" s="427">
        <v>219</v>
      </c>
      <c r="N1344" s="423">
        <v>269</v>
      </c>
      <c r="O1344" s="423">
        <v>207</v>
      </c>
      <c r="P1344" s="447">
        <v>-0.18587360594795499</v>
      </c>
    </row>
    <row r="1345" spans="1:16" s="63" customFormat="1" ht="12" x14ac:dyDescent="0.2">
      <c r="A1345" s="427" t="s">
        <v>13071</v>
      </c>
      <c r="B1345" s="423"/>
      <c r="C1345" s="423" t="s">
        <v>487</v>
      </c>
      <c r="D1345" s="423" t="s">
        <v>20616</v>
      </c>
      <c r="E1345" s="427"/>
      <c r="F1345" s="427" t="s">
        <v>13070</v>
      </c>
      <c r="G1345" s="423" t="s">
        <v>19285</v>
      </c>
      <c r="H1345" s="467" t="s">
        <v>8559</v>
      </c>
      <c r="I1345" s="427">
        <v>22</v>
      </c>
      <c r="J1345" s="423">
        <v>12</v>
      </c>
      <c r="K1345" s="423">
        <v>4</v>
      </c>
      <c r="L1345" s="447">
        <v>0.83333333333333304</v>
      </c>
      <c r="M1345" s="427">
        <v>470</v>
      </c>
      <c r="N1345" s="423">
        <v>582</v>
      </c>
      <c r="O1345" s="423">
        <v>726</v>
      </c>
      <c r="P1345" s="447">
        <v>-0.192439862542955</v>
      </c>
    </row>
    <row r="1346" spans="1:16" s="63" customFormat="1" ht="12" x14ac:dyDescent="0.2">
      <c r="A1346" s="427" t="s">
        <v>11058</v>
      </c>
      <c r="B1346" s="423"/>
      <c r="C1346" s="423" t="s">
        <v>14925</v>
      </c>
      <c r="D1346" s="423" t="s">
        <v>17873</v>
      </c>
      <c r="E1346" s="427"/>
      <c r="F1346" s="427" t="s">
        <v>11057</v>
      </c>
      <c r="G1346" s="423" t="s">
        <v>17874</v>
      </c>
      <c r="H1346" s="467" t="s">
        <v>8559</v>
      </c>
      <c r="I1346" s="427">
        <v>22</v>
      </c>
      <c r="J1346" s="423">
        <v>15</v>
      </c>
      <c r="K1346" s="423">
        <v>13</v>
      </c>
      <c r="L1346" s="447">
        <v>0.46666666666666701</v>
      </c>
      <c r="M1346" s="427">
        <v>47</v>
      </c>
      <c r="N1346" s="423">
        <v>42</v>
      </c>
      <c r="O1346" s="423">
        <v>28</v>
      </c>
      <c r="P1346" s="447">
        <v>0.119047619047619</v>
      </c>
    </row>
    <row r="1347" spans="1:16" s="63" customFormat="1" ht="12" x14ac:dyDescent="0.2">
      <c r="A1347" s="427" t="s">
        <v>10784</v>
      </c>
      <c r="B1347" s="423"/>
      <c r="C1347" s="423" t="s">
        <v>253</v>
      </c>
      <c r="D1347" s="423" t="s">
        <v>17059</v>
      </c>
      <c r="E1347" s="427"/>
      <c r="F1347" s="427" t="s">
        <v>10783</v>
      </c>
      <c r="G1347" s="423" t="s">
        <v>8957</v>
      </c>
      <c r="H1347" s="467" t="s">
        <v>8559</v>
      </c>
      <c r="I1347" s="427">
        <v>22</v>
      </c>
      <c r="J1347" s="423">
        <v>24</v>
      </c>
      <c r="K1347" s="423">
        <v>52</v>
      </c>
      <c r="L1347" s="447">
        <v>-8.3333333333333398E-2</v>
      </c>
      <c r="M1347" s="427">
        <v>114</v>
      </c>
      <c r="N1347" s="423">
        <v>120</v>
      </c>
      <c r="O1347" s="423">
        <v>94</v>
      </c>
      <c r="P1347" s="447">
        <v>-0.05</v>
      </c>
    </row>
    <row r="1348" spans="1:16" s="63" customFormat="1" ht="12" x14ac:dyDescent="0.2">
      <c r="A1348" s="427" t="s">
        <v>12388</v>
      </c>
      <c r="B1348" s="423"/>
      <c r="C1348" s="423" t="s">
        <v>14925</v>
      </c>
      <c r="D1348" s="423" t="s">
        <v>11985</v>
      </c>
      <c r="E1348" s="427"/>
      <c r="F1348" s="427" t="s">
        <v>12387</v>
      </c>
      <c r="G1348" s="423" t="s">
        <v>11983</v>
      </c>
      <c r="H1348" s="467" t="s">
        <v>8559</v>
      </c>
      <c r="I1348" s="427">
        <v>21</v>
      </c>
      <c r="J1348" s="423">
        <v>19</v>
      </c>
      <c r="K1348" s="423">
        <v>9</v>
      </c>
      <c r="L1348" s="447">
        <v>0.105263157894737</v>
      </c>
      <c r="M1348" s="427">
        <v>59</v>
      </c>
      <c r="N1348" s="423">
        <v>59</v>
      </c>
      <c r="O1348" s="423">
        <v>23</v>
      </c>
      <c r="P1348" s="447">
        <v>0</v>
      </c>
    </row>
    <row r="1349" spans="1:16" s="63" customFormat="1" ht="12" x14ac:dyDescent="0.2">
      <c r="A1349" s="427" t="s">
        <v>12309</v>
      </c>
      <c r="B1349" s="423" t="s">
        <v>9636</v>
      </c>
      <c r="C1349" s="423" t="s">
        <v>254</v>
      </c>
      <c r="D1349" s="423" t="s">
        <v>18522</v>
      </c>
      <c r="E1349" s="427" t="s">
        <v>12308</v>
      </c>
      <c r="F1349" s="427"/>
      <c r="G1349" s="423" t="s">
        <v>18523</v>
      </c>
      <c r="H1349" s="467" t="s">
        <v>8559</v>
      </c>
      <c r="I1349" s="427">
        <v>21</v>
      </c>
      <c r="J1349" s="423">
        <v>14</v>
      </c>
      <c r="K1349" s="423">
        <v>28</v>
      </c>
      <c r="L1349" s="447">
        <v>0.5</v>
      </c>
      <c r="M1349" s="427">
        <v>119</v>
      </c>
      <c r="N1349" s="423">
        <v>91</v>
      </c>
      <c r="O1349" s="423">
        <v>61</v>
      </c>
      <c r="P1349" s="447">
        <v>0.30769230769230799</v>
      </c>
    </row>
    <row r="1350" spans="1:16" s="63" customFormat="1" ht="12" x14ac:dyDescent="0.2">
      <c r="A1350" s="427" t="s">
        <v>12168</v>
      </c>
      <c r="B1350" s="423" t="s">
        <v>10225</v>
      </c>
      <c r="C1350" s="423" t="s">
        <v>249</v>
      </c>
      <c r="D1350" s="423" t="s">
        <v>19944</v>
      </c>
      <c r="E1350" s="427" t="s">
        <v>12167</v>
      </c>
      <c r="F1350" s="427"/>
      <c r="G1350" s="423" t="s">
        <v>18454</v>
      </c>
      <c r="H1350" s="467" t="s">
        <v>8559</v>
      </c>
      <c r="I1350" s="427">
        <v>21</v>
      </c>
      <c r="J1350" s="423">
        <v>10</v>
      </c>
      <c r="K1350" s="423">
        <v>16</v>
      </c>
      <c r="L1350" s="447">
        <v>1.1000000000000001</v>
      </c>
      <c r="M1350" s="427">
        <v>173</v>
      </c>
      <c r="N1350" s="423">
        <v>212</v>
      </c>
      <c r="O1350" s="423">
        <v>144</v>
      </c>
      <c r="P1350" s="447">
        <v>-0.18396226415094299</v>
      </c>
    </row>
    <row r="1351" spans="1:16" s="63" customFormat="1" ht="12" x14ac:dyDescent="0.2">
      <c r="A1351" s="427" t="s">
        <v>11745</v>
      </c>
      <c r="B1351" s="423" t="s">
        <v>11682</v>
      </c>
      <c r="C1351" s="423" t="s">
        <v>249</v>
      </c>
      <c r="D1351" s="423" t="s">
        <v>18635</v>
      </c>
      <c r="E1351" s="427" t="s">
        <v>11744</v>
      </c>
      <c r="F1351" s="427"/>
      <c r="G1351" s="423" t="s">
        <v>18174</v>
      </c>
      <c r="H1351" s="467" t="s">
        <v>8559</v>
      </c>
      <c r="I1351" s="427">
        <v>21</v>
      </c>
      <c r="J1351" s="423">
        <v>6</v>
      </c>
      <c r="K1351" s="423">
        <v>24</v>
      </c>
      <c r="L1351" s="447">
        <v>2.5</v>
      </c>
      <c r="M1351" s="427">
        <v>69</v>
      </c>
      <c r="N1351" s="423">
        <v>114</v>
      </c>
      <c r="O1351" s="423">
        <v>65</v>
      </c>
      <c r="P1351" s="447">
        <v>-0.394736842105263</v>
      </c>
    </row>
    <row r="1352" spans="1:16" s="63" customFormat="1" ht="12" x14ac:dyDescent="0.2">
      <c r="A1352" s="427" t="s">
        <v>11669</v>
      </c>
      <c r="B1352" s="423" t="s">
        <v>11652</v>
      </c>
      <c r="C1352" s="423" t="s">
        <v>372</v>
      </c>
      <c r="D1352" s="423" t="s">
        <v>18650</v>
      </c>
      <c r="E1352" s="427" t="s">
        <v>11668</v>
      </c>
      <c r="F1352" s="427"/>
      <c r="G1352" s="423" t="s">
        <v>18651</v>
      </c>
      <c r="H1352" s="467" t="s">
        <v>8559</v>
      </c>
      <c r="I1352" s="427">
        <v>21</v>
      </c>
      <c r="J1352" s="423">
        <v>35</v>
      </c>
      <c r="K1352" s="423">
        <v>20</v>
      </c>
      <c r="L1352" s="447">
        <v>-0.4</v>
      </c>
      <c r="M1352" s="427">
        <v>18</v>
      </c>
      <c r="N1352" s="423">
        <v>20</v>
      </c>
      <c r="O1352" s="423">
        <v>20</v>
      </c>
      <c r="P1352" s="447">
        <v>-0.1</v>
      </c>
    </row>
    <row r="1353" spans="1:16" s="63" customFormat="1" ht="12" x14ac:dyDescent="0.2">
      <c r="A1353" s="427" t="s">
        <v>11130</v>
      </c>
      <c r="B1353" s="423"/>
      <c r="C1353" s="423" t="s">
        <v>14925</v>
      </c>
      <c r="D1353" s="423" t="s">
        <v>10704</v>
      </c>
      <c r="E1353" s="427"/>
      <c r="F1353" s="427" t="s">
        <v>11129</v>
      </c>
      <c r="G1353" s="423" t="s">
        <v>200</v>
      </c>
      <c r="H1353" s="467" t="s">
        <v>8559</v>
      </c>
      <c r="I1353" s="427">
        <v>21</v>
      </c>
      <c r="J1353" s="423">
        <v>33</v>
      </c>
      <c r="K1353" s="423">
        <v>42</v>
      </c>
      <c r="L1353" s="447">
        <v>-0.36363636363636398</v>
      </c>
      <c r="M1353" s="427">
        <v>40</v>
      </c>
      <c r="N1353" s="423">
        <v>36</v>
      </c>
      <c r="O1353" s="423">
        <v>27</v>
      </c>
      <c r="P1353" s="447">
        <v>0.11111111111111099</v>
      </c>
    </row>
    <row r="1354" spans="1:16" s="63" customFormat="1" ht="12" x14ac:dyDescent="0.2">
      <c r="A1354" s="427" t="s">
        <v>10971</v>
      </c>
      <c r="B1354" s="423"/>
      <c r="C1354" s="423" t="s">
        <v>249</v>
      </c>
      <c r="D1354" s="423" t="s">
        <v>20624</v>
      </c>
      <c r="E1354" s="427"/>
      <c r="F1354" s="427" t="s">
        <v>10970</v>
      </c>
      <c r="G1354" s="423" t="s">
        <v>18208</v>
      </c>
      <c r="H1354" s="467" t="s">
        <v>8559</v>
      </c>
      <c r="I1354" s="427">
        <v>21</v>
      </c>
      <c r="J1354" s="423">
        <v>21</v>
      </c>
      <c r="K1354" s="423">
        <v>34</v>
      </c>
      <c r="L1354" s="447">
        <v>0</v>
      </c>
      <c r="M1354" s="427">
        <v>4</v>
      </c>
      <c r="N1354" s="423">
        <v>12</v>
      </c>
      <c r="O1354" s="423">
        <v>2</v>
      </c>
      <c r="P1354" s="447">
        <v>-0.66666666666666696</v>
      </c>
    </row>
    <row r="1355" spans="1:16" s="63" customFormat="1" ht="12" x14ac:dyDescent="0.2">
      <c r="A1355" s="427" t="s">
        <v>13588</v>
      </c>
      <c r="B1355" s="423"/>
      <c r="C1355" s="423" t="s">
        <v>14925</v>
      </c>
      <c r="D1355" s="423" t="s">
        <v>17780</v>
      </c>
      <c r="E1355" s="427"/>
      <c r="F1355" s="427" t="s">
        <v>13587</v>
      </c>
      <c r="G1355" s="423" t="s">
        <v>18159</v>
      </c>
      <c r="H1355" s="467" t="s">
        <v>8559</v>
      </c>
      <c r="I1355" s="427">
        <v>21</v>
      </c>
      <c r="J1355" s="423">
        <v>2</v>
      </c>
      <c r="K1355" s="423">
        <v>10</v>
      </c>
      <c r="L1355" s="447">
        <v>9.5</v>
      </c>
      <c r="M1355" s="427">
        <v>18</v>
      </c>
      <c r="N1355" s="423">
        <v>18</v>
      </c>
      <c r="O1355" s="423">
        <v>11</v>
      </c>
      <c r="P1355" s="447">
        <v>0</v>
      </c>
    </row>
    <row r="1356" spans="1:16" s="63" customFormat="1" ht="12" x14ac:dyDescent="0.2">
      <c r="A1356" s="427" t="s">
        <v>11564</v>
      </c>
      <c r="B1356" s="423" t="s">
        <v>9539</v>
      </c>
      <c r="C1356" s="423" t="s">
        <v>249</v>
      </c>
      <c r="D1356" s="423" t="s">
        <v>20386</v>
      </c>
      <c r="E1356" s="427" t="s">
        <v>11563</v>
      </c>
      <c r="F1356" s="427"/>
      <c r="G1356" s="423" t="s">
        <v>20387</v>
      </c>
      <c r="H1356" s="467" t="s">
        <v>8559</v>
      </c>
      <c r="I1356" s="427">
        <v>20</v>
      </c>
      <c r="J1356" s="423">
        <v>9</v>
      </c>
      <c r="K1356" s="423">
        <v>7</v>
      </c>
      <c r="L1356" s="447">
        <v>1.2222222222222201</v>
      </c>
      <c r="M1356" s="427">
        <v>315</v>
      </c>
      <c r="N1356" s="423">
        <v>454</v>
      </c>
      <c r="O1356" s="423">
        <v>277</v>
      </c>
      <c r="P1356" s="447">
        <v>-0.30616740088105698</v>
      </c>
    </row>
    <row r="1357" spans="1:16" s="63" customFormat="1" ht="12" x14ac:dyDescent="0.2">
      <c r="A1357" s="427" t="s">
        <v>10989</v>
      </c>
      <c r="B1357" s="423"/>
      <c r="C1357" s="423" t="s">
        <v>254</v>
      </c>
      <c r="D1357" s="423" t="s">
        <v>17200</v>
      </c>
      <c r="E1357" s="427"/>
      <c r="F1357" s="427" t="s">
        <v>10988</v>
      </c>
      <c r="G1357" s="423" t="s">
        <v>18151</v>
      </c>
      <c r="H1357" s="467" t="s">
        <v>8559</v>
      </c>
      <c r="I1357" s="427">
        <v>20</v>
      </c>
      <c r="J1357" s="423">
        <v>37</v>
      </c>
      <c r="K1357" s="423">
        <v>28</v>
      </c>
      <c r="L1357" s="447">
        <v>-0.45945945945945899</v>
      </c>
      <c r="M1357" s="427">
        <v>23</v>
      </c>
      <c r="N1357" s="423">
        <v>36</v>
      </c>
      <c r="O1357" s="423">
        <v>28</v>
      </c>
      <c r="P1357" s="447">
        <v>-0.36111111111111099</v>
      </c>
    </row>
    <row r="1358" spans="1:16" s="63" customFormat="1" ht="12" x14ac:dyDescent="0.2">
      <c r="A1358" s="427" t="s">
        <v>12881</v>
      </c>
      <c r="B1358" s="423"/>
      <c r="C1358" s="423" t="s">
        <v>252</v>
      </c>
      <c r="D1358" s="423" t="s">
        <v>19915</v>
      </c>
      <c r="E1358" s="427"/>
      <c r="F1358" s="427" t="s">
        <v>12880</v>
      </c>
      <c r="G1358" s="423" t="s">
        <v>18140</v>
      </c>
      <c r="H1358" s="467" t="s">
        <v>8559</v>
      </c>
      <c r="I1358" s="427">
        <v>19</v>
      </c>
      <c r="J1358" s="423">
        <v>0</v>
      </c>
      <c r="K1358" s="423">
        <v>2</v>
      </c>
      <c r="L1358" s="447">
        <v>0</v>
      </c>
      <c r="M1358" s="427">
        <v>52</v>
      </c>
      <c r="N1358" s="423">
        <v>37</v>
      </c>
      <c r="O1358" s="423">
        <v>36</v>
      </c>
      <c r="P1358" s="447">
        <v>0.40540540540540598</v>
      </c>
    </row>
    <row r="1359" spans="1:16" s="63" customFormat="1" ht="12" x14ac:dyDescent="0.2">
      <c r="A1359" s="427" t="s">
        <v>12717</v>
      </c>
      <c r="B1359" s="423"/>
      <c r="C1359" s="423" t="s">
        <v>251</v>
      </c>
      <c r="D1359" s="423" t="s">
        <v>18367</v>
      </c>
      <c r="E1359" s="427"/>
      <c r="F1359" s="427" t="s">
        <v>12715</v>
      </c>
      <c r="G1359" s="423" t="s">
        <v>18152</v>
      </c>
      <c r="H1359" s="467" t="s">
        <v>8559</v>
      </c>
      <c r="I1359" s="427">
        <v>19</v>
      </c>
      <c r="J1359" s="423">
        <v>26</v>
      </c>
      <c r="K1359" s="423">
        <v>393</v>
      </c>
      <c r="L1359" s="447">
        <v>-0.269230769230769</v>
      </c>
      <c r="M1359" s="427">
        <v>15</v>
      </c>
      <c r="N1359" s="423">
        <v>25</v>
      </c>
      <c r="O1359" s="423">
        <v>18</v>
      </c>
      <c r="P1359" s="447">
        <v>-0.4</v>
      </c>
    </row>
    <row r="1360" spans="1:16" s="63" customFormat="1" ht="12" x14ac:dyDescent="0.2">
      <c r="A1360" s="427" t="s">
        <v>13348</v>
      </c>
      <c r="B1360" s="423" t="s">
        <v>9690</v>
      </c>
      <c r="C1360" s="423" t="s">
        <v>251</v>
      </c>
      <c r="D1360" s="423" t="s">
        <v>18606</v>
      </c>
      <c r="E1360" s="427" t="s">
        <v>13347</v>
      </c>
      <c r="F1360" s="427"/>
      <c r="G1360" s="423" t="s">
        <v>18563</v>
      </c>
      <c r="H1360" s="467" t="s">
        <v>8559</v>
      </c>
      <c r="I1360" s="427">
        <v>19</v>
      </c>
      <c r="J1360" s="423">
        <v>19</v>
      </c>
      <c r="K1360" s="423">
        <v>18</v>
      </c>
      <c r="L1360" s="447">
        <v>0</v>
      </c>
      <c r="M1360" s="427">
        <v>498</v>
      </c>
      <c r="N1360" s="423">
        <v>515</v>
      </c>
      <c r="O1360" s="423">
        <v>386</v>
      </c>
      <c r="P1360" s="447">
        <v>-3.3009708737864102E-2</v>
      </c>
    </row>
    <row r="1361" spans="1:16" s="63" customFormat="1" ht="12" x14ac:dyDescent="0.2">
      <c r="A1361" s="427" t="s">
        <v>10987</v>
      </c>
      <c r="B1361" s="423"/>
      <c r="C1361" s="423" t="s">
        <v>249</v>
      </c>
      <c r="D1361" s="423" t="s">
        <v>18778</v>
      </c>
      <c r="E1361" s="427"/>
      <c r="F1361" s="427" t="s">
        <v>10986</v>
      </c>
      <c r="G1361" s="423" t="s">
        <v>19211</v>
      </c>
      <c r="H1361" s="467" t="s">
        <v>8559</v>
      </c>
      <c r="I1361" s="427">
        <v>19</v>
      </c>
      <c r="J1361" s="423">
        <v>0</v>
      </c>
      <c r="K1361" s="423">
        <v>0</v>
      </c>
      <c r="L1361" s="447">
        <v>0</v>
      </c>
      <c r="M1361" s="427">
        <v>47</v>
      </c>
      <c r="N1361" s="423">
        <v>17</v>
      </c>
      <c r="O1361" s="423">
        <v>11</v>
      </c>
      <c r="P1361" s="447">
        <v>1.76470588235294</v>
      </c>
    </row>
    <row r="1362" spans="1:16" s="63" customFormat="1" ht="12" x14ac:dyDescent="0.2">
      <c r="A1362" s="427" t="s">
        <v>10896</v>
      </c>
      <c r="B1362" s="423"/>
      <c r="C1362" s="423" t="s">
        <v>250</v>
      </c>
      <c r="D1362" s="423" t="s">
        <v>8912</v>
      </c>
      <c r="E1362" s="427"/>
      <c r="F1362" s="427" t="s">
        <v>10895</v>
      </c>
      <c r="G1362" s="423" t="s">
        <v>206</v>
      </c>
      <c r="H1362" s="467" t="s">
        <v>8559</v>
      </c>
      <c r="I1362" s="427">
        <v>19</v>
      </c>
      <c r="J1362" s="423">
        <v>8</v>
      </c>
      <c r="K1362" s="423">
        <v>14</v>
      </c>
      <c r="L1362" s="447">
        <v>1.375</v>
      </c>
      <c r="M1362" s="427">
        <v>30</v>
      </c>
      <c r="N1362" s="423">
        <v>27</v>
      </c>
      <c r="O1362" s="423">
        <v>16</v>
      </c>
      <c r="P1362" s="447">
        <v>0.11111111111111099</v>
      </c>
    </row>
    <row r="1363" spans="1:16" s="63" customFormat="1" ht="12" x14ac:dyDescent="0.2">
      <c r="A1363" s="427" t="s">
        <v>10585</v>
      </c>
      <c r="B1363" s="423"/>
      <c r="C1363" s="423" t="s">
        <v>252</v>
      </c>
      <c r="D1363" s="423" t="s">
        <v>21209</v>
      </c>
      <c r="E1363" s="427"/>
      <c r="F1363" s="427" t="s">
        <v>10584</v>
      </c>
      <c r="G1363" s="423" t="s">
        <v>18140</v>
      </c>
      <c r="H1363" s="467" t="s">
        <v>8559</v>
      </c>
      <c r="I1363" s="427">
        <v>19</v>
      </c>
      <c r="J1363" s="423">
        <v>11</v>
      </c>
      <c r="K1363" s="423">
        <v>3</v>
      </c>
      <c r="L1363" s="447">
        <v>0.72727272727272696</v>
      </c>
      <c r="M1363" s="427">
        <v>52</v>
      </c>
      <c r="N1363" s="423">
        <v>82</v>
      </c>
      <c r="O1363" s="423">
        <v>28</v>
      </c>
      <c r="P1363" s="447">
        <v>-0.36585365853658502</v>
      </c>
    </row>
    <row r="1364" spans="1:16" s="63" customFormat="1" ht="12" x14ac:dyDescent="0.2">
      <c r="A1364" s="427" t="s">
        <v>13430</v>
      </c>
      <c r="B1364" s="423"/>
      <c r="C1364" s="423" t="s">
        <v>14925</v>
      </c>
      <c r="D1364" s="423" t="s">
        <v>20769</v>
      </c>
      <c r="E1364" s="427" t="s">
        <v>13429</v>
      </c>
      <c r="F1364" s="427"/>
      <c r="G1364" s="423" t="s">
        <v>19186</v>
      </c>
      <c r="H1364" s="467" t="s">
        <v>8559</v>
      </c>
      <c r="I1364" s="427">
        <v>18</v>
      </c>
      <c r="J1364" s="423">
        <v>30</v>
      </c>
      <c r="K1364" s="423">
        <v>9</v>
      </c>
      <c r="L1364" s="447">
        <v>-0.4</v>
      </c>
      <c r="M1364" s="427">
        <v>336</v>
      </c>
      <c r="N1364" s="423">
        <v>483</v>
      </c>
      <c r="O1364" s="423">
        <v>280</v>
      </c>
      <c r="P1364" s="447">
        <v>-0.30434782608695699</v>
      </c>
    </row>
    <row r="1365" spans="1:16" s="63" customFormat="1" ht="12" x14ac:dyDescent="0.2">
      <c r="A1365" s="427" t="s">
        <v>12400</v>
      </c>
      <c r="B1365" s="423"/>
      <c r="C1365" s="423" t="s">
        <v>14925</v>
      </c>
      <c r="D1365" s="423" t="s">
        <v>17207</v>
      </c>
      <c r="E1365" s="427"/>
      <c r="F1365" s="427" t="s">
        <v>12399</v>
      </c>
      <c r="G1365" s="423" t="s">
        <v>8796</v>
      </c>
      <c r="H1365" s="467" t="s">
        <v>8559</v>
      </c>
      <c r="I1365" s="427">
        <v>18</v>
      </c>
      <c r="J1365" s="423">
        <v>23</v>
      </c>
      <c r="K1365" s="423">
        <v>20</v>
      </c>
      <c r="L1365" s="447">
        <v>-0.217391304347826</v>
      </c>
      <c r="M1365" s="427">
        <v>67</v>
      </c>
      <c r="N1365" s="423">
        <v>64</v>
      </c>
      <c r="O1365" s="423">
        <v>50</v>
      </c>
      <c r="P1365" s="447">
        <v>4.6875E-2</v>
      </c>
    </row>
    <row r="1366" spans="1:16" s="63" customFormat="1" ht="12" x14ac:dyDescent="0.2">
      <c r="A1366" s="427" t="s">
        <v>12384</v>
      </c>
      <c r="B1366" s="423"/>
      <c r="C1366" s="423" t="s">
        <v>250</v>
      </c>
      <c r="D1366" s="423" t="s">
        <v>17151</v>
      </c>
      <c r="E1366" s="427"/>
      <c r="F1366" s="427" t="s">
        <v>12383</v>
      </c>
      <c r="G1366" s="423" t="s">
        <v>17152</v>
      </c>
      <c r="H1366" s="467" t="s">
        <v>8559</v>
      </c>
      <c r="I1366" s="427">
        <v>18</v>
      </c>
      <c r="J1366" s="423">
        <v>32</v>
      </c>
      <c r="K1366" s="423">
        <v>18</v>
      </c>
      <c r="L1366" s="447">
        <v>-0.4375</v>
      </c>
      <c r="M1366" s="427">
        <v>404</v>
      </c>
      <c r="N1366" s="423">
        <v>485</v>
      </c>
      <c r="O1366" s="423">
        <v>309</v>
      </c>
      <c r="P1366" s="447">
        <v>-0.16701030927835001</v>
      </c>
    </row>
    <row r="1367" spans="1:16" s="63" customFormat="1" ht="12" x14ac:dyDescent="0.2">
      <c r="A1367" s="427" t="s">
        <v>12352</v>
      </c>
      <c r="B1367" s="423"/>
      <c r="C1367" s="423" t="s">
        <v>14925</v>
      </c>
      <c r="D1367" s="423" t="s">
        <v>8788</v>
      </c>
      <c r="E1367" s="427"/>
      <c r="F1367" s="427" t="s">
        <v>12351</v>
      </c>
      <c r="G1367" s="423" t="s">
        <v>223</v>
      </c>
      <c r="H1367" s="467" t="s">
        <v>8559</v>
      </c>
      <c r="I1367" s="427">
        <v>18</v>
      </c>
      <c r="J1367" s="423">
        <v>0</v>
      </c>
      <c r="K1367" s="423">
        <v>0</v>
      </c>
      <c r="L1367" s="447">
        <v>0</v>
      </c>
      <c r="M1367" s="427">
        <v>1</v>
      </c>
      <c r="N1367" s="423">
        <v>0</v>
      </c>
      <c r="O1367" s="423">
        <v>0</v>
      </c>
      <c r="P1367" s="447">
        <v>0</v>
      </c>
    </row>
    <row r="1368" spans="1:16" s="63" customFormat="1" ht="12" x14ac:dyDescent="0.2">
      <c r="A1368" s="427" t="s">
        <v>12218</v>
      </c>
      <c r="B1368" s="423" t="s">
        <v>11637</v>
      </c>
      <c r="C1368" s="423" t="s">
        <v>254</v>
      </c>
      <c r="D1368" s="423" t="s">
        <v>20145</v>
      </c>
      <c r="E1368" s="427" t="s">
        <v>12217</v>
      </c>
      <c r="F1368" s="427"/>
      <c r="G1368" s="423" t="s">
        <v>20146</v>
      </c>
      <c r="H1368" s="467" t="s">
        <v>8559</v>
      </c>
      <c r="I1368" s="427">
        <v>18</v>
      </c>
      <c r="J1368" s="423">
        <v>21</v>
      </c>
      <c r="K1368" s="423">
        <v>17</v>
      </c>
      <c r="L1368" s="447">
        <v>-0.14285714285714299</v>
      </c>
      <c r="M1368" s="427">
        <v>1087</v>
      </c>
      <c r="N1368" s="423">
        <v>1034</v>
      </c>
      <c r="O1368" s="423">
        <v>697</v>
      </c>
      <c r="P1368" s="447">
        <v>5.1257253384912903E-2</v>
      </c>
    </row>
    <row r="1369" spans="1:16" s="63" customFormat="1" ht="12" x14ac:dyDescent="0.2">
      <c r="A1369" s="427" t="s">
        <v>12065</v>
      </c>
      <c r="B1369" s="423"/>
      <c r="C1369" s="423" t="s">
        <v>258</v>
      </c>
      <c r="D1369" s="423" t="s">
        <v>17864</v>
      </c>
      <c r="E1369" s="427"/>
      <c r="F1369" s="427" t="s">
        <v>12064</v>
      </c>
      <c r="G1369" s="423" t="s">
        <v>18171</v>
      </c>
      <c r="H1369" s="467" t="s">
        <v>8559</v>
      </c>
      <c r="I1369" s="427">
        <v>18</v>
      </c>
      <c r="J1369" s="423">
        <v>6</v>
      </c>
      <c r="K1369" s="423">
        <v>6</v>
      </c>
      <c r="L1369" s="447">
        <v>2</v>
      </c>
      <c r="M1369" s="427">
        <v>68</v>
      </c>
      <c r="N1369" s="423">
        <v>68</v>
      </c>
      <c r="O1369" s="423">
        <v>45</v>
      </c>
      <c r="P1369" s="447">
        <v>0</v>
      </c>
    </row>
    <row r="1370" spans="1:16" s="63" customFormat="1" ht="12" x14ac:dyDescent="0.2">
      <c r="A1370" s="427" t="s">
        <v>18279</v>
      </c>
      <c r="B1370" s="423"/>
      <c r="C1370" s="423" t="s">
        <v>14925</v>
      </c>
      <c r="D1370" s="423" t="s">
        <v>20756</v>
      </c>
      <c r="E1370" s="427" t="s">
        <v>13309</v>
      </c>
      <c r="F1370" s="427"/>
      <c r="G1370" s="423" t="s">
        <v>20757</v>
      </c>
      <c r="H1370" s="467" t="s">
        <v>8559</v>
      </c>
      <c r="I1370" s="427">
        <v>17</v>
      </c>
      <c r="J1370" s="423">
        <v>7</v>
      </c>
      <c r="K1370" s="423">
        <v>13</v>
      </c>
      <c r="L1370" s="447">
        <v>1.4285714285714299</v>
      </c>
      <c r="M1370" s="427">
        <v>821</v>
      </c>
      <c r="N1370" s="423">
        <v>597</v>
      </c>
      <c r="O1370" s="423">
        <v>417</v>
      </c>
      <c r="P1370" s="447">
        <v>0.37520938023450601</v>
      </c>
    </row>
    <row r="1371" spans="1:16" s="63" customFormat="1" ht="12" x14ac:dyDescent="0.2">
      <c r="A1371" s="427" t="s">
        <v>12748</v>
      </c>
      <c r="B1371" s="423"/>
      <c r="C1371" s="423" t="s">
        <v>372</v>
      </c>
      <c r="D1371" s="423" t="s">
        <v>20537</v>
      </c>
      <c r="E1371" s="427"/>
      <c r="F1371" s="427" t="s">
        <v>12747</v>
      </c>
      <c r="G1371" s="423" t="s">
        <v>13035</v>
      </c>
      <c r="H1371" s="467" t="s">
        <v>8559</v>
      </c>
      <c r="I1371" s="427">
        <v>17</v>
      </c>
      <c r="J1371" s="423">
        <v>8</v>
      </c>
      <c r="K1371" s="423">
        <v>15</v>
      </c>
      <c r="L1371" s="447">
        <v>1.125</v>
      </c>
      <c r="M1371" s="427">
        <v>22</v>
      </c>
      <c r="N1371" s="423">
        <v>19</v>
      </c>
      <c r="O1371" s="423">
        <v>9</v>
      </c>
      <c r="P1371" s="447">
        <v>0.157894736842105</v>
      </c>
    </row>
    <row r="1372" spans="1:16" s="63" customFormat="1" ht="12" x14ac:dyDescent="0.2">
      <c r="A1372" s="427" t="s">
        <v>12374</v>
      </c>
      <c r="B1372" s="423"/>
      <c r="C1372" s="423" t="s">
        <v>14925</v>
      </c>
      <c r="D1372" s="423" t="s">
        <v>17042</v>
      </c>
      <c r="E1372" s="427"/>
      <c r="F1372" s="427" t="s">
        <v>12373</v>
      </c>
      <c r="G1372" s="423" t="s">
        <v>8796</v>
      </c>
      <c r="H1372" s="467" t="s">
        <v>8559</v>
      </c>
      <c r="I1372" s="427">
        <v>17</v>
      </c>
      <c r="J1372" s="423">
        <v>21</v>
      </c>
      <c r="K1372" s="423">
        <v>21</v>
      </c>
      <c r="L1372" s="447">
        <v>-0.19047619047618999</v>
      </c>
      <c r="M1372" s="427">
        <v>76</v>
      </c>
      <c r="N1372" s="423">
        <v>63</v>
      </c>
      <c r="O1372" s="423">
        <v>61</v>
      </c>
      <c r="P1372" s="447">
        <v>0.206349206349206</v>
      </c>
    </row>
    <row r="1373" spans="1:16" s="63" customFormat="1" ht="12" x14ac:dyDescent="0.2">
      <c r="A1373" s="427" t="s">
        <v>13079</v>
      </c>
      <c r="B1373" s="423"/>
      <c r="C1373" s="423" t="s">
        <v>14925</v>
      </c>
      <c r="D1373" s="423" t="s">
        <v>8959</v>
      </c>
      <c r="E1373" s="427"/>
      <c r="F1373" s="427" t="s">
        <v>13078</v>
      </c>
      <c r="G1373" s="423" t="s">
        <v>8957</v>
      </c>
      <c r="H1373" s="467" t="s">
        <v>8559</v>
      </c>
      <c r="I1373" s="427">
        <v>17</v>
      </c>
      <c r="J1373" s="423">
        <v>22</v>
      </c>
      <c r="K1373" s="423">
        <v>9</v>
      </c>
      <c r="L1373" s="447">
        <v>-0.22727272727272699</v>
      </c>
      <c r="M1373" s="427">
        <v>25</v>
      </c>
      <c r="N1373" s="423">
        <v>30</v>
      </c>
      <c r="O1373" s="423">
        <v>23</v>
      </c>
      <c r="P1373" s="447">
        <v>-0.16666666666666699</v>
      </c>
    </row>
    <row r="1374" spans="1:16" s="63" customFormat="1" ht="12" x14ac:dyDescent="0.2">
      <c r="A1374" s="427" t="s">
        <v>13783</v>
      </c>
      <c r="B1374" s="423"/>
      <c r="C1374" s="423" t="s">
        <v>251</v>
      </c>
      <c r="D1374" s="423" t="s">
        <v>18785</v>
      </c>
      <c r="E1374" s="427"/>
      <c r="F1374" s="427" t="s">
        <v>13782</v>
      </c>
      <c r="G1374" s="423" t="s">
        <v>19498</v>
      </c>
      <c r="H1374" s="467" t="s">
        <v>8559</v>
      </c>
      <c r="I1374" s="427">
        <v>17</v>
      </c>
      <c r="J1374" s="423">
        <v>102</v>
      </c>
      <c r="K1374" s="423">
        <v>67</v>
      </c>
      <c r="L1374" s="447">
        <v>-0.83333333333333304</v>
      </c>
      <c r="M1374" s="427">
        <v>136</v>
      </c>
      <c r="N1374" s="423">
        <v>96</v>
      </c>
      <c r="O1374" s="423">
        <v>89</v>
      </c>
      <c r="P1374" s="447">
        <v>0.41666666666666702</v>
      </c>
    </row>
    <row r="1375" spans="1:16" s="63" customFormat="1" ht="12" x14ac:dyDescent="0.2">
      <c r="A1375" s="427" t="s">
        <v>12581</v>
      </c>
      <c r="B1375" s="423"/>
      <c r="C1375" s="423" t="s">
        <v>254</v>
      </c>
      <c r="D1375" s="423" t="s">
        <v>17317</v>
      </c>
      <c r="E1375" s="427"/>
      <c r="F1375" s="427" t="s">
        <v>12580</v>
      </c>
      <c r="G1375" s="423" t="s">
        <v>200</v>
      </c>
      <c r="H1375" s="467" t="s">
        <v>8559</v>
      </c>
      <c r="I1375" s="427">
        <v>16</v>
      </c>
      <c r="J1375" s="423">
        <v>7</v>
      </c>
      <c r="K1375" s="423">
        <v>3</v>
      </c>
      <c r="L1375" s="447">
        <v>1.28571428571429</v>
      </c>
      <c r="M1375" s="427">
        <v>11</v>
      </c>
      <c r="N1375" s="423">
        <v>8</v>
      </c>
      <c r="O1375" s="423">
        <v>2</v>
      </c>
      <c r="P1375" s="447">
        <v>0.375</v>
      </c>
    </row>
    <row r="1376" spans="1:16" s="63" customFormat="1" ht="12" x14ac:dyDescent="0.2">
      <c r="A1376" s="427" t="s">
        <v>13350</v>
      </c>
      <c r="B1376" s="423"/>
      <c r="C1376" s="423" t="s">
        <v>251</v>
      </c>
      <c r="D1376" s="423" t="s">
        <v>20965</v>
      </c>
      <c r="E1376" s="427"/>
      <c r="F1376" s="427" t="s">
        <v>13349</v>
      </c>
      <c r="G1376" s="423" t="s">
        <v>18188</v>
      </c>
      <c r="H1376" s="467" t="s">
        <v>8559</v>
      </c>
      <c r="I1376" s="427">
        <v>16</v>
      </c>
      <c r="J1376" s="423">
        <v>21</v>
      </c>
      <c r="K1376" s="423">
        <v>4</v>
      </c>
      <c r="L1376" s="447">
        <v>-0.238095238095238</v>
      </c>
      <c r="M1376" s="427">
        <v>58</v>
      </c>
      <c r="N1376" s="423">
        <v>71</v>
      </c>
      <c r="O1376" s="423">
        <v>46</v>
      </c>
      <c r="P1376" s="447">
        <v>-0.183098591549296</v>
      </c>
    </row>
    <row r="1377" spans="1:16" s="63" customFormat="1" ht="12" x14ac:dyDescent="0.2">
      <c r="A1377" s="427" t="s">
        <v>11735</v>
      </c>
      <c r="B1377" s="423" t="s">
        <v>11629</v>
      </c>
      <c r="C1377" s="423" t="s">
        <v>249</v>
      </c>
      <c r="D1377" s="423" t="s">
        <v>21682</v>
      </c>
      <c r="E1377" s="427" t="s">
        <v>11733</v>
      </c>
      <c r="F1377" s="427"/>
      <c r="G1377" s="423" t="s">
        <v>18151</v>
      </c>
      <c r="H1377" s="467" t="s">
        <v>8559</v>
      </c>
      <c r="I1377" s="427">
        <v>16</v>
      </c>
      <c r="J1377" s="423">
        <v>30</v>
      </c>
      <c r="K1377" s="423">
        <v>8</v>
      </c>
      <c r="L1377" s="447">
        <v>-0.46666666666666701</v>
      </c>
      <c r="M1377" s="427">
        <v>3</v>
      </c>
      <c r="N1377" s="423">
        <v>0</v>
      </c>
      <c r="O1377" s="423">
        <v>0</v>
      </c>
      <c r="P1377" s="447">
        <v>0</v>
      </c>
    </row>
    <row r="1378" spans="1:16" s="63" customFormat="1" ht="12" x14ac:dyDescent="0.2">
      <c r="A1378" s="427" t="s">
        <v>10605</v>
      </c>
      <c r="B1378" s="423"/>
      <c r="C1378" s="423" t="s">
        <v>252</v>
      </c>
      <c r="D1378" s="423" t="s">
        <v>17272</v>
      </c>
      <c r="E1378" s="427"/>
      <c r="F1378" s="427" t="s">
        <v>10604</v>
      </c>
      <c r="G1378" s="423" t="s">
        <v>18185</v>
      </c>
      <c r="H1378" s="467" t="s">
        <v>8559</v>
      </c>
      <c r="I1378" s="427">
        <v>16</v>
      </c>
      <c r="J1378" s="423">
        <v>16</v>
      </c>
      <c r="K1378" s="423">
        <v>1</v>
      </c>
      <c r="L1378" s="447">
        <v>0</v>
      </c>
      <c r="M1378" s="427">
        <v>320</v>
      </c>
      <c r="N1378" s="423">
        <v>233</v>
      </c>
      <c r="O1378" s="423">
        <v>157</v>
      </c>
      <c r="P1378" s="447">
        <v>0.37339055793991399</v>
      </c>
    </row>
    <row r="1379" spans="1:16" s="63" customFormat="1" ht="12" x14ac:dyDescent="0.2">
      <c r="A1379" s="427" t="s">
        <v>12690</v>
      </c>
      <c r="B1379" s="423"/>
      <c r="C1379" s="423" t="s">
        <v>249</v>
      </c>
      <c r="D1379" s="423" t="s">
        <v>17267</v>
      </c>
      <c r="E1379" s="427"/>
      <c r="F1379" s="427" t="s">
        <v>12689</v>
      </c>
      <c r="G1379" s="423" t="s">
        <v>18157</v>
      </c>
      <c r="H1379" s="467" t="s">
        <v>8559</v>
      </c>
      <c r="I1379" s="427">
        <v>15</v>
      </c>
      <c r="J1379" s="423">
        <v>0</v>
      </c>
      <c r="K1379" s="423">
        <v>0</v>
      </c>
      <c r="L1379" s="447">
        <v>0</v>
      </c>
      <c r="M1379" s="427">
        <v>3</v>
      </c>
      <c r="N1379" s="423">
        <v>4</v>
      </c>
      <c r="O1379" s="423">
        <v>1</v>
      </c>
      <c r="P1379" s="447">
        <v>-0.25</v>
      </c>
    </row>
    <row r="1380" spans="1:16" s="63" customFormat="1" ht="12" x14ac:dyDescent="0.2">
      <c r="A1380" s="427" t="s">
        <v>12214</v>
      </c>
      <c r="B1380" s="423" t="s">
        <v>9445</v>
      </c>
      <c r="C1380" s="423" t="s">
        <v>371</v>
      </c>
      <c r="D1380" s="423" t="s">
        <v>21594</v>
      </c>
      <c r="E1380" s="427" t="s">
        <v>12213</v>
      </c>
      <c r="F1380" s="427"/>
      <c r="G1380" s="423" t="s">
        <v>21595</v>
      </c>
      <c r="H1380" s="467" t="s">
        <v>8559</v>
      </c>
      <c r="I1380" s="427">
        <v>15</v>
      </c>
      <c r="J1380" s="423">
        <v>14</v>
      </c>
      <c r="K1380" s="423">
        <v>9</v>
      </c>
      <c r="L1380" s="447">
        <v>7.1428571428571397E-2</v>
      </c>
      <c r="M1380" s="427">
        <v>81</v>
      </c>
      <c r="N1380" s="423">
        <v>87</v>
      </c>
      <c r="O1380" s="423">
        <v>62</v>
      </c>
      <c r="P1380" s="447">
        <v>-6.8965517241379296E-2</v>
      </c>
    </row>
    <row r="1381" spans="1:16" s="63" customFormat="1" ht="12" x14ac:dyDescent="0.2">
      <c r="A1381" s="427" t="s">
        <v>11858</v>
      </c>
      <c r="B1381" s="423" t="s">
        <v>11593</v>
      </c>
      <c r="C1381" s="423" t="s">
        <v>252</v>
      </c>
      <c r="D1381" s="423" t="s">
        <v>17695</v>
      </c>
      <c r="E1381" s="427" t="s">
        <v>11857</v>
      </c>
      <c r="F1381" s="427"/>
      <c r="G1381" s="423" t="s">
        <v>18140</v>
      </c>
      <c r="H1381" s="467" t="s">
        <v>8559</v>
      </c>
      <c r="I1381" s="427">
        <v>15</v>
      </c>
      <c r="J1381" s="423">
        <v>6</v>
      </c>
      <c r="K1381" s="423">
        <v>4</v>
      </c>
      <c r="L1381" s="447">
        <v>1.5</v>
      </c>
      <c r="M1381" s="427">
        <v>91</v>
      </c>
      <c r="N1381" s="423">
        <v>95</v>
      </c>
      <c r="O1381" s="423">
        <v>65</v>
      </c>
      <c r="P1381" s="447">
        <v>-4.2105263157894798E-2</v>
      </c>
    </row>
    <row r="1382" spans="1:16" s="63" customFormat="1" ht="12" x14ac:dyDescent="0.2">
      <c r="A1382" s="427" t="s">
        <v>17956</v>
      </c>
      <c r="B1382" s="423"/>
      <c r="C1382" s="423" t="s">
        <v>253</v>
      </c>
      <c r="D1382" s="423" t="s">
        <v>19992</v>
      </c>
      <c r="E1382" s="427"/>
      <c r="F1382" s="427" t="s">
        <v>17957</v>
      </c>
      <c r="G1382" s="423" t="s">
        <v>19321</v>
      </c>
      <c r="H1382" s="467" t="s">
        <v>8559</v>
      </c>
      <c r="I1382" s="427">
        <v>15</v>
      </c>
      <c r="J1382" s="423">
        <v>14</v>
      </c>
      <c r="K1382" s="423">
        <v>23</v>
      </c>
      <c r="L1382" s="447">
        <v>7.1428571428571397E-2</v>
      </c>
      <c r="M1382" s="427">
        <v>430</v>
      </c>
      <c r="N1382" s="423">
        <v>413</v>
      </c>
      <c r="O1382" s="423">
        <v>363</v>
      </c>
      <c r="P1382" s="447">
        <v>4.1162227602905603E-2</v>
      </c>
    </row>
    <row r="1383" spans="1:16" s="63" customFormat="1" ht="12" x14ac:dyDescent="0.2">
      <c r="A1383" s="427" t="s">
        <v>12292</v>
      </c>
      <c r="B1383" s="423" t="s">
        <v>11727</v>
      </c>
      <c r="C1383" s="423" t="s">
        <v>258</v>
      </c>
      <c r="D1383" s="423" t="s">
        <v>18524</v>
      </c>
      <c r="E1383" s="427" t="s">
        <v>12291</v>
      </c>
      <c r="F1383" s="427"/>
      <c r="G1383" s="423" t="s">
        <v>18151</v>
      </c>
      <c r="H1383" s="467" t="s">
        <v>8559</v>
      </c>
      <c r="I1383" s="427">
        <v>14</v>
      </c>
      <c r="J1383" s="423">
        <v>5</v>
      </c>
      <c r="K1383" s="423">
        <v>4</v>
      </c>
      <c r="L1383" s="447">
        <v>1.8</v>
      </c>
      <c r="M1383" s="427">
        <v>61</v>
      </c>
      <c r="N1383" s="423">
        <v>88</v>
      </c>
      <c r="O1383" s="423">
        <v>46</v>
      </c>
      <c r="P1383" s="447">
        <v>-0.30681818181818199</v>
      </c>
    </row>
    <row r="1384" spans="1:16" s="63" customFormat="1" ht="12" x14ac:dyDescent="0.2">
      <c r="A1384" s="427" t="s">
        <v>12149</v>
      </c>
      <c r="B1384" s="423" t="s">
        <v>11634</v>
      </c>
      <c r="C1384" s="423" t="s">
        <v>258</v>
      </c>
      <c r="D1384" s="423" t="s">
        <v>19948</v>
      </c>
      <c r="E1384" s="427" t="s">
        <v>12148</v>
      </c>
      <c r="F1384" s="427"/>
      <c r="G1384" s="423" t="s">
        <v>18151</v>
      </c>
      <c r="H1384" s="467" t="s">
        <v>8559</v>
      </c>
      <c r="I1384" s="427">
        <v>14</v>
      </c>
      <c r="J1384" s="423">
        <v>29</v>
      </c>
      <c r="K1384" s="423">
        <v>3</v>
      </c>
      <c r="L1384" s="447">
        <v>-0.51724137931034497</v>
      </c>
      <c r="M1384" s="427">
        <v>467</v>
      </c>
      <c r="N1384" s="423">
        <v>398</v>
      </c>
      <c r="O1384" s="423">
        <v>314</v>
      </c>
      <c r="P1384" s="447">
        <v>0.173366834170854</v>
      </c>
    </row>
    <row r="1385" spans="1:16" s="63" customFormat="1" ht="12" x14ac:dyDescent="0.2">
      <c r="A1385" s="427" t="s">
        <v>13679</v>
      </c>
      <c r="B1385" s="423" t="s">
        <v>9690</v>
      </c>
      <c r="C1385" s="423" t="s">
        <v>251</v>
      </c>
      <c r="D1385" s="423" t="s">
        <v>18562</v>
      </c>
      <c r="E1385" s="427" t="s">
        <v>13678</v>
      </c>
      <c r="F1385" s="427"/>
      <c r="G1385" s="423" t="s">
        <v>18563</v>
      </c>
      <c r="H1385" s="467" t="s">
        <v>8559</v>
      </c>
      <c r="I1385" s="427">
        <v>14</v>
      </c>
      <c r="J1385" s="423">
        <v>38</v>
      </c>
      <c r="K1385" s="423">
        <v>16</v>
      </c>
      <c r="L1385" s="447">
        <v>-0.63157894736842102</v>
      </c>
      <c r="M1385" s="427">
        <v>311</v>
      </c>
      <c r="N1385" s="423">
        <v>316</v>
      </c>
      <c r="O1385" s="423">
        <v>285</v>
      </c>
      <c r="P1385" s="447">
        <v>-1.5822784810126601E-2</v>
      </c>
    </row>
    <row r="1386" spans="1:16" s="63" customFormat="1" ht="12" x14ac:dyDescent="0.2">
      <c r="A1386" s="427" t="s">
        <v>12081</v>
      </c>
      <c r="B1386" s="423" t="s">
        <v>11727</v>
      </c>
      <c r="C1386" s="423" t="s">
        <v>258</v>
      </c>
      <c r="D1386" s="423" t="s">
        <v>18566</v>
      </c>
      <c r="E1386" s="427" t="s">
        <v>12080</v>
      </c>
      <c r="F1386" s="427"/>
      <c r="G1386" s="423" t="s">
        <v>19297</v>
      </c>
      <c r="H1386" s="467" t="s">
        <v>8559</v>
      </c>
      <c r="I1386" s="427">
        <v>14</v>
      </c>
      <c r="J1386" s="423">
        <v>11</v>
      </c>
      <c r="K1386" s="423">
        <v>3</v>
      </c>
      <c r="L1386" s="447">
        <v>0.27272727272727298</v>
      </c>
      <c r="M1386" s="427">
        <v>61</v>
      </c>
      <c r="N1386" s="423">
        <v>63</v>
      </c>
      <c r="O1386" s="423">
        <v>52</v>
      </c>
      <c r="P1386" s="447">
        <v>-3.1746031746031703E-2</v>
      </c>
    </row>
    <row r="1387" spans="1:16" s="63" customFormat="1" ht="12" x14ac:dyDescent="0.2">
      <c r="A1387" s="427" t="s">
        <v>11917</v>
      </c>
      <c r="B1387" s="423"/>
      <c r="C1387" s="423" t="s">
        <v>250</v>
      </c>
      <c r="D1387" s="423" t="s">
        <v>18602</v>
      </c>
      <c r="E1387" s="427"/>
      <c r="F1387" s="427" t="s">
        <v>11916</v>
      </c>
      <c r="G1387" s="423" t="s">
        <v>10503</v>
      </c>
      <c r="H1387" s="467" t="s">
        <v>8559</v>
      </c>
      <c r="I1387" s="427">
        <v>14</v>
      </c>
      <c r="J1387" s="423">
        <v>134</v>
      </c>
      <c r="K1387" s="423">
        <v>134</v>
      </c>
      <c r="L1387" s="447">
        <v>-0.89552238805970197</v>
      </c>
      <c r="M1387" s="427">
        <v>101</v>
      </c>
      <c r="N1387" s="423">
        <v>130</v>
      </c>
      <c r="O1387" s="423">
        <v>82</v>
      </c>
      <c r="P1387" s="447">
        <v>-0.22307692307692301</v>
      </c>
    </row>
    <row r="1388" spans="1:16" s="63" customFormat="1" ht="12" x14ac:dyDescent="0.2">
      <c r="A1388" s="427" t="s">
        <v>11632</v>
      </c>
      <c r="B1388" s="423" t="s">
        <v>9622</v>
      </c>
      <c r="C1388" s="423" t="s">
        <v>249</v>
      </c>
      <c r="D1388" s="423" t="s">
        <v>21710</v>
      </c>
      <c r="E1388" s="427" t="s">
        <v>11631</v>
      </c>
      <c r="F1388" s="427"/>
      <c r="G1388" s="423" t="s">
        <v>19197</v>
      </c>
      <c r="H1388" s="467" t="s">
        <v>8559</v>
      </c>
      <c r="I1388" s="427">
        <v>14</v>
      </c>
      <c r="J1388" s="423">
        <v>17</v>
      </c>
      <c r="K1388" s="423">
        <v>0</v>
      </c>
      <c r="L1388" s="447">
        <v>-0.17647058823529399</v>
      </c>
      <c r="M1388" s="427">
        <v>157</v>
      </c>
      <c r="N1388" s="423">
        <v>168</v>
      </c>
      <c r="O1388" s="423">
        <v>117</v>
      </c>
      <c r="P1388" s="447">
        <v>-6.5476190476190493E-2</v>
      </c>
    </row>
    <row r="1389" spans="1:16" s="63" customFormat="1" ht="12" x14ac:dyDescent="0.2">
      <c r="A1389" s="427" t="s">
        <v>17235</v>
      </c>
      <c r="B1389" s="423" t="s">
        <v>9516</v>
      </c>
      <c r="C1389" s="423" t="s">
        <v>252</v>
      </c>
      <c r="D1389" s="423" t="s">
        <v>18384</v>
      </c>
      <c r="E1389" s="427"/>
      <c r="F1389" s="427" t="s">
        <v>17236</v>
      </c>
      <c r="G1389" s="423" t="s">
        <v>18140</v>
      </c>
      <c r="H1389" s="467" t="s">
        <v>8559</v>
      </c>
      <c r="I1389" s="427">
        <v>14</v>
      </c>
      <c r="J1389" s="423">
        <v>15</v>
      </c>
      <c r="K1389" s="423">
        <v>7</v>
      </c>
      <c r="L1389" s="447">
        <v>-6.6666666666666693E-2</v>
      </c>
      <c r="M1389" s="427">
        <v>407</v>
      </c>
      <c r="N1389" s="423">
        <v>407</v>
      </c>
      <c r="O1389" s="423">
        <v>283</v>
      </c>
      <c r="P1389" s="447">
        <v>0</v>
      </c>
    </row>
    <row r="1390" spans="1:16" s="63" customFormat="1" ht="12" x14ac:dyDescent="0.2">
      <c r="A1390" s="427" t="s">
        <v>11609</v>
      </c>
      <c r="B1390" s="423" t="s">
        <v>9582</v>
      </c>
      <c r="C1390" s="423" t="s">
        <v>252</v>
      </c>
      <c r="D1390" s="423" t="s">
        <v>15655</v>
      </c>
      <c r="E1390" s="427" t="s">
        <v>11608</v>
      </c>
      <c r="F1390" s="427"/>
      <c r="G1390" s="423" t="s">
        <v>213</v>
      </c>
      <c r="H1390" s="467" t="s">
        <v>8559</v>
      </c>
      <c r="I1390" s="427">
        <v>14</v>
      </c>
      <c r="J1390" s="423">
        <v>15</v>
      </c>
      <c r="K1390" s="423">
        <v>9</v>
      </c>
      <c r="L1390" s="447">
        <v>-6.6666666666666693E-2</v>
      </c>
      <c r="M1390" s="427">
        <v>229</v>
      </c>
      <c r="N1390" s="423">
        <v>314</v>
      </c>
      <c r="O1390" s="423">
        <v>116</v>
      </c>
      <c r="P1390" s="447">
        <v>-0.27070063694267499</v>
      </c>
    </row>
    <row r="1391" spans="1:16" s="63" customFormat="1" ht="12" x14ac:dyDescent="0.2">
      <c r="A1391" s="427" t="s">
        <v>12750</v>
      </c>
      <c r="B1391" s="423"/>
      <c r="C1391" s="423" t="s">
        <v>372</v>
      </c>
      <c r="D1391" s="423" t="s">
        <v>20536</v>
      </c>
      <c r="E1391" s="427"/>
      <c r="F1391" s="427" t="s">
        <v>12749</v>
      </c>
      <c r="G1391" s="423" t="s">
        <v>13035</v>
      </c>
      <c r="H1391" s="467" t="s">
        <v>8559</v>
      </c>
      <c r="I1391" s="427">
        <v>13</v>
      </c>
      <c r="J1391" s="423">
        <v>29</v>
      </c>
      <c r="K1391" s="423">
        <v>9</v>
      </c>
      <c r="L1391" s="447">
        <v>-0.55172413793103503</v>
      </c>
      <c r="M1391" s="427">
        <v>89</v>
      </c>
      <c r="N1391" s="423">
        <v>77</v>
      </c>
      <c r="O1391" s="423">
        <v>35</v>
      </c>
      <c r="P1391" s="447">
        <v>0.15584415584415601</v>
      </c>
    </row>
    <row r="1392" spans="1:16" s="63" customFormat="1" ht="12" x14ac:dyDescent="0.2">
      <c r="A1392" s="427" t="s">
        <v>12059</v>
      </c>
      <c r="B1392" s="423"/>
      <c r="C1392" s="423" t="s">
        <v>258</v>
      </c>
      <c r="D1392" s="423" t="s">
        <v>8788</v>
      </c>
      <c r="E1392" s="427"/>
      <c r="F1392" s="427" t="s">
        <v>12058</v>
      </c>
      <c r="G1392" s="423" t="s">
        <v>223</v>
      </c>
      <c r="H1392" s="467" t="s">
        <v>8559</v>
      </c>
      <c r="I1392" s="427">
        <v>13</v>
      </c>
      <c r="J1392" s="423">
        <v>12</v>
      </c>
      <c r="K1392" s="423">
        <v>7</v>
      </c>
      <c r="L1392" s="447">
        <v>8.3333333333333301E-2</v>
      </c>
      <c r="M1392" s="427">
        <v>1</v>
      </c>
      <c r="N1392" s="423">
        <v>0</v>
      </c>
      <c r="O1392" s="423">
        <v>0</v>
      </c>
      <c r="P1392" s="447">
        <v>0</v>
      </c>
    </row>
    <row r="1393" spans="1:16" s="63" customFormat="1" ht="12" x14ac:dyDescent="0.2">
      <c r="A1393" s="427" t="s">
        <v>11297</v>
      </c>
      <c r="B1393" s="423"/>
      <c r="C1393" s="423" t="s">
        <v>257</v>
      </c>
      <c r="D1393" s="423" t="s">
        <v>18714</v>
      </c>
      <c r="E1393" s="427"/>
      <c r="F1393" s="427" t="s">
        <v>11296</v>
      </c>
      <c r="G1393" s="423" t="s">
        <v>19445</v>
      </c>
      <c r="H1393" s="467" t="s">
        <v>8559</v>
      </c>
      <c r="I1393" s="427">
        <v>13</v>
      </c>
      <c r="J1393" s="423">
        <v>4</v>
      </c>
      <c r="K1393" s="423">
        <v>0</v>
      </c>
      <c r="L1393" s="447">
        <v>2.25</v>
      </c>
      <c r="M1393" s="427">
        <v>415</v>
      </c>
      <c r="N1393" s="423">
        <v>445</v>
      </c>
      <c r="O1393" s="423">
        <v>315</v>
      </c>
      <c r="P1393" s="447">
        <v>-6.7415730337078705E-2</v>
      </c>
    </row>
    <row r="1394" spans="1:16" s="63" customFormat="1" ht="12" x14ac:dyDescent="0.2">
      <c r="A1394" s="427" t="s">
        <v>17983</v>
      </c>
      <c r="B1394" s="423"/>
      <c r="C1394" s="423" t="s">
        <v>371</v>
      </c>
      <c r="D1394" s="423" t="s">
        <v>18744</v>
      </c>
      <c r="E1394" s="427"/>
      <c r="F1394" s="427" t="s">
        <v>17984</v>
      </c>
      <c r="G1394" s="423" t="s">
        <v>18745</v>
      </c>
      <c r="H1394" s="467" t="s">
        <v>8559</v>
      </c>
      <c r="I1394" s="427">
        <v>13</v>
      </c>
      <c r="J1394" s="423">
        <v>12</v>
      </c>
      <c r="K1394" s="423">
        <v>31</v>
      </c>
      <c r="L1394" s="447">
        <v>8.3333333333333301E-2</v>
      </c>
      <c r="M1394" s="427">
        <v>12</v>
      </c>
      <c r="N1394" s="423">
        <v>17</v>
      </c>
      <c r="O1394" s="423">
        <v>18</v>
      </c>
      <c r="P1394" s="447">
        <v>-0.29411764705882298</v>
      </c>
    </row>
    <row r="1395" spans="1:16" s="63" customFormat="1" ht="12" x14ac:dyDescent="0.2">
      <c r="A1395" s="427" t="s">
        <v>12605</v>
      </c>
      <c r="B1395" s="423"/>
      <c r="C1395" s="423" t="s">
        <v>254</v>
      </c>
      <c r="D1395" s="423" t="s">
        <v>17772</v>
      </c>
      <c r="E1395" s="427"/>
      <c r="F1395" s="427" t="s">
        <v>12604</v>
      </c>
      <c r="G1395" s="423" t="s">
        <v>18161</v>
      </c>
      <c r="H1395" s="467" t="s">
        <v>8559</v>
      </c>
      <c r="I1395" s="427">
        <v>12</v>
      </c>
      <c r="J1395" s="423">
        <v>7</v>
      </c>
      <c r="K1395" s="423">
        <v>14</v>
      </c>
      <c r="L1395" s="447">
        <v>0.71428571428571397</v>
      </c>
      <c r="M1395" s="427">
        <v>32</v>
      </c>
      <c r="N1395" s="423">
        <v>13</v>
      </c>
      <c r="O1395" s="423">
        <v>20</v>
      </c>
      <c r="P1395" s="447">
        <v>1.4615384615384599</v>
      </c>
    </row>
    <row r="1396" spans="1:16" s="63" customFormat="1" ht="12" x14ac:dyDescent="0.2">
      <c r="A1396" s="427" t="s">
        <v>12577</v>
      </c>
      <c r="B1396" s="423"/>
      <c r="C1396" s="423" t="s">
        <v>14925</v>
      </c>
      <c r="D1396" s="423" t="s">
        <v>8595</v>
      </c>
      <c r="E1396" s="427"/>
      <c r="F1396" s="427" t="s">
        <v>12576</v>
      </c>
      <c r="G1396" s="423" t="s">
        <v>208</v>
      </c>
      <c r="H1396" s="467" t="s">
        <v>8559</v>
      </c>
      <c r="I1396" s="427">
        <v>12</v>
      </c>
      <c r="J1396" s="423">
        <v>12</v>
      </c>
      <c r="K1396" s="423">
        <v>14</v>
      </c>
      <c r="L1396" s="447">
        <v>0</v>
      </c>
      <c r="M1396" s="427">
        <v>78</v>
      </c>
      <c r="N1396" s="423">
        <v>98</v>
      </c>
      <c r="O1396" s="423">
        <v>68</v>
      </c>
      <c r="P1396" s="447">
        <v>-0.20408163265306101</v>
      </c>
    </row>
    <row r="1397" spans="1:16" s="63" customFormat="1" ht="12" x14ac:dyDescent="0.2">
      <c r="A1397" s="427" t="s">
        <v>12133</v>
      </c>
      <c r="B1397" s="423" t="s">
        <v>11553</v>
      </c>
      <c r="C1397" s="423" t="s">
        <v>262</v>
      </c>
      <c r="D1397" s="423" t="s">
        <v>20909</v>
      </c>
      <c r="E1397" s="427" t="s">
        <v>12132</v>
      </c>
      <c r="F1397" s="427"/>
      <c r="G1397" s="423" t="s">
        <v>20910</v>
      </c>
      <c r="H1397" s="467" t="s">
        <v>8559</v>
      </c>
      <c r="I1397" s="427">
        <v>12</v>
      </c>
      <c r="J1397" s="423">
        <v>14</v>
      </c>
      <c r="K1397" s="423">
        <v>8</v>
      </c>
      <c r="L1397" s="447">
        <v>-0.14285714285714299</v>
      </c>
      <c r="M1397" s="427">
        <v>23</v>
      </c>
      <c r="N1397" s="423">
        <v>40</v>
      </c>
      <c r="O1397" s="423">
        <v>14</v>
      </c>
      <c r="P1397" s="447">
        <v>-0.42499999999999999</v>
      </c>
    </row>
    <row r="1398" spans="1:16" s="63" customFormat="1" ht="12" x14ac:dyDescent="0.2">
      <c r="A1398" s="427" t="s">
        <v>12037</v>
      </c>
      <c r="B1398" s="423"/>
      <c r="C1398" s="423" t="s">
        <v>252</v>
      </c>
      <c r="D1398" s="423" t="s">
        <v>8741</v>
      </c>
      <c r="E1398" s="427"/>
      <c r="F1398" s="427" t="s">
        <v>12036</v>
      </c>
      <c r="G1398" s="423" t="s">
        <v>213</v>
      </c>
      <c r="H1398" s="467" t="s">
        <v>8559</v>
      </c>
      <c r="I1398" s="427">
        <v>12</v>
      </c>
      <c r="J1398" s="423">
        <v>3</v>
      </c>
      <c r="K1398" s="423">
        <v>31</v>
      </c>
      <c r="L1398" s="447">
        <v>3</v>
      </c>
      <c r="M1398" s="427">
        <v>156</v>
      </c>
      <c r="N1398" s="423">
        <v>73</v>
      </c>
      <c r="O1398" s="423">
        <v>55</v>
      </c>
      <c r="P1398" s="447">
        <v>1.13698630136986</v>
      </c>
    </row>
    <row r="1399" spans="1:16" s="63" customFormat="1" ht="12" x14ac:dyDescent="0.2">
      <c r="A1399" s="427" t="s">
        <v>17227</v>
      </c>
      <c r="B1399" s="423"/>
      <c r="C1399" s="423" t="s">
        <v>252</v>
      </c>
      <c r="D1399" s="423" t="s">
        <v>17228</v>
      </c>
      <c r="E1399" s="427" t="s">
        <v>17229</v>
      </c>
      <c r="F1399" s="427"/>
      <c r="G1399" s="423" t="s">
        <v>213</v>
      </c>
      <c r="H1399" s="467" t="s">
        <v>8559</v>
      </c>
      <c r="I1399" s="427">
        <v>12</v>
      </c>
      <c r="J1399" s="423">
        <v>4</v>
      </c>
      <c r="K1399" s="423">
        <v>6</v>
      </c>
      <c r="L1399" s="447">
        <v>2</v>
      </c>
      <c r="M1399" s="427">
        <v>29</v>
      </c>
      <c r="N1399" s="423">
        <v>42</v>
      </c>
      <c r="O1399" s="423">
        <v>37</v>
      </c>
      <c r="P1399" s="447">
        <v>-0.30952380952380998</v>
      </c>
    </row>
    <row r="1400" spans="1:16" s="63" customFormat="1" ht="12" x14ac:dyDescent="0.2">
      <c r="A1400" s="427" t="s">
        <v>17914</v>
      </c>
      <c r="B1400" s="423"/>
      <c r="C1400" s="423" t="s">
        <v>371</v>
      </c>
      <c r="D1400" s="423" t="s">
        <v>17318</v>
      </c>
      <c r="E1400" s="427"/>
      <c r="F1400" s="427" t="s">
        <v>17915</v>
      </c>
      <c r="G1400" s="423" t="s">
        <v>10503</v>
      </c>
      <c r="H1400" s="467" t="s">
        <v>8559</v>
      </c>
      <c r="I1400" s="427">
        <v>12</v>
      </c>
      <c r="J1400" s="423">
        <v>15</v>
      </c>
      <c r="K1400" s="423">
        <v>44</v>
      </c>
      <c r="L1400" s="447">
        <v>-0.2</v>
      </c>
      <c r="M1400" s="427">
        <v>12</v>
      </c>
      <c r="N1400" s="423">
        <v>6</v>
      </c>
      <c r="O1400" s="423">
        <v>6</v>
      </c>
      <c r="P1400" s="447">
        <v>1</v>
      </c>
    </row>
    <row r="1401" spans="1:16" s="63" customFormat="1" ht="12" x14ac:dyDescent="0.2">
      <c r="A1401" s="427" t="s">
        <v>11939</v>
      </c>
      <c r="B1401" s="423"/>
      <c r="C1401" s="423" t="s">
        <v>251</v>
      </c>
      <c r="D1401" s="423" t="s">
        <v>17170</v>
      </c>
      <c r="E1401" s="427"/>
      <c r="F1401" s="427" t="s">
        <v>11938</v>
      </c>
      <c r="G1401" s="423" t="s">
        <v>19318</v>
      </c>
      <c r="H1401" s="467" t="s">
        <v>8559</v>
      </c>
      <c r="I1401" s="427">
        <v>12</v>
      </c>
      <c r="J1401" s="423">
        <v>18</v>
      </c>
      <c r="K1401" s="423">
        <v>2</v>
      </c>
      <c r="L1401" s="447">
        <v>-0.33333333333333298</v>
      </c>
      <c r="M1401" s="427">
        <v>27</v>
      </c>
      <c r="N1401" s="423">
        <v>42</v>
      </c>
      <c r="O1401" s="423">
        <v>15</v>
      </c>
      <c r="P1401" s="447">
        <v>-0.35714285714285698</v>
      </c>
    </row>
    <row r="1402" spans="1:16" s="63" customFormat="1" ht="12" x14ac:dyDescent="0.2">
      <c r="A1402" s="427" t="s">
        <v>14365</v>
      </c>
      <c r="B1402" s="423"/>
      <c r="C1402" s="423" t="s">
        <v>372</v>
      </c>
      <c r="D1402" s="423" t="s">
        <v>19813</v>
      </c>
      <c r="E1402" s="427"/>
      <c r="F1402" s="427" t="s">
        <v>14364</v>
      </c>
      <c r="G1402" s="423" t="s">
        <v>19299</v>
      </c>
      <c r="H1402" s="467" t="s">
        <v>8559</v>
      </c>
      <c r="I1402" s="427">
        <v>12</v>
      </c>
      <c r="J1402" s="423">
        <v>0</v>
      </c>
      <c r="K1402" s="423">
        <v>4</v>
      </c>
      <c r="L1402" s="447">
        <v>0</v>
      </c>
      <c r="M1402" s="427">
        <v>185</v>
      </c>
      <c r="N1402" s="423">
        <v>173</v>
      </c>
      <c r="O1402" s="423">
        <v>151</v>
      </c>
      <c r="P1402" s="447">
        <v>6.9364161849711004E-2</v>
      </c>
    </row>
    <row r="1403" spans="1:16" s="63" customFormat="1" ht="12" x14ac:dyDescent="0.2">
      <c r="A1403" s="427" t="s">
        <v>11355</v>
      </c>
      <c r="B1403" s="423"/>
      <c r="C1403" s="423" t="s">
        <v>254</v>
      </c>
      <c r="D1403" s="423" t="s">
        <v>19159</v>
      </c>
      <c r="E1403" s="427"/>
      <c r="F1403" s="427" t="s">
        <v>11354</v>
      </c>
      <c r="G1403" s="423" t="s">
        <v>19197</v>
      </c>
      <c r="H1403" s="467" t="s">
        <v>8559</v>
      </c>
      <c r="I1403" s="427">
        <v>12</v>
      </c>
      <c r="J1403" s="423">
        <v>113</v>
      </c>
      <c r="K1403" s="423">
        <v>68</v>
      </c>
      <c r="L1403" s="447">
        <v>-0.893805309734513</v>
      </c>
      <c r="M1403" s="427">
        <v>263</v>
      </c>
      <c r="N1403" s="423">
        <v>211</v>
      </c>
      <c r="O1403" s="423">
        <v>165</v>
      </c>
      <c r="P1403" s="447">
        <v>0.24644549763033199</v>
      </c>
    </row>
    <row r="1404" spans="1:16" s="63" customFormat="1" ht="12" x14ac:dyDescent="0.2">
      <c r="A1404" s="427" t="s">
        <v>18291</v>
      </c>
      <c r="B1404" s="423"/>
      <c r="C1404" s="423" t="s">
        <v>14925</v>
      </c>
      <c r="D1404" s="423" t="s">
        <v>8788</v>
      </c>
      <c r="E1404" s="427" t="s">
        <v>17769</v>
      </c>
      <c r="F1404" s="427"/>
      <c r="G1404" s="423" t="s">
        <v>223</v>
      </c>
      <c r="H1404" s="467" t="s">
        <v>8559</v>
      </c>
      <c r="I1404" s="427">
        <v>11</v>
      </c>
      <c r="J1404" s="423">
        <v>0</v>
      </c>
      <c r="K1404" s="423">
        <v>0</v>
      </c>
      <c r="L1404" s="447">
        <v>0</v>
      </c>
      <c r="M1404" s="427">
        <v>41</v>
      </c>
      <c r="N1404" s="423">
        <v>0</v>
      </c>
      <c r="O1404" s="423">
        <v>1</v>
      </c>
      <c r="P1404" s="447">
        <v>0</v>
      </c>
    </row>
    <row r="1405" spans="1:16" s="63" customFormat="1" ht="12" x14ac:dyDescent="0.2">
      <c r="A1405" s="427" t="s">
        <v>12603</v>
      </c>
      <c r="B1405" s="423"/>
      <c r="C1405" s="423" t="s">
        <v>254</v>
      </c>
      <c r="D1405" s="423" t="s">
        <v>17317</v>
      </c>
      <c r="E1405" s="427"/>
      <c r="F1405" s="427" t="s">
        <v>12602</v>
      </c>
      <c r="G1405" s="423" t="s">
        <v>200</v>
      </c>
      <c r="H1405" s="467" t="s">
        <v>8559</v>
      </c>
      <c r="I1405" s="427">
        <v>11</v>
      </c>
      <c r="J1405" s="423">
        <v>8</v>
      </c>
      <c r="K1405" s="423">
        <v>5</v>
      </c>
      <c r="L1405" s="447">
        <v>0.375</v>
      </c>
      <c r="M1405" s="427">
        <v>13</v>
      </c>
      <c r="N1405" s="423">
        <v>11</v>
      </c>
      <c r="O1405" s="423">
        <v>7</v>
      </c>
      <c r="P1405" s="447">
        <v>0.18181818181818199</v>
      </c>
    </row>
    <row r="1406" spans="1:16" s="63" customFormat="1" ht="12" x14ac:dyDescent="0.2">
      <c r="A1406" s="427" t="s">
        <v>12593</v>
      </c>
      <c r="B1406" s="423"/>
      <c r="C1406" s="423" t="s">
        <v>14925</v>
      </c>
      <c r="D1406" s="423" t="s">
        <v>8788</v>
      </c>
      <c r="E1406" s="427"/>
      <c r="F1406" s="427" t="s">
        <v>12592</v>
      </c>
      <c r="G1406" s="423" t="s">
        <v>223</v>
      </c>
      <c r="H1406" s="467" t="s">
        <v>8559</v>
      </c>
      <c r="I1406" s="427">
        <v>11</v>
      </c>
      <c r="J1406" s="423">
        <v>11</v>
      </c>
      <c r="K1406" s="423">
        <v>0</v>
      </c>
      <c r="L1406" s="447">
        <v>0</v>
      </c>
      <c r="M1406" s="427">
        <v>0</v>
      </c>
      <c r="N1406" s="423">
        <v>1</v>
      </c>
      <c r="O1406" s="423">
        <v>0</v>
      </c>
      <c r="P1406" s="447">
        <v>-1</v>
      </c>
    </row>
    <row r="1407" spans="1:16" s="63" customFormat="1" ht="12" x14ac:dyDescent="0.2">
      <c r="A1407" s="427" t="s">
        <v>12209</v>
      </c>
      <c r="B1407" s="423" t="s">
        <v>9445</v>
      </c>
      <c r="C1407" s="423" t="s">
        <v>371</v>
      </c>
      <c r="D1407" s="423" t="s">
        <v>21596</v>
      </c>
      <c r="E1407" s="427" t="s">
        <v>12208</v>
      </c>
      <c r="F1407" s="427"/>
      <c r="G1407" s="423" t="s">
        <v>21597</v>
      </c>
      <c r="H1407" s="467" t="s">
        <v>8559</v>
      </c>
      <c r="I1407" s="427">
        <v>11</v>
      </c>
      <c r="J1407" s="423">
        <v>24</v>
      </c>
      <c r="K1407" s="423">
        <v>13</v>
      </c>
      <c r="L1407" s="447">
        <v>-0.54166666666666696</v>
      </c>
      <c r="M1407" s="427">
        <v>346</v>
      </c>
      <c r="N1407" s="423">
        <v>439</v>
      </c>
      <c r="O1407" s="423">
        <v>283</v>
      </c>
      <c r="P1407" s="447">
        <v>-0.21184510250569499</v>
      </c>
    </row>
    <row r="1408" spans="1:16" s="63" customFormat="1" ht="12" x14ac:dyDescent="0.2">
      <c r="A1408" s="427" t="s">
        <v>17932</v>
      </c>
      <c r="B1408" s="423"/>
      <c r="C1408" s="423" t="s">
        <v>251</v>
      </c>
      <c r="D1408" s="423" t="s">
        <v>20582</v>
      </c>
      <c r="E1408" s="427"/>
      <c r="F1408" s="427" t="s">
        <v>17933</v>
      </c>
      <c r="G1408" s="423" t="s">
        <v>18610</v>
      </c>
      <c r="H1408" s="467" t="s">
        <v>8559</v>
      </c>
      <c r="I1408" s="427">
        <v>11</v>
      </c>
      <c r="J1408" s="423">
        <v>11</v>
      </c>
      <c r="K1408" s="423">
        <v>5</v>
      </c>
      <c r="L1408" s="447">
        <v>0</v>
      </c>
      <c r="M1408" s="427">
        <v>37</v>
      </c>
      <c r="N1408" s="423">
        <v>40</v>
      </c>
      <c r="O1408" s="423">
        <v>17</v>
      </c>
      <c r="P1408" s="447">
        <v>-7.4999999999999997E-2</v>
      </c>
    </row>
    <row r="1409" spans="1:16" s="63" customFormat="1" ht="12" x14ac:dyDescent="0.2">
      <c r="A1409" s="427" t="s">
        <v>13091</v>
      </c>
      <c r="B1409" s="423" t="s">
        <v>9593</v>
      </c>
      <c r="C1409" s="423" t="s">
        <v>254</v>
      </c>
      <c r="D1409" s="423" t="s">
        <v>21071</v>
      </c>
      <c r="E1409" s="427" t="s">
        <v>13090</v>
      </c>
      <c r="F1409" s="427"/>
      <c r="G1409" s="423" t="s">
        <v>19805</v>
      </c>
      <c r="H1409" s="467" t="s">
        <v>8559</v>
      </c>
      <c r="I1409" s="427">
        <v>11</v>
      </c>
      <c r="J1409" s="423">
        <v>11</v>
      </c>
      <c r="K1409" s="423">
        <v>22</v>
      </c>
      <c r="L1409" s="447">
        <v>0</v>
      </c>
      <c r="M1409" s="427">
        <v>2489</v>
      </c>
      <c r="N1409" s="423">
        <v>4657</v>
      </c>
      <c r="O1409" s="423">
        <v>4481</v>
      </c>
      <c r="P1409" s="447">
        <v>-0.465535752630449</v>
      </c>
    </row>
    <row r="1410" spans="1:16" s="63" customFormat="1" ht="12" x14ac:dyDescent="0.2">
      <c r="A1410" s="427" t="s">
        <v>11311</v>
      </c>
      <c r="B1410" s="423"/>
      <c r="C1410" s="423" t="s">
        <v>254</v>
      </c>
      <c r="D1410" s="423" t="s">
        <v>18405</v>
      </c>
      <c r="E1410" s="427"/>
      <c r="F1410" s="427" t="s">
        <v>11310</v>
      </c>
      <c r="G1410" s="423" t="s">
        <v>18160</v>
      </c>
      <c r="H1410" s="467" t="s">
        <v>8559</v>
      </c>
      <c r="I1410" s="427">
        <v>11</v>
      </c>
      <c r="J1410" s="423">
        <v>2</v>
      </c>
      <c r="K1410" s="423">
        <v>9</v>
      </c>
      <c r="L1410" s="447">
        <v>4.5</v>
      </c>
      <c r="M1410" s="427">
        <v>49</v>
      </c>
      <c r="N1410" s="423">
        <v>47</v>
      </c>
      <c r="O1410" s="423">
        <v>37</v>
      </c>
      <c r="P1410" s="447">
        <v>4.2553191489361798E-2</v>
      </c>
    </row>
    <row r="1411" spans="1:16" s="63" customFormat="1" ht="12" x14ac:dyDescent="0.2">
      <c r="A1411" s="427" t="s">
        <v>12935</v>
      </c>
      <c r="B1411" s="423"/>
      <c r="C1411" s="423" t="s">
        <v>253</v>
      </c>
      <c r="D1411" s="423" t="s">
        <v>15372</v>
      </c>
      <c r="E1411" s="427"/>
      <c r="F1411" s="427" t="s">
        <v>12934</v>
      </c>
      <c r="G1411" s="423" t="s">
        <v>200</v>
      </c>
      <c r="H1411" s="467" t="s">
        <v>8559</v>
      </c>
      <c r="I1411" s="427">
        <v>10</v>
      </c>
      <c r="J1411" s="423">
        <v>6</v>
      </c>
      <c r="K1411" s="423">
        <v>8</v>
      </c>
      <c r="L1411" s="447">
        <v>0.66666666666666696</v>
      </c>
      <c r="M1411" s="427">
        <v>140</v>
      </c>
      <c r="N1411" s="423">
        <v>138</v>
      </c>
      <c r="O1411" s="423">
        <v>104</v>
      </c>
      <c r="P1411" s="447">
        <v>1.44927536231885E-2</v>
      </c>
    </row>
    <row r="1412" spans="1:16" s="63" customFormat="1" ht="12" x14ac:dyDescent="0.2">
      <c r="A1412" s="427" t="s">
        <v>12529</v>
      </c>
      <c r="B1412" s="423"/>
      <c r="C1412" s="423" t="s">
        <v>253</v>
      </c>
      <c r="D1412" s="423" t="s">
        <v>12369</v>
      </c>
      <c r="E1412" s="427"/>
      <c r="F1412" s="427" t="s">
        <v>12528</v>
      </c>
      <c r="G1412" s="423" t="s">
        <v>208</v>
      </c>
      <c r="H1412" s="467" t="s">
        <v>8559</v>
      </c>
      <c r="I1412" s="427">
        <v>10</v>
      </c>
      <c r="J1412" s="423">
        <v>2</v>
      </c>
      <c r="K1412" s="423">
        <v>12</v>
      </c>
      <c r="L1412" s="447">
        <v>4</v>
      </c>
      <c r="M1412" s="427">
        <v>36</v>
      </c>
      <c r="N1412" s="423">
        <v>45</v>
      </c>
      <c r="O1412" s="423">
        <v>37</v>
      </c>
      <c r="P1412" s="447">
        <v>-0.2</v>
      </c>
    </row>
    <row r="1413" spans="1:16" s="63" customFormat="1" ht="12" x14ac:dyDescent="0.2">
      <c r="A1413" s="427" t="s">
        <v>12473</v>
      </c>
      <c r="B1413" s="423"/>
      <c r="C1413" s="423" t="s">
        <v>258</v>
      </c>
      <c r="D1413" s="423" t="s">
        <v>18501</v>
      </c>
      <c r="E1413" s="427"/>
      <c r="F1413" s="427" t="s">
        <v>12472</v>
      </c>
      <c r="G1413" s="423" t="s">
        <v>17205</v>
      </c>
      <c r="H1413" s="467" t="s">
        <v>8559</v>
      </c>
      <c r="I1413" s="427">
        <v>10</v>
      </c>
      <c r="J1413" s="423">
        <v>20</v>
      </c>
      <c r="K1413" s="423">
        <v>24</v>
      </c>
      <c r="L1413" s="447">
        <v>-0.5</v>
      </c>
      <c r="M1413" s="427">
        <v>0</v>
      </c>
      <c r="N1413" s="423">
        <v>0</v>
      </c>
      <c r="O1413" s="423">
        <v>2</v>
      </c>
      <c r="P1413" s="447">
        <v>0</v>
      </c>
    </row>
    <row r="1414" spans="1:16" s="63" customFormat="1" ht="12" x14ac:dyDescent="0.2">
      <c r="A1414" s="427" t="s">
        <v>12370</v>
      </c>
      <c r="B1414" s="423"/>
      <c r="C1414" s="423" t="s">
        <v>14925</v>
      </c>
      <c r="D1414" s="423" t="s">
        <v>21555</v>
      </c>
      <c r="E1414" s="427"/>
      <c r="F1414" s="427" t="s">
        <v>12368</v>
      </c>
      <c r="G1414" s="423" t="s">
        <v>8796</v>
      </c>
      <c r="H1414" s="467" t="s">
        <v>8559</v>
      </c>
      <c r="I1414" s="427">
        <v>10</v>
      </c>
      <c r="J1414" s="423">
        <v>14</v>
      </c>
      <c r="K1414" s="423">
        <v>2</v>
      </c>
      <c r="L1414" s="447">
        <v>-0.28571428571428598</v>
      </c>
      <c r="M1414" s="427">
        <v>46</v>
      </c>
      <c r="N1414" s="423">
        <v>61</v>
      </c>
      <c r="O1414" s="423">
        <v>24</v>
      </c>
      <c r="P1414" s="447">
        <v>-0.24590163934426201</v>
      </c>
    </row>
    <row r="1415" spans="1:16" s="63" customFormat="1" ht="12" x14ac:dyDescent="0.2">
      <c r="A1415" s="427" t="s">
        <v>10942</v>
      </c>
      <c r="B1415" s="423"/>
      <c r="C1415" s="423" t="s">
        <v>372</v>
      </c>
      <c r="D1415" s="423" t="s">
        <v>20209</v>
      </c>
      <c r="E1415" s="427"/>
      <c r="F1415" s="427" t="s">
        <v>10941</v>
      </c>
      <c r="G1415" s="423" t="s">
        <v>20210</v>
      </c>
      <c r="H1415" s="467" t="s">
        <v>8559</v>
      </c>
      <c r="I1415" s="427">
        <v>10</v>
      </c>
      <c r="J1415" s="423">
        <v>8</v>
      </c>
      <c r="K1415" s="423">
        <v>11</v>
      </c>
      <c r="L1415" s="447">
        <v>0.25</v>
      </c>
      <c r="M1415" s="427">
        <v>94</v>
      </c>
      <c r="N1415" s="423">
        <v>99</v>
      </c>
      <c r="O1415" s="423">
        <v>79</v>
      </c>
      <c r="P1415" s="447">
        <v>-5.0505050505050497E-2</v>
      </c>
    </row>
    <row r="1416" spans="1:16" s="63" customFormat="1" ht="12" x14ac:dyDescent="0.2">
      <c r="A1416" s="427" t="s">
        <v>13809</v>
      </c>
      <c r="B1416" s="423"/>
      <c r="C1416" s="423" t="s">
        <v>252</v>
      </c>
      <c r="D1416" s="423" t="s">
        <v>21805</v>
      </c>
      <c r="E1416" s="427"/>
      <c r="F1416" s="427" t="s">
        <v>13808</v>
      </c>
      <c r="G1416" s="423" t="s">
        <v>21806</v>
      </c>
      <c r="H1416" s="467" t="s">
        <v>8559</v>
      </c>
      <c r="I1416" s="427">
        <v>10</v>
      </c>
      <c r="J1416" s="423">
        <v>12</v>
      </c>
      <c r="K1416" s="423">
        <v>0</v>
      </c>
      <c r="L1416" s="447">
        <v>-0.16666666666666699</v>
      </c>
      <c r="M1416" s="427">
        <v>71</v>
      </c>
      <c r="N1416" s="423">
        <v>67</v>
      </c>
      <c r="O1416" s="423">
        <v>61</v>
      </c>
      <c r="P1416" s="447">
        <v>5.9701492537313397E-2</v>
      </c>
    </row>
    <row r="1417" spans="1:16" s="63" customFormat="1" ht="12" x14ac:dyDescent="0.2">
      <c r="A1417" s="427" t="s">
        <v>12563</v>
      </c>
      <c r="B1417" s="423"/>
      <c r="C1417" s="423" t="s">
        <v>251</v>
      </c>
      <c r="D1417" s="423" t="s">
        <v>20313</v>
      </c>
      <c r="E1417" s="427"/>
      <c r="F1417" s="427" t="s">
        <v>12562</v>
      </c>
      <c r="G1417" s="423" t="s">
        <v>18170</v>
      </c>
      <c r="H1417" s="467" t="s">
        <v>8559</v>
      </c>
      <c r="I1417" s="427">
        <v>9</v>
      </c>
      <c r="J1417" s="423">
        <v>15</v>
      </c>
      <c r="K1417" s="423">
        <v>0</v>
      </c>
      <c r="L1417" s="447">
        <v>-0.4</v>
      </c>
      <c r="M1417" s="427">
        <v>195</v>
      </c>
      <c r="N1417" s="423">
        <v>178</v>
      </c>
      <c r="O1417" s="423">
        <v>188</v>
      </c>
      <c r="P1417" s="447">
        <v>9.5505617977528004E-2</v>
      </c>
    </row>
    <row r="1418" spans="1:16" s="63" customFormat="1" ht="12" x14ac:dyDescent="0.2">
      <c r="A1418" s="427" t="s">
        <v>16100</v>
      </c>
      <c r="B1418" s="423" t="s">
        <v>11637</v>
      </c>
      <c r="C1418" s="423" t="s">
        <v>254</v>
      </c>
      <c r="D1418" s="423" t="s">
        <v>20330</v>
      </c>
      <c r="E1418" s="427" t="s">
        <v>12150</v>
      </c>
      <c r="F1418" s="427"/>
      <c r="G1418" s="423" t="s">
        <v>20331</v>
      </c>
      <c r="H1418" s="467" t="s">
        <v>8559</v>
      </c>
      <c r="I1418" s="427">
        <v>9</v>
      </c>
      <c r="J1418" s="423">
        <v>4</v>
      </c>
      <c r="K1418" s="423">
        <v>1</v>
      </c>
      <c r="L1418" s="447">
        <v>1.25</v>
      </c>
      <c r="M1418" s="427">
        <v>70</v>
      </c>
      <c r="N1418" s="423">
        <v>90</v>
      </c>
      <c r="O1418" s="423">
        <v>32</v>
      </c>
      <c r="P1418" s="447">
        <v>-0.22222222222222199</v>
      </c>
    </row>
    <row r="1419" spans="1:16" s="63" customFormat="1" ht="12" x14ac:dyDescent="0.2">
      <c r="A1419" s="427" t="s">
        <v>11892</v>
      </c>
      <c r="B1419" s="423"/>
      <c r="C1419" s="423" t="s">
        <v>14925</v>
      </c>
      <c r="D1419" s="423" t="s">
        <v>17804</v>
      </c>
      <c r="E1419" s="427"/>
      <c r="F1419" s="427" t="s">
        <v>11891</v>
      </c>
      <c r="G1419" s="423" t="s">
        <v>18187</v>
      </c>
      <c r="H1419" s="467" t="s">
        <v>8559</v>
      </c>
      <c r="I1419" s="427">
        <v>9</v>
      </c>
      <c r="J1419" s="423">
        <v>35</v>
      </c>
      <c r="K1419" s="423">
        <v>35</v>
      </c>
      <c r="L1419" s="447">
        <v>-0.74285714285714299</v>
      </c>
      <c r="M1419" s="427">
        <v>25</v>
      </c>
      <c r="N1419" s="423">
        <v>31</v>
      </c>
      <c r="O1419" s="423">
        <v>20</v>
      </c>
      <c r="P1419" s="447">
        <v>-0.19354838709677399</v>
      </c>
    </row>
    <row r="1420" spans="1:16" s="63" customFormat="1" ht="12" x14ac:dyDescent="0.2">
      <c r="A1420" s="427" t="s">
        <v>11019</v>
      </c>
      <c r="B1420" s="423"/>
      <c r="C1420" s="423" t="s">
        <v>253</v>
      </c>
      <c r="D1420" s="423" t="s">
        <v>18770</v>
      </c>
      <c r="E1420" s="427"/>
      <c r="F1420" s="427" t="s">
        <v>11018</v>
      </c>
      <c r="G1420" s="423" t="s">
        <v>18771</v>
      </c>
      <c r="H1420" s="467" t="s">
        <v>8559</v>
      </c>
      <c r="I1420" s="427">
        <v>9</v>
      </c>
      <c r="J1420" s="423">
        <v>10</v>
      </c>
      <c r="K1420" s="423">
        <v>5</v>
      </c>
      <c r="L1420" s="447">
        <v>-0.1</v>
      </c>
      <c r="M1420" s="427">
        <v>19</v>
      </c>
      <c r="N1420" s="423">
        <v>26</v>
      </c>
      <c r="O1420" s="423">
        <v>19</v>
      </c>
      <c r="P1420" s="447">
        <v>-0.269230769230769</v>
      </c>
    </row>
    <row r="1421" spans="1:16" s="63" customFormat="1" ht="12" x14ac:dyDescent="0.2">
      <c r="A1421" s="427" t="s">
        <v>10810</v>
      </c>
      <c r="B1421" s="423"/>
      <c r="C1421" s="423" t="s">
        <v>253</v>
      </c>
      <c r="D1421" s="423" t="s">
        <v>18405</v>
      </c>
      <c r="E1421" s="427"/>
      <c r="F1421" s="427" t="s">
        <v>10809</v>
      </c>
      <c r="G1421" s="423" t="s">
        <v>18160</v>
      </c>
      <c r="H1421" s="467" t="s">
        <v>8559</v>
      </c>
      <c r="I1421" s="427">
        <v>9</v>
      </c>
      <c r="J1421" s="423">
        <v>11</v>
      </c>
      <c r="K1421" s="423">
        <v>66</v>
      </c>
      <c r="L1421" s="447">
        <v>-0.18181818181818199</v>
      </c>
      <c r="M1421" s="427">
        <v>62</v>
      </c>
      <c r="N1421" s="423">
        <v>83</v>
      </c>
      <c r="O1421" s="423">
        <v>83</v>
      </c>
      <c r="P1421" s="447">
        <v>-0.25301204819277101</v>
      </c>
    </row>
    <row r="1422" spans="1:16" s="63" customFormat="1" ht="12" x14ac:dyDescent="0.2">
      <c r="A1422" s="427" t="s">
        <v>13701</v>
      </c>
      <c r="B1422" s="423"/>
      <c r="C1422" s="423" t="s">
        <v>371</v>
      </c>
      <c r="D1422" s="423" t="s">
        <v>18840</v>
      </c>
      <c r="E1422" s="427"/>
      <c r="F1422" s="427" t="s">
        <v>13700</v>
      </c>
      <c r="G1422" s="423" t="s">
        <v>13289</v>
      </c>
      <c r="H1422" s="467" t="s">
        <v>8559</v>
      </c>
      <c r="I1422" s="427">
        <v>9</v>
      </c>
      <c r="J1422" s="423">
        <v>2</v>
      </c>
      <c r="K1422" s="423">
        <v>719</v>
      </c>
      <c r="L1422" s="447">
        <v>3.5</v>
      </c>
      <c r="M1422" s="427">
        <v>264</v>
      </c>
      <c r="N1422" s="423">
        <v>227</v>
      </c>
      <c r="O1422" s="423">
        <v>223</v>
      </c>
      <c r="P1422" s="447">
        <v>0.16299559471365599</v>
      </c>
    </row>
    <row r="1423" spans="1:16" s="63" customFormat="1" ht="12" x14ac:dyDescent="0.2">
      <c r="A1423" s="427" t="s">
        <v>12888</v>
      </c>
      <c r="B1423" s="423"/>
      <c r="C1423" s="423" t="s">
        <v>251</v>
      </c>
      <c r="D1423" s="423" t="s">
        <v>21522</v>
      </c>
      <c r="E1423" s="427" t="s">
        <v>12887</v>
      </c>
      <c r="F1423" s="427"/>
      <c r="G1423" s="423" t="s">
        <v>21523</v>
      </c>
      <c r="H1423" s="467" t="s">
        <v>8559</v>
      </c>
      <c r="I1423" s="427">
        <v>8</v>
      </c>
      <c r="J1423" s="423">
        <v>9</v>
      </c>
      <c r="K1423" s="423">
        <v>0</v>
      </c>
      <c r="L1423" s="447">
        <v>-0.11111111111111099</v>
      </c>
      <c r="M1423" s="427">
        <v>931</v>
      </c>
      <c r="N1423" s="423">
        <v>860</v>
      </c>
      <c r="O1423" s="423">
        <v>673</v>
      </c>
      <c r="P1423" s="447">
        <v>8.2558139534883807E-2</v>
      </c>
    </row>
    <row r="1424" spans="1:16" s="63" customFormat="1" ht="12" x14ac:dyDescent="0.2">
      <c r="A1424" s="427" t="s">
        <v>12129</v>
      </c>
      <c r="B1424" s="423" t="s">
        <v>9684</v>
      </c>
      <c r="C1424" s="423" t="s">
        <v>255</v>
      </c>
      <c r="D1424" s="423" t="s">
        <v>19950</v>
      </c>
      <c r="E1424" s="427" t="s">
        <v>12128</v>
      </c>
      <c r="F1424" s="427"/>
      <c r="G1424" s="423" t="s">
        <v>19951</v>
      </c>
      <c r="H1424" s="467" t="s">
        <v>8559</v>
      </c>
      <c r="I1424" s="427">
        <v>8</v>
      </c>
      <c r="J1424" s="423">
        <v>10</v>
      </c>
      <c r="K1424" s="423">
        <v>0</v>
      </c>
      <c r="L1424" s="447">
        <v>-0.2</v>
      </c>
      <c r="M1424" s="427">
        <v>13</v>
      </c>
      <c r="N1424" s="423">
        <v>23</v>
      </c>
      <c r="O1424" s="423">
        <v>11</v>
      </c>
      <c r="P1424" s="447">
        <v>-0.434782608695652</v>
      </c>
    </row>
    <row r="1425" spans="1:16" s="63" customFormat="1" ht="12" x14ac:dyDescent="0.2">
      <c r="A1425" s="427" t="s">
        <v>11882</v>
      </c>
      <c r="B1425" s="423"/>
      <c r="C1425" s="423" t="s">
        <v>254</v>
      </c>
      <c r="D1425" s="423" t="s">
        <v>18603</v>
      </c>
      <c r="E1425" s="427"/>
      <c r="F1425" s="427" t="s">
        <v>11880</v>
      </c>
      <c r="G1425" s="423" t="s">
        <v>18428</v>
      </c>
      <c r="H1425" s="467" t="s">
        <v>8559</v>
      </c>
      <c r="I1425" s="427">
        <v>8</v>
      </c>
      <c r="J1425" s="423">
        <v>10</v>
      </c>
      <c r="K1425" s="423">
        <v>0</v>
      </c>
      <c r="L1425" s="447">
        <v>-0.2</v>
      </c>
      <c r="M1425" s="427">
        <v>72</v>
      </c>
      <c r="N1425" s="423">
        <v>95</v>
      </c>
      <c r="O1425" s="423">
        <v>51</v>
      </c>
      <c r="P1425" s="447">
        <v>-0.24210526315789499</v>
      </c>
    </row>
    <row r="1426" spans="1:16" s="63" customFormat="1" ht="12" x14ac:dyDescent="0.2">
      <c r="A1426" s="427" t="s">
        <v>17958</v>
      </c>
      <c r="B1426" s="423"/>
      <c r="C1426" s="423" t="s">
        <v>255</v>
      </c>
      <c r="D1426" s="423" t="s">
        <v>21745</v>
      </c>
      <c r="E1426" s="427"/>
      <c r="F1426" s="427" t="s">
        <v>17959</v>
      </c>
      <c r="G1426" s="423" t="s">
        <v>21746</v>
      </c>
      <c r="H1426" s="467" t="s">
        <v>8559</v>
      </c>
      <c r="I1426" s="427">
        <v>8</v>
      </c>
      <c r="J1426" s="423">
        <v>1</v>
      </c>
      <c r="K1426" s="423">
        <v>1</v>
      </c>
      <c r="L1426" s="447">
        <v>7</v>
      </c>
      <c r="M1426" s="427">
        <v>531</v>
      </c>
      <c r="N1426" s="423">
        <v>457</v>
      </c>
      <c r="O1426" s="423">
        <v>396</v>
      </c>
      <c r="P1426" s="447">
        <v>0.16192560175054699</v>
      </c>
    </row>
    <row r="1427" spans="1:16" s="63" customFormat="1" ht="12" x14ac:dyDescent="0.2">
      <c r="A1427" s="427" t="s">
        <v>13614</v>
      </c>
      <c r="B1427" s="423"/>
      <c r="C1427" s="423" t="s">
        <v>371</v>
      </c>
      <c r="D1427" s="423" t="s">
        <v>18711</v>
      </c>
      <c r="E1427" s="427"/>
      <c r="F1427" s="427" t="s">
        <v>13613</v>
      </c>
      <c r="G1427" s="423" t="s">
        <v>19439</v>
      </c>
      <c r="H1427" s="467" t="s">
        <v>8559</v>
      </c>
      <c r="I1427" s="427">
        <v>8</v>
      </c>
      <c r="J1427" s="423">
        <v>511</v>
      </c>
      <c r="K1427" s="423">
        <v>1</v>
      </c>
      <c r="L1427" s="447">
        <v>-0.98434442270058697</v>
      </c>
      <c r="M1427" s="427">
        <v>118</v>
      </c>
      <c r="N1427" s="423">
        <v>110</v>
      </c>
      <c r="O1427" s="423">
        <v>72</v>
      </c>
      <c r="P1427" s="447">
        <v>7.2727272727272793E-2</v>
      </c>
    </row>
    <row r="1428" spans="1:16" s="63" customFormat="1" ht="12" x14ac:dyDescent="0.2">
      <c r="A1428" s="427" t="s">
        <v>10802</v>
      </c>
      <c r="B1428" s="423"/>
      <c r="C1428" s="423" t="s">
        <v>253</v>
      </c>
      <c r="D1428" s="423" t="s">
        <v>18816</v>
      </c>
      <c r="E1428" s="427"/>
      <c r="F1428" s="427" t="s">
        <v>10801</v>
      </c>
      <c r="G1428" s="423" t="s">
        <v>18817</v>
      </c>
      <c r="H1428" s="467" t="s">
        <v>8559</v>
      </c>
      <c r="I1428" s="427">
        <v>8</v>
      </c>
      <c r="J1428" s="423">
        <v>12</v>
      </c>
      <c r="K1428" s="423">
        <v>0</v>
      </c>
      <c r="L1428" s="447">
        <v>-0.33333333333333298</v>
      </c>
      <c r="M1428" s="427">
        <v>23</v>
      </c>
      <c r="N1428" s="423">
        <v>18</v>
      </c>
      <c r="O1428" s="423">
        <v>6</v>
      </c>
      <c r="P1428" s="447">
        <v>0.27777777777777801</v>
      </c>
    </row>
    <row r="1429" spans="1:16" s="63" customFormat="1" ht="12" x14ac:dyDescent="0.2">
      <c r="A1429" s="427" t="s">
        <v>10571</v>
      </c>
      <c r="B1429" s="423"/>
      <c r="C1429" s="423" t="s">
        <v>252</v>
      </c>
      <c r="D1429" s="423" t="s">
        <v>17737</v>
      </c>
      <c r="E1429" s="427"/>
      <c r="F1429" s="427" t="s">
        <v>10570</v>
      </c>
      <c r="G1429" s="423" t="s">
        <v>18140</v>
      </c>
      <c r="H1429" s="467" t="s">
        <v>8559</v>
      </c>
      <c r="I1429" s="427">
        <v>8</v>
      </c>
      <c r="J1429" s="423">
        <v>2</v>
      </c>
      <c r="K1429" s="423">
        <v>1</v>
      </c>
      <c r="L1429" s="447">
        <v>3</v>
      </c>
      <c r="M1429" s="427">
        <v>15</v>
      </c>
      <c r="N1429" s="423">
        <v>13</v>
      </c>
      <c r="O1429" s="423">
        <v>7</v>
      </c>
      <c r="P1429" s="447">
        <v>0.15384615384615399</v>
      </c>
    </row>
    <row r="1430" spans="1:16" s="63" customFormat="1" ht="12" x14ac:dyDescent="0.2">
      <c r="A1430" s="427" t="s">
        <v>12904</v>
      </c>
      <c r="B1430" s="423"/>
      <c r="C1430" s="423" t="s">
        <v>249</v>
      </c>
      <c r="D1430" s="423" t="s">
        <v>18466</v>
      </c>
      <c r="E1430" s="427"/>
      <c r="F1430" s="427" t="s">
        <v>12903</v>
      </c>
      <c r="G1430" s="423" t="s">
        <v>18467</v>
      </c>
      <c r="H1430" s="467" t="s">
        <v>8559</v>
      </c>
      <c r="I1430" s="427">
        <v>7</v>
      </c>
      <c r="J1430" s="423">
        <v>2</v>
      </c>
      <c r="K1430" s="423">
        <v>2</v>
      </c>
      <c r="L1430" s="447">
        <v>2.5</v>
      </c>
      <c r="M1430" s="427">
        <v>97</v>
      </c>
      <c r="N1430" s="423">
        <v>53</v>
      </c>
      <c r="O1430" s="423">
        <v>53</v>
      </c>
      <c r="P1430" s="447">
        <v>0.83018867924528295</v>
      </c>
    </row>
    <row r="1431" spans="1:16" s="63" customFormat="1" ht="12" x14ac:dyDescent="0.2">
      <c r="A1431" s="427" t="s">
        <v>12756</v>
      </c>
      <c r="B1431" s="423"/>
      <c r="C1431" s="423" t="s">
        <v>253</v>
      </c>
      <c r="D1431" s="423" t="s">
        <v>12743</v>
      </c>
      <c r="E1431" s="427"/>
      <c r="F1431" s="427" t="s">
        <v>12755</v>
      </c>
      <c r="G1431" s="423" t="s">
        <v>200</v>
      </c>
      <c r="H1431" s="467" t="s">
        <v>8559</v>
      </c>
      <c r="I1431" s="427">
        <v>7</v>
      </c>
      <c r="J1431" s="423">
        <v>24</v>
      </c>
      <c r="K1431" s="423">
        <v>22</v>
      </c>
      <c r="L1431" s="447">
        <v>-0.70833333333333304</v>
      </c>
      <c r="M1431" s="427">
        <v>30</v>
      </c>
      <c r="N1431" s="423">
        <v>123</v>
      </c>
      <c r="O1431" s="423">
        <v>119</v>
      </c>
      <c r="P1431" s="447">
        <v>-0.75609756097560998</v>
      </c>
    </row>
    <row r="1432" spans="1:16" s="63" customFormat="1" ht="12" x14ac:dyDescent="0.2">
      <c r="A1432" s="427" t="s">
        <v>11424</v>
      </c>
      <c r="B1432" s="423"/>
      <c r="C1432" s="423" t="s">
        <v>14925</v>
      </c>
      <c r="D1432" s="423" t="s">
        <v>18695</v>
      </c>
      <c r="E1432" s="427"/>
      <c r="F1432" s="427" t="s">
        <v>11423</v>
      </c>
      <c r="G1432" s="423" t="s">
        <v>8957</v>
      </c>
      <c r="H1432" s="467" t="s">
        <v>8559</v>
      </c>
      <c r="I1432" s="427">
        <v>7</v>
      </c>
      <c r="J1432" s="423">
        <v>1</v>
      </c>
      <c r="K1432" s="423">
        <v>11</v>
      </c>
      <c r="L1432" s="447">
        <v>6</v>
      </c>
      <c r="M1432" s="427">
        <v>90</v>
      </c>
      <c r="N1432" s="423">
        <v>84</v>
      </c>
      <c r="O1432" s="423">
        <v>16</v>
      </c>
      <c r="P1432" s="447">
        <v>7.1428571428571397E-2</v>
      </c>
    </row>
    <row r="1433" spans="1:16" s="63" customFormat="1" ht="12" x14ac:dyDescent="0.2">
      <c r="A1433" s="427" t="s">
        <v>11412</v>
      </c>
      <c r="B1433" s="423"/>
      <c r="C1433" s="423" t="s">
        <v>372</v>
      </c>
      <c r="D1433" s="423" t="s">
        <v>19818</v>
      </c>
      <c r="E1433" s="427"/>
      <c r="F1433" s="427" t="s">
        <v>11411</v>
      </c>
      <c r="G1433" s="423" t="s">
        <v>18199</v>
      </c>
      <c r="H1433" s="467" t="s">
        <v>8559</v>
      </c>
      <c r="I1433" s="427">
        <v>7</v>
      </c>
      <c r="J1433" s="423">
        <v>22</v>
      </c>
      <c r="K1433" s="423">
        <v>6</v>
      </c>
      <c r="L1433" s="447">
        <v>-0.68181818181818199</v>
      </c>
      <c r="M1433" s="427">
        <v>26</v>
      </c>
      <c r="N1433" s="423">
        <v>51</v>
      </c>
      <c r="O1433" s="423">
        <v>31</v>
      </c>
      <c r="P1433" s="447">
        <v>-0.49019607843137297</v>
      </c>
    </row>
    <row r="1434" spans="1:16" s="63" customFormat="1" ht="12" x14ac:dyDescent="0.2">
      <c r="A1434" s="427" t="s">
        <v>11250</v>
      </c>
      <c r="B1434" s="423"/>
      <c r="C1434" s="423" t="s">
        <v>371</v>
      </c>
      <c r="D1434" s="423" t="s">
        <v>20402</v>
      </c>
      <c r="E1434" s="427"/>
      <c r="F1434" s="427" t="s">
        <v>11249</v>
      </c>
      <c r="G1434" s="423" t="s">
        <v>18168</v>
      </c>
      <c r="H1434" s="467" t="s">
        <v>8559</v>
      </c>
      <c r="I1434" s="427">
        <v>7</v>
      </c>
      <c r="J1434" s="423">
        <v>1</v>
      </c>
      <c r="K1434" s="423">
        <v>0</v>
      </c>
      <c r="L1434" s="447">
        <v>6</v>
      </c>
      <c r="M1434" s="427">
        <v>10</v>
      </c>
      <c r="N1434" s="423">
        <v>13</v>
      </c>
      <c r="O1434" s="423">
        <v>5</v>
      </c>
      <c r="P1434" s="447">
        <v>-0.230769230769231</v>
      </c>
    </row>
    <row r="1435" spans="1:16" s="63" customFormat="1" ht="12" x14ac:dyDescent="0.2">
      <c r="A1435" s="427" t="s">
        <v>10930</v>
      </c>
      <c r="B1435" s="423"/>
      <c r="C1435" s="423" t="s">
        <v>252</v>
      </c>
      <c r="D1435" s="423" t="s">
        <v>18402</v>
      </c>
      <c r="E1435" s="427"/>
      <c r="F1435" s="427" t="s">
        <v>10929</v>
      </c>
      <c r="G1435" s="423" t="s">
        <v>18212</v>
      </c>
      <c r="H1435" s="467" t="s">
        <v>8559</v>
      </c>
      <c r="I1435" s="427">
        <v>7</v>
      </c>
      <c r="J1435" s="423">
        <v>17</v>
      </c>
      <c r="K1435" s="423">
        <v>1</v>
      </c>
      <c r="L1435" s="447">
        <v>-0.58823529411764697</v>
      </c>
      <c r="M1435" s="427">
        <v>134</v>
      </c>
      <c r="N1435" s="423">
        <v>143</v>
      </c>
      <c r="O1435" s="423">
        <v>122</v>
      </c>
      <c r="P1435" s="447">
        <v>-6.2937062937062901E-2</v>
      </c>
    </row>
    <row r="1436" spans="1:16" s="63" customFormat="1" ht="12" x14ac:dyDescent="0.2">
      <c r="A1436" s="427" t="s">
        <v>10577</v>
      </c>
      <c r="B1436" s="423"/>
      <c r="C1436" s="423" t="s">
        <v>254</v>
      </c>
      <c r="D1436" s="423" t="s">
        <v>21211</v>
      </c>
      <c r="E1436" s="427"/>
      <c r="F1436" s="427" t="s">
        <v>10576</v>
      </c>
      <c r="G1436" s="423" t="s">
        <v>19267</v>
      </c>
      <c r="H1436" s="467" t="s">
        <v>8559</v>
      </c>
      <c r="I1436" s="427">
        <v>7</v>
      </c>
      <c r="J1436" s="423">
        <v>33</v>
      </c>
      <c r="K1436" s="423">
        <v>0</v>
      </c>
      <c r="L1436" s="447">
        <v>-0.78787878787878796</v>
      </c>
      <c r="M1436" s="427">
        <v>25</v>
      </c>
      <c r="N1436" s="423">
        <v>22</v>
      </c>
      <c r="O1436" s="423">
        <v>8</v>
      </c>
      <c r="P1436" s="447">
        <v>0.13636363636363599</v>
      </c>
    </row>
    <row r="1437" spans="1:16" s="63" customFormat="1" ht="12" x14ac:dyDescent="0.2">
      <c r="A1437" s="427" t="s">
        <v>12925</v>
      </c>
      <c r="B1437" s="423"/>
      <c r="C1437" s="423" t="s">
        <v>253</v>
      </c>
      <c r="D1437" s="423" t="s">
        <v>20532</v>
      </c>
      <c r="E1437" s="427"/>
      <c r="F1437" s="427" t="s">
        <v>12924</v>
      </c>
      <c r="G1437" s="423" t="s">
        <v>200</v>
      </c>
      <c r="H1437" s="467" t="s">
        <v>8396</v>
      </c>
      <c r="I1437" s="427">
        <v>6</v>
      </c>
      <c r="J1437" s="423">
        <v>0</v>
      </c>
      <c r="K1437" s="423">
        <v>0</v>
      </c>
      <c r="L1437" s="447">
        <v>0</v>
      </c>
      <c r="M1437" s="427">
        <v>35</v>
      </c>
      <c r="N1437" s="423">
        <v>39</v>
      </c>
      <c r="O1437" s="423">
        <v>12</v>
      </c>
      <c r="P1437" s="447">
        <v>-0.102564102564103</v>
      </c>
    </row>
    <row r="1438" spans="1:16" s="63" customFormat="1" ht="12" x14ac:dyDescent="0.2">
      <c r="A1438" s="427" t="s">
        <v>13695</v>
      </c>
      <c r="B1438" s="423"/>
      <c r="C1438" s="423" t="s">
        <v>249</v>
      </c>
      <c r="D1438" s="423" t="s">
        <v>19924</v>
      </c>
      <c r="E1438" s="427"/>
      <c r="F1438" s="427" t="s">
        <v>13694</v>
      </c>
      <c r="G1438" s="423" t="s">
        <v>20134</v>
      </c>
      <c r="H1438" s="467" t="s">
        <v>8559</v>
      </c>
      <c r="I1438" s="427">
        <v>6</v>
      </c>
      <c r="J1438" s="423">
        <v>10</v>
      </c>
      <c r="K1438" s="423">
        <v>18</v>
      </c>
      <c r="L1438" s="447">
        <v>-0.4</v>
      </c>
      <c r="M1438" s="427">
        <v>19</v>
      </c>
      <c r="N1438" s="423">
        <v>27</v>
      </c>
      <c r="O1438" s="423">
        <v>16</v>
      </c>
      <c r="P1438" s="447">
        <v>-0.296296296296296</v>
      </c>
    </row>
    <row r="1439" spans="1:16" s="63" customFormat="1" ht="12" x14ac:dyDescent="0.2">
      <c r="A1439" s="427" t="s">
        <v>12432</v>
      </c>
      <c r="B1439" s="423" t="s">
        <v>11839</v>
      </c>
      <c r="C1439" s="423" t="s">
        <v>251</v>
      </c>
      <c r="D1439" s="423" t="s">
        <v>20799</v>
      </c>
      <c r="E1439" s="427" t="s">
        <v>12431</v>
      </c>
      <c r="F1439" s="427"/>
      <c r="G1439" s="423" t="s">
        <v>18507</v>
      </c>
      <c r="H1439" s="467" t="s">
        <v>8559</v>
      </c>
      <c r="I1439" s="427">
        <v>6</v>
      </c>
      <c r="J1439" s="423">
        <v>11</v>
      </c>
      <c r="K1439" s="423">
        <v>0</v>
      </c>
      <c r="L1439" s="447">
        <v>-0.45454545454545497</v>
      </c>
      <c r="M1439" s="427">
        <v>166</v>
      </c>
      <c r="N1439" s="423">
        <v>165</v>
      </c>
      <c r="O1439" s="423">
        <v>133</v>
      </c>
      <c r="P1439" s="447">
        <v>6.0606060606060996E-3</v>
      </c>
    </row>
    <row r="1440" spans="1:16" s="63" customFormat="1" ht="12" x14ac:dyDescent="0.2">
      <c r="A1440" s="427" t="s">
        <v>12172</v>
      </c>
      <c r="B1440" s="423"/>
      <c r="C1440" s="423" t="s">
        <v>252</v>
      </c>
      <c r="D1440" s="423" t="s">
        <v>18440</v>
      </c>
      <c r="E1440" s="427" t="s">
        <v>12171</v>
      </c>
      <c r="F1440" s="427"/>
      <c r="G1440" s="423" t="s">
        <v>19328</v>
      </c>
      <c r="H1440" s="467" t="s">
        <v>8559</v>
      </c>
      <c r="I1440" s="427">
        <v>6</v>
      </c>
      <c r="J1440" s="423">
        <v>3</v>
      </c>
      <c r="K1440" s="423">
        <v>6</v>
      </c>
      <c r="L1440" s="447">
        <v>1</v>
      </c>
      <c r="M1440" s="427">
        <v>698</v>
      </c>
      <c r="N1440" s="423">
        <v>579</v>
      </c>
      <c r="O1440" s="423">
        <v>397</v>
      </c>
      <c r="P1440" s="447">
        <v>0.20552677029360999</v>
      </c>
    </row>
    <row r="1441" spans="1:16" s="63" customFormat="1" ht="12" x14ac:dyDescent="0.2">
      <c r="A1441" s="427" t="s">
        <v>13501</v>
      </c>
      <c r="B1441" s="423"/>
      <c r="C1441" s="423" t="s">
        <v>252</v>
      </c>
      <c r="D1441" s="423" t="s">
        <v>18379</v>
      </c>
      <c r="E1441" s="427"/>
      <c r="F1441" s="427" t="s">
        <v>13500</v>
      </c>
      <c r="G1441" s="423" t="s">
        <v>18185</v>
      </c>
      <c r="H1441" s="467" t="s">
        <v>8559</v>
      </c>
      <c r="I1441" s="427">
        <v>6</v>
      </c>
      <c r="J1441" s="423">
        <v>6</v>
      </c>
      <c r="K1441" s="423">
        <v>8</v>
      </c>
      <c r="L1441" s="447">
        <v>0</v>
      </c>
      <c r="M1441" s="427">
        <v>23</v>
      </c>
      <c r="N1441" s="423">
        <v>21</v>
      </c>
      <c r="O1441" s="423">
        <v>16</v>
      </c>
      <c r="P1441" s="447">
        <v>9.5238095238095302E-2</v>
      </c>
    </row>
    <row r="1442" spans="1:16" s="63" customFormat="1" ht="12" x14ac:dyDescent="0.2">
      <c r="A1442" s="427" t="s">
        <v>11960</v>
      </c>
      <c r="B1442" s="423"/>
      <c r="C1442" s="423" t="s">
        <v>258</v>
      </c>
      <c r="D1442" s="423" t="s">
        <v>20347</v>
      </c>
      <c r="E1442" s="427"/>
      <c r="F1442" s="427" t="s">
        <v>11959</v>
      </c>
      <c r="G1442" s="423" t="s">
        <v>200</v>
      </c>
      <c r="H1442" s="467" t="s">
        <v>8559</v>
      </c>
      <c r="I1442" s="427">
        <v>6</v>
      </c>
      <c r="J1442" s="423">
        <v>2</v>
      </c>
      <c r="K1442" s="423">
        <v>0</v>
      </c>
      <c r="L1442" s="447">
        <v>2</v>
      </c>
      <c r="M1442" s="427">
        <v>7</v>
      </c>
      <c r="N1442" s="423">
        <v>10</v>
      </c>
      <c r="O1442" s="423">
        <v>2</v>
      </c>
      <c r="P1442" s="447">
        <v>-0.3</v>
      </c>
    </row>
    <row r="1443" spans="1:16" s="63" customFormat="1" ht="12" x14ac:dyDescent="0.2">
      <c r="A1443" s="427" t="s">
        <v>13106</v>
      </c>
      <c r="B1443" s="423" t="s">
        <v>11626</v>
      </c>
      <c r="C1443" s="423" t="s">
        <v>257</v>
      </c>
      <c r="D1443" s="423" t="s">
        <v>21705</v>
      </c>
      <c r="E1443" s="427" t="s">
        <v>13105</v>
      </c>
      <c r="F1443" s="427"/>
      <c r="G1443" s="423" t="s">
        <v>19368</v>
      </c>
      <c r="H1443" s="467" t="s">
        <v>8559</v>
      </c>
      <c r="I1443" s="427">
        <v>6</v>
      </c>
      <c r="J1443" s="423">
        <v>4</v>
      </c>
      <c r="K1443" s="423">
        <v>7</v>
      </c>
      <c r="L1443" s="447">
        <v>0.5</v>
      </c>
      <c r="M1443" s="427">
        <v>43</v>
      </c>
      <c r="N1443" s="423">
        <v>52</v>
      </c>
      <c r="O1443" s="423">
        <v>20</v>
      </c>
      <c r="P1443" s="447">
        <v>-0.17307692307692299</v>
      </c>
    </row>
    <row r="1444" spans="1:16" s="63" customFormat="1" ht="12" x14ac:dyDescent="0.2">
      <c r="A1444" s="427" t="s">
        <v>11168</v>
      </c>
      <c r="B1444" s="423"/>
      <c r="C1444" s="423" t="s">
        <v>14925</v>
      </c>
      <c r="D1444" s="423" t="s">
        <v>20005</v>
      </c>
      <c r="E1444" s="427"/>
      <c r="F1444" s="427" t="s">
        <v>11167</v>
      </c>
      <c r="G1444" s="423" t="s">
        <v>20006</v>
      </c>
      <c r="H1444" s="467" t="s">
        <v>8559</v>
      </c>
      <c r="I1444" s="427">
        <v>6</v>
      </c>
      <c r="J1444" s="423">
        <v>0</v>
      </c>
      <c r="K1444" s="423">
        <v>0</v>
      </c>
      <c r="L1444" s="447">
        <v>0</v>
      </c>
      <c r="M1444" s="427">
        <v>67</v>
      </c>
      <c r="N1444" s="423">
        <v>48</v>
      </c>
      <c r="O1444" s="423">
        <v>31</v>
      </c>
      <c r="P1444" s="447">
        <v>0.39583333333333298</v>
      </c>
    </row>
    <row r="1445" spans="1:16" s="63" customFormat="1" ht="12" x14ac:dyDescent="0.2">
      <c r="A1445" s="427" t="s">
        <v>12786</v>
      </c>
      <c r="B1445" s="423"/>
      <c r="C1445" s="423" t="s">
        <v>371</v>
      </c>
      <c r="D1445" s="423" t="s">
        <v>18473</v>
      </c>
      <c r="E1445" s="427" t="s">
        <v>12785</v>
      </c>
      <c r="F1445" s="427"/>
      <c r="G1445" s="423" t="s">
        <v>19185</v>
      </c>
      <c r="H1445" s="467" t="s">
        <v>8559</v>
      </c>
      <c r="I1445" s="427">
        <v>5</v>
      </c>
      <c r="J1445" s="423">
        <v>5</v>
      </c>
      <c r="K1445" s="423">
        <v>3</v>
      </c>
      <c r="L1445" s="447">
        <v>0</v>
      </c>
      <c r="M1445" s="427">
        <v>336</v>
      </c>
      <c r="N1445" s="423">
        <v>332</v>
      </c>
      <c r="O1445" s="423">
        <v>264</v>
      </c>
      <c r="P1445" s="447">
        <v>1.20481927710843E-2</v>
      </c>
    </row>
    <row r="1446" spans="1:16" s="63" customFormat="1" ht="12" x14ac:dyDescent="0.2">
      <c r="A1446" s="427" t="s">
        <v>12741</v>
      </c>
      <c r="B1446" s="423"/>
      <c r="C1446" s="423" t="s">
        <v>253</v>
      </c>
      <c r="D1446" s="423" t="s">
        <v>20538</v>
      </c>
      <c r="E1446" s="427"/>
      <c r="F1446" s="427" t="s">
        <v>12740</v>
      </c>
      <c r="G1446" s="423" t="s">
        <v>20539</v>
      </c>
      <c r="H1446" s="467" t="s">
        <v>8559</v>
      </c>
      <c r="I1446" s="427">
        <v>5</v>
      </c>
      <c r="J1446" s="423">
        <v>0</v>
      </c>
      <c r="K1446" s="423">
        <v>0</v>
      </c>
      <c r="L1446" s="447">
        <v>0</v>
      </c>
      <c r="M1446" s="427">
        <v>116</v>
      </c>
      <c r="N1446" s="423">
        <v>129</v>
      </c>
      <c r="O1446" s="423">
        <v>48</v>
      </c>
      <c r="P1446" s="447">
        <v>-0.10077519379845</v>
      </c>
    </row>
    <row r="1447" spans="1:16" s="63" customFormat="1" ht="12" x14ac:dyDescent="0.2">
      <c r="A1447" s="427" t="s">
        <v>12712</v>
      </c>
      <c r="B1447" s="423"/>
      <c r="C1447" s="423" t="s">
        <v>251</v>
      </c>
      <c r="D1447" s="423" t="s">
        <v>19920</v>
      </c>
      <c r="E1447" s="427"/>
      <c r="F1447" s="427" t="s">
        <v>12711</v>
      </c>
      <c r="G1447" s="423" t="s">
        <v>18151</v>
      </c>
      <c r="H1447" s="467" t="s">
        <v>8559</v>
      </c>
      <c r="I1447" s="427">
        <v>5</v>
      </c>
      <c r="J1447" s="423">
        <v>1</v>
      </c>
      <c r="K1447" s="423">
        <v>0</v>
      </c>
      <c r="L1447" s="447">
        <v>4</v>
      </c>
      <c r="M1447" s="427">
        <v>7</v>
      </c>
      <c r="N1447" s="423">
        <v>8</v>
      </c>
      <c r="O1447" s="423">
        <v>4</v>
      </c>
      <c r="P1447" s="447">
        <v>-0.125</v>
      </c>
    </row>
    <row r="1448" spans="1:16" s="63" customFormat="1" ht="12" x14ac:dyDescent="0.2">
      <c r="A1448" s="427" t="s">
        <v>17691</v>
      </c>
      <c r="B1448" s="423"/>
      <c r="C1448" s="423" t="s">
        <v>251</v>
      </c>
      <c r="D1448" s="423" t="s">
        <v>13302</v>
      </c>
      <c r="E1448" s="427" t="s">
        <v>13301</v>
      </c>
      <c r="F1448" s="427"/>
      <c r="G1448" s="423" t="s">
        <v>18146</v>
      </c>
      <c r="H1448" s="467" t="s">
        <v>8559</v>
      </c>
      <c r="I1448" s="427">
        <v>5</v>
      </c>
      <c r="J1448" s="423">
        <v>7</v>
      </c>
      <c r="K1448" s="423">
        <v>7</v>
      </c>
      <c r="L1448" s="447">
        <v>-0.28571428571428598</v>
      </c>
      <c r="M1448" s="427">
        <v>2</v>
      </c>
      <c r="N1448" s="423">
        <v>4</v>
      </c>
      <c r="O1448" s="423">
        <v>1</v>
      </c>
      <c r="P1448" s="447">
        <v>-0.5</v>
      </c>
    </row>
    <row r="1449" spans="1:16" s="63" customFormat="1" ht="12" x14ac:dyDescent="0.2">
      <c r="A1449" s="427" t="s">
        <v>12485</v>
      </c>
      <c r="B1449" s="423"/>
      <c r="C1449" s="423" t="s">
        <v>249</v>
      </c>
      <c r="D1449" s="423" t="s">
        <v>19739</v>
      </c>
      <c r="E1449" s="427"/>
      <c r="F1449" s="427" t="s">
        <v>12484</v>
      </c>
      <c r="G1449" s="423" t="s">
        <v>200</v>
      </c>
      <c r="H1449" s="467" t="s">
        <v>8559</v>
      </c>
      <c r="I1449" s="427">
        <v>5</v>
      </c>
      <c r="J1449" s="423">
        <v>1</v>
      </c>
      <c r="K1449" s="423">
        <v>0</v>
      </c>
      <c r="L1449" s="447">
        <v>4</v>
      </c>
      <c r="M1449" s="427">
        <v>80</v>
      </c>
      <c r="N1449" s="423">
        <v>44</v>
      </c>
      <c r="O1449" s="423">
        <v>19</v>
      </c>
      <c r="P1449" s="447">
        <v>0.81818181818181801</v>
      </c>
    </row>
    <row r="1450" spans="1:16" s="63" customFormat="1" ht="12" x14ac:dyDescent="0.2">
      <c r="A1450" s="427" t="s">
        <v>12382</v>
      </c>
      <c r="B1450" s="423"/>
      <c r="C1450" s="423" t="s">
        <v>250</v>
      </c>
      <c r="D1450" s="423" t="s">
        <v>18513</v>
      </c>
      <c r="E1450" s="427"/>
      <c r="F1450" s="427" t="s">
        <v>12381</v>
      </c>
      <c r="G1450" s="423" t="s">
        <v>18514</v>
      </c>
      <c r="H1450" s="467" t="s">
        <v>8559</v>
      </c>
      <c r="I1450" s="427">
        <v>5</v>
      </c>
      <c r="J1450" s="423">
        <v>9</v>
      </c>
      <c r="K1450" s="423">
        <v>7</v>
      </c>
      <c r="L1450" s="447">
        <v>-0.44444444444444398</v>
      </c>
      <c r="M1450" s="427">
        <v>90</v>
      </c>
      <c r="N1450" s="423">
        <v>132</v>
      </c>
      <c r="O1450" s="423">
        <v>86</v>
      </c>
      <c r="P1450" s="447">
        <v>-0.31818181818181801</v>
      </c>
    </row>
    <row r="1451" spans="1:16" s="63" customFormat="1" ht="12" x14ac:dyDescent="0.2">
      <c r="A1451" s="427" t="s">
        <v>13505</v>
      </c>
      <c r="B1451" s="423"/>
      <c r="C1451" s="423" t="s">
        <v>262</v>
      </c>
      <c r="D1451" s="423" t="s">
        <v>17829</v>
      </c>
      <c r="E1451" s="427" t="s">
        <v>13504</v>
      </c>
      <c r="F1451" s="427"/>
      <c r="G1451" s="423" t="s">
        <v>18373</v>
      </c>
      <c r="H1451" s="467" t="s">
        <v>8559</v>
      </c>
      <c r="I1451" s="427">
        <v>5</v>
      </c>
      <c r="J1451" s="423">
        <v>16</v>
      </c>
      <c r="K1451" s="423">
        <v>0</v>
      </c>
      <c r="L1451" s="447">
        <v>-0.6875</v>
      </c>
      <c r="M1451" s="427">
        <v>36</v>
      </c>
      <c r="N1451" s="423">
        <v>57</v>
      </c>
      <c r="O1451" s="423">
        <v>23</v>
      </c>
      <c r="P1451" s="447">
        <v>-0.36842105263157898</v>
      </c>
    </row>
    <row r="1452" spans="1:16" s="63" customFormat="1" ht="12" x14ac:dyDescent="0.2">
      <c r="A1452" s="427" t="s">
        <v>12180</v>
      </c>
      <c r="B1452" s="423" t="s">
        <v>11671</v>
      </c>
      <c r="C1452" s="423" t="s">
        <v>257</v>
      </c>
      <c r="D1452" s="423" t="s">
        <v>21617</v>
      </c>
      <c r="E1452" s="427" t="s">
        <v>12179</v>
      </c>
      <c r="F1452" s="427"/>
      <c r="G1452" s="423" t="s">
        <v>21618</v>
      </c>
      <c r="H1452" s="467" t="s">
        <v>8559</v>
      </c>
      <c r="I1452" s="427">
        <v>5</v>
      </c>
      <c r="J1452" s="423">
        <v>4</v>
      </c>
      <c r="K1452" s="423">
        <v>3</v>
      </c>
      <c r="L1452" s="447">
        <v>0.25</v>
      </c>
      <c r="M1452" s="427">
        <v>741</v>
      </c>
      <c r="N1452" s="423">
        <v>768</v>
      </c>
      <c r="O1452" s="423">
        <v>543</v>
      </c>
      <c r="P1452" s="447">
        <v>-3.515625E-2</v>
      </c>
    </row>
    <row r="1453" spans="1:16" s="63" customFormat="1" ht="12" x14ac:dyDescent="0.2">
      <c r="A1453" s="427" t="s">
        <v>11974</v>
      </c>
      <c r="B1453" s="423"/>
      <c r="C1453" s="423" t="s">
        <v>14925</v>
      </c>
      <c r="D1453" s="423" t="s">
        <v>20949</v>
      </c>
      <c r="E1453" s="427"/>
      <c r="F1453" s="427" t="s">
        <v>11973</v>
      </c>
      <c r="G1453" s="423" t="s">
        <v>19316</v>
      </c>
      <c r="H1453" s="467" t="s">
        <v>8559</v>
      </c>
      <c r="I1453" s="427">
        <v>5</v>
      </c>
      <c r="J1453" s="423">
        <v>10</v>
      </c>
      <c r="K1453" s="423">
        <v>285</v>
      </c>
      <c r="L1453" s="447">
        <v>-0.5</v>
      </c>
      <c r="M1453" s="427">
        <v>93</v>
      </c>
      <c r="N1453" s="423">
        <v>139</v>
      </c>
      <c r="O1453" s="423">
        <v>87</v>
      </c>
      <c r="P1453" s="447">
        <v>-0.33093525179856098</v>
      </c>
    </row>
    <row r="1454" spans="1:16" s="63" customFormat="1" ht="12" x14ac:dyDescent="0.2">
      <c r="A1454" s="427" t="s">
        <v>17928</v>
      </c>
      <c r="B1454" s="423"/>
      <c r="C1454" s="423" t="s">
        <v>258</v>
      </c>
      <c r="D1454" s="423" t="s">
        <v>20981</v>
      </c>
      <c r="E1454" s="427"/>
      <c r="F1454" s="427" t="s">
        <v>17929</v>
      </c>
      <c r="G1454" s="423" t="s">
        <v>20167</v>
      </c>
      <c r="H1454" s="467" t="s">
        <v>8559</v>
      </c>
      <c r="I1454" s="427">
        <v>5</v>
      </c>
      <c r="J1454" s="423">
        <v>3</v>
      </c>
      <c r="K1454" s="423">
        <v>5</v>
      </c>
      <c r="L1454" s="447">
        <v>0.66666666666666696</v>
      </c>
      <c r="M1454" s="427">
        <v>86</v>
      </c>
      <c r="N1454" s="423">
        <v>122</v>
      </c>
      <c r="O1454" s="423">
        <v>89</v>
      </c>
      <c r="P1454" s="447">
        <v>-0.29508196721311503</v>
      </c>
    </row>
    <row r="1455" spans="1:16" s="63" customFormat="1" ht="12" x14ac:dyDescent="0.2">
      <c r="A1455" s="427" t="s">
        <v>13624</v>
      </c>
      <c r="B1455" s="423" t="s">
        <v>9604</v>
      </c>
      <c r="C1455" s="423" t="s">
        <v>253</v>
      </c>
      <c r="D1455" s="423" t="s">
        <v>20983</v>
      </c>
      <c r="E1455" s="427" t="s">
        <v>13623</v>
      </c>
      <c r="F1455" s="427"/>
      <c r="G1455" s="423" t="s">
        <v>20984</v>
      </c>
      <c r="H1455" s="467" t="s">
        <v>8559</v>
      </c>
      <c r="I1455" s="427">
        <v>5</v>
      </c>
      <c r="J1455" s="423">
        <v>2</v>
      </c>
      <c r="K1455" s="423">
        <v>10</v>
      </c>
      <c r="L1455" s="447">
        <v>1.5</v>
      </c>
      <c r="M1455" s="427">
        <v>1545</v>
      </c>
      <c r="N1455" s="423">
        <v>1462</v>
      </c>
      <c r="O1455" s="423">
        <v>1250</v>
      </c>
      <c r="P1455" s="447">
        <v>5.6771545827633399E-2</v>
      </c>
    </row>
    <row r="1456" spans="1:16" s="63" customFormat="1" ht="12" x14ac:dyDescent="0.2">
      <c r="A1456" s="427" t="s">
        <v>13095</v>
      </c>
      <c r="B1456" s="423" t="s">
        <v>11652</v>
      </c>
      <c r="C1456" s="423" t="s">
        <v>372</v>
      </c>
      <c r="D1456" s="423" t="s">
        <v>18665</v>
      </c>
      <c r="E1456" s="427" t="s">
        <v>13094</v>
      </c>
      <c r="F1456" s="427"/>
      <c r="G1456" s="423" t="s">
        <v>19375</v>
      </c>
      <c r="H1456" s="467" t="s">
        <v>8559</v>
      </c>
      <c r="I1456" s="427">
        <v>5</v>
      </c>
      <c r="J1456" s="423">
        <v>2</v>
      </c>
      <c r="K1456" s="423">
        <v>2</v>
      </c>
      <c r="L1456" s="447">
        <v>1.5</v>
      </c>
      <c r="M1456" s="427">
        <v>70</v>
      </c>
      <c r="N1456" s="423">
        <v>16</v>
      </c>
      <c r="O1456" s="423">
        <v>15</v>
      </c>
      <c r="P1456" s="447">
        <v>3.375</v>
      </c>
    </row>
    <row r="1457" spans="1:16" s="63" customFormat="1" ht="12" x14ac:dyDescent="0.2">
      <c r="A1457" s="427" t="s">
        <v>11120</v>
      </c>
      <c r="B1457" s="423"/>
      <c r="C1457" s="423" t="s">
        <v>252</v>
      </c>
      <c r="D1457" s="423" t="s">
        <v>18395</v>
      </c>
      <c r="E1457" s="427"/>
      <c r="F1457" s="427" t="s">
        <v>11119</v>
      </c>
      <c r="G1457" s="423" t="s">
        <v>18396</v>
      </c>
      <c r="H1457" s="467" t="s">
        <v>8559</v>
      </c>
      <c r="I1457" s="427">
        <v>5</v>
      </c>
      <c r="J1457" s="423">
        <v>14</v>
      </c>
      <c r="K1457" s="423">
        <v>13</v>
      </c>
      <c r="L1457" s="447">
        <v>-0.64285714285714302</v>
      </c>
      <c r="M1457" s="427">
        <v>109</v>
      </c>
      <c r="N1457" s="423">
        <v>133</v>
      </c>
      <c r="O1457" s="423">
        <v>66</v>
      </c>
      <c r="P1457" s="447">
        <v>-0.180451127819549</v>
      </c>
    </row>
    <row r="1458" spans="1:16" s="63" customFormat="1" ht="12" x14ac:dyDescent="0.2">
      <c r="A1458" s="427" t="s">
        <v>13454</v>
      </c>
      <c r="B1458" s="423"/>
      <c r="C1458" s="423" t="s">
        <v>262</v>
      </c>
      <c r="D1458" s="423" t="s">
        <v>21151</v>
      </c>
      <c r="E1458" s="427"/>
      <c r="F1458" s="427" t="s">
        <v>13453</v>
      </c>
      <c r="G1458" s="423" t="s">
        <v>21152</v>
      </c>
      <c r="H1458" s="467" t="s">
        <v>8559</v>
      </c>
      <c r="I1458" s="427">
        <v>5</v>
      </c>
      <c r="J1458" s="423">
        <v>11</v>
      </c>
      <c r="K1458" s="423">
        <v>1</v>
      </c>
      <c r="L1458" s="447">
        <v>-0.54545454545454497</v>
      </c>
      <c r="M1458" s="427">
        <v>828</v>
      </c>
      <c r="N1458" s="423">
        <v>723</v>
      </c>
      <c r="O1458" s="423">
        <v>609</v>
      </c>
      <c r="P1458" s="447">
        <v>0.145228215767635</v>
      </c>
    </row>
    <row r="1459" spans="1:16" s="63" customFormat="1" ht="12" x14ac:dyDescent="0.2">
      <c r="A1459" s="427" t="s">
        <v>10851</v>
      </c>
      <c r="B1459" s="423"/>
      <c r="C1459" s="423" t="s">
        <v>14925</v>
      </c>
      <c r="D1459" s="423" t="s">
        <v>17177</v>
      </c>
      <c r="E1459" s="427"/>
      <c r="F1459" s="427" t="s">
        <v>10850</v>
      </c>
      <c r="G1459" s="423" t="s">
        <v>19214</v>
      </c>
      <c r="H1459" s="467" t="s">
        <v>8559</v>
      </c>
      <c r="I1459" s="427">
        <v>5</v>
      </c>
      <c r="J1459" s="423">
        <v>2</v>
      </c>
      <c r="K1459" s="423">
        <v>6</v>
      </c>
      <c r="L1459" s="447">
        <v>1.5</v>
      </c>
      <c r="M1459" s="427">
        <v>170</v>
      </c>
      <c r="N1459" s="423">
        <v>169</v>
      </c>
      <c r="O1459" s="423">
        <v>110</v>
      </c>
      <c r="P1459" s="447">
        <v>5.9171597633136397E-3</v>
      </c>
    </row>
    <row r="1460" spans="1:16" s="63" customFormat="1" ht="12" x14ac:dyDescent="0.2">
      <c r="A1460" s="427" t="s">
        <v>13218</v>
      </c>
      <c r="B1460" s="423"/>
      <c r="C1460" s="423" t="s">
        <v>372</v>
      </c>
      <c r="D1460" s="423" t="s">
        <v>21212</v>
      </c>
      <c r="E1460" s="427"/>
      <c r="F1460" s="427" t="s">
        <v>13217</v>
      </c>
      <c r="G1460" s="423" t="s">
        <v>17104</v>
      </c>
      <c r="H1460" s="467" t="s">
        <v>8559</v>
      </c>
      <c r="I1460" s="427">
        <v>5</v>
      </c>
      <c r="J1460" s="423">
        <v>11</v>
      </c>
      <c r="K1460" s="423">
        <v>6</v>
      </c>
      <c r="L1460" s="447">
        <v>-0.54545454545454497</v>
      </c>
      <c r="M1460" s="427">
        <v>76</v>
      </c>
      <c r="N1460" s="423">
        <v>71</v>
      </c>
      <c r="O1460" s="423">
        <v>70</v>
      </c>
      <c r="P1460" s="447">
        <v>7.0422535211267498E-2</v>
      </c>
    </row>
    <row r="1461" spans="1:16" s="63" customFormat="1" ht="12" x14ac:dyDescent="0.2">
      <c r="A1461" s="427" t="s">
        <v>12760</v>
      </c>
      <c r="B1461" s="423"/>
      <c r="C1461" s="423" t="s">
        <v>249</v>
      </c>
      <c r="D1461" s="423" t="s">
        <v>21533</v>
      </c>
      <c r="E1461" s="427" t="s">
        <v>12759</v>
      </c>
      <c r="F1461" s="427"/>
      <c r="G1461" s="423" t="s">
        <v>19196</v>
      </c>
      <c r="H1461" s="467" t="s">
        <v>8559</v>
      </c>
      <c r="I1461" s="427">
        <v>4</v>
      </c>
      <c r="J1461" s="423">
        <v>5</v>
      </c>
      <c r="K1461" s="423">
        <v>2</v>
      </c>
      <c r="L1461" s="447">
        <v>-0.2</v>
      </c>
      <c r="M1461" s="427">
        <v>61</v>
      </c>
      <c r="N1461" s="423">
        <v>10</v>
      </c>
      <c r="O1461" s="423">
        <v>43</v>
      </c>
      <c r="P1461" s="447">
        <v>5.0999999999999996</v>
      </c>
    </row>
    <row r="1462" spans="1:16" s="63" customFormat="1" ht="12" x14ac:dyDescent="0.2">
      <c r="A1462" s="427" t="s">
        <v>12587</v>
      </c>
      <c r="B1462" s="423"/>
      <c r="C1462" s="423" t="s">
        <v>14925</v>
      </c>
      <c r="D1462" s="423" t="s">
        <v>12369</v>
      </c>
      <c r="E1462" s="427"/>
      <c r="F1462" s="427" t="s">
        <v>12586</v>
      </c>
      <c r="G1462" s="423" t="s">
        <v>208</v>
      </c>
      <c r="H1462" s="467" t="s">
        <v>8559</v>
      </c>
      <c r="I1462" s="427">
        <v>4</v>
      </c>
      <c r="J1462" s="423">
        <v>5</v>
      </c>
      <c r="K1462" s="423">
        <v>4</v>
      </c>
      <c r="L1462" s="447">
        <v>-0.2</v>
      </c>
      <c r="M1462" s="427">
        <v>51</v>
      </c>
      <c r="N1462" s="423">
        <v>46</v>
      </c>
      <c r="O1462" s="423">
        <v>44</v>
      </c>
      <c r="P1462" s="447">
        <v>0.108695652173913</v>
      </c>
    </row>
    <row r="1463" spans="1:16" s="63" customFormat="1" ht="12" x14ac:dyDescent="0.2">
      <c r="A1463" s="427" t="s">
        <v>12557</v>
      </c>
      <c r="B1463" s="423"/>
      <c r="C1463" s="423" t="s">
        <v>258</v>
      </c>
      <c r="D1463" s="423" t="s">
        <v>16152</v>
      </c>
      <c r="E1463" s="427"/>
      <c r="F1463" s="427" t="s">
        <v>12556</v>
      </c>
      <c r="G1463" s="423" t="s">
        <v>18165</v>
      </c>
      <c r="H1463" s="467" t="s">
        <v>8559</v>
      </c>
      <c r="I1463" s="427">
        <v>4</v>
      </c>
      <c r="J1463" s="423">
        <v>9</v>
      </c>
      <c r="K1463" s="423">
        <v>1</v>
      </c>
      <c r="L1463" s="447">
        <v>-0.55555555555555602</v>
      </c>
      <c r="M1463" s="427">
        <v>85</v>
      </c>
      <c r="N1463" s="423">
        <v>61</v>
      </c>
      <c r="O1463" s="423">
        <v>29</v>
      </c>
      <c r="P1463" s="447">
        <v>0.39344262295082</v>
      </c>
    </row>
    <row r="1464" spans="1:16" s="63" customFormat="1" ht="12" x14ac:dyDescent="0.2">
      <c r="A1464" s="427" t="s">
        <v>12547</v>
      </c>
      <c r="B1464" s="423"/>
      <c r="C1464" s="423" t="s">
        <v>258</v>
      </c>
      <c r="D1464" s="423" t="s">
        <v>16152</v>
      </c>
      <c r="E1464" s="427"/>
      <c r="F1464" s="427" t="s">
        <v>12546</v>
      </c>
      <c r="G1464" s="423" t="s">
        <v>18165</v>
      </c>
      <c r="H1464" s="467" t="s">
        <v>8559</v>
      </c>
      <c r="I1464" s="427">
        <v>4</v>
      </c>
      <c r="J1464" s="423">
        <v>22</v>
      </c>
      <c r="K1464" s="423">
        <v>9</v>
      </c>
      <c r="L1464" s="447">
        <v>-0.81818181818181801</v>
      </c>
      <c r="M1464" s="427">
        <v>5</v>
      </c>
      <c r="N1464" s="423">
        <v>10</v>
      </c>
      <c r="O1464" s="423">
        <v>1</v>
      </c>
      <c r="P1464" s="447">
        <v>-0.5</v>
      </c>
    </row>
    <row r="1465" spans="1:16" s="63" customFormat="1" ht="12" x14ac:dyDescent="0.2">
      <c r="A1465" s="427" t="s">
        <v>17904</v>
      </c>
      <c r="B1465" s="423"/>
      <c r="C1465" s="423" t="s">
        <v>17905</v>
      </c>
      <c r="D1465" s="423" t="s">
        <v>8833</v>
      </c>
      <c r="E1465" s="427"/>
      <c r="F1465" s="427" t="s">
        <v>17906</v>
      </c>
      <c r="G1465" s="423" t="s">
        <v>208</v>
      </c>
      <c r="H1465" s="467" t="s">
        <v>8559</v>
      </c>
      <c r="I1465" s="427">
        <v>4</v>
      </c>
      <c r="J1465" s="423">
        <v>14</v>
      </c>
      <c r="K1465" s="423">
        <v>0</v>
      </c>
      <c r="L1465" s="447">
        <v>-0.71428571428571397</v>
      </c>
      <c r="M1465" s="427">
        <v>2</v>
      </c>
      <c r="N1465" s="423">
        <v>6</v>
      </c>
      <c r="O1465" s="423">
        <v>1</v>
      </c>
      <c r="P1465" s="447">
        <v>-0.66666666666666696</v>
      </c>
    </row>
    <row r="1466" spans="1:16" s="63" customFormat="1" ht="12" x14ac:dyDescent="0.2">
      <c r="A1466" s="427" t="s">
        <v>12358</v>
      </c>
      <c r="B1466" s="423"/>
      <c r="C1466" s="423" t="s">
        <v>14925</v>
      </c>
      <c r="D1466" s="423" t="s">
        <v>19228</v>
      </c>
      <c r="E1466" s="427"/>
      <c r="F1466" s="427" t="s">
        <v>12357</v>
      </c>
      <c r="G1466" s="423" t="s">
        <v>18184</v>
      </c>
      <c r="H1466" s="467" t="s">
        <v>8559</v>
      </c>
      <c r="I1466" s="427">
        <v>4</v>
      </c>
      <c r="J1466" s="423">
        <v>6</v>
      </c>
      <c r="K1466" s="423">
        <v>17</v>
      </c>
      <c r="L1466" s="447">
        <v>-0.33333333333333298</v>
      </c>
      <c r="M1466" s="427">
        <v>31</v>
      </c>
      <c r="N1466" s="423">
        <v>40</v>
      </c>
      <c r="O1466" s="423">
        <v>12</v>
      </c>
      <c r="P1466" s="447">
        <v>-0.22500000000000001</v>
      </c>
    </row>
    <row r="1467" spans="1:16" s="63" customFormat="1" ht="12" x14ac:dyDescent="0.2">
      <c r="A1467" s="427" t="s">
        <v>11966</v>
      </c>
      <c r="B1467" s="423"/>
      <c r="C1467" s="423" t="s">
        <v>14925</v>
      </c>
      <c r="D1467" s="423" t="s">
        <v>17134</v>
      </c>
      <c r="E1467" s="427"/>
      <c r="F1467" s="427" t="s">
        <v>11965</v>
      </c>
      <c r="G1467" s="423" t="s">
        <v>200</v>
      </c>
      <c r="H1467" s="467" t="s">
        <v>8559</v>
      </c>
      <c r="I1467" s="427">
        <v>4</v>
      </c>
      <c r="J1467" s="423">
        <v>51</v>
      </c>
      <c r="K1467" s="423">
        <v>23</v>
      </c>
      <c r="L1467" s="447">
        <v>-0.92156862745098</v>
      </c>
      <c r="M1467" s="427">
        <v>5</v>
      </c>
      <c r="N1467" s="423">
        <v>24</v>
      </c>
      <c r="O1467" s="423">
        <v>7</v>
      </c>
      <c r="P1467" s="447">
        <v>-0.79166666666666696</v>
      </c>
    </row>
    <row r="1468" spans="1:16" s="63" customFormat="1" ht="12" x14ac:dyDescent="0.2">
      <c r="A1468" s="427" t="s">
        <v>11925</v>
      </c>
      <c r="B1468" s="423"/>
      <c r="C1468" s="423" t="s">
        <v>257</v>
      </c>
      <c r="D1468" s="423" t="s">
        <v>20956</v>
      </c>
      <c r="E1468" s="427"/>
      <c r="F1468" s="427" t="s">
        <v>11924</v>
      </c>
      <c r="G1468" s="423" t="s">
        <v>19392</v>
      </c>
      <c r="H1468" s="467" t="s">
        <v>8559</v>
      </c>
      <c r="I1468" s="427">
        <v>4</v>
      </c>
      <c r="J1468" s="423">
        <v>6</v>
      </c>
      <c r="K1468" s="423">
        <v>5</v>
      </c>
      <c r="L1468" s="447">
        <v>-0.33333333333333298</v>
      </c>
      <c r="M1468" s="427">
        <v>57</v>
      </c>
      <c r="N1468" s="423">
        <v>39</v>
      </c>
      <c r="O1468" s="423">
        <v>34</v>
      </c>
      <c r="P1468" s="447">
        <v>0.46153846153846101</v>
      </c>
    </row>
    <row r="1469" spans="1:16" s="63" customFormat="1" ht="12" x14ac:dyDescent="0.2">
      <c r="A1469" s="427" t="s">
        <v>13499</v>
      </c>
      <c r="B1469" s="423" t="s">
        <v>11778</v>
      </c>
      <c r="C1469" s="423" t="s">
        <v>372</v>
      </c>
      <c r="D1469" s="423" t="s">
        <v>20170</v>
      </c>
      <c r="E1469" s="427" t="s">
        <v>13498</v>
      </c>
      <c r="F1469" s="427"/>
      <c r="G1469" s="423" t="s">
        <v>20171</v>
      </c>
      <c r="H1469" s="467" t="s">
        <v>8559</v>
      </c>
      <c r="I1469" s="427">
        <v>4</v>
      </c>
      <c r="J1469" s="423">
        <v>2</v>
      </c>
      <c r="K1469" s="423">
        <v>12</v>
      </c>
      <c r="L1469" s="447">
        <v>1</v>
      </c>
      <c r="M1469" s="427">
        <v>521</v>
      </c>
      <c r="N1469" s="423">
        <v>504</v>
      </c>
      <c r="O1469" s="423">
        <v>518</v>
      </c>
      <c r="P1469" s="447">
        <v>3.3730158730158798E-2</v>
      </c>
    </row>
    <row r="1470" spans="1:16" s="63" customFormat="1" ht="12" x14ac:dyDescent="0.2">
      <c r="A1470" s="427" t="s">
        <v>14015</v>
      </c>
      <c r="B1470" s="423" t="s">
        <v>11640</v>
      </c>
      <c r="C1470" s="423" t="s">
        <v>372</v>
      </c>
      <c r="D1470" s="423" t="s">
        <v>20384</v>
      </c>
      <c r="E1470" s="427" t="s">
        <v>14014</v>
      </c>
      <c r="F1470" s="427"/>
      <c r="G1470" s="423" t="s">
        <v>20385</v>
      </c>
      <c r="H1470" s="467" t="s">
        <v>8559</v>
      </c>
      <c r="I1470" s="427">
        <v>4</v>
      </c>
      <c r="J1470" s="423">
        <v>7</v>
      </c>
      <c r="K1470" s="423">
        <v>6</v>
      </c>
      <c r="L1470" s="447">
        <v>-0.42857142857142899</v>
      </c>
      <c r="M1470" s="427">
        <v>60</v>
      </c>
      <c r="N1470" s="423">
        <v>90</v>
      </c>
      <c r="O1470" s="423">
        <v>48</v>
      </c>
      <c r="P1470" s="447">
        <v>-0.33333333333333298</v>
      </c>
    </row>
    <row r="1471" spans="1:16" s="63" customFormat="1" ht="12" x14ac:dyDescent="0.2">
      <c r="A1471" s="427" t="s">
        <v>11260</v>
      </c>
      <c r="B1471" s="423"/>
      <c r="C1471" s="423" t="s">
        <v>263</v>
      </c>
      <c r="D1471" s="423" t="s">
        <v>17439</v>
      </c>
      <c r="E1471" s="427"/>
      <c r="F1471" s="427" t="s">
        <v>11259</v>
      </c>
      <c r="G1471" s="423" t="s">
        <v>200</v>
      </c>
      <c r="H1471" s="467" t="s">
        <v>8559</v>
      </c>
      <c r="I1471" s="427">
        <v>4</v>
      </c>
      <c r="J1471" s="423">
        <v>154</v>
      </c>
      <c r="K1471" s="423">
        <v>7</v>
      </c>
      <c r="L1471" s="447">
        <v>-0.97402597402597402</v>
      </c>
      <c r="M1471" s="427">
        <v>8</v>
      </c>
      <c r="N1471" s="423">
        <v>39</v>
      </c>
      <c r="O1471" s="423">
        <v>5</v>
      </c>
      <c r="P1471" s="447">
        <v>-0.79487179487179505</v>
      </c>
    </row>
    <row r="1472" spans="1:16" s="63" customFormat="1" ht="12" x14ac:dyDescent="0.2">
      <c r="A1472" s="427" t="s">
        <v>10558</v>
      </c>
      <c r="B1472" s="423"/>
      <c r="C1472" s="423" t="s">
        <v>371</v>
      </c>
      <c r="D1472" s="423" t="s">
        <v>17875</v>
      </c>
      <c r="E1472" s="427"/>
      <c r="F1472" s="427" t="s">
        <v>10557</v>
      </c>
      <c r="G1472" s="423" t="s">
        <v>18158</v>
      </c>
      <c r="H1472" s="467" t="s">
        <v>8559</v>
      </c>
      <c r="I1472" s="427">
        <v>4</v>
      </c>
      <c r="J1472" s="423">
        <v>16</v>
      </c>
      <c r="K1472" s="423">
        <v>5</v>
      </c>
      <c r="L1472" s="447">
        <v>-0.75</v>
      </c>
      <c r="M1472" s="427">
        <v>25</v>
      </c>
      <c r="N1472" s="423">
        <v>29</v>
      </c>
      <c r="O1472" s="423">
        <v>30</v>
      </c>
      <c r="P1472" s="447">
        <v>-0.13793103448275901</v>
      </c>
    </row>
    <row r="1473" spans="1:16" s="63" customFormat="1" ht="12" x14ac:dyDescent="0.2">
      <c r="A1473" s="427" t="s">
        <v>18001</v>
      </c>
      <c r="B1473" s="423"/>
      <c r="C1473" s="423" t="s">
        <v>257</v>
      </c>
      <c r="D1473" s="423" t="s">
        <v>8833</v>
      </c>
      <c r="E1473" s="427"/>
      <c r="F1473" s="427" t="s">
        <v>18002</v>
      </c>
      <c r="G1473" s="423" t="s">
        <v>208</v>
      </c>
      <c r="H1473" s="467" t="s">
        <v>8559</v>
      </c>
      <c r="I1473" s="427">
        <v>4</v>
      </c>
      <c r="J1473" s="423">
        <v>41</v>
      </c>
      <c r="K1473" s="423">
        <v>18</v>
      </c>
      <c r="L1473" s="447">
        <v>-0.90243902439024404</v>
      </c>
      <c r="M1473" s="427">
        <v>12</v>
      </c>
      <c r="N1473" s="423">
        <v>18</v>
      </c>
      <c r="O1473" s="423">
        <v>9</v>
      </c>
      <c r="P1473" s="447">
        <v>-0.33333333333333298</v>
      </c>
    </row>
    <row r="1474" spans="1:16" s="63" customFormat="1" ht="12" x14ac:dyDescent="0.2">
      <c r="A1474" s="427" t="s">
        <v>12721</v>
      </c>
      <c r="B1474" s="423"/>
      <c r="C1474" s="423" t="s">
        <v>251</v>
      </c>
      <c r="D1474" s="423" t="s">
        <v>12716</v>
      </c>
      <c r="E1474" s="427"/>
      <c r="F1474" s="427" t="s">
        <v>12720</v>
      </c>
      <c r="G1474" s="423" t="s">
        <v>200</v>
      </c>
      <c r="H1474" s="467" t="s">
        <v>8559</v>
      </c>
      <c r="I1474" s="427">
        <v>3</v>
      </c>
      <c r="J1474" s="423">
        <v>1</v>
      </c>
      <c r="K1474" s="423">
        <v>2</v>
      </c>
      <c r="L1474" s="447">
        <v>2</v>
      </c>
      <c r="M1474" s="427">
        <v>6</v>
      </c>
      <c r="N1474" s="423">
        <v>12</v>
      </c>
      <c r="O1474" s="423">
        <v>4</v>
      </c>
      <c r="P1474" s="447">
        <v>-0.5</v>
      </c>
    </row>
    <row r="1475" spans="1:16" s="63" customFormat="1" ht="12" x14ac:dyDescent="0.2">
      <c r="A1475" s="427" t="s">
        <v>12607</v>
      </c>
      <c r="B1475" s="423"/>
      <c r="C1475" s="423" t="s">
        <v>261</v>
      </c>
      <c r="D1475" s="423" t="s">
        <v>21541</v>
      </c>
      <c r="E1475" s="427"/>
      <c r="F1475" s="427" t="s">
        <v>12606</v>
      </c>
      <c r="G1475" s="423" t="s">
        <v>21542</v>
      </c>
      <c r="H1475" s="467" t="s">
        <v>8559</v>
      </c>
      <c r="I1475" s="427">
        <v>3</v>
      </c>
      <c r="J1475" s="423">
        <v>17</v>
      </c>
      <c r="K1475" s="423">
        <v>2</v>
      </c>
      <c r="L1475" s="447">
        <v>-0.82352941176470595</v>
      </c>
      <c r="M1475" s="427">
        <v>21</v>
      </c>
      <c r="N1475" s="423">
        <v>42</v>
      </c>
      <c r="O1475" s="423">
        <v>24</v>
      </c>
      <c r="P1475" s="447">
        <v>-0.5</v>
      </c>
    </row>
    <row r="1476" spans="1:16" s="63" customFormat="1" ht="12" x14ac:dyDescent="0.2">
      <c r="A1476" s="427" t="s">
        <v>12549</v>
      </c>
      <c r="B1476" s="423"/>
      <c r="C1476" s="423" t="s">
        <v>257</v>
      </c>
      <c r="D1476" s="423" t="s">
        <v>16152</v>
      </c>
      <c r="E1476" s="427"/>
      <c r="F1476" s="427" t="s">
        <v>12548</v>
      </c>
      <c r="G1476" s="423" t="s">
        <v>18165</v>
      </c>
      <c r="H1476" s="467" t="s">
        <v>8559</v>
      </c>
      <c r="I1476" s="427">
        <v>3</v>
      </c>
      <c r="J1476" s="423">
        <v>2</v>
      </c>
      <c r="K1476" s="423">
        <v>3</v>
      </c>
      <c r="L1476" s="447">
        <v>0.5</v>
      </c>
      <c r="M1476" s="427">
        <v>19</v>
      </c>
      <c r="N1476" s="423">
        <v>26</v>
      </c>
      <c r="O1476" s="423">
        <v>7</v>
      </c>
      <c r="P1476" s="447">
        <v>-0.269230769230769</v>
      </c>
    </row>
    <row r="1477" spans="1:16" s="63" customFormat="1" ht="12" x14ac:dyDescent="0.2">
      <c r="A1477" s="427" t="s">
        <v>12316</v>
      </c>
      <c r="B1477" s="423" t="s">
        <v>12315</v>
      </c>
      <c r="C1477" s="423" t="s">
        <v>14925</v>
      </c>
      <c r="D1477" s="423" t="s">
        <v>20804</v>
      </c>
      <c r="E1477" s="427" t="s">
        <v>12314</v>
      </c>
      <c r="F1477" s="427"/>
      <c r="G1477" s="423" t="s">
        <v>19150</v>
      </c>
      <c r="H1477" s="467" t="s">
        <v>8559</v>
      </c>
      <c r="I1477" s="427">
        <v>3</v>
      </c>
      <c r="J1477" s="423">
        <v>3</v>
      </c>
      <c r="K1477" s="423">
        <v>0</v>
      </c>
      <c r="L1477" s="447">
        <v>0</v>
      </c>
      <c r="M1477" s="427">
        <v>215</v>
      </c>
      <c r="N1477" s="423">
        <v>249</v>
      </c>
      <c r="O1477" s="423">
        <v>164</v>
      </c>
      <c r="P1477" s="447">
        <v>-0.13654618473895599</v>
      </c>
    </row>
    <row r="1478" spans="1:16" s="63" customFormat="1" ht="12" x14ac:dyDescent="0.2">
      <c r="A1478" s="427" t="s">
        <v>12091</v>
      </c>
      <c r="B1478" s="423" t="s">
        <v>10228</v>
      </c>
      <c r="C1478" s="423" t="s">
        <v>371</v>
      </c>
      <c r="D1478" s="423" t="s">
        <v>20929</v>
      </c>
      <c r="E1478" s="427" t="s">
        <v>12090</v>
      </c>
      <c r="F1478" s="427"/>
      <c r="G1478" s="423" t="s">
        <v>19293</v>
      </c>
      <c r="H1478" s="467" t="s">
        <v>8559</v>
      </c>
      <c r="I1478" s="427">
        <v>3</v>
      </c>
      <c r="J1478" s="423">
        <v>25</v>
      </c>
      <c r="K1478" s="423">
        <v>104</v>
      </c>
      <c r="L1478" s="447">
        <v>-0.88</v>
      </c>
      <c r="M1478" s="427">
        <v>337</v>
      </c>
      <c r="N1478" s="423">
        <v>448</v>
      </c>
      <c r="O1478" s="423">
        <v>345</v>
      </c>
      <c r="P1478" s="447">
        <v>-0.24776785714285701</v>
      </c>
    </row>
    <row r="1479" spans="1:16" s="63" customFormat="1" ht="12" x14ac:dyDescent="0.2">
      <c r="A1479" s="427" t="s">
        <v>13884</v>
      </c>
      <c r="B1479" s="423" t="s">
        <v>13883</v>
      </c>
      <c r="C1479" s="423" t="s">
        <v>372</v>
      </c>
      <c r="D1479" s="423" t="s">
        <v>19978</v>
      </c>
      <c r="E1479" s="427" t="s">
        <v>13882</v>
      </c>
      <c r="F1479" s="427"/>
      <c r="G1479" s="423" t="s">
        <v>18618</v>
      </c>
      <c r="H1479" s="467" t="s">
        <v>8559</v>
      </c>
      <c r="I1479" s="427">
        <v>3</v>
      </c>
      <c r="J1479" s="423">
        <v>4</v>
      </c>
      <c r="K1479" s="423">
        <v>6</v>
      </c>
      <c r="L1479" s="447">
        <v>-0.25</v>
      </c>
      <c r="M1479" s="427">
        <v>10</v>
      </c>
      <c r="N1479" s="423">
        <v>18</v>
      </c>
      <c r="O1479" s="423">
        <v>5</v>
      </c>
      <c r="P1479" s="447">
        <v>-0.44444444444444398</v>
      </c>
    </row>
    <row r="1480" spans="1:16" s="63" customFormat="1" ht="12" x14ac:dyDescent="0.2">
      <c r="A1480" s="427" t="s">
        <v>11732</v>
      </c>
      <c r="B1480" s="423" t="s">
        <v>11559</v>
      </c>
      <c r="C1480" s="423" t="s">
        <v>249</v>
      </c>
      <c r="D1480" s="423" t="s">
        <v>18193</v>
      </c>
      <c r="E1480" s="427" t="s">
        <v>11731</v>
      </c>
      <c r="F1480" s="427"/>
      <c r="G1480" s="423" t="s">
        <v>18151</v>
      </c>
      <c r="H1480" s="467" t="s">
        <v>8559</v>
      </c>
      <c r="I1480" s="427">
        <v>3</v>
      </c>
      <c r="J1480" s="423">
        <v>2</v>
      </c>
      <c r="K1480" s="423">
        <v>0</v>
      </c>
      <c r="L1480" s="447">
        <v>0.5</v>
      </c>
      <c r="M1480" s="427">
        <v>584</v>
      </c>
      <c r="N1480" s="423">
        <v>266</v>
      </c>
      <c r="O1480" s="423">
        <v>325</v>
      </c>
      <c r="P1480" s="447">
        <v>1.19548872180451</v>
      </c>
    </row>
    <row r="1481" spans="1:16" s="63" customFormat="1" ht="12" x14ac:dyDescent="0.2">
      <c r="A1481" s="427" t="s">
        <v>11327</v>
      </c>
      <c r="B1481" s="423"/>
      <c r="C1481" s="423" t="s">
        <v>487</v>
      </c>
      <c r="D1481" s="423" t="s">
        <v>17043</v>
      </c>
      <c r="E1481" s="427"/>
      <c r="F1481" s="427" t="s">
        <v>11326</v>
      </c>
      <c r="G1481" s="423" t="s">
        <v>9068</v>
      </c>
      <c r="H1481" s="467" t="s">
        <v>8559</v>
      </c>
      <c r="I1481" s="427">
        <v>3</v>
      </c>
      <c r="J1481" s="423">
        <v>57</v>
      </c>
      <c r="K1481" s="423">
        <v>49</v>
      </c>
      <c r="L1481" s="447">
        <v>-0.94736842105263197</v>
      </c>
      <c r="M1481" s="427">
        <v>3</v>
      </c>
      <c r="N1481" s="423">
        <v>4</v>
      </c>
      <c r="O1481" s="423">
        <v>3</v>
      </c>
      <c r="P1481" s="447">
        <v>-0.25</v>
      </c>
    </row>
    <row r="1482" spans="1:16" s="63" customFormat="1" ht="12" x14ac:dyDescent="0.2">
      <c r="A1482" s="427" t="s">
        <v>10963</v>
      </c>
      <c r="B1482" s="423"/>
      <c r="C1482" s="423" t="s">
        <v>254</v>
      </c>
      <c r="D1482" s="423" t="s">
        <v>17045</v>
      </c>
      <c r="E1482" s="427"/>
      <c r="F1482" s="427" t="s">
        <v>10962</v>
      </c>
      <c r="G1482" s="423" t="s">
        <v>18141</v>
      </c>
      <c r="H1482" s="467" t="s">
        <v>8559</v>
      </c>
      <c r="I1482" s="427">
        <v>3</v>
      </c>
      <c r="J1482" s="423">
        <v>6</v>
      </c>
      <c r="K1482" s="423">
        <v>8</v>
      </c>
      <c r="L1482" s="447">
        <v>-0.5</v>
      </c>
      <c r="M1482" s="427">
        <v>42</v>
      </c>
      <c r="N1482" s="423">
        <v>33</v>
      </c>
      <c r="O1482" s="423">
        <v>29</v>
      </c>
      <c r="P1482" s="447">
        <v>0.27272727272727298</v>
      </c>
    </row>
    <row r="1483" spans="1:16" s="63" customFormat="1" ht="12" x14ac:dyDescent="0.2">
      <c r="A1483" s="427" t="s">
        <v>10770</v>
      </c>
      <c r="B1483" s="423"/>
      <c r="C1483" s="423" t="s">
        <v>252</v>
      </c>
      <c r="D1483" s="423" t="s">
        <v>18820</v>
      </c>
      <c r="E1483" s="427"/>
      <c r="F1483" s="427" t="s">
        <v>10769</v>
      </c>
      <c r="G1483" s="423" t="s">
        <v>18218</v>
      </c>
      <c r="H1483" s="467" t="s">
        <v>8559</v>
      </c>
      <c r="I1483" s="427">
        <v>3</v>
      </c>
      <c r="J1483" s="423">
        <v>3</v>
      </c>
      <c r="K1483" s="423">
        <v>3</v>
      </c>
      <c r="L1483" s="447">
        <v>0</v>
      </c>
      <c r="M1483" s="427">
        <v>455</v>
      </c>
      <c r="N1483" s="423">
        <v>453</v>
      </c>
      <c r="O1483" s="423">
        <v>303</v>
      </c>
      <c r="P1483" s="447">
        <v>4.4150110375276198E-3</v>
      </c>
    </row>
    <row r="1484" spans="1:16" s="63" customFormat="1" ht="12" x14ac:dyDescent="0.2">
      <c r="A1484" s="427" t="s">
        <v>12917</v>
      </c>
      <c r="B1484" s="423"/>
      <c r="C1484" s="423" t="s">
        <v>253</v>
      </c>
      <c r="D1484" s="423" t="s">
        <v>18142</v>
      </c>
      <c r="E1484" s="427"/>
      <c r="F1484" s="427" t="s">
        <v>12916</v>
      </c>
      <c r="G1484" s="423" t="s">
        <v>208</v>
      </c>
      <c r="H1484" s="467" t="s">
        <v>8559</v>
      </c>
      <c r="I1484" s="427">
        <v>2</v>
      </c>
      <c r="J1484" s="423">
        <v>0</v>
      </c>
      <c r="K1484" s="423">
        <v>0</v>
      </c>
      <c r="L1484" s="447">
        <v>0</v>
      </c>
      <c r="M1484" s="427">
        <v>5</v>
      </c>
      <c r="N1484" s="423">
        <v>6</v>
      </c>
      <c r="O1484" s="423">
        <v>2</v>
      </c>
      <c r="P1484" s="447">
        <v>-0.16666666666666699</v>
      </c>
    </row>
    <row r="1485" spans="1:16" s="63" customFormat="1" ht="12" x14ac:dyDescent="0.2">
      <c r="A1485" s="427" t="s">
        <v>12809</v>
      </c>
      <c r="B1485" s="423"/>
      <c r="C1485" s="423" t="s">
        <v>487</v>
      </c>
      <c r="D1485" s="423" t="s">
        <v>18472</v>
      </c>
      <c r="E1485" s="427"/>
      <c r="F1485" s="427" t="s">
        <v>12808</v>
      </c>
      <c r="G1485" s="423" t="s">
        <v>18151</v>
      </c>
      <c r="H1485" s="467" t="s">
        <v>8559</v>
      </c>
      <c r="I1485" s="427">
        <v>2</v>
      </c>
      <c r="J1485" s="423">
        <v>28</v>
      </c>
      <c r="K1485" s="423">
        <v>24</v>
      </c>
      <c r="L1485" s="447">
        <v>-0.92857142857142905</v>
      </c>
      <c r="M1485" s="427">
        <v>2</v>
      </c>
      <c r="N1485" s="423">
        <v>6</v>
      </c>
      <c r="O1485" s="423">
        <v>3</v>
      </c>
      <c r="P1485" s="447">
        <v>-0.66666666666666696</v>
      </c>
    </row>
    <row r="1486" spans="1:16" s="63" customFormat="1" ht="12" x14ac:dyDescent="0.2">
      <c r="A1486" s="427" t="s">
        <v>12595</v>
      </c>
      <c r="B1486" s="423"/>
      <c r="C1486" s="423" t="s">
        <v>254</v>
      </c>
      <c r="D1486" s="423" t="s">
        <v>17317</v>
      </c>
      <c r="E1486" s="427"/>
      <c r="F1486" s="427" t="s">
        <v>12594</v>
      </c>
      <c r="G1486" s="423" t="s">
        <v>200</v>
      </c>
      <c r="H1486" s="467" t="s">
        <v>8559</v>
      </c>
      <c r="I1486" s="427">
        <v>2</v>
      </c>
      <c r="J1486" s="423">
        <v>0</v>
      </c>
      <c r="K1486" s="423">
        <v>1</v>
      </c>
      <c r="L1486" s="447">
        <v>0</v>
      </c>
      <c r="M1486" s="427">
        <v>4</v>
      </c>
      <c r="N1486" s="423">
        <v>5</v>
      </c>
      <c r="O1486" s="423">
        <v>3</v>
      </c>
      <c r="P1486" s="447">
        <v>-0.2</v>
      </c>
    </row>
    <row r="1487" spans="1:16" s="63" customFormat="1" ht="12" x14ac:dyDescent="0.2">
      <c r="A1487" s="427" t="s">
        <v>12521</v>
      </c>
      <c r="B1487" s="423"/>
      <c r="C1487" s="423" t="s">
        <v>250</v>
      </c>
      <c r="D1487" s="423" t="s">
        <v>17159</v>
      </c>
      <c r="E1487" s="427"/>
      <c r="F1487" s="427" t="s">
        <v>12520</v>
      </c>
      <c r="G1487" s="423" t="s">
        <v>17160</v>
      </c>
      <c r="H1487" s="467" t="s">
        <v>8559</v>
      </c>
      <c r="I1487" s="457">
        <v>2</v>
      </c>
      <c r="J1487" s="458">
        <v>1</v>
      </c>
      <c r="K1487" s="458">
        <v>2</v>
      </c>
      <c r="L1487" s="460">
        <v>1</v>
      </c>
      <c r="M1487" s="457">
        <v>12</v>
      </c>
      <c r="N1487" s="458">
        <v>12</v>
      </c>
      <c r="O1487" s="458">
        <v>8</v>
      </c>
      <c r="P1487" s="462">
        <v>0</v>
      </c>
    </row>
    <row r="1488" spans="1:16" s="63" customFormat="1" ht="12" x14ac:dyDescent="0.2">
      <c r="A1488" s="427" t="s">
        <v>12507</v>
      </c>
      <c r="B1488" s="423" t="s">
        <v>9748</v>
      </c>
      <c r="C1488" s="423" t="s">
        <v>14925</v>
      </c>
      <c r="D1488" s="423" t="s">
        <v>18492</v>
      </c>
      <c r="E1488" s="427" t="s">
        <v>12506</v>
      </c>
      <c r="F1488" s="427"/>
      <c r="G1488" s="423" t="s">
        <v>18493</v>
      </c>
      <c r="H1488" s="467" t="s">
        <v>8559</v>
      </c>
      <c r="I1488" s="427">
        <v>2</v>
      </c>
      <c r="J1488" s="423">
        <v>1</v>
      </c>
      <c r="K1488" s="423">
        <v>1</v>
      </c>
      <c r="L1488" s="447">
        <v>1</v>
      </c>
      <c r="M1488" s="427">
        <v>39</v>
      </c>
      <c r="N1488" s="423">
        <v>47</v>
      </c>
      <c r="O1488" s="423">
        <v>32</v>
      </c>
      <c r="P1488" s="447">
        <v>-0.170212765957447</v>
      </c>
    </row>
    <row r="1489" spans="1:16" s="63" customFormat="1" ht="12" x14ac:dyDescent="0.2">
      <c r="A1489" s="427" t="s">
        <v>13152</v>
      </c>
      <c r="B1489" s="423"/>
      <c r="C1489" s="423" t="s">
        <v>253</v>
      </c>
      <c r="D1489" s="423" t="s">
        <v>20543</v>
      </c>
      <c r="E1489" s="427"/>
      <c r="F1489" s="427" t="s">
        <v>13151</v>
      </c>
      <c r="G1489" s="423" t="s">
        <v>18735</v>
      </c>
      <c r="H1489" s="467" t="s">
        <v>8559</v>
      </c>
      <c r="I1489" s="427">
        <v>2</v>
      </c>
      <c r="J1489" s="423">
        <v>0</v>
      </c>
      <c r="K1489" s="423">
        <v>209</v>
      </c>
      <c r="L1489" s="447">
        <v>0</v>
      </c>
      <c r="M1489" s="427">
        <v>26</v>
      </c>
      <c r="N1489" s="423">
        <v>42</v>
      </c>
      <c r="O1489" s="423">
        <v>12</v>
      </c>
      <c r="P1489" s="447">
        <v>-0.38095238095238099</v>
      </c>
    </row>
    <row r="1490" spans="1:16" s="63" customFormat="1" ht="12" x14ac:dyDescent="0.2">
      <c r="A1490" s="427" t="s">
        <v>12277</v>
      </c>
      <c r="B1490" s="423" t="s">
        <v>10146</v>
      </c>
      <c r="C1490" s="423" t="s">
        <v>251</v>
      </c>
      <c r="D1490" s="423" t="s">
        <v>18529</v>
      </c>
      <c r="E1490" s="427" t="s">
        <v>12276</v>
      </c>
      <c r="F1490" s="427"/>
      <c r="G1490" s="423" t="s">
        <v>19247</v>
      </c>
      <c r="H1490" s="467" t="s">
        <v>8559</v>
      </c>
      <c r="I1490" s="427">
        <v>2</v>
      </c>
      <c r="J1490" s="423">
        <v>3</v>
      </c>
      <c r="K1490" s="423">
        <v>0</v>
      </c>
      <c r="L1490" s="447">
        <v>-0.33333333333333298</v>
      </c>
      <c r="M1490" s="427">
        <v>181</v>
      </c>
      <c r="N1490" s="423">
        <v>156</v>
      </c>
      <c r="O1490" s="423">
        <v>104</v>
      </c>
      <c r="P1490" s="447">
        <v>0.16025641025640999</v>
      </c>
    </row>
    <row r="1491" spans="1:16" s="63" customFormat="1" ht="12" x14ac:dyDescent="0.2">
      <c r="A1491" s="427" t="s">
        <v>12201</v>
      </c>
      <c r="B1491" s="423" t="s">
        <v>9645</v>
      </c>
      <c r="C1491" s="423" t="s">
        <v>371</v>
      </c>
      <c r="D1491" s="423" t="s">
        <v>21604</v>
      </c>
      <c r="E1491" s="427" t="s">
        <v>12200</v>
      </c>
      <c r="F1491" s="427"/>
      <c r="G1491" s="423" t="s">
        <v>20873</v>
      </c>
      <c r="H1491" s="467" t="s">
        <v>8559</v>
      </c>
      <c r="I1491" s="427">
        <v>2</v>
      </c>
      <c r="J1491" s="423">
        <v>0</v>
      </c>
      <c r="K1491" s="423">
        <v>0</v>
      </c>
      <c r="L1491" s="447">
        <v>0</v>
      </c>
      <c r="M1491" s="427">
        <v>12</v>
      </c>
      <c r="N1491" s="423">
        <v>8</v>
      </c>
      <c r="O1491" s="423">
        <v>7</v>
      </c>
      <c r="P1491" s="447">
        <v>0.5</v>
      </c>
    </row>
    <row r="1492" spans="1:16" s="63" customFormat="1" ht="12" x14ac:dyDescent="0.2">
      <c r="A1492" s="427" t="s">
        <v>11962</v>
      </c>
      <c r="B1492" s="423"/>
      <c r="C1492" s="423" t="s">
        <v>14925</v>
      </c>
      <c r="D1492" s="423" t="s">
        <v>17725</v>
      </c>
      <c r="E1492" s="427"/>
      <c r="F1492" s="427" t="s">
        <v>11961</v>
      </c>
      <c r="G1492" s="423" t="s">
        <v>17726</v>
      </c>
      <c r="H1492" s="467" t="s">
        <v>8559</v>
      </c>
      <c r="I1492" s="427">
        <v>2</v>
      </c>
      <c r="J1492" s="423">
        <v>0</v>
      </c>
      <c r="K1492" s="423">
        <v>1</v>
      </c>
      <c r="L1492" s="447">
        <v>0</v>
      </c>
      <c r="M1492" s="427">
        <v>185</v>
      </c>
      <c r="N1492" s="423">
        <v>206</v>
      </c>
      <c r="O1492" s="423">
        <v>141</v>
      </c>
      <c r="P1492" s="447">
        <v>-0.101941747572815</v>
      </c>
    </row>
    <row r="1493" spans="1:16" s="63" customFormat="1" ht="12" x14ac:dyDescent="0.2">
      <c r="A1493" s="427" t="s">
        <v>17918</v>
      </c>
      <c r="B1493" s="423"/>
      <c r="C1493" s="423" t="s">
        <v>252</v>
      </c>
      <c r="D1493" s="423" t="s">
        <v>8741</v>
      </c>
      <c r="E1493" s="427"/>
      <c r="F1493" s="427" t="s">
        <v>17919</v>
      </c>
      <c r="G1493" s="423" t="s">
        <v>213</v>
      </c>
      <c r="H1493" s="467" t="s">
        <v>8559</v>
      </c>
      <c r="I1493" s="427">
        <v>2</v>
      </c>
      <c r="J1493" s="423">
        <v>0</v>
      </c>
      <c r="K1493" s="423">
        <v>1</v>
      </c>
      <c r="L1493" s="447">
        <v>0</v>
      </c>
      <c r="M1493" s="427">
        <v>10</v>
      </c>
      <c r="N1493" s="423">
        <v>9</v>
      </c>
      <c r="O1493" s="423">
        <v>3</v>
      </c>
      <c r="P1493" s="447">
        <v>0.11111111111111099</v>
      </c>
    </row>
    <row r="1494" spans="1:16" s="63" customFormat="1" ht="12" x14ac:dyDescent="0.2">
      <c r="A1494" s="427" t="s">
        <v>14056</v>
      </c>
      <c r="B1494" s="423" t="s">
        <v>9684</v>
      </c>
      <c r="C1494" s="423" t="s">
        <v>255</v>
      </c>
      <c r="D1494" s="423" t="s">
        <v>18604</v>
      </c>
      <c r="E1494" s="427" t="s">
        <v>14055</v>
      </c>
      <c r="F1494" s="427"/>
      <c r="G1494" s="423" t="s">
        <v>19777</v>
      </c>
      <c r="H1494" s="467" t="s">
        <v>8559</v>
      </c>
      <c r="I1494" s="427">
        <v>2</v>
      </c>
      <c r="J1494" s="423">
        <v>12</v>
      </c>
      <c r="K1494" s="423">
        <v>12</v>
      </c>
      <c r="L1494" s="447">
        <v>-0.83333333333333304</v>
      </c>
      <c r="M1494" s="427">
        <v>148</v>
      </c>
      <c r="N1494" s="423">
        <v>155</v>
      </c>
      <c r="O1494" s="423">
        <v>85</v>
      </c>
      <c r="P1494" s="447">
        <v>-4.5161290322580698E-2</v>
      </c>
    </row>
    <row r="1495" spans="1:16" s="63" customFormat="1" ht="12" x14ac:dyDescent="0.2">
      <c r="A1495" s="427" t="s">
        <v>11788</v>
      </c>
      <c r="B1495" s="423" t="s">
        <v>11778</v>
      </c>
      <c r="C1495" s="423" t="s">
        <v>372</v>
      </c>
      <c r="D1495" s="423" t="s">
        <v>20999</v>
      </c>
      <c r="E1495" s="427" t="s">
        <v>11787</v>
      </c>
      <c r="F1495" s="427"/>
      <c r="G1495" s="423" t="s">
        <v>19232</v>
      </c>
      <c r="H1495" s="467" t="s">
        <v>8559</v>
      </c>
      <c r="I1495" s="427">
        <v>2</v>
      </c>
      <c r="J1495" s="423">
        <v>0</v>
      </c>
      <c r="K1495" s="423">
        <v>18</v>
      </c>
      <c r="L1495" s="447">
        <v>0</v>
      </c>
      <c r="M1495" s="427">
        <v>391</v>
      </c>
      <c r="N1495" s="423">
        <v>324</v>
      </c>
      <c r="O1495" s="423">
        <v>370</v>
      </c>
      <c r="P1495" s="447">
        <v>0.20679012345678999</v>
      </c>
    </row>
    <row r="1496" spans="1:16" s="63" customFormat="1" ht="12" x14ac:dyDescent="0.2">
      <c r="A1496" s="427" t="s">
        <v>11751</v>
      </c>
      <c r="B1496" s="423" t="s">
        <v>11682</v>
      </c>
      <c r="C1496" s="423" t="s">
        <v>249</v>
      </c>
      <c r="D1496" s="423" t="s">
        <v>20175</v>
      </c>
      <c r="E1496" s="427" t="s">
        <v>11750</v>
      </c>
      <c r="F1496" s="427"/>
      <c r="G1496" s="423" t="s">
        <v>18151</v>
      </c>
      <c r="H1496" s="467" t="s">
        <v>8559</v>
      </c>
      <c r="I1496" s="427">
        <v>2</v>
      </c>
      <c r="J1496" s="423">
        <v>1</v>
      </c>
      <c r="K1496" s="423">
        <v>4</v>
      </c>
      <c r="L1496" s="447">
        <v>1</v>
      </c>
      <c r="M1496" s="427">
        <v>22</v>
      </c>
      <c r="N1496" s="423">
        <v>35</v>
      </c>
      <c r="O1496" s="423">
        <v>28</v>
      </c>
      <c r="P1496" s="447">
        <v>-0.371428571428571</v>
      </c>
    </row>
    <row r="1497" spans="1:16" s="63" customFormat="1" ht="12" x14ac:dyDescent="0.2">
      <c r="A1497" s="427" t="s">
        <v>11587</v>
      </c>
      <c r="B1497" s="423" t="s">
        <v>11586</v>
      </c>
      <c r="C1497" s="423" t="s">
        <v>255</v>
      </c>
      <c r="D1497" s="423" t="s">
        <v>21066</v>
      </c>
      <c r="E1497" s="427" t="s">
        <v>11585</v>
      </c>
      <c r="F1497" s="427"/>
      <c r="G1497" s="423" t="s">
        <v>21067</v>
      </c>
      <c r="H1497" s="467" t="s">
        <v>8559</v>
      </c>
      <c r="I1497" s="427">
        <v>2</v>
      </c>
      <c r="J1497" s="423">
        <v>5</v>
      </c>
      <c r="K1497" s="423">
        <v>2</v>
      </c>
      <c r="L1497" s="447">
        <v>-0.6</v>
      </c>
      <c r="M1497" s="427">
        <v>847</v>
      </c>
      <c r="N1497" s="423">
        <v>781</v>
      </c>
      <c r="O1497" s="423">
        <v>436</v>
      </c>
      <c r="P1497" s="447">
        <v>8.4507042253521195E-2</v>
      </c>
    </row>
    <row r="1498" spans="1:16" s="63" customFormat="1" ht="12" x14ac:dyDescent="0.2">
      <c r="A1498" s="427" t="s">
        <v>11118</v>
      </c>
      <c r="B1498" s="423"/>
      <c r="C1498" s="423" t="s">
        <v>14925</v>
      </c>
      <c r="D1498" s="423" t="s">
        <v>19040</v>
      </c>
      <c r="E1498" s="427"/>
      <c r="F1498" s="427" t="s">
        <v>11117</v>
      </c>
      <c r="G1498" s="423" t="s">
        <v>19341</v>
      </c>
      <c r="H1498" s="467" t="s">
        <v>8559</v>
      </c>
      <c r="I1498" s="427">
        <v>2</v>
      </c>
      <c r="J1498" s="423">
        <v>0</v>
      </c>
      <c r="K1498" s="423">
        <v>0</v>
      </c>
      <c r="L1498" s="447">
        <v>0</v>
      </c>
      <c r="M1498" s="427">
        <v>146</v>
      </c>
      <c r="N1498" s="423">
        <v>62</v>
      </c>
      <c r="O1498" s="423">
        <v>39</v>
      </c>
      <c r="P1498" s="447">
        <v>1.3548387096774199</v>
      </c>
    </row>
    <row r="1499" spans="1:16" s="63" customFormat="1" ht="12" x14ac:dyDescent="0.2">
      <c r="A1499" s="427" t="s">
        <v>17238</v>
      </c>
      <c r="B1499" s="423"/>
      <c r="C1499" s="423" t="s">
        <v>252</v>
      </c>
      <c r="D1499" s="423" t="s">
        <v>17665</v>
      </c>
      <c r="E1499" s="427" t="s">
        <v>17239</v>
      </c>
      <c r="F1499" s="427"/>
      <c r="G1499" s="423" t="s">
        <v>213</v>
      </c>
      <c r="H1499" s="467" t="s">
        <v>8559</v>
      </c>
      <c r="I1499" s="427">
        <v>2</v>
      </c>
      <c r="J1499" s="423">
        <v>1</v>
      </c>
      <c r="K1499" s="423">
        <v>0</v>
      </c>
      <c r="L1499" s="447">
        <v>1</v>
      </c>
      <c r="M1499" s="427">
        <v>14</v>
      </c>
      <c r="N1499" s="423">
        <v>9</v>
      </c>
      <c r="O1499" s="423">
        <v>5</v>
      </c>
      <c r="P1499" s="447">
        <v>0.55555555555555602</v>
      </c>
    </row>
    <row r="1500" spans="1:16" s="63" customFormat="1" ht="12" x14ac:dyDescent="0.2">
      <c r="A1500" s="427" t="s">
        <v>10754</v>
      </c>
      <c r="B1500" s="423"/>
      <c r="C1500" s="423" t="s">
        <v>14925</v>
      </c>
      <c r="D1500" s="423" t="s">
        <v>8788</v>
      </c>
      <c r="E1500" s="427"/>
      <c r="F1500" s="427" t="s">
        <v>10753</v>
      </c>
      <c r="G1500" s="423" t="s">
        <v>223</v>
      </c>
      <c r="H1500" s="467" t="s">
        <v>8559</v>
      </c>
      <c r="I1500" s="427">
        <v>2</v>
      </c>
      <c r="J1500" s="423">
        <v>1</v>
      </c>
      <c r="K1500" s="423">
        <v>2</v>
      </c>
      <c r="L1500" s="447">
        <v>1</v>
      </c>
      <c r="M1500" s="427">
        <v>2</v>
      </c>
      <c r="N1500" s="423">
        <v>2</v>
      </c>
      <c r="O1500" s="423">
        <v>0</v>
      </c>
      <c r="P1500" s="447">
        <v>0</v>
      </c>
    </row>
    <row r="1501" spans="1:16" s="63" customFormat="1" ht="12" x14ac:dyDescent="0.2">
      <c r="A1501" s="427" t="s">
        <v>10663</v>
      </c>
      <c r="B1501" s="423"/>
      <c r="C1501" s="423" t="s">
        <v>257</v>
      </c>
      <c r="D1501" s="423" t="s">
        <v>21195</v>
      </c>
      <c r="E1501" s="427"/>
      <c r="F1501" s="427" t="s">
        <v>10662</v>
      </c>
      <c r="G1501" s="423" t="s">
        <v>21196</v>
      </c>
      <c r="H1501" s="467" t="s">
        <v>8559</v>
      </c>
      <c r="I1501" s="427">
        <v>2</v>
      </c>
      <c r="J1501" s="423">
        <v>13</v>
      </c>
      <c r="K1501" s="423">
        <v>0</v>
      </c>
      <c r="L1501" s="447">
        <v>-0.84615384615384603</v>
      </c>
      <c r="M1501" s="427">
        <v>108</v>
      </c>
      <c r="N1501" s="423">
        <v>96</v>
      </c>
      <c r="O1501" s="423">
        <v>67</v>
      </c>
      <c r="P1501" s="447">
        <v>0.125</v>
      </c>
    </row>
    <row r="1502" spans="1:16" s="63" customFormat="1" ht="12" x14ac:dyDescent="0.2">
      <c r="A1502" s="427" t="s">
        <v>10540</v>
      </c>
      <c r="B1502" s="423"/>
      <c r="C1502" s="423" t="s">
        <v>249</v>
      </c>
      <c r="D1502" s="423" t="s">
        <v>21832</v>
      </c>
      <c r="E1502" s="427"/>
      <c r="F1502" s="427" t="s">
        <v>10539</v>
      </c>
      <c r="G1502" s="423" t="s">
        <v>8796</v>
      </c>
      <c r="H1502" s="467" t="s">
        <v>8559</v>
      </c>
      <c r="I1502" s="427">
        <v>2</v>
      </c>
      <c r="J1502" s="423">
        <v>5</v>
      </c>
      <c r="K1502" s="423">
        <v>0</v>
      </c>
      <c r="L1502" s="447">
        <v>-0.6</v>
      </c>
      <c r="M1502" s="427">
        <v>53</v>
      </c>
      <c r="N1502" s="423">
        <v>40</v>
      </c>
      <c r="O1502" s="423">
        <v>3</v>
      </c>
      <c r="P1502" s="447">
        <v>0.32500000000000001</v>
      </c>
    </row>
    <row r="1503" spans="1:16" s="63" customFormat="1" ht="12" x14ac:dyDescent="0.2">
      <c r="A1503" s="427" t="s">
        <v>12929</v>
      </c>
      <c r="B1503" s="423"/>
      <c r="C1503" s="423" t="s">
        <v>253</v>
      </c>
      <c r="D1503" s="423" t="s">
        <v>20532</v>
      </c>
      <c r="E1503" s="427"/>
      <c r="F1503" s="427" t="s">
        <v>12928</v>
      </c>
      <c r="G1503" s="423" t="s">
        <v>200</v>
      </c>
      <c r="H1503" s="467" t="s">
        <v>8389</v>
      </c>
      <c r="I1503" s="427">
        <v>1</v>
      </c>
      <c r="J1503" s="423">
        <v>0</v>
      </c>
      <c r="K1503" s="423">
        <v>0</v>
      </c>
      <c r="L1503" s="447">
        <v>0</v>
      </c>
      <c r="M1503" s="427">
        <v>33</v>
      </c>
      <c r="N1503" s="423">
        <v>38</v>
      </c>
      <c r="O1503" s="423">
        <v>12</v>
      </c>
      <c r="P1503" s="447">
        <v>-0.13157894736842099</v>
      </c>
    </row>
    <row r="1504" spans="1:16" s="63" customFormat="1" ht="12" x14ac:dyDescent="0.2">
      <c r="A1504" s="427" t="s">
        <v>12813</v>
      </c>
      <c r="B1504" s="423"/>
      <c r="C1504" s="423" t="s">
        <v>253</v>
      </c>
      <c r="D1504" s="423" t="s">
        <v>21526</v>
      </c>
      <c r="E1504" s="427"/>
      <c r="F1504" s="427" t="s">
        <v>12812</v>
      </c>
      <c r="G1504" s="423" t="s">
        <v>18388</v>
      </c>
      <c r="H1504" s="467" t="s">
        <v>8559</v>
      </c>
      <c r="I1504" s="427">
        <v>1</v>
      </c>
      <c r="J1504" s="423">
        <v>0</v>
      </c>
      <c r="K1504" s="423">
        <v>1</v>
      </c>
      <c r="L1504" s="447">
        <v>0</v>
      </c>
      <c r="M1504" s="427">
        <v>364</v>
      </c>
      <c r="N1504" s="423">
        <v>421</v>
      </c>
      <c r="O1504" s="423">
        <v>299</v>
      </c>
      <c r="P1504" s="447">
        <v>-0.13539192399049901</v>
      </c>
    </row>
    <row r="1505" spans="1:16" s="63" customFormat="1" ht="12" x14ac:dyDescent="0.2">
      <c r="A1505" s="427" t="s">
        <v>12746</v>
      </c>
      <c r="B1505" s="423"/>
      <c r="C1505" s="423" t="s">
        <v>259</v>
      </c>
      <c r="D1505" s="423" t="s">
        <v>18477</v>
      </c>
      <c r="E1505" s="427"/>
      <c r="F1505" s="427" t="s">
        <v>12745</v>
      </c>
      <c r="G1505" s="423" t="s">
        <v>19198</v>
      </c>
      <c r="H1505" s="467" t="s">
        <v>8559</v>
      </c>
      <c r="I1505" s="427">
        <v>1</v>
      </c>
      <c r="J1505" s="423">
        <v>3</v>
      </c>
      <c r="K1505" s="423">
        <v>0</v>
      </c>
      <c r="L1505" s="447">
        <v>-0.66666666666666696</v>
      </c>
      <c r="M1505" s="427">
        <v>22</v>
      </c>
      <c r="N1505" s="423">
        <v>29</v>
      </c>
      <c r="O1505" s="423">
        <v>14</v>
      </c>
      <c r="P1505" s="447">
        <v>-0.24137931034482801</v>
      </c>
    </row>
    <row r="1506" spans="1:16" s="63" customFormat="1" ht="12" x14ac:dyDescent="0.2">
      <c r="A1506" s="427" t="s">
        <v>12725</v>
      </c>
      <c r="B1506" s="423"/>
      <c r="C1506" s="423" t="s">
        <v>14925</v>
      </c>
      <c r="D1506" s="423" t="s">
        <v>19738</v>
      </c>
      <c r="E1506" s="427"/>
      <c r="F1506" s="427" t="s">
        <v>12724</v>
      </c>
      <c r="G1506" s="423" t="s">
        <v>19201</v>
      </c>
      <c r="H1506" s="467" t="s">
        <v>8559</v>
      </c>
      <c r="I1506" s="427">
        <v>1</v>
      </c>
      <c r="J1506" s="423">
        <v>0</v>
      </c>
      <c r="K1506" s="423">
        <v>0</v>
      </c>
      <c r="L1506" s="447">
        <v>0</v>
      </c>
      <c r="M1506" s="427">
        <v>165</v>
      </c>
      <c r="N1506" s="423">
        <v>165</v>
      </c>
      <c r="O1506" s="423">
        <v>100</v>
      </c>
      <c r="P1506" s="447">
        <v>0</v>
      </c>
    </row>
    <row r="1507" spans="1:16" s="63" customFormat="1" ht="12" x14ac:dyDescent="0.2">
      <c r="A1507" s="427" t="s">
        <v>12696</v>
      </c>
      <c r="B1507" s="423"/>
      <c r="C1507" s="423" t="s">
        <v>254</v>
      </c>
      <c r="D1507" s="423" t="s">
        <v>20775</v>
      </c>
      <c r="E1507" s="427"/>
      <c r="F1507" s="427" t="s">
        <v>12695</v>
      </c>
      <c r="G1507" s="423" t="s">
        <v>200</v>
      </c>
      <c r="H1507" s="467" t="s">
        <v>8559</v>
      </c>
      <c r="I1507" s="427">
        <v>1</v>
      </c>
      <c r="J1507" s="423">
        <v>3</v>
      </c>
      <c r="K1507" s="423">
        <v>0</v>
      </c>
      <c r="L1507" s="447">
        <v>-0.66666666666666696</v>
      </c>
      <c r="M1507" s="427">
        <v>2</v>
      </c>
      <c r="N1507" s="423">
        <v>3</v>
      </c>
      <c r="O1507" s="423">
        <v>0</v>
      </c>
      <c r="P1507" s="447">
        <v>-0.33333333333333298</v>
      </c>
    </row>
    <row r="1508" spans="1:16" s="63" customFormat="1" ht="12" x14ac:dyDescent="0.2">
      <c r="A1508" s="427" t="s">
        <v>12601</v>
      </c>
      <c r="B1508" s="423"/>
      <c r="C1508" s="423" t="s">
        <v>254</v>
      </c>
      <c r="D1508" s="423" t="s">
        <v>17317</v>
      </c>
      <c r="E1508" s="427"/>
      <c r="F1508" s="427" t="s">
        <v>12600</v>
      </c>
      <c r="G1508" s="423" t="s">
        <v>200</v>
      </c>
      <c r="H1508" s="467" t="s">
        <v>8559</v>
      </c>
      <c r="I1508" s="427">
        <v>1</v>
      </c>
      <c r="J1508" s="423">
        <v>0</v>
      </c>
      <c r="K1508" s="423">
        <v>1</v>
      </c>
      <c r="L1508" s="447">
        <v>0</v>
      </c>
      <c r="M1508" s="427">
        <v>91</v>
      </c>
      <c r="N1508" s="423">
        <v>95</v>
      </c>
      <c r="O1508" s="423">
        <v>109</v>
      </c>
      <c r="P1508" s="447">
        <v>-4.2105263157894798E-2</v>
      </c>
    </row>
    <row r="1509" spans="1:16" s="63" customFormat="1" ht="12" x14ac:dyDescent="0.2">
      <c r="A1509" s="427" t="s">
        <v>12551</v>
      </c>
      <c r="B1509" s="423"/>
      <c r="C1509" s="423" t="s">
        <v>14925</v>
      </c>
      <c r="D1509" s="423" t="s">
        <v>20542</v>
      </c>
      <c r="E1509" s="427"/>
      <c r="F1509" s="427" t="s">
        <v>12550</v>
      </c>
      <c r="G1509" s="423" t="s">
        <v>8796</v>
      </c>
      <c r="H1509" s="467" t="s">
        <v>8559</v>
      </c>
      <c r="I1509" s="427">
        <v>1</v>
      </c>
      <c r="J1509" s="423">
        <v>2</v>
      </c>
      <c r="K1509" s="423">
        <v>0</v>
      </c>
      <c r="L1509" s="447">
        <v>-0.5</v>
      </c>
      <c r="M1509" s="427">
        <v>114</v>
      </c>
      <c r="N1509" s="423">
        <v>130</v>
      </c>
      <c r="O1509" s="423">
        <v>78</v>
      </c>
      <c r="P1509" s="447">
        <v>-0.123076923076923</v>
      </c>
    </row>
    <row r="1510" spans="1:16" s="63" customFormat="1" ht="12" x14ac:dyDescent="0.2">
      <c r="A1510" s="427" t="s">
        <v>12465</v>
      </c>
      <c r="B1510" s="423"/>
      <c r="C1510" s="423" t="s">
        <v>252</v>
      </c>
      <c r="D1510" s="423" t="s">
        <v>20131</v>
      </c>
      <c r="E1510" s="427"/>
      <c r="F1510" s="427" t="s">
        <v>12464</v>
      </c>
      <c r="G1510" s="423" t="s">
        <v>20132</v>
      </c>
      <c r="H1510" s="467" t="s">
        <v>8559</v>
      </c>
      <c r="I1510" s="427">
        <v>1</v>
      </c>
      <c r="J1510" s="423">
        <v>4</v>
      </c>
      <c r="K1510" s="423">
        <v>3</v>
      </c>
      <c r="L1510" s="447">
        <v>-0.75</v>
      </c>
      <c r="M1510" s="427">
        <v>37</v>
      </c>
      <c r="N1510" s="423">
        <v>31</v>
      </c>
      <c r="O1510" s="423">
        <v>34</v>
      </c>
      <c r="P1510" s="447">
        <v>0.19354838709677399</v>
      </c>
    </row>
    <row r="1511" spans="1:16" s="63" customFormat="1" ht="12" x14ac:dyDescent="0.2">
      <c r="A1511" s="427" t="s">
        <v>12346</v>
      </c>
      <c r="B1511" s="423" t="s">
        <v>12345</v>
      </c>
      <c r="C1511" s="423" t="s">
        <v>251</v>
      </c>
      <c r="D1511" s="423" t="s">
        <v>20548</v>
      </c>
      <c r="E1511" s="427" t="s">
        <v>12344</v>
      </c>
      <c r="F1511" s="427"/>
      <c r="G1511" s="423" t="s">
        <v>20549</v>
      </c>
      <c r="H1511" s="467" t="s">
        <v>8559</v>
      </c>
      <c r="I1511" s="427">
        <v>1</v>
      </c>
      <c r="J1511" s="423">
        <v>0</v>
      </c>
      <c r="K1511" s="423">
        <v>0</v>
      </c>
      <c r="L1511" s="447">
        <v>0</v>
      </c>
      <c r="M1511" s="427">
        <v>1234</v>
      </c>
      <c r="N1511" s="423">
        <v>1108</v>
      </c>
      <c r="O1511" s="423">
        <v>1101</v>
      </c>
      <c r="P1511" s="447">
        <v>0.11371841155234701</v>
      </c>
    </row>
    <row r="1512" spans="1:16" s="63" customFormat="1" ht="12" x14ac:dyDescent="0.2">
      <c r="A1512" s="427" t="s">
        <v>13503</v>
      </c>
      <c r="B1512" s="423" t="s">
        <v>10146</v>
      </c>
      <c r="C1512" s="423" t="s">
        <v>251</v>
      </c>
      <c r="D1512" s="423" t="s">
        <v>21584</v>
      </c>
      <c r="E1512" s="427" t="s">
        <v>13502</v>
      </c>
      <c r="F1512" s="427"/>
      <c r="G1512" s="423" t="s">
        <v>20839</v>
      </c>
      <c r="H1512" s="467" t="s">
        <v>8559</v>
      </c>
      <c r="I1512" s="427">
        <v>1</v>
      </c>
      <c r="J1512" s="423">
        <v>4636</v>
      </c>
      <c r="K1512" s="423">
        <v>4376</v>
      </c>
      <c r="L1512" s="447">
        <v>-0.99978429680759295</v>
      </c>
      <c r="M1512" s="427">
        <v>1427</v>
      </c>
      <c r="N1512" s="423">
        <v>1858</v>
      </c>
      <c r="O1512" s="423">
        <v>1151</v>
      </c>
      <c r="P1512" s="447">
        <v>-0.231969860064586</v>
      </c>
    </row>
    <row r="1513" spans="1:16" s="63" customFormat="1" ht="12" x14ac:dyDescent="0.2">
      <c r="A1513" s="427" t="s">
        <v>12224</v>
      </c>
      <c r="B1513" s="423" t="s">
        <v>9800</v>
      </c>
      <c r="C1513" s="423" t="s">
        <v>371</v>
      </c>
      <c r="D1513" s="423" t="s">
        <v>18542</v>
      </c>
      <c r="E1513" s="427" t="s">
        <v>12223</v>
      </c>
      <c r="F1513" s="427"/>
      <c r="G1513" s="423" t="s">
        <v>19266</v>
      </c>
      <c r="H1513" s="467" t="s">
        <v>8559</v>
      </c>
      <c r="I1513" s="427">
        <v>1</v>
      </c>
      <c r="J1513" s="423">
        <v>3</v>
      </c>
      <c r="K1513" s="423">
        <v>27</v>
      </c>
      <c r="L1513" s="447">
        <v>-0.66666666666666696</v>
      </c>
      <c r="M1513" s="427">
        <v>109</v>
      </c>
      <c r="N1513" s="423">
        <v>108</v>
      </c>
      <c r="O1513" s="423">
        <v>99</v>
      </c>
      <c r="P1513" s="447">
        <v>9.2592592592593004E-3</v>
      </c>
    </row>
    <row r="1514" spans="1:16" s="63" customFormat="1" ht="12" x14ac:dyDescent="0.2">
      <c r="A1514" s="427" t="s">
        <v>12116</v>
      </c>
      <c r="B1514" s="423" t="s">
        <v>9343</v>
      </c>
      <c r="C1514" s="423" t="s">
        <v>252</v>
      </c>
      <c r="D1514" s="423" t="s">
        <v>8741</v>
      </c>
      <c r="E1514" s="427" t="s">
        <v>12115</v>
      </c>
      <c r="F1514" s="427"/>
      <c r="G1514" s="423" t="s">
        <v>213</v>
      </c>
      <c r="H1514" s="467" t="s">
        <v>8559</v>
      </c>
      <c r="I1514" s="427">
        <v>1</v>
      </c>
      <c r="J1514" s="423">
        <v>0</v>
      </c>
      <c r="K1514" s="423">
        <v>0</v>
      </c>
      <c r="L1514" s="447">
        <v>0</v>
      </c>
      <c r="M1514" s="427">
        <v>3</v>
      </c>
      <c r="N1514" s="423">
        <v>3</v>
      </c>
      <c r="O1514" s="423">
        <v>10</v>
      </c>
      <c r="P1514" s="447">
        <v>0</v>
      </c>
    </row>
    <row r="1515" spans="1:16" s="63" customFormat="1" ht="12" x14ac:dyDescent="0.2">
      <c r="A1515" s="427" t="s">
        <v>12114</v>
      </c>
      <c r="B1515" s="423"/>
      <c r="C1515" s="423" t="s">
        <v>259</v>
      </c>
      <c r="D1515" s="423" t="s">
        <v>20915</v>
      </c>
      <c r="E1515" s="427" t="s">
        <v>12113</v>
      </c>
      <c r="F1515" s="427"/>
      <c r="G1515" s="423" t="s">
        <v>20916</v>
      </c>
      <c r="H1515" s="467" t="s">
        <v>8559</v>
      </c>
      <c r="I1515" s="427">
        <v>1</v>
      </c>
      <c r="J1515" s="423">
        <v>2</v>
      </c>
      <c r="K1515" s="423">
        <v>1</v>
      </c>
      <c r="L1515" s="447">
        <v>-0.5</v>
      </c>
      <c r="M1515" s="427">
        <v>26</v>
      </c>
      <c r="N1515" s="423">
        <v>93</v>
      </c>
      <c r="O1515" s="423">
        <v>64</v>
      </c>
      <c r="P1515" s="447">
        <v>-0.72043010752688197</v>
      </c>
    </row>
    <row r="1516" spans="1:16" s="63" customFormat="1" ht="12" x14ac:dyDescent="0.2">
      <c r="A1516" s="427" t="s">
        <v>12110</v>
      </c>
      <c r="B1516" s="423" t="s">
        <v>12109</v>
      </c>
      <c r="C1516" s="423" t="s">
        <v>249</v>
      </c>
      <c r="D1516" s="423" t="s">
        <v>20918</v>
      </c>
      <c r="E1516" s="427" t="s">
        <v>12108</v>
      </c>
      <c r="F1516" s="427"/>
      <c r="G1516" s="423" t="s">
        <v>18178</v>
      </c>
      <c r="H1516" s="467" t="s">
        <v>8559</v>
      </c>
      <c r="I1516" s="427">
        <v>1</v>
      </c>
      <c r="J1516" s="423">
        <v>4</v>
      </c>
      <c r="K1516" s="423">
        <v>2</v>
      </c>
      <c r="L1516" s="447">
        <v>-0.75</v>
      </c>
      <c r="M1516" s="427">
        <v>300</v>
      </c>
      <c r="N1516" s="423">
        <v>299</v>
      </c>
      <c r="O1516" s="423">
        <v>205</v>
      </c>
      <c r="P1516" s="447">
        <v>3.3444816053511701E-3</v>
      </c>
    </row>
    <row r="1517" spans="1:16" s="63" customFormat="1" ht="12" x14ac:dyDescent="0.2">
      <c r="A1517" s="427" t="s">
        <v>12083</v>
      </c>
      <c r="B1517" s="423" t="s">
        <v>9445</v>
      </c>
      <c r="C1517" s="423" t="s">
        <v>371</v>
      </c>
      <c r="D1517" s="423" t="s">
        <v>19295</v>
      </c>
      <c r="E1517" s="427" t="s">
        <v>12082</v>
      </c>
      <c r="F1517" s="427"/>
      <c r="G1517" s="423" t="s">
        <v>19296</v>
      </c>
      <c r="H1517" s="467" t="s">
        <v>8559</v>
      </c>
      <c r="I1517" s="427">
        <v>1</v>
      </c>
      <c r="J1517" s="423">
        <v>2</v>
      </c>
      <c r="K1517" s="423">
        <v>2</v>
      </c>
      <c r="L1517" s="447">
        <v>-0.5</v>
      </c>
      <c r="M1517" s="427">
        <v>62</v>
      </c>
      <c r="N1517" s="423">
        <v>86</v>
      </c>
      <c r="O1517" s="423">
        <v>77</v>
      </c>
      <c r="P1517" s="447">
        <v>-0.27906976744186102</v>
      </c>
    </row>
    <row r="1518" spans="1:16" s="63" customFormat="1" ht="12" x14ac:dyDescent="0.2">
      <c r="A1518" s="427" t="s">
        <v>12067</v>
      </c>
      <c r="B1518" s="423"/>
      <c r="C1518" s="423" t="s">
        <v>371</v>
      </c>
      <c r="D1518" s="423" t="s">
        <v>18569</v>
      </c>
      <c r="E1518" s="427"/>
      <c r="F1518" s="427" t="s">
        <v>12066</v>
      </c>
      <c r="G1518" s="423" t="s">
        <v>18141</v>
      </c>
      <c r="H1518" s="467" t="s">
        <v>8559</v>
      </c>
      <c r="I1518" s="427">
        <v>1</v>
      </c>
      <c r="J1518" s="423">
        <v>11</v>
      </c>
      <c r="K1518" s="423">
        <v>0</v>
      </c>
      <c r="L1518" s="447">
        <v>-0.90909090909090895</v>
      </c>
      <c r="M1518" s="427">
        <v>20</v>
      </c>
      <c r="N1518" s="423">
        <v>4</v>
      </c>
      <c r="O1518" s="423">
        <v>3</v>
      </c>
      <c r="P1518" s="447">
        <v>4</v>
      </c>
    </row>
    <row r="1519" spans="1:16" s="63" customFormat="1" ht="12" x14ac:dyDescent="0.2">
      <c r="A1519" s="427" t="s">
        <v>13649</v>
      </c>
      <c r="B1519" s="423" t="s">
        <v>11619</v>
      </c>
      <c r="C1519" s="423" t="s">
        <v>372</v>
      </c>
      <c r="D1519" s="423" t="s">
        <v>17663</v>
      </c>
      <c r="E1519" s="427" t="s">
        <v>13648</v>
      </c>
      <c r="F1519" s="427"/>
      <c r="G1519" s="423" t="s">
        <v>19343</v>
      </c>
      <c r="H1519" s="467" t="s">
        <v>8559</v>
      </c>
      <c r="I1519" s="427">
        <v>1</v>
      </c>
      <c r="J1519" s="423">
        <v>1</v>
      </c>
      <c r="K1519" s="423">
        <v>1</v>
      </c>
      <c r="L1519" s="447">
        <v>0</v>
      </c>
      <c r="M1519" s="427">
        <v>360</v>
      </c>
      <c r="N1519" s="423">
        <v>308</v>
      </c>
      <c r="O1519" s="423">
        <v>226</v>
      </c>
      <c r="P1519" s="447">
        <v>0.168831168831169</v>
      </c>
    </row>
    <row r="1520" spans="1:16" s="63" customFormat="1" ht="12" x14ac:dyDescent="0.2">
      <c r="A1520" s="427" t="s">
        <v>11779</v>
      </c>
      <c r="B1520" s="423" t="s">
        <v>11778</v>
      </c>
      <c r="C1520" s="423" t="s">
        <v>372</v>
      </c>
      <c r="D1520" s="423" t="s">
        <v>18622</v>
      </c>
      <c r="E1520" s="427" t="s">
        <v>11777</v>
      </c>
      <c r="F1520" s="427"/>
      <c r="G1520" s="423" t="s">
        <v>19344</v>
      </c>
      <c r="H1520" s="467" t="s">
        <v>8559</v>
      </c>
      <c r="I1520" s="427">
        <v>1</v>
      </c>
      <c r="J1520" s="423">
        <v>1</v>
      </c>
      <c r="K1520" s="423">
        <v>1</v>
      </c>
      <c r="L1520" s="447">
        <v>0</v>
      </c>
      <c r="M1520" s="427">
        <v>1357</v>
      </c>
      <c r="N1520" s="423">
        <v>1309</v>
      </c>
      <c r="O1520" s="423">
        <v>956</v>
      </c>
      <c r="P1520" s="447">
        <v>3.6669213139801399E-2</v>
      </c>
    </row>
    <row r="1521" spans="1:16" s="63" customFormat="1" ht="12" x14ac:dyDescent="0.2">
      <c r="A1521" s="427" t="s">
        <v>11753</v>
      </c>
      <c r="B1521" s="423" t="s">
        <v>10225</v>
      </c>
      <c r="C1521" s="423" t="s">
        <v>249</v>
      </c>
      <c r="D1521" s="423" t="s">
        <v>21017</v>
      </c>
      <c r="E1521" s="427" t="s">
        <v>11752</v>
      </c>
      <c r="F1521" s="427"/>
      <c r="G1521" s="423" t="s">
        <v>18151</v>
      </c>
      <c r="H1521" s="467" t="s">
        <v>8559</v>
      </c>
      <c r="I1521" s="427">
        <v>1</v>
      </c>
      <c r="J1521" s="423">
        <v>0</v>
      </c>
      <c r="K1521" s="423">
        <v>7</v>
      </c>
      <c r="L1521" s="447">
        <v>0</v>
      </c>
      <c r="M1521" s="427">
        <v>35</v>
      </c>
      <c r="N1521" s="423">
        <v>34</v>
      </c>
      <c r="O1521" s="423">
        <v>34</v>
      </c>
      <c r="P1521" s="447">
        <v>2.94117647058823E-2</v>
      </c>
    </row>
    <row r="1522" spans="1:16" s="63" customFormat="1" ht="12" x14ac:dyDescent="0.2">
      <c r="A1522" s="427" t="s">
        <v>11743</v>
      </c>
      <c r="B1522" s="423" t="s">
        <v>10225</v>
      </c>
      <c r="C1522" s="423" t="s">
        <v>249</v>
      </c>
      <c r="D1522" s="423" t="s">
        <v>17208</v>
      </c>
      <c r="E1522" s="427" t="s">
        <v>11741</v>
      </c>
      <c r="F1522" s="427"/>
      <c r="G1522" s="423" t="s">
        <v>18151</v>
      </c>
      <c r="H1522" s="467" t="s">
        <v>8559</v>
      </c>
      <c r="I1522" s="427">
        <v>1</v>
      </c>
      <c r="J1522" s="423">
        <v>11</v>
      </c>
      <c r="K1522" s="423">
        <v>3</v>
      </c>
      <c r="L1522" s="447">
        <v>-0.90909090909090895</v>
      </c>
      <c r="M1522" s="427">
        <v>27</v>
      </c>
      <c r="N1522" s="423">
        <v>41</v>
      </c>
      <c r="O1522" s="423">
        <v>27</v>
      </c>
      <c r="P1522" s="447">
        <v>-0.34146341463414598</v>
      </c>
    </row>
    <row r="1523" spans="1:16" s="63" customFormat="1" ht="12" x14ac:dyDescent="0.2">
      <c r="A1523" s="427" t="s">
        <v>11410</v>
      </c>
      <c r="B1523" s="423"/>
      <c r="C1523" s="423" t="s">
        <v>371</v>
      </c>
      <c r="D1523" s="423" t="s">
        <v>21771</v>
      </c>
      <c r="E1523" s="427"/>
      <c r="F1523" s="427" t="s">
        <v>11409</v>
      </c>
      <c r="G1523" s="423" t="s">
        <v>21772</v>
      </c>
      <c r="H1523" s="467" t="s">
        <v>8559</v>
      </c>
      <c r="I1523" s="427">
        <v>1</v>
      </c>
      <c r="J1523" s="423">
        <v>2</v>
      </c>
      <c r="K1523" s="423">
        <v>0</v>
      </c>
      <c r="L1523" s="447">
        <v>-0.5</v>
      </c>
      <c r="M1523" s="427">
        <v>72</v>
      </c>
      <c r="N1523" s="423">
        <v>109</v>
      </c>
      <c r="O1523" s="423">
        <v>64</v>
      </c>
      <c r="P1523" s="447">
        <v>-0.33944954128440402</v>
      </c>
    </row>
    <row r="1524" spans="1:16" s="63" customFormat="1" ht="12" x14ac:dyDescent="0.2">
      <c r="A1524" s="427" t="s">
        <v>11384</v>
      </c>
      <c r="B1524" s="423"/>
      <c r="C1524" s="423" t="s">
        <v>487</v>
      </c>
      <c r="D1524" s="423" t="s">
        <v>18010</v>
      </c>
      <c r="E1524" s="427"/>
      <c r="F1524" s="427" t="s">
        <v>11383</v>
      </c>
      <c r="G1524" s="423" t="s">
        <v>19341</v>
      </c>
      <c r="H1524" s="467" t="s">
        <v>8559</v>
      </c>
      <c r="I1524" s="427">
        <v>1</v>
      </c>
      <c r="J1524" s="423">
        <v>0</v>
      </c>
      <c r="K1524" s="423">
        <v>0</v>
      </c>
      <c r="L1524" s="447">
        <v>0</v>
      </c>
      <c r="M1524" s="427">
        <v>168</v>
      </c>
      <c r="N1524" s="423">
        <v>147</v>
      </c>
      <c r="O1524" s="423">
        <v>87</v>
      </c>
      <c r="P1524" s="447">
        <v>0.14285714285714299</v>
      </c>
    </row>
    <row r="1525" spans="1:16" s="63" customFormat="1" ht="12" x14ac:dyDescent="0.2">
      <c r="A1525" s="427" t="s">
        <v>11341</v>
      </c>
      <c r="B1525" s="423"/>
      <c r="C1525" s="423" t="s">
        <v>249</v>
      </c>
      <c r="D1525" s="423" t="s">
        <v>18710</v>
      </c>
      <c r="E1525" s="427"/>
      <c r="F1525" s="427" t="s">
        <v>11340</v>
      </c>
      <c r="G1525" s="423" t="s">
        <v>19438</v>
      </c>
      <c r="H1525" s="467" t="s">
        <v>8559</v>
      </c>
      <c r="I1525" s="427">
        <v>1</v>
      </c>
      <c r="J1525" s="423">
        <v>83</v>
      </c>
      <c r="K1525" s="423">
        <v>581</v>
      </c>
      <c r="L1525" s="447">
        <v>-0.98795180722891596</v>
      </c>
      <c r="M1525" s="427">
        <v>168</v>
      </c>
      <c r="N1525" s="423">
        <v>162</v>
      </c>
      <c r="O1525" s="423">
        <v>111</v>
      </c>
      <c r="P1525" s="447">
        <v>3.7037037037037E-2</v>
      </c>
    </row>
    <row r="1526" spans="1:16" s="63" customFormat="1" ht="12" x14ac:dyDescent="0.2">
      <c r="A1526" s="427" t="s">
        <v>11074</v>
      </c>
      <c r="B1526" s="423"/>
      <c r="C1526" s="423" t="s">
        <v>14925</v>
      </c>
      <c r="D1526" s="423" t="s">
        <v>21144</v>
      </c>
      <c r="E1526" s="427"/>
      <c r="F1526" s="427" t="s">
        <v>11073</v>
      </c>
      <c r="G1526" s="423" t="s">
        <v>8796</v>
      </c>
      <c r="H1526" s="467" t="s">
        <v>8559</v>
      </c>
      <c r="I1526" s="427">
        <v>1</v>
      </c>
      <c r="J1526" s="423">
        <v>1</v>
      </c>
      <c r="K1526" s="423">
        <v>0</v>
      </c>
      <c r="L1526" s="447">
        <v>0</v>
      </c>
      <c r="M1526" s="427">
        <v>29</v>
      </c>
      <c r="N1526" s="423">
        <v>38</v>
      </c>
      <c r="O1526" s="423">
        <v>23</v>
      </c>
      <c r="P1526" s="447">
        <v>-0.23684210526315799</v>
      </c>
    </row>
    <row r="1527" spans="1:16" s="63" customFormat="1" ht="12" x14ac:dyDescent="0.2">
      <c r="A1527" s="427" t="s">
        <v>11062</v>
      </c>
      <c r="B1527" s="423"/>
      <c r="C1527" s="423" t="s">
        <v>372</v>
      </c>
      <c r="D1527" s="423" t="s">
        <v>17056</v>
      </c>
      <c r="E1527" s="427"/>
      <c r="F1527" s="427" t="s">
        <v>11061</v>
      </c>
      <c r="G1527" s="423" t="s">
        <v>8796</v>
      </c>
      <c r="H1527" s="467" t="s">
        <v>8559</v>
      </c>
      <c r="I1527" s="427">
        <v>1</v>
      </c>
      <c r="J1527" s="423">
        <v>2</v>
      </c>
      <c r="K1527" s="423">
        <v>0</v>
      </c>
      <c r="L1527" s="447">
        <v>-0.5</v>
      </c>
      <c r="M1527" s="427">
        <v>17</v>
      </c>
      <c r="N1527" s="423">
        <v>24</v>
      </c>
      <c r="O1527" s="423">
        <v>25</v>
      </c>
      <c r="P1527" s="447">
        <v>-0.29166666666666702</v>
      </c>
    </row>
    <row r="1528" spans="1:16" s="63" customFormat="1" ht="12" x14ac:dyDescent="0.2">
      <c r="A1528" s="427" t="s">
        <v>11013</v>
      </c>
      <c r="B1528" s="423"/>
      <c r="C1528" s="423" t="s">
        <v>14925</v>
      </c>
      <c r="D1528" s="423" t="s">
        <v>17245</v>
      </c>
      <c r="E1528" s="427"/>
      <c r="F1528" s="427" t="s">
        <v>11012</v>
      </c>
      <c r="G1528" s="423" t="s">
        <v>19492</v>
      </c>
      <c r="H1528" s="467" t="s">
        <v>8559</v>
      </c>
      <c r="I1528" s="427">
        <v>1</v>
      </c>
      <c r="J1528" s="423">
        <v>1</v>
      </c>
      <c r="K1528" s="423">
        <v>3</v>
      </c>
      <c r="L1528" s="447">
        <v>0</v>
      </c>
      <c r="M1528" s="427">
        <v>747</v>
      </c>
      <c r="N1528" s="423">
        <v>638</v>
      </c>
      <c r="O1528" s="423">
        <v>433</v>
      </c>
      <c r="P1528" s="447">
        <v>0.17084639498432599</v>
      </c>
    </row>
    <row r="1529" spans="1:16" s="63" customFormat="1" ht="12" x14ac:dyDescent="0.2">
      <c r="A1529" s="427" t="s">
        <v>10800</v>
      </c>
      <c r="B1529" s="423"/>
      <c r="C1529" s="423" t="s">
        <v>372</v>
      </c>
      <c r="D1529" s="423" t="s">
        <v>18406</v>
      </c>
      <c r="E1529" s="427"/>
      <c r="F1529" s="427" t="s">
        <v>10799</v>
      </c>
      <c r="G1529" s="423" t="s">
        <v>19453</v>
      </c>
      <c r="H1529" s="467" t="s">
        <v>8559</v>
      </c>
      <c r="I1529" s="427">
        <v>1</v>
      </c>
      <c r="J1529" s="423">
        <v>0</v>
      </c>
      <c r="K1529" s="423">
        <v>0</v>
      </c>
      <c r="L1529" s="447">
        <v>0</v>
      </c>
      <c r="M1529" s="427">
        <v>600</v>
      </c>
      <c r="N1529" s="423">
        <v>246</v>
      </c>
      <c r="O1529" s="423">
        <v>185</v>
      </c>
      <c r="P1529" s="447">
        <v>1.4390243902438999</v>
      </c>
    </row>
    <row r="1530" spans="1:16" s="63" customFormat="1" ht="12" x14ac:dyDescent="0.2">
      <c r="A1530" s="427" t="s">
        <v>17263</v>
      </c>
      <c r="B1530" s="423"/>
      <c r="C1530" s="423" t="s">
        <v>259</v>
      </c>
      <c r="D1530" s="423" t="s">
        <v>15724</v>
      </c>
      <c r="E1530" s="427" t="s">
        <v>17264</v>
      </c>
      <c r="F1530" s="427"/>
      <c r="G1530" s="423" t="s">
        <v>19532</v>
      </c>
      <c r="H1530" s="467" t="s">
        <v>8559</v>
      </c>
      <c r="I1530" s="427">
        <v>1</v>
      </c>
      <c r="J1530" s="423">
        <v>0</v>
      </c>
      <c r="K1530" s="423">
        <v>2</v>
      </c>
      <c r="L1530" s="447">
        <v>0</v>
      </c>
      <c r="M1530" s="427">
        <v>118</v>
      </c>
      <c r="N1530" s="423">
        <v>120</v>
      </c>
      <c r="O1530" s="423">
        <v>162</v>
      </c>
      <c r="P1530" s="447">
        <v>-1.6666666666666701E-2</v>
      </c>
    </row>
    <row r="1531" spans="1:16" s="63" customFormat="1" ht="12" x14ac:dyDescent="0.2">
      <c r="A1531" s="427" t="s">
        <v>10772</v>
      </c>
      <c r="B1531" s="423"/>
      <c r="C1531" s="423" t="s">
        <v>253</v>
      </c>
      <c r="D1531" s="423" t="s">
        <v>20218</v>
      </c>
      <c r="E1531" s="427"/>
      <c r="F1531" s="427" t="s">
        <v>10771</v>
      </c>
      <c r="G1531" s="423" t="s">
        <v>18217</v>
      </c>
      <c r="H1531" s="467" t="s">
        <v>8559</v>
      </c>
      <c r="I1531" s="427">
        <v>1</v>
      </c>
      <c r="J1531" s="423">
        <v>0</v>
      </c>
      <c r="K1531" s="423">
        <v>10</v>
      </c>
      <c r="L1531" s="447">
        <v>0</v>
      </c>
      <c r="M1531" s="427">
        <v>15</v>
      </c>
      <c r="N1531" s="423">
        <v>22</v>
      </c>
      <c r="O1531" s="423">
        <v>13</v>
      </c>
      <c r="P1531" s="447">
        <v>-0.31818181818181801</v>
      </c>
    </row>
    <row r="1532" spans="1:16" s="63" customFormat="1" ht="12" x14ac:dyDescent="0.2">
      <c r="A1532" s="427" t="s">
        <v>10756</v>
      </c>
      <c r="B1532" s="423"/>
      <c r="C1532" s="423" t="s">
        <v>252</v>
      </c>
      <c r="D1532" s="423" t="s">
        <v>8741</v>
      </c>
      <c r="E1532" s="427"/>
      <c r="F1532" s="427" t="s">
        <v>10755</v>
      </c>
      <c r="G1532" s="423" t="s">
        <v>213</v>
      </c>
      <c r="H1532" s="467" t="s">
        <v>8559</v>
      </c>
      <c r="I1532" s="427">
        <v>1</v>
      </c>
      <c r="J1532" s="423">
        <v>1</v>
      </c>
      <c r="K1532" s="423">
        <v>0</v>
      </c>
      <c r="L1532" s="447">
        <v>0</v>
      </c>
      <c r="M1532" s="427">
        <v>0</v>
      </c>
      <c r="N1532" s="423">
        <v>1</v>
      </c>
      <c r="O1532" s="423">
        <v>0</v>
      </c>
      <c r="P1532" s="447">
        <v>-1</v>
      </c>
    </row>
    <row r="1533" spans="1:16" s="63" customFormat="1" ht="12" x14ac:dyDescent="0.2">
      <c r="A1533" s="427" t="s">
        <v>10688</v>
      </c>
      <c r="B1533" s="423" t="s">
        <v>9839</v>
      </c>
      <c r="C1533" s="423" t="s">
        <v>255</v>
      </c>
      <c r="D1533" s="423" t="s">
        <v>10687</v>
      </c>
      <c r="E1533" s="427" t="s">
        <v>10686</v>
      </c>
      <c r="F1533" s="427"/>
      <c r="G1533" s="423" t="s">
        <v>269</v>
      </c>
      <c r="H1533" s="467" t="s">
        <v>8559</v>
      </c>
      <c r="I1533" s="427">
        <v>1</v>
      </c>
      <c r="J1533" s="423">
        <v>0</v>
      </c>
      <c r="K1533" s="423">
        <v>0</v>
      </c>
      <c r="L1533" s="447">
        <v>0</v>
      </c>
      <c r="M1533" s="427">
        <v>17</v>
      </c>
      <c r="N1533" s="423">
        <v>26</v>
      </c>
      <c r="O1533" s="423">
        <v>14</v>
      </c>
      <c r="P1533" s="447">
        <v>-0.34615384615384598</v>
      </c>
    </row>
    <row r="1534" spans="1:16" s="63" customFormat="1" ht="12" x14ac:dyDescent="0.2">
      <c r="A1534" s="427" t="s">
        <v>14007</v>
      </c>
      <c r="B1534" s="423"/>
      <c r="C1534" s="423" t="s">
        <v>255</v>
      </c>
      <c r="D1534" s="423" t="s">
        <v>20430</v>
      </c>
      <c r="E1534" s="427"/>
      <c r="F1534" s="427" t="s">
        <v>14006</v>
      </c>
      <c r="G1534" s="423" t="s">
        <v>19488</v>
      </c>
      <c r="H1534" s="467" t="s">
        <v>8559</v>
      </c>
      <c r="I1534" s="427">
        <v>1</v>
      </c>
      <c r="J1534" s="423">
        <v>0</v>
      </c>
      <c r="K1534" s="423">
        <v>0</v>
      </c>
      <c r="L1534" s="447">
        <v>0</v>
      </c>
      <c r="M1534" s="427">
        <v>9</v>
      </c>
      <c r="N1534" s="423">
        <v>16</v>
      </c>
      <c r="O1534" s="423">
        <v>4</v>
      </c>
      <c r="P1534" s="447">
        <v>-0.4375</v>
      </c>
    </row>
    <row r="1535" spans="1:16" s="63" customFormat="1" ht="12" x14ac:dyDescent="0.2">
      <c r="A1535" s="427" t="s">
        <v>10619</v>
      </c>
      <c r="B1535" s="423"/>
      <c r="C1535" s="423" t="s">
        <v>487</v>
      </c>
      <c r="D1535" s="423" t="s">
        <v>21204</v>
      </c>
      <c r="E1535" s="427"/>
      <c r="F1535" s="427" t="s">
        <v>10618</v>
      </c>
      <c r="G1535" s="423" t="s">
        <v>18953</v>
      </c>
      <c r="H1535" s="467" t="s">
        <v>8559</v>
      </c>
      <c r="I1535" s="427">
        <v>1</v>
      </c>
      <c r="J1535" s="423">
        <v>475</v>
      </c>
      <c r="K1535" s="423">
        <v>809</v>
      </c>
      <c r="L1535" s="447">
        <v>-0.99789473684210495</v>
      </c>
      <c r="M1535" s="427">
        <v>47</v>
      </c>
      <c r="N1535" s="423">
        <v>121</v>
      </c>
      <c r="O1535" s="423">
        <v>87</v>
      </c>
      <c r="P1535" s="447">
        <v>-0.61157024793388404</v>
      </c>
    </row>
    <row r="1536" spans="1:16" s="63" customFormat="1" ht="12" x14ac:dyDescent="0.2">
      <c r="A1536" s="427" t="s">
        <v>12957</v>
      </c>
      <c r="B1536" s="423"/>
      <c r="C1536" s="423" t="s">
        <v>249</v>
      </c>
      <c r="D1536" s="423"/>
      <c r="E1536" s="427"/>
      <c r="F1536" s="427" t="s">
        <v>12956</v>
      </c>
      <c r="G1536" s="423"/>
      <c r="H1536" s="467" t="s">
        <v>8389</v>
      </c>
      <c r="I1536" s="427">
        <v>0</v>
      </c>
      <c r="J1536" s="423">
        <v>0</v>
      </c>
      <c r="K1536" s="423">
        <v>0</v>
      </c>
      <c r="L1536" s="447">
        <v>0</v>
      </c>
      <c r="M1536" s="427">
        <v>0</v>
      </c>
      <c r="N1536" s="423">
        <v>0</v>
      </c>
      <c r="O1536" s="423">
        <v>0</v>
      </c>
      <c r="P1536" s="447">
        <v>0</v>
      </c>
    </row>
    <row r="1537" spans="1:16" s="63" customFormat="1" ht="12" x14ac:dyDescent="0.2">
      <c r="A1537" s="427" t="s">
        <v>12953</v>
      </c>
      <c r="B1537" s="423"/>
      <c r="C1537" s="423" t="s">
        <v>251</v>
      </c>
      <c r="D1537" s="423"/>
      <c r="E1537" s="427"/>
      <c r="F1537" s="427" t="s">
        <v>12952</v>
      </c>
      <c r="G1537" s="423"/>
      <c r="H1537" s="467" t="s">
        <v>8396</v>
      </c>
      <c r="I1537" s="427">
        <v>0</v>
      </c>
      <c r="J1537" s="423">
        <v>0</v>
      </c>
      <c r="K1537" s="423">
        <v>0</v>
      </c>
      <c r="L1537" s="447">
        <v>0</v>
      </c>
      <c r="M1537" s="427">
        <v>0</v>
      </c>
      <c r="N1537" s="423">
        <v>0</v>
      </c>
      <c r="O1537" s="423">
        <v>0</v>
      </c>
      <c r="P1537" s="447">
        <v>0</v>
      </c>
    </row>
    <row r="1538" spans="1:16" s="63" customFormat="1" ht="12" x14ac:dyDescent="0.2">
      <c r="A1538" s="427" t="s">
        <v>12951</v>
      </c>
      <c r="B1538" s="423"/>
      <c r="C1538" s="423" t="s">
        <v>251</v>
      </c>
      <c r="D1538" s="423"/>
      <c r="E1538" s="427"/>
      <c r="F1538" s="427" t="s">
        <v>12950</v>
      </c>
      <c r="G1538" s="423"/>
      <c r="H1538" s="467" t="s">
        <v>8396</v>
      </c>
      <c r="I1538" s="427">
        <v>0</v>
      </c>
      <c r="J1538" s="423">
        <v>0</v>
      </c>
      <c r="K1538" s="423">
        <v>0</v>
      </c>
      <c r="L1538" s="447">
        <v>0</v>
      </c>
      <c r="M1538" s="427">
        <v>0</v>
      </c>
      <c r="N1538" s="423">
        <v>0</v>
      </c>
      <c r="O1538" s="423">
        <v>0</v>
      </c>
      <c r="P1538" s="447">
        <v>0</v>
      </c>
    </row>
    <row r="1539" spans="1:16" s="63" customFormat="1" ht="12" x14ac:dyDescent="0.2">
      <c r="A1539" s="427" t="s">
        <v>12947</v>
      </c>
      <c r="B1539" s="423"/>
      <c r="C1539" s="423" t="s">
        <v>251</v>
      </c>
      <c r="D1539" s="423"/>
      <c r="E1539" s="427"/>
      <c r="F1539" s="427" t="s">
        <v>12946</v>
      </c>
      <c r="G1539" s="423"/>
      <c r="H1539" s="467" t="s">
        <v>8396</v>
      </c>
      <c r="I1539" s="427">
        <v>0</v>
      </c>
      <c r="J1539" s="423">
        <v>0</v>
      </c>
      <c r="K1539" s="423">
        <v>0</v>
      </c>
      <c r="L1539" s="447">
        <v>0</v>
      </c>
      <c r="M1539" s="427">
        <v>0</v>
      </c>
      <c r="N1539" s="423">
        <v>0</v>
      </c>
      <c r="O1539" s="423">
        <v>0</v>
      </c>
      <c r="P1539" s="447">
        <v>0</v>
      </c>
    </row>
    <row r="1540" spans="1:16" s="63" customFormat="1" ht="12" x14ac:dyDescent="0.2">
      <c r="A1540" s="427" t="s">
        <v>12945</v>
      </c>
      <c r="B1540" s="423"/>
      <c r="C1540" s="423" t="s">
        <v>251</v>
      </c>
      <c r="D1540" s="423"/>
      <c r="E1540" s="427"/>
      <c r="F1540" s="427" t="s">
        <v>12944</v>
      </c>
      <c r="G1540" s="423"/>
      <c r="H1540" s="467" t="s">
        <v>8396</v>
      </c>
      <c r="I1540" s="427">
        <v>0</v>
      </c>
      <c r="J1540" s="423">
        <v>0</v>
      </c>
      <c r="K1540" s="423">
        <v>0</v>
      </c>
      <c r="L1540" s="447">
        <v>0</v>
      </c>
      <c r="M1540" s="427">
        <v>0</v>
      </c>
      <c r="N1540" s="423">
        <v>0</v>
      </c>
      <c r="O1540" s="423">
        <v>0</v>
      </c>
      <c r="P1540" s="447">
        <v>0</v>
      </c>
    </row>
    <row r="1541" spans="1:16" s="63" customFormat="1" ht="12" x14ac:dyDescent="0.2">
      <c r="A1541" s="427" t="s">
        <v>12943</v>
      </c>
      <c r="B1541" s="423"/>
      <c r="C1541" s="423" t="s">
        <v>251</v>
      </c>
      <c r="D1541" s="423"/>
      <c r="E1541" s="427"/>
      <c r="F1541" s="427" t="s">
        <v>12942</v>
      </c>
      <c r="G1541" s="423"/>
      <c r="H1541" s="467" t="s">
        <v>8396</v>
      </c>
      <c r="I1541" s="427">
        <v>0</v>
      </c>
      <c r="J1541" s="423">
        <v>0</v>
      </c>
      <c r="K1541" s="423">
        <v>0</v>
      </c>
      <c r="L1541" s="447">
        <v>0</v>
      </c>
      <c r="M1541" s="427">
        <v>0</v>
      </c>
      <c r="N1541" s="423">
        <v>0</v>
      </c>
      <c r="O1541" s="423">
        <v>0</v>
      </c>
      <c r="P1541" s="447">
        <v>0</v>
      </c>
    </row>
    <row r="1542" spans="1:16" s="63" customFormat="1" ht="12" x14ac:dyDescent="0.2">
      <c r="A1542" s="427" t="s">
        <v>12939</v>
      </c>
      <c r="B1542" s="423"/>
      <c r="C1542" s="423" t="s">
        <v>253</v>
      </c>
      <c r="D1542" s="423"/>
      <c r="E1542" s="427"/>
      <c r="F1542" s="427" t="s">
        <v>12938</v>
      </c>
      <c r="G1542" s="423"/>
      <c r="H1542" s="467" t="s">
        <v>8389</v>
      </c>
      <c r="I1542" s="427">
        <v>0</v>
      </c>
      <c r="J1542" s="423">
        <v>0</v>
      </c>
      <c r="K1542" s="423">
        <v>0</v>
      </c>
      <c r="L1542" s="447">
        <v>0</v>
      </c>
      <c r="M1542" s="427">
        <v>0</v>
      </c>
      <c r="N1542" s="423">
        <v>0</v>
      </c>
      <c r="O1542" s="423">
        <v>0</v>
      </c>
      <c r="P1542" s="447">
        <v>0</v>
      </c>
    </row>
    <row r="1543" spans="1:16" s="63" customFormat="1" ht="12" x14ac:dyDescent="0.2">
      <c r="A1543" s="427" t="s">
        <v>12937</v>
      </c>
      <c r="B1543" s="423"/>
      <c r="C1543" s="423" t="s">
        <v>253</v>
      </c>
      <c r="D1543" s="423" t="s">
        <v>8812</v>
      </c>
      <c r="E1543" s="427"/>
      <c r="F1543" s="427" t="s">
        <v>12936</v>
      </c>
      <c r="G1543" s="423" t="s">
        <v>201</v>
      </c>
      <c r="H1543" s="467" t="s">
        <v>8389</v>
      </c>
      <c r="I1543" s="427">
        <v>0</v>
      </c>
      <c r="J1543" s="423">
        <v>0</v>
      </c>
      <c r="K1543" s="423">
        <v>0</v>
      </c>
      <c r="L1543" s="447">
        <v>0</v>
      </c>
      <c r="M1543" s="427">
        <v>433</v>
      </c>
      <c r="N1543" s="423">
        <v>782</v>
      </c>
      <c r="O1543" s="423">
        <v>299</v>
      </c>
      <c r="P1543" s="447">
        <v>-0.44629156010230198</v>
      </c>
    </row>
    <row r="1544" spans="1:16" s="63" customFormat="1" ht="12" x14ac:dyDescent="0.2">
      <c r="A1544" s="427" t="s">
        <v>12933</v>
      </c>
      <c r="B1544" s="423"/>
      <c r="C1544" s="423" t="s">
        <v>253</v>
      </c>
      <c r="D1544" s="423" t="s">
        <v>19146</v>
      </c>
      <c r="E1544" s="427"/>
      <c r="F1544" s="427" t="s">
        <v>12932</v>
      </c>
      <c r="G1544" s="423" t="s">
        <v>17107</v>
      </c>
      <c r="H1544" s="467" t="s">
        <v>8559</v>
      </c>
      <c r="I1544" s="427">
        <v>0</v>
      </c>
      <c r="J1544" s="423">
        <v>2</v>
      </c>
      <c r="K1544" s="423">
        <v>4</v>
      </c>
      <c r="L1544" s="447">
        <v>-1</v>
      </c>
      <c r="M1544" s="427">
        <v>6</v>
      </c>
      <c r="N1544" s="423">
        <v>9</v>
      </c>
      <c r="O1544" s="423">
        <v>9</v>
      </c>
      <c r="P1544" s="447">
        <v>-0.33333333333333298</v>
      </c>
    </row>
    <row r="1545" spans="1:16" s="63" customFormat="1" ht="12" x14ac:dyDescent="0.2">
      <c r="A1545" s="427" t="s">
        <v>12931</v>
      </c>
      <c r="B1545" s="423"/>
      <c r="C1545" s="423" t="s">
        <v>253</v>
      </c>
      <c r="D1545" s="423" t="s">
        <v>20532</v>
      </c>
      <c r="E1545" s="427"/>
      <c r="F1545" s="427" t="s">
        <v>12930</v>
      </c>
      <c r="G1545" s="423" t="s">
        <v>200</v>
      </c>
      <c r="H1545" s="467" t="s">
        <v>8396</v>
      </c>
      <c r="I1545" s="427">
        <v>0</v>
      </c>
      <c r="J1545" s="423">
        <v>0</v>
      </c>
      <c r="K1545" s="423">
        <v>0</v>
      </c>
      <c r="L1545" s="447">
        <v>0</v>
      </c>
      <c r="M1545" s="427">
        <v>17</v>
      </c>
      <c r="N1545" s="423">
        <v>36</v>
      </c>
      <c r="O1545" s="423">
        <v>15</v>
      </c>
      <c r="P1545" s="447">
        <v>-0.52777777777777801</v>
      </c>
    </row>
    <row r="1546" spans="1:16" s="63" customFormat="1" ht="12" x14ac:dyDescent="0.2">
      <c r="A1546" s="427" t="s">
        <v>12927</v>
      </c>
      <c r="B1546" s="423"/>
      <c r="C1546" s="423" t="s">
        <v>253</v>
      </c>
      <c r="D1546" s="423" t="s">
        <v>20532</v>
      </c>
      <c r="E1546" s="427"/>
      <c r="F1546" s="427" t="s">
        <v>12926</v>
      </c>
      <c r="G1546" s="423" t="s">
        <v>200</v>
      </c>
      <c r="H1546" s="467" t="s">
        <v>8396</v>
      </c>
      <c r="I1546" s="427">
        <v>0</v>
      </c>
      <c r="J1546" s="423">
        <v>0</v>
      </c>
      <c r="K1546" s="423">
        <v>0</v>
      </c>
      <c r="L1546" s="447">
        <v>0</v>
      </c>
      <c r="M1546" s="427">
        <v>17</v>
      </c>
      <c r="N1546" s="423">
        <v>18</v>
      </c>
      <c r="O1546" s="423">
        <v>7</v>
      </c>
      <c r="P1546" s="447">
        <v>-5.5555555555555601E-2</v>
      </c>
    </row>
    <row r="1547" spans="1:16" s="63" customFormat="1" ht="12" x14ac:dyDescent="0.2">
      <c r="A1547" s="427" t="s">
        <v>12921</v>
      </c>
      <c r="B1547" s="423"/>
      <c r="C1547" s="423" t="s">
        <v>253</v>
      </c>
      <c r="D1547" s="423" t="s">
        <v>18142</v>
      </c>
      <c r="E1547" s="427"/>
      <c r="F1547" s="427" t="s">
        <v>12920</v>
      </c>
      <c r="G1547" s="423" t="s">
        <v>208</v>
      </c>
      <c r="H1547" s="467" t="s">
        <v>8559</v>
      </c>
      <c r="I1547" s="427">
        <v>0</v>
      </c>
      <c r="J1547" s="423">
        <v>1</v>
      </c>
      <c r="K1547" s="423">
        <v>3</v>
      </c>
      <c r="L1547" s="447">
        <v>-1</v>
      </c>
      <c r="M1547" s="427">
        <v>9</v>
      </c>
      <c r="N1547" s="423">
        <v>8</v>
      </c>
      <c r="O1547" s="423">
        <v>10</v>
      </c>
      <c r="P1547" s="447">
        <v>0.125</v>
      </c>
    </row>
    <row r="1548" spans="1:16" s="63" customFormat="1" ht="12" x14ac:dyDescent="0.2">
      <c r="A1548" s="427" t="s">
        <v>12919</v>
      </c>
      <c r="B1548" s="423"/>
      <c r="C1548" s="423" t="s">
        <v>253</v>
      </c>
      <c r="D1548" s="423" t="s">
        <v>18142</v>
      </c>
      <c r="E1548" s="427"/>
      <c r="F1548" s="427" t="s">
        <v>12918</v>
      </c>
      <c r="G1548" s="423" t="s">
        <v>208</v>
      </c>
      <c r="H1548" s="467" t="s">
        <v>8559</v>
      </c>
      <c r="I1548" s="427">
        <v>0</v>
      </c>
      <c r="J1548" s="423">
        <v>0</v>
      </c>
      <c r="K1548" s="423">
        <v>2</v>
      </c>
      <c r="L1548" s="447">
        <v>0</v>
      </c>
      <c r="M1548" s="427">
        <v>4</v>
      </c>
      <c r="N1548" s="423">
        <v>4</v>
      </c>
      <c r="O1548" s="423">
        <v>3</v>
      </c>
      <c r="P1548" s="447">
        <v>0</v>
      </c>
    </row>
    <row r="1549" spans="1:16" s="63" customFormat="1" ht="12" x14ac:dyDescent="0.2">
      <c r="A1549" s="427" t="s">
        <v>12911</v>
      </c>
      <c r="B1549" s="423"/>
      <c r="C1549" s="423" t="s">
        <v>253</v>
      </c>
      <c r="D1549" s="423"/>
      <c r="E1549" s="427"/>
      <c r="F1549" s="427" t="s">
        <v>12910</v>
      </c>
      <c r="G1549" s="423"/>
      <c r="H1549" s="467" t="s">
        <v>8389</v>
      </c>
      <c r="I1549" s="427">
        <v>0</v>
      </c>
      <c r="J1549" s="423">
        <v>0</v>
      </c>
      <c r="K1549" s="423">
        <v>0</v>
      </c>
      <c r="L1549" s="447">
        <v>0</v>
      </c>
      <c r="M1549" s="427">
        <v>0</v>
      </c>
      <c r="N1549" s="423">
        <v>0</v>
      </c>
      <c r="O1549" s="423">
        <v>0</v>
      </c>
      <c r="P1549" s="447">
        <v>0</v>
      </c>
    </row>
    <row r="1550" spans="1:16" s="63" customFormat="1" ht="12" x14ac:dyDescent="0.2">
      <c r="A1550" s="427" t="s">
        <v>12907</v>
      </c>
      <c r="B1550" s="423"/>
      <c r="C1550" s="423" t="s">
        <v>252</v>
      </c>
      <c r="D1550" s="423" t="s">
        <v>15542</v>
      </c>
      <c r="E1550" s="427"/>
      <c r="F1550" s="427" t="s">
        <v>12906</v>
      </c>
      <c r="G1550" s="423" t="s">
        <v>213</v>
      </c>
      <c r="H1550" s="467" t="s">
        <v>8559</v>
      </c>
      <c r="I1550" s="427">
        <v>0</v>
      </c>
      <c r="J1550" s="423">
        <v>0</v>
      </c>
      <c r="K1550" s="423">
        <v>0</v>
      </c>
      <c r="L1550" s="447">
        <v>0</v>
      </c>
      <c r="M1550" s="427">
        <v>0</v>
      </c>
      <c r="N1550" s="423">
        <v>0</v>
      </c>
      <c r="O1550" s="423">
        <v>0</v>
      </c>
      <c r="P1550" s="447">
        <v>0</v>
      </c>
    </row>
    <row r="1551" spans="1:16" s="63" customFormat="1" ht="12" x14ac:dyDescent="0.2">
      <c r="A1551" s="427" t="s">
        <v>12898</v>
      </c>
      <c r="B1551" s="423"/>
      <c r="C1551" s="423" t="s">
        <v>372</v>
      </c>
      <c r="D1551" s="423" t="s">
        <v>8788</v>
      </c>
      <c r="E1551" s="427"/>
      <c r="F1551" s="427" t="s">
        <v>12897</v>
      </c>
      <c r="G1551" s="423" t="s">
        <v>223</v>
      </c>
      <c r="H1551" s="467" t="s">
        <v>8559</v>
      </c>
      <c r="I1551" s="427">
        <v>0</v>
      </c>
      <c r="J1551" s="423">
        <v>0</v>
      </c>
      <c r="K1551" s="423">
        <v>0</v>
      </c>
      <c r="L1551" s="447">
        <v>0</v>
      </c>
      <c r="M1551" s="427">
        <v>90</v>
      </c>
      <c r="N1551" s="423">
        <v>58</v>
      </c>
      <c r="O1551" s="423">
        <v>38</v>
      </c>
      <c r="P1551" s="447">
        <v>0.55172413793103503</v>
      </c>
    </row>
    <row r="1552" spans="1:16" s="63" customFormat="1" ht="12" x14ac:dyDescent="0.2">
      <c r="A1552" s="427" t="s">
        <v>12896</v>
      </c>
      <c r="B1552" s="423"/>
      <c r="C1552" s="423" t="s">
        <v>372</v>
      </c>
      <c r="D1552" s="423"/>
      <c r="E1552" s="427"/>
      <c r="F1552" s="427" t="s">
        <v>12895</v>
      </c>
      <c r="G1552" s="423"/>
      <c r="H1552" s="467" t="s">
        <v>8559</v>
      </c>
      <c r="I1552" s="427">
        <v>0</v>
      </c>
      <c r="J1552" s="423">
        <v>0</v>
      </c>
      <c r="K1552" s="423">
        <v>0</v>
      </c>
      <c r="L1552" s="447">
        <v>0</v>
      </c>
      <c r="M1552" s="427">
        <v>0</v>
      </c>
      <c r="N1552" s="423">
        <v>0</v>
      </c>
      <c r="O1552" s="423">
        <v>0</v>
      </c>
      <c r="P1552" s="447">
        <v>0</v>
      </c>
    </row>
    <row r="1553" spans="1:16" s="63" customFormat="1" ht="12" x14ac:dyDescent="0.2">
      <c r="A1553" s="427" t="s">
        <v>12894</v>
      </c>
      <c r="B1553" s="423"/>
      <c r="C1553" s="423" t="s">
        <v>372</v>
      </c>
      <c r="D1553" s="423"/>
      <c r="E1553" s="427"/>
      <c r="F1553" s="427" t="s">
        <v>12893</v>
      </c>
      <c r="G1553" s="423"/>
      <c r="H1553" s="467" t="s">
        <v>8559</v>
      </c>
      <c r="I1553" s="427">
        <v>0</v>
      </c>
      <c r="J1553" s="423">
        <v>0</v>
      </c>
      <c r="K1553" s="423">
        <v>0</v>
      </c>
      <c r="L1553" s="447">
        <v>0</v>
      </c>
      <c r="M1553" s="427">
        <v>0</v>
      </c>
      <c r="N1553" s="423">
        <v>0</v>
      </c>
      <c r="O1553" s="423">
        <v>0</v>
      </c>
      <c r="P1553" s="447">
        <v>0</v>
      </c>
    </row>
    <row r="1554" spans="1:16" s="63" customFormat="1" ht="12" x14ac:dyDescent="0.2">
      <c r="A1554" s="427" t="s">
        <v>12892</v>
      </c>
      <c r="B1554" s="423"/>
      <c r="C1554" s="423" t="s">
        <v>487</v>
      </c>
      <c r="D1554" s="423"/>
      <c r="E1554" s="427"/>
      <c r="F1554" s="427" t="s">
        <v>12891</v>
      </c>
      <c r="G1554" s="423"/>
      <c r="H1554" s="467" t="s">
        <v>8389</v>
      </c>
      <c r="I1554" s="427">
        <v>0</v>
      </c>
      <c r="J1554" s="423">
        <v>0</v>
      </c>
      <c r="K1554" s="423">
        <v>0</v>
      </c>
      <c r="L1554" s="447">
        <v>0</v>
      </c>
      <c r="M1554" s="427">
        <v>0</v>
      </c>
      <c r="N1554" s="423">
        <v>0</v>
      </c>
      <c r="O1554" s="423">
        <v>0</v>
      </c>
      <c r="P1554" s="447">
        <v>0</v>
      </c>
    </row>
    <row r="1555" spans="1:16" s="63" customFormat="1" ht="12" x14ac:dyDescent="0.2">
      <c r="A1555" s="427" t="s">
        <v>12883</v>
      </c>
      <c r="B1555" s="423"/>
      <c r="C1555" s="423" t="s">
        <v>257</v>
      </c>
      <c r="D1555" s="423" t="s">
        <v>8912</v>
      </c>
      <c r="E1555" s="427"/>
      <c r="F1555" s="427" t="s">
        <v>12882</v>
      </c>
      <c r="G1555" s="423" t="s">
        <v>206</v>
      </c>
      <c r="H1555" s="467" t="s">
        <v>8396</v>
      </c>
      <c r="I1555" s="427">
        <v>0</v>
      </c>
      <c r="J1555" s="423">
        <v>0</v>
      </c>
      <c r="K1555" s="423">
        <v>0</v>
      </c>
      <c r="L1555" s="447">
        <v>0</v>
      </c>
      <c r="M1555" s="427">
        <v>4</v>
      </c>
      <c r="N1555" s="423">
        <v>4</v>
      </c>
      <c r="O1555" s="423">
        <v>3</v>
      </c>
      <c r="P1555" s="447">
        <v>0</v>
      </c>
    </row>
    <row r="1556" spans="1:16" s="63" customFormat="1" ht="12" x14ac:dyDescent="0.2">
      <c r="A1556" s="427" t="s">
        <v>12879</v>
      </c>
      <c r="B1556" s="423"/>
      <c r="C1556" s="423" t="s">
        <v>251</v>
      </c>
      <c r="D1556" s="423" t="s">
        <v>11985</v>
      </c>
      <c r="E1556" s="427"/>
      <c r="F1556" s="427" t="s">
        <v>12878</v>
      </c>
      <c r="G1556" s="423" t="s">
        <v>11983</v>
      </c>
      <c r="H1556" s="467" t="s">
        <v>8396</v>
      </c>
      <c r="I1556" s="427">
        <v>0</v>
      </c>
      <c r="J1556" s="423">
        <v>0</v>
      </c>
      <c r="K1556" s="423">
        <v>0</v>
      </c>
      <c r="L1556" s="447">
        <v>0</v>
      </c>
      <c r="M1556" s="427">
        <v>2</v>
      </c>
      <c r="N1556" s="423">
        <v>4</v>
      </c>
      <c r="O1556" s="423">
        <v>1</v>
      </c>
      <c r="P1556" s="447">
        <v>-0.5</v>
      </c>
    </row>
    <row r="1557" spans="1:16" s="63" customFormat="1" ht="12" x14ac:dyDescent="0.2">
      <c r="A1557" s="427" t="s">
        <v>12877</v>
      </c>
      <c r="B1557" s="423"/>
      <c r="C1557" s="423" t="s">
        <v>251</v>
      </c>
      <c r="D1557" s="423"/>
      <c r="E1557" s="427"/>
      <c r="F1557" s="427" t="s">
        <v>12876</v>
      </c>
      <c r="G1557" s="423"/>
      <c r="H1557" s="467" t="s">
        <v>8389</v>
      </c>
      <c r="I1557" s="427">
        <v>0</v>
      </c>
      <c r="J1557" s="423">
        <v>0</v>
      </c>
      <c r="K1557" s="423">
        <v>0</v>
      </c>
      <c r="L1557" s="447">
        <v>0</v>
      </c>
      <c r="M1557" s="427">
        <v>0</v>
      </c>
      <c r="N1557" s="423">
        <v>0</v>
      </c>
      <c r="O1557" s="423">
        <v>0</v>
      </c>
      <c r="P1557" s="447">
        <v>0</v>
      </c>
    </row>
    <row r="1558" spans="1:16" s="63" customFormat="1" ht="12" x14ac:dyDescent="0.2">
      <c r="A1558" s="427" t="s">
        <v>12875</v>
      </c>
      <c r="B1558" s="423"/>
      <c r="C1558" s="423" t="s">
        <v>251</v>
      </c>
      <c r="D1558" s="423" t="s">
        <v>11985</v>
      </c>
      <c r="E1558" s="427"/>
      <c r="F1558" s="427" t="s">
        <v>12874</v>
      </c>
      <c r="G1558" s="423" t="s">
        <v>11983</v>
      </c>
      <c r="H1558" s="467" t="s">
        <v>8396</v>
      </c>
      <c r="I1558" s="427">
        <v>0</v>
      </c>
      <c r="J1558" s="423">
        <v>0</v>
      </c>
      <c r="K1558" s="423">
        <v>0</v>
      </c>
      <c r="L1558" s="447">
        <v>0</v>
      </c>
      <c r="M1558" s="427">
        <v>2</v>
      </c>
      <c r="N1558" s="423">
        <v>4</v>
      </c>
      <c r="O1558" s="423">
        <v>1</v>
      </c>
      <c r="P1558" s="447">
        <v>-0.5</v>
      </c>
    </row>
    <row r="1559" spans="1:16" s="63" customFormat="1" ht="12" x14ac:dyDescent="0.2">
      <c r="A1559" s="427" t="s">
        <v>12873</v>
      </c>
      <c r="B1559" s="423"/>
      <c r="C1559" s="423" t="s">
        <v>251</v>
      </c>
      <c r="D1559" s="423" t="s">
        <v>13302</v>
      </c>
      <c r="E1559" s="427"/>
      <c r="F1559" s="427" t="s">
        <v>12872</v>
      </c>
      <c r="G1559" s="423" t="s">
        <v>18146</v>
      </c>
      <c r="H1559" s="467" t="s">
        <v>8559</v>
      </c>
      <c r="I1559" s="427">
        <v>0</v>
      </c>
      <c r="J1559" s="423">
        <v>0</v>
      </c>
      <c r="K1559" s="423">
        <v>0</v>
      </c>
      <c r="L1559" s="447">
        <v>0</v>
      </c>
      <c r="M1559" s="427">
        <v>0</v>
      </c>
      <c r="N1559" s="423">
        <v>0</v>
      </c>
      <c r="O1559" s="423">
        <v>0</v>
      </c>
      <c r="P1559" s="447">
        <v>0</v>
      </c>
    </row>
    <row r="1560" spans="1:16" s="63" customFormat="1" ht="12" x14ac:dyDescent="0.2">
      <c r="A1560" s="427" t="s">
        <v>12871</v>
      </c>
      <c r="B1560" s="423"/>
      <c r="C1560" s="423" t="s">
        <v>251</v>
      </c>
      <c r="D1560" s="423" t="s">
        <v>13302</v>
      </c>
      <c r="E1560" s="427"/>
      <c r="F1560" s="427" t="s">
        <v>12870</v>
      </c>
      <c r="G1560" s="423" t="s">
        <v>18146</v>
      </c>
      <c r="H1560" s="467" t="s">
        <v>8559</v>
      </c>
      <c r="I1560" s="427">
        <v>0</v>
      </c>
      <c r="J1560" s="423">
        <v>0</v>
      </c>
      <c r="K1560" s="423">
        <v>0</v>
      </c>
      <c r="L1560" s="447">
        <v>0</v>
      </c>
      <c r="M1560" s="427">
        <v>0</v>
      </c>
      <c r="N1560" s="423">
        <v>0</v>
      </c>
      <c r="O1560" s="423">
        <v>0</v>
      </c>
      <c r="P1560" s="447">
        <v>0</v>
      </c>
    </row>
    <row r="1561" spans="1:16" s="63" customFormat="1" ht="12" x14ac:dyDescent="0.2">
      <c r="A1561" s="427" t="s">
        <v>12869</v>
      </c>
      <c r="B1561" s="423"/>
      <c r="C1561" s="423" t="s">
        <v>251</v>
      </c>
      <c r="D1561" s="423" t="s">
        <v>13302</v>
      </c>
      <c r="E1561" s="427"/>
      <c r="F1561" s="427" t="s">
        <v>12868</v>
      </c>
      <c r="G1561" s="423" t="s">
        <v>18146</v>
      </c>
      <c r="H1561" s="467" t="s">
        <v>8396</v>
      </c>
      <c r="I1561" s="427">
        <v>0</v>
      </c>
      <c r="J1561" s="423">
        <v>0</v>
      </c>
      <c r="K1561" s="423">
        <v>0</v>
      </c>
      <c r="L1561" s="447">
        <v>0</v>
      </c>
      <c r="M1561" s="427">
        <v>0</v>
      </c>
      <c r="N1561" s="423">
        <v>0</v>
      </c>
      <c r="O1561" s="423">
        <v>0</v>
      </c>
      <c r="P1561" s="447">
        <v>0</v>
      </c>
    </row>
    <row r="1562" spans="1:16" s="63" customFormat="1" ht="12" x14ac:dyDescent="0.2">
      <c r="A1562" s="427" t="s">
        <v>12867</v>
      </c>
      <c r="B1562" s="423"/>
      <c r="C1562" s="423" t="s">
        <v>251</v>
      </c>
      <c r="D1562" s="423"/>
      <c r="E1562" s="427"/>
      <c r="F1562" s="427" t="s">
        <v>12866</v>
      </c>
      <c r="G1562" s="423"/>
      <c r="H1562" s="467" t="s">
        <v>8396</v>
      </c>
      <c r="I1562" s="427">
        <v>0</v>
      </c>
      <c r="J1562" s="423">
        <v>0</v>
      </c>
      <c r="K1562" s="423">
        <v>0</v>
      </c>
      <c r="L1562" s="447">
        <v>0</v>
      </c>
      <c r="M1562" s="427">
        <v>0</v>
      </c>
      <c r="N1562" s="423">
        <v>0</v>
      </c>
      <c r="O1562" s="423">
        <v>0</v>
      </c>
      <c r="P1562" s="447">
        <v>0</v>
      </c>
    </row>
    <row r="1563" spans="1:16" s="63" customFormat="1" ht="12" x14ac:dyDescent="0.2">
      <c r="A1563" s="427" t="s">
        <v>12865</v>
      </c>
      <c r="B1563" s="423"/>
      <c r="C1563" s="423" t="s">
        <v>251</v>
      </c>
      <c r="D1563" s="423" t="s">
        <v>13302</v>
      </c>
      <c r="E1563" s="427"/>
      <c r="F1563" s="427" t="s">
        <v>12864</v>
      </c>
      <c r="G1563" s="423" t="s">
        <v>18146</v>
      </c>
      <c r="H1563" s="467" t="s">
        <v>8559</v>
      </c>
      <c r="I1563" s="427">
        <v>0</v>
      </c>
      <c r="J1563" s="423">
        <v>0</v>
      </c>
      <c r="K1563" s="423">
        <v>0</v>
      </c>
      <c r="L1563" s="447">
        <v>0</v>
      </c>
      <c r="M1563" s="427">
        <v>0</v>
      </c>
      <c r="N1563" s="423">
        <v>0</v>
      </c>
      <c r="O1563" s="423">
        <v>0</v>
      </c>
      <c r="P1563" s="447">
        <v>0</v>
      </c>
    </row>
    <row r="1564" spans="1:16" s="63" customFormat="1" ht="12" x14ac:dyDescent="0.2">
      <c r="A1564" s="427" t="s">
        <v>12863</v>
      </c>
      <c r="B1564" s="423"/>
      <c r="C1564" s="423" t="s">
        <v>251</v>
      </c>
      <c r="D1564" s="423" t="s">
        <v>13302</v>
      </c>
      <c r="E1564" s="427"/>
      <c r="F1564" s="427" t="s">
        <v>12862</v>
      </c>
      <c r="G1564" s="423" t="s">
        <v>18146</v>
      </c>
      <c r="H1564" s="467" t="s">
        <v>8559</v>
      </c>
      <c r="I1564" s="427">
        <v>0</v>
      </c>
      <c r="J1564" s="423">
        <v>0</v>
      </c>
      <c r="K1564" s="423">
        <v>0</v>
      </c>
      <c r="L1564" s="447">
        <v>0</v>
      </c>
      <c r="M1564" s="427">
        <v>0</v>
      </c>
      <c r="N1564" s="423">
        <v>0</v>
      </c>
      <c r="O1564" s="423">
        <v>0</v>
      </c>
      <c r="P1564" s="447">
        <v>0</v>
      </c>
    </row>
    <row r="1565" spans="1:16" s="63" customFormat="1" ht="12" x14ac:dyDescent="0.2">
      <c r="A1565" s="427" t="s">
        <v>12861</v>
      </c>
      <c r="B1565" s="423"/>
      <c r="C1565" s="423" t="s">
        <v>251</v>
      </c>
      <c r="D1565" s="423" t="s">
        <v>17098</v>
      </c>
      <c r="E1565" s="427"/>
      <c r="F1565" s="427" t="s">
        <v>12860</v>
      </c>
      <c r="G1565" s="423" t="s">
        <v>18146</v>
      </c>
      <c r="H1565" s="467" t="s">
        <v>8396</v>
      </c>
      <c r="I1565" s="427">
        <v>0</v>
      </c>
      <c r="J1565" s="423">
        <v>0</v>
      </c>
      <c r="K1565" s="423">
        <v>0</v>
      </c>
      <c r="L1565" s="447">
        <v>0</v>
      </c>
      <c r="M1565" s="427">
        <v>2</v>
      </c>
      <c r="N1565" s="423">
        <v>4</v>
      </c>
      <c r="O1565" s="423">
        <v>1</v>
      </c>
      <c r="P1565" s="447">
        <v>-0.5</v>
      </c>
    </row>
    <row r="1566" spans="1:16" s="63" customFormat="1" ht="12" x14ac:dyDescent="0.2">
      <c r="A1566" s="427" t="s">
        <v>12859</v>
      </c>
      <c r="B1566" s="423"/>
      <c r="C1566" s="423" t="s">
        <v>251</v>
      </c>
      <c r="D1566" s="423"/>
      <c r="E1566" s="427"/>
      <c r="F1566" s="427" t="s">
        <v>12858</v>
      </c>
      <c r="G1566" s="423"/>
      <c r="H1566" s="467" t="s">
        <v>8776</v>
      </c>
      <c r="I1566" s="427">
        <v>0</v>
      </c>
      <c r="J1566" s="423">
        <v>0</v>
      </c>
      <c r="K1566" s="423">
        <v>0</v>
      </c>
      <c r="L1566" s="447">
        <v>0</v>
      </c>
      <c r="M1566" s="427">
        <v>0</v>
      </c>
      <c r="N1566" s="423">
        <v>0</v>
      </c>
      <c r="O1566" s="423">
        <v>0</v>
      </c>
      <c r="P1566" s="447">
        <v>0</v>
      </c>
    </row>
    <row r="1567" spans="1:16" s="63" customFormat="1" ht="12" x14ac:dyDescent="0.2">
      <c r="A1567" s="427" t="s">
        <v>12857</v>
      </c>
      <c r="B1567" s="423"/>
      <c r="C1567" s="423" t="s">
        <v>251</v>
      </c>
      <c r="D1567" s="423"/>
      <c r="E1567" s="427"/>
      <c r="F1567" s="427" t="s">
        <v>12856</v>
      </c>
      <c r="G1567" s="423"/>
      <c r="H1567" s="467" t="s">
        <v>8776</v>
      </c>
      <c r="I1567" s="427">
        <v>0</v>
      </c>
      <c r="J1567" s="423">
        <v>0</v>
      </c>
      <c r="K1567" s="423">
        <v>0</v>
      </c>
      <c r="L1567" s="447">
        <v>0</v>
      </c>
      <c r="M1567" s="427">
        <v>0</v>
      </c>
      <c r="N1567" s="423">
        <v>0</v>
      </c>
      <c r="O1567" s="423">
        <v>0</v>
      </c>
      <c r="P1567" s="447">
        <v>0</v>
      </c>
    </row>
    <row r="1568" spans="1:16" s="63" customFormat="1" ht="12" x14ac:dyDescent="0.2">
      <c r="A1568" s="427" t="s">
        <v>12855</v>
      </c>
      <c r="B1568" s="423"/>
      <c r="C1568" s="423" t="s">
        <v>251</v>
      </c>
      <c r="D1568" s="423"/>
      <c r="E1568" s="427"/>
      <c r="F1568" s="427" t="s">
        <v>12854</v>
      </c>
      <c r="G1568" s="423"/>
      <c r="H1568" s="467" t="s">
        <v>8389</v>
      </c>
      <c r="I1568" s="427">
        <v>0</v>
      </c>
      <c r="J1568" s="423">
        <v>0</v>
      </c>
      <c r="K1568" s="423">
        <v>0</v>
      </c>
      <c r="L1568" s="447">
        <v>0</v>
      </c>
      <c r="M1568" s="427">
        <v>0</v>
      </c>
      <c r="N1568" s="423">
        <v>0</v>
      </c>
      <c r="O1568" s="423">
        <v>0</v>
      </c>
      <c r="P1568" s="447">
        <v>0</v>
      </c>
    </row>
    <row r="1569" spans="1:16" s="63" customFormat="1" ht="12" x14ac:dyDescent="0.2">
      <c r="A1569" s="427" t="s">
        <v>12853</v>
      </c>
      <c r="B1569" s="423"/>
      <c r="C1569" s="423" t="s">
        <v>251</v>
      </c>
      <c r="D1569" s="423"/>
      <c r="E1569" s="427"/>
      <c r="F1569" s="427" t="s">
        <v>12852</v>
      </c>
      <c r="G1569" s="423"/>
      <c r="H1569" s="467" t="s">
        <v>8776</v>
      </c>
      <c r="I1569" s="427">
        <v>0</v>
      </c>
      <c r="J1569" s="423">
        <v>0</v>
      </c>
      <c r="K1569" s="423">
        <v>0</v>
      </c>
      <c r="L1569" s="447">
        <v>0</v>
      </c>
      <c r="M1569" s="427">
        <v>0</v>
      </c>
      <c r="N1569" s="423">
        <v>0</v>
      </c>
      <c r="O1569" s="423">
        <v>0</v>
      </c>
      <c r="P1569" s="447">
        <v>0</v>
      </c>
    </row>
    <row r="1570" spans="1:16" s="63" customFormat="1" ht="12" x14ac:dyDescent="0.2">
      <c r="A1570" s="427" t="s">
        <v>12851</v>
      </c>
      <c r="B1570" s="423"/>
      <c r="C1570" s="423" t="s">
        <v>251</v>
      </c>
      <c r="D1570" s="423"/>
      <c r="E1570" s="427"/>
      <c r="F1570" s="427" t="s">
        <v>12850</v>
      </c>
      <c r="G1570" s="423"/>
      <c r="H1570" s="467" t="s">
        <v>8776</v>
      </c>
      <c r="I1570" s="427">
        <v>0</v>
      </c>
      <c r="J1570" s="423">
        <v>0</v>
      </c>
      <c r="K1570" s="423">
        <v>0</v>
      </c>
      <c r="L1570" s="447">
        <v>0</v>
      </c>
      <c r="M1570" s="427">
        <v>0</v>
      </c>
      <c r="N1570" s="423">
        <v>0</v>
      </c>
      <c r="O1570" s="423">
        <v>0</v>
      </c>
      <c r="P1570" s="447">
        <v>0</v>
      </c>
    </row>
    <row r="1571" spans="1:16" s="63" customFormat="1" ht="12" x14ac:dyDescent="0.2">
      <c r="A1571" s="427" t="s">
        <v>12849</v>
      </c>
      <c r="B1571" s="423"/>
      <c r="C1571" s="423" t="s">
        <v>251</v>
      </c>
      <c r="D1571" s="423"/>
      <c r="E1571" s="427"/>
      <c r="F1571" s="427" t="s">
        <v>12848</v>
      </c>
      <c r="G1571" s="423"/>
      <c r="H1571" s="467" t="s">
        <v>8776</v>
      </c>
      <c r="I1571" s="427">
        <v>0</v>
      </c>
      <c r="J1571" s="423">
        <v>0</v>
      </c>
      <c r="K1571" s="423">
        <v>0</v>
      </c>
      <c r="L1571" s="447">
        <v>0</v>
      </c>
      <c r="M1571" s="427">
        <v>0</v>
      </c>
      <c r="N1571" s="423">
        <v>0</v>
      </c>
      <c r="O1571" s="423">
        <v>0</v>
      </c>
      <c r="P1571" s="447">
        <v>0</v>
      </c>
    </row>
    <row r="1572" spans="1:16" s="63" customFormat="1" ht="12" x14ac:dyDescent="0.2">
      <c r="A1572" s="427" t="s">
        <v>12847</v>
      </c>
      <c r="B1572" s="423"/>
      <c r="C1572" s="423" t="s">
        <v>251</v>
      </c>
      <c r="D1572" s="423"/>
      <c r="E1572" s="427"/>
      <c r="F1572" s="427" t="s">
        <v>12846</v>
      </c>
      <c r="G1572" s="423"/>
      <c r="H1572" s="467" t="s">
        <v>8776</v>
      </c>
      <c r="I1572" s="427">
        <v>0</v>
      </c>
      <c r="J1572" s="423">
        <v>0</v>
      </c>
      <c r="K1572" s="423">
        <v>0</v>
      </c>
      <c r="L1572" s="447">
        <v>0</v>
      </c>
      <c r="M1572" s="427">
        <v>0</v>
      </c>
      <c r="N1572" s="423">
        <v>0</v>
      </c>
      <c r="O1572" s="423">
        <v>0</v>
      </c>
      <c r="P1572" s="447">
        <v>0</v>
      </c>
    </row>
    <row r="1573" spans="1:16" s="63" customFormat="1" ht="12" x14ac:dyDescent="0.2">
      <c r="A1573" s="427" t="s">
        <v>12845</v>
      </c>
      <c r="B1573" s="423"/>
      <c r="C1573" s="423" t="s">
        <v>251</v>
      </c>
      <c r="D1573" s="423"/>
      <c r="E1573" s="427"/>
      <c r="F1573" s="427" t="s">
        <v>12844</v>
      </c>
      <c r="G1573" s="423"/>
      <c r="H1573" s="467" t="s">
        <v>8776</v>
      </c>
      <c r="I1573" s="427">
        <v>0</v>
      </c>
      <c r="J1573" s="423">
        <v>0</v>
      </c>
      <c r="K1573" s="423">
        <v>0</v>
      </c>
      <c r="L1573" s="447">
        <v>0</v>
      </c>
      <c r="M1573" s="427">
        <v>0</v>
      </c>
      <c r="N1573" s="423">
        <v>0</v>
      </c>
      <c r="O1573" s="423">
        <v>0</v>
      </c>
      <c r="P1573" s="447">
        <v>0</v>
      </c>
    </row>
    <row r="1574" spans="1:16" s="63" customFormat="1" ht="12" x14ac:dyDescent="0.2">
      <c r="A1574" s="427" t="s">
        <v>12843</v>
      </c>
      <c r="B1574" s="423"/>
      <c r="C1574" s="423" t="s">
        <v>251</v>
      </c>
      <c r="D1574" s="423" t="s">
        <v>11985</v>
      </c>
      <c r="E1574" s="427"/>
      <c r="F1574" s="427" t="s">
        <v>12842</v>
      </c>
      <c r="G1574" s="423" t="s">
        <v>11983</v>
      </c>
      <c r="H1574" s="467" t="s">
        <v>8396</v>
      </c>
      <c r="I1574" s="427">
        <v>0</v>
      </c>
      <c r="J1574" s="423">
        <v>0</v>
      </c>
      <c r="K1574" s="423">
        <v>0</v>
      </c>
      <c r="L1574" s="447">
        <v>0</v>
      </c>
      <c r="M1574" s="427">
        <v>2</v>
      </c>
      <c r="N1574" s="423">
        <v>5</v>
      </c>
      <c r="O1574" s="423">
        <v>1</v>
      </c>
      <c r="P1574" s="447">
        <v>-0.6</v>
      </c>
    </row>
    <row r="1575" spans="1:16" s="63" customFormat="1" ht="12" x14ac:dyDescent="0.2">
      <c r="A1575" s="427" t="s">
        <v>12841</v>
      </c>
      <c r="B1575" s="423"/>
      <c r="C1575" s="423" t="s">
        <v>251</v>
      </c>
      <c r="D1575" s="423"/>
      <c r="E1575" s="427"/>
      <c r="F1575" s="427" t="s">
        <v>12840</v>
      </c>
      <c r="G1575" s="423"/>
      <c r="H1575" s="467" t="s">
        <v>8389</v>
      </c>
      <c r="I1575" s="427">
        <v>0</v>
      </c>
      <c r="J1575" s="423">
        <v>0</v>
      </c>
      <c r="K1575" s="423">
        <v>0</v>
      </c>
      <c r="L1575" s="447">
        <v>0</v>
      </c>
      <c r="M1575" s="427">
        <v>0</v>
      </c>
      <c r="N1575" s="423">
        <v>0</v>
      </c>
      <c r="O1575" s="423">
        <v>0</v>
      </c>
      <c r="P1575" s="447">
        <v>0</v>
      </c>
    </row>
    <row r="1576" spans="1:16" s="63" customFormat="1" ht="12" x14ac:dyDescent="0.2">
      <c r="A1576" s="427" t="s">
        <v>12839</v>
      </c>
      <c r="B1576" s="423"/>
      <c r="C1576" s="423" t="s">
        <v>251</v>
      </c>
      <c r="D1576" s="423"/>
      <c r="E1576" s="427"/>
      <c r="F1576" s="427" t="s">
        <v>12838</v>
      </c>
      <c r="G1576" s="423"/>
      <c r="H1576" s="467" t="s">
        <v>8389</v>
      </c>
      <c r="I1576" s="427">
        <v>0</v>
      </c>
      <c r="J1576" s="423">
        <v>0</v>
      </c>
      <c r="K1576" s="423">
        <v>0</v>
      </c>
      <c r="L1576" s="447">
        <v>0</v>
      </c>
      <c r="M1576" s="427">
        <v>0</v>
      </c>
      <c r="N1576" s="423">
        <v>0</v>
      </c>
      <c r="O1576" s="423">
        <v>0</v>
      </c>
      <c r="P1576" s="447">
        <v>0</v>
      </c>
    </row>
    <row r="1577" spans="1:16" s="63" customFormat="1" ht="12" x14ac:dyDescent="0.2">
      <c r="A1577" s="427" t="s">
        <v>12837</v>
      </c>
      <c r="B1577" s="423"/>
      <c r="C1577" s="423" t="s">
        <v>251</v>
      </c>
      <c r="D1577" s="423"/>
      <c r="E1577" s="427"/>
      <c r="F1577" s="427" t="s">
        <v>12836</v>
      </c>
      <c r="G1577" s="423"/>
      <c r="H1577" s="467" t="s">
        <v>8389</v>
      </c>
      <c r="I1577" s="427">
        <v>0</v>
      </c>
      <c r="J1577" s="423">
        <v>0</v>
      </c>
      <c r="K1577" s="423">
        <v>0</v>
      </c>
      <c r="L1577" s="447">
        <v>0</v>
      </c>
      <c r="M1577" s="427">
        <v>0</v>
      </c>
      <c r="N1577" s="423">
        <v>0</v>
      </c>
      <c r="O1577" s="423">
        <v>0</v>
      </c>
      <c r="P1577" s="447">
        <v>0</v>
      </c>
    </row>
    <row r="1578" spans="1:16" s="63" customFormat="1" ht="12" x14ac:dyDescent="0.2">
      <c r="A1578" s="427" t="s">
        <v>12835</v>
      </c>
      <c r="B1578" s="423"/>
      <c r="C1578" s="423" t="s">
        <v>251</v>
      </c>
      <c r="D1578" s="423"/>
      <c r="E1578" s="427"/>
      <c r="F1578" s="427" t="s">
        <v>12834</v>
      </c>
      <c r="G1578" s="423"/>
      <c r="H1578" s="467" t="s">
        <v>8389</v>
      </c>
      <c r="I1578" s="427">
        <v>0</v>
      </c>
      <c r="J1578" s="423">
        <v>0</v>
      </c>
      <c r="K1578" s="423">
        <v>0</v>
      </c>
      <c r="L1578" s="447">
        <v>0</v>
      </c>
      <c r="M1578" s="427">
        <v>0</v>
      </c>
      <c r="N1578" s="423">
        <v>0</v>
      </c>
      <c r="O1578" s="423">
        <v>0</v>
      </c>
      <c r="P1578" s="447">
        <v>0</v>
      </c>
    </row>
    <row r="1579" spans="1:16" s="63" customFormat="1" ht="12" x14ac:dyDescent="0.2">
      <c r="A1579" s="427" t="s">
        <v>12833</v>
      </c>
      <c r="B1579" s="423"/>
      <c r="C1579" s="423" t="s">
        <v>251</v>
      </c>
      <c r="D1579" s="423" t="s">
        <v>8788</v>
      </c>
      <c r="E1579" s="427"/>
      <c r="F1579" s="427" t="s">
        <v>12832</v>
      </c>
      <c r="G1579" s="423" t="s">
        <v>223</v>
      </c>
      <c r="H1579" s="467" t="s">
        <v>8396</v>
      </c>
      <c r="I1579" s="427">
        <v>0</v>
      </c>
      <c r="J1579" s="423">
        <v>0</v>
      </c>
      <c r="K1579" s="423">
        <v>0</v>
      </c>
      <c r="L1579" s="447">
        <v>0</v>
      </c>
      <c r="M1579" s="427">
        <v>5</v>
      </c>
      <c r="N1579" s="423">
        <v>0</v>
      </c>
      <c r="O1579" s="423">
        <v>0</v>
      </c>
      <c r="P1579" s="447">
        <v>0</v>
      </c>
    </row>
    <row r="1580" spans="1:16" s="63" customFormat="1" ht="12" x14ac:dyDescent="0.2">
      <c r="A1580" s="427" t="s">
        <v>12831</v>
      </c>
      <c r="B1580" s="423"/>
      <c r="C1580" s="423" t="s">
        <v>251</v>
      </c>
      <c r="D1580" s="423"/>
      <c r="E1580" s="427"/>
      <c r="F1580" s="427" t="s">
        <v>12830</v>
      </c>
      <c r="G1580" s="423"/>
      <c r="H1580" s="467" t="s">
        <v>8776</v>
      </c>
      <c r="I1580" s="427">
        <v>0</v>
      </c>
      <c r="J1580" s="423">
        <v>0</v>
      </c>
      <c r="K1580" s="423">
        <v>0</v>
      </c>
      <c r="L1580" s="447">
        <v>0</v>
      </c>
      <c r="M1580" s="427">
        <v>0</v>
      </c>
      <c r="N1580" s="423">
        <v>0</v>
      </c>
      <c r="O1580" s="423">
        <v>0</v>
      </c>
      <c r="P1580" s="447">
        <v>0</v>
      </c>
    </row>
    <row r="1581" spans="1:16" s="63" customFormat="1" ht="12" x14ac:dyDescent="0.2">
      <c r="A1581" s="427" t="s">
        <v>12829</v>
      </c>
      <c r="B1581" s="423"/>
      <c r="C1581" s="423" t="s">
        <v>249</v>
      </c>
      <c r="D1581" s="423" t="s">
        <v>11985</v>
      </c>
      <c r="E1581" s="427"/>
      <c r="F1581" s="427" t="s">
        <v>12828</v>
      </c>
      <c r="G1581" s="423" t="s">
        <v>11983</v>
      </c>
      <c r="H1581" s="467" t="s">
        <v>8396</v>
      </c>
      <c r="I1581" s="427">
        <v>0</v>
      </c>
      <c r="J1581" s="423">
        <v>0</v>
      </c>
      <c r="K1581" s="423">
        <v>0</v>
      </c>
      <c r="L1581" s="447">
        <v>0</v>
      </c>
      <c r="M1581" s="427">
        <v>2</v>
      </c>
      <c r="N1581" s="423">
        <v>4</v>
      </c>
      <c r="O1581" s="423">
        <v>1</v>
      </c>
      <c r="P1581" s="447">
        <v>-0.5</v>
      </c>
    </row>
    <row r="1582" spans="1:16" s="63" customFormat="1" ht="12" x14ac:dyDescent="0.2">
      <c r="A1582" s="427" t="s">
        <v>12827</v>
      </c>
      <c r="B1582" s="423"/>
      <c r="C1582" s="423" t="s">
        <v>255</v>
      </c>
      <c r="D1582" s="423"/>
      <c r="E1582" s="427"/>
      <c r="F1582" s="427" t="s">
        <v>12826</v>
      </c>
      <c r="G1582" s="423"/>
      <c r="H1582" s="467" t="s">
        <v>8396</v>
      </c>
      <c r="I1582" s="427">
        <v>0</v>
      </c>
      <c r="J1582" s="423">
        <v>0</v>
      </c>
      <c r="K1582" s="423">
        <v>0</v>
      </c>
      <c r="L1582" s="447">
        <v>0</v>
      </c>
      <c r="M1582" s="427">
        <v>0</v>
      </c>
      <c r="N1582" s="423">
        <v>0</v>
      </c>
      <c r="O1582" s="423">
        <v>0</v>
      </c>
      <c r="P1582" s="447">
        <v>0</v>
      </c>
    </row>
    <row r="1583" spans="1:16" s="63" customFormat="1" ht="12" x14ac:dyDescent="0.2">
      <c r="A1583" s="427" t="s">
        <v>12825</v>
      </c>
      <c r="B1583" s="423"/>
      <c r="C1583" s="423" t="s">
        <v>255</v>
      </c>
      <c r="D1583" s="423"/>
      <c r="E1583" s="427"/>
      <c r="F1583" s="427" t="s">
        <v>12824</v>
      </c>
      <c r="G1583" s="423"/>
      <c r="H1583" s="467" t="s">
        <v>8396</v>
      </c>
      <c r="I1583" s="427">
        <v>0</v>
      </c>
      <c r="J1583" s="423">
        <v>0</v>
      </c>
      <c r="K1583" s="423">
        <v>0</v>
      </c>
      <c r="L1583" s="447">
        <v>0</v>
      </c>
      <c r="M1583" s="427">
        <v>0</v>
      </c>
      <c r="N1583" s="423">
        <v>0</v>
      </c>
      <c r="O1583" s="423">
        <v>0</v>
      </c>
      <c r="P1583" s="447">
        <v>0</v>
      </c>
    </row>
    <row r="1584" spans="1:16" s="63" customFormat="1" ht="12" x14ac:dyDescent="0.2">
      <c r="A1584" s="427" t="s">
        <v>12823</v>
      </c>
      <c r="B1584" s="423"/>
      <c r="C1584" s="423" t="s">
        <v>255</v>
      </c>
      <c r="D1584" s="423"/>
      <c r="E1584" s="427"/>
      <c r="F1584" s="427" t="s">
        <v>12822</v>
      </c>
      <c r="G1584" s="423"/>
      <c r="H1584" s="467" t="s">
        <v>8396</v>
      </c>
      <c r="I1584" s="427">
        <v>0</v>
      </c>
      <c r="J1584" s="423">
        <v>0</v>
      </c>
      <c r="K1584" s="423">
        <v>0</v>
      </c>
      <c r="L1584" s="447">
        <v>0</v>
      </c>
      <c r="M1584" s="427">
        <v>0</v>
      </c>
      <c r="N1584" s="423">
        <v>0</v>
      </c>
      <c r="O1584" s="423">
        <v>0</v>
      </c>
      <c r="P1584" s="447">
        <v>0</v>
      </c>
    </row>
    <row r="1585" spans="1:16" s="63" customFormat="1" ht="12" x14ac:dyDescent="0.2">
      <c r="A1585" s="427" t="s">
        <v>12821</v>
      </c>
      <c r="B1585" s="423"/>
      <c r="C1585" s="423" t="s">
        <v>255</v>
      </c>
      <c r="D1585" s="423" t="s">
        <v>8741</v>
      </c>
      <c r="E1585" s="427"/>
      <c r="F1585" s="427" t="s">
        <v>12820</v>
      </c>
      <c r="G1585" s="423" t="s">
        <v>213</v>
      </c>
      <c r="H1585" s="467" t="s">
        <v>8396</v>
      </c>
      <c r="I1585" s="427">
        <v>0</v>
      </c>
      <c r="J1585" s="423">
        <v>0</v>
      </c>
      <c r="K1585" s="423">
        <v>0</v>
      </c>
      <c r="L1585" s="447">
        <v>0</v>
      </c>
      <c r="M1585" s="427">
        <v>1</v>
      </c>
      <c r="N1585" s="423">
        <v>4</v>
      </c>
      <c r="O1585" s="423">
        <v>4</v>
      </c>
      <c r="P1585" s="447">
        <v>-0.75</v>
      </c>
    </row>
    <row r="1586" spans="1:16" s="63" customFormat="1" ht="12" x14ac:dyDescent="0.2">
      <c r="A1586" s="427" t="s">
        <v>12819</v>
      </c>
      <c r="B1586" s="423"/>
      <c r="C1586" s="423" t="s">
        <v>255</v>
      </c>
      <c r="D1586" s="423"/>
      <c r="E1586" s="427"/>
      <c r="F1586" s="427" t="s">
        <v>12818</v>
      </c>
      <c r="G1586" s="423"/>
      <c r="H1586" s="467" t="s">
        <v>8396</v>
      </c>
      <c r="I1586" s="427">
        <v>0</v>
      </c>
      <c r="J1586" s="423">
        <v>0</v>
      </c>
      <c r="K1586" s="423">
        <v>0</v>
      </c>
      <c r="L1586" s="447">
        <v>0</v>
      </c>
      <c r="M1586" s="427">
        <v>0</v>
      </c>
      <c r="N1586" s="423">
        <v>0</v>
      </c>
      <c r="O1586" s="423">
        <v>0</v>
      </c>
      <c r="P1586" s="447">
        <v>0</v>
      </c>
    </row>
    <row r="1587" spans="1:16" s="63" customFormat="1" ht="12" x14ac:dyDescent="0.2">
      <c r="A1587" s="427" t="s">
        <v>12817</v>
      </c>
      <c r="B1587" s="423"/>
      <c r="C1587" s="423" t="s">
        <v>251</v>
      </c>
      <c r="D1587" s="423" t="s">
        <v>17099</v>
      </c>
      <c r="E1587" s="427"/>
      <c r="F1587" s="427" t="s">
        <v>12816</v>
      </c>
      <c r="G1587" s="423" t="s">
        <v>18147</v>
      </c>
      <c r="H1587" s="467" t="s">
        <v>8396</v>
      </c>
      <c r="I1587" s="427">
        <v>0</v>
      </c>
      <c r="J1587" s="423">
        <v>0</v>
      </c>
      <c r="K1587" s="423">
        <v>0</v>
      </c>
      <c r="L1587" s="447">
        <v>0</v>
      </c>
      <c r="M1587" s="427">
        <v>5</v>
      </c>
      <c r="N1587" s="423">
        <v>8</v>
      </c>
      <c r="O1587" s="423">
        <v>4</v>
      </c>
      <c r="P1587" s="447">
        <v>-0.375</v>
      </c>
    </row>
    <row r="1588" spans="1:16" s="63" customFormat="1" ht="12" x14ac:dyDescent="0.2">
      <c r="A1588" s="427" t="s">
        <v>12815</v>
      </c>
      <c r="B1588" s="423"/>
      <c r="C1588" s="423" t="s">
        <v>251</v>
      </c>
      <c r="D1588" s="423"/>
      <c r="E1588" s="427"/>
      <c r="F1588" s="427" t="s">
        <v>12814</v>
      </c>
      <c r="G1588" s="423"/>
      <c r="H1588" s="467" t="s">
        <v>8776</v>
      </c>
      <c r="I1588" s="427">
        <v>0</v>
      </c>
      <c r="J1588" s="423">
        <v>0</v>
      </c>
      <c r="K1588" s="423">
        <v>0</v>
      </c>
      <c r="L1588" s="447">
        <v>0</v>
      </c>
      <c r="M1588" s="427">
        <v>0</v>
      </c>
      <c r="N1588" s="423">
        <v>0</v>
      </c>
      <c r="O1588" s="423">
        <v>0</v>
      </c>
      <c r="P1588" s="447">
        <v>0</v>
      </c>
    </row>
    <row r="1589" spans="1:16" s="63" customFormat="1" ht="12" x14ac:dyDescent="0.2">
      <c r="A1589" s="427" t="s">
        <v>12803</v>
      </c>
      <c r="B1589" s="423"/>
      <c r="C1589" s="423" t="s">
        <v>372</v>
      </c>
      <c r="D1589" s="423" t="s">
        <v>17101</v>
      </c>
      <c r="E1589" s="427"/>
      <c r="F1589" s="427" t="s">
        <v>12802</v>
      </c>
      <c r="G1589" s="423" t="s">
        <v>208</v>
      </c>
      <c r="H1589" s="467" t="s">
        <v>8559</v>
      </c>
      <c r="I1589" s="427">
        <v>0</v>
      </c>
      <c r="J1589" s="423">
        <v>0</v>
      </c>
      <c r="K1589" s="423">
        <v>0</v>
      </c>
      <c r="L1589" s="447">
        <v>0</v>
      </c>
      <c r="M1589" s="427">
        <v>0</v>
      </c>
      <c r="N1589" s="423">
        <v>1</v>
      </c>
      <c r="O1589" s="423">
        <v>0</v>
      </c>
      <c r="P1589" s="447">
        <v>-1</v>
      </c>
    </row>
    <row r="1590" spans="1:16" s="63" customFormat="1" ht="12" x14ac:dyDescent="0.2">
      <c r="A1590" s="427" t="s">
        <v>12801</v>
      </c>
      <c r="B1590" s="423"/>
      <c r="C1590" s="423" t="s">
        <v>372</v>
      </c>
      <c r="D1590" s="423" t="s">
        <v>17101</v>
      </c>
      <c r="E1590" s="427"/>
      <c r="F1590" s="427" t="s">
        <v>12800</v>
      </c>
      <c r="G1590" s="423" t="s">
        <v>208</v>
      </c>
      <c r="H1590" s="467" t="s">
        <v>8559</v>
      </c>
      <c r="I1590" s="427">
        <v>0</v>
      </c>
      <c r="J1590" s="423">
        <v>0</v>
      </c>
      <c r="K1590" s="423">
        <v>0</v>
      </c>
      <c r="L1590" s="447">
        <v>0</v>
      </c>
      <c r="M1590" s="427">
        <v>0</v>
      </c>
      <c r="N1590" s="423">
        <v>0</v>
      </c>
      <c r="O1590" s="423">
        <v>0</v>
      </c>
      <c r="P1590" s="447">
        <v>0</v>
      </c>
    </row>
    <row r="1591" spans="1:16" s="63" customFormat="1" ht="12" x14ac:dyDescent="0.2">
      <c r="A1591" s="427" t="s">
        <v>12799</v>
      </c>
      <c r="B1591" s="423"/>
      <c r="C1591" s="423" t="s">
        <v>372</v>
      </c>
      <c r="D1591" s="423" t="s">
        <v>17101</v>
      </c>
      <c r="E1591" s="427"/>
      <c r="F1591" s="427" t="s">
        <v>12798</v>
      </c>
      <c r="G1591" s="423" t="s">
        <v>208</v>
      </c>
      <c r="H1591" s="467" t="s">
        <v>8559</v>
      </c>
      <c r="I1591" s="427">
        <v>0</v>
      </c>
      <c r="J1591" s="423">
        <v>0</v>
      </c>
      <c r="K1591" s="423">
        <v>0</v>
      </c>
      <c r="L1591" s="447">
        <v>0</v>
      </c>
      <c r="M1591" s="427">
        <v>0</v>
      </c>
      <c r="N1591" s="423">
        <v>0</v>
      </c>
      <c r="O1591" s="423">
        <v>0</v>
      </c>
      <c r="P1591" s="447">
        <v>0</v>
      </c>
    </row>
    <row r="1592" spans="1:16" s="63" customFormat="1" ht="12" x14ac:dyDescent="0.2">
      <c r="A1592" s="427" t="s">
        <v>12797</v>
      </c>
      <c r="B1592" s="423"/>
      <c r="C1592" s="423" t="s">
        <v>372</v>
      </c>
      <c r="D1592" s="423" t="s">
        <v>17101</v>
      </c>
      <c r="E1592" s="427"/>
      <c r="F1592" s="427" t="s">
        <v>12796</v>
      </c>
      <c r="G1592" s="423" t="s">
        <v>208</v>
      </c>
      <c r="H1592" s="467" t="s">
        <v>8559</v>
      </c>
      <c r="I1592" s="427">
        <v>0</v>
      </c>
      <c r="J1592" s="423">
        <v>0</v>
      </c>
      <c r="K1592" s="423">
        <v>0</v>
      </c>
      <c r="L1592" s="447">
        <v>0</v>
      </c>
      <c r="M1592" s="427">
        <v>0</v>
      </c>
      <c r="N1592" s="423">
        <v>0</v>
      </c>
      <c r="O1592" s="423">
        <v>0</v>
      </c>
      <c r="P1592" s="447">
        <v>0</v>
      </c>
    </row>
    <row r="1593" spans="1:16" s="63" customFormat="1" ht="12" x14ac:dyDescent="0.2">
      <c r="A1593" s="427" t="s">
        <v>12795</v>
      </c>
      <c r="B1593" s="423"/>
      <c r="C1593" s="423" t="s">
        <v>372</v>
      </c>
      <c r="D1593" s="423" t="s">
        <v>20768</v>
      </c>
      <c r="E1593" s="427"/>
      <c r="F1593" s="427" t="s">
        <v>12794</v>
      </c>
      <c r="G1593" s="423" t="s">
        <v>8796</v>
      </c>
      <c r="H1593" s="467" t="s">
        <v>8559</v>
      </c>
      <c r="I1593" s="427">
        <v>0</v>
      </c>
      <c r="J1593" s="423">
        <v>1</v>
      </c>
      <c r="K1593" s="423">
        <v>0</v>
      </c>
      <c r="L1593" s="447">
        <v>-1</v>
      </c>
      <c r="M1593" s="427">
        <v>0</v>
      </c>
      <c r="N1593" s="423">
        <v>0</v>
      </c>
      <c r="O1593" s="423">
        <v>0</v>
      </c>
      <c r="P1593" s="447">
        <v>0</v>
      </c>
    </row>
    <row r="1594" spans="1:16" s="63" customFormat="1" ht="12" x14ac:dyDescent="0.2">
      <c r="A1594" s="427" t="s">
        <v>12793</v>
      </c>
      <c r="B1594" s="423"/>
      <c r="C1594" s="423" t="s">
        <v>372</v>
      </c>
      <c r="D1594" s="423" t="s">
        <v>17101</v>
      </c>
      <c r="E1594" s="427"/>
      <c r="F1594" s="427" t="s">
        <v>12792</v>
      </c>
      <c r="G1594" s="423" t="s">
        <v>208</v>
      </c>
      <c r="H1594" s="467" t="s">
        <v>8559</v>
      </c>
      <c r="I1594" s="427">
        <v>0</v>
      </c>
      <c r="J1594" s="423">
        <v>0</v>
      </c>
      <c r="K1594" s="423">
        <v>0</v>
      </c>
      <c r="L1594" s="447">
        <v>0</v>
      </c>
      <c r="M1594" s="427">
        <v>0</v>
      </c>
      <c r="N1594" s="423">
        <v>0</v>
      </c>
      <c r="O1594" s="423">
        <v>0</v>
      </c>
      <c r="P1594" s="447">
        <v>0</v>
      </c>
    </row>
    <row r="1595" spans="1:16" s="63" customFormat="1" ht="12" x14ac:dyDescent="0.2">
      <c r="A1595" s="427" t="s">
        <v>12791</v>
      </c>
      <c r="B1595" s="423"/>
      <c r="C1595" s="423" t="s">
        <v>372</v>
      </c>
      <c r="D1595" s="423" t="s">
        <v>17101</v>
      </c>
      <c r="E1595" s="427"/>
      <c r="F1595" s="427" t="s">
        <v>12790</v>
      </c>
      <c r="G1595" s="423" t="s">
        <v>208</v>
      </c>
      <c r="H1595" s="467" t="s">
        <v>8396</v>
      </c>
      <c r="I1595" s="427">
        <v>0</v>
      </c>
      <c r="J1595" s="423">
        <v>0</v>
      </c>
      <c r="K1595" s="423">
        <v>0</v>
      </c>
      <c r="L1595" s="447">
        <v>0</v>
      </c>
      <c r="M1595" s="427">
        <v>0</v>
      </c>
      <c r="N1595" s="423">
        <v>0</v>
      </c>
      <c r="O1595" s="423">
        <v>0</v>
      </c>
      <c r="P1595" s="447">
        <v>0</v>
      </c>
    </row>
    <row r="1596" spans="1:16" s="63" customFormat="1" ht="12" x14ac:dyDescent="0.2">
      <c r="A1596" s="427" t="s">
        <v>12789</v>
      </c>
      <c r="B1596" s="423"/>
      <c r="C1596" s="423" t="s">
        <v>372</v>
      </c>
      <c r="D1596" s="423" t="s">
        <v>17101</v>
      </c>
      <c r="E1596" s="427"/>
      <c r="F1596" s="427" t="s">
        <v>12788</v>
      </c>
      <c r="G1596" s="423" t="s">
        <v>208</v>
      </c>
      <c r="H1596" s="467" t="s">
        <v>8559</v>
      </c>
      <c r="I1596" s="427">
        <v>0</v>
      </c>
      <c r="J1596" s="423">
        <v>1</v>
      </c>
      <c r="K1596" s="423">
        <v>1</v>
      </c>
      <c r="L1596" s="447">
        <v>-1</v>
      </c>
      <c r="M1596" s="427">
        <v>2</v>
      </c>
      <c r="N1596" s="423">
        <v>8</v>
      </c>
      <c r="O1596" s="423">
        <v>2</v>
      </c>
      <c r="P1596" s="447">
        <v>-0.75</v>
      </c>
    </row>
    <row r="1597" spans="1:16" s="63" customFormat="1" ht="12" x14ac:dyDescent="0.2">
      <c r="A1597" s="427" t="s">
        <v>18288</v>
      </c>
      <c r="B1597" s="423"/>
      <c r="C1597" s="423" t="s">
        <v>253</v>
      </c>
      <c r="D1597" s="423" t="s">
        <v>12561</v>
      </c>
      <c r="E1597" s="427" t="s">
        <v>13579</v>
      </c>
      <c r="F1597" s="427"/>
      <c r="G1597" s="423" t="s">
        <v>200</v>
      </c>
      <c r="H1597" s="467" t="s">
        <v>8559</v>
      </c>
      <c r="I1597" s="427">
        <v>0</v>
      </c>
      <c r="J1597" s="423">
        <v>1</v>
      </c>
      <c r="K1597" s="423">
        <v>0</v>
      </c>
      <c r="L1597" s="447">
        <v>-1</v>
      </c>
      <c r="M1597" s="427">
        <v>71</v>
      </c>
      <c r="N1597" s="423">
        <v>67</v>
      </c>
      <c r="O1597" s="423">
        <v>15</v>
      </c>
      <c r="P1597" s="447">
        <v>5.9701492537313397E-2</v>
      </c>
    </row>
    <row r="1598" spans="1:16" s="63" customFormat="1" ht="12" x14ac:dyDescent="0.2">
      <c r="A1598" s="427" t="s">
        <v>18289</v>
      </c>
      <c r="B1598" s="423"/>
      <c r="C1598" s="423" t="s">
        <v>253</v>
      </c>
      <c r="D1598" s="423" t="s">
        <v>17723</v>
      </c>
      <c r="E1598" s="427" t="s">
        <v>12787</v>
      </c>
      <c r="F1598" s="427"/>
      <c r="G1598" s="423" t="s">
        <v>19184</v>
      </c>
      <c r="H1598" s="467" t="s">
        <v>8559</v>
      </c>
      <c r="I1598" s="427">
        <v>0</v>
      </c>
      <c r="J1598" s="423">
        <v>0</v>
      </c>
      <c r="K1598" s="423">
        <v>0</v>
      </c>
      <c r="L1598" s="447">
        <v>0</v>
      </c>
      <c r="M1598" s="427">
        <v>12</v>
      </c>
      <c r="N1598" s="423">
        <v>10</v>
      </c>
      <c r="O1598" s="423">
        <v>6</v>
      </c>
      <c r="P1598" s="447">
        <v>0.2</v>
      </c>
    </row>
    <row r="1599" spans="1:16" s="63" customFormat="1" ht="12" x14ac:dyDescent="0.2">
      <c r="A1599" s="427" t="s">
        <v>12778</v>
      </c>
      <c r="B1599" s="423"/>
      <c r="C1599" s="423" t="s">
        <v>258</v>
      </c>
      <c r="D1599" s="423"/>
      <c r="E1599" s="427"/>
      <c r="F1599" s="427" t="s">
        <v>12777</v>
      </c>
      <c r="G1599" s="423"/>
      <c r="H1599" s="467" t="s">
        <v>8389</v>
      </c>
      <c r="I1599" s="427">
        <v>0</v>
      </c>
      <c r="J1599" s="423">
        <v>0</v>
      </c>
      <c r="K1599" s="423">
        <v>0</v>
      </c>
      <c r="L1599" s="447">
        <v>0</v>
      </c>
      <c r="M1599" s="427">
        <v>0</v>
      </c>
      <c r="N1599" s="423">
        <v>0</v>
      </c>
      <c r="O1599" s="423">
        <v>0</v>
      </c>
      <c r="P1599" s="447">
        <v>0</v>
      </c>
    </row>
    <row r="1600" spans="1:16" s="63" customFormat="1" ht="12" x14ac:dyDescent="0.2">
      <c r="A1600" s="427" t="s">
        <v>12770</v>
      </c>
      <c r="B1600" s="423"/>
      <c r="C1600" s="423" t="s">
        <v>14925</v>
      </c>
      <c r="D1600" s="423" t="s">
        <v>20774</v>
      </c>
      <c r="E1600" s="427" t="s">
        <v>12769</v>
      </c>
      <c r="F1600" s="427"/>
      <c r="G1600" s="423" t="s">
        <v>201</v>
      </c>
      <c r="H1600" s="467" t="s">
        <v>8389</v>
      </c>
      <c r="I1600" s="427">
        <v>0</v>
      </c>
      <c r="J1600" s="423">
        <v>0</v>
      </c>
      <c r="K1600" s="423">
        <v>0</v>
      </c>
      <c r="L1600" s="447">
        <v>0</v>
      </c>
      <c r="M1600" s="427">
        <v>4</v>
      </c>
      <c r="N1600" s="423">
        <v>4</v>
      </c>
      <c r="O1600" s="423">
        <v>3</v>
      </c>
      <c r="P1600" s="447">
        <v>0</v>
      </c>
    </row>
    <row r="1601" spans="1:16" s="63" customFormat="1" ht="12" x14ac:dyDescent="0.2">
      <c r="A1601" s="427" t="s">
        <v>18290</v>
      </c>
      <c r="B1601" s="423"/>
      <c r="C1601" s="423" t="s">
        <v>371</v>
      </c>
      <c r="D1601" s="423" t="s">
        <v>17312</v>
      </c>
      <c r="E1601" s="427" t="s">
        <v>17006</v>
      </c>
      <c r="F1601" s="427"/>
      <c r="G1601" s="423" t="s">
        <v>219</v>
      </c>
      <c r="H1601" s="467" t="s">
        <v>8559</v>
      </c>
      <c r="I1601" s="427">
        <v>0</v>
      </c>
      <c r="J1601" s="423">
        <v>0</v>
      </c>
      <c r="K1601" s="423">
        <v>0</v>
      </c>
      <c r="L1601" s="447">
        <v>0</v>
      </c>
      <c r="M1601" s="427">
        <v>14</v>
      </c>
      <c r="N1601" s="423">
        <v>20</v>
      </c>
      <c r="O1601" s="423">
        <v>19</v>
      </c>
      <c r="P1601" s="447">
        <v>-0.3</v>
      </c>
    </row>
    <row r="1602" spans="1:16" s="63" customFormat="1" ht="12" x14ac:dyDescent="0.2">
      <c r="A1602" s="427" t="s">
        <v>12768</v>
      </c>
      <c r="B1602" s="423"/>
      <c r="C1602" s="423" t="s">
        <v>254</v>
      </c>
      <c r="D1602" s="423" t="s">
        <v>20127</v>
      </c>
      <c r="E1602" s="427" t="s">
        <v>12767</v>
      </c>
      <c r="F1602" s="427"/>
      <c r="G1602" s="423" t="s">
        <v>18141</v>
      </c>
      <c r="H1602" s="467" t="s">
        <v>8559</v>
      </c>
      <c r="I1602" s="427">
        <v>0</v>
      </c>
      <c r="J1602" s="423">
        <v>0</v>
      </c>
      <c r="K1602" s="423">
        <v>0</v>
      </c>
      <c r="L1602" s="447">
        <v>0</v>
      </c>
      <c r="M1602" s="427">
        <v>10</v>
      </c>
      <c r="N1602" s="423">
        <v>13</v>
      </c>
      <c r="O1602" s="423">
        <v>11</v>
      </c>
      <c r="P1602" s="447">
        <v>-0.230769230769231</v>
      </c>
    </row>
    <row r="1603" spans="1:16" s="63" customFormat="1" ht="12" x14ac:dyDescent="0.2">
      <c r="A1603" s="427" t="s">
        <v>12758</v>
      </c>
      <c r="B1603" s="423"/>
      <c r="C1603" s="423" t="s">
        <v>253</v>
      </c>
      <c r="D1603" s="423"/>
      <c r="E1603" s="427"/>
      <c r="F1603" s="427" t="s">
        <v>12757</v>
      </c>
      <c r="G1603" s="423"/>
      <c r="H1603" s="467" t="s">
        <v>8776</v>
      </c>
      <c r="I1603" s="427">
        <v>0</v>
      </c>
      <c r="J1603" s="423">
        <v>0</v>
      </c>
      <c r="K1603" s="423">
        <v>0</v>
      </c>
      <c r="L1603" s="447">
        <v>0</v>
      </c>
      <c r="M1603" s="427">
        <v>0</v>
      </c>
      <c r="N1603" s="423">
        <v>0</v>
      </c>
      <c r="O1603" s="423">
        <v>0</v>
      </c>
      <c r="P1603" s="447">
        <v>0</v>
      </c>
    </row>
    <row r="1604" spans="1:16" s="63" customFormat="1" ht="12" x14ac:dyDescent="0.2">
      <c r="A1604" s="427" t="s">
        <v>12737</v>
      </c>
      <c r="B1604" s="423"/>
      <c r="C1604" s="423" t="s">
        <v>253</v>
      </c>
      <c r="D1604" s="423" t="s">
        <v>17007</v>
      </c>
      <c r="E1604" s="427"/>
      <c r="F1604" s="427" t="s">
        <v>12736</v>
      </c>
      <c r="G1604" s="423" t="s">
        <v>200</v>
      </c>
      <c r="H1604" s="467" t="s">
        <v>8559</v>
      </c>
      <c r="I1604" s="427">
        <v>0</v>
      </c>
      <c r="J1604" s="423">
        <v>0</v>
      </c>
      <c r="K1604" s="423">
        <v>0</v>
      </c>
      <c r="L1604" s="447">
        <v>0</v>
      </c>
      <c r="M1604" s="427">
        <v>4</v>
      </c>
      <c r="N1604" s="423">
        <v>8</v>
      </c>
      <c r="O1604" s="423">
        <v>2</v>
      </c>
      <c r="P1604" s="447">
        <v>-0.5</v>
      </c>
    </row>
    <row r="1605" spans="1:16" s="63" customFormat="1" ht="12" x14ac:dyDescent="0.2">
      <c r="A1605" s="427" t="s">
        <v>12733</v>
      </c>
      <c r="B1605" s="423"/>
      <c r="C1605" s="423" t="s">
        <v>253</v>
      </c>
      <c r="D1605" s="423" t="s">
        <v>17007</v>
      </c>
      <c r="E1605" s="427"/>
      <c r="F1605" s="427" t="s">
        <v>12732</v>
      </c>
      <c r="G1605" s="423" t="s">
        <v>200</v>
      </c>
      <c r="H1605" s="467" t="s">
        <v>8559</v>
      </c>
      <c r="I1605" s="427">
        <v>0</v>
      </c>
      <c r="J1605" s="423">
        <v>0</v>
      </c>
      <c r="K1605" s="423">
        <v>3</v>
      </c>
      <c r="L1605" s="447">
        <v>0</v>
      </c>
      <c r="M1605" s="427">
        <v>2</v>
      </c>
      <c r="N1605" s="423">
        <v>5</v>
      </c>
      <c r="O1605" s="423">
        <v>1</v>
      </c>
      <c r="P1605" s="447">
        <v>-0.6</v>
      </c>
    </row>
    <row r="1606" spans="1:16" s="63" customFormat="1" ht="12" x14ac:dyDescent="0.2">
      <c r="A1606" s="427" t="s">
        <v>12731</v>
      </c>
      <c r="B1606" s="423"/>
      <c r="C1606" s="423" t="s">
        <v>253</v>
      </c>
      <c r="D1606" s="423"/>
      <c r="E1606" s="427"/>
      <c r="F1606" s="427" t="s">
        <v>12730</v>
      </c>
      <c r="G1606" s="423"/>
      <c r="H1606" s="467" t="s">
        <v>8389</v>
      </c>
      <c r="I1606" s="427">
        <v>0</v>
      </c>
      <c r="J1606" s="423">
        <v>0</v>
      </c>
      <c r="K1606" s="423">
        <v>0</v>
      </c>
      <c r="L1606" s="447">
        <v>0</v>
      </c>
      <c r="M1606" s="427">
        <v>0</v>
      </c>
      <c r="N1606" s="423">
        <v>0</v>
      </c>
      <c r="O1606" s="423">
        <v>0</v>
      </c>
      <c r="P1606" s="447">
        <v>0</v>
      </c>
    </row>
    <row r="1607" spans="1:16" s="63" customFormat="1" ht="12" x14ac:dyDescent="0.2">
      <c r="A1607" s="427" t="s">
        <v>12723</v>
      </c>
      <c r="B1607" s="423"/>
      <c r="C1607" s="423" t="s">
        <v>251</v>
      </c>
      <c r="D1607" s="423"/>
      <c r="E1607" s="427"/>
      <c r="F1607" s="427" t="s">
        <v>12722</v>
      </c>
      <c r="G1607" s="423"/>
      <c r="H1607" s="467" t="s">
        <v>8396</v>
      </c>
      <c r="I1607" s="427">
        <v>0</v>
      </c>
      <c r="J1607" s="423">
        <v>0</v>
      </c>
      <c r="K1607" s="423">
        <v>0</v>
      </c>
      <c r="L1607" s="447">
        <v>0</v>
      </c>
      <c r="M1607" s="427">
        <v>0</v>
      </c>
      <c r="N1607" s="423">
        <v>0</v>
      </c>
      <c r="O1607" s="423">
        <v>0</v>
      </c>
      <c r="P1607" s="447">
        <v>0</v>
      </c>
    </row>
    <row r="1608" spans="1:16" s="63" customFormat="1" ht="12" x14ac:dyDescent="0.2">
      <c r="A1608" s="427" t="s">
        <v>12719</v>
      </c>
      <c r="B1608" s="423"/>
      <c r="C1608" s="423" t="s">
        <v>251</v>
      </c>
      <c r="D1608" s="423"/>
      <c r="E1608" s="427"/>
      <c r="F1608" s="427" t="s">
        <v>12718</v>
      </c>
      <c r="G1608" s="423"/>
      <c r="H1608" s="467" t="s">
        <v>8396</v>
      </c>
      <c r="I1608" s="427">
        <v>0</v>
      </c>
      <c r="J1608" s="423">
        <v>0</v>
      </c>
      <c r="K1608" s="423">
        <v>0</v>
      </c>
      <c r="L1608" s="447">
        <v>0</v>
      </c>
      <c r="M1608" s="427">
        <v>0</v>
      </c>
      <c r="N1608" s="423">
        <v>0</v>
      </c>
      <c r="O1608" s="423">
        <v>0</v>
      </c>
      <c r="P1608" s="447">
        <v>0</v>
      </c>
    </row>
    <row r="1609" spans="1:16" s="63" customFormat="1" ht="12" x14ac:dyDescent="0.2">
      <c r="A1609" s="427" t="s">
        <v>12714</v>
      </c>
      <c r="B1609" s="423"/>
      <c r="C1609" s="423" t="s">
        <v>251</v>
      </c>
      <c r="D1609" s="423"/>
      <c r="E1609" s="427"/>
      <c r="F1609" s="427" t="s">
        <v>12713</v>
      </c>
      <c r="G1609" s="423"/>
      <c r="H1609" s="467" t="s">
        <v>8396</v>
      </c>
      <c r="I1609" s="427">
        <v>0</v>
      </c>
      <c r="J1609" s="423">
        <v>0</v>
      </c>
      <c r="K1609" s="423">
        <v>0</v>
      </c>
      <c r="L1609" s="447">
        <v>0</v>
      </c>
      <c r="M1609" s="427">
        <v>0</v>
      </c>
      <c r="N1609" s="423">
        <v>0</v>
      </c>
      <c r="O1609" s="423">
        <v>0</v>
      </c>
      <c r="P1609" s="447">
        <v>0</v>
      </c>
    </row>
    <row r="1610" spans="1:16" s="63" customFormat="1" ht="12" x14ac:dyDescent="0.2">
      <c r="A1610" s="427" t="s">
        <v>12710</v>
      </c>
      <c r="B1610" s="423"/>
      <c r="C1610" s="423" t="s">
        <v>260</v>
      </c>
      <c r="D1610" s="423"/>
      <c r="E1610" s="427"/>
      <c r="F1610" s="427" t="s">
        <v>12709</v>
      </c>
      <c r="G1610" s="423"/>
      <c r="H1610" s="467" t="s">
        <v>8389</v>
      </c>
      <c r="I1610" s="427">
        <v>0</v>
      </c>
      <c r="J1610" s="423">
        <v>0</v>
      </c>
      <c r="K1610" s="423">
        <v>0</v>
      </c>
      <c r="L1610" s="447">
        <v>0</v>
      </c>
      <c r="M1610" s="427">
        <v>0</v>
      </c>
      <c r="N1610" s="423">
        <v>0</v>
      </c>
      <c r="O1610" s="423">
        <v>0</v>
      </c>
      <c r="P1610" s="447">
        <v>0</v>
      </c>
    </row>
    <row r="1611" spans="1:16" s="63" customFormat="1" ht="12" x14ac:dyDescent="0.2">
      <c r="A1611" s="427" t="s">
        <v>17894</v>
      </c>
      <c r="B1611" s="423"/>
      <c r="C1611" s="423" t="s">
        <v>487</v>
      </c>
      <c r="D1611" s="423"/>
      <c r="E1611" s="427"/>
      <c r="F1611" s="427" t="s">
        <v>17895</v>
      </c>
      <c r="G1611" s="423"/>
      <c r="H1611" s="467"/>
      <c r="I1611" s="427">
        <v>0</v>
      </c>
      <c r="J1611" s="423">
        <v>0</v>
      </c>
      <c r="K1611" s="423">
        <v>0</v>
      </c>
      <c r="L1611" s="447">
        <v>0</v>
      </c>
      <c r="M1611" s="427">
        <v>0</v>
      </c>
      <c r="N1611" s="423">
        <v>0</v>
      </c>
      <c r="O1611" s="423">
        <v>0</v>
      </c>
      <c r="P1611" s="447">
        <v>0</v>
      </c>
    </row>
    <row r="1612" spans="1:16" s="63" customFormat="1" ht="12" x14ac:dyDescent="0.2">
      <c r="A1612" s="427" t="s">
        <v>12704</v>
      </c>
      <c r="B1612" s="423"/>
      <c r="C1612" s="423" t="s">
        <v>253</v>
      </c>
      <c r="D1612" s="423"/>
      <c r="E1612" s="427"/>
      <c r="F1612" s="427" t="s">
        <v>12703</v>
      </c>
      <c r="G1612" s="423"/>
      <c r="H1612" s="467" t="s">
        <v>8389</v>
      </c>
      <c r="I1612" s="427">
        <v>0</v>
      </c>
      <c r="J1612" s="423">
        <v>0</v>
      </c>
      <c r="K1612" s="423">
        <v>0</v>
      </c>
      <c r="L1612" s="447">
        <v>0</v>
      </c>
      <c r="M1612" s="427">
        <v>0</v>
      </c>
      <c r="N1612" s="423">
        <v>0</v>
      </c>
      <c r="O1612" s="423">
        <v>0</v>
      </c>
      <c r="P1612" s="447">
        <v>0</v>
      </c>
    </row>
    <row r="1613" spans="1:16" s="63" customFormat="1" ht="12" x14ac:dyDescent="0.2">
      <c r="A1613" s="427" t="s">
        <v>12702</v>
      </c>
      <c r="B1613" s="423"/>
      <c r="C1613" s="423" t="s">
        <v>261</v>
      </c>
      <c r="D1613" s="423" t="s">
        <v>17039</v>
      </c>
      <c r="E1613" s="427"/>
      <c r="F1613" s="427" t="s">
        <v>12701</v>
      </c>
      <c r="G1613" s="423" t="s">
        <v>201</v>
      </c>
      <c r="H1613" s="467" t="s">
        <v>8389</v>
      </c>
      <c r="I1613" s="427">
        <v>0</v>
      </c>
      <c r="J1613" s="423">
        <v>0</v>
      </c>
      <c r="K1613" s="423">
        <v>0</v>
      </c>
      <c r="L1613" s="447">
        <v>0</v>
      </c>
      <c r="M1613" s="427">
        <v>0</v>
      </c>
      <c r="N1613" s="423">
        <v>0</v>
      </c>
      <c r="O1613" s="423">
        <v>2</v>
      </c>
      <c r="P1613" s="447">
        <v>0</v>
      </c>
    </row>
    <row r="1614" spans="1:16" s="63" customFormat="1" ht="12" x14ac:dyDescent="0.2">
      <c r="A1614" s="427" t="s">
        <v>12700</v>
      </c>
      <c r="B1614" s="423"/>
      <c r="C1614" s="423" t="s">
        <v>249</v>
      </c>
      <c r="D1614" s="423" t="s">
        <v>15847</v>
      </c>
      <c r="E1614" s="427"/>
      <c r="F1614" s="427" t="s">
        <v>12699</v>
      </c>
      <c r="G1614" s="423" t="s">
        <v>15848</v>
      </c>
      <c r="H1614" s="467" t="s">
        <v>8396</v>
      </c>
      <c r="I1614" s="457">
        <v>0</v>
      </c>
      <c r="J1614" s="458">
        <v>0</v>
      </c>
      <c r="K1614" s="458">
        <v>0</v>
      </c>
      <c r="L1614" s="460">
        <v>0</v>
      </c>
      <c r="M1614" s="457">
        <v>4</v>
      </c>
      <c r="N1614" s="458">
        <v>8</v>
      </c>
      <c r="O1614" s="458">
        <v>2</v>
      </c>
      <c r="P1614" s="462">
        <v>-0.5</v>
      </c>
    </row>
    <row r="1615" spans="1:16" s="63" customFormat="1" ht="12" x14ac:dyDescent="0.2">
      <c r="A1615" s="427" t="s">
        <v>12698</v>
      </c>
      <c r="B1615" s="423"/>
      <c r="C1615" s="423" t="s">
        <v>250</v>
      </c>
      <c r="D1615" s="423"/>
      <c r="E1615" s="427"/>
      <c r="F1615" s="427" t="s">
        <v>12697</v>
      </c>
      <c r="G1615" s="423"/>
      <c r="H1615" s="467" t="s">
        <v>8396</v>
      </c>
      <c r="I1615" s="427">
        <v>0</v>
      </c>
      <c r="J1615" s="423">
        <v>0</v>
      </c>
      <c r="K1615" s="423">
        <v>0</v>
      </c>
      <c r="L1615" s="447">
        <v>0</v>
      </c>
      <c r="M1615" s="427">
        <v>0</v>
      </c>
      <c r="N1615" s="423">
        <v>0</v>
      </c>
      <c r="O1615" s="423">
        <v>0</v>
      </c>
      <c r="P1615" s="447">
        <v>0</v>
      </c>
    </row>
    <row r="1616" spans="1:16" s="63" customFormat="1" ht="12" x14ac:dyDescent="0.2">
      <c r="A1616" s="427" t="s">
        <v>12694</v>
      </c>
      <c r="B1616" s="423"/>
      <c r="C1616" s="423" t="s">
        <v>254</v>
      </c>
      <c r="D1616" s="423" t="s">
        <v>20775</v>
      </c>
      <c r="E1616" s="427"/>
      <c r="F1616" s="427" t="s">
        <v>12693</v>
      </c>
      <c r="G1616" s="423" t="s">
        <v>200</v>
      </c>
      <c r="H1616" s="467" t="s">
        <v>8396</v>
      </c>
      <c r="I1616" s="427">
        <v>0</v>
      </c>
      <c r="J1616" s="423">
        <v>0</v>
      </c>
      <c r="K1616" s="423">
        <v>0</v>
      </c>
      <c r="L1616" s="447">
        <v>0</v>
      </c>
      <c r="M1616" s="427">
        <v>3</v>
      </c>
      <c r="N1616" s="423">
        <v>0</v>
      </c>
      <c r="O1616" s="423">
        <v>0</v>
      </c>
      <c r="P1616" s="447">
        <v>0</v>
      </c>
    </row>
    <row r="1617" spans="1:16" s="63" customFormat="1" ht="12" x14ac:dyDescent="0.2">
      <c r="A1617" s="427" t="s">
        <v>12692</v>
      </c>
      <c r="B1617" s="423"/>
      <c r="C1617" s="423" t="s">
        <v>249</v>
      </c>
      <c r="D1617" s="423"/>
      <c r="E1617" s="427"/>
      <c r="F1617" s="427" t="s">
        <v>12691</v>
      </c>
      <c r="G1617" s="423"/>
      <c r="H1617" s="467" t="s">
        <v>8389</v>
      </c>
      <c r="I1617" s="427">
        <v>0</v>
      </c>
      <c r="J1617" s="423">
        <v>0</v>
      </c>
      <c r="K1617" s="423">
        <v>0</v>
      </c>
      <c r="L1617" s="447">
        <v>0</v>
      </c>
      <c r="M1617" s="427">
        <v>0</v>
      </c>
      <c r="N1617" s="423">
        <v>0</v>
      </c>
      <c r="O1617" s="423">
        <v>0</v>
      </c>
      <c r="P1617" s="447">
        <v>0</v>
      </c>
    </row>
    <row r="1618" spans="1:16" s="63" customFormat="1" ht="12" x14ac:dyDescent="0.2">
      <c r="A1618" s="427" t="s">
        <v>18292</v>
      </c>
      <c r="B1618" s="423"/>
      <c r="C1618" s="423" t="s">
        <v>14925</v>
      </c>
      <c r="D1618" s="423" t="s">
        <v>8788</v>
      </c>
      <c r="E1618" s="427" t="s">
        <v>17770</v>
      </c>
      <c r="F1618" s="427"/>
      <c r="G1618" s="423" t="s">
        <v>223</v>
      </c>
      <c r="H1618" s="467"/>
      <c r="I1618" s="427">
        <v>0</v>
      </c>
      <c r="J1618" s="423">
        <v>0</v>
      </c>
      <c r="K1618" s="423">
        <v>0</v>
      </c>
      <c r="L1618" s="447">
        <v>0</v>
      </c>
      <c r="M1618" s="427">
        <v>8</v>
      </c>
      <c r="N1618" s="423">
        <v>8</v>
      </c>
      <c r="O1618" s="423">
        <v>8</v>
      </c>
      <c r="P1618" s="447">
        <v>0</v>
      </c>
    </row>
    <row r="1619" spans="1:16" s="63" customFormat="1" ht="12" x14ac:dyDescent="0.2">
      <c r="A1619" s="427" t="s">
        <v>18293</v>
      </c>
      <c r="B1619" s="423"/>
      <c r="C1619" s="423" t="s">
        <v>14925</v>
      </c>
      <c r="D1619" s="423" t="s">
        <v>8788</v>
      </c>
      <c r="E1619" s="427" t="s">
        <v>17771</v>
      </c>
      <c r="F1619" s="427"/>
      <c r="G1619" s="423" t="s">
        <v>223</v>
      </c>
      <c r="H1619" s="467"/>
      <c r="I1619" s="457">
        <v>0</v>
      </c>
      <c r="J1619" s="458">
        <v>0</v>
      </c>
      <c r="K1619" s="458">
        <v>0</v>
      </c>
      <c r="L1619" s="460">
        <v>0</v>
      </c>
      <c r="M1619" s="457">
        <v>12</v>
      </c>
      <c r="N1619" s="458">
        <v>4</v>
      </c>
      <c r="O1619" s="458">
        <v>2</v>
      </c>
      <c r="P1619" s="462">
        <v>2</v>
      </c>
    </row>
    <row r="1620" spans="1:16" s="63" customFormat="1" ht="12" x14ac:dyDescent="0.2">
      <c r="A1620" s="427" t="s">
        <v>12683</v>
      </c>
      <c r="B1620" s="423"/>
      <c r="C1620" s="423" t="s">
        <v>249</v>
      </c>
      <c r="D1620" s="423" t="s">
        <v>20777</v>
      </c>
      <c r="E1620" s="427"/>
      <c r="F1620" s="427" t="s">
        <v>12682</v>
      </c>
      <c r="G1620" s="423" t="s">
        <v>18159</v>
      </c>
      <c r="H1620" s="467" t="s">
        <v>8396</v>
      </c>
      <c r="I1620" s="427">
        <v>0</v>
      </c>
      <c r="J1620" s="423">
        <v>0</v>
      </c>
      <c r="K1620" s="423">
        <v>0</v>
      </c>
      <c r="L1620" s="447">
        <v>0</v>
      </c>
      <c r="M1620" s="427">
        <v>6</v>
      </c>
      <c r="N1620" s="423">
        <v>4</v>
      </c>
      <c r="O1620" s="423">
        <v>3</v>
      </c>
      <c r="P1620" s="447">
        <v>0.5</v>
      </c>
    </row>
    <row r="1621" spans="1:16" s="63" customFormat="1" ht="12" x14ac:dyDescent="0.2">
      <c r="A1621" s="427" t="s">
        <v>12681</v>
      </c>
      <c r="B1621" s="423"/>
      <c r="C1621" s="423" t="s">
        <v>14925</v>
      </c>
      <c r="D1621" s="423" t="s">
        <v>19922</v>
      </c>
      <c r="E1621" s="427"/>
      <c r="F1621" s="427" t="s">
        <v>12680</v>
      </c>
      <c r="G1621" s="423" t="s">
        <v>18369</v>
      </c>
      <c r="H1621" s="467" t="s">
        <v>8559</v>
      </c>
      <c r="I1621" s="427">
        <v>0</v>
      </c>
      <c r="J1621" s="423">
        <v>0</v>
      </c>
      <c r="K1621" s="423">
        <v>0</v>
      </c>
      <c r="L1621" s="447">
        <v>0</v>
      </c>
      <c r="M1621" s="427">
        <v>42</v>
      </c>
      <c r="N1621" s="423">
        <v>35</v>
      </c>
      <c r="O1621" s="423">
        <v>29</v>
      </c>
      <c r="P1621" s="447">
        <v>0.2</v>
      </c>
    </row>
    <row r="1622" spans="1:16" s="63" customFormat="1" ht="12" x14ac:dyDescent="0.2">
      <c r="A1622" s="427" t="s">
        <v>17898</v>
      </c>
      <c r="B1622" s="423"/>
      <c r="C1622" s="423" t="s">
        <v>254</v>
      </c>
      <c r="D1622" s="423"/>
      <c r="E1622" s="427"/>
      <c r="F1622" s="427" t="s">
        <v>17899</v>
      </c>
      <c r="G1622" s="423"/>
      <c r="H1622" s="467"/>
      <c r="I1622" s="427">
        <v>0</v>
      </c>
      <c r="J1622" s="423">
        <v>0</v>
      </c>
      <c r="K1622" s="423">
        <v>0</v>
      </c>
      <c r="L1622" s="447">
        <v>0</v>
      </c>
      <c r="M1622" s="427">
        <v>0</v>
      </c>
      <c r="N1622" s="423">
        <v>0</v>
      </c>
      <c r="O1622" s="423">
        <v>0</v>
      </c>
      <c r="P1622" s="447">
        <v>0</v>
      </c>
    </row>
    <row r="1623" spans="1:16" s="63" customFormat="1" ht="12" x14ac:dyDescent="0.2">
      <c r="A1623" s="427" t="s">
        <v>12671</v>
      </c>
      <c r="B1623" s="423"/>
      <c r="C1623" s="423" t="s">
        <v>254</v>
      </c>
      <c r="D1623" s="423"/>
      <c r="E1623" s="427"/>
      <c r="F1623" s="427" t="s">
        <v>12670</v>
      </c>
      <c r="G1623" s="423"/>
      <c r="H1623" s="467" t="s">
        <v>8389</v>
      </c>
      <c r="I1623" s="427">
        <v>0</v>
      </c>
      <c r="J1623" s="423">
        <v>0</v>
      </c>
      <c r="K1623" s="423">
        <v>0</v>
      </c>
      <c r="L1623" s="447">
        <v>0</v>
      </c>
      <c r="M1623" s="427">
        <v>0</v>
      </c>
      <c r="N1623" s="423">
        <v>0</v>
      </c>
      <c r="O1623" s="423">
        <v>0</v>
      </c>
      <c r="P1623" s="447">
        <v>0</v>
      </c>
    </row>
    <row r="1624" spans="1:16" s="63" customFormat="1" ht="12" x14ac:dyDescent="0.2">
      <c r="A1624" s="427" t="s">
        <v>12669</v>
      </c>
      <c r="B1624" s="423"/>
      <c r="C1624" s="423" t="s">
        <v>250</v>
      </c>
      <c r="D1624" s="423" t="s">
        <v>17039</v>
      </c>
      <c r="E1624" s="427"/>
      <c r="F1624" s="427" t="s">
        <v>12668</v>
      </c>
      <c r="G1624" s="423" t="s">
        <v>201</v>
      </c>
      <c r="H1624" s="467" t="s">
        <v>8396</v>
      </c>
      <c r="I1624" s="427">
        <v>0</v>
      </c>
      <c r="J1624" s="423">
        <v>0</v>
      </c>
      <c r="K1624" s="423">
        <v>0</v>
      </c>
      <c r="L1624" s="447">
        <v>0</v>
      </c>
      <c r="M1624" s="427">
        <v>3</v>
      </c>
      <c r="N1624" s="423">
        <v>8</v>
      </c>
      <c r="O1624" s="423">
        <v>11</v>
      </c>
      <c r="P1624" s="447">
        <v>-0.625</v>
      </c>
    </row>
    <row r="1625" spans="1:16" s="63" customFormat="1" ht="12" x14ac:dyDescent="0.2">
      <c r="A1625" s="427" t="s">
        <v>12667</v>
      </c>
      <c r="B1625" s="423"/>
      <c r="C1625" s="423" t="s">
        <v>262</v>
      </c>
      <c r="D1625" s="423" t="s">
        <v>17039</v>
      </c>
      <c r="E1625" s="427"/>
      <c r="F1625" s="427" t="s">
        <v>12666</v>
      </c>
      <c r="G1625" s="423" t="s">
        <v>201</v>
      </c>
      <c r="H1625" s="467" t="s">
        <v>8396</v>
      </c>
      <c r="I1625" s="427">
        <v>0</v>
      </c>
      <c r="J1625" s="423">
        <v>0</v>
      </c>
      <c r="K1625" s="423">
        <v>0</v>
      </c>
      <c r="L1625" s="447">
        <v>0</v>
      </c>
      <c r="M1625" s="427">
        <v>0</v>
      </c>
      <c r="N1625" s="423">
        <v>0</v>
      </c>
      <c r="O1625" s="423">
        <v>2</v>
      </c>
      <c r="P1625" s="447">
        <v>0</v>
      </c>
    </row>
    <row r="1626" spans="1:16" s="63" customFormat="1" ht="12" x14ac:dyDescent="0.2">
      <c r="A1626" s="427" t="s">
        <v>12665</v>
      </c>
      <c r="B1626" s="423"/>
      <c r="C1626" s="423" t="s">
        <v>254</v>
      </c>
      <c r="D1626" s="423" t="s">
        <v>17315</v>
      </c>
      <c r="E1626" s="427"/>
      <c r="F1626" s="427" t="s">
        <v>12664</v>
      </c>
      <c r="G1626" s="423" t="s">
        <v>18151</v>
      </c>
      <c r="H1626" s="467" t="s">
        <v>8396</v>
      </c>
      <c r="I1626" s="427">
        <v>0</v>
      </c>
      <c r="J1626" s="423">
        <v>0</v>
      </c>
      <c r="K1626" s="423">
        <v>0</v>
      </c>
      <c r="L1626" s="447">
        <v>0</v>
      </c>
      <c r="M1626" s="427">
        <v>3</v>
      </c>
      <c r="N1626" s="423">
        <v>4</v>
      </c>
      <c r="O1626" s="423">
        <v>1</v>
      </c>
      <c r="P1626" s="447">
        <v>-0.25</v>
      </c>
    </row>
    <row r="1627" spans="1:16" s="63" customFormat="1" ht="12" x14ac:dyDescent="0.2">
      <c r="A1627" s="427" t="s">
        <v>12663</v>
      </c>
      <c r="B1627" s="423"/>
      <c r="C1627" s="423" t="s">
        <v>250</v>
      </c>
      <c r="D1627" s="423"/>
      <c r="E1627" s="427"/>
      <c r="F1627" s="427" t="s">
        <v>12662</v>
      </c>
      <c r="G1627" s="423"/>
      <c r="H1627" s="467" t="s">
        <v>8396</v>
      </c>
      <c r="I1627" s="427">
        <v>0</v>
      </c>
      <c r="J1627" s="423">
        <v>0</v>
      </c>
      <c r="K1627" s="423">
        <v>0</v>
      </c>
      <c r="L1627" s="447">
        <v>0</v>
      </c>
      <c r="M1627" s="427">
        <v>0</v>
      </c>
      <c r="N1627" s="423">
        <v>0</v>
      </c>
      <c r="O1627" s="423">
        <v>0</v>
      </c>
      <c r="P1627" s="447">
        <v>0</v>
      </c>
    </row>
    <row r="1628" spans="1:16" s="63" customFormat="1" ht="12" x14ac:dyDescent="0.2">
      <c r="A1628" s="427" t="s">
        <v>12659</v>
      </c>
      <c r="B1628" s="423"/>
      <c r="C1628" s="423" t="s">
        <v>250</v>
      </c>
      <c r="D1628" s="423" t="s">
        <v>17151</v>
      </c>
      <c r="E1628" s="427"/>
      <c r="F1628" s="427" t="s">
        <v>12658</v>
      </c>
      <c r="G1628" s="423" t="s">
        <v>17152</v>
      </c>
      <c r="H1628" s="467" t="s">
        <v>8559</v>
      </c>
      <c r="I1628" s="427">
        <v>0</v>
      </c>
      <c r="J1628" s="423">
        <v>2</v>
      </c>
      <c r="K1628" s="423">
        <v>3</v>
      </c>
      <c r="L1628" s="447">
        <v>-1</v>
      </c>
      <c r="M1628" s="427">
        <v>2</v>
      </c>
      <c r="N1628" s="423">
        <v>4</v>
      </c>
      <c r="O1628" s="423">
        <v>1</v>
      </c>
      <c r="P1628" s="447">
        <v>-0.5</v>
      </c>
    </row>
    <row r="1629" spans="1:16" s="63" customFormat="1" ht="12" x14ac:dyDescent="0.2">
      <c r="A1629" s="427" t="s">
        <v>12657</v>
      </c>
      <c r="B1629" s="423"/>
      <c r="C1629" s="423" t="s">
        <v>250</v>
      </c>
      <c r="D1629" s="423"/>
      <c r="E1629" s="427"/>
      <c r="F1629" s="427" t="s">
        <v>12656</v>
      </c>
      <c r="G1629" s="423"/>
      <c r="H1629" s="467" t="s">
        <v>8396</v>
      </c>
      <c r="I1629" s="427">
        <v>0</v>
      </c>
      <c r="J1629" s="423">
        <v>0</v>
      </c>
      <c r="K1629" s="423">
        <v>0</v>
      </c>
      <c r="L1629" s="447">
        <v>0</v>
      </c>
      <c r="M1629" s="427">
        <v>0</v>
      </c>
      <c r="N1629" s="423">
        <v>0</v>
      </c>
      <c r="O1629" s="423">
        <v>0</v>
      </c>
      <c r="P1629" s="447">
        <v>0</v>
      </c>
    </row>
    <row r="1630" spans="1:16" s="63" customFormat="1" ht="12" x14ac:dyDescent="0.2">
      <c r="A1630" s="427" t="s">
        <v>12655</v>
      </c>
      <c r="B1630" s="423"/>
      <c r="C1630" s="423" t="s">
        <v>250</v>
      </c>
      <c r="D1630" s="423"/>
      <c r="E1630" s="427"/>
      <c r="F1630" s="427" t="s">
        <v>12654</v>
      </c>
      <c r="G1630" s="423"/>
      <c r="H1630" s="467" t="s">
        <v>8396</v>
      </c>
      <c r="I1630" s="427">
        <v>0</v>
      </c>
      <c r="J1630" s="423">
        <v>0</v>
      </c>
      <c r="K1630" s="423">
        <v>0</v>
      </c>
      <c r="L1630" s="447">
        <v>0</v>
      </c>
      <c r="M1630" s="427">
        <v>0</v>
      </c>
      <c r="N1630" s="423">
        <v>0</v>
      </c>
      <c r="O1630" s="423">
        <v>0</v>
      </c>
      <c r="P1630" s="447">
        <v>0</v>
      </c>
    </row>
    <row r="1631" spans="1:16" s="63" customFormat="1" ht="12" x14ac:dyDescent="0.2">
      <c r="A1631" s="427" t="s">
        <v>12653</v>
      </c>
      <c r="B1631" s="423"/>
      <c r="C1631" s="423" t="s">
        <v>250</v>
      </c>
      <c r="D1631" s="423"/>
      <c r="E1631" s="427"/>
      <c r="F1631" s="427" t="s">
        <v>12652</v>
      </c>
      <c r="G1631" s="423"/>
      <c r="H1631" s="467" t="s">
        <v>8396</v>
      </c>
      <c r="I1631" s="427">
        <v>0</v>
      </c>
      <c r="J1631" s="423">
        <v>0</v>
      </c>
      <c r="K1631" s="423">
        <v>0</v>
      </c>
      <c r="L1631" s="447">
        <v>0</v>
      </c>
      <c r="M1631" s="427">
        <v>0</v>
      </c>
      <c r="N1631" s="423">
        <v>0</v>
      </c>
      <c r="O1631" s="423">
        <v>0</v>
      </c>
      <c r="P1631" s="447">
        <v>0</v>
      </c>
    </row>
    <row r="1632" spans="1:16" s="63" customFormat="1" ht="12" x14ac:dyDescent="0.2">
      <c r="A1632" s="427" t="s">
        <v>12651</v>
      </c>
      <c r="B1632" s="423"/>
      <c r="C1632" s="423" t="s">
        <v>250</v>
      </c>
      <c r="D1632" s="423"/>
      <c r="E1632" s="427"/>
      <c r="F1632" s="427" t="s">
        <v>12650</v>
      </c>
      <c r="G1632" s="423"/>
      <c r="H1632" s="467" t="s">
        <v>8396</v>
      </c>
      <c r="I1632" s="427">
        <v>0</v>
      </c>
      <c r="J1632" s="423">
        <v>0</v>
      </c>
      <c r="K1632" s="423">
        <v>0</v>
      </c>
      <c r="L1632" s="447">
        <v>0</v>
      </c>
      <c r="M1632" s="427">
        <v>0</v>
      </c>
      <c r="N1632" s="423">
        <v>0</v>
      </c>
      <c r="O1632" s="423">
        <v>0</v>
      </c>
      <c r="P1632" s="447">
        <v>0</v>
      </c>
    </row>
    <row r="1633" spans="1:16" s="63" customFormat="1" ht="12" x14ac:dyDescent="0.2">
      <c r="A1633" s="427" t="s">
        <v>12649</v>
      </c>
      <c r="B1633" s="423"/>
      <c r="C1633" s="423" t="s">
        <v>371</v>
      </c>
      <c r="D1633" s="423"/>
      <c r="E1633" s="427"/>
      <c r="F1633" s="427" t="s">
        <v>12648</v>
      </c>
      <c r="G1633" s="423"/>
      <c r="H1633" s="467" t="s">
        <v>8396</v>
      </c>
      <c r="I1633" s="427">
        <v>0</v>
      </c>
      <c r="J1633" s="423">
        <v>0</v>
      </c>
      <c r="K1633" s="423">
        <v>0</v>
      </c>
      <c r="L1633" s="447">
        <v>0</v>
      </c>
      <c r="M1633" s="427">
        <v>0</v>
      </c>
      <c r="N1633" s="423">
        <v>0</v>
      </c>
      <c r="O1633" s="423">
        <v>0</v>
      </c>
      <c r="P1633" s="447">
        <v>0</v>
      </c>
    </row>
    <row r="1634" spans="1:16" s="63" customFormat="1" ht="12" x14ac:dyDescent="0.2">
      <c r="A1634" s="427" t="s">
        <v>12647</v>
      </c>
      <c r="B1634" s="423"/>
      <c r="C1634" s="423" t="s">
        <v>371</v>
      </c>
      <c r="D1634" s="423"/>
      <c r="E1634" s="427"/>
      <c r="F1634" s="427" t="s">
        <v>12646</v>
      </c>
      <c r="G1634" s="423"/>
      <c r="H1634" s="467" t="s">
        <v>8389</v>
      </c>
      <c r="I1634" s="427">
        <v>0</v>
      </c>
      <c r="J1634" s="423">
        <v>0</v>
      </c>
      <c r="K1634" s="423">
        <v>0</v>
      </c>
      <c r="L1634" s="447">
        <v>0</v>
      </c>
      <c r="M1634" s="427">
        <v>0</v>
      </c>
      <c r="N1634" s="423">
        <v>0</v>
      </c>
      <c r="O1634" s="423">
        <v>0</v>
      </c>
      <c r="P1634" s="447">
        <v>0</v>
      </c>
    </row>
    <row r="1635" spans="1:16" s="63" customFormat="1" ht="12" x14ac:dyDescent="0.2">
      <c r="A1635" s="427" t="s">
        <v>12645</v>
      </c>
      <c r="B1635" s="423"/>
      <c r="C1635" s="423" t="s">
        <v>250</v>
      </c>
      <c r="D1635" s="423" t="s">
        <v>17151</v>
      </c>
      <c r="E1635" s="427"/>
      <c r="F1635" s="427" t="s">
        <v>12644</v>
      </c>
      <c r="G1635" s="423" t="s">
        <v>17152</v>
      </c>
      <c r="H1635" s="467" t="s">
        <v>8559</v>
      </c>
      <c r="I1635" s="427">
        <v>0</v>
      </c>
      <c r="J1635" s="423">
        <v>0</v>
      </c>
      <c r="K1635" s="423">
        <v>0</v>
      </c>
      <c r="L1635" s="447">
        <v>0</v>
      </c>
      <c r="M1635" s="427">
        <v>7</v>
      </c>
      <c r="N1635" s="423">
        <v>8</v>
      </c>
      <c r="O1635" s="423">
        <v>4</v>
      </c>
      <c r="P1635" s="447">
        <v>-0.125</v>
      </c>
    </row>
    <row r="1636" spans="1:16" s="63" customFormat="1" ht="12" x14ac:dyDescent="0.2">
      <c r="A1636" s="427" t="s">
        <v>12643</v>
      </c>
      <c r="B1636" s="423"/>
      <c r="C1636" s="423" t="s">
        <v>250</v>
      </c>
      <c r="D1636" s="423"/>
      <c r="E1636" s="427"/>
      <c r="F1636" s="427" t="s">
        <v>12642</v>
      </c>
      <c r="G1636" s="423"/>
      <c r="H1636" s="467" t="s">
        <v>8396</v>
      </c>
      <c r="I1636" s="427">
        <v>0</v>
      </c>
      <c r="J1636" s="423">
        <v>0</v>
      </c>
      <c r="K1636" s="423">
        <v>0</v>
      </c>
      <c r="L1636" s="447">
        <v>0</v>
      </c>
      <c r="M1636" s="427">
        <v>0</v>
      </c>
      <c r="N1636" s="423">
        <v>0</v>
      </c>
      <c r="O1636" s="423">
        <v>0</v>
      </c>
      <c r="P1636" s="447">
        <v>0</v>
      </c>
    </row>
    <row r="1637" spans="1:16" s="63" customFormat="1" ht="12" x14ac:dyDescent="0.2">
      <c r="A1637" s="427" t="s">
        <v>12641</v>
      </c>
      <c r="B1637" s="423"/>
      <c r="C1637" s="423" t="s">
        <v>250</v>
      </c>
      <c r="D1637" s="423"/>
      <c r="E1637" s="427"/>
      <c r="F1637" s="427" t="s">
        <v>12640</v>
      </c>
      <c r="G1637" s="423"/>
      <c r="H1637" s="467" t="s">
        <v>8396</v>
      </c>
      <c r="I1637" s="427">
        <v>0</v>
      </c>
      <c r="J1637" s="423">
        <v>0</v>
      </c>
      <c r="K1637" s="423">
        <v>0</v>
      </c>
      <c r="L1637" s="447">
        <v>0</v>
      </c>
      <c r="M1637" s="427">
        <v>0</v>
      </c>
      <c r="N1637" s="423">
        <v>0</v>
      </c>
      <c r="O1637" s="423">
        <v>0</v>
      </c>
      <c r="P1637" s="447">
        <v>0</v>
      </c>
    </row>
    <row r="1638" spans="1:16" s="63" customFormat="1" ht="12" x14ac:dyDescent="0.2">
      <c r="A1638" s="427" t="s">
        <v>12639</v>
      </c>
      <c r="B1638" s="423"/>
      <c r="C1638" s="423" t="s">
        <v>14925</v>
      </c>
      <c r="D1638" s="423" t="s">
        <v>8870</v>
      </c>
      <c r="E1638" s="427"/>
      <c r="F1638" s="427" t="s">
        <v>12638</v>
      </c>
      <c r="G1638" s="423" t="s">
        <v>205</v>
      </c>
      <c r="H1638" s="467" t="s">
        <v>8396</v>
      </c>
      <c r="I1638" s="427">
        <v>0</v>
      </c>
      <c r="J1638" s="423">
        <v>0</v>
      </c>
      <c r="K1638" s="423">
        <v>0</v>
      </c>
      <c r="L1638" s="447">
        <v>0</v>
      </c>
      <c r="M1638" s="427">
        <v>2</v>
      </c>
      <c r="N1638" s="423">
        <v>0</v>
      </c>
      <c r="O1638" s="423">
        <v>0</v>
      </c>
      <c r="P1638" s="447">
        <v>0</v>
      </c>
    </row>
    <row r="1639" spans="1:16" s="63" customFormat="1" ht="12" x14ac:dyDescent="0.2">
      <c r="A1639" s="427" t="s">
        <v>12637</v>
      </c>
      <c r="B1639" s="423"/>
      <c r="C1639" s="423" t="s">
        <v>250</v>
      </c>
      <c r="D1639" s="423"/>
      <c r="E1639" s="427"/>
      <c r="F1639" s="427" t="s">
        <v>12636</v>
      </c>
      <c r="G1639" s="423"/>
      <c r="H1639" s="467" t="s">
        <v>8396</v>
      </c>
      <c r="I1639" s="427">
        <v>0</v>
      </c>
      <c r="J1639" s="423">
        <v>0</v>
      </c>
      <c r="K1639" s="423">
        <v>0</v>
      </c>
      <c r="L1639" s="447">
        <v>0</v>
      </c>
      <c r="M1639" s="427">
        <v>0</v>
      </c>
      <c r="N1639" s="423">
        <v>0</v>
      </c>
      <c r="O1639" s="423">
        <v>0</v>
      </c>
      <c r="P1639" s="447">
        <v>0</v>
      </c>
    </row>
    <row r="1640" spans="1:16" s="63" customFormat="1" ht="12" x14ac:dyDescent="0.2">
      <c r="A1640" s="427" t="s">
        <v>12633</v>
      </c>
      <c r="B1640" s="423"/>
      <c r="C1640" s="423" t="s">
        <v>250</v>
      </c>
      <c r="D1640" s="423"/>
      <c r="E1640" s="427"/>
      <c r="F1640" s="427" t="s">
        <v>12632</v>
      </c>
      <c r="G1640" s="423"/>
      <c r="H1640" s="467" t="s">
        <v>8396</v>
      </c>
      <c r="I1640" s="427">
        <v>0</v>
      </c>
      <c r="J1640" s="423">
        <v>0</v>
      </c>
      <c r="K1640" s="423">
        <v>0</v>
      </c>
      <c r="L1640" s="447">
        <v>0</v>
      </c>
      <c r="M1640" s="427">
        <v>0</v>
      </c>
      <c r="N1640" s="423">
        <v>0</v>
      </c>
      <c r="O1640" s="423">
        <v>0</v>
      </c>
      <c r="P1640" s="447">
        <v>0</v>
      </c>
    </row>
    <row r="1641" spans="1:16" s="63" customFormat="1" ht="12" x14ac:dyDescent="0.2">
      <c r="A1641" s="427" t="s">
        <v>12625</v>
      </c>
      <c r="B1641" s="423"/>
      <c r="C1641" s="423" t="s">
        <v>14925</v>
      </c>
      <c r="D1641" s="423" t="s">
        <v>8778</v>
      </c>
      <c r="E1641" s="427"/>
      <c r="F1641" s="427" t="s">
        <v>12624</v>
      </c>
      <c r="G1641" s="423" t="s">
        <v>201</v>
      </c>
      <c r="H1641" s="467" t="s">
        <v>8389</v>
      </c>
      <c r="I1641" s="457">
        <v>0</v>
      </c>
      <c r="J1641" s="458">
        <v>0</v>
      </c>
      <c r="K1641" s="458">
        <v>0</v>
      </c>
      <c r="L1641" s="461">
        <v>0</v>
      </c>
      <c r="M1641" s="457">
        <v>3</v>
      </c>
      <c r="N1641" s="458">
        <v>4</v>
      </c>
      <c r="O1641" s="458">
        <v>0</v>
      </c>
      <c r="P1641" s="462">
        <v>-0.25</v>
      </c>
    </row>
    <row r="1642" spans="1:16" s="63" customFormat="1" ht="12" x14ac:dyDescent="0.2">
      <c r="A1642" s="427" t="s">
        <v>13154</v>
      </c>
      <c r="B1642" s="423"/>
      <c r="C1642" s="423" t="s">
        <v>249</v>
      </c>
      <c r="D1642" s="423" t="s">
        <v>21540</v>
      </c>
      <c r="E1642" s="427"/>
      <c r="F1642" s="427" t="s">
        <v>13153</v>
      </c>
      <c r="G1642" s="423" t="s">
        <v>18141</v>
      </c>
      <c r="H1642" s="467" t="s">
        <v>8559</v>
      </c>
      <c r="I1642" s="427">
        <v>0</v>
      </c>
      <c r="J1642" s="423">
        <v>0</v>
      </c>
      <c r="K1642" s="423">
        <v>0</v>
      </c>
      <c r="L1642" s="447">
        <v>0</v>
      </c>
      <c r="M1642" s="427">
        <v>29</v>
      </c>
      <c r="N1642" s="423">
        <v>37</v>
      </c>
      <c r="O1642" s="423">
        <v>16</v>
      </c>
      <c r="P1642" s="447">
        <v>-0.21621621621621601</v>
      </c>
    </row>
    <row r="1643" spans="1:16" s="63" customFormat="1" ht="12" x14ac:dyDescent="0.2">
      <c r="A1643" s="427" t="s">
        <v>12611</v>
      </c>
      <c r="B1643" s="423"/>
      <c r="C1643" s="423" t="s">
        <v>257</v>
      </c>
      <c r="D1643" s="423"/>
      <c r="E1643" s="427"/>
      <c r="F1643" s="427" t="s">
        <v>12610</v>
      </c>
      <c r="G1643" s="423"/>
      <c r="H1643" s="467" t="s">
        <v>8396</v>
      </c>
      <c r="I1643" s="427">
        <v>0</v>
      </c>
      <c r="J1643" s="423">
        <v>0</v>
      </c>
      <c r="K1643" s="423">
        <v>0</v>
      </c>
      <c r="L1643" s="447">
        <v>0</v>
      </c>
      <c r="M1643" s="427">
        <v>0</v>
      </c>
      <c r="N1643" s="423">
        <v>0</v>
      </c>
      <c r="O1643" s="423">
        <v>0</v>
      </c>
      <c r="P1643" s="447">
        <v>0</v>
      </c>
    </row>
    <row r="1644" spans="1:16" s="63" customFormat="1" ht="12" x14ac:dyDescent="0.2">
      <c r="A1644" s="427" t="s">
        <v>12599</v>
      </c>
      <c r="B1644" s="423"/>
      <c r="C1644" s="423" t="s">
        <v>254</v>
      </c>
      <c r="D1644" s="423" t="s">
        <v>17317</v>
      </c>
      <c r="E1644" s="427"/>
      <c r="F1644" s="427" t="s">
        <v>12598</v>
      </c>
      <c r="G1644" s="423" t="s">
        <v>200</v>
      </c>
      <c r="H1644" s="467" t="s">
        <v>8559</v>
      </c>
      <c r="I1644" s="427">
        <v>0</v>
      </c>
      <c r="J1644" s="423">
        <v>0</v>
      </c>
      <c r="K1644" s="423">
        <v>1</v>
      </c>
      <c r="L1644" s="447">
        <v>0</v>
      </c>
      <c r="M1644" s="427">
        <v>2</v>
      </c>
      <c r="N1644" s="423">
        <v>4</v>
      </c>
      <c r="O1644" s="423">
        <v>1</v>
      </c>
      <c r="P1644" s="447">
        <v>-0.5</v>
      </c>
    </row>
    <row r="1645" spans="1:16" s="63" customFormat="1" ht="12" x14ac:dyDescent="0.2">
      <c r="A1645" s="427" t="s">
        <v>12597</v>
      </c>
      <c r="B1645" s="423"/>
      <c r="C1645" s="423" t="s">
        <v>254</v>
      </c>
      <c r="D1645" s="423" t="s">
        <v>17317</v>
      </c>
      <c r="E1645" s="427"/>
      <c r="F1645" s="427" t="s">
        <v>12596</v>
      </c>
      <c r="G1645" s="423" t="s">
        <v>200</v>
      </c>
      <c r="H1645" s="467" t="s">
        <v>8559</v>
      </c>
      <c r="I1645" s="427">
        <v>0</v>
      </c>
      <c r="J1645" s="423">
        <v>0</v>
      </c>
      <c r="K1645" s="423">
        <v>0</v>
      </c>
      <c r="L1645" s="447">
        <v>0</v>
      </c>
      <c r="M1645" s="427">
        <v>2</v>
      </c>
      <c r="N1645" s="423">
        <v>4</v>
      </c>
      <c r="O1645" s="423">
        <v>1</v>
      </c>
      <c r="P1645" s="447">
        <v>-0.5</v>
      </c>
    </row>
    <row r="1646" spans="1:16" s="63" customFormat="1" ht="12" x14ac:dyDescent="0.2">
      <c r="A1646" s="427" t="s">
        <v>13358</v>
      </c>
      <c r="B1646" s="423"/>
      <c r="C1646" s="423" t="s">
        <v>371</v>
      </c>
      <c r="D1646" s="423" t="s">
        <v>18486</v>
      </c>
      <c r="E1646" s="427"/>
      <c r="F1646" s="427" t="s">
        <v>13357</v>
      </c>
      <c r="G1646" s="423" t="s">
        <v>18487</v>
      </c>
      <c r="H1646" s="467" t="s">
        <v>8559</v>
      </c>
      <c r="I1646" s="427">
        <v>0</v>
      </c>
      <c r="J1646" s="423">
        <v>2</v>
      </c>
      <c r="K1646" s="423">
        <v>1</v>
      </c>
      <c r="L1646" s="447">
        <v>-1</v>
      </c>
      <c r="M1646" s="427">
        <v>1639</v>
      </c>
      <c r="N1646" s="423">
        <v>1409</v>
      </c>
      <c r="O1646" s="423">
        <v>1468</v>
      </c>
      <c r="P1646" s="447">
        <v>0.16323633782824701</v>
      </c>
    </row>
    <row r="1647" spans="1:16" s="63" customFormat="1" ht="12" x14ac:dyDescent="0.2">
      <c r="A1647" s="427" t="s">
        <v>12591</v>
      </c>
      <c r="B1647" s="423"/>
      <c r="C1647" s="423" t="s">
        <v>14925</v>
      </c>
      <c r="D1647" s="423" t="s">
        <v>20783</v>
      </c>
      <c r="E1647" s="427"/>
      <c r="F1647" s="427" t="s">
        <v>12590</v>
      </c>
      <c r="G1647" s="423" t="s">
        <v>270</v>
      </c>
      <c r="H1647" s="467" t="s">
        <v>8396</v>
      </c>
      <c r="I1647" s="427">
        <v>0</v>
      </c>
      <c r="J1647" s="423">
        <v>0</v>
      </c>
      <c r="K1647" s="423">
        <v>0</v>
      </c>
      <c r="L1647" s="447">
        <v>0</v>
      </c>
      <c r="M1647" s="427">
        <v>7</v>
      </c>
      <c r="N1647" s="423">
        <v>0</v>
      </c>
      <c r="O1647" s="423">
        <v>0</v>
      </c>
      <c r="P1647" s="447">
        <v>0</v>
      </c>
    </row>
    <row r="1648" spans="1:16" s="63" customFormat="1" ht="12" x14ac:dyDescent="0.2">
      <c r="A1648" s="427" t="s">
        <v>12589</v>
      </c>
      <c r="B1648" s="423"/>
      <c r="C1648" s="423" t="s">
        <v>14925</v>
      </c>
      <c r="D1648" s="423"/>
      <c r="E1648" s="427"/>
      <c r="F1648" s="427" t="s">
        <v>12588</v>
      </c>
      <c r="G1648" s="423"/>
      <c r="H1648" s="467" t="s">
        <v>8389</v>
      </c>
      <c r="I1648" s="427">
        <v>0</v>
      </c>
      <c r="J1648" s="423">
        <v>0</v>
      </c>
      <c r="K1648" s="423">
        <v>0</v>
      </c>
      <c r="L1648" s="447">
        <v>0</v>
      </c>
      <c r="M1648" s="427">
        <v>0</v>
      </c>
      <c r="N1648" s="423">
        <v>0</v>
      </c>
      <c r="O1648" s="423">
        <v>0</v>
      </c>
      <c r="P1648" s="447">
        <v>0</v>
      </c>
    </row>
    <row r="1649" spans="1:16" s="63" customFormat="1" ht="12" x14ac:dyDescent="0.2">
      <c r="A1649" s="427" t="s">
        <v>12585</v>
      </c>
      <c r="B1649" s="423"/>
      <c r="C1649" s="423" t="s">
        <v>250</v>
      </c>
      <c r="D1649" s="423"/>
      <c r="E1649" s="427"/>
      <c r="F1649" s="427" t="s">
        <v>12584</v>
      </c>
      <c r="G1649" s="423"/>
      <c r="H1649" s="467" t="s">
        <v>8396</v>
      </c>
      <c r="I1649" s="427">
        <v>0</v>
      </c>
      <c r="J1649" s="423">
        <v>0</v>
      </c>
      <c r="K1649" s="423">
        <v>0</v>
      </c>
      <c r="L1649" s="447">
        <v>0</v>
      </c>
      <c r="M1649" s="427">
        <v>0</v>
      </c>
      <c r="N1649" s="423">
        <v>0</v>
      </c>
      <c r="O1649" s="423">
        <v>0</v>
      </c>
      <c r="P1649" s="447">
        <v>0</v>
      </c>
    </row>
    <row r="1650" spans="1:16" s="63" customFormat="1" ht="12" x14ac:dyDescent="0.2">
      <c r="A1650" s="427" t="s">
        <v>12583</v>
      </c>
      <c r="B1650" s="423"/>
      <c r="C1650" s="423" t="s">
        <v>14925</v>
      </c>
      <c r="D1650" s="423"/>
      <c r="E1650" s="427"/>
      <c r="F1650" s="427" t="s">
        <v>12582</v>
      </c>
      <c r="G1650" s="423"/>
      <c r="H1650" s="467" t="s">
        <v>8389</v>
      </c>
      <c r="I1650" s="427">
        <v>0</v>
      </c>
      <c r="J1650" s="423">
        <v>0</v>
      </c>
      <c r="K1650" s="423">
        <v>0</v>
      </c>
      <c r="L1650" s="447">
        <v>0</v>
      </c>
      <c r="M1650" s="427">
        <v>0</v>
      </c>
      <c r="N1650" s="423">
        <v>0</v>
      </c>
      <c r="O1650" s="423">
        <v>0</v>
      </c>
      <c r="P1650" s="447">
        <v>0</v>
      </c>
    </row>
    <row r="1651" spans="1:16" s="63" customFormat="1" ht="12" x14ac:dyDescent="0.2">
      <c r="A1651" s="427" t="s">
        <v>12579</v>
      </c>
      <c r="B1651" s="423"/>
      <c r="C1651" s="423" t="s">
        <v>254</v>
      </c>
      <c r="D1651" s="423" t="s">
        <v>8788</v>
      </c>
      <c r="E1651" s="427"/>
      <c r="F1651" s="427" t="s">
        <v>12578</v>
      </c>
      <c r="G1651" s="423" t="s">
        <v>223</v>
      </c>
      <c r="H1651" s="467" t="s">
        <v>8396</v>
      </c>
      <c r="I1651" s="427">
        <v>0</v>
      </c>
      <c r="J1651" s="423">
        <v>0</v>
      </c>
      <c r="K1651" s="423">
        <v>0</v>
      </c>
      <c r="L1651" s="447">
        <v>0</v>
      </c>
      <c r="M1651" s="427">
        <v>3</v>
      </c>
      <c r="N1651" s="423">
        <v>5</v>
      </c>
      <c r="O1651" s="423">
        <v>4</v>
      </c>
      <c r="P1651" s="447">
        <v>-0.4</v>
      </c>
    </row>
    <row r="1652" spans="1:16" s="63" customFormat="1" ht="12" x14ac:dyDescent="0.2">
      <c r="A1652" s="427" t="s">
        <v>12553</v>
      </c>
      <c r="B1652" s="423"/>
      <c r="C1652" s="423" t="s">
        <v>371</v>
      </c>
      <c r="D1652" s="423"/>
      <c r="E1652" s="427"/>
      <c r="F1652" s="427" t="s">
        <v>12552</v>
      </c>
      <c r="G1652" s="423"/>
      <c r="H1652" s="467" t="s">
        <v>8389</v>
      </c>
      <c r="I1652" s="427">
        <v>0</v>
      </c>
      <c r="J1652" s="423">
        <v>0</v>
      </c>
      <c r="K1652" s="423">
        <v>0</v>
      </c>
      <c r="L1652" s="447">
        <v>0</v>
      </c>
      <c r="M1652" s="427">
        <v>0</v>
      </c>
      <c r="N1652" s="423">
        <v>0</v>
      </c>
      <c r="O1652" s="423">
        <v>0</v>
      </c>
      <c r="P1652" s="447">
        <v>0</v>
      </c>
    </row>
    <row r="1653" spans="1:16" s="63" customFormat="1" ht="12" x14ac:dyDescent="0.2">
      <c r="A1653" s="427" t="s">
        <v>12545</v>
      </c>
      <c r="B1653" s="423"/>
      <c r="C1653" s="423" t="s">
        <v>255</v>
      </c>
      <c r="D1653" s="423" t="s">
        <v>17214</v>
      </c>
      <c r="E1653" s="427"/>
      <c r="F1653" s="427" t="s">
        <v>12544</v>
      </c>
      <c r="G1653" s="423" t="s">
        <v>270</v>
      </c>
      <c r="H1653" s="467" t="s">
        <v>8396</v>
      </c>
      <c r="I1653" s="427">
        <v>0</v>
      </c>
      <c r="J1653" s="423">
        <v>0</v>
      </c>
      <c r="K1653" s="423">
        <v>0</v>
      </c>
      <c r="L1653" s="447">
        <v>0</v>
      </c>
      <c r="M1653" s="427">
        <v>0</v>
      </c>
      <c r="N1653" s="423">
        <v>0</v>
      </c>
      <c r="O1653" s="423">
        <v>0</v>
      </c>
      <c r="P1653" s="447">
        <v>0</v>
      </c>
    </row>
    <row r="1654" spans="1:16" s="63" customFormat="1" ht="12" x14ac:dyDescent="0.2">
      <c r="A1654" s="427" t="s">
        <v>12543</v>
      </c>
      <c r="B1654" s="423"/>
      <c r="C1654" s="423" t="s">
        <v>258</v>
      </c>
      <c r="D1654" s="423" t="s">
        <v>8612</v>
      </c>
      <c r="E1654" s="427"/>
      <c r="F1654" s="427" t="s">
        <v>12542</v>
      </c>
      <c r="G1654" s="423" t="s">
        <v>18166</v>
      </c>
      <c r="H1654" s="467" t="s">
        <v>8559</v>
      </c>
      <c r="I1654" s="427">
        <v>0</v>
      </c>
      <c r="J1654" s="423">
        <v>0</v>
      </c>
      <c r="K1654" s="423">
        <v>0</v>
      </c>
      <c r="L1654" s="447">
        <v>0</v>
      </c>
      <c r="M1654" s="427">
        <v>2</v>
      </c>
      <c r="N1654" s="423">
        <v>4</v>
      </c>
      <c r="O1654" s="423">
        <v>1</v>
      </c>
      <c r="P1654" s="447">
        <v>-0.5</v>
      </c>
    </row>
    <row r="1655" spans="1:16" s="63" customFormat="1" ht="12" x14ac:dyDescent="0.2">
      <c r="A1655" s="427" t="s">
        <v>12535</v>
      </c>
      <c r="B1655" s="423"/>
      <c r="C1655" s="423" t="s">
        <v>258</v>
      </c>
      <c r="D1655" s="423" t="s">
        <v>8612</v>
      </c>
      <c r="E1655" s="427"/>
      <c r="F1655" s="427" t="s">
        <v>12534</v>
      </c>
      <c r="G1655" s="423" t="s">
        <v>18166</v>
      </c>
      <c r="H1655" s="467" t="s">
        <v>8559</v>
      </c>
      <c r="I1655" s="427">
        <v>0</v>
      </c>
      <c r="J1655" s="423">
        <v>0</v>
      </c>
      <c r="K1655" s="423">
        <v>2</v>
      </c>
      <c r="L1655" s="447">
        <v>0</v>
      </c>
      <c r="M1655" s="427">
        <v>12</v>
      </c>
      <c r="N1655" s="423">
        <v>26</v>
      </c>
      <c r="O1655" s="423">
        <v>19</v>
      </c>
      <c r="P1655" s="447">
        <v>-0.53846153846153799</v>
      </c>
    </row>
    <row r="1656" spans="1:16" s="63" customFormat="1" ht="12" x14ac:dyDescent="0.2">
      <c r="A1656" s="427" t="s">
        <v>12523</v>
      </c>
      <c r="B1656" s="423"/>
      <c r="C1656" s="423" t="s">
        <v>250</v>
      </c>
      <c r="D1656" s="423" t="s">
        <v>17151</v>
      </c>
      <c r="E1656" s="427"/>
      <c r="F1656" s="427" t="s">
        <v>12522</v>
      </c>
      <c r="G1656" s="423" t="s">
        <v>17152</v>
      </c>
      <c r="H1656" s="467" t="s">
        <v>8396</v>
      </c>
      <c r="I1656" s="427">
        <v>0</v>
      </c>
      <c r="J1656" s="423">
        <v>0</v>
      </c>
      <c r="K1656" s="423">
        <v>0</v>
      </c>
      <c r="L1656" s="447">
        <v>0</v>
      </c>
      <c r="M1656" s="427">
        <v>2</v>
      </c>
      <c r="N1656" s="423">
        <v>4</v>
      </c>
      <c r="O1656" s="423">
        <v>1</v>
      </c>
      <c r="P1656" s="447">
        <v>-0.5</v>
      </c>
    </row>
    <row r="1657" spans="1:16" s="63" customFormat="1" ht="12" x14ac:dyDescent="0.2">
      <c r="A1657" s="427" t="s">
        <v>12519</v>
      </c>
      <c r="B1657" s="423"/>
      <c r="C1657" s="423" t="s">
        <v>487</v>
      </c>
      <c r="D1657" s="423"/>
      <c r="E1657" s="427"/>
      <c r="F1657" s="427" t="s">
        <v>12518</v>
      </c>
      <c r="G1657" s="423"/>
      <c r="H1657" s="467" t="s">
        <v>8389</v>
      </c>
      <c r="I1657" s="427">
        <v>0</v>
      </c>
      <c r="J1657" s="423">
        <v>0</v>
      </c>
      <c r="K1657" s="423">
        <v>0</v>
      </c>
      <c r="L1657" s="447">
        <v>0</v>
      </c>
      <c r="M1657" s="427">
        <v>0</v>
      </c>
      <c r="N1657" s="423">
        <v>0</v>
      </c>
      <c r="O1657" s="423">
        <v>0</v>
      </c>
      <c r="P1657" s="447">
        <v>0</v>
      </c>
    </row>
    <row r="1658" spans="1:16" s="63" customFormat="1" ht="12" x14ac:dyDescent="0.2">
      <c r="A1658" s="427" t="s">
        <v>12515</v>
      </c>
      <c r="B1658" s="423"/>
      <c r="C1658" s="423" t="s">
        <v>263</v>
      </c>
      <c r="D1658" s="423" t="s">
        <v>8788</v>
      </c>
      <c r="E1658" s="427"/>
      <c r="F1658" s="427" t="s">
        <v>12514</v>
      </c>
      <c r="G1658" s="423" t="s">
        <v>223</v>
      </c>
      <c r="H1658" s="467" t="s">
        <v>8559</v>
      </c>
      <c r="I1658" s="427">
        <v>0</v>
      </c>
      <c r="J1658" s="423">
        <v>0</v>
      </c>
      <c r="K1658" s="423">
        <v>73</v>
      </c>
      <c r="L1658" s="447">
        <v>0</v>
      </c>
      <c r="M1658" s="427">
        <v>0</v>
      </c>
      <c r="N1658" s="423">
        <v>0</v>
      </c>
      <c r="O1658" s="423">
        <v>0</v>
      </c>
      <c r="P1658" s="447">
        <v>0</v>
      </c>
    </row>
    <row r="1659" spans="1:16" s="63" customFormat="1" ht="12" x14ac:dyDescent="0.2">
      <c r="A1659" s="427" t="s">
        <v>12503</v>
      </c>
      <c r="B1659" s="423"/>
      <c r="C1659" s="423" t="s">
        <v>250</v>
      </c>
      <c r="D1659" s="423" t="s">
        <v>8870</v>
      </c>
      <c r="E1659" s="427"/>
      <c r="F1659" s="427" t="s">
        <v>12502</v>
      </c>
      <c r="G1659" s="423" t="s">
        <v>205</v>
      </c>
      <c r="H1659" s="467" t="s">
        <v>8559</v>
      </c>
      <c r="I1659" s="427">
        <v>0</v>
      </c>
      <c r="J1659" s="423">
        <v>0</v>
      </c>
      <c r="K1659" s="423">
        <v>0</v>
      </c>
      <c r="L1659" s="447">
        <v>0</v>
      </c>
      <c r="M1659" s="427">
        <v>3</v>
      </c>
      <c r="N1659" s="423">
        <v>5</v>
      </c>
      <c r="O1659" s="423">
        <v>1</v>
      </c>
      <c r="P1659" s="447">
        <v>-0.4</v>
      </c>
    </row>
    <row r="1660" spans="1:16" s="63" customFormat="1" ht="12" x14ac:dyDescent="0.2">
      <c r="A1660" s="427" t="s">
        <v>17900</v>
      </c>
      <c r="B1660" s="423"/>
      <c r="C1660" s="423" t="s">
        <v>252</v>
      </c>
      <c r="D1660" s="423" t="s">
        <v>8741</v>
      </c>
      <c r="E1660" s="427"/>
      <c r="F1660" s="427" t="s">
        <v>17901</v>
      </c>
      <c r="G1660" s="423" t="s">
        <v>213</v>
      </c>
      <c r="H1660" s="467"/>
      <c r="I1660" s="427">
        <v>0</v>
      </c>
      <c r="J1660" s="423">
        <v>0</v>
      </c>
      <c r="K1660" s="423">
        <v>0</v>
      </c>
      <c r="L1660" s="447">
        <v>0</v>
      </c>
      <c r="M1660" s="427">
        <v>0</v>
      </c>
      <c r="N1660" s="423">
        <v>0</v>
      </c>
      <c r="O1660" s="423">
        <v>0</v>
      </c>
      <c r="P1660" s="447">
        <v>0</v>
      </c>
    </row>
    <row r="1661" spans="1:16" s="63" customFormat="1" ht="12" x14ac:dyDescent="0.2">
      <c r="A1661" s="427" t="s">
        <v>12501</v>
      </c>
      <c r="B1661" s="423" t="s">
        <v>9559</v>
      </c>
      <c r="C1661" s="423" t="s">
        <v>255</v>
      </c>
      <c r="D1661" s="423" t="s">
        <v>8788</v>
      </c>
      <c r="E1661" s="427" t="s">
        <v>12500</v>
      </c>
      <c r="F1661" s="427"/>
      <c r="G1661" s="423" t="s">
        <v>223</v>
      </c>
      <c r="H1661" s="467" t="s">
        <v>8396</v>
      </c>
      <c r="I1661" s="427">
        <v>0</v>
      </c>
      <c r="J1661" s="423">
        <v>0</v>
      </c>
      <c r="K1661" s="423">
        <v>0</v>
      </c>
      <c r="L1661" s="447">
        <v>0</v>
      </c>
      <c r="M1661" s="427">
        <v>0</v>
      </c>
      <c r="N1661" s="423">
        <v>0</v>
      </c>
      <c r="O1661" s="423">
        <v>0</v>
      </c>
      <c r="P1661" s="447">
        <v>0</v>
      </c>
    </row>
    <row r="1662" spans="1:16" s="63" customFormat="1" ht="12" x14ac:dyDescent="0.2">
      <c r="A1662" s="427" t="s">
        <v>13294</v>
      </c>
      <c r="B1662" s="423"/>
      <c r="C1662" s="423" t="s">
        <v>14925</v>
      </c>
      <c r="D1662" s="423" t="s">
        <v>8812</v>
      </c>
      <c r="E1662" s="427"/>
      <c r="F1662" s="427" t="s">
        <v>13293</v>
      </c>
      <c r="G1662" s="423" t="s">
        <v>201</v>
      </c>
      <c r="H1662" s="467" t="s">
        <v>8559</v>
      </c>
      <c r="I1662" s="427">
        <v>0</v>
      </c>
      <c r="J1662" s="423">
        <v>0</v>
      </c>
      <c r="K1662" s="423">
        <v>0</v>
      </c>
      <c r="L1662" s="447">
        <v>0</v>
      </c>
      <c r="M1662" s="427">
        <v>2</v>
      </c>
      <c r="N1662" s="423">
        <v>2</v>
      </c>
      <c r="O1662" s="423">
        <v>0</v>
      </c>
      <c r="P1662" s="447">
        <v>0</v>
      </c>
    </row>
    <row r="1663" spans="1:16" s="63" customFormat="1" ht="12" x14ac:dyDescent="0.2">
      <c r="A1663" s="427" t="s">
        <v>12493</v>
      </c>
      <c r="B1663" s="423"/>
      <c r="C1663" s="423" t="s">
        <v>252</v>
      </c>
      <c r="D1663" s="423" t="s">
        <v>12163</v>
      </c>
      <c r="E1663" s="427"/>
      <c r="F1663" s="427" t="s">
        <v>12492</v>
      </c>
      <c r="G1663" s="423" t="s">
        <v>18164</v>
      </c>
      <c r="H1663" s="467" t="s">
        <v>8559</v>
      </c>
      <c r="I1663" s="427">
        <v>0</v>
      </c>
      <c r="J1663" s="423">
        <v>0</v>
      </c>
      <c r="K1663" s="423">
        <v>0</v>
      </c>
      <c r="L1663" s="447">
        <v>0</v>
      </c>
      <c r="M1663" s="427">
        <v>29</v>
      </c>
      <c r="N1663" s="423">
        <v>35</v>
      </c>
      <c r="O1663" s="423">
        <v>21</v>
      </c>
      <c r="P1663" s="447">
        <v>-0.17142857142857101</v>
      </c>
    </row>
    <row r="1664" spans="1:16" s="63" customFormat="1" ht="12" x14ac:dyDescent="0.2">
      <c r="A1664" s="427" t="s">
        <v>12487</v>
      </c>
      <c r="B1664" s="423"/>
      <c r="C1664" s="423" t="s">
        <v>249</v>
      </c>
      <c r="D1664" s="423" t="s">
        <v>18498</v>
      </c>
      <c r="E1664" s="427"/>
      <c r="F1664" s="427" t="s">
        <v>12486</v>
      </c>
      <c r="G1664" s="423" t="s">
        <v>200</v>
      </c>
      <c r="H1664" s="467" t="s">
        <v>8559</v>
      </c>
      <c r="I1664" s="427">
        <v>0</v>
      </c>
      <c r="J1664" s="423">
        <v>0</v>
      </c>
      <c r="K1664" s="423">
        <v>0</v>
      </c>
      <c r="L1664" s="447">
        <v>0</v>
      </c>
      <c r="M1664" s="427">
        <v>2</v>
      </c>
      <c r="N1664" s="423">
        <v>4</v>
      </c>
      <c r="O1664" s="423">
        <v>1</v>
      </c>
      <c r="P1664" s="447">
        <v>-0.5</v>
      </c>
    </row>
    <row r="1665" spans="1:16" s="63" customFormat="1" ht="12" x14ac:dyDescent="0.2">
      <c r="A1665" s="427" t="s">
        <v>12483</v>
      </c>
      <c r="B1665" s="423"/>
      <c r="C1665" s="423" t="s">
        <v>254</v>
      </c>
      <c r="D1665" s="423" t="s">
        <v>17039</v>
      </c>
      <c r="E1665" s="427"/>
      <c r="F1665" s="427" t="s">
        <v>12482</v>
      </c>
      <c r="G1665" s="423" t="s">
        <v>201</v>
      </c>
      <c r="H1665" s="467" t="s">
        <v>8559</v>
      </c>
      <c r="I1665" s="427">
        <v>0</v>
      </c>
      <c r="J1665" s="423">
        <v>0</v>
      </c>
      <c r="K1665" s="423">
        <v>0</v>
      </c>
      <c r="L1665" s="447">
        <v>0</v>
      </c>
      <c r="M1665" s="427">
        <v>3</v>
      </c>
      <c r="N1665" s="423">
        <v>17</v>
      </c>
      <c r="O1665" s="423">
        <v>10</v>
      </c>
      <c r="P1665" s="447">
        <v>-0.82352941176470595</v>
      </c>
    </row>
    <row r="1666" spans="1:16" s="63" customFormat="1" ht="12" x14ac:dyDescent="0.2">
      <c r="A1666" s="427" t="s">
        <v>12481</v>
      </c>
      <c r="B1666" s="423"/>
      <c r="C1666" s="423" t="s">
        <v>258</v>
      </c>
      <c r="D1666" s="423" t="s">
        <v>8788</v>
      </c>
      <c r="E1666" s="427"/>
      <c r="F1666" s="427" t="s">
        <v>12480</v>
      </c>
      <c r="G1666" s="423" t="s">
        <v>223</v>
      </c>
      <c r="H1666" s="467" t="s">
        <v>8559</v>
      </c>
      <c r="I1666" s="427">
        <v>0</v>
      </c>
      <c r="J1666" s="423">
        <v>10</v>
      </c>
      <c r="K1666" s="423">
        <v>22</v>
      </c>
      <c r="L1666" s="447">
        <v>-1</v>
      </c>
      <c r="M1666" s="427">
        <v>0</v>
      </c>
      <c r="N1666" s="423">
        <v>1</v>
      </c>
      <c r="O1666" s="423">
        <v>0</v>
      </c>
      <c r="P1666" s="447">
        <v>-1</v>
      </c>
    </row>
    <row r="1667" spans="1:16" s="63" customFormat="1" ht="12" x14ac:dyDescent="0.2">
      <c r="A1667" s="427" t="s">
        <v>12467</v>
      </c>
      <c r="B1667" s="423"/>
      <c r="C1667" s="423" t="s">
        <v>14925</v>
      </c>
      <c r="D1667" s="423" t="s">
        <v>21546</v>
      </c>
      <c r="E1667" s="427"/>
      <c r="F1667" s="427" t="s">
        <v>12466</v>
      </c>
      <c r="G1667" s="423" t="s">
        <v>18503</v>
      </c>
      <c r="H1667" s="467" t="s">
        <v>8559</v>
      </c>
      <c r="I1667" s="427">
        <v>0</v>
      </c>
      <c r="J1667" s="423">
        <v>1</v>
      </c>
      <c r="K1667" s="423">
        <v>1</v>
      </c>
      <c r="L1667" s="447">
        <v>-1</v>
      </c>
      <c r="M1667" s="427">
        <v>223</v>
      </c>
      <c r="N1667" s="423">
        <v>224</v>
      </c>
      <c r="O1667" s="423">
        <v>153</v>
      </c>
      <c r="P1667" s="447">
        <v>-4.4642857142857002E-3</v>
      </c>
    </row>
    <row r="1668" spans="1:16" s="63" customFormat="1" ht="12" x14ac:dyDescent="0.2">
      <c r="A1668" s="427" t="s">
        <v>12459</v>
      </c>
      <c r="B1668" s="423"/>
      <c r="C1668" s="423" t="s">
        <v>14925</v>
      </c>
      <c r="D1668" s="423" t="s">
        <v>8788</v>
      </c>
      <c r="E1668" s="427"/>
      <c r="F1668" s="427" t="s">
        <v>12458</v>
      </c>
      <c r="G1668" s="423" t="s">
        <v>223</v>
      </c>
      <c r="H1668" s="467" t="s">
        <v>8396</v>
      </c>
      <c r="I1668" s="427">
        <v>0</v>
      </c>
      <c r="J1668" s="423">
        <v>0</v>
      </c>
      <c r="K1668" s="423">
        <v>0</v>
      </c>
      <c r="L1668" s="447">
        <v>0</v>
      </c>
      <c r="M1668" s="427">
        <v>10</v>
      </c>
      <c r="N1668" s="423">
        <v>9</v>
      </c>
      <c r="O1668" s="423">
        <v>4</v>
      </c>
      <c r="P1668" s="447">
        <v>0.11111111111111099</v>
      </c>
    </row>
    <row r="1669" spans="1:16" s="63" customFormat="1" ht="12" x14ac:dyDescent="0.2">
      <c r="A1669" s="427" t="s">
        <v>12451</v>
      </c>
      <c r="B1669" s="423"/>
      <c r="C1669" s="423" t="s">
        <v>249</v>
      </c>
      <c r="D1669" s="423" t="s">
        <v>19223</v>
      </c>
      <c r="E1669" s="427"/>
      <c r="F1669" s="427" t="s">
        <v>12450</v>
      </c>
      <c r="G1669" s="423" t="s">
        <v>19224</v>
      </c>
      <c r="H1669" s="467" t="s">
        <v>8559</v>
      </c>
      <c r="I1669" s="427">
        <v>0</v>
      </c>
      <c r="J1669" s="423">
        <v>1</v>
      </c>
      <c r="K1669" s="423">
        <v>0</v>
      </c>
      <c r="L1669" s="447">
        <v>-1</v>
      </c>
      <c r="M1669" s="427">
        <v>15</v>
      </c>
      <c r="N1669" s="423">
        <v>10</v>
      </c>
      <c r="O1669" s="423">
        <v>8</v>
      </c>
      <c r="P1669" s="447">
        <v>0.5</v>
      </c>
    </row>
    <row r="1670" spans="1:16" s="63" customFormat="1" ht="12" x14ac:dyDescent="0.2">
      <c r="A1670" s="427" t="s">
        <v>12447</v>
      </c>
      <c r="B1670" s="423"/>
      <c r="C1670" s="423" t="s">
        <v>251</v>
      </c>
      <c r="D1670" s="423" t="s">
        <v>20546</v>
      </c>
      <c r="E1670" s="427"/>
      <c r="F1670" s="427" t="s">
        <v>12446</v>
      </c>
      <c r="G1670" s="423" t="s">
        <v>20133</v>
      </c>
      <c r="H1670" s="467" t="s">
        <v>8559</v>
      </c>
      <c r="I1670" s="457">
        <v>0</v>
      </c>
      <c r="J1670" s="458">
        <v>1</v>
      </c>
      <c r="K1670" s="458">
        <v>0</v>
      </c>
      <c r="L1670" s="460">
        <v>-1</v>
      </c>
      <c r="M1670" s="457">
        <v>23</v>
      </c>
      <c r="N1670" s="458">
        <v>25</v>
      </c>
      <c r="O1670" s="458">
        <v>14</v>
      </c>
      <c r="P1670" s="462">
        <v>-0.08</v>
      </c>
    </row>
    <row r="1671" spans="1:16" s="63" customFormat="1" ht="12" x14ac:dyDescent="0.2">
      <c r="A1671" s="427" t="s">
        <v>12445</v>
      </c>
      <c r="B1671" s="423"/>
      <c r="C1671" s="423" t="s">
        <v>14925</v>
      </c>
      <c r="D1671" s="423" t="s">
        <v>9913</v>
      </c>
      <c r="E1671" s="427"/>
      <c r="F1671" s="427" t="s">
        <v>12444</v>
      </c>
      <c r="G1671" s="423" t="s">
        <v>200</v>
      </c>
      <c r="H1671" s="467" t="s">
        <v>8559</v>
      </c>
      <c r="I1671" s="427">
        <v>0</v>
      </c>
      <c r="J1671" s="423">
        <v>21</v>
      </c>
      <c r="K1671" s="423">
        <v>0</v>
      </c>
      <c r="L1671" s="447">
        <v>-1</v>
      </c>
      <c r="M1671" s="427">
        <v>42</v>
      </c>
      <c r="N1671" s="423">
        <v>53</v>
      </c>
      <c r="O1671" s="423">
        <v>33</v>
      </c>
      <c r="P1671" s="447">
        <v>-0.20754716981132099</v>
      </c>
    </row>
    <row r="1672" spans="1:16" s="63" customFormat="1" ht="12" x14ac:dyDescent="0.2">
      <c r="A1672" s="427" t="s">
        <v>17907</v>
      </c>
      <c r="B1672" s="423"/>
      <c r="C1672" s="423" t="s">
        <v>17905</v>
      </c>
      <c r="D1672" s="423" t="s">
        <v>20798</v>
      </c>
      <c r="E1672" s="427"/>
      <c r="F1672" s="427" t="s">
        <v>17908</v>
      </c>
      <c r="G1672" s="423" t="s">
        <v>9183</v>
      </c>
      <c r="H1672" s="467"/>
      <c r="I1672" s="427">
        <v>0</v>
      </c>
      <c r="J1672" s="423">
        <v>0</v>
      </c>
      <c r="K1672" s="423">
        <v>0</v>
      </c>
      <c r="L1672" s="447">
        <v>0</v>
      </c>
      <c r="M1672" s="427">
        <v>20</v>
      </c>
      <c r="N1672" s="423">
        <v>10</v>
      </c>
      <c r="O1672" s="423">
        <v>5</v>
      </c>
      <c r="P1672" s="447">
        <v>1</v>
      </c>
    </row>
    <row r="1673" spans="1:16" s="63" customFormat="1" ht="12" x14ac:dyDescent="0.2">
      <c r="A1673" s="427" t="s">
        <v>17909</v>
      </c>
      <c r="B1673" s="423"/>
      <c r="C1673" s="423" t="s">
        <v>371</v>
      </c>
      <c r="D1673" s="423"/>
      <c r="E1673" s="427"/>
      <c r="F1673" s="427" t="s">
        <v>17910</v>
      </c>
      <c r="G1673" s="423"/>
      <c r="H1673" s="467"/>
      <c r="I1673" s="427">
        <v>0</v>
      </c>
      <c r="J1673" s="423">
        <v>0</v>
      </c>
      <c r="K1673" s="423">
        <v>0</v>
      </c>
      <c r="L1673" s="447">
        <v>0</v>
      </c>
      <c r="M1673" s="427">
        <v>0</v>
      </c>
      <c r="N1673" s="423">
        <v>0</v>
      </c>
      <c r="O1673" s="423">
        <v>0</v>
      </c>
      <c r="P1673" s="447">
        <v>0</v>
      </c>
    </row>
    <row r="1674" spans="1:16" s="63" customFormat="1" ht="12" x14ac:dyDescent="0.2">
      <c r="A1674" s="427" t="s">
        <v>17018</v>
      </c>
      <c r="B1674" s="423"/>
      <c r="C1674" s="423" t="s">
        <v>253</v>
      </c>
      <c r="D1674" s="423"/>
      <c r="E1674" s="427"/>
      <c r="F1674" s="427" t="s">
        <v>17019</v>
      </c>
      <c r="G1674" s="423"/>
      <c r="H1674" s="467" t="s">
        <v>8389</v>
      </c>
      <c r="I1674" s="427">
        <v>0</v>
      </c>
      <c r="J1674" s="423">
        <v>0</v>
      </c>
      <c r="K1674" s="423">
        <v>0</v>
      </c>
      <c r="L1674" s="447">
        <v>0</v>
      </c>
      <c r="M1674" s="427">
        <v>0</v>
      </c>
      <c r="N1674" s="423">
        <v>0</v>
      </c>
      <c r="O1674" s="423">
        <v>0</v>
      </c>
      <c r="P1674" s="447">
        <v>0</v>
      </c>
    </row>
    <row r="1675" spans="1:16" s="63" customFormat="1" ht="12" x14ac:dyDescent="0.2">
      <c r="A1675" s="427" t="s">
        <v>12434</v>
      </c>
      <c r="B1675" s="423"/>
      <c r="C1675" s="423" t="s">
        <v>250</v>
      </c>
      <c r="D1675" s="423" t="s">
        <v>17346</v>
      </c>
      <c r="E1675" s="427"/>
      <c r="F1675" s="427" t="s">
        <v>12433</v>
      </c>
      <c r="G1675" s="423" t="s">
        <v>200</v>
      </c>
      <c r="H1675" s="467" t="s">
        <v>8559</v>
      </c>
      <c r="I1675" s="427">
        <v>0</v>
      </c>
      <c r="J1675" s="423">
        <v>34</v>
      </c>
      <c r="K1675" s="423">
        <v>14</v>
      </c>
      <c r="L1675" s="447">
        <v>-1</v>
      </c>
      <c r="M1675" s="427">
        <v>5</v>
      </c>
      <c r="N1675" s="423">
        <v>9</v>
      </c>
      <c r="O1675" s="423">
        <v>4</v>
      </c>
      <c r="P1675" s="447">
        <v>-0.44444444444444398</v>
      </c>
    </row>
    <row r="1676" spans="1:16" s="63" customFormat="1" ht="12" x14ac:dyDescent="0.2">
      <c r="A1676" s="427" t="s">
        <v>12418</v>
      </c>
      <c r="B1676" s="423"/>
      <c r="C1676" s="423" t="s">
        <v>250</v>
      </c>
      <c r="D1676" s="423" t="s">
        <v>9318</v>
      </c>
      <c r="E1676" s="427"/>
      <c r="F1676" s="427" t="s">
        <v>12417</v>
      </c>
      <c r="G1676" s="423" t="s">
        <v>212</v>
      </c>
      <c r="H1676" s="467" t="s">
        <v>8559</v>
      </c>
      <c r="I1676" s="427">
        <v>0</v>
      </c>
      <c r="J1676" s="423">
        <v>0</v>
      </c>
      <c r="K1676" s="423">
        <v>95</v>
      </c>
      <c r="L1676" s="447">
        <v>0</v>
      </c>
      <c r="M1676" s="427">
        <v>52</v>
      </c>
      <c r="N1676" s="423">
        <v>35</v>
      </c>
      <c r="O1676" s="423">
        <v>24</v>
      </c>
      <c r="P1676" s="447">
        <v>0.48571428571428599</v>
      </c>
    </row>
    <row r="1677" spans="1:16" s="63" customFormat="1" ht="12" x14ac:dyDescent="0.2">
      <c r="A1677" s="427" t="s">
        <v>12414</v>
      </c>
      <c r="B1677" s="423"/>
      <c r="C1677" s="423" t="s">
        <v>251</v>
      </c>
      <c r="D1677" s="423" t="s">
        <v>17667</v>
      </c>
      <c r="E1677" s="427"/>
      <c r="F1677" s="427" t="s">
        <v>12413</v>
      </c>
      <c r="G1677" s="423" t="s">
        <v>17668</v>
      </c>
      <c r="H1677" s="467" t="s">
        <v>8559</v>
      </c>
      <c r="I1677" s="427">
        <v>0</v>
      </c>
      <c r="J1677" s="423">
        <v>0</v>
      </c>
      <c r="K1677" s="423">
        <v>0</v>
      </c>
      <c r="L1677" s="447">
        <v>0</v>
      </c>
      <c r="M1677" s="427">
        <v>26</v>
      </c>
      <c r="N1677" s="423">
        <v>37</v>
      </c>
      <c r="O1677" s="423">
        <v>25</v>
      </c>
      <c r="P1677" s="447">
        <v>-0.29729729729729698</v>
      </c>
    </row>
    <row r="1678" spans="1:16" s="63" customFormat="1" ht="12" x14ac:dyDescent="0.2">
      <c r="A1678" s="427" t="s">
        <v>12412</v>
      </c>
      <c r="B1678" s="423"/>
      <c r="C1678" s="423" t="s">
        <v>250</v>
      </c>
      <c r="D1678" s="423" t="s">
        <v>8788</v>
      </c>
      <c r="E1678" s="427"/>
      <c r="F1678" s="427" t="s">
        <v>12411</v>
      </c>
      <c r="G1678" s="423" t="s">
        <v>223</v>
      </c>
      <c r="H1678" s="467" t="s">
        <v>8559</v>
      </c>
      <c r="I1678" s="427">
        <v>0</v>
      </c>
      <c r="J1678" s="423">
        <v>0</v>
      </c>
      <c r="K1678" s="423">
        <v>0</v>
      </c>
      <c r="L1678" s="447">
        <v>0</v>
      </c>
      <c r="M1678" s="427">
        <v>25</v>
      </c>
      <c r="N1678" s="423">
        <v>14</v>
      </c>
      <c r="O1678" s="423">
        <v>8</v>
      </c>
      <c r="P1678" s="447">
        <v>0.78571428571428603</v>
      </c>
    </row>
    <row r="1679" spans="1:16" s="63" customFormat="1" ht="12" x14ac:dyDescent="0.2">
      <c r="A1679" s="427" t="s">
        <v>13292</v>
      </c>
      <c r="B1679" s="423"/>
      <c r="C1679" s="423" t="s">
        <v>250</v>
      </c>
      <c r="D1679" s="423" t="s">
        <v>20800</v>
      </c>
      <c r="E1679" s="427"/>
      <c r="F1679" s="427" t="s">
        <v>13290</v>
      </c>
      <c r="G1679" s="423" t="s">
        <v>13289</v>
      </c>
      <c r="H1679" s="467" t="s">
        <v>8559</v>
      </c>
      <c r="I1679" s="427">
        <v>0</v>
      </c>
      <c r="J1679" s="423">
        <v>0</v>
      </c>
      <c r="K1679" s="423">
        <v>121</v>
      </c>
      <c r="L1679" s="447">
        <v>0</v>
      </c>
      <c r="M1679" s="427">
        <v>49</v>
      </c>
      <c r="N1679" s="423">
        <v>63</v>
      </c>
      <c r="O1679" s="423">
        <v>68</v>
      </c>
      <c r="P1679" s="447">
        <v>-0.22222222222222199</v>
      </c>
    </row>
    <row r="1680" spans="1:16" s="63" customFormat="1" ht="12" x14ac:dyDescent="0.2">
      <c r="A1680" s="427" t="s">
        <v>12406</v>
      </c>
      <c r="B1680" s="423"/>
      <c r="C1680" s="423" t="s">
        <v>14925</v>
      </c>
      <c r="D1680" s="423" t="s">
        <v>8788</v>
      </c>
      <c r="E1680" s="427"/>
      <c r="F1680" s="427" t="s">
        <v>12405</v>
      </c>
      <c r="G1680" s="423" t="s">
        <v>223</v>
      </c>
      <c r="H1680" s="467" t="s">
        <v>8559</v>
      </c>
      <c r="I1680" s="427">
        <v>0</v>
      </c>
      <c r="J1680" s="423">
        <v>15</v>
      </c>
      <c r="K1680" s="423">
        <v>2</v>
      </c>
      <c r="L1680" s="447">
        <v>-1</v>
      </c>
      <c r="M1680" s="427">
        <v>0</v>
      </c>
      <c r="N1680" s="423">
        <v>2</v>
      </c>
      <c r="O1680" s="423">
        <v>0</v>
      </c>
      <c r="P1680" s="447">
        <v>-1</v>
      </c>
    </row>
    <row r="1681" spans="1:16" s="63" customFormat="1" ht="12" x14ac:dyDescent="0.2">
      <c r="A1681" s="427" t="s">
        <v>17693</v>
      </c>
      <c r="B1681" s="423"/>
      <c r="C1681" s="423" t="s">
        <v>372</v>
      </c>
      <c r="D1681" s="423" t="s">
        <v>18511</v>
      </c>
      <c r="E1681" s="427" t="s">
        <v>17694</v>
      </c>
      <c r="F1681" s="427"/>
      <c r="G1681" s="423" t="s">
        <v>18512</v>
      </c>
      <c r="H1681" s="467" t="s">
        <v>8559</v>
      </c>
      <c r="I1681" s="427">
        <v>0</v>
      </c>
      <c r="J1681" s="423">
        <v>27</v>
      </c>
      <c r="K1681" s="423">
        <v>0</v>
      </c>
      <c r="L1681" s="447">
        <v>-1</v>
      </c>
      <c r="M1681" s="427">
        <v>379</v>
      </c>
      <c r="N1681" s="423">
        <v>371</v>
      </c>
      <c r="O1681" s="423">
        <v>402</v>
      </c>
      <c r="P1681" s="447">
        <v>2.15633423180592E-2</v>
      </c>
    </row>
    <row r="1682" spans="1:16" s="63" customFormat="1" ht="12" x14ac:dyDescent="0.2">
      <c r="A1682" s="427" t="s">
        <v>12404</v>
      </c>
      <c r="B1682" s="423"/>
      <c r="C1682" s="423" t="s">
        <v>14925</v>
      </c>
      <c r="D1682" s="423" t="s">
        <v>17848</v>
      </c>
      <c r="E1682" s="427"/>
      <c r="F1682" s="427" t="s">
        <v>12403</v>
      </c>
      <c r="G1682" s="423" t="s">
        <v>18175</v>
      </c>
      <c r="H1682" s="467" t="s">
        <v>8559</v>
      </c>
      <c r="I1682" s="427">
        <v>0</v>
      </c>
      <c r="J1682" s="423">
        <v>0</v>
      </c>
      <c r="K1682" s="423">
        <v>21</v>
      </c>
      <c r="L1682" s="447">
        <v>0</v>
      </c>
      <c r="M1682" s="427">
        <v>2</v>
      </c>
      <c r="N1682" s="423">
        <v>4</v>
      </c>
      <c r="O1682" s="423">
        <v>1</v>
      </c>
      <c r="P1682" s="447">
        <v>-0.5</v>
      </c>
    </row>
    <row r="1683" spans="1:16" s="63" customFormat="1" ht="12" x14ac:dyDescent="0.2">
      <c r="A1683" s="427" t="s">
        <v>12396</v>
      </c>
      <c r="B1683" s="423"/>
      <c r="C1683" s="423" t="s">
        <v>251</v>
      </c>
      <c r="D1683" s="423" t="s">
        <v>17044</v>
      </c>
      <c r="E1683" s="427"/>
      <c r="F1683" s="427" t="s">
        <v>12395</v>
      </c>
      <c r="G1683" s="423" t="s">
        <v>201</v>
      </c>
      <c r="H1683" s="467" t="s">
        <v>8776</v>
      </c>
      <c r="I1683" s="427">
        <v>0</v>
      </c>
      <c r="J1683" s="423">
        <v>0</v>
      </c>
      <c r="K1683" s="423">
        <v>0</v>
      </c>
      <c r="L1683" s="447">
        <v>0</v>
      </c>
      <c r="M1683" s="427">
        <v>0</v>
      </c>
      <c r="N1683" s="423">
        <v>0</v>
      </c>
      <c r="O1683" s="423">
        <v>0</v>
      </c>
      <c r="P1683" s="447">
        <v>0</v>
      </c>
    </row>
    <row r="1684" spans="1:16" s="63" customFormat="1" ht="12" x14ac:dyDescent="0.2">
      <c r="A1684" s="427" t="s">
        <v>12394</v>
      </c>
      <c r="B1684" s="423"/>
      <c r="C1684" s="423" t="s">
        <v>371</v>
      </c>
      <c r="D1684" s="423" t="s">
        <v>17039</v>
      </c>
      <c r="E1684" s="427"/>
      <c r="F1684" s="427" t="s">
        <v>12393</v>
      </c>
      <c r="G1684" s="423" t="s">
        <v>201</v>
      </c>
      <c r="H1684" s="467" t="s">
        <v>8559</v>
      </c>
      <c r="I1684" s="427">
        <v>0</v>
      </c>
      <c r="J1684" s="423">
        <v>0</v>
      </c>
      <c r="K1684" s="423">
        <v>0</v>
      </c>
      <c r="L1684" s="447">
        <v>0</v>
      </c>
      <c r="M1684" s="427">
        <v>0</v>
      </c>
      <c r="N1684" s="423">
        <v>0</v>
      </c>
      <c r="O1684" s="423">
        <v>0</v>
      </c>
      <c r="P1684" s="447">
        <v>0</v>
      </c>
    </row>
    <row r="1685" spans="1:16" s="63" customFormat="1" ht="12" x14ac:dyDescent="0.2">
      <c r="A1685" s="427" t="s">
        <v>12392</v>
      </c>
      <c r="B1685" s="423"/>
      <c r="C1685" s="423" t="s">
        <v>372</v>
      </c>
      <c r="D1685" s="423"/>
      <c r="E1685" s="427"/>
      <c r="F1685" s="427" t="s">
        <v>12391</v>
      </c>
      <c r="G1685" s="423"/>
      <c r="H1685" s="467" t="s">
        <v>8559</v>
      </c>
      <c r="I1685" s="427">
        <v>0</v>
      </c>
      <c r="J1685" s="423">
        <v>0</v>
      </c>
      <c r="K1685" s="423">
        <v>0</v>
      </c>
      <c r="L1685" s="447">
        <v>0</v>
      </c>
      <c r="M1685" s="427">
        <v>12</v>
      </c>
      <c r="N1685" s="423">
        <v>4</v>
      </c>
      <c r="O1685" s="423">
        <v>4</v>
      </c>
      <c r="P1685" s="447">
        <v>2</v>
      </c>
    </row>
    <row r="1686" spans="1:16" s="63" customFormat="1" ht="12" x14ac:dyDescent="0.2">
      <c r="A1686" s="427" t="s">
        <v>12390</v>
      </c>
      <c r="B1686" s="423"/>
      <c r="C1686" s="423" t="s">
        <v>14925</v>
      </c>
      <c r="D1686" s="423"/>
      <c r="E1686" s="427"/>
      <c r="F1686" s="427" t="s">
        <v>12389</v>
      </c>
      <c r="G1686" s="423"/>
      <c r="H1686" s="467" t="s">
        <v>8389</v>
      </c>
      <c r="I1686" s="427">
        <v>0</v>
      </c>
      <c r="J1686" s="423">
        <v>0</v>
      </c>
      <c r="K1686" s="423">
        <v>0</v>
      </c>
      <c r="L1686" s="447">
        <v>0</v>
      </c>
      <c r="M1686" s="427">
        <v>0</v>
      </c>
      <c r="N1686" s="423">
        <v>0</v>
      </c>
      <c r="O1686" s="423">
        <v>0</v>
      </c>
      <c r="P1686" s="447">
        <v>0</v>
      </c>
    </row>
    <row r="1687" spans="1:16" s="63" customFormat="1" ht="12" x14ac:dyDescent="0.2">
      <c r="A1687" s="427" t="s">
        <v>12386</v>
      </c>
      <c r="B1687" s="423"/>
      <c r="C1687" s="423" t="s">
        <v>251</v>
      </c>
      <c r="D1687" s="423"/>
      <c r="E1687" s="427"/>
      <c r="F1687" s="427" t="s">
        <v>12385</v>
      </c>
      <c r="G1687" s="423"/>
      <c r="H1687" s="467" t="s">
        <v>8389</v>
      </c>
      <c r="I1687" s="427">
        <v>0</v>
      </c>
      <c r="J1687" s="423">
        <v>0</v>
      </c>
      <c r="K1687" s="423">
        <v>0</v>
      </c>
      <c r="L1687" s="447">
        <v>0</v>
      </c>
      <c r="M1687" s="427">
        <v>0</v>
      </c>
      <c r="N1687" s="423">
        <v>0</v>
      </c>
      <c r="O1687" s="423">
        <v>0</v>
      </c>
      <c r="P1687" s="447">
        <v>0</v>
      </c>
    </row>
    <row r="1688" spans="1:16" s="63" customFormat="1" ht="12" x14ac:dyDescent="0.2">
      <c r="A1688" s="427" t="s">
        <v>12376</v>
      </c>
      <c r="B1688" s="423"/>
      <c r="C1688" s="423" t="s">
        <v>14925</v>
      </c>
      <c r="D1688" s="423" t="s">
        <v>12369</v>
      </c>
      <c r="E1688" s="427"/>
      <c r="F1688" s="427" t="s">
        <v>12375</v>
      </c>
      <c r="G1688" s="423" t="s">
        <v>208</v>
      </c>
      <c r="H1688" s="467" t="s">
        <v>8559</v>
      </c>
      <c r="I1688" s="457">
        <v>0</v>
      </c>
      <c r="J1688" s="458">
        <v>0</v>
      </c>
      <c r="K1688" s="458">
        <v>0</v>
      </c>
      <c r="L1688" s="461">
        <v>0</v>
      </c>
      <c r="M1688" s="457">
        <v>1</v>
      </c>
      <c r="N1688" s="458">
        <v>0</v>
      </c>
      <c r="O1688" s="458">
        <v>2</v>
      </c>
      <c r="P1688" s="462">
        <v>0</v>
      </c>
    </row>
    <row r="1689" spans="1:16" s="63" customFormat="1" ht="12" x14ac:dyDescent="0.2">
      <c r="A1689" s="427" t="s">
        <v>12372</v>
      </c>
      <c r="B1689" s="423"/>
      <c r="C1689" s="423" t="s">
        <v>250</v>
      </c>
      <c r="D1689" s="423"/>
      <c r="E1689" s="427"/>
      <c r="F1689" s="427" t="s">
        <v>12371</v>
      </c>
      <c r="G1689" s="423"/>
      <c r="H1689" s="467" t="s">
        <v>8389</v>
      </c>
      <c r="I1689" s="427">
        <v>0</v>
      </c>
      <c r="J1689" s="423">
        <v>0</v>
      </c>
      <c r="K1689" s="423">
        <v>0</v>
      </c>
      <c r="L1689" s="447">
        <v>0</v>
      </c>
      <c r="M1689" s="427">
        <v>0</v>
      </c>
      <c r="N1689" s="423">
        <v>0</v>
      </c>
      <c r="O1689" s="423">
        <v>0</v>
      </c>
      <c r="P1689" s="447">
        <v>0</v>
      </c>
    </row>
    <row r="1690" spans="1:16" s="63" customFormat="1" ht="12" x14ac:dyDescent="0.2">
      <c r="A1690" s="427" t="s">
        <v>12367</v>
      </c>
      <c r="B1690" s="423"/>
      <c r="C1690" s="423" t="s">
        <v>14925</v>
      </c>
      <c r="D1690" s="423"/>
      <c r="E1690" s="427"/>
      <c r="F1690" s="427" t="s">
        <v>12366</v>
      </c>
      <c r="G1690" s="423"/>
      <c r="H1690" s="467" t="s">
        <v>8389</v>
      </c>
      <c r="I1690" s="427">
        <v>0</v>
      </c>
      <c r="J1690" s="423">
        <v>0</v>
      </c>
      <c r="K1690" s="423">
        <v>0</v>
      </c>
      <c r="L1690" s="447">
        <v>0</v>
      </c>
      <c r="M1690" s="427">
        <v>0</v>
      </c>
      <c r="N1690" s="423">
        <v>0</v>
      </c>
      <c r="O1690" s="423">
        <v>0</v>
      </c>
      <c r="P1690" s="447">
        <v>0</v>
      </c>
    </row>
    <row r="1691" spans="1:16" s="63" customFormat="1" ht="12" x14ac:dyDescent="0.2">
      <c r="A1691" s="427" t="s">
        <v>12356</v>
      </c>
      <c r="B1691" s="423"/>
      <c r="C1691" s="423" t="s">
        <v>253</v>
      </c>
      <c r="D1691" s="423" t="s">
        <v>18515</v>
      </c>
      <c r="E1691" s="427"/>
      <c r="F1691" s="427" t="s">
        <v>12355</v>
      </c>
      <c r="G1691" s="423" t="s">
        <v>19229</v>
      </c>
      <c r="H1691" s="467" t="s">
        <v>8559</v>
      </c>
      <c r="I1691" s="427">
        <v>0</v>
      </c>
      <c r="J1691" s="423">
        <v>0</v>
      </c>
      <c r="K1691" s="423">
        <v>0</v>
      </c>
      <c r="L1691" s="447">
        <v>0</v>
      </c>
      <c r="M1691" s="427">
        <v>33</v>
      </c>
      <c r="N1691" s="423">
        <v>39</v>
      </c>
      <c r="O1691" s="423">
        <v>23</v>
      </c>
      <c r="P1691" s="447">
        <v>-0.15384615384615399</v>
      </c>
    </row>
    <row r="1692" spans="1:16" s="63" customFormat="1" ht="12" x14ac:dyDescent="0.2">
      <c r="A1692" s="427" t="s">
        <v>12341</v>
      </c>
      <c r="B1692" s="423"/>
      <c r="C1692" s="423" t="s">
        <v>14925</v>
      </c>
      <c r="D1692" s="423" t="s">
        <v>8812</v>
      </c>
      <c r="E1692" s="427"/>
      <c r="F1692" s="427" t="s">
        <v>12340</v>
      </c>
      <c r="G1692" s="423" t="s">
        <v>201</v>
      </c>
      <c r="H1692" s="467" t="s">
        <v>8559</v>
      </c>
      <c r="I1692" s="427">
        <v>0</v>
      </c>
      <c r="J1692" s="423">
        <v>0</v>
      </c>
      <c r="K1692" s="423">
        <v>0</v>
      </c>
      <c r="L1692" s="447">
        <v>0</v>
      </c>
      <c r="M1692" s="427">
        <v>20</v>
      </c>
      <c r="N1692" s="423">
        <v>12</v>
      </c>
      <c r="O1692" s="423">
        <v>12</v>
      </c>
      <c r="P1692" s="447">
        <v>0.66666666666666696</v>
      </c>
    </row>
    <row r="1693" spans="1:16" s="63" customFormat="1" ht="12" x14ac:dyDescent="0.2">
      <c r="A1693" s="427" t="s">
        <v>12336</v>
      </c>
      <c r="B1693" s="423"/>
      <c r="C1693" s="423" t="s">
        <v>251</v>
      </c>
      <c r="D1693" s="423" t="s">
        <v>18417</v>
      </c>
      <c r="E1693" s="427"/>
      <c r="F1693" s="427" t="s">
        <v>12335</v>
      </c>
      <c r="G1693" s="423" t="s">
        <v>9068</v>
      </c>
      <c r="H1693" s="467" t="s">
        <v>8396</v>
      </c>
      <c r="I1693" s="427">
        <v>0</v>
      </c>
      <c r="J1693" s="423">
        <v>0</v>
      </c>
      <c r="K1693" s="423">
        <v>0</v>
      </c>
      <c r="L1693" s="447">
        <v>0</v>
      </c>
      <c r="M1693" s="427">
        <v>2</v>
      </c>
      <c r="N1693" s="423">
        <v>4</v>
      </c>
      <c r="O1693" s="423">
        <v>8</v>
      </c>
      <c r="P1693" s="447">
        <v>-0.5</v>
      </c>
    </row>
    <row r="1694" spans="1:16" s="63" customFormat="1" ht="12" x14ac:dyDescent="0.2">
      <c r="A1694" s="427" t="s">
        <v>12331</v>
      </c>
      <c r="B1694" s="423"/>
      <c r="C1694" s="423" t="s">
        <v>250</v>
      </c>
      <c r="D1694" s="423"/>
      <c r="E1694" s="427"/>
      <c r="F1694" s="427" t="s">
        <v>12330</v>
      </c>
      <c r="G1694" s="423"/>
      <c r="H1694" s="467" t="s">
        <v>8396</v>
      </c>
      <c r="I1694" s="427">
        <v>0</v>
      </c>
      <c r="J1694" s="423">
        <v>0</v>
      </c>
      <c r="K1694" s="423">
        <v>0</v>
      </c>
      <c r="L1694" s="447">
        <v>0</v>
      </c>
      <c r="M1694" s="427">
        <v>0</v>
      </c>
      <c r="N1694" s="423">
        <v>0</v>
      </c>
      <c r="O1694" s="423">
        <v>0</v>
      </c>
      <c r="P1694" s="447">
        <v>0</v>
      </c>
    </row>
    <row r="1695" spans="1:16" s="63" customFormat="1" ht="12" x14ac:dyDescent="0.2">
      <c r="A1695" s="427" t="s">
        <v>12327</v>
      </c>
      <c r="B1695" s="423"/>
      <c r="C1695" s="423" t="s">
        <v>251</v>
      </c>
      <c r="D1695" s="423"/>
      <c r="E1695" s="427"/>
      <c r="F1695" s="427" t="s">
        <v>12326</v>
      </c>
      <c r="G1695" s="423"/>
      <c r="H1695" s="467" t="s">
        <v>8389</v>
      </c>
      <c r="I1695" s="427">
        <v>0</v>
      </c>
      <c r="J1695" s="423">
        <v>0</v>
      </c>
      <c r="K1695" s="423">
        <v>0</v>
      </c>
      <c r="L1695" s="447">
        <v>0</v>
      </c>
      <c r="M1695" s="427">
        <v>0</v>
      </c>
      <c r="N1695" s="423">
        <v>0</v>
      </c>
      <c r="O1695" s="423">
        <v>0</v>
      </c>
      <c r="P1695" s="447">
        <v>0</v>
      </c>
    </row>
    <row r="1696" spans="1:16" s="63" customFormat="1" ht="12" x14ac:dyDescent="0.2">
      <c r="A1696" s="427" t="s">
        <v>12325</v>
      </c>
      <c r="B1696" s="423"/>
      <c r="C1696" s="423" t="s">
        <v>251</v>
      </c>
      <c r="D1696" s="423" t="s">
        <v>18519</v>
      </c>
      <c r="E1696" s="427"/>
      <c r="F1696" s="427" t="s">
        <v>12324</v>
      </c>
      <c r="G1696" s="423" t="s">
        <v>18520</v>
      </c>
      <c r="H1696" s="467" t="s">
        <v>8559</v>
      </c>
      <c r="I1696" s="427">
        <v>0</v>
      </c>
      <c r="J1696" s="423">
        <v>0</v>
      </c>
      <c r="K1696" s="423">
        <v>0</v>
      </c>
      <c r="L1696" s="447">
        <v>0</v>
      </c>
      <c r="M1696" s="427">
        <v>84</v>
      </c>
      <c r="N1696" s="423">
        <v>43</v>
      </c>
      <c r="O1696" s="423">
        <v>38</v>
      </c>
      <c r="P1696" s="447">
        <v>0.95348837209302295</v>
      </c>
    </row>
    <row r="1697" spans="1:16" s="63" customFormat="1" ht="12" x14ac:dyDescent="0.2">
      <c r="A1697" s="427" t="s">
        <v>12301</v>
      </c>
      <c r="B1697" s="423" t="s">
        <v>12300</v>
      </c>
      <c r="C1697" s="423" t="s">
        <v>258</v>
      </c>
      <c r="D1697" s="423"/>
      <c r="E1697" s="427" t="s">
        <v>12299</v>
      </c>
      <c r="F1697" s="427"/>
      <c r="G1697" s="423"/>
      <c r="H1697" s="467" t="s">
        <v>8396</v>
      </c>
      <c r="I1697" s="427">
        <v>0</v>
      </c>
      <c r="J1697" s="423">
        <v>0</v>
      </c>
      <c r="K1697" s="423">
        <v>0</v>
      </c>
      <c r="L1697" s="447">
        <v>0</v>
      </c>
      <c r="M1697" s="427">
        <v>0</v>
      </c>
      <c r="N1697" s="423">
        <v>0</v>
      </c>
      <c r="O1697" s="423">
        <v>0</v>
      </c>
      <c r="P1697" s="447">
        <v>0</v>
      </c>
    </row>
    <row r="1698" spans="1:16" s="63" customFormat="1" ht="12" x14ac:dyDescent="0.2">
      <c r="A1698" s="427" t="s">
        <v>12282</v>
      </c>
      <c r="B1698" s="423" t="s">
        <v>12281</v>
      </c>
      <c r="C1698" s="423" t="s">
        <v>258</v>
      </c>
      <c r="D1698" s="423"/>
      <c r="E1698" s="427" t="s">
        <v>12280</v>
      </c>
      <c r="F1698" s="427"/>
      <c r="G1698" s="423"/>
      <c r="H1698" s="467" t="s">
        <v>8559</v>
      </c>
      <c r="I1698" s="427">
        <v>0</v>
      </c>
      <c r="J1698" s="423">
        <v>0</v>
      </c>
      <c r="K1698" s="423">
        <v>0</v>
      </c>
      <c r="L1698" s="447">
        <v>0</v>
      </c>
      <c r="M1698" s="427">
        <v>0</v>
      </c>
      <c r="N1698" s="423">
        <v>0</v>
      </c>
      <c r="O1698" s="423">
        <v>0</v>
      </c>
      <c r="P1698" s="447">
        <v>0</v>
      </c>
    </row>
    <row r="1699" spans="1:16" s="63" customFormat="1" ht="12" x14ac:dyDescent="0.2">
      <c r="A1699" s="427" t="s">
        <v>12279</v>
      </c>
      <c r="B1699" s="423" t="s">
        <v>11839</v>
      </c>
      <c r="C1699" s="423" t="s">
        <v>251</v>
      </c>
      <c r="D1699" s="423" t="s">
        <v>18528</v>
      </c>
      <c r="E1699" s="427" t="s">
        <v>12278</v>
      </c>
      <c r="F1699" s="427"/>
      <c r="G1699" s="423" t="s">
        <v>19245</v>
      </c>
      <c r="H1699" s="467" t="s">
        <v>8559</v>
      </c>
      <c r="I1699" s="427">
        <v>0</v>
      </c>
      <c r="J1699" s="423">
        <v>0</v>
      </c>
      <c r="K1699" s="423">
        <v>0</v>
      </c>
      <c r="L1699" s="447">
        <v>0</v>
      </c>
      <c r="M1699" s="427">
        <v>122</v>
      </c>
      <c r="N1699" s="423">
        <v>248</v>
      </c>
      <c r="O1699" s="423">
        <v>50</v>
      </c>
      <c r="P1699" s="447">
        <v>-0.50806451612903203</v>
      </c>
    </row>
    <row r="1700" spans="1:16" s="63" customFormat="1" ht="12" x14ac:dyDescent="0.2">
      <c r="A1700" s="427" t="s">
        <v>12258</v>
      </c>
      <c r="B1700" s="423" t="s">
        <v>9629</v>
      </c>
      <c r="C1700" s="423" t="s">
        <v>371</v>
      </c>
      <c r="D1700" s="423" t="s">
        <v>15525</v>
      </c>
      <c r="E1700" s="427" t="s">
        <v>12257</v>
      </c>
      <c r="F1700" s="427"/>
      <c r="G1700" s="423" t="s">
        <v>219</v>
      </c>
      <c r="H1700" s="467" t="s">
        <v>8559</v>
      </c>
      <c r="I1700" s="427">
        <v>0</v>
      </c>
      <c r="J1700" s="423">
        <v>0</v>
      </c>
      <c r="K1700" s="423">
        <v>0</v>
      </c>
      <c r="L1700" s="447">
        <v>0</v>
      </c>
      <c r="M1700" s="427">
        <v>94</v>
      </c>
      <c r="N1700" s="423">
        <v>78</v>
      </c>
      <c r="O1700" s="423">
        <v>67</v>
      </c>
      <c r="P1700" s="447">
        <v>0.20512820512820501</v>
      </c>
    </row>
    <row r="1701" spans="1:16" s="63" customFormat="1" ht="12" x14ac:dyDescent="0.2">
      <c r="A1701" s="427" t="s">
        <v>12251</v>
      </c>
      <c r="B1701" s="423" t="s">
        <v>12250</v>
      </c>
      <c r="C1701" s="423" t="s">
        <v>258</v>
      </c>
      <c r="D1701" s="423" t="s">
        <v>19933</v>
      </c>
      <c r="E1701" s="427" t="s">
        <v>12249</v>
      </c>
      <c r="F1701" s="427"/>
      <c r="G1701" s="423" t="s">
        <v>19934</v>
      </c>
      <c r="H1701" s="467" t="s">
        <v>8396</v>
      </c>
      <c r="I1701" s="427">
        <v>0</v>
      </c>
      <c r="J1701" s="423">
        <v>0</v>
      </c>
      <c r="K1701" s="423">
        <v>0</v>
      </c>
      <c r="L1701" s="447">
        <v>0</v>
      </c>
      <c r="M1701" s="427">
        <v>9</v>
      </c>
      <c r="N1701" s="423">
        <v>9</v>
      </c>
      <c r="O1701" s="423">
        <v>6</v>
      </c>
      <c r="P1701" s="447">
        <v>0</v>
      </c>
    </row>
    <row r="1702" spans="1:16" s="63" customFormat="1" ht="12" x14ac:dyDescent="0.2">
      <c r="A1702" s="427" t="s">
        <v>12228</v>
      </c>
      <c r="B1702" s="423"/>
      <c r="C1702" s="423" t="s">
        <v>260</v>
      </c>
      <c r="D1702" s="423" t="s">
        <v>20856</v>
      </c>
      <c r="E1702" s="427" t="s">
        <v>12227</v>
      </c>
      <c r="F1702" s="427"/>
      <c r="G1702" s="423" t="s">
        <v>20857</v>
      </c>
      <c r="H1702" s="467" t="s">
        <v>8559</v>
      </c>
      <c r="I1702" s="427">
        <v>0</v>
      </c>
      <c r="J1702" s="423">
        <v>8</v>
      </c>
      <c r="K1702" s="423">
        <v>0</v>
      </c>
      <c r="L1702" s="447">
        <v>-1</v>
      </c>
      <c r="M1702" s="427">
        <v>882</v>
      </c>
      <c r="N1702" s="423">
        <v>1101</v>
      </c>
      <c r="O1702" s="423">
        <v>729</v>
      </c>
      <c r="P1702" s="447">
        <v>-0.19891008174386901</v>
      </c>
    </row>
    <row r="1703" spans="1:16" s="63" customFormat="1" ht="12" x14ac:dyDescent="0.2">
      <c r="A1703" s="427" t="s">
        <v>12203</v>
      </c>
      <c r="B1703" s="423" t="s">
        <v>9629</v>
      </c>
      <c r="C1703" s="423" t="s">
        <v>371</v>
      </c>
      <c r="D1703" s="423" t="s">
        <v>15525</v>
      </c>
      <c r="E1703" s="427" t="s">
        <v>12202</v>
      </c>
      <c r="F1703" s="427"/>
      <c r="G1703" s="423" t="s">
        <v>219</v>
      </c>
      <c r="H1703" s="467" t="s">
        <v>8559</v>
      </c>
      <c r="I1703" s="427">
        <v>0</v>
      </c>
      <c r="J1703" s="423">
        <v>0</v>
      </c>
      <c r="K1703" s="423">
        <v>0</v>
      </c>
      <c r="L1703" s="447">
        <v>0</v>
      </c>
      <c r="M1703" s="427">
        <v>1753</v>
      </c>
      <c r="N1703" s="423">
        <v>1697</v>
      </c>
      <c r="O1703" s="423">
        <v>1459</v>
      </c>
      <c r="P1703" s="447">
        <v>3.2999410724808401E-2</v>
      </c>
    </row>
    <row r="1704" spans="1:16" s="63" customFormat="1" ht="12" x14ac:dyDescent="0.2">
      <c r="A1704" s="427" t="s">
        <v>12178</v>
      </c>
      <c r="B1704" s="423" t="s">
        <v>11687</v>
      </c>
      <c r="C1704" s="423" t="s">
        <v>251</v>
      </c>
      <c r="D1704" s="423" t="s">
        <v>18550</v>
      </c>
      <c r="E1704" s="427" t="s">
        <v>12177</v>
      </c>
      <c r="F1704" s="427"/>
      <c r="G1704" s="423" t="s">
        <v>9335</v>
      </c>
      <c r="H1704" s="467" t="s">
        <v>8559</v>
      </c>
      <c r="I1704" s="427">
        <v>0</v>
      </c>
      <c r="J1704" s="423">
        <v>0</v>
      </c>
      <c r="K1704" s="423">
        <v>0</v>
      </c>
      <c r="L1704" s="447">
        <v>0</v>
      </c>
      <c r="M1704" s="427">
        <v>15</v>
      </c>
      <c r="N1704" s="423">
        <v>22</v>
      </c>
      <c r="O1704" s="423">
        <v>14</v>
      </c>
      <c r="P1704" s="447">
        <v>-0.31818181818181801</v>
      </c>
    </row>
    <row r="1705" spans="1:16" s="63" customFormat="1" ht="12" x14ac:dyDescent="0.2">
      <c r="A1705" s="427" t="s">
        <v>12159</v>
      </c>
      <c r="B1705" s="423" t="s">
        <v>9434</v>
      </c>
      <c r="C1705" s="423" t="s">
        <v>259</v>
      </c>
      <c r="D1705" s="423" t="s">
        <v>20329</v>
      </c>
      <c r="E1705" s="427" t="s">
        <v>12158</v>
      </c>
      <c r="F1705" s="427"/>
      <c r="G1705" s="423" t="s">
        <v>19278</v>
      </c>
      <c r="H1705" s="467" t="s">
        <v>8559</v>
      </c>
      <c r="I1705" s="427">
        <v>0</v>
      </c>
      <c r="J1705" s="423">
        <v>0</v>
      </c>
      <c r="K1705" s="423">
        <v>0</v>
      </c>
      <c r="L1705" s="447">
        <v>0</v>
      </c>
      <c r="M1705" s="427">
        <v>20</v>
      </c>
      <c r="N1705" s="423">
        <v>19</v>
      </c>
      <c r="O1705" s="423">
        <v>10</v>
      </c>
      <c r="P1705" s="447">
        <v>5.2631578947368397E-2</v>
      </c>
    </row>
    <row r="1706" spans="1:16" s="63" customFormat="1" ht="12" x14ac:dyDescent="0.2">
      <c r="A1706" s="427" t="s">
        <v>12139</v>
      </c>
      <c r="B1706" s="423" t="s">
        <v>11727</v>
      </c>
      <c r="C1706" s="423" t="s">
        <v>258</v>
      </c>
      <c r="D1706" s="423" t="s">
        <v>21636</v>
      </c>
      <c r="E1706" s="427" t="s">
        <v>12138</v>
      </c>
      <c r="F1706" s="427"/>
      <c r="G1706" s="423" t="s">
        <v>19547</v>
      </c>
      <c r="H1706" s="467" t="s">
        <v>8396</v>
      </c>
      <c r="I1706" s="427">
        <v>0</v>
      </c>
      <c r="J1706" s="423">
        <v>0</v>
      </c>
      <c r="K1706" s="423">
        <v>0</v>
      </c>
      <c r="L1706" s="447">
        <v>0</v>
      </c>
      <c r="M1706" s="427">
        <v>2</v>
      </c>
      <c r="N1706" s="423">
        <v>6</v>
      </c>
      <c r="O1706" s="423">
        <v>4</v>
      </c>
      <c r="P1706" s="447">
        <v>-0.66666666666666696</v>
      </c>
    </row>
    <row r="1707" spans="1:16" s="63" customFormat="1" ht="12" x14ac:dyDescent="0.2">
      <c r="A1707" s="427" t="s">
        <v>13275</v>
      </c>
      <c r="B1707" s="423" t="s">
        <v>11727</v>
      </c>
      <c r="C1707" s="423" t="s">
        <v>258</v>
      </c>
      <c r="D1707" s="423" t="s">
        <v>18560</v>
      </c>
      <c r="E1707" s="427" t="s">
        <v>13274</v>
      </c>
      <c r="F1707" s="427"/>
      <c r="G1707" s="423" t="s">
        <v>18151</v>
      </c>
      <c r="H1707" s="467" t="s">
        <v>8559</v>
      </c>
      <c r="I1707" s="427">
        <v>0</v>
      </c>
      <c r="J1707" s="423">
        <v>0</v>
      </c>
      <c r="K1707" s="423">
        <v>0</v>
      </c>
      <c r="L1707" s="447">
        <v>0</v>
      </c>
      <c r="M1707" s="427">
        <v>29</v>
      </c>
      <c r="N1707" s="423">
        <v>25</v>
      </c>
      <c r="O1707" s="423">
        <v>23</v>
      </c>
      <c r="P1707" s="447">
        <v>0.16</v>
      </c>
    </row>
    <row r="1708" spans="1:16" s="63" customFormat="1" ht="12" x14ac:dyDescent="0.2">
      <c r="A1708" s="427" t="s">
        <v>12122</v>
      </c>
      <c r="B1708" s="423" t="s">
        <v>9419</v>
      </c>
      <c r="C1708" s="423" t="s">
        <v>249</v>
      </c>
      <c r="D1708" s="423"/>
      <c r="E1708" s="427" t="s">
        <v>12121</v>
      </c>
      <c r="F1708" s="427"/>
      <c r="G1708" s="423"/>
      <c r="H1708" s="467" t="s">
        <v>8559</v>
      </c>
      <c r="I1708" s="427">
        <v>0</v>
      </c>
      <c r="J1708" s="423">
        <v>0</v>
      </c>
      <c r="K1708" s="423">
        <v>0</v>
      </c>
      <c r="L1708" s="447">
        <v>0</v>
      </c>
      <c r="M1708" s="427">
        <v>0</v>
      </c>
      <c r="N1708" s="423">
        <v>0</v>
      </c>
      <c r="O1708" s="423">
        <v>0</v>
      </c>
      <c r="P1708" s="447">
        <v>0</v>
      </c>
    </row>
    <row r="1709" spans="1:16" s="63" customFormat="1" ht="12" x14ac:dyDescent="0.2">
      <c r="A1709" s="427" t="s">
        <v>13126</v>
      </c>
      <c r="B1709" s="423" t="s">
        <v>11634</v>
      </c>
      <c r="C1709" s="423" t="s">
        <v>258</v>
      </c>
      <c r="D1709" s="423"/>
      <c r="E1709" s="427" t="s">
        <v>13125</v>
      </c>
      <c r="F1709" s="427"/>
      <c r="G1709" s="423"/>
      <c r="H1709" s="467" t="s">
        <v>8559</v>
      </c>
      <c r="I1709" s="427">
        <v>0</v>
      </c>
      <c r="J1709" s="423">
        <v>0</v>
      </c>
      <c r="K1709" s="423">
        <v>0</v>
      </c>
      <c r="L1709" s="447">
        <v>0</v>
      </c>
      <c r="M1709" s="427">
        <v>0</v>
      </c>
      <c r="N1709" s="423">
        <v>0</v>
      </c>
      <c r="O1709" s="423">
        <v>0</v>
      </c>
      <c r="P1709" s="447">
        <v>0</v>
      </c>
    </row>
    <row r="1710" spans="1:16" s="63" customFormat="1" ht="12" x14ac:dyDescent="0.2">
      <c r="A1710" s="427" t="s">
        <v>13785</v>
      </c>
      <c r="B1710" s="423" t="s">
        <v>13651</v>
      </c>
      <c r="C1710" s="423" t="s">
        <v>258</v>
      </c>
      <c r="D1710" s="423"/>
      <c r="E1710" s="427" t="s">
        <v>13784</v>
      </c>
      <c r="F1710" s="427"/>
      <c r="G1710" s="423"/>
      <c r="H1710" s="467" t="s">
        <v>8559</v>
      </c>
      <c r="I1710" s="427">
        <v>0</v>
      </c>
      <c r="J1710" s="423">
        <v>0</v>
      </c>
      <c r="K1710" s="423">
        <v>0</v>
      </c>
      <c r="L1710" s="447">
        <v>0</v>
      </c>
      <c r="M1710" s="427">
        <v>0</v>
      </c>
      <c r="N1710" s="423">
        <v>0</v>
      </c>
      <c r="O1710" s="423">
        <v>0</v>
      </c>
      <c r="P1710" s="447">
        <v>0</v>
      </c>
    </row>
    <row r="1711" spans="1:16" s="63" customFormat="1" ht="12" x14ac:dyDescent="0.2">
      <c r="A1711" s="427" t="s">
        <v>12112</v>
      </c>
      <c r="B1711" s="423" t="s">
        <v>11811</v>
      </c>
      <c r="C1711" s="423" t="s">
        <v>252</v>
      </c>
      <c r="D1711" s="423" t="s">
        <v>20917</v>
      </c>
      <c r="E1711" s="427" t="s">
        <v>12111</v>
      </c>
      <c r="F1711" s="427"/>
      <c r="G1711" s="423" t="s">
        <v>18160</v>
      </c>
      <c r="H1711" s="467" t="s">
        <v>8559</v>
      </c>
      <c r="I1711" s="427">
        <v>0</v>
      </c>
      <c r="J1711" s="423">
        <v>2</v>
      </c>
      <c r="K1711" s="423">
        <v>0</v>
      </c>
      <c r="L1711" s="447">
        <v>-1</v>
      </c>
      <c r="M1711" s="427">
        <v>27</v>
      </c>
      <c r="N1711" s="423">
        <v>28</v>
      </c>
      <c r="O1711" s="423">
        <v>13</v>
      </c>
      <c r="P1711" s="447">
        <v>-3.5714285714285698E-2</v>
      </c>
    </row>
    <row r="1712" spans="1:16" s="63" customFormat="1" ht="12" x14ac:dyDescent="0.2">
      <c r="A1712" s="427" t="s">
        <v>13833</v>
      </c>
      <c r="B1712" s="423" t="s">
        <v>12300</v>
      </c>
      <c r="C1712" s="423" t="s">
        <v>258</v>
      </c>
      <c r="D1712" s="423"/>
      <c r="E1712" s="427" t="s">
        <v>13832</v>
      </c>
      <c r="F1712" s="427"/>
      <c r="G1712" s="423"/>
      <c r="H1712" s="467" t="s">
        <v>8559</v>
      </c>
      <c r="I1712" s="427">
        <v>0</v>
      </c>
      <c r="J1712" s="423">
        <v>0</v>
      </c>
      <c r="K1712" s="423">
        <v>0</v>
      </c>
      <c r="L1712" s="447">
        <v>0</v>
      </c>
      <c r="M1712" s="427">
        <v>0</v>
      </c>
      <c r="N1712" s="423">
        <v>0</v>
      </c>
      <c r="O1712" s="423">
        <v>0</v>
      </c>
      <c r="P1712" s="447">
        <v>0</v>
      </c>
    </row>
    <row r="1713" spans="1:16" s="63" customFormat="1" ht="12" x14ac:dyDescent="0.2">
      <c r="A1713" s="427" t="s">
        <v>12101</v>
      </c>
      <c r="B1713" s="423" t="s">
        <v>9445</v>
      </c>
      <c r="C1713" s="423" t="s">
        <v>371</v>
      </c>
      <c r="D1713" s="423" t="s">
        <v>21641</v>
      </c>
      <c r="E1713" s="427" t="s">
        <v>12100</v>
      </c>
      <c r="F1713" s="427"/>
      <c r="G1713" s="423" t="s">
        <v>21642</v>
      </c>
      <c r="H1713" s="467" t="s">
        <v>8559</v>
      </c>
      <c r="I1713" s="427">
        <v>0</v>
      </c>
      <c r="J1713" s="423">
        <v>1</v>
      </c>
      <c r="K1713" s="423">
        <v>0</v>
      </c>
      <c r="L1713" s="447">
        <v>-1</v>
      </c>
      <c r="M1713" s="427">
        <v>207</v>
      </c>
      <c r="N1713" s="423">
        <v>232</v>
      </c>
      <c r="O1713" s="423">
        <v>175</v>
      </c>
      <c r="P1713" s="447">
        <v>-0.107758620689655</v>
      </c>
    </row>
    <row r="1714" spans="1:16" s="63" customFormat="1" ht="12" x14ac:dyDescent="0.2">
      <c r="A1714" s="427" t="s">
        <v>12095</v>
      </c>
      <c r="B1714" s="423" t="s">
        <v>9800</v>
      </c>
      <c r="C1714" s="423" t="s">
        <v>371</v>
      </c>
      <c r="D1714" s="423"/>
      <c r="E1714" s="427" t="s">
        <v>12094</v>
      </c>
      <c r="F1714" s="427"/>
      <c r="G1714" s="423"/>
      <c r="H1714" s="467" t="s">
        <v>8396</v>
      </c>
      <c r="I1714" s="427">
        <v>0</v>
      </c>
      <c r="J1714" s="423">
        <v>0</v>
      </c>
      <c r="K1714" s="423">
        <v>0</v>
      </c>
      <c r="L1714" s="447">
        <v>0</v>
      </c>
      <c r="M1714" s="427">
        <v>0</v>
      </c>
      <c r="N1714" s="423">
        <v>0</v>
      </c>
      <c r="O1714" s="423">
        <v>0</v>
      </c>
      <c r="P1714" s="447">
        <v>0</v>
      </c>
    </row>
    <row r="1715" spans="1:16" s="63" customFormat="1" ht="12" x14ac:dyDescent="0.2">
      <c r="A1715" s="427" t="s">
        <v>12087</v>
      </c>
      <c r="B1715" s="423" t="s">
        <v>9445</v>
      </c>
      <c r="C1715" s="423" t="s">
        <v>371</v>
      </c>
      <c r="D1715" s="423" t="s">
        <v>19294</v>
      </c>
      <c r="E1715" s="427" t="s">
        <v>12086</v>
      </c>
      <c r="F1715" s="427"/>
      <c r="G1715" s="423" t="s">
        <v>18469</v>
      </c>
      <c r="H1715" s="467" t="s">
        <v>8559</v>
      </c>
      <c r="I1715" s="427">
        <v>0</v>
      </c>
      <c r="J1715" s="423">
        <v>0</v>
      </c>
      <c r="K1715" s="423">
        <v>1</v>
      </c>
      <c r="L1715" s="447">
        <v>0</v>
      </c>
      <c r="M1715" s="427">
        <v>70</v>
      </c>
      <c r="N1715" s="423">
        <v>82</v>
      </c>
      <c r="O1715" s="423">
        <v>53</v>
      </c>
      <c r="P1715" s="447">
        <v>-0.146341463414634</v>
      </c>
    </row>
    <row r="1716" spans="1:16" s="63" customFormat="1" ht="12" x14ac:dyDescent="0.2">
      <c r="A1716" s="427" t="s">
        <v>13124</v>
      </c>
      <c r="B1716" s="423" t="s">
        <v>11634</v>
      </c>
      <c r="C1716" s="423" t="s">
        <v>258</v>
      </c>
      <c r="D1716" s="423"/>
      <c r="E1716" s="427" t="s">
        <v>13123</v>
      </c>
      <c r="F1716" s="427"/>
      <c r="G1716" s="423"/>
      <c r="H1716" s="467" t="s">
        <v>8559</v>
      </c>
      <c r="I1716" s="427">
        <v>0</v>
      </c>
      <c r="J1716" s="423">
        <v>0</v>
      </c>
      <c r="K1716" s="423">
        <v>0</v>
      </c>
      <c r="L1716" s="447">
        <v>0</v>
      </c>
      <c r="M1716" s="427">
        <v>0</v>
      </c>
      <c r="N1716" s="423">
        <v>0</v>
      </c>
      <c r="O1716" s="423">
        <v>0</v>
      </c>
      <c r="P1716" s="447">
        <v>0</v>
      </c>
    </row>
    <row r="1717" spans="1:16" s="63" customFormat="1" ht="12" x14ac:dyDescent="0.2">
      <c r="A1717" s="427" t="s">
        <v>13652</v>
      </c>
      <c r="B1717" s="423" t="s">
        <v>13651</v>
      </c>
      <c r="C1717" s="423" t="s">
        <v>258</v>
      </c>
      <c r="D1717" s="423"/>
      <c r="E1717" s="427" t="s">
        <v>13650</v>
      </c>
      <c r="F1717" s="427"/>
      <c r="G1717" s="423"/>
      <c r="H1717" s="467" t="s">
        <v>8559</v>
      </c>
      <c r="I1717" s="427">
        <v>0</v>
      </c>
      <c r="J1717" s="423">
        <v>0</v>
      </c>
      <c r="K1717" s="423">
        <v>0</v>
      </c>
      <c r="L1717" s="447">
        <v>0</v>
      </c>
      <c r="M1717" s="427">
        <v>0</v>
      </c>
      <c r="N1717" s="423">
        <v>0</v>
      </c>
      <c r="O1717" s="423">
        <v>0</v>
      </c>
      <c r="P1717" s="447">
        <v>0</v>
      </c>
    </row>
    <row r="1718" spans="1:16" s="63" customFormat="1" ht="12" x14ac:dyDescent="0.2">
      <c r="A1718" s="427" t="s">
        <v>13271</v>
      </c>
      <c r="B1718" s="423" t="s">
        <v>11690</v>
      </c>
      <c r="C1718" s="423" t="s">
        <v>255</v>
      </c>
      <c r="D1718" s="423" t="s">
        <v>19771</v>
      </c>
      <c r="E1718" s="427" t="s">
        <v>13270</v>
      </c>
      <c r="F1718" s="427"/>
      <c r="G1718" s="423" t="s">
        <v>18182</v>
      </c>
      <c r="H1718" s="467" t="s">
        <v>8559</v>
      </c>
      <c r="I1718" s="457">
        <v>0</v>
      </c>
      <c r="J1718" s="458">
        <v>0</v>
      </c>
      <c r="K1718" s="458">
        <v>0</v>
      </c>
      <c r="L1718" s="460">
        <v>0</v>
      </c>
      <c r="M1718" s="457">
        <v>231</v>
      </c>
      <c r="N1718" s="458">
        <v>188</v>
      </c>
      <c r="O1718" s="458">
        <v>166</v>
      </c>
      <c r="P1718" s="462">
        <v>0.22872340425531901</v>
      </c>
    </row>
    <row r="1719" spans="1:16" s="63" customFormat="1" ht="12" x14ac:dyDescent="0.2">
      <c r="A1719" s="427" t="s">
        <v>12075</v>
      </c>
      <c r="B1719" s="423"/>
      <c r="C1719" s="423" t="s">
        <v>263</v>
      </c>
      <c r="D1719" s="423" t="s">
        <v>17722</v>
      </c>
      <c r="E1719" s="427"/>
      <c r="F1719" s="427" t="s">
        <v>12074</v>
      </c>
      <c r="G1719" s="423" t="s">
        <v>18372</v>
      </c>
      <c r="H1719" s="467" t="s">
        <v>8559</v>
      </c>
      <c r="I1719" s="427">
        <v>0</v>
      </c>
      <c r="J1719" s="423">
        <v>16</v>
      </c>
      <c r="K1719" s="423">
        <v>0</v>
      </c>
      <c r="L1719" s="447">
        <v>-1</v>
      </c>
      <c r="M1719" s="427">
        <v>2</v>
      </c>
      <c r="N1719" s="423">
        <v>35</v>
      </c>
      <c r="O1719" s="423">
        <v>2</v>
      </c>
      <c r="P1719" s="447">
        <v>-0.94285714285714295</v>
      </c>
    </row>
    <row r="1720" spans="1:16" s="63" customFormat="1" ht="12" x14ac:dyDescent="0.2">
      <c r="A1720" s="427" t="s">
        <v>12073</v>
      </c>
      <c r="B1720" s="423"/>
      <c r="C1720" s="423" t="s">
        <v>14925</v>
      </c>
      <c r="D1720" s="423"/>
      <c r="E1720" s="427"/>
      <c r="F1720" s="427" t="s">
        <v>12072</v>
      </c>
      <c r="G1720" s="423"/>
      <c r="H1720" s="467" t="s">
        <v>8389</v>
      </c>
      <c r="I1720" s="427">
        <v>0</v>
      </c>
      <c r="J1720" s="423">
        <v>0</v>
      </c>
      <c r="K1720" s="423">
        <v>0</v>
      </c>
      <c r="L1720" s="447">
        <v>0</v>
      </c>
      <c r="M1720" s="427">
        <v>0</v>
      </c>
      <c r="N1720" s="423">
        <v>0</v>
      </c>
      <c r="O1720" s="423">
        <v>0</v>
      </c>
      <c r="P1720" s="447">
        <v>0</v>
      </c>
    </row>
    <row r="1721" spans="1:16" s="63" customFormat="1" ht="12" x14ac:dyDescent="0.2">
      <c r="A1721" s="427" t="s">
        <v>12069</v>
      </c>
      <c r="B1721" s="423"/>
      <c r="C1721" s="423" t="s">
        <v>254</v>
      </c>
      <c r="D1721" s="423" t="s">
        <v>20935</v>
      </c>
      <c r="E1721" s="427"/>
      <c r="F1721" s="427" t="s">
        <v>12068</v>
      </c>
      <c r="G1721" s="423" t="s">
        <v>18151</v>
      </c>
      <c r="H1721" s="467" t="s">
        <v>8559</v>
      </c>
      <c r="I1721" s="427">
        <v>0</v>
      </c>
      <c r="J1721" s="423">
        <v>22</v>
      </c>
      <c r="K1721" s="423">
        <v>1</v>
      </c>
      <c r="L1721" s="447">
        <v>-1</v>
      </c>
      <c r="M1721" s="427">
        <v>2</v>
      </c>
      <c r="N1721" s="423">
        <v>4</v>
      </c>
      <c r="O1721" s="423">
        <v>1</v>
      </c>
      <c r="P1721" s="447">
        <v>-0.5</v>
      </c>
    </row>
    <row r="1722" spans="1:16" s="63" customFormat="1" ht="12" x14ac:dyDescent="0.2">
      <c r="A1722" s="427" t="s">
        <v>12057</v>
      </c>
      <c r="B1722" s="423"/>
      <c r="C1722" s="423" t="s">
        <v>261</v>
      </c>
      <c r="D1722" s="423" t="s">
        <v>19772</v>
      </c>
      <c r="E1722" s="427"/>
      <c r="F1722" s="427" t="s">
        <v>12056</v>
      </c>
      <c r="G1722" s="423" t="s">
        <v>200</v>
      </c>
      <c r="H1722" s="467" t="s">
        <v>8559</v>
      </c>
      <c r="I1722" s="427">
        <v>0</v>
      </c>
      <c r="J1722" s="423">
        <v>11</v>
      </c>
      <c r="K1722" s="423">
        <v>0</v>
      </c>
      <c r="L1722" s="447">
        <v>-1</v>
      </c>
      <c r="M1722" s="427">
        <v>9</v>
      </c>
      <c r="N1722" s="423">
        <v>12</v>
      </c>
      <c r="O1722" s="423">
        <v>7</v>
      </c>
      <c r="P1722" s="447">
        <v>-0.25</v>
      </c>
    </row>
    <row r="1723" spans="1:16" s="63" customFormat="1" ht="12" x14ac:dyDescent="0.2">
      <c r="A1723" s="427" t="s">
        <v>12055</v>
      </c>
      <c r="B1723" s="423"/>
      <c r="C1723" s="423" t="s">
        <v>250</v>
      </c>
      <c r="D1723" s="423" t="s">
        <v>13291</v>
      </c>
      <c r="E1723" s="427"/>
      <c r="F1723" s="427" t="s">
        <v>12054</v>
      </c>
      <c r="G1723" s="423" t="s">
        <v>13289</v>
      </c>
      <c r="H1723" s="467" t="s">
        <v>8559</v>
      </c>
      <c r="I1723" s="427">
        <v>0</v>
      </c>
      <c r="J1723" s="423">
        <v>1</v>
      </c>
      <c r="K1723" s="423">
        <v>189</v>
      </c>
      <c r="L1723" s="447">
        <v>-1</v>
      </c>
      <c r="M1723" s="427">
        <v>48</v>
      </c>
      <c r="N1723" s="423">
        <v>50</v>
      </c>
      <c r="O1723" s="423">
        <v>182</v>
      </c>
      <c r="P1723" s="447">
        <v>-0.04</v>
      </c>
    </row>
    <row r="1724" spans="1:16" s="63" customFormat="1" ht="12" x14ac:dyDescent="0.2">
      <c r="A1724" s="427" t="s">
        <v>12053</v>
      </c>
      <c r="B1724" s="423"/>
      <c r="C1724" s="423" t="s">
        <v>250</v>
      </c>
      <c r="D1724" s="423" t="s">
        <v>9318</v>
      </c>
      <c r="E1724" s="427"/>
      <c r="F1724" s="427" t="s">
        <v>12052</v>
      </c>
      <c r="G1724" s="423" t="s">
        <v>212</v>
      </c>
      <c r="H1724" s="467" t="s">
        <v>8559</v>
      </c>
      <c r="I1724" s="427">
        <v>0</v>
      </c>
      <c r="J1724" s="423">
        <v>0</v>
      </c>
      <c r="K1724" s="423">
        <v>155</v>
      </c>
      <c r="L1724" s="447">
        <v>0</v>
      </c>
      <c r="M1724" s="427">
        <v>29</v>
      </c>
      <c r="N1724" s="423">
        <v>30</v>
      </c>
      <c r="O1724" s="423">
        <v>12</v>
      </c>
      <c r="P1724" s="447">
        <v>-3.3333333333333298E-2</v>
      </c>
    </row>
    <row r="1725" spans="1:16" s="63" customFormat="1" ht="12" x14ac:dyDescent="0.2">
      <c r="A1725" s="427" t="s">
        <v>17912</v>
      </c>
      <c r="B1725" s="423"/>
      <c r="C1725" s="423" t="s">
        <v>258</v>
      </c>
      <c r="D1725" s="423" t="s">
        <v>17039</v>
      </c>
      <c r="E1725" s="427"/>
      <c r="F1725" s="427" t="s">
        <v>17913</v>
      </c>
      <c r="G1725" s="423" t="s">
        <v>201</v>
      </c>
      <c r="H1725" s="467"/>
      <c r="I1725" s="427">
        <v>0</v>
      </c>
      <c r="J1725" s="423">
        <v>0</v>
      </c>
      <c r="K1725" s="423">
        <v>0</v>
      </c>
      <c r="L1725" s="447">
        <v>0</v>
      </c>
      <c r="M1725" s="427">
        <v>0</v>
      </c>
      <c r="N1725" s="423">
        <v>0</v>
      </c>
      <c r="O1725" s="423">
        <v>0</v>
      </c>
      <c r="P1725" s="447">
        <v>0</v>
      </c>
    </row>
    <row r="1726" spans="1:16" s="63" customFormat="1" ht="12" x14ac:dyDescent="0.2">
      <c r="A1726" s="427" t="s">
        <v>12051</v>
      </c>
      <c r="B1726" s="423" t="s">
        <v>9559</v>
      </c>
      <c r="C1726" s="423" t="s">
        <v>255</v>
      </c>
      <c r="D1726" s="423"/>
      <c r="E1726" s="427" t="s">
        <v>12050</v>
      </c>
      <c r="F1726" s="427"/>
      <c r="G1726" s="423"/>
      <c r="H1726" s="467" t="s">
        <v>8389</v>
      </c>
      <c r="I1726" s="427">
        <v>0</v>
      </c>
      <c r="J1726" s="423">
        <v>0</v>
      </c>
      <c r="K1726" s="423">
        <v>0</v>
      </c>
      <c r="L1726" s="447">
        <v>0</v>
      </c>
      <c r="M1726" s="427">
        <v>0</v>
      </c>
      <c r="N1726" s="423">
        <v>0</v>
      </c>
      <c r="O1726" s="423">
        <v>0</v>
      </c>
      <c r="P1726" s="447">
        <v>0</v>
      </c>
    </row>
    <row r="1727" spans="1:16" s="63" customFormat="1" ht="12" x14ac:dyDescent="0.2">
      <c r="A1727" s="427" t="s">
        <v>12049</v>
      </c>
      <c r="B1727" s="423"/>
      <c r="C1727" s="423" t="s">
        <v>371</v>
      </c>
      <c r="D1727" s="423" t="s">
        <v>18572</v>
      </c>
      <c r="E1727" s="427"/>
      <c r="F1727" s="427" t="s">
        <v>12048</v>
      </c>
      <c r="G1727" s="423" t="s">
        <v>18573</v>
      </c>
      <c r="H1727" s="467" t="s">
        <v>8559</v>
      </c>
      <c r="I1727" s="427">
        <v>0</v>
      </c>
      <c r="J1727" s="423">
        <v>4</v>
      </c>
      <c r="K1727" s="423">
        <v>0</v>
      </c>
      <c r="L1727" s="447">
        <v>-1</v>
      </c>
      <c r="M1727" s="427">
        <v>6</v>
      </c>
      <c r="N1727" s="423">
        <v>10</v>
      </c>
      <c r="O1727" s="423">
        <v>12</v>
      </c>
      <c r="P1727" s="447">
        <v>-0.4</v>
      </c>
    </row>
    <row r="1728" spans="1:16" s="63" customFormat="1" ht="12" x14ac:dyDescent="0.2">
      <c r="A1728" s="427" t="s">
        <v>13939</v>
      </c>
      <c r="B1728" s="423"/>
      <c r="C1728" s="423" t="s">
        <v>249</v>
      </c>
      <c r="D1728" s="423" t="s">
        <v>18575</v>
      </c>
      <c r="E1728" s="427"/>
      <c r="F1728" s="427" t="s">
        <v>13938</v>
      </c>
      <c r="G1728" s="423" t="s">
        <v>18184</v>
      </c>
      <c r="H1728" s="467" t="s">
        <v>8559</v>
      </c>
      <c r="I1728" s="427">
        <v>0</v>
      </c>
      <c r="J1728" s="423">
        <v>3</v>
      </c>
      <c r="K1728" s="423">
        <v>7</v>
      </c>
      <c r="L1728" s="447">
        <v>-1</v>
      </c>
      <c r="M1728" s="427">
        <v>369</v>
      </c>
      <c r="N1728" s="423">
        <v>317</v>
      </c>
      <c r="O1728" s="423">
        <v>276</v>
      </c>
      <c r="P1728" s="447">
        <v>0.16403785488959</v>
      </c>
    </row>
    <row r="1729" spans="1:16" s="63" customFormat="1" ht="12" x14ac:dyDescent="0.2">
      <c r="A1729" s="427" t="s">
        <v>12027</v>
      </c>
      <c r="B1729" s="423"/>
      <c r="C1729" s="423" t="s">
        <v>253</v>
      </c>
      <c r="D1729" s="423" t="s">
        <v>19154</v>
      </c>
      <c r="E1729" s="427"/>
      <c r="F1729" s="427" t="s">
        <v>12026</v>
      </c>
      <c r="G1729" s="423" t="s">
        <v>208</v>
      </c>
      <c r="H1729" s="467" t="s">
        <v>8396</v>
      </c>
      <c r="I1729" s="427">
        <v>0</v>
      </c>
      <c r="J1729" s="423">
        <v>0</v>
      </c>
      <c r="K1729" s="423">
        <v>0</v>
      </c>
      <c r="L1729" s="447">
        <v>0</v>
      </c>
      <c r="M1729" s="427">
        <v>3</v>
      </c>
      <c r="N1729" s="423">
        <v>4</v>
      </c>
      <c r="O1729" s="423">
        <v>3</v>
      </c>
      <c r="P1729" s="447">
        <v>-0.25</v>
      </c>
    </row>
    <row r="1730" spans="1:16" s="63" customFormat="1" ht="12" x14ac:dyDescent="0.2">
      <c r="A1730" s="427" t="s">
        <v>12021</v>
      </c>
      <c r="B1730" s="423"/>
      <c r="C1730" s="423" t="s">
        <v>253</v>
      </c>
      <c r="D1730" s="423" t="s">
        <v>18581</v>
      </c>
      <c r="E1730" s="427"/>
      <c r="F1730" s="427" t="s">
        <v>12020</v>
      </c>
      <c r="G1730" s="423" t="s">
        <v>18582</v>
      </c>
      <c r="H1730" s="467" t="s">
        <v>8559</v>
      </c>
      <c r="I1730" s="427">
        <v>0</v>
      </c>
      <c r="J1730" s="423">
        <v>0</v>
      </c>
      <c r="K1730" s="423">
        <v>0</v>
      </c>
      <c r="L1730" s="447">
        <v>0</v>
      </c>
      <c r="M1730" s="427">
        <v>27</v>
      </c>
      <c r="N1730" s="423">
        <v>38</v>
      </c>
      <c r="O1730" s="423">
        <v>56</v>
      </c>
      <c r="P1730" s="447">
        <v>-0.28947368421052599</v>
      </c>
    </row>
    <row r="1731" spans="1:16" s="63" customFormat="1" ht="12" x14ac:dyDescent="0.2">
      <c r="A1731" s="427" t="s">
        <v>12015</v>
      </c>
      <c r="B1731" s="423"/>
      <c r="C1731" s="423" t="s">
        <v>371</v>
      </c>
      <c r="D1731" s="423" t="s">
        <v>17269</v>
      </c>
      <c r="E1731" s="427"/>
      <c r="F1731" s="427" t="s">
        <v>12014</v>
      </c>
      <c r="G1731" s="423" t="s">
        <v>18171</v>
      </c>
      <c r="H1731" s="467" t="s">
        <v>8559</v>
      </c>
      <c r="I1731" s="427">
        <v>0</v>
      </c>
      <c r="J1731" s="423">
        <v>0</v>
      </c>
      <c r="K1731" s="423">
        <v>0</v>
      </c>
      <c r="L1731" s="447">
        <v>0</v>
      </c>
      <c r="M1731" s="427">
        <v>2</v>
      </c>
      <c r="N1731" s="423">
        <v>4</v>
      </c>
      <c r="O1731" s="423">
        <v>1</v>
      </c>
      <c r="P1731" s="447">
        <v>-0.5</v>
      </c>
    </row>
    <row r="1732" spans="1:16" s="63" customFormat="1" ht="12" x14ac:dyDescent="0.2">
      <c r="A1732" s="427" t="s">
        <v>12003</v>
      </c>
      <c r="B1732" s="423"/>
      <c r="C1732" s="423" t="s">
        <v>261</v>
      </c>
      <c r="D1732" s="423" t="s">
        <v>20945</v>
      </c>
      <c r="E1732" s="427"/>
      <c r="F1732" s="427" t="s">
        <v>12002</v>
      </c>
      <c r="G1732" s="423" t="s">
        <v>18151</v>
      </c>
      <c r="H1732" s="467" t="s">
        <v>8559</v>
      </c>
      <c r="I1732" s="427">
        <v>0</v>
      </c>
      <c r="J1732" s="423">
        <v>4</v>
      </c>
      <c r="K1732" s="423">
        <v>0</v>
      </c>
      <c r="L1732" s="447">
        <v>-1</v>
      </c>
      <c r="M1732" s="427">
        <v>17</v>
      </c>
      <c r="N1732" s="423">
        <v>28</v>
      </c>
      <c r="O1732" s="423">
        <v>7</v>
      </c>
      <c r="P1732" s="447">
        <v>-0.39285714285714302</v>
      </c>
    </row>
    <row r="1733" spans="1:16" s="63" customFormat="1" ht="12" x14ac:dyDescent="0.2">
      <c r="A1733" s="427" t="s">
        <v>11993</v>
      </c>
      <c r="B1733" s="423"/>
      <c r="C1733" s="423" t="s">
        <v>262</v>
      </c>
      <c r="D1733" s="423" t="s">
        <v>20346</v>
      </c>
      <c r="E1733" s="427"/>
      <c r="F1733" s="427" t="s">
        <v>11992</v>
      </c>
      <c r="G1733" s="423" t="s">
        <v>18156</v>
      </c>
      <c r="H1733" s="467" t="s">
        <v>8559</v>
      </c>
      <c r="I1733" s="427">
        <v>0</v>
      </c>
      <c r="J1733" s="423">
        <v>2</v>
      </c>
      <c r="K1733" s="423">
        <v>1</v>
      </c>
      <c r="L1733" s="447">
        <v>-1</v>
      </c>
      <c r="M1733" s="427">
        <v>33</v>
      </c>
      <c r="N1733" s="423">
        <v>31</v>
      </c>
      <c r="O1733" s="423">
        <v>20</v>
      </c>
      <c r="P1733" s="447">
        <v>6.4516129032257993E-2</v>
      </c>
    </row>
    <row r="1734" spans="1:16" s="63" customFormat="1" ht="12" x14ac:dyDescent="0.2">
      <c r="A1734" s="427" t="s">
        <v>11991</v>
      </c>
      <c r="B1734" s="423"/>
      <c r="C1734" s="423" t="s">
        <v>14925</v>
      </c>
      <c r="D1734" s="423" t="s">
        <v>17134</v>
      </c>
      <c r="E1734" s="427"/>
      <c r="F1734" s="427" t="s">
        <v>11990</v>
      </c>
      <c r="G1734" s="423" t="s">
        <v>200</v>
      </c>
      <c r="H1734" s="467" t="s">
        <v>8559</v>
      </c>
      <c r="I1734" s="427">
        <v>0</v>
      </c>
      <c r="J1734" s="423">
        <v>8</v>
      </c>
      <c r="K1734" s="423">
        <v>1</v>
      </c>
      <c r="L1734" s="447">
        <v>-1</v>
      </c>
      <c r="M1734" s="427">
        <v>2</v>
      </c>
      <c r="N1734" s="423">
        <v>8</v>
      </c>
      <c r="O1734" s="423">
        <v>2</v>
      </c>
      <c r="P1734" s="447">
        <v>-0.75</v>
      </c>
    </row>
    <row r="1735" spans="1:16" s="63" customFormat="1" ht="12" x14ac:dyDescent="0.2">
      <c r="A1735" s="427" t="s">
        <v>11982</v>
      </c>
      <c r="B1735" s="423"/>
      <c r="C1735" s="423" t="s">
        <v>372</v>
      </c>
      <c r="D1735" s="423"/>
      <c r="E1735" s="427"/>
      <c r="F1735" s="427" t="s">
        <v>11981</v>
      </c>
      <c r="G1735" s="423"/>
      <c r="H1735" s="467" t="s">
        <v>8389</v>
      </c>
      <c r="I1735" s="427">
        <v>0</v>
      </c>
      <c r="J1735" s="423">
        <v>0</v>
      </c>
      <c r="K1735" s="423">
        <v>0</v>
      </c>
      <c r="L1735" s="447">
        <v>0</v>
      </c>
      <c r="M1735" s="427">
        <v>0</v>
      </c>
      <c r="N1735" s="423">
        <v>0</v>
      </c>
      <c r="O1735" s="423">
        <v>0</v>
      </c>
      <c r="P1735" s="447">
        <v>0</v>
      </c>
    </row>
    <row r="1736" spans="1:16" s="63" customFormat="1" ht="12" x14ac:dyDescent="0.2">
      <c r="A1736" s="427" t="s">
        <v>17916</v>
      </c>
      <c r="B1736" s="423"/>
      <c r="C1736" s="423" t="s">
        <v>372</v>
      </c>
      <c r="D1736" s="423" t="s">
        <v>20950</v>
      </c>
      <c r="E1736" s="427"/>
      <c r="F1736" s="427" t="s">
        <v>17917</v>
      </c>
      <c r="G1736" s="423" t="s">
        <v>20951</v>
      </c>
      <c r="H1736" s="467" t="s">
        <v>8559</v>
      </c>
      <c r="I1736" s="427">
        <v>0</v>
      </c>
      <c r="J1736" s="423">
        <v>26</v>
      </c>
      <c r="K1736" s="423">
        <v>92</v>
      </c>
      <c r="L1736" s="447">
        <v>-1</v>
      </c>
      <c r="M1736" s="427">
        <v>111</v>
      </c>
      <c r="N1736" s="423">
        <v>88</v>
      </c>
      <c r="O1736" s="423">
        <v>39</v>
      </c>
      <c r="P1736" s="447">
        <v>0.26136363636363602</v>
      </c>
    </row>
    <row r="1737" spans="1:16" s="63" customFormat="1" ht="12" x14ac:dyDescent="0.2">
      <c r="A1737" s="427" t="s">
        <v>11968</v>
      </c>
      <c r="B1737" s="423"/>
      <c r="C1737" s="423" t="s">
        <v>257</v>
      </c>
      <c r="D1737" s="423" t="s">
        <v>17039</v>
      </c>
      <c r="E1737" s="427"/>
      <c r="F1737" s="427" t="s">
        <v>11967</v>
      </c>
      <c r="G1737" s="423" t="s">
        <v>201</v>
      </c>
      <c r="H1737" s="467" t="s">
        <v>8389</v>
      </c>
      <c r="I1737" s="427">
        <v>0</v>
      </c>
      <c r="J1737" s="423">
        <v>0</v>
      </c>
      <c r="K1737" s="423">
        <v>0</v>
      </c>
      <c r="L1737" s="447">
        <v>0</v>
      </c>
      <c r="M1737" s="427">
        <v>3</v>
      </c>
      <c r="N1737" s="423">
        <v>4</v>
      </c>
      <c r="O1737" s="423">
        <v>3</v>
      </c>
      <c r="P1737" s="447">
        <v>-0.25</v>
      </c>
    </row>
    <row r="1738" spans="1:16" s="63" customFormat="1" ht="12" x14ac:dyDescent="0.2">
      <c r="A1738" s="427" t="s">
        <v>11964</v>
      </c>
      <c r="B1738" s="423"/>
      <c r="C1738" s="423" t="s">
        <v>14925</v>
      </c>
      <c r="D1738" s="423"/>
      <c r="E1738" s="427"/>
      <c r="F1738" s="427" t="s">
        <v>11963</v>
      </c>
      <c r="G1738" s="423"/>
      <c r="H1738" s="467" t="s">
        <v>8389</v>
      </c>
      <c r="I1738" s="427">
        <v>0</v>
      </c>
      <c r="J1738" s="423">
        <v>0</v>
      </c>
      <c r="K1738" s="423">
        <v>0</v>
      </c>
      <c r="L1738" s="447">
        <v>0</v>
      </c>
      <c r="M1738" s="427">
        <v>0</v>
      </c>
      <c r="N1738" s="423">
        <v>0</v>
      </c>
      <c r="O1738" s="423">
        <v>0</v>
      </c>
      <c r="P1738" s="447">
        <v>0</v>
      </c>
    </row>
    <row r="1739" spans="1:16" s="63" customFormat="1" ht="12" x14ac:dyDescent="0.2">
      <c r="A1739" s="427" t="s">
        <v>11956</v>
      </c>
      <c r="B1739" s="423"/>
      <c r="C1739" s="423" t="s">
        <v>250</v>
      </c>
      <c r="D1739" s="423" t="s">
        <v>17043</v>
      </c>
      <c r="E1739" s="427"/>
      <c r="F1739" s="427" t="s">
        <v>11955</v>
      </c>
      <c r="G1739" s="423" t="s">
        <v>9068</v>
      </c>
      <c r="H1739" s="467" t="s">
        <v>8396</v>
      </c>
      <c r="I1739" s="427">
        <v>0</v>
      </c>
      <c r="J1739" s="423">
        <v>0</v>
      </c>
      <c r="K1739" s="423">
        <v>0</v>
      </c>
      <c r="L1739" s="447">
        <v>0</v>
      </c>
      <c r="M1739" s="427">
        <v>3</v>
      </c>
      <c r="N1739" s="423">
        <v>4</v>
      </c>
      <c r="O1739" s="423">
        <v>3</v>
      </c>
      <c r="P1739" s="447">
        <v>-0.25</v>
      </c>
    </row>
    <row r="1740" spans="1:16" s="63" customFormat="1" ht="12" x14ac:dyDescent="0.2">
      <c r="A1740" s="427" t="s">
        <v>11954</v>
      </c>
      <c r="B1740" s="423"/>
      <c r="C1740" s="423" t="s">
        <v>249</v>
      </c>
      <c r="D1740" s="423" t="s">
        <v>16136</v>
      </c>
      <c r="E1740" s="427"/>
      <c r="F1740" s="427" t="s">
        <v>11953</v>
      </c>
      <c r="G1740" s="423" t="s">
        <v>200</v>
      </c>
      <c r="H1740" s="467" t="s">
        <v>8559</v>
      </c>
      <c r="I1740" s="427">
        <v>0</v>
      </c>
      <c r="J1740" s="423">
        <v>0</v>
      </c>
      <c r="K1740" s="423">
        <v>0</v>
      </c>
      <c r="L1740" s="447">
        <v>0</v>
      </c>
      <c r="M1740" s="427">
        <v>5</v>
      </c>
      <c r="N1740" s="423">
        <v>8</v>
      </c>
      <c r="O1740" s="423">
        <v>4</v>
      </c>
      <c r="P1740" s="447">
        <v>-0.375</v>
      </c>
    </row>
    <row r="1741" spans="1:16" s="63" customFormat="1" ht="12" x14ac:dyDescent="0.2">
      <c r="A1741" s="427" t="s">
        <v>11952</v>
      </c>
      <c r="B1741" s="423"/>
      <c r="C1741" s="423" t="s">
        <v>249</v>
      </c>
      <c r="D1741" s="423" t="s">
        <v>8778</v>
      </c>
      <c r="E1741" s="427"/>
      <c r="F1741" s="427" t="s">
        <v>11951</v>
      </c>
      <c r="G1741" s="423" t="s">
        <v>201</v>
      </c>
      <c r="H1741" s="467" t="s">
        <v>8389</v>
      </c>
      <c r="I1741" s="427">
        <v>0</v>
      </c>
      <c r="J1741" s="423">
        <v>0</v>
      </c>
      <c r="K1741" s="423">
        <v>0</v>
      </c>
      <c r="L1741" s="447">
        <v>0</v>
      </c>
      <c r="M1741" s="427">
        <v>0</v>
      </c>
      <c r="N1741" s="423">
        <v>0</v>
      </c>
      <c r="O1741" s="423">
        <v>0</v>
      </c>
      <c r="P1741" s="447">
        <v>0</v>
      </c>
    </row>
    <row r="1742" spans="1:16" s="63" customFormat="1" ht="12" x14ac:dyDescent="0.2">
      <c r="A1742" s="427" t="s">
        <v>11948</v>
      </c>
      <c r="B1742" s="423"/>
      <c r="C1742" s="423" t="s">
        <v>14925</v>
      </c>
      <c r="D1742" s="423"/>
      <c r="E1742" s="427"/>
      <c r="F1742" s="427" t="s">
        <v>11946</v>
      </c>
      <c r="G1742" s="423"/>
      <c r="H1742" s="467" t="s">
        <v>8396</v>
      </c>
      <c r="I1742" s="427">
        <v>0</v>
      </c>
      <c r="J1742" s="423">
        <v>0</v>
      </c>
      <c r="K1742" s="423">
        <v>0</v>
      </c>
      <c r="L1742" s="447">
        <v>0</v>
      </c>
      <c r="M1742" s="427">
        <v>0</v>
      </c>
      <c r="N1742" s="423">
        <v>0</v>
      </c>
      <c r="O1742" s="423">
        <v>0</v>
      </c>
      <c r="P1742" s="447">
        <v>0</v>
      </c>
    </row>
    <row r="1743" spans="1:16" s="63" customFormat="1" ht="12" x14ac:dyDescent="0.2">
      <c r="A1743" s="427" t="s">
        <v>11945</v>
      </c>
      <c r="B1743" s="423"/>
      <c r="C1743" s="423" t="s">
        <v>251</v>
      </c>
      <c r="D1743" s="423" t="s">
        <v>18691</v>
      </c>
      <c r="E1743" s="427"/>
      <c r="F1743" s="427" t="s">
        <v>11944</v>
      </c>
      <c r="G1743" s="423" t="s">
        <v>18692</v>
      </c>
      <c r="H1743" s="467" t="s">
        <v>8389</v>
      </c>
      <c r="I1743" s="427">
        <v>0</v>
      </c>
      <c r="J1743" s="423">
        <v>0</v>
      </c>
      <c r="K1743" s="423">
        <v>0</v>
      </c>
      <c r="L1743" s="447">
        <v>0</v>
      </c>
      <c r="M1743" s="427">
        <v>6</v>
      </c>
      <c r="N1743" s="423">
        <v>12</v>
      </c>
      <c r="O1743" s="423">
        <v>1</v>
      </c>
      <c r="P1743" s="447">
        <v>-0.5</v>
      </c>
    </row>
    <row r="1744" spans="1:16" s="63" customFormat="1" ht="12" x14ac:dyDescent="0.2">
      <c r="A1744" s="427" t="s">
        <v>17920</v>
      </c>
      <c r="B1744" s="423"/>
      <c r="C1744" s="423" t="s">
        <v>254</v>
      </c>
      <c r="D1744" s="423"/>
      <c r="E1744" s="427"/>
      <c r="F1744" s="427" t="s">
        <v>17921</v>
      </c>
      <c r="G1744" s="423"/>
      <c r="H1744" s="467"/>
      <c r="I1744" s="427">
        <v>0</v>
      </c>
      <c r="J1744" s="423">
        <v>0</v>
      </c>
      <c r="K1744" s="423">
        <v>0</v>
      </c>
      <c r="L1744" s="447">
        <v>0</v>
      </c>
      <c r="M1744" s="427">
        <v>0</v>
      </c>
      <c r="N1744" s="423">
        <v>0</v>
      </c>
      <c r="O1744" s="423">
        <v>0</v>
      </c>
      <c r="P1744" s="447">
        <v>0</v>
      </c>
    </row>
    <row r="1745" spans="1:16" s="63" customFormat="1" ht="12" x14ac:dyDescent="0.2">
      <c r="A1745" s="427" t="s">
        <v>11941</v>
      </c>
      <c r="B1745" s="423"/>
      <c r="C1745" s="423" t="s">
        <v>252</v>
      </c>
      <c r="D1745" s="423" t="s">
        <v>8741</v>
      </c>
      <c r="E1745" s="427"/>
      <c r="F1745" s="427" t="s">
        <v>11940</v>
      </c>
      <c r="G1745" s="423" t="s">
        <v>213</v>
      </c>
      <c r="H1745" s="467" t="s">
        <v>8559</v>
      </c>
      <c r="I1745" s="427">
        <v>0</v>
      </c>
      <c r="J1745" s="423">
        <v>1</v>
      </c>
      <c r="K1745" s="423">
        <v>0</v>
      </c>
      <c r="L1745" s="447">
        <v>-1</v>
      </c>
      <c r="M1745" s="427">
        <v>9</v>
      </c>
      <c r="N1745" s="423">
        <v>17</v>
      </c>
      <c r="O1745" s="423">
        <v>6</v>
      </c>
      <c r="P1745" s="447">
        <v>-0.47058823529411797</v>
      </c>
    </row>
    <row r="1746" spans="1:16" s="63" customFormat="1" ht="12" x14ac:dyDescent="0.2">
      <c r="A1746" s="427" t="s">
        <v>17922</v>
      </c>
      <c r="B1746" s="423"/>
      <c r="C1746" s="423" t="s">
        <v>371</v>
      </c>
      <c r="D1746" s="423" t="s">
        <v>17169</v>
      </c>
      <c r="E1746" s="427"/>
      <c r="F1746" s="427" t="s">
        <v>17923</v>
      </c>
      <c r="G1746" s="423" t="s">
        <v>207</v>
      </c>
      <c r="H1746" s="467"/>
      <c r="I1746" s="427">
        <v>0</v>
      </c>
      <c r="J1746" s="423">
        <v>0</v>
      </c>
      <c r="K1746" s="423">
        <v>0</v>
      </c>
      <c r="L1746" s="447">
        <v>0</v>
      </c>
      <c r="M1746" s="427">
        <v>16</v>
      </c>
      <c r="N1746" s="423">
        <v>26</v>
      </c>
      <c r="O1746" s="423">
        <v>19</v>
      </c>
      <c r="P1746" s="447">
        <v>-0.38461538461538503</v>
      </c>
    </row>
    <row r="1747" spans="1:16" s="63" customFormat="1" ht="12" x14ac:dyDescent="0.2">
      <c r="A1747" s="427" t="s">
        <v>11937</v>
      </c>
      <c r="B1747" s="423"/>
      <c r="C1747" s="423" t="s">
        <v>250</v>
      </c>
      <c r="D1747" s="423"/>
      <c r="E1747" s="427"/>
      <c r="F1747" s="427" t="s">
        <v>11936</v>
      </c>
      <c r="G1747" s="423"/>
      <c r="H1747" s="467" t="s">
        <v>8389</v>
      </c>
      <c r="I1747" s="427">
        <v>0</v>
      </c>
      <c r="J1747" s="423">
        <v>0</v>
      </c>
      <c r="K1747" s="423">
        <v>0</v>
      </c>
      <c r="L1747" s="447">
        <v>0</v>
      </c>
      <c r="M1747" s="427">
        <v>0</v>
      </c>
      <c r="N1747" s="423">
        <v>0</v>
      </c>
      <c r="O1747" s="423">
        <v>0</v>
      </c>
      <c r="P1747" s="447">
        <v>0</v>
      </c>
    </row>
    <row r="1748" spans="1:16" s="63" customFormat="1" ht="12" x14ac:dyDescent="0.2">
      <c r="A1748" s="427" t="s">
        <v>11935</v>
      </c>
      <c r="B1748" s="423"/>
      <c r="C1748" s="423" t="s">
        <v>252</v>
      </c>
      <c r="D1748" s="423" t="s">
        <v>17180</v>
      </c>
      <c r="E1748" s="427"/>
      <c r="F1748" s="427" t="s">
        <v>11934</v>
      </c>
      <c r="G1748" s="423" t="s">
        <v>19319</v>
      </c>
      <c r="H1748" s="467" t="s">
        <v>8559</v>
      </c>
      <c r="I1748" s="427">
        <v>0</v>
      </c>
      <c r="J1748" s="423">
        <v>17</v>
      </c>
      <c r="K1748" s="423">
        <v>3</v>
      </c>
      <c r="L1748" s="447">
        <v>-1</v>
      </c>
      <c r="M1748" s="427">
        <v>23</v>
      </c>
      <c r="N1748" s="423">
        <v>33</v>
      </c>
      <c r="O1748" s="423">
        <v>14</v>
      </c>
      <c r="P1748" s="447">
        <v>-0.30303030303030298</v>
      </c>
    </row>
    <row r="1749" spans="1:16" s="63" customFormat="1" ht="12" x14ac:dyDescent="0.2">
      <c r="A1749" s="427" t="s">
        <v>11933</v>
      </c>
      <c r="B1749" s="423"/>
      <c r="C1749" s="423" t="s">
        <v>14925</v>
      </c>
      <c r="D1749" s="423"/>
      <c r="E1749" s="427"/>
      <c r="F1749" s="427" t="s">
        <v>11932</v>
      </c>
      <c r="G1749" s="423"/>
      <c r="H1749" s="467" t="s">
        <v>8389</v>
      </c>
      <c r="I1749" s="427">
        <v>0</v>
      </c>
      <c r="J1749" s="423">
        <v>0</v>
      </c>
      <c r="K1749" s="423">
        <v>0</v>
      </c>
      <c r="L1749" s="447">
        <v>0</v>
      </c>
      <c r="M1749" s="427">
        <v>0</v>
      </c>
      <c r="N1749" s="423">
        <v>0</v>
      </c>
      <c r="O1749" s="423">
        <v>0</v>
      </c>
      <c r="P1749" s="447">
        <v>0</v>
      </c>
    </row>
    <row r="1750" spans="1:16" s="63" customFormat="1" ht="12" x14ac:dyDescent="0.2">
      <c r="A1750" s="427" t="s">
        <v>11903</v>
      </c>
      <c r="B1750" s="423"/>
      <c r="C1750" s="423" t="s">
        <v>252</v>
      </c>
      <c r="D1750" s="423" t="s">
        <v>8741</v>
      </c>
      <c r="E1750" s="427"/>
      <c r="F1750" s="427" t="s">
        <v>11902</v>
      </c>
      <c r="G1750" s="423" t="s">
        <v>213</v>
      </c>
      <c r="H1750" s="467" t="s">
        <v>8559</v>
      </c>
      <c r="I1750" s="427">
        <v>0</v>
      </c>
      <c r="J1750" s="423">
        <v>0</v>
      </c>
      <c r="K1750" s="423">
        <v>0</v>
      </c>
      <c r="L1750" s="447">
        <v>0</v>
      </c>
      <c r="M1750" s="427">
        <v>4</v>
      </c>
      <c r="N1750" s="423">
        <v>8</v>
      </c>
      <c r="O1750" s="423">
        <v>2</v>
      </c>
      <c r="P1750" s="447">
        <v>-0.5</v>
      </c>
    </row>
    <row r="1751" spans="1:16" s="63" customFormat="1" ht="12" x14ac:dyDescent="0.2">
      <c r="A1751" s="427" t="s">
        <v>11901</v>
      </c>
      <c r="B1751" s="423"/>
      <c r="C1751" s="423" t="s">
        <v>252</v>
      </c>
      <c r="D1751" s="423" t="s">
        <v>8741</v>
      </c>
      <c r="E1751" s="427"/>
      <c r="F1751" s="427" t="s">
        <v>11900</v>
      </c>
      <c r="G1751" s="423" t="s">
        <v>213</v>
      </c>
      <c r="H1751" s="467" t="s">
        <v>8559</v>
      </c>
      <c r="I1751" s="427">
        <v>0</v>
      </c>
      <c r="J1751" s="423">
        <v>0</v>
      </c>
      <c r="K1751" s="423">
        <v>0</v>
      </c>
      <c r="L1751" s="447">
        <v>0</v>
      </c>
      <c r="M1751" s="427">
        <v>7</v>
      </c>
      <c r="N1751" s="423">
        <v>8</v>
      </c>
      <c r="O1751" s="423">
        <v>2</v>
      </c>
      <c r="P1751" s="447">
        <v>-0.125</v>
      </c>
    </row>
    <row r="1752" spans="1:16" s="63" customFormat="1" ht="12" x14ac:dyDescent="0.2">
      <c r="A1752" s="427" t="s">
        <v>11897</v>
      </c>
      <c r="B1752" s="423"/>
      <c r="C1752" s="423" t="s">
        <v>487</v>
      </c>
      <c r="D1752" s="423"/>
      <c r="E1752" s="427"/>
      <c r="F1752" s="427" t="s">
        <v>11896</v>
      </c>
      <c r="G1752" s="423"/>
      <c r="H1752" s="467" t="s">
        <v>8559</v>
      </c>
      <c r="I1752" s="427">
        <v>0</v>
      </c>
      <c r="J1752" s="423">
        <v>0</v>
      </c>
      <c r="K1752" s="423">
        <v>0</v>
      </c>
      <c r="L1752" s="447">
        <v>0</v>
      </c>
      <c r="M1752" s="427">
        <v>0</v>
      </c>
      <c r="N1752" s="423">
        <v>0</v>
      </c>
      <c r="O1752" s="423">
        <v>0</v>
      </c>
      <c r="P1752" s="447">
        <v>0</v>
      </c>
    </row>
    <row r="1753" spans="1:16" s="63" customFormat="1" ht="12" x14ac:dyDescent="0.2">
      <c r="A1753" s="427" t="s">
        <v>13116</v>
      </c>
      <c r="B1753" s="423"/>
      <c r="C1753" s="423" t="s">
        <v>487</v>
      </c>
      <c r="D1753" s="423"/>
      <c r="E1753" s="427"/>
      <c r="F1753" s="427" t="s">
        <v>13115</v>
      </c>
      <c r="G1753" s="423"/>
      <c r="H1753" s="467" t="s">
        <v>8396</v>
      </c>
      <c r="I1753" s="427">
        <v>0</v>
      </c>
      <c r="J1753" s="423">
        <v>0</v>
      </c>
      <c r="K1753" s="423">
        <v>0</v>
      </c>
      <c r="L1753" s="447">
        <v>0</v>
      </c>
      <c r="M1753" s="427">
        <v>0</v>
      </c>
      <c r="N1753" s="423">
        <v>0</v>
      </c>
      <c r="O1753" s="423">
        <v>0</v>
      </c>
      <c r="P1753" s="447">
        <v>0</v>
      </c>
    </row>
    <row r="1754" spans="1:16" s="63" customFormat="1" ht="12" x14ac:dyDescent="0.2">
      <c r="A1754" s="427" t="s">
        <v>11884</v>
      </c>
      <c r="B1754" s="423" t="s">
        <v>9631</v>
      </c>
      <c r="C1754" s="423" t="s">
        <v>255</v>
      </c>
      <c r="D1754" s="423" t="s">
        <v>19774</v>
      </c>
      <c r="E1754" s="427" t="s">
        <v>11883</v>
      </c>
      <c r="F1754" s="427"/>
      <c r="G1754" s="423" t="s">
        <v>18220</v>
      </c>
      <c r="H1754" s="467" t="s">
        <v>8559</v>
      </c>
      <c r="I1754" s="427">
        <v>0</v>
      </c>
      <c r="J1754" s="423">
        <v>0</v>
      </c>
      <c r="K1754" s="423">
        <v>0</v>
      </c>
      <c r="L1754" s="447">
        <v>0</v>
      </c>
      <c r="M1754" s="427">
        <v>13</v>
      </c>
      <c r="N1754" s="423">
        <v>20</v>
      </c>
      <c r="O1754" s="423">
        <v>15</v>
      </c>
      <c r="P1754" s="447">
        <v>-0.35</v>
      </c>
    </row>
    <row r="1755" spans="1:16" s="63" customFormat="1" ht="12" x14ac:dyDescent="0.2">
      <c r="A1755" s="427" t="s">
        <v>11864</v>
      </c>
      <c r="B1755" s="423" t="s">
        <v>11619</v>
      </c>
      <c r="C1755" s="423" t="s">
        <v>372</v>
      </c>
      <c r="D1755" s="423" t="s">
        <v>17048</v>
      </c>
      <c r="E1755" s="427" t="s">
        <v>11863</v>
      </c>
      <c r="F1755" s="427"/>
      <c r="G1755" s="423" t="s">
        <v>17049</v>
      </c>
      <c r="H1755" s="467" t="s">
        <v>8396</v>
      </c>
      <c r="I1755" s="427">
        <v>0</v>
      </c>
      <c r="J1755" s="423">
        <v>0</v>
      </c>
      <c r="K1755" s="423">
        <v>0</v>
      </c>
      <c r="L1755" s="447">
        <v>0</v>
      </c>
      <c r="M1755" s="427">
        <v>6</v>
      </c>
      <c r="N1755" s="423">
        <v>15</v>
      </c>
      <c r="O1755" s="423">
        <v>6</v>
      </c>
      <c r="P1755" s="447">
        <v>-0.6</v>
      </c>
    </row>
    <row r="1756" spans="1:16" s="63" customFormat="1" ht="12" x14ac:dyDescent="0.2">
      <c r="A1756" s="427" t="s">
        <v>17866</v>
      </c>
      <c r="B1756" s="423" t="s">
        <v>9611</v>
      </c>
      <c r="C1756" s="423" t="s">
        <v>371</v>
      </c>
      <c r="D1756" s="423" t="s">
        <v>18605</v>
      </c>
      <c r="E1756" s="427" t="s">
        <v>17867</v>
      </c>
      <c r="F1756" s="427"/>
      <c r="G1756" s="423" t="s">
        <v>19302</v>
      </c>
      <c r="H1756" s="467" t="s">
        <v>8559</v>
      </c>
      <c r="I1756" s="427">
        <v>0</v>
      </c>
      <c r="J1756" s="423">
        <v>0</v>
      </c>
      <c r="K1756" s="423">
        <v>0</v>
      </c>
      <c r="L1756" s="447">
        <v>0</v>
      </c>
      <c r="M1756" s="427">
        <v>21</v>
      </c>
      <c r="N1756" s="423">
        <v>47</v>
      </c>
      <c r="O1756" s="423">
        <v>37</v>
      </c>
      <c r="P1756" s="447">
        <v>-0.55319148936170204</v>
      </c>
    </row>
    <row r="1757" spans="1:16" s="63" customFormat="1" ht="12" x14ac:dyDescent="0.2">
      <c r="A1757" s="427" t="s">
        <v>17930</v>
      </c>
      <c r="B1757" s="423"/>
      <c r="C1757" s="423" t="s">
        <v>258</v>
      </c>
      <c r="D1757" s="423" t="s">
        <v>9214</v>
      </c>
      <c r="E1757" s="427"/>
      <c r="F1757" s="427" t="s">
        <v>17931</v>
      </c>
      <c r="G1757" s="423" t="s">
        <v>201</v>
      </c>
      <c r="H1757" s="467"/>
      <c r="I1757" s="427">
        <v>0</v>
      </c>
      <c r="J1757" s="423">
        <v>0</v>
      </c>
      <c r="K1757" s="423">
        <v>0</v>
      </c>
      <c r="L1757" s="447">
        <v>0</v>
      </c>
      <c r="M1757" s="427">
        <v>2</v>
      </c>
      <c r="N1757" s="423">
        <v>4</v>
      </c>
      <c r="O1757" s="423">
        <v>0</v>
      </c>
      <c r="P1757" s="447">
        <v>-0.5</v>
      </c>
    </row>
    <row r="1758" spans="1:16" s="63" customFormat="1" ht="12" x14ac:dyDescent="0.2">
      <c r="A1758" s="427" t="s">
        <v>11837</v>
      </c>
      <c r="B1758" s="423" t="s">
        <v>11553</v>
      </c>
      <c r="C1758" s="423" t="s">
        <v>262</v>
      </c>
      <c r="D1758" s="423" t="s">
        <v>19973</v>
      </c>
      <c r="E1758" s="427" t="s">
        <v>11836</v>
      </c>
      <c r="F1758" s="427"/>
      <c r="G1758" s="423" t="s">
        <v>19974</v>
      </c>
      <c r="H1758" s="467" t="s">
        <v>8396</v>
      </c>
      <c r="I1758" s="427">
        <v>0</v>
      </c>
      <c r="J1758" s="423">
        <v>0</v>
      </c>
      <c r="K1758" s="423">
        <v>0</v>
      </c>
      <c r="L1758" s="447">
        <v>0</v>
      </c>
      <c r="M1758" s="427">
        <v>91</v>
      </c>
      <c r="N1758" s="423">
        <v>111</v>
      </c>
      <c r="O1758" s="423">
        <v>91</v>
      </c>
      <c r="P1758" s="447">
        <v>-0.18018018018018001</v>
      </c>
    </row>
    <row r="1759" spans="1:16" s="63" customFormat="1" ht="12" x14ac:dyDescent="0.2">
      <c r="A1759" s="427" t="s">
        <v>11831</v>
      </c>
      <c r="B1759" s="423" t="s">
        <v>11596</v>
      </c>
      <c r="C1759" s="423" t="s">
        <v>372</v>
      </c>
      <c r="D1759" s="423" t="s">
        <v>18611</v>
      </c>
      <c r="E1759" s="427" t="s">
        <v>11829</v>
      </c>
      <c r="F1759" s="427"/>
      <c r="G1759" s="423" t="s">
        <v>13035</v>
      </c>
      <c r="H1759" s="467" t="s">
        <v>8396</v>
      </c>
      <c r="I1759" s="427">
        <v>0</v>
      </c>
      <c r="J1759" s="423">
        <v>0</v>
      </c>
      <c r="K1759" s="423">
        <v>0</v>
      </c>
      <c r="L1759" s="447">
        <v>0</v>
      </c>
      <c r="M1759" s="427">
        <v>3</v>
      </c>
      <c r="N1759" s="423">
        <v>4</v>
      </c>
      <c r="O1759" s="423">
        <v>2</v>
      </c>
      <c r="P1759" s="447">
        <v>-0.25</v>
      </c>
    </row>
    <row r="1760" spans="1:16" s="63" customFormat="1" ht="12" x14ac:dyDescent="0.2">
      <c r="A1760" s="427" t="s">
        <v>11824</v>
      </c>
      <c r="B1760" s="423" t="s">
        <v>11596</v>
      </c>
      <c r="C1760" s="423" t="s">
        <v>372</v>
      </c>
      <c r="D1760" s="423" t="s">
        <v>19975</v>
      </c>
      <c r="E1760" s="427" t="s">
        <v>11823</v>
      </c>
      <c r="F1760" s="427"/>
      <c r="G1760" s="423" t="s">
        <v>18203</v>
      </c>
      <c r="H1760" s="467" t="s">
        <v>8559</v>
      </c>
      <c r="I1760" s="427">
        <v>0</v>
      </c>
      <c r="J1760" s="423">
        <v>11</v>
      </c>
      <c r="K1760" s="423">
        <v>5</v>
      </c>
      <c r="L1760" s="447">
        <v>-1</v>
      </c>
      <c r="M1760" s="427">
        <v>55</v>
      </c>
      <c r="N1760" s="423">
        <v>62</v>
      </c>
      <c r="O1760" s="423">
        <v>40</v>
      </c>
      <c r="P1760" s="447">
        <v>-0.112903225806452</v>
      </c>
    </row>
    <row r="1761" spans="1:16" s="63" customFormat="1" ht="12" x14ac:dyDescent="0.2">
      <c r="A1761" s="427" t="s">
        <v>11822</v>
      </c>
      <c r="B1761" s="423" t="s">
        <v>9800</v>
      </c>
      <c r="C1761" s="423" t="s">
        <v>371</v>
      </c>
      <c r="D1761" s="423" t="s">
        <v>19333</v>
      </c>
      <c r="E1761" s="427" t="s">
        <v>11821</v>
      </c>
      <c r="F1761" s="427"/>
      <c r="G1761" s="423" t="s">
        <v>18428</v>
      </c>
      <c r="H1761" s="467" t="s">
        <v>8559</v>
      </c>
      <c r="I1761" s="427">
        <v>0</v>
      </c>
      <c r="J1761" s="423">
        <v>0</v>
      </c>
      <c r="K1761" s="423">
        <v>0</v>
      </c>
      <c r="L1761" s="447">
        <v>0</v>
      </c>
      <c r="M1761" s="427">
        <v>12</v>
      </c>
      <c r="N1761" s="423">
        <v>16</v>
      </c>
      <c r="O1761" s="423">
        <v>10</v>
      </c>
      <c r="P1761" s="447">
        <v>-0.25</v>
      </c>
    </row>
    <row r="1762" spans="1:16" s="63" customFormat="1" ht="12" x14ac:dyDescent="0.2">
      <c r="A1762" s="427" t="s">
        <v>11820</v>
      </c>
      <c r="B1762" s="423" t="s">
        <v>9629</v>
      </c>
      <c r="C1762" s="423" t="s">
        <v>371</v>
      </c>
      <c r="D1762" s="423" t="s">
        <v>9653</v>
      </c>
      <c r="E1762" s="427" t="s">
        <v>11819</v>
      </c>
      <c r="F1762" s="427"/>
      <c r="G1762" s="423" t="s">
        <v>219</v>
      </c>
      <c r="H1762" s="467" t="s">
        <v>8396</v>
      </c>
      <c r="I1762" s="427">
        <v>0</v>
      </c>
      <c r="J1762" s="423">
        <v>0</v>
      </c>
      <c r="K1762" s="423">
        <v>0</v>
      </c>
      <c r="L1762" s="447">
        <v>0</v>
      </c>
      <c r="M1762" s="427">
        <v>3</v>
      </c>
      <c r="N1762" s="423">
        <v>4</v>
      </c>
      <c r="O1762" s="423">
        <v>3</v>
      </c>
      <c r="P1762" s="447">
        <v>-0.25</v>
      </c>
    </row>
    <row r="1763" spans="1:16" s="63" customFormat="1" ht="12" x14ac:dyDescent="0.2">
      <c r="A1763" s="427" t="s">
        <v>17937</v>
      </c>
      <c r="B1763" s="423"/>
      <c r="C1763" s="423" t="s">
        <v>252</v>
      </c>
      <c r="D1763" s="423" t="s">
        <v>8741</v>
      </c>
      <c r="E1763" s="427"/>
      <c r="F1763" s="427" t="s">
        <v>17938</v>
      </c>
      <c r="G1763" s="423" t="s">
        <v>213</v>
      </c>
      <c r="H1763" s="467"/>
      <c r="I1763" s="427">
        <v>0</v>
      </c>
      <c r="J1763" s="423">
        <v>0</v>
      </c>
      <c r="K1763" s="423">
        <v>0</v>
      </c>
      <c r="L1763" s="447">
        <v>0</v>
      </c>
      <c r="M1763" s="427">
        <v>0</v>
      </c>
      <c r="N1763" s="423">
        <v>0</v>
      </c>
      <c r="O1763" s="423">
        <v>0</v>
      </c>
      <c r="P1763" s="447">
        <v>0</v>
      </c>
    </row>
    <row r="1764" spans="1:16" s="63" customFormat="1" ht="12" x14ac:dyDescent="0.2">
      <c r="A1764" s="427" t="s">
        <v>17939</v>
      </c>
      <c r="B1764" s="423"/>
      <c r="C1764" s="423" t="s">
        <v>252</v>
      </c>
      <c r="D1764" s="423" t="s">
        <v>20991</v>
      </c>
      <c r="E1764" s="427"/>
      <c r="F1764" s="427" t="s">
        <v>17940</v>
      </c>
      <c r="G1764" s="423" t="s">
        <v>18381</v>
      </c>
      <c r="H1764" s="467" t="s">
        <v>8559</v>
      </c>
      <c r="I1764" s="427">
        <v>0</v>
      </c>
      <c r="J1764" s="423">
        <v>0</v>
      </c>
      <c r="K1764" s="423">
        <v>1</v>
      </c>
      <c r="L1764" s="447">
        <v>0</v>
      </c>
      <c r="M1764" s="427">
        <v>24</v>
      </c>
      <c r="N1764" s="423">
        <v>21</v>
      </c>
      <c r="O1764" s="423">
        <v>10</v>
      </c>
      <c r="P1764" s="447">
        <v>0.14285714285714299</v>
      </c>
    </row>
    <row r="1765" spans="1:16" s="63" customFormat="1" ht="12" x14ac:dyDescent="0.2">
      <c r="A1765" s="427" t="s">
        <v>11809</v>
      </c>
      <c r="B1765" s="423" t="s">
        <v>11619</v>
      </c>
      <c r="C1765" s="423" t="s">
        <v>372</v>
      </c>
      <c r="D1765" s="423" t="s">
        <v>20994</v>
      </c>
      <c r="E1765" s="427" t="s">
        <v>11808</v>
      </c>
      <c r="F1765" s="427"/>
      <c r="G1765" s="423" t="s">
        <v>17050</v>
      </c>
      <c r="H1765" s="467" t="s">
        <v>8559</v>
      </c>
      <c r="I1765" s="427">
        <v>0</v>
      </c>
      <c r="J1765" s="423">
        <v>0</v>
      </c>
      <c r="K1765" s="423">
        <v>0</v>
      </c>
      <c r="L1765" s="447">
        <v>0</v>
      </c>
      <c r="M1765" s="427">
        <v>176</v>
      </c>
      <c r="N1765" s="423">
        <v>206</v>
      </c>
      <c r="O1765" s="423">
        <v>175</v>
      </c>
      <c r="P1765" s="447">
        <v>-0.14563106796116501</v>
      </c>
    </row>
    <row r="1766" spans="1:16" s="63" customFormat="1" ht="12" x14ac:dyDescent="0.2">
      <c r="A1766" s="427" t="s">
        <v>13263</v>
      </c>
      <c r="B1766" s="423" t="s">
        <v>11619</v>
      </c>
      <c r="C1766" s="423" t="s">
        <v>372</v>
      </c>
      <c r="D1766" s="423" t="s">
        <v>20356</v>
      </c>
      <c r="E1766" s="427" t="s">
        <v>13262</v>
      </c>
      <c r="F1766" s="427"/>
      <c r="G1766" s="423" t="s">
        <v>17050</v>
      </c>
      <c r="H1766" s="467" t="s">
        <v>8559</v>
      </c>
      <c r="I1766" s="427">
        <v>0</v>
      </c>
      <c r="J1766" s="423">
        <v>0</v>
      </c>
      <c r="K1766" s="423">
        <v>0</v>
      </c>
      <c r="L1766" s="447">
        <v>0</v>
      </c>
      <c r="M1766" s="427">
        <v>243</v>
      </c>
      <c r="N1766" s="423">
        <v>169</v>
      </c>
      <c r="O1766" s="423">
        <v>131</v>
      </c>
      <c r="P1766" s="447">
        <v>0.43786982248520701</v>
      </c>
    </row>
    <row r="1767" spans="1:16" s="63" customFormat="1" ht="12" x14ac:dyDescent="0.2">
      <c r="A1767" s="427" t="s">
        <v>11790</v>
      </c>
      <c r="B1767" s="423" t="s">
        <v>11778</v>
      </c>
      <c r="C1767" s="423" t="s">
        <v>372</v>
      </c>
      <c r="D1767" s="423" t="s">
        <v>18010</v>
      </c>
      <c r="E1767" s="427" t="s">
        <v>11789</v>
      </c>
      <c r="F1767" s="427"/>
      <c r="G1767" s="423" t="s">
        <v>19341</v>
      </c>
      <c r="H1767" s="467" t="s">
        <v>8396</v>
      </c>
      <c r="I1767" s="427">
        <v>0</v>
      </c>
      <c r="J1767" s="423">
        <v>0</v>
      </c>
      <c r="K1767" s="423">
        <v>0</v>
      </c>
      <c r="L1767" s="447">
        <v>0</v>
      </c>
      <c r="M1767" s="427">
        <v>18</v>
      </c>
      <c r="N1767" s="423">
        <v>22</v>
      </c>
      <c r="O1767" s="423">
        <v>9</v>
      </c>
      <c r="P1767" s="447">
        <v>-0.18181818181818199</v>
      </c>
    </row>
    <row r="1768" spans="1:16" s="63" customFormat="1" ht="12" x14ac:dyDescent="0.2">
      <c r="A1768" s="427" t="s">
        <v>11760</v>
      </c>
      <c r="B1768" s="423" t="s">
        <v>11682</v>
      </c>
      <c r="C1768" s="423" t="s">
        <v>249</v>
      </c>
      <c r="D1768" s="423" t="s">
        <v>20174</v>
      </c>
      <c r="E1768" s="427" t="s">
        <v>11759</v>
      </c>
      <c r="F1768" s="427"/>
      <c r="G1768" s="423" t="s">
        <v>18161</v>
      </c>
      <c r="H1768" s="467" t="s">
        <v>8559</v>
      </c>
      <c r="I1768" s="427">
        <v>0</v>
      </c>
      <c r="J1768" s="423">
        <v>5</v>
      </c>
      <c r="K1768" s="423">
        <v>0</v>
      </c>
      <c r="L1768" s="447">
        <v>-1</v>
      </c>
      <c r="M1768" s="427">
        <v>16</v>
      </c>
      <c r="N1768" s="423">
        <v>22</v>
      </c>
      <c r="O1768" s="423">
        <v>21</v>
      </c>
      <c r="P1768" s="447">
        <v>-0.27272727272727298</v>
      </c>
    </row>
    <row r="1769" spans="1:16" s="63" customFormat="1" ht="12" x14ac:dyDescent="0.2">
      <c r="A1769" s="427" t="s">
        <v>11756</v>
      </c>
      <c r="B1769" s="423" t="s">
        <v>10225</v>
      </c>
      <c r="C1769" s="423" t="s">
        <v>249</v>
      </c>
      <c r="D1769" s="423" t="s">
        <v>21681</v>
      </c>
      <c r="E1769" s="427" t="s">
        <v>11754</v>
      </c>
      <c r="F1769" s="427"/>
      <c r="G1769" s="423" t="s">
        <v>21434</v>
      </c>
      <c r="H1769" s="467" t="s">
        <v>8559</v>
      </c>
      <c r="I1769" s="427">
        <v>0</v>
      </c>
      <c r="J1769" s="423">
        <v>0</v>
      </c>
      <c r="K1769" s="423">
        <v>1</v>
      </c>
      <c r="L1769" s="447">
        <v>0</v>
      </c>
      <c r="M1769" s="427">
        <v>51</v>
      </c>
      <c r="N1769" s="423">
        <v>4</v>
      </c>
      <c r="O1769" s="423">
        <v>6</v>
      </c>
      <c r="P1769" s="447">
        <v>11.75</v>
      </c>
    </row>
    <row r="1770" spans="1:16" s="63" customFormat="1" ht="12" x14ac:dyDescent="0.2">
      <c r="A1770" s="427" t="s">
        <v>11749</v>
      </c>
      <c r="B1770" s="423" t="s">
        <v>10225</v>
      </c>
      <c r="C1770" s="423" t="s">
        <v>249</v>
      </c>
      <c r="D1770" s="423" t="s">
        <v>18633</v>
      </c>
      <c r="E1770" s="427" t="s">
        <v>11748</v>
      </c>
      <c r="F1770" s="427"/>
      <c r="G1770" s="423" t="s">
        <v>18634</v>
      </c>
      <c r="H1770" s="467" t="s">
        <v>8559</v>
      </c>
      <c r="I1770" s="427">
        <v>0</v>
      </c>
      <c r="J1770" s="423">
        <v>0</v>
      </c>
      <c r="K1770" s="423">
        <v>1</v>
      </c>
      <c r="L1770" s="447">
        <v>0</v>
      </c>
      <c r="M1770" s="427">
        <v>164</v>
      </c>
      <c r="N1770" s="423">
        <v>183</v>
      </c>
      <c r="O1770" s="423">
        <v>141</v>
      </c>
      <c r="P1770" s="447">
        <v>-0.103825136612022</v>
      </c>
    </row>
    <row r="1771" spans="1:16" s="63" customFormat="1" ht="12" x14ac:dyDescent="0.2">
      <c r="A1771" s="427" t="s">
        <v>11737</v>
      </c>
      <c r="B1771" s="423" t="s">
        <v>9622</v>
      </c>
      <c r="C1771" s="423" t="s">
        <v>249</v>
      </c>
      <c r="D1771" s="423" t="s">
        <v>18636</v>
      </c>
      <c r="E1771" s="427" t="s">
        <v>11736</v>
      </c>
      <c r="F1771" s="427"/>
      <c r="G1771" s="423" t="s">
        <v>19196</v>
      </c>
      <c r="H1771" s="467" t="s">
        <v>8396</v>
      </c>
      <c r="I1771" s="427">
        <v>0</v>
      </c>
      <c r="J1771" s="423">
        <v>0</v>
      </c>
      <c r="K1771" s="423">
        <v>0</v>
      </c>
      <c r="L1771" s="447">
        <v>0</v>
      </c>
      <c r="M1771" s="427">
        <v>4</v>
      </c>
      <c r="N1771" s="423">
        <v>12</v>
      </c>
      <c r="O1771" s="423">
        <v>6</v>
      </c>
      <c r="P1771" s="447">
        <v>-0.66666666666666696</v>
      </c>
    </row>
    <row r="1772" spans="1:16" s="63" customFormat="1" ht="12" x14ac:dyDescent="0.2">
      <c r="A1772" s="427" t="s">
        <v>14206</v>
      </c>
      <c r="B1772" s="423"/>
      <c r="C1772" s="423" t="s">
        <v>14925</v>
      </c>
      <c r="D1772" s="423" t="s">
        <v>21683</v>
      </c>
      <c r="E1772" s="427"/>
      <c r="F1772" s="427" t="s">
        <v>14205</v>
      </c>
      <c r="G1772" s="423" t="s">
        <v>21684</v>
      </c>
      <c r="H1772" s="467" t="s">
        <v>8559</v>
      </c>
      <c r="I1772" s="427">
        <v>0</v>
      </c>
      <c r="J1772" s="423">
        <v>6</v>
      </c>
      <c r="K1772" s="423">
        <v>0</v>
      </c>
      <c r="L1772" s="447">
        <v>-1</v>
      </c>
      <c r="M1772" s="427">
        <v>157</v>
      </c>
      <c r="N1772" s="423">
        <v>172</v>
      </c>
      <c r="O1772" s="423">
        <v>95</v>
      </c>
      <c r="P1772" s="447">
        <v>-8.7209302325581398E-2</v>
      </c>
    </row>
    <row r="1773" spans="1:16" s="63" customFormat="1" ht="12" x14ac:dyDescent="0.2">
      <c r="A1773" s="427" t="s">
        <v>11717</v>
      </c>
      <c r="B1773" s="423" t="s">
        <v>10292</v>
      </c>
      <c r="C1773" s="423" t="s">
        <v>254</v>
      </c>
      <c r="D1773" s="423" t="s">
        <v>18642</v>
      </c>
      <c r="E1773" s="427" t="s">
        <v>11716</v>
      </c>
      <c r="F1773" s="427"/>
      <c r="G1773" s="423" t="s">
        <v>21687</v>
      </c>
      <c r="H1773" s="467" t="s">
        <v>8559</v>
      </c>
      <c r="I1773" s="427">
        <v>0</v>
      </c>
      <c r="J1773" s="423">
        <v>0</v>
      </c>
      <c r="K1773" s="423">
        <v>1</v>
      </c>
      <c r="L1773" s="447">
        <v>0</v>
      </c>
      <c r="M1773" s="427">
        <v>317</v>
      </c>
      <c r="N1773" s="423">
        <v>327</v>
      </c>
      <c r="O1773" s="423">
        <v>206</v>
      </c>
      <c r="P1773" s="447">
        <v>-3.0581039755351602E-2</v>
      </c>
    </row>
    <row r="1774" spans="1:16" s="63" customFormat="1" ht="12" x14ac:dyDescent="0.2">
      <c r="A1774" s="427" t="s">
        <v>17948</v>
      </c>
      <c r="B1774" s="423"/>
      <c r="C1774" s="423" t="s">
        <v>371</v>
      </c>
      <c r="D1774" s="423" t="s">
        <v>21022</v>
      </c>
      <c r="E1774" s="427"/>
      <c r="F1774" s="427" t="s">
        <v>17949</v>
      </c>
      <c r="G1774" s="423" t="s">
        <v>201</v>
      </c>
      <c r="H1774" s="467"/>
      <c r="I1774" s="427">
        <v>0</v>
      </c>
      <c r="J1774" s="423">
        <v>0</v>
      </c>
      <c r="K1774" s="423">
        <v>0</v>
      </c>
      <c r="L1774" s="447">
        <v>0</v>
      </c>
      <c r="M1774" s="427">
        <v>6</v>
      </c>
      <c r="N1774" s="423">
        <v>11</v>
      </c>
      <c r="O1774" s="423">
        <v>2</v>
      </c>
      <c r="P1774" s="447">
        <v>-0.45454545454545497</v>
      </c>
    </row>
    <row r="1775" spans="1:16" s="63" customFormat="1" ht="12" x14ac:dyDescent="0.2">
      <c r="A1775" s="427" t="s">
        <v>11707</v>
      </c>
      <c r="B1775" s="423"/>
      <c r="C1775" s="423" t="s">
        <v>371</v>
      </c>
      <c r="D1775" s="423"/>
      <c r="E1775" s="427" t="s">
        <v>11706</v>
      </c>
      <c r="F1775" s="427"/>
      <c r="G1775" s="423"/>
      <c r="H1775" s="467" t="s">
        <v>8396</v>
      </c>
      <c r="I1775" s="427">
        <v>0</v>
      </c>
      <c r="J1775" s="423">
        <v>0</v>
      </c>
      <c r="K1775" s="423">
        <v>0</v>
      </c>
      <c r="L1775" s="447">
        <v>0</v>
      </c>
      <c r="M1775" s="427">
        <v>0</v>
      </c>
      <c r="N1775" s="423">
        <v>0</v>
      </c>
      <c r="O1775" s="423">
        <v>0</v>
      </c>
      <c r="P1775" s="447">
        <v>0</v>
      </c>
    </row>
    <row r="1776" spans="1:16" s="63" customFormat="1" ht="12" x14ac:dyDescent="0.2">
      <c r="A1776" s="427" t="s">
        <v>17950</v>
      </c>
      <c r="B1776" s="423"/>
      <c r="C1776" s="423" t="s">
        <v>371</v>
      </c>
      <c r="D1776" s="423"/>
      <c r="E1776" s="427"/>
      <c r="F1776" s="427" t="s">
        <v>17951</v>
      </c>
      <c r="G1776" s="423"/>
      <c r="H1776" s="467"/>
      <c r="I1776" s="427">
        <v>0</v>
      </c>
      <c r="J1776" s="423">
        <v>0</v>
      </c>
      <c r="K1776" s="423">
        <v>0</v>
      </c>
      <c r="L1776" s="447">
        <v>0</v>
      </c>
      <c r="M1776" s="427">
        <v>0</v>
      </c>
      <c r="N1776" s="423">
        <v>0</v>
      </c>
      <c r="O1776" s="423">
        <v>0</v>
      </c>
      <c r="P1776" s="447">
        <v>0</v>
      </c>
    </row>
    <row r="1777" spans="1:16" s="63" customFormat="1" ht="12" x14ac:dyDescent="0.2">
      <c r="A1777" s="427" t="s">
        <v>11695</v>
      </c>
      <c r="B1777" s="423"/>
      <c r="C1777" s="423" t="s">
        <v>250</v>
      </c>
      <c r="D1777" s="423"/>
      <c r="E1777" s="427"/>
      <c r="F1777" s="427" t="s">
        <v>11694</v>
      </c>
      <c r="G1777" s="423"/>
      <c r="H1777" s="467" t="s">
        <v>8389</v>
      </c>
      <c r="I1777" s="427">
        <v>0</v>
      </c>
      <c r="J1777" s="423">
        <v>0</v>
      </c>
      <c r="K1777" s="423">
        <v>0</v>
      </c>
      <c r="L1777" s="447">
        <v>0</v>
      </c>
      <c r="M1777" s="427">
        <v>0</v>
      </c>
      <c r="N1777" s="423">
        <v>0</v>
      </c>
      <c r="O1777" s="423">
        <v>0</v>
      </c>
      <c r="P1777" s="447">
        <v>0</v>
      </c>
    </row>
    <row r="1778" spans="1:16" s="63" customFormat="1" ht="12" x14ac:dyDescent="0.2">
      <c r="A1778" s="427" t="s">
        <v>11680</v>
      </c>
      <c r="B1778" s="423" t="s">
        <v>10118</v>
      </c>
      <c r="C1778" s="423" t="s">
        <v>14925</v>
      </c>
      <c r="D1778" s="423"/>
      <c r="E1778" s="427" t="s">
        <v>11679</v>
      </c>
      <c r="F1778" s="427"/>
      <c r="G1778" s="423"/>
      <c r="H1778" s="467" t="s">
        <v>8559</v>
      </c>
      <c r="I1778" s="427">
        <v>0</v>
      </c>
      <c r="J1778" s="423">
        <v>0</v>
      </c>
      <c r="K1778" s="423">
        <v>0</v>
      </c>
      <c r="L1778" s="447">
        <v>0</v>
      </c>
      <c r="M1778" s="427">
        <v>0</v>
      </c>
      <c r="N1778" s="423">
        <v>0</v>
      </c>
      <c r="O1778" s="423">
        <v>0</v>
      </c>
      <c r="P1778" s="447">
        <v>0</v>
      </c>
    </row>
    <row r="1779" spans="1:16" s="63" customFormat="1" ht="12" x14ac:dyDescent="0.2">
      <c r="A1779" s="427" t="s">
        <v>11678</v>
      </c>
      <c r="B1779" s="423" t="s">
        <v>11677</v>
      </c>
      <c r="C1779" s="423" t="s">
        <v>262</v>
      </c>
      <c r="D1779" s="423" t="s">
        <v>19800</v>
      </c>
      <c r="E1779" s="427" t="s">
        <v>11676</v>
      </c>
      <c r="F1779" s="427"/>
      <c r="G1779" s="423" t="s">
        <v>18373</v>
      </c>
      <c r="H1779" s="467" t="s">
        <v>8559</v>
      </c>
      <c r="I1779" s="427">
        <v>0</v>
      </c>
      <c r="J1779" s="423">
        <v>0</v>
      </c>
      <c r="K1779" s="423">
        <v>5</v>
      </c>
      <c r="L1779" s="447">
        <v>0</v>
      </c>
      <c r="M1779" s="427">
        <v>52</v>
      </c>
      <c r="N1779" s="423">
        <v>72</v>
      </c>
      <c r="O1779" s="423">
        <v>41</v>
      </c>
      <c r="P1779" s="447">
        <v>-0.27777777777777801</v>
      </c>
    </row>
    <row r="1780" spans="1:16" s="63" customFormat="1" ht="12" x14ac:dyDescent="0.2">
      <c r="A1780" s="427" t="s">
        <v>17952</v>
      </c>
      <c r="B1780" s="423"/>
      <c r="C1780" s="423" t="s">
        <v>372</v>
      </c>
      <c r="D1780" s="423" t="s">
        <v>8778</v>
      </c>
      <c r="E1780" s="427"/>
      <c r="F1780" s="427" t="s">
        <v>17953</v>
      </c>
      <c r="G1780" s="423" t="s">
        <v>201</v>
      </c>
      <c r="H1780" s="467"/>
      <c r="I1780" s="427">
        <v>0</v>
      </c>
      <c r="J1780" s="423">
        <v>0</v>
      </c>
      <c r="K1780" s="423">
        <v>0</v>
      </c>
      <c r="L1780" s="447">
        <v>0</v>
      </c>
      <c r="M1780" s="427">
        <v>0</v>
      </c>
      <c r="N1780" s="423">
        <v>0</v>
      </c>
      <c r="O1780" s="423">
        <v>0</v>
      </c>
      <c r="P1780" s="447">
        <v>0</v>
      </c>
    </row>
    <row r="1781" spans="1:16" s="63" customFormat="1" ht="12" x14ac:dyDescent="0.2">
      <c r="A1781" s="427" t="s">
        <v>13102</v>
      </c>
      <c r="B1781" s="423" t="s">
        <v>11619</v>
      </c>
      <c r="C1781" s="423" t="s">
        <v>372</v>
      </c>
      <c r="D1781" s="423" t="s">
        <v>17232</v>
      </c>
      <c r="E1781" s="427" t="s">
        <v>13101</v>
      </c>
      <c r="F1781" s="427"/>
      <c r="G1781" s="423" t="s">
        <v>19371</v>
      </c>
      <c r="H1781" s="467" t="s">
        <v>8559</v>
      </c>
      <c r="I1781" s="427">
        <v>0</v>
      </c>
      <c r="J1781" s="423">
        <v>0</v>
      </c>
      <c r="K1781" s="423">
        <v>0</v>
      </c>
      <c r="L1781" s="447">
        <v>0</v>
      </c>
      <c r="M1781" s="427">
        <v>812</v>
      </c>
      <c r="N1781" s="423">
        <v>705</v>
      </c>
      <c r="O1781" s="423">
        <v>509</v>
      </c>
      <c r="P1781" s="447">
        <v>0.15177304964539001</v>
      </c>
    </row>
    <row r="1782" spans="1:16" s="63" customFormat="1" ht="12" x14ac:dyDescent="0.2">
      <c r="A1782" s="427" t="s">
        <v>11638</v>
      </c>
      <c r="B1782" s="423" t="s">
        <v>11637</v>
      </c>
      <c r="C1782" s="423" t="s">
        <v>254</v>
      </c>
      <c r="D1782" s="423" t="s">
        <v>18657</v>
      </c>
      <c r="E1782" s="427" t="s">
        <v>11636</v>
      </c>
      <c r="F1782" s="427"/>
      <c r="G1782" s="423" t="s">
        <v>18151</v>
      </c>
      <c r="H1782" s="467" t="s">
        <v>8559</v>
      </c>
      <c r="I1782" s="427">
        <v>0</v>
      </c>
      <c r="J1782" s="423">
        <v>0</v>
      </c>
      <c r="K1782" s="423">
        <v>0</v>
      </c>
      <c r="L1782" s="447">
        <v>0</v>
      </c>
      <c r="M1782" s="427">
        <v>127</v>
      </c>
      <c r="N1782" s="423">
        <v>135</v>
      </c>
      <c r="O1782" s="423">
        <v>97</v>
      </c>
      <c r="P1782" s="447">
        <v>-5.9259259259259199E-2</v>
      </c>
    </row>
    <row r="1783" spans="1:16" s="63" customFormat="1" ht="12" x14ac:dyDescent="0.2">
      <c r="A1783" s="427" t="s">
        <v>11620</v>
      </c>
      <c r="B1783" s="423" t="s">
        <v>11619</v>
      </c>
      <c r="C1783" s="423" t="s">
        <v>372</v>
      </c>
      <c r="D1783" s="423" t="s">
        <v>17259</v>
      </c>
      <c r="E1783" s="427" t="s">
        <v>11618</v>
      </c>
      <c r="F1783" s="427"/>
      <c r="G1783" s="423" t="s">
        <v>17260</v>
      </c>
      <c r="H1783" s="467" t="s">
        <v>8559</v>
      </c>
      <c r="I1783" s="427">
        <v>0</v>
      </c>
      <c r="J1783" s="423">
        <v>0</v>
      </c>
      <c r="K1783" s="423">
        <v>1</v>
      </c>
      <c r="L1783" s="447">
        <v>0</v>
      </c>
      <c r="M1783" s="427">
        <v>8</v>
      </c>
      <c r="N1783" s="423">
        <v>16</v>
      </c>
      <c r="O1783" s="423">
        <v>8</v>
      </c>
      <c r="P1783" s="447">
        <v>-0.5</v>
      </c>
    </row>
    <row r="1784" spans="1:16" s="63" customFormat="1" ht="12" x14ac:dyDescent="0.2">
      <c r="A1784" s="427" t="s">
        <v>11605</v>
      </c>
      <c r="B1784" s="423" t="s">
        <v>11596</v>
      </c>
      <c r="C1784" s="423" t="s">
        <v>372</v>
      </c>
      <c r="D1784" s="423" t="s">
        <v>17058</v>
      </c>
      <c r="E1784" s="427" t="s">
        <v>11604</v>
      </c>
      <c r="F1784" s="427"/>
      <c r="G1784" s="423" t="s">
        <v>201</v>
      </c>
      <c r="H1784" s="467" t="s">
        <v>8559</v>
      </c>
      <c r="I1784" s="427">
        <v>0</v>
      </c>
      <c r="J1784" s="423">
        <v>0</v>
      </c>
      <c r="K1784" s="423">
        <v>0</v>
      </c>
      <c r="L1784" s="447">
        <v>0</v>
      </c>
      <c r="M1784" s="427">
        <v>501</v>
      </c>
      <c r="N1784" s="423">
        <v>472</v>
      </c>
      <c r="O1784" s="423">
        <v>431</v>
      </c>
      <c r="P1784" s="447">
        <v>6.1440677966101601E-2</v>
      </c>
    </row>
    <row r="1785" spans="1:16" s="63" customFormat="1" ht="12" x14ac:dyDescent="0.2">
      <c r="A1785" s="427" t="s">
        <v>11601</v>
      </c>
      <c r="B1785" s="423"/>
      <c r="C1785" s="423" t="s">
        <v>372</v>
      </c>
      <c r="D1785" s="423" t="s">
        <v>18666</v>
      </c>
      <c r="E1785" s="427"/>
      <c r="F1785" s="427" t="s">
        <v>11600</v>
      </c>
      <c r="G1785" s="423" t="s">
        <v>17104</v>
      </c>
      <c r="H1785" s="467" t="s">
        <v>8559</v>
      </c>
      <c r="I1785" s="427">
        <v>0</v>
      </c>
      <c r="J1785" s="423">
        <v>0</v>
      </c>
      <c r="K1785" s="423">
        <v>0</v>
      </c>
      <c r="L1785" s="447">
        <v>0</v>
      </c>
      <c r="M1785" s="427">
        <v>51</v>
      </c>
      <c r="N1785" s="423">
        <v>56</v>
      </c>
      <c r="O1785" s="423">
        <v>40</v>
      </c>
      <c r="P1785" s="447">
        <v>-8.9285714285714302E-2</v>
      </c>
    </row>
    <row r="1786" spans="1:16" s="63" customFormat="1" ht="12" x14ac:dyDescent="0.2">
      <c r="A1786" s="427" t="s">
        <v>11597</v>
      </c>
      <c r="B1786" s="423" t="s">
        <v>11596</v>
      </c>
      <c r="C1786" s="423" t="s">
        <v>372</v>
      </c>
      <c r="D1786" s="423"/>
      <c r="E1786" s="427" t="s">
        <v>11595</v>
      </c>
      <c r="F1786" s="427"/>
      <c r="G1786" s="423"/>
      <c r="H1786" s="467" t="s">
        <v>8396</v>
      </c>
      <c r="I1786" s="427">
        <v>0</v>
      </c>
      <c r="J1786" s="423">
        <v>0</v>
      </c>
      <c r="K1786" s="423">
        <v>0</v>
      </c>
      <c r="L1786" s="447">
        <v>0</v>
      </c>
      <c r="M1786" s="427">
        <v>0</v>
      </c>
      <c r="N1786" s="423">
        <v>0</v>
      </c>
      <c r="O1786" s="423">
        <v>0</v>
      </c>
      <c r="P1786" s="447">
        <v>0</v>
      </c>
    </row>
    <row r="1787" spans="1:16" s="63" customFormat="1" ht="12" x14ac:dyDescent="0.2">
      <c r="A1787" s="427" t="s">
        <v>11582</v>
      </c>
      <c r="B1787" s="423" t="s">
        <v>11581</v>
      </c>
      <c r="C1787" s="423" t="s">
        <v>255</v>
      </c>
      <c r="D1787" s="423"/>
      <c r="E1787" s="427" t="s">
        <v>11579</v>
      </c>
      <c r="F1787" s="427"/>
      <c r="G1787" s="423"/>
      <c r="H1787" s="467" t="s">
        <v>8396</v>
      </c>
      <c r="I1787" s="427">
        <v>0</v>
      </c>
      <c r="J1787" s="423">
        <v>0</v>
      </c>
      <c r="K1787" s="423">
        <v>0</v>
      </c>
      <c r="L1787" s="447">
        <v>0</v>
      </c>
      <c r="M1787" s="427">
        <v>0</v>
      </c>
      <c r="N1787" s="423">
        <v>0</v>
      </c>
      <c r="O1787" s="423">
        <v>0</v>
      </c>
      <c r="P1787" s="447">
        <v>0</v>
      </c>
    </row>
    <row r="1788" spans="1:16" s="63" customFormat="1" ht="12" x14ac:dyDescent="0.2">
      <c r="A1788" s="427" t="s">
        <v>13340</v>
      </c>
      <c r="B1788" s="423" t="s">
        <v>13177</v>
      </c>
      <c r="C1788" s="423" t="s">
        <v>14925</v>
      </c>
      <c r="D1788" s="423" t="s">
        <v>19804</v>
      </c>
      <c r="E1788" s="427" t="s">
        <v>13339</v>
      </c>
      <c r="F1788" s="427"/>
      <c r="G1788" s="423" t="s">
        <v>200</v>
      </c>
      <c r="H1788" s="467" t="s">
        <v>8559</v>
      </c>
      <c r="I1788" s="427">
        <v>0</v>
      </c>
      <c r="J1788" s="423">
        <v>0</v>
      </c>
      <c r="K1788" s="423">
        <v>0</v>
      </c>
      <c r="L1788" s="447">
        <v>0</v>
      </c>
      <c r="M1788" s="427">
        <v>26</v>
      </c>
      <c r="N1788" s="423">
        <v>28</v>
      </c>
      <c r="O1788" s="423">
        <v>20</v>
      </c>
      <c r="P1788" s="447">
        <v>-7.1428571428571397E-2</v>
      </c>
    </row>
    <row r="1789" spans="1:16" s="63" customFormat="1" ht="12" x14ac:dyDescent="0.2">
      <c r="A1789" s="427" t="s">
        <v>11570</v>
      </c>
      <c r="B1789" s="423"/>
      <c r="C1789" s="423" t="s">
        <v>259</v>
      </c>
      <c r="D1789" s="423" t="s">
        <v>19994</v>
      </c>
      <c r="E1789" s="427" t="s">
        <v>11569</v>
      </c>
      <c r="F1789" s="427"/>
      <c r="G1789" s="423" t="s">
        <v>21725</v>
      </c>
      <c r="H1789" s="467" t="s">
        <v>8559</v>
      </c>
      <c r="I1789" s="427">
        <v>0</v>
      </c>
      <c r="J1789" s="423">
        <v>3</v>
      </c>
      <c r="K1789" s="423">
        <v>3</v>
      </c>
      <c r="L1789" s="447">
        <v>-1</v>
      </c>
      <c r="M1789" s="427">
        <v>11</v>
      </c>
      <c r="N1789" s="423">
        <v>32</v>
      </c>
      <c r="O1789" s="423">
        <v>23</v>
      </c>
      <c r="P1789" s="447">
        <v>-0.65625</v>
      </c>
    </row>
    <row r="1790" spans="1:16" s="63" customFormat="1" ht="12" x14ac:dyDescent="0.2">
      <c r="A1790" s="427" t="s">
        <v>11562</v>
      </c>
      <c r="B1790" s="423" t="s">
        <v>9536</v>
      </c>
      <c r="C1790" s="423" t="s">
        <v>249</v>
      </c>
      <c r="D1790" s="423" t="s">
        <v>20388</v>
      </c>
      <c r="E1790" s="427" t="s">
        <v>11561</v>
      </c>
      <c r="F1790" s="427"/>
      <c r="G1790" s="423" t="s">
        <v>200</v>
      </c>
      <c r="H1790" s="467" t="s">
        <v>8396</v>
      </c>
      <c r="I1790" s="427">
        <v>0</v>
      </c>
      <c r="J1790" s="423">
        <v>0</v>
      </c>
      <c r="K1790" s="423">
        <v>0</v>
      </c>
      <c r="L1790" s="447">
        <v>0</v>
      </c>
      <c r="M1790" s="427">
        <v>11</v>
      </c>
      <c r="N1790" s="423">
        <v>14</v>
      </c>
      <c r="O1790" s="423">
        <v>3</v>
      </c>
      <c r="P1790" s="447">
        <v>-0.214285714285714</v>
      </c>
    </row>
    <row r="1791" spans="1:16" s="63" customFormat="1" ht="12" x14ac:dyDescent="0.2">
      <c r="A1791" s="427" t="s">
        <v>11560</v>
      </c>
      <c r="B1791" s="423" t="s">
        <v>11559</v>
      </c>
      <c r="C1791" s="423" t="s">
        <v>249</v>
      </c>
      <c r="D1791" s="423" t="s">
        <v>17039</v>
      </c>
      <c r="E1791" s="427" t="s">
        <v>11558</v>
      </c>
      <c r="F1791" s="427"/>
      <c r="G1791" s="423" t="s">
        <v>201</v>
      </c>
      <c r="H1791" s="467" t="s">
        <v>8559</v>
      </c>
      <c r="I1791" s="427">
        <v>0</v>
      </c>
      <c r="J1791" s="423">
        <v>0</v>
      </c>
      <c r="K1791" s="423">
        <v>0</v>
      </c>
      <c r="L1791" s="447">
        <v>0</v>
      </c>
      <c r="M1791" s="427">
        <v>0</v>
      </c>
      <c r="N1791" s="423">
        <v>0</v>
      </c>
      <c r="O1791" s="423">
        <v>0</v>
      </c>
      <c r="P1791" s="447">
        <v>0</v>
      </c>
    </row>
    <row r="1792" spans="1:16" s="63" customFormat="1" ht="12" x14ac:dyDescent="0.2">
      <c r="A1792" s="427" t="s">
        <v>17960</v>
      </c>
      <c r="B1792" s="423"/>
      <c r="C1792" s="423" t="s">
        <v>17905</v>
      </c>
      <c r="D1792" s="423"/>
      <c r="E1792" s="427"/>
      <c r="F1792" s="427" t="s">
        <v>17961</v>
      </c>
      <c r="G1792" s="423"/>
      <c r="H1792" s="467"/>
      <c r="I1792" s="427">
        <v>0</v>
      </c>
      <c r="J1792" s="423">
        <v>0</v>
      </c>
      <c r="K1792" s="423">
        <v>0</v>
      </c>
      <c r="L1792" s="447">
        <v>0</v>
      </c>
      <c r="M1792" s="427">
        <v>0</v>
      </c>
      <c r="N1792" s="423">
        <v>0</v>
      </c>
      <c r="O1792" s="423">
        <v>0</v>
      </c>
      <c r="P1792" s="447">
        <v>0</v>
      </c>
    </row>
    <row r="1793" spans="1:16" s="63" customFormat="1" ht="12" x14ac:dyDescent="0.2">
      <c r="A1793" s="427" t="s">
        <v>17962</v>
      </c>
      <c r="B1793" s="423"/>
      <c r="C1793" s="423" t="s">
        <v>17905</v>
      </c>
      <c r="D1793" s="423"/>
      <c r="E1793" s="427"/>
      <c r="F1793" s="427" t="s">
        <v>17963</v>
      </c>
      <c r="G1793" s="423"/>
      <c r="H1793" s="467"/>
      <c r="I1793" s="427">
        <v>0</v>
      </c>
      <c r="J1793" s="423">
        <v>0</v>
      </c>
      <c r="K1793" s="423">
        <v>0</v>
      </c>
      <c r="L1793" s="447">
        <v>0</v>
      </c>
      <c r="M1793" s="427">
        <v>0</v>
      </c>
      <c r="N1793" s="423">
        <v>0</v>
      </c>
      <c r="O1793" s="423">
        <v>0</v>
      </c>
      <c r="P1793" s="447">
        <v>0</v>
      </c>
    </row>
    <row r="1794" spans="1:16" s="63" customFormat="1" ht="12" x14ac:dyDescent="0.2">
      <c r="A1794" s="427" t="s">
        <v>11539</v>
      </c>
      <c r="B1794" s="423"/>
      <c r="C1794" s="423" t="s">
        <v>14925</v>
      </c>
      <c r="D1794" s="423"/>
      <c r="E1794" s="427"/>
      <c r="F1794" s="427" t="s">
        <v>11538</v>
      </c>
      <c r="G1794" s="423"/>
      <c r="H1794" s="467" t="s">
        <v>8389</v>
      </c>
      <c r="I1794" s="427">
        <v>0</v>
      </c>
      <c r="J1794" s="423">
        <v>0</v>
      </c>
      <c r="K1794" s="423">
        <v>0</v>
      </c>
      <c r="L1794" s="447">
        <v>0</v>
      </c>
      <c r="M1794" s="427">
        <v>0</v>
      </c>
      <c r="N1794" s="423">
        <v>0</v>
      </c>
      <c r="O1794" s="423">
        <v>0</v>
      </c>
      <c r="P1794" s="447">
        <v>0</v>
      </c>
    </row>
    <row r="1795" spans="1:16" s="63" customFormat="1" ht="12" x14ac:dyDescent="0.2">
      <c r="A1795" s="427" t="s">
        <v>11535</v>
      </c>
      <c r="B1795" s="423"/>
      <c r="C1795" s="423" t="s">
        <v>14925</v>
      </c>
      <c r="D1795" s="423" t="s">
        <v>8788</v>
      </c>
      <c r="E1795" s="427"/>
      <c r="F1795" s="427" t="s">
        <v>11534</v>
      </c>
      <c r="G1795" s="423" t="s">
        <v>223</v>
      </c>
      <c r="H1795" s="467" t="s">
        <v>8396</v>
      </c>
      <c r="I1795" s="427">
        <v>0</v>
      </c>
      <c r="J1795" s="423">
        <v>0</v>
      </c>
      <c r="K1795" s="423">
        <v>0</v>
      </c>
      <c r="L1795" s="447">
        <v>0</v>
      </c>
      <c r="M1795" s="427">
        <v>5</v>
      </c>
      <c r="N1795" s="423">
        <v>4</v>
      </c>
      <c r="O1795" s="423">
        <v>5</v>
      </c>
      <c r="P1795" s="447">
        <v>0.25</v>
      </c>
    </row>
    <row r="1796" spans="1:16" s="63" customFormat="1" ht="12" x14ac:dyDescent="0.2">
      <c r="A1796" s="427" t="s">
        <v>11529</v>
      </c>
      <c r="B1796" s="423"/>
      <c r="C1796" s="423" t="s">
        <v>14925</v>
      </c>
      <c r="D1796" s="423" t="s">
        <v>18668</v>
      </c>
      <c r="E1796" s="427"/>
      <c r="F1796" s="427" t="s">
        <v>11528</v>
      </c>
      <c r="G1796" s="423" t="s">
        <v>19389</v>
      </c>
      <c r="H1796" s="467" t="s">
        <v>8559</v>
      </c>
      <c r="I1796" s="427">
        <v>0</v>
      </c>
      <c r="J1796" s="423">
        <v>0</v>
      </c>
      <c r="K1796" s="423">
        <v>2</v>
      </c>
      <c r="L1796" s="447">
        <v>0</v>
      </c>
      <c r="M1796" s="427">
        <v>666</v>
      </c>
      <c r="N1796" s="423">
        <v>617</v>
      </c>
      <c r="O1796" s="423">
        <v>345</v>
      </c>
      <c r="P1796" s="447">
        <v>7.9416531604538099E-2</v>
      </c>
    </row>
    <row r="1797" spans="1:16" s="63" customFormat="1" ht="12" x14ac:dyDescent="0.2">
      <c r="A1797" s="427" t="s">
        <v>11527</v>
      </c>
      <c r="B1797" s="423"/>
      <c r="C1797" s="423" t="s">
        <v>249</v>
      </c>
      <c r="D1797" s="423"/>
      <c r="E1797" s="427"/>
      <c r="F1797" s="427" t="s">
        <v>11526</v>
      </c>
      <c r="G1797" s="423"/>
      <c r="H1797" s="467" t="s">
        <v>8559</v>
      </c>
      <c r="I1797" s="427">
        <v>0</v>
      </c>
      <c r="J1797" s="423">
        <v>0</v>
      </c>
      <c r="K1797" s="423">
        <v>0</v>
      </c>
      <c r="L1797" s="447">
        <v>0</v>
      </c>
      <c r="M1797" s="427">
        <v>0</v>
      </c>
      <c r="N1797" s="423">
        <v>0</v>
      </c>
      <c r="O1797" s="423">
        <v>0</v>
      </c>
      <c r="P1797" s="447">
        <v>0</v>
      </c>
    </row>
    <row r="1798" spans="1:16" s="63" customFormat="1" ht="12" x14ac:dyDescent="0.2">
      <c r="A1798" s="427" t="s">
        <v>11525</v>
      </c>
      <c r="B1798" s="423"/>
      <c r="C1798" s="423" t="s">
        <v>249</v>
      </c>
      <c r="D1798" s="423"/>
      <c r="E1798" s="427"/>
      <c r="F1798" s="427" t="s">
        <v>11524</v>
      </c>
      <c r="G1798" s="423"/>
      <c r="H1798" s="467" t="s">
        <v>8559</v>
      </c>
      <c r="I1798" s="427">
        <v>0</v>
      </c>
      <c r="J1798" s="423">
        <v>0</v>
      </c>
      <c r="K1798" s="423">
        <v>0</v>
      </c>
      <c r="L1798" s="447">
        <v>0</v>
      </c>
      <c r="M1798" s="427">
        <v>0</v>
      </c>
      <c r="N1798" s="423">
        <v>0</v>
      </c>
      <c r="O1798" s="423">
        <v>0</v>
      </c>
      <c r="P1798" s="447">
        <v>0</v>
      </c>
    </row>
    <row r="1799" spans="1:16" s="63" customFormat="1" ht="12" x14ac:dyDescent="0.2">
      <c r="A1799" s="427" t="s">
        <v>11523</v>
      </c>
      <c r="B1799" s="423"/>
      <c r="C1799" s="423" t="s">
        <v>249</v>
      </c>
      <c r="D1799" s="423"/>
      <c r="E1799" s="427"/>
      <c r="F1799" s="427" t="s">
        <v>11522</v>
      </c>
      <c r="G1799" s="423"/>
      <c r="H1799" s="467" t="s">
        <v>8559</v>
      </c>
      <c r="I1799" s="427">
        <v>0</v>
      </c>
      <c r="J1799" s="423">
        <v>0</v>
      </c>
      <c r="K1799" s="423">
        <v>0</v>
      </c>
      <c r="L1799" s="447">
        <v>0</v>
      </c>
      <c r="M1799" s="427">
        <v>0</v>
      </c>
      <c r="N1799" s="423">
        <v>0</v>
      </c>
      <c r="O1799" s="423">
        <v>0</v>
      </c>
      <c r="P1799" s="447">
        <v>0</v>
      </c>
    </row>
    <row r="1800" spans="1:16" s="63" customFormat="1" ht="12" x14ac:dyDescent="0.2">
      <c r="A1800" s="427" t="s">
        <v>11521</v>
      </c>
      <c r="B1800" s="423"/>
      <c r="C1800" s="423" t="s">
        <v>249</v>
      </c>
      <c r="D1800" s="423"/>
      <c r="E1800" s="427"/>
      <c r="F1800" s="427" t="s">
        <v>11520</v>
      </c>
      <c r="G1800" s="423"/>
      <c r="H1800" s="467" t="s">
        <v>8559</v>
      </c>
      <c r="I1800" s="427">
        <v>0</v>
      </c>
      <c r="J1800" s="423">
        <v>0</v>
      </c>
      <c r="K1800" s="423">
        <v>0</v>
      </c>
      <c r="L1800" s="447">
        <v>0</v>
      </c>
      <c r="M1800" s="427">
        <v>0</v>
      </c>
      <c r="N1800" s="423">
        <v>0</v>
      </c>
      <c r="O1800" s="423">
        <v>0</v>
      </c>
      <c r="P1800" s="447">
        <v>0</v>
      </c>
    </row>
    <row r="1801" spans="1:16" s="63" customFormat="1" ht="12" x14ac:dyDescent="0.2">
      <c r="A1801" s="427" t="s">
        <v>11490</v>
      </c>
      <c r="B1801" s="423"/>
      <c r="C1801" s="423" t="s">
        <v>371</v>
      </c>
      <c r="D1801" s="423" t="s">
        <v>17060</v>
      </c>
      <c r="E1801" s="427"/>
      <c r="F1801" s="427" t="s">
        <v>11489</v>
      </c>
      <c r="G1801" s="423" t="s">
        <v>19283</v>
      </c>
      <c r="H1801" s="467" t="s">
        <v>8396</v>
      </c>
      <c r="I1801" s="427">
        <v>0</v>
      </c>
      <c r="J1801" s="423">
        <v>0</v>
      </c>
      <c r="K1801" s="423">
        <v>0</v>
      </c>
      <c r="L1801" s="447">
        <v>0</v>
      </c>
      <c r="M1801" s="427">
        <v>76</v>
      </c>
      <c r="N1801" s="423">
        <v>26</v>
      </c>
      <c r="O1801" s="423">
        <v>22</v>
      </c>
      <c r="P1801" s="447">
        <v>1.92307692307692</v>
      </c>
    </row>
    <row r="1802" spans="1:16" s="63" customFormat="1" ht="12" x14ac:dyDescent="0.2">
      <c r="A1802" s="427" t="s">
        <v>13904</v>
      </c>
      <c r="B1802" s="423"/>
      <c r="C1802" s="423" t="s">
        <v>14925</v>
      </c>
      <c r="D1802" s="423" t="s">
        <v>12253</v>
      </c>
      <c r="E1802" s="427"/>
      <c r="F1802" s="427" t="s">
        <v>13903</v>
      </c>
      <c r="G1802" s="423" t="s">
        <v>9183</v>
      </c>
      <c r="H1802" s="467" t="s">
        <v>8559</v>
      </c>
      <c r="I1802" s="427">
        <v>0</v>
      </c>
      <c r="J1802" s="423">
        <v>0</v>
      </c>
      <c r="K1802" s="423">
        <v>0</v>
      </c>
      <c r="L1802" s="447">
        <v>0</v>
      </c>
      <c r="M1802" s="427">
        <v>245</v>
      </c>
      <c r="N1802" s="423">
        <v>23</v>
      </c>
      <c r="O1802" s="423">
        <v>17</v>
      </c>
      <c r="P1802" s="447">
        <v>9.6521739130434803</v>
      </c>
    </row>
    <row r="1803" spans="1:16" s="63" customFormat="1" ht="12" x14ac:dyDescent="0.2">
      <c r="A1803" s="427" t="s">
        <v>17964</v>
      </c>
      <c r="B1803" s="423"/>
      <c r="C1803" s="423" t="s">
        <v>249</v>
      </c>
      <c r="D1803" s="423" t="s">
        <v>17039</v>
      </c>
      <c r="E1803" s="427"/>
      <c r="F1803" s="427" t="s">
        <v>17965</v>
      </c>
      <c r="G1803" s="423" t="s">
        <v>201</v>
      </c>
      <c r="H1803" s="467"/>
      <c r="I1803" s="427">
        <v>0</v>
      </c>
      <c r="J1803" s="423">
        <v>0</v>
      </c>
      <c r="K1803" s="423">
        <v>0</v>
      </c>
      <c r="L1803" s="447">
        <v>0</v>
      </c>
      <c r="M1803" s="427">
        <v>0</v>
      </c>
      <c r="N1803" s="423">
        <v>0</v>
      </c>
      <c r="O1803" s="423">
        <v>2</v>
      </c>
      <c r="P1803" s="447">
        <v>0</v>
      </c>
    </row>
    <row r="1804" spans="1:16" s="63" customFormat="1" ht="12" x14ac:dyDescent="0.2">
      <c r="A1804" s="427" t="s">
        <v>11484</v>
      </c>
      <c r="B1804" s="423"/>
      <c r="C1804" s="423" t="s">
        <v>487</v>
      </c>
      <c r="D1804" s="423" t="s">
        <v>18672</v>
      </c>
      <c r="E1804" s="427"/>
      <c r="F1804" s="427" t="s">
        <v>11483</v>
      </c>
      <c r="G1804" s="423" t="s">
        <v>18673</v>
      </c>
      <c r="H1804" s="467" t="s">
        <v>8559</v>
      </c>
      <c r="I1804" s="427">
        <v>0</v>
      </c>
      <c r="J1804" s="423">
        <v>0</v>
      </c>
      <c r="K1804" s="423">
        <v>0</v>
      </c>
      <c r="L1804" s="447">
        <v>0</v>
      </c>
      <c r="M1804" s="427">
        <v>20</v>
      </c>
      <c r="N1804" s="423">
        <v>50</v>
      </c>
      <c r="O1804" s="423">
        <v>35</v>
      </c>
      <c r="P1804" s="447">
        <v>-0.6</v>
      </c>
    </row>
    <row r="1805" spans="1:16" s="63" customFormat="1" ht="12" x14ac:dyDescent="0.2">
      <c r="A1805" s="427" t="s">
        <v>11482</v>
      </c>
      <c r="B1805" s="423"/>
      <c r="C1805" s="423" t="s">
        <v>251</v>
      </c>
      <c r="D1805" s="423"/>
      <c r="E1805" s="427"/>
      <c r="F1805" s="427" t="s">
        <v>11481</v>
      </c>
      <c r="G1805" s="423"/>
      <c r="H1805" s="467" t="s">
        <v>8389</v>
      </c>
      <c r="I1805" s="427">
        <v>0</v>
      </c>
      <c r="J1805" s="423">
        <v>0</v>
      </c>
      <c r="K1805" s="423">
        <v>0</v>
      </c>
      <c r="L1805" s="447">
        <v>0</v>
      </c>
      <c r="M1805" s="427">
        <v>0</v>
      </c>
      <c r="N1805" s="423">
        <v>0</v>
      </c>
      <c r="O1805" s="423">
        <v>0</v>
      </c>
      <c r="P1805" s="447">
        <v>0</v>
      </c>
    </row>
    <row r="1806" spans="1:16" s="63" customFormat="1" ht="12" x14ac:dyDescent="0.2">
      <c r="A1806" s="427" t="s">
        <v>11469</v>
      </c>
      <c r="B1806" s="423"/>
      <c r="C1806" s="423" t="s">
        <v>251</v>
      </c>
      <c r="D1806" s="423" t="s">
        <v>17103</v>
      </c>
      <c r="E1806" s="427"/>
      <c r="F1806" s="427" t="s">
        <v>11468</v>
      </c>
      <c r="G1806" s="423" t="s">
        <v>18146</v>
      </c>
      <c r="H1806" s="467" t="s">
        <v>8559</v>
      </c>
      <c r="I1806" s="427">
        <v>0</v>
      </c>
      <c r="J1806" s="423">
        <v>0</v>
      </c>
      <c r="K1806" s="423">
        <v>0</v>
      </c>
      <c r="L1806" s="447">
        <v>0</v>
      </c>
      <c r="M1806" s="427">
        <v>2</v>
      </c>
      <c r="N1806" s="423">
        <v>5</v>
      </c>
      <c r="O1806" s="423">
        <v>1</v>
      </c>
      <c r="P1806" s="447">
        <v>-0.6</v>
      </c>
    </row>
    <row r="1807" spans="1:16" s="63" customFormat="1" ht="12" x14ac:dyDescent="0.2">
      <c r="A1807" s="427" t="s">
        <v>11461</v>
      </c>
      <c r="B1807" s="423"/>
      <c r="C1807" s="423" t="s">
        <v>253</v>
      </c>
      <c r="D1807" s="423" t="s">
        <v>21764</v>
      </c>
      <c r="E1807" s="427"/>
      <c r="F1807" s="427" t="s">
        <v>11460</v>
      </c>
      <c r="G1807" s="423" t="s">
        <v>19255</v>
      </c>
      <c r="H1807" s="467" t="s">
        <v>8559</v>
      </c>
      <c r="I1807" s="427">
        <v>0</v>
      </c>
      <c r="J1807" s="423">
        <v>0</v>
      </c>
      <c r="K1807" s="423">
        <v>0</v>
      </c>
      <c r="L1807" s="447">
        <v>0</v>
      </c>
      <c r="M1807" s="427">
        <v>85</v>
      </c>
      <c r="N1807" s="423">
        <v>103</v>
      </c>
      <c r="O1807" s="423">
        <v>66</v>
      </c>
      <c r="P1807" s="447">
        <v>-0.17475728155339801</v>
      </c>
    </row>
    <row r="1808" spans="1:16" s="63" customFormat="1" ht="12" x14ac:dyDescent="0.2">
      <c r="A1808" s="427" t="s">
        <v>11455</v>
      </c>
      <c r="B1808" s="423"/>
      <c r="C1808" s="423" t="s">
        <v>254</v>
      </c>
      <c r="D1808" s="423" t="s">
        <v>20602</v>
      </c>
      <c r="E1808" s="427"/>
      <c r="F1808" s="427" t="s">
        <v>11454</v>
      </c>
      <c r="G1808" s="423" t="s">
        <v>19216</v>
      </c>
      <c r="H1808" s="467" t="s">
        <v>8559</v>
      </c>
      <c r="I1808" s="427">
        <v>0</v>
      </c>
      <c r="J1808" s="423">
        <v>2</v>
      </c>
      <c r="K1808" s="423">
        <v>0</v>
      </c>
      <c r="L1808" s="447">
        <v>-1</v>
      </c>
      <c r="M1808" s="427">
        <v>411</v>
      </c>
      <c r="N1808" s="423">
        <v>386</v>
      </c>
      <c r="O1808" s="423">
        <v>401</v>
      </c>
      <c r="P1808" s="447">
        <v>6.4766839378238406E-2</v>
      </c>
    </row>
    <row r="1809" spans="1:16" s="63" customFormat="1" ht="12" x14ac:dyDescent="0.2">
      <c r="A1809" s="427" t="s">
        <v>11453</v>
      </c>
      <c r="B1809" s="423"/>
      <c r="C1809" s="423" t="s">
        <v>14925</v>
      </c>
      <c r="D1809" s="423" t="s">
        <v>19158</v>
      </c>
      <c r="E1809" s="427"/>
      <c r="F1809" s="427" t="s">
        <v>11452</v>
      </c>
      <c r="G1809" s="423" t="s">
        <v>17104</v>
      </c>
      <c r="H1809" s="467" t="s">
        <v>8559</v>
      </c>
      <c r="I1809" s="427">
        <v>0</v>
      </c>
      <c r="J1809" s="423">
        <v>0</v>
      </c>
      <c r="K1809" s="423">
        <v>0</v>
      </c>
      <c r="L1809" s="447">
        <v>0</v>
      </c>
      <c r="M1809" s="427">
        <v>62</v>
      </c>
      <c r="N1809" s="423">
        <v>64</v>
      </c>
      <c r="O1809" s="423">
        <v>28</v>
      </c>
      <c r="P1809" s="447">
        <v>-3.125E-2</v>
      </c>
    </row>
    <row r="1810" spans="1:16" s="63" customFormat="1" ht="12" x14ac:dyDescent="0.2">
      <c r="A1810" s="427" t="s">
        <v>11426</v>
      </c>
      <c r="B1810" s="423"/>
      <c r="C1810" s="423" t="s">
        <v>371</v>
      </c>
      <c r="D1810" s="423" t="s">
        <v>8870</v>
      </c>
      <c r="E1810" s="427"/>
      <c r="F1810" s="427" t="s">
        <v>11425</v>
      </c>
      <c r="G1810" s="423" t="s">
        <v>205</v>
      </c>
      <c r="H1810" s="467" t="s">
        <v>8559</v>
      </c>
      <c r="I1810" s="427">
        <v>0</v>
      </c>
      <c r="J1810" s="423">
        <v>0</v>
      </c>
      <c r="K1810" s="423">
        <v>0</v>
      </c>
      <c r="L1810" s="447">
        <v>0</v>
      </c>
      <c r="M1810" s="427">
        <v>0</v>
      </c>
      <c r="N1810" s="423">
        <v>0</v>
      </c>
      <c r="O1810" s="423">
        <v>0</v>
      </c>
      <c r="P1810" s="447">
        <v>0</v>
      </c>
    </row>
    <row r="1811" spans="1:16" s="63" customFormat="1" ht="12" x14ac:dyDescent="0.2">
      <c r="A1811" s="427" t="s">
        <v>13336</v>
      </c>
      <c r="B1811" s="423"/>
      <c r="C1811" s="423" t="s">
        <v>255</v>
      </c>
      <c r="D1811" s="423" t="s">
        <v>17039</v>
      </c>
      <c r="E1811" s="427"/>
      <c r="F1811" s="427" t="s">
        <v>13335</v>
      </c>
      <c r="G1811" s="423" t="s">
        <v>201</v>
      </c>
      <c r="H1811" s="467" t="s">
        <v>8559</v>
      </c>
      <c r="I1811" s="427">
        <v>0</v>
      </c>
      <c r="J1811" s="423">
        <v>0</v>
      </c>
      <c r="K1811" s="423">
        <v>0</v>
      </c>
      <c r="L1811" s="447">
        <v>0</v>
      </c>
      <c r="M1811" s="427">
        <v>0</v>
      </c>
      <c r="N1811" s="423">
        <v>0</v>
      </c>
      <c r="O1811" s="423">
        <v>0</v>
      </c>
      <c r="P1811" s="447">
        <v>0</v>
      </c>
    </row>
    <row r="1812" spans="1:16" s="63" customFormat="1" ht="12" x14ac:dyDescent="0.2">
      <c r="A1812" s="427" t="s">
        <v>11392</v>
      </c>
      <c r="B1812" s="423"/>
      <c r="C1812" s="423" t="s">
        <v>251</v>
      </c>
      <c r="D1812" s="423" t="s">
        <v>17039</v>
      </c>
      <c r="E1812" s="427"/>
      <c r="F1812" s="427" t="s">
        <v>11391</v>
      </c>
      <c r="G1812" s="423" t="s">
        <v>201</v>
      </c>
      <c r="H1812" s="467" t="s">
        <v>8559</v>
      </c>
      <c r="I1812" s="427">
        <v>0</v>
      </c>
      <c r="J1812" s="423">
        <v>0</v>
      </c>
      <c r="K1812" s="423">
        <v>0</v>
      </c>
      <c r="L1812" s="447">
        <v>0</v>
      </c>
      <c r="M1812" s="427">
        <v>3</v>
      </c>
      <c r="N1812" s="423">
        <v>4</v>
      </c>
      <c r="O1812" s="423">
        <v>3</v>
      </c>
      <c r="P1812" s="447">
        <v>-0.25</v>
      </c>
    </row>
    <row r="1813" spans="1:16" s="63" customFormat="1" ht="12" x14ac:dyDescent="0.2">
      <c r="A1813" s="427" t="s">
        <v>17261</v>
      </c>
      <c r="B1813" s="423"/>
      <c r="C1813" s="423" t="s">
        <v>259</v>
      </c>
      <c r="D1813" s="423"/>
      <c r="E1813" s="427" t="s">
        <v>17262</v>
      </c>
      <c r="F1813" s="427"/>
      <c r="G1813" s="423"/>
      <c r="H1813" s="467" t="s">
        <v>8559</v>
      </c>
      <c r="I1813" s="427">
        <v>0</v>
      </c>
      <c r="J1813" s="423">
        <v>0</v>
      </c>
      <c r="K1813" s="423">
        <v>0</v>
      </c>
      <c r="L1813" s="447">
        <v>0</v>
      </c>
      <c r="M1813" s="427">
        <v>0</v>
      </c>
      <c r="N1813" s="423">
        <v>0</v>
      </c>
      <c r="O1813" s="423">
        <v>0</v>
      </c>
      <c r="P1813" s="447">
        <v>0</v>
      </c>
    </row>
    <row r="1814" spans="1:16" s="63" customFormat="1" ht="12" x14ac:dyDescent="0.2">
      <c r="A1814" s="427" t="s">
        <v>17970</v>
      </c>
      <c r="B1814" s="423"/>
      <c r="C1814" s="423" t="s">
        <v>253</v>
      </c>
      <c r="D1814" s="423" t="s">
        <v>17971</v>
      </c>
      <c r="E1814" s="427"/>
      <c r="F1814" s="427" t="s">
        <v>17972</v>
      </c>
      <c r="G1814" s="423" t="s">
        <v>14121</v>
      </c>
      <c r="H1814" s="467"/>
      <c r="I1814" s="457">
        <v>0</v>
      </c>
      <c r="J1814" s="458">
        <v>0</v>
      </c>
      <c r="K1814" s="458">
        <v>0</v>
      </c>
      <c r="L1814" s="460">
        <v>0</v>
      </c>
      <c r="M1814" s="457">
        <v>3</v>
      </c>
      <c r="N1814" s="458">
        <v>4</v>
      </c>
      <c r="O1814" s="458">
        <v>3</v>
      </c>
      <c r="P1814" s="462">
        <v>-0.25</v>
      </c>
    </row>
    <row r="1815" spans="1:16" s="63" customFormat="1" ht="12" x14ac:dyDescent="0.2">
      <c r="A1815" s="427" t="s">
        <v>11378</v>
      </c>
      <c r="B1815" s="423"/>
      <c r="C1815" s="423" t="s">
        <v>253</v>
      </c>
      <c r="D1815" s="423" t="s">
        <v>17297</v>
      </c>
      <c r="E1815" s="427"/>
      <c r="F1815" s="427" t="s">
        <v>11377</v>
      </c>
      <c r="G1815" s="423" t="s">
        <v>8957</v>
      </c>
      <c r="H1815" s="467" t="s">
        <v>8559</v>
      </c>
      <c r="I1815" s="427">
        <v>0</v>
      </c>
      <c r="J1815" s="423">
        <v>0</v>
      </c>
      <c r="K1815" s="423">
        <v>0</v>
      </c>
      <c r="L1815" s="447">
        <v>0</v>
      </c>
      <c r="M1815" s="427">
        <v>598</v>
      </c>
      <c r="N1815" s="423">
        <v>478</v>
      </c>
      <c r="O1815" s="423">
        <v>305</v>
      </c>
      <c r="P1815" s="447">
        <v>0.251046025104603</v>
      </c>
    </row>
    <row r="1816" spans="1:16" s="63" customFormat="1" ht="12" x14ac:dyDescent="0.2">
      <c r="A1816" s="427" t="s">
        <v>17973</v>
      </c>
      <c r="B1816" s="423"/>
      <c r="C1816" s="423" t="s">
        <v>258</v>
      </c>
      <c r="D1816" s="423"/>
      <c r="E1816" s="427"/>
      <c r="F1816" s="427" t="s">
        <v>17974</v>
      </c>
      <c r="G1816" s="423"/>
      <c r="H1816" s="467"/>
      <c r="I1816" s="427">
        <v>0</v>
      </c>
      <c r="J1816" s="423">
        <v>0</v>
      </c>
      <c r="K1816" s="423">
        <v>0</v>
      </c>
      <c r="L1816" s="447">
        <v>0</v>
      </c>
      <c r="M1816" s="427">
        <v>0</v>
      </c>
      <c r="N1816" s="423">
        <v>0</v>
      </c>
      <c r="O1816" s="423">
        <v>0</v>
      </c>
      <c r="P1816" s="447">
        <v>0</v>
      </c>
    </row>
    <row r="1817" spans="1:16" s="63" customFormat="1" ht="12" x14ac:dyDescent="0.2">
      <c r="A1817" s="427" t="s">
        <v>11361</v>
      </c>
      <c r="B1817" s="423"/>
      <c r="C1817" s="423" t="s">
        <v>262</v>
      </c>
      <c r="D1817" s="423" t="s">
        <v>18665</v>
      </c>
      <c r="E1817" s="427"/>
      <c r="F1817" s="427" t="s">
        <v>11360</v>
      </c>
      <c r="G1817" s="423" t="s">
        <v>19375</v>
      </c>
      <c r="H1817" s="467" t="s">
        <v>8559</v>
      </c>
      <c r="I1817" s="427">
        <v>0</v>
      </c>
      <c r="J1817" s="423">
        <v>0</v>
      </c>
      <c r="K1817" s="423">
        <v>0</v>
      </c>
      <c r="L1817" s="447">
        <v>0</v>
      </c>
      <c r="M1817" s="427">
        <v>3</v>
      </c>
      <c r="N1817" s="423">
        <v>0</v>
      </c>
      <c r="O1817" s="423">
        <v>0</v>
      </c>
      <c r="P1817" s="447">
        <v>0</v>
      </c>
    </row>
    <row r="1818" spans="1:16" s="63" customFormat="1" ht="12" x14ac:dyDescent="0.2">
      <c r="A1818" s="427" t="s">
        <v>11343</v>
      </c>
      <c r="B1818" s="423"/>
      <c r="C1818" s="423" t="s">
        <v>249</v>
      </c>
      <c r="D1818" s="423" t="s">
        <v>17731</v>
      </c>
      <c r="E1818" s="427"/>
      <c r="F1818" s="427" t="s">
        <v>11342</v>
      </c>
      <c r="G1818" s="423" t="s">
        <v>8796</v>
      </c>
      <c r="H1818" s="467" t="s">
        <v>8396</v>
      </c>
      <c r="I1818" s="427">
        <v>0</v>
      </c>
      <c r="J1818" s="423">
        <v>0</v>
      </c>
      <c r="K1818" s="423">
        <v>0</v>
      </c>
      <c r="L1818" s="447">
        <v>0</v>
      </c>
      <c r="M1818" s="427">
        <v>7</v>
      </c>
      <c r="N1818" s="423">
        <v>12</v>
      </c>
      <c r="O1818" s="423">
        <v>10</v>
      </c>
      <c r="P1818" s="447">
        <v>-0.41666666666666702</v>
      </c>
    </row>
    <row r="1819" spans="1:16" s="63" customFormat="1" ht="12" x14ac:dyDescent="0.2">
      <c r="A1819" s="427" t="s">
        <v>11339</v>
      </c>
      <c r="B1819" s="423"/>
      <c r="C1819" s="423" t="s">
        <v>253</v>
      </c>
      <c r="D1819" s="423"/>
      <c r="E1819" s="427"/>
      <c r="F1819" s="427" t="s">
        <v>11338</v>
      </c>
      <c r="G1819" s="423"/>
      <c r="H1819" s="467" t="s">
        <v>8389</v>
      </c>
      <c r="I1819" s="427">
        <v>0</v>
      </c>
      <c r="J1819" s="423">
        <v>0</v>
      </c>
      <c r="K1819" s="423">
        <v>0</v>
      </c>
      <c r="L1819" s="447">
        <v>0</v>
      </c>
      <c r="M1819" s="427">
        <v>0</v>
      </c>
      <c r="N1819" s="423">
        <v>0</v>
      </c>
      <c r="O1819" s="423">
        <v>0</v>
      </c>
      <c r="P1819" s="447">
        <v>0</v>
      </c>
    </row>
    <row r="1820" spans="1:16" s="63" customFormat="1" ht="12" x14ac:dyDescent="0.2">
      <c r="A1820" s="427" t="s">
        <v>11284</v>
      </c>
      <c r="B1820" s="423"/>
      <c r="C1820" s="423" t="s">
        <v>263</v>
      </c>
      <c r="D1820" s="423" t="s">
        <v>8788</v>
      </c>
      <c r="E1820" s="427"/>
      <c r="F1820" s="427" t="s">
        <v>11283</v>
      </c>
      <c r="G1820" s="423" t="s">
        <v>223</v>
      </c>
      <c r="H1820" s="467" t="s">
        <v>8559</v>
      </c>
      <c r="I1820" s="427">
        <v>0</v>
      </c>
      <c r="J1820" s="423">
        <v>0</v>
      </c>
      <c r="K1820" s="423">
        <v>80</v>
      </c>
      <c r="L1820" s="447">
        <v>0</v>
      </c>
      <c r="M1820" s="427">
        <v>0</v>
      </c>
      <c r="N1820" s="423">
        <v>2</v>
      </c>
      <c r="O1820" s="423">
        <v>2</v>
      </c>
      <c r="P1820" s="447">
        <v>-1</v>
      </c>
    </row>
    <row r="1821" spans="1:16" s="63" customFormat="1" ht="12" x14ac:dyDescent="0.2">
      <c r="A1821" s="427" t="s">
        <v>11270</v>
      </c>
      <c r="B1821" s="423"/>
      <c r="C1821" s="423" t="s">
        <v>263</v>
      </c>
      <c r="D1821" s="423" t="s">
        <v>17734</v>
      </c>
      <c r="E1821" s="427"/>
      <c r="F1821" s="427" t="s">
        <v>11269</v>
      </c>
      <c r="G1821" s="423" t="s">
        <v>19449</v>
      </c>
      <c r="H1821" s="467" t="s">
        <v>8559</v>
      </c>
      <c r="I1821" s="427">
        <v>0</v>
      </c>
      <c r="J1821" s="423">
        <v>0</v>
      </c>
      <c r="K1821" s="423">
        <v>0</v>
      </c>
      <c r="L1821" s="447">
        <v>0</v>
      </c>
      <c r="M1821" s="427">
        <v>22</v>
      </c>
      <c r="N1821" s="423">
        <v>25</v>
      </c>
      <c r="O1821" s="423">
        <v>19</v>
      </c>
      <c r="P1821" s="447">
        <v>-0.12</v>
      </c>
    </row>
    <row r="1822" spans="1:16" s="63" customFormat="1" ht="12" x14ac:dyDescent="0.2">
      <c r="A1822" s="427" t="s">
        <v>13407</v>
      </c>
      <c r="B1822" s="423"/>
      <c r="C1822" s="423" t="s">
        <v>14925</v>
      </c>
      <c r="D1822" s="423" t="s">
        <v>13406</v>
      </c>
      <c r="E1822" s="427"/>
      <c r="F1822" s="427" t="s">
        <v>13405</v>
      </c>
      <c r="G1822" s="423" t="s">
        <v>208</v>
      </c>
      <c r="H1822" s="467" t="s">
        <v>8559</v>
      </c>
      <c r="I1822" s="427">
        <v>0</v>
      </c>
      <c r="J1822" s="423">
        <v>0</v>
      </c>
      <c r="K1822" s="423">
        <v>0</v>
      </c>
      <c r="L1822" s="447">
        <v>0</v>
      </c>
      <c r="M1822" s="427">
        <v>2</v>
      </c>
      <c r="N1822" s="423">
        <v>4</v>
      </c>
      <c r="O1822" s="423">
        <v>1</v>
      </c>
      <c r="P1822" s="447">
        <v>-0.5</v>
      </c>
    </row>
    <row r="1823" spans="1:16" s="63" customFormat="1" ht="12" x14ac:dyDescent="0.2">
      <c r="A1823" s="427" t="s">
        <v>11258</v>
      </c>
      <c r="B1823" s="423"/>
      <c r="C1823" s="423" t="s">
        <v>14925</v>
      </c>
      <c r="D1823" s="423" t="s">
        <v>8912</v>
      </c>
      <c r="E1823" s="427"/>
      <c r="F1823" s="427" t="s">
        <v>11257</v>
      </c>
      <c r="G1823" s="423" t="s">
        <v>206</v>
      </c>
      <c r="H1823" s="467" t="s">
        <v>8559</v>
      </c>
      <c r="I1823" s="427">
        <v>0</v>
      </c>
      <c r="J1823" s="423">
        <v>0</v>
      </c>
      <c r="K1823" s="423">
        <v>0</v>
      </c>
      <c r="L1823" s="447">
        <v>0</v>
      </c>
      <c r="M1823" s="427">
        <v>21</v>
      </c>
      <c r="N1823" s="423">
        <v>21</v>
      </c>
      <c r="O1823" s="423">
        <v>13</v>
      </c>
      <c r="P1823" s="447">
        <v>0</v>
      </c>
    </row>
    <row r="1824" spans="1:16" s="63" customFormat="1" ht="12" x14ac:dyDescent="0.2">
      <c r="A1824" s="427" t="s">
        <v>14296</v>
      </c>
      <c r="B1824" s="423"/>
      <c r="C1824" s="423" t="s">
        <v>252</v>
      </c>
      <c r="D1824" s="423" t="s">
        <v>17735</v>
      </c>
      <c r="E1824" s="427"/>
      <c r="F1824" s="427" t="s">
        <v>14295</v>
      </c>
      <c r="G1824" s="423" t="s">
        <v>18204</v>
      </c>
      <c r="H1824" s="467" t="s">
        <v>8559</v>
      </c>
      <c r="I1824" s="427">
        <v>0</v>
      </c>
      <c r="J1824" s="423">
        <v>0</v>
      </c>
      <c r="K1824" s="423">
        <v>1</v>
      </c>
      <c r="L1824" s="447">
        <v>0</v>
      </c>
      <c r="M1824" s="427">
        <v>223</v>
      </c>
      <c r="N1824" s="423">
        <v>246</v>
      </c>
      <c r="O1824" s="423">
        <v>209</v>
      </c>
      <c r="P1824" s="447">
        <v>-9.3495934959349603E-2</v>
      </c>
    </row>
    <row r="1825" spans="1:16" s="63" customFormat="1" ht="12" x14ac:dyDescent="0.2">
      <c r="A1825" s="427" t="s">
        <v>11240</v>
      </c>
      <c r="B1825" s="423"/>
      <c r="C1825" s="423" t="s">
        <v>14925</v>
      </c>
      <c r="D1825" s="423" t="s">
        <v>18406</v>
      </c>
      <c r="E1825" s="427"/>
      <c r="F1825" s="427" t="s">
        <v>11239</v>
      </c>
      <c r="G1825" s="423" t="s">
        <v>19453</v>
      </c>
      <c r="H1825" s="467" t="s">
        <v>8396</v>
      </c>
      <c r="I1825" s="427">
        <v>0</v>
      </c>
      <c r="J1825" s="423">
        <v>0</v>
      </c>
      <c r="K1825" s="423">
        <v>0</v>
      </c>
      <c r="L1825" s="447">
        <v>0</v>
      </c>
      <c r="M1825" s="427">
        <v>6</v>
      </c>
      <c r="N1825" s="423">
        <v>8</v>
      </c>
      <c r="O1825" s="423">
        <v>5</v>
      </c>
      <c r="P1825" s="447">
        <v>-0.25</v>
      </c>
    </row>
    <row r="1826" spans="1:16" s="63" customFormat="1" ht="12" x14ac:dyDescent="0.2">
      <c r="A1826" s="427" t="s">
        <v>14445</v>
      </c>
      <c r="B1826" s="423"/>
      <c r="C1826" s="423" t="s">
        <v>251</v>
      </c>
      <c r="D1826" s="423" t="s">
        <v>9185</v>
      </c>
      <c r="E1826" s="427"/>
      <c r="F1826" s="427" t="s">
        <v>14444</v>
      </c>
      <c r="G1826" s="423" t="s">
        <v>9183</v>
      </c>
      <c r="H1826" s="467" t="s">
        <v>8559</v>
      </c>
      <c r="I1826" s="427">
        <v>0</v>
      </c>
      <c r="J1826" s="423">
        <v>0</v>
      </c>
      <c r="K1826" s="423">
        <v>1</v>
      </c>
      <c r="L1826" s="447">
        <v>0</v>
      </c>
      <c r="M1826" s="427">
        <v>284</v>
      </c>
      <c r="N1826" s="423">
        <v>289</v>
      </c>
      <c r="O1826" s="423">
        <v>236</v>
      </c>
      <c r="P1826" s="447">
        <v>-1.7301038062283801E-2</v>
      </c>
    </row>
    <row r="1827" spans="1:16" s="63" customFormat="1" ht="12" x14ac:dyDescent="0.2">
      <c r="A1827" s="427" t="s">
        <v>11206</v>
      </c>
      <c r="B1827" s="423"/>
      <c r="C1827" s="423" t="s">
        <v>14925</v>
      </c>
      <c r="D1827" s="423" t="s">
        <v>8788</v>
      </c>
      <c r="E1827" s="427"/>
      <c r="F1827" s="427" t="s">
        <v>11205</v>
      </c>
      <c r="G1827" s="423" t="s">
        <v>223</v>
      </c>
      <c r="H1827" s="467" t="s">
        <v>8396</v>
      </c>
      <c r="I1827" s="427">
        <v>0</v>
      </c>
      <c r="J1827" s="423">
        <v>0</v>
      </c>
      <c r="K1827" s="423">
        <v>0</v>
      </c>
      <c r="L1827" s="447">
        <v>0</v>
      </c>
      <c r="M1827" s="427">
        <v>6</v>
      </c>
      <c r="N1827" s="423">
        <v>9</v>
      </c>
      <c r="O1827" s="423">
        <v>5</v>
      </c>
      <c r="P1827" s="447">
        <v>-0.33333333333333298</v>
      </c>
    </row>
    <row r="1828" spans="1:16" s="63" customFormat="1" ht="12" x14ac:dyDescent="0.2">
      <c r="A1828" s="427" t="s">
        <v>14060</v>
      </c>
      <c r="B1828" s="423"/>
      <c r="C1828" s="423" t="s">
        <v>371</v>
      </c>
      <c r="D1828" s="423" t="s">
        <v>20403</v>
      </c>
      <c r="E1828" s="427"/>
      <c r="F1828" s="427" t="s">
        <v>14059</v>
      </c>
      <c r="G1828" s="423" t="s">
        <v>17104</v>
      </c>
      <c r="H1828" s="467" t="s">
        <v>8559</v>
      </c>
      <c r="I1828" s="427">
        <v>0</v>
      </c>
      <c r="J1828" s="423">
        <v>0</v>
      </c>
      <c r="K1828" s="423">
        <v>0</v>
      </c>
      <c r="L1828" s="447">
        <v>0</v>
      </c>
      <c r="M1828" s="427">
        <v>10</v>
      </c>
      <c r="N1828" s="423">
        <v>5</v>
      </c>
      <c r="O1828" s="423">
        <v>1</v>
      </c>
      <c r="P1828" s="447">
        <v>1</v>
      </c>
    </row>
    <row r="1829" spans="1:16" s="63" customFormat="1" ht="12" x14ac:dyDescent="0.2">
      <c r="A1829" s="427" t="s">
        <v>11144</v>
      </c>
      <c r="B1829" s="423"/>
      <c r="C1829" s="423" t="s">
        <v>249</v>
      </c>
      <c r="D1829" s="423" t="s">
        <v>15224</v>
      </c>
      <c r="E1829" s="427"/>
      <c r="F1829" s="427" t="s">
        <v>11143</v>
      </c>
      <c r="G1829" s="423" t="s">
        <v>200</v>
      </c>
      <c r="H1829" s="467" t="s">
        <v>8559</v>
      </c>
      <c r="I1829" s="427">
        <v>0</v>
      </c>
      <c r="J1829" s="423">
        <v>0</v>
      </c>
      <c r="K1829" s="423">
        <v>0</v>
      </c>
      <c r="L1829" s="447">
        <v>0</v>
      </c>
      <c r="M1829" s="427">
        <v>2</v>
      </c>
      <c r="N1829" s="423">
        <v>8</v>
      </c>
      <c r="O1829" s="423">
        <v>2</v>
      </c>
      <c r="P1829" s="447">
        <v>-0.75</v>
      </c>
    </row>
    <row r="1830" spans="1:16" s="63" customFormat="1" ht="12" x14ac:dyDescent="0.2">
      <c r="A1830" s="427" t="s">
        <v>11124</v>
      </c>
      <c r="B1830" s="423"/>
      <c r="C1830" s="423" t="s">
        <v>14925</v>
      </c>
      <c r="D1830" s="423"/>
      <c r="E1830" s="427"/>
      <c r="F1830" s="427" t="s">
        <v>11123</v>
      </c>
      <c r="G1830" s="423"/>
      <c r="H1830" s="467" t="s">
        <v>8389</v>
      </c>
      <c r="I1830" s="427">
        <v>0</v>
      </c>
      <c r="J1830" s="423">
        <v>0</v>
      </c>
      <c r="K1830" s="423">
        <v>0</v>
      </c>
      <c r="L1830" s="447">
        <v>0</v>
      </c>
      <c r="M1830" s="427">
        <v>0</v>
      </c>
      <c r="N1830" s="423">
        <v>0</v>
      </c>
      <c r="O1830" s="423">
        <v>0</v>
      </c>
      <c r="P1830" s="447">
        <v>0</v>
      </c>
    </row>
    <row r="1831" spans="1:16" s="63" customFormat="1" ht="12" x14ac:dyDescent="0.2">
      <c r="A1831" s="427" t="s">
        <v>17697</v>
      </c>
      <c r="B1831" s="423"/>
      <c r="C1831" s="423" t="s">
        <v>253</v>
      </c>
      <c r="D1831" s="423" t="s">
        <v>17850</v>
      </c>
      <c r="E1831" s="427" t="s">
        <v>10303</v>
      </c>
      <c r="F1831" s="427"/>
      <c r="G1831" s="423" t="s">
        <v>18175</v>
      </c>
      <c r="H1831" s="467" t="s">
        <v>8559</v>
      </c>
      <c r="I1831" s="427">
        <v>0</v>
      </c>
      <c r="J1831" s="423">
        <v>1</v>
      </c>
      <c r="K1831" s="423">
        <v>2</v>
      </c>
      <c r="L1831" s="447">
        <v>-1</v>
      </c>
      <c r="M1831" s="427">
        <v>46</v>
      </c>
      <c r="N1831" s="423">
        <v>40</v>
      </c>
      <c r="O1831" s="423">
        <v>5</v>
      </c>
      <c r="P1831" s="447">
        <v>0.15</v>
      </c>
    </row>
    <row r="1832" spans="1:16" s="63" customFormat="1" ht="12" x14ac:dyDescent="0.2">
      <c r="A1832" s="427" t="s">
        <v>11114</v>
      </c>
      <c r="B1832" s="423"/>
      <c r="C1832" s="423" t="s">
        <v>372</v>
      </c>
      <c r="D1832" s="423" t="s">
        <v>8788</v>
      </c>
      <c r="E1832" s="427"/>
      <c r="F1832" s="427" t="s">
        <v>11113</v>
      </c>
      <c r="G1832" s="423" t="s">
        <v>223</v>
      </c>
      <c r="H1832" s="467" t="s">
        <v>8396</v>
      </c>
      <c r="I1832" s="427">
        <v>0</v>
      </c>
      <c r="J1832" s="423">
        <v>0</v>
      </c>
      <c r="K1832" s="423">
        <v>0</v>
      </c>
      <c r="L1832" s="447">
        <v>0</v>
      </c>
      <c r="M1832" s="427">
        <v>24</v>
      </c>
      <c r="N1832" s="423">
        <v>11</v>
      </c>
      <c r="O1832" s="423">
        <v>16</v>
      </c>
      <c r="P1832" s="447">
        <v>1.1818181818181801</v>
      </c>
    </row>
    <row r="1833" spans="1:16" s="63" customFormat="1" ht="12" x14ac:dyDescent="0.2">
      <c r="A1833" s="427" t="s">
        <v>17985</v>
      </c>
      <c r="B1833" s="423"/>
      <c r="C1833" s="423" t="s">
        <v>258</v>
      </c>
      <c r="D1833" s="423"/>
      <c r="E1833" s="427"/>
      <c r="F1833" s="427" t="s">
        <v>17986</v>
      </c>
      <c r="G1833" s="423"/>
      <c r="H1833" s="467"/>
      <c r="I1833" s="427">
        <v>0</v>
      </c>
      <c r="J1833" s="423">
        <v>0</v>
      </c>
      <c r="K1833" s="423">
        <v>0</v>
      </c>
      <c r="L1833" s="447">
        <v>0</v>
      </c>
      <c r="M1833" s="427">
        <v>0</v>
      </c>
      <c r="N1833" s="423">
        <v>0</v>
      </c>
      <c r="O1833" s="423">
        <v>0</v>
      </c>
      <c r="P1833" s="447">
        <v>0</v>
      </c>
    </row>
    <row r="1834" spans="1:16" s="63" customFormat="1" ht="12" x14ac:dyDescent="0.2">
      <c r="A1834" s="427" t="s">
        <v>11080</v>
      </c>
      <c r="B1834" s="423"/>
      <c r="C1834" s="423" t="s">
        <v>14925</v>
      </c>
      <c r="D1834" s="423"/>
      <c r="E1834" s="427"/>
      <c r="F1834" s="427" t="s">
        <v>11079</v>
      </c>
      <c r="G1834" s="423"/>
      <c r="H1834" s="467" t="s">
        <v>8396</v>
      </c>
      <c r="I1834" s="427">
        <v>0</v>
      </c>
      <c r="J1834" s="423">
        <v>0</v>
      </c>
      <c r="K1834" s="423">
        <v>0</v>
      </c>
      <c r="L1834" s="447">
        <v>0</v>
      </c>
      <c r="M1834" s="427">
        <v>0</v>
      </c>
      <c r="N1834" s="423">
        <v>0</v>
      </c>
      <c r="O1834" s="423">
        <v>0</v>
      </c>
      <c r="P1834" s="447">
        <v>0</v>
      </c>
    </row>
    <row r="1835" spans="1:16" s="63" customFormat="1" ht="12" x14ac:dyDescent="0.2">
      <c r="A1835" s="427" t="s">
        <v>11066</v>
      </c>
      <c r="B1835" s="423"/>
      <c r="C1835" s="423" t="s">
        <v>372</v>
      </c>
      <c r="D1835" s="423" t="s">
        <v>20012</v>
      </c>
      <c r="E1835" s="427"/>
      <c r="F1835" s="427" t="s">
        <v>11065</v>
      </c>
      <c r="G1835" s="423" t="s">
        <v>19485</v>
      </c>
      <c r="H1835" s="467" t="s">
        <v>8559</v>
      </c>
      <c r="I1835" s="427">
        <v>0</v>
      </c>
      <c r="J1835" s="423">
        <v>14</v>
      </c>
      <c r="K1835" s="423">
        <v>0</v>
      </c>
      <c r="L1835" s="447">
        <v>-1</v>
      </c>
      <c r="M1835" s="427">
        <v>90</v>
      </c>
      <c r="N1835" s="423">
        <v>113</v>
      </c>
      <c r="O1835" s="423">
        <v>86</v>
      </c>
      <c r="P1835" s="447">
        <v>-0.20353982300885001</v>
      </c>
    </row>
    <row r="1836" spans="1:16" s="63" customFormat="1" ht="12" x14ac:dyDescent="0.2">
      <c r="A1836" s="427" t="s">
        <v>11064</v>
      </c>
      <c r="B1836" s="423"/>
      <c r="C1836" s="423" t="s">
        <v>14925</v>
      </c>
      <c r="D1836" s="423" t="s">
        <v>20409</v>
      </c>
      <c r="E1836" s="427"/>
      <c r="F1836" s="427" t="s">
        <v>11063</v>
      </c>
      <c r="G1836" s="423" t="s">
        <v>8796</v>
      </c>
      <c r="H1836" s="467" t="s">
        <v>8559</v>
      </c>
      <c r="I1836" s="427">
        <v>0</v>
      </c>
      <c r="J1836" s="423">
        <v>23</v>
      </c>
      <c r="K1836" s="423">
        <v>22</v>
      </c>
      <c r="L1836" s="447">
        <v>-1</v>
      </c>
      <c r="M1836" s="427">
        <v>143</v>
      </c>
      <c r="N1836" s="423">
        <v>139</v>
      </c>
      <c r="O1836" s="423">
        <v>93</v>
      </c>
      <c r="P1836" s="447">
        <v>2.8776978417266199E-2</v>
      </c>
    </row>
    <row r="1837" spans="1:16" s="63" customFormat="1" ht="12" x14ac:dyDescent="0.2">
      <c r="A1837" s="427" t="s">
        <v>11046</v>
      </c>
      <c r="B1837" s="423"/>
      <c r="C1837" s="423" t="s">
        <v>251</v>
      </c>
      <c r="D1837" s="423" t="s">
        <v>18765</v>
      </c>
      <c r="E1837" s="427"/>
      <c r="F1837" s="427" t="s">
        <v>11045</v>
      </c>
      <c r="G1837" s="423" t="s">
        <v>17107</v>
      </c>
      <c r="H1837" s="467" t="s">
        <v>8559</v>
      </c>
      <c r="I1837" s="427">
        <v>0</v>
      </c>
      <c r="J1837" s="423">
        <v>0</v>
      </c>
      <c r="K1837" s="423">
        <v>0</v>
      </c>
      <c r="L1837" s="447">
        <v>0</v>
      </c>
      <c r="M1837" s="427">
        <v>9</v>
      </c>
      <c r="N1837" s="423">
        <v>7</v>
      </c>
      <c r="O1837" s="423">
        <v>12</v>
      </c>
      <c r="P1837" s="447">
        <v>0.28571428571428598</v>
      </c>
    </row>
    <row r="1838" spans="1:16" s="63" customFormat="1" ht="12" x14ac:dyDescent="0.2">
      <c r="A1838" s="427" t="s">
        <v>11025</v>
      </c>
      <c r="B1838" s="423"/>
      <c r="C1838" s="423" t="s">
        <v>262</v>
      </c>
      <c r="D1838" s="423" t="s">
        <v>17647</v>
      </c>
      <c r="E1838" s="427"/>
      <c r="F1838" s="427" t="s">
        <v>11024</v>
      </c>
      <c r="G1838" s="423" t="s">
        <v>18398</v>
      </c>
      <c r="H1838" s="467" t="s">
        <v>8559</v>
      </c>
      <c r="I1838" s="427">
        <v>0</v>
      </c>
      <c r="J1838" s="423">
        <v>0</v>
      </c>
      <c r="K1838" s="423">
        <v>0</v>
      </c>
      <c r="L1838" s="447">
        <v>0</v>
      </c>
      <c r="M1838" s="427">
        <v>6</v>
      </c>
      <c r="N1838" s="423">
        <v>12</v>
      </c>
      <c r="O1838" s="423">
        <v>3</v>
      </c>
      <c r="P1838" s="447">
        <v>-0.5</v>
      </c>
    </row>
    <row r="1839" spans="1:16" s="63" customFormat="1" ht="12" x14ac:dyDescent="0.2">
      <c r="A1839" s="427" t="s">
        <v>11021</v>
      </c>
      <c r="B1839" s="423"/>
      <c r="C1839" s="423" t="s">
        <v>255</v>
      </c>
      <c r="D1839" s="423" t="s">
        <v>8912</v>
      </c>
      <c r="E1839" s="427"/>
      <c r="F1839" s="427" t="s">
        <v>11020</v>
      </c>
      <c r="G1839" s="423" t="s">
        <v>206</v>
      </c>
      <c r="H1839" s="467" t="s">
        <v>8559</v>
      </c>
      <c r="I1839" s="427">
        <v>0</v>
      </c>
      <c r="J1839" s="423">
        <v>2</v>
      </c>
      <c r="K1839" s="423">
        <v>29</v>
      </c>
      <c r="L1839" s="447">
        <v>-1</v>
      </c>
      <c r="M1839" s="427">
        <v>20</v>
      </c>
      <c r="N1839" s="423">
        <v>28</v>
      </c>
      <c r="O1839" s="423">
        <v>19</v>
      </c>
      <c r="P1839" s="447">
        <v>-0.28571428571428598</v>
      </c>
    </row>
    <row r="1840" spans="1:16" s="63" customFormat="1" ht="12" x14ac:dyDescent="0.2">
      <c r="A1840" s="427" t="s">
        <v>11009</v>
      </c>
      <c r="B1840" s="423"/>
      <c r="C1840" s="423" t="s">
        <v>254</v>
      </c>
      <c r="D1840" s="423" t="s">
        <v>17987</v>
      </c>
      <c r="E1840" s="427"/>
      <c r="F1840" s="427" t="s">
        <v>11008</v>
      </c>
      <c r="G1840" s="423" t="s">
        <v>19493</v>
      </c>
      <c r="H1840" s="467" t="s">
        <v>8559</v>
      </c>
      <c r="I1840" s="427">
        <v>0</v>
      </c>
      <c r="J1840" s="423">
        <v>0</v>
      </c>
      <c r="K1840" s="423">
        <v>0</v>
      </c>
      <c r="L1840" s="447">
        <v>0</v>
      </c>
      <c r="M1840" s="427">
        <v>9</v>
      </c>
      <c r="N1840" s="423">
        <v>17</v>
      </c>
      <c r="O1840" s="423">
        <v>6</v>
      </c>
      <c r="P1840" s="447">
        <v>-0.47058823529411797</v>
      </c>
    </row>
    <row r="1841" spans="1:16" s="63" customFormat="1" ht="12" x14ac:dyDescent="0.2">
      <c r="A1841" s="427" t="s">
        <v>10993</v>
      </c>
      <c r="B1841" s="423"/>
      <c r="C1841" s="423" t="s">
        <v>262</v>
      </c>
      <c r="D1841" s="423" t="s">
        <v>21155</v>
      </c>
      <c r="E1841" s="427"/>
      <c r="F1841" s="427" t="s">
        <v>10992</v>
      </c>
      <c r="G1841" s="423" t="s">
        <v>8858</v>
      </c>
      <c r="H1841" s="467" t="s">
        <v>8559</v>
      </c>
      <c r="I1841" s="427">
        <v>0</v>
      </c>
      <c r="J1841" s="423">
        <v>0</v>
      </c>
      <c r="K1841" s="423">
        <v>0</v>
      </c>
      <c r="L1841" s="447">
        <v>0</v>
      </c>
      <c r="M1841" s="427">
        <v>23</v>
      </c>
      <c r="N1841" s="423">
        <v>27</v>
      </c>
      <c r="O1841" s="423">
        <v>15</v>
      </c>
      <c r="P1841" s="447">
        <v>-0.148148148148148</v>
      </c>
    </row>
    <row r="1842" spans="1:16" s="63" customFormat="1" ht="12" x14ac:dyDescent="0.2">
      <c r="A1842" s="427" t="s">
        <v>13762</v>
      </c>
      <c r="B1842" s="423"/>
      <c r="C1842" s="423" t="s">
        <v>257</v>
      </c>
      <c r="D1842" s="423" t="s">
        <v>17200</v>
      </c>
      <c r="E1842" s="427"/>
      <c r="F1842" s="427" t="s">
        <v>13761</v>
      </c>
      <c r="G1842" s="423" t="s">
        <v>18151</v>
      </c>
      <c r="H1842" s="467" t="s">
        <v>8559</v>
      </c>
      <c r="I1842" s="427">
        <v>0</v>
      </c>
      <c r="J1842" s="423">
        <v>0</v>
      </c>
      <c r="K1842" s="423">
        <v>0</v>
      </c>
      <c r="L1842" s="447">
        <v>0</v>
      </c>
      <c r="M1842" s="427">
        <v>16</v>
      </c>
      <c r="N1842" s="423">
        <v>22</v>
      </c>
      <c r="O1842" s="423">
        <v>14</v>
      </c>
      <c r="P1842" s="447">
        <v>-0.27272727272727298</v>
      </c>
    </row>
    <row r="1843" spans="1:16" s="63" customFormat="1" ht="12" x14ac:dyDescent="0.2">
      <c r="A1843" s="427" t="s">
        <v>13483</v>
      </c>
      <c r="B1843" s="423"/>
      <c r="C1843" s="423" t="s">
        <v>254</v>
      </c>
      <c r="D1843" s="423" t="s">
        <v>17871</v>
      </c>
      <c r="E1843" s="427"/>
      <c r="F1843" s="427" t="s">
        <v>13482</v>
      </c>
      <c r="G1843" s="423" t="s">
        <v>17872</v>
      </c>
      <c r="H1843" s="467" t="s">
        <v>8559</v>
      </c>
      <c r="I1843" s="427">
        <v>0</v>
      </c>
      <c r="J1843" s="423">
        <v>12</v>
      </c>
      <c r="K1843" s="423">
        <v>0</v>
      </c>
      <c r="L1843" s="447">
        <v>-1</v>
      </c>
      <c r="M1843" s="427">
        <v>3</v>
      </c>
      <c r="N1843" s="423">
        <v>5</v>
      </c>
      <c r="O1843" s="423">
        <v>3</v>
      </c>
      <c r="P1843" s="447">
        <v>-0.4</v>
      </c>
    </row>
    <row r="1844" spans="1:16" s="63" customFormat="1" ht="12" x14ac:dyDescent="0.2">
      <c r="A1844" s="427" t="s">
        <v>17993</v>
      </c>
      <c r="B1844" s="423"/>
      <c r="C1844" s="423" t="s">
        <v>254</v>
      </c>
      <c r="D1844" s="423" t="s">
        <v>17044</v>
      </c>
      <c r="E1844" s="427"/>
      <c r="F1844" s="427" t="s">
        <v>17994</v>
      </c>
      <c r="G1844" s="423" t="s">
        <v>201</v>
      </c>
      <c r="H1844" s="467"/>
      <c r="I1844" s="427">
        <v>0</v>
      </c>
      <c r="J1844" s="423">
        <v>0</v>
      </c>
      <c r="K1844" s="423">
        <v>0</v>
      </c>
      <c r="L1844" s="447">
        <v>0</v>
      </c>
      <c r="M1844" s="427">
        <v>6</v>
      </c>
      <c r="N1844" s="423">
        <v>8</v>
      </c>
      <c r="O1844" s="423">
        <v>6</v>
      </c>
      <c r="P1844" s="447">
        <v>-0.25</v>
      </c>
    </row>
    <row r="1845" spans="1:16" s="63" customFormat="1" ht="12" x14ac:dyDescent="0.2">
      <c r="A1845" s="427" t="s">
        <v>10908</v>
      </c>
      <c r="B1845" s="423"/>
      <c r="C1845" s="423" t="s">
        <v>253</v>
      </c>
      <c r="D1845" s="423"/>
      <c r="E1845" s="427"/>
      <c r="F1845" s="427" t="s">
        <v>10907</v>
      </c>
      <c r="G1845" s="423"/>
      <c r="H1845" s="467" t="s">
        <v>8389</v>
      </c>
      <c r="I1845" s="427">
        <v>0</v>
      </c>
      <c r="J1845" s="423">
        <v>0</v>
      </c>
      <c r="K1845" s="423">
        <v>0</v>
      </c>
      <c r="L1845" s="447">
        <v>0</v>
      </c>
      <c r="M1845" s="427">
        <v>0</v>
      </c>
      <c r="N1845" s="423">
        <v>0</v>
      </c>
      <c r="O1845" s="423">
        <v>0</v>
      </c>
      <c r="P1845" s="447">
        <v>0</v>
      </c>
    </row>
    <row r="1846" spans="1:16" s="63" customFormat="1" ht="12" x14ac:dyDescent="0.2">
      <c r="A1846" s="427" t="s">
        <v>10900</v>
      </c>
      <c r="B1846" s="423"/>
      <c r="C1846" s="423" t="s">
        <v>14925</v>
      </c>
      <c r="D1846" s="423" t="s">
        <v>9089</v>
      </c>
      <c r="E1846" s="427"/>
      <c r="F1846" s="427" t="s">
        <v>10899</v>
      </c>
      <c r="G1846" s="423" t="s">
        <v>208</v>
      </c>
      <c r="H1846" s="467" t="s">
        <v>8559</v>
      </c>
      <c r="I1846" s="427">
        <v>0</v>
      </c>
      <c r="J1846" s="423">
        <v>0</v>
      </c>
      <c r="K1846" s="423">
        <v>0</v>
      </c>
      <c r="L1846" s="447">
        <v>0</v>
      </c>
      <c r="M1846" s="427">
        <v>42</v>
      </c>
      <c r="N1846" s="423">
        <v>51</v>
      </c>
      <c r="O1846" s="423">
        <v>22</v>
      </c>
      <c r="P1846" s="447">
        <v>-0.17647058823529399</v>
      </c>
    </row>
    <row r="1847" spans="1:16" s="63" customFormat="1" ht="12" x14ac:dyDescent="0.2">
      <c r="A1847" s="427" t="s">
        <v>10839</v>
      </c>
      <c r="B1847" s="423"/>
      <c r="C1847" s="423" t="s">
        <v>254</v>
      </c>
      <c r="D1847" s="423" t="s">
        <v>19106</v>
      </c>
      <c r="E1847" s="427"/>
      <c r="F1847" s="427" t="s">
        <v>10838</v>
      </c>
      <c r="G1847" s="423" t="s">
        <v>18141</v>
      </c>
      <c r="H1847" s="467" t="s">
        <v>8559</v>
      </c>
      <c r="I1847" s="427">
        <v>0</v>
      </c>
      <c r="J1847" s="423">
        <v>0</v>
      </c>
      <c r="K1847" s="423">
        <v>0</v>
      </c>
      <c r="L1847" s="447">
        <v>0</v>
      </c>
      <c r="M1847" s="427">
        <v>11</v>
      </c>
      <c r="N1847" s="423">
        <v>14</v>
      </c>
      <c r="O1847" s="423">
        <v>1</v>
      </c>
      <c r="P1847" s="447">
        <v>-0.214285714285714</v>
      </c>
    </row>
    <row r="1848" spans="1:16" s="63" customFormat="1" ht="12" x14ac:dyDescent="0.2">
      <c r="A1848" s="427" t="s">
        <v>10835</v>
      </c>
      <c r="B1848" s="423"/>
      <c r="C1848" s="423" t="s">
        <v>14925</v>
      </c>
      <c r="D1848" s="423"/>
      <c r="E1848" s="427"/>
      <c r="F1848" s="427" t="s">
        <v>10834</v>
      </c>
      <c r="G1848" s="423"/>
      <c r="H1848" s="467" t="s">
        <v>8389</v>
      </c>
      <c r="I1848" s="427">
        <v>0</v>
      </c>
      <c r="J1848" s="423">
        <v>0</v>
      </c>
      <c r="K1848" s="423">
        <v>0</v>
      </c>
      <c r="L1848" s="447">
        <v>0</v>
      </c>
      <c r="M1848" s="427">
        <v>0</v>
      </c>
      <c r="N1848" s="423">
        <v>0</v>
      </c>
      <c r="O1848" s="423">
        <v>0</v>
      </c>
      <c r="P1848" s="447">
        <v>0</v>
      </c>
    </row>
    <row r="1849" spans="1:16" s="63" customFormat="1" ht="12" x14ac:dyDescent="0.2">
      <c r="A1849" s="427" t="s">
        <v>10821</v>
      </c>
      <c r="B1849" s="423"/>
      <c r="C1849" s="423" t="s">
        <v>14925</v>
      </c>
      <c r="D1849" s="423" t="s">
        <v>17039</v>
      </c>
      <c r="E1849" s="427"/>
      <c r="F1849" s="427" t="s">
        <v>10820</v>
      </c>
      <c r="G1849" s="423" t="s">
        <v>201</v>
      </c>
      <c r="H1849" s="467" t="s">
        <v>8396</v>
      </c>
      <c r="I1849" s="427">
        <v>0</v>
      </c>
      <c r="J1849" s="423">
        <v>0</v>
      </c>
      <c r="K1849" s="423">
        <v>0</v>
      </c>
      <c r="L1849" s="447">
        <v>0</v>
      </c>
      <c r="M1849" s="427">
        <v>0</v>
      </c>
      <c r="N1849" s="423">
        <v>0</v>
      </c>
      <c r="O1849" s="423">
        <v>2</v>
      </c>
      <c r="P1849" s="447">
        <v>0</v>
      </c>
    </row>
    <row r="1850" spans="1:16" s="63" customFormat="1" ht="12" x14ac:dyDescent="0.2">
      <c r="A1850" s="427" t="s">
        <v>10815</v>
      </c>
      <c r="B1850" s="423"/>
      <c r="C1850" s="423" t="s">
        <v>253</v>
      </c>
      <c r="D1850" s="423" t="s">
        <v>18808</v>
      </c>
      <c r="E1850" s="427"/>
      <c r="F1850" s="427" t="s">
        <v>10814</v>
      </c>
      <c r="G1850" s="423" t="s">
        <v>18809</v>
      </c>
      <c r="H1850" s="467" t="s">
        <v>8559</v>
      </c>
      <c r="I1850" s="427">
        <v>0</v>
      </c>
      <c r="J1850" s="423">
        <v>7</v>
      </c>
      <c r="K1850" s="423">
        <v>7</v>
      </c>
      <c r="L1850" s="447">
        <v>-1</v>
      </c>
      <c r="M1850" s="427">
        <v>18</v>
      </c>
      <c r="N1850" s="423">
        <v>36</v>
      </c>
      <c r="O1850" s="423">
        <v>20</v>
      </c>
      <c r="P1850" s="447">
        <v>-0.5</v>
      </c>
    </row>
    <row r="1851" spans="1:16" s="63" customFormat="1" ht="12" x14ac:dyDescent="0.2">
      <c r="A1851" s="427" t="s">
        <v>10804</v>
      </c>
      <c r="B1851" s="423"/>
      <c r="C1851" s="423" t="s">
        <v>254</v>
      </c>
      <c r="D1851" s="423" t="s">
        <v>17056</v>
      </c>
      <c r="E1851" s="427"/>
      <c r="F1851" s="427" t="s">
        <v>10803</v>
      </c>
      <c r="G1851" s="423" t="s">
        <v>8796</v>
      </c>
      <c r="H1851" s="467" t="s">
        <v>8396</v>
      </c>
      <c r="I1851" s="427">
        <v>0</v>
      </c>
      <c r="J1851" s="423">
        <v>0</v>
      </c>
      <c r="K1851" s="423">
        <v>0</v>
      </c>
      <c r="L1851" s="447">
        <v>0</v>
      </c>
      <c r="M1851" s="427">
        <v>3</v>
      </c>
      <c r="N1851" s="423">
        <v>4</v>
      </c>
      <c r="O1851" s="423">
        <v>3</v>
      </c>
      <c r="P1851" s="447">
        <v>-0.25</v>
      </c>
    </row>
    <row r="1852" spans="1:16" s="63" customFormat="1" ht="12" x14ac:dyDescent="0.2">
      <c r="A1852" s="427" t="s">
        <v>10762</v>
      </c>
      <c r="B1852" s="423"/>
      <c r="C1852" s="423" t="s">
        <v>249</v>
      </c>
      <c r="D1852" s="423"/>
      <c r="E1852" s="427"/>
      <c r="F1852" s="427" t="s">
        <v>10761</v>
      </c>
      <c r="G1852" s="423"/>
      <c r="H1852" s="467" t="s">
        <v>8396</v>
      </c>
      <c r="I1852" s="427">
        <v>0</v>
      </c>
      <c r="J1852" s="423">
        <v>0</v>
      </c>
      <c r="K1852" s="423">
        <v>0</v>
      </c>
      <c r="L1852" s="447">
        <v>0</v>
      </c>
      <c r="M1852" s="427">
        <v>0</v>
      </c>
      <c r="N1852" s="423">
        <v>0</v>
      </c>
      <c r="O1852" s="423">
        <v>0</v>
      </c>
      <c r="P1852" s="447">
        <v>0</v>
      </c>
    </row>
    <row r="1853" spans="1:16" s="63" customFormat="1" ht="12" x14ac:dyDescent="0.2">
      <c r="A1853" s="427" t="s">
        <v>10746</v>
      </c>
      <c r="B1853" s="423"/>
      <c r="C1853" s="423" t="s">
        <v>250</v>
      </c>
      <c r="D1853" s="423"/>
      <c r="E1853" s="427"/>
      <c r="F1853" s="427" t="s">
        <v>10745</v>
      </c>
      <c r="G1853" s="423"/>
      <c r="H1853" s="467" t="s">
        <v>8389</v>
      </c>
      <c r="I1853" s="427">
        <v>0</v>
      </c>
      <c r="J1853" s="423">
        <v>0</v>
      </c>
      <c r="K1853" s="423">
        <v>0</v>
      </c>
      <c r="L1853" s="447">
        <v>0</v>
      </c>
      <c r="M1853" s="427">
        <v>0</v>
      </c>
      <c r="N1853" s="423">
        <v>0</v>
      </c>
      <c r="O1853" s="423">
        <v>0</v>
      </c>
      <c r="P1853" s="447">
        <v>0</v>
      </c>
    </row>
    <row r="1854" spans="1:16" s="63" customFormat="1" ht="12" x14ac:dyDescent="0.2">
      <c r="A1854" s="427" t="s">
        <v>10740</v>
      </c>
      <c r="B1854" s="423"/>
      <c r="C1854" s="423" t="s">
        <v>14925</v>
      </c>
      <c r="D1854" s="423" t="s">
        <v>18825</v>
      </c>
      <c r="E1854" s="427"/>
      <c r="F1854" s="427" t="s">
        <v>10739</v>
      </c>
      <c r="G1854" s="423" t="s">
        <v>19537</v>
      </c>
      <c r="H1854" s="467" t="s">
        <v>8559</v>
      </c>
      <c r="I1854" s="427">
        <v>0</v>
      </c>
      <c r="J1854" s="423">
        <v>0</v>
      </c>
      <c r="K1854" s="423">
        <v>0</v>
      </c>
      <c r="L1854" s="447">
        <v>0</v>
      </c>
      <c r="M1854" s="427">
        <v>1582</v>
      </c>
      <c r="N1854" s="423">
        <v>1270</v>
      </c>
      <c r="O1854" s="423">
        <v>767</v>
      </c>
      <c r="P1854" s="447">
        <v>0.24566929133858301</v>
      </c>
    </row>
    <row r="1855" spans="1:16" s="63" customFormat="1" ht="12" x14ac:dyDescent="0.2">
      <c r="A1855" s="427" t="s">
        <v>13748</v>
      </c>
      <c r="B1855" s="423"/>
      <c r="C1855" s="423" t="s">
        <v>258</v>
      </c>
      <c r="D1855" s="423" t="s">
        <v>18827</v>
      </c>
      <c r="E1855" s="427"/>
      <c r="F1855" s="427" t="s">
        <v>13747</v>
      </c>
      <c r="G1855" s="423" t="s">
        <v>17062</v>
      </c>
      <c r="H1855" s="467" t="s">
        <v>8559</v>
      </c>
      <c r="I1855" s="427">
        <v>0</v>
      </c>
      <c r="J1855" s="423">
        <v>0</v>
      </c>
      <c r="K1855" s="423">
        <v>0</v>
      </c>
      <c r="L1855" s="447">
        <v>0</v>
      </c>
      <c r="M1855" s="427">
        <v>51</v>
      </c>
      <c r="N1855" s="423">
        <v>6</v>
      </c>
      <c r="O1855" s="423">
        <v>3</v>
      </c>
      <c r="P1855" s="447">
        <v>7.5</v>
      </c>
    </row>
    <row r="1856" spans="1:16" s="63" customFormat="1" ht="12" x14ac:dyDescent="0.2">
      <c r="A1856" s="427" t="s">
        <v>10715</v>
      </c>
      <c r="B1856" s="423"/>
      <c r="C1856" s="423" t="s">
        <v>261</v>
      </c>
      <c r="D1856" s="423" t="s">
        <v>20654</v>
      </c>
      <c r="E1856" s="427"/>
      <c r="F1856" s="427" t="s">
        <v>10714</v>
      </c>
      <c r="G1856" s="423" t="s">
        <v>19419</v>
      </c>
      <c r="H1856" s="467" t="s">
        <v>8559</v>
      </c>
      <c r="I1856" s="427">
        <v>0</v>
      </c>
      <c r="J1856" s="423">
        <v>15</v>
      </c>
      <c r="K1856" s="423">
        <v>3</v>
      </c>
      <c r="L1856" s="447">
        <v>-1</v>
      </c>
      <c r="M1856" s="427">
        <v>73</v>
      </c>
      <c r="N1856" s="423">
        <v>74</v>
      </c>
      <c r="O1856" s="423">
        <v>44</v>
      </c>
      <c r="P1856" s="447">
        <v>-1.35135135135135E-2</v>
      </c>
    </row>
    <row r="1857" spans="1:16" s="63" customFormat="1" ht="12" x14ac:dyDescent="0.2">
      <c r="A1857" s="427" t="s">
        <v>17997</v>
      </c>
      <c r="B1857" s="423"/>
      <c r="C1857" s="423" t="s">
        <v>253</v>
      </c>
      <c r="D1857" s="423"/>
      <c r="E1857" s="427"/>
      <c r="F1857" s="427" t="s">
        <v>17998</v>
      </c>
      <c r="G1857" s="423"/>
      <c r="H1857" s="467"/>
      <c r="I1857" s="427">
        <v>0</v>
      </c>
      <c r="J1857" s="423">
        <v>0</v>
      </c>
      <c r="K1857" s="423">
        <v>0</v>
      </c>
      <c r="L1857" s="447">
        <v>0</v>
      </c>
      <c r="M1857" s="427">
        <v>0</v>
      </c>
      <c r="N1857" s="423">
        <v>0</v>
      </c>
      <c r="O1857" s="423">
        <v>0</v>
      </c>
      <c r="P1857" s="447">
        <v>0</v>
      </c>
    </row>
    <row r="1858" spans="1:16" s="63" customFormat="1" ht="12" x14ac:dyDescent="0.2">
      <c r="A1858" s="427" t="s">
        <v>10690</v>
      </c>
      <c r="B1858" s="423"/>
      <c r="C1858" s="423" t="s">
        <v>249</v>
      </c>
      <c r="D1858" s="423"/>
      <c r="E1858" s="427"/>
      <c r="F1858" s="427" t="s">
        <v>10689</v>
      </c>
      <c r="G1858" s="423"/>
      <c r="H1858" s="467" t="s">
        <v>8559</v>
      </c>
      <c r="I1858" s="427">
        <v>0</v>
      </c>
      <c r="J1858" s="423">
        <v>0</v>
      </c>
      <c r="K1858" s="423">
        <v>0</v>
      </c>
      <c r="L1858" s="447">
        <v>0</v>
      </c>
      <c r="M1858" s="427">
        <v>0</v>
      </c>
      <c r="N1858" s="423">
        <v>0</v>
      </c>
      <c r="O1858" s="423">
        <v>0</v>
      </c>
      <c r="P1858" s="447">
        <v>0</v>
      </c>
    </row>
    <row r="1859" spans="1:16" s="63" customFormat="1" ht="12" x14ac:dyDescent="0.2">
      <c r="A1859" s="427" t="s">
        <v>10683</v>
      </c>
      <c r="B1859" s="423"/>
      <c r="C1859" s="423" t="s">
        <v>249</v>
      </c>
      <c r="D1859" s="423" t="s">
        <v>20428</v>
      </c>
      <c r="E1859" s="427"/>
      <c r="F1859" s="427" t="s">
        <v>10682</v>
      </c>
      <c r="G1859" s="423" t="s">
        <v>20429</v>
      </c>
      <c r="H1859" s="467" t="s">
        <v>8559</v>
      </c>
      <c r="I1859" s="427">
        <v>0</v>
      </c>
      <c r="J1859" s="423">
        <v>0</v>
      </c>
      <c r="K1859" s="423">
        <v>96</v>
      </c>
      <c r="L1859" s="447">
        <v>0</v>
      </c>
      <c r="M1859" s="427">
        <v>7</v>
      </c>
      <c r="N1859" s="423">
        <v>12</v>
      </c>
      <c r="O1859" s="423">
        <v>6</v>
      </c>
      <c r="P1859" s="447">
        <v>-0.41666666666666702</v>
      </c>
    </row>
    <row r="1860" spans="1:16" s="63" customFormat="1" ht="12" x14ac:dyDescent="0.2">
      <c r="A1860" s="427" t="s">
        <v>10675</v>
      </c>
      <c r="B1860" s="423"/>
      <c r="C1860" s="423" t="s">
        <v>14925</v>
      </c>
      <c r="D1860" s="423" t="s">
        <v>17169</v>
      </c>
      <c r="E1860" s="427"/>
      <c r="F1860" s="427" t="s">
        <v>10674</v>
      </c>
      <c r="G1860" s="423" t="s">
        <v>207</v>
      </c>
      <c r="H1860" s="467" t="s">
        <v>8389</v>
      </c>
      <c r="I1860" s="427">
        <v>0</v>
      </c>
      <c r="J1860" s="423">
        <v>0</v>
      </c>
      <c r="K1860" s="423">
        <v>0</v>
      </c>
      <c r="L1860" s="447">
        <v>0</v>
      </c>
      <c r="M1860" s="427">
        <v>0</v>
      </c>
      <c r="N1860" s="423">
        <v>0</v>
      </c>
      <c r="O1860" s="423">
        <v>0</v>
      </c>
      <c r="P1860" s="447">
        <v>0</v>
      </c>
    </row>
    <row r="1861" spans="1:16" s="63" customFormat="1" ht="12" x14ac:dyDescent="0.2">
      <c r="A1861" s="427" t="s">
        <v>10673</v>
      </c>
      <c r="B1861" s="423"/>
      <c r="C1861" s="423" t="s">
        <v>14925</v>
      </c>
      <c r="D1861" s="423"/>
      <c r="E1861" s="427"/>
      <c r="F1861" s="427" t="s">
        <v>10672</v>
      </c>
      <c r="G1861" s="423"/>
      <c r="H1861" s="467" t="s">
        <v>8389</v>
      </c>
      <c r="I1861" s="427">
        <v>0</v>
      </c>
      <c r="J1861" s="423">
        <v>0</v>
      </c>
      <c r="K1861" s="423">
        <v>0</v>
      </c>
      <c r="L1861" s="447">
        <v>0</v>
      </c>
      <c r="M1861" s="427">
        <v>0</v>
      </c>
      <c r="N1861" s="423">
        <v>0</v>
      </c>
      <c r="O1861" s="423">
        <v>0</v>
      </c>
      <c r="P1861" s="447">
        <v>0</v>
      </c>
    </row>
    <row r="1862" spans="1:16" s="63" customFormat="1" ht="12" x14ac:dyDescent="0.2">
      <c r="A1862" s="427" t="s">
        <v>10671</v>
      </c>
      <c r="B1862" s="423"/>
      <c r="C1862" s="423" t="s">
        <v>14925</v>
      </c>
      <c r="D1862" s="423"/>
      <c r="E1862" s="427"/>
      <c r="F1862" s="427" t="s">
        <v>10670</v>
      </c>
      <c r="G1862" s="423"/>
      <c r="H1862" s="467" t="s">
        <v>8389</v>
      </c>
      <c r="I1862" s="427">
        <v>0</v>
      </c>
      <c r="J1862" s="423">
        <v>0</v>
      </c>
      <c r="K1862" s="423">
        <v>0</v>
      </c>
      <c r="L1862" s="447">
        <v>0</v>
      </c>
      <c r="M1862" s="427">
        <v>0</v>
      </c>
      <c r="N1862" s="423">
        <v>0</v>
      </c>
      <c r="O1862" s="423">
        <v>0</v>
      </c>
      <c r="P1862" s="447">
        <v>0</v>
      </c>
    </row>
    <row r="1863" spans="1:16" s="63" customFormat="1" ht="12" x14ac:dyDescent="0.2">
      <c r="A1863" s="427" t="s">
        <v>10669</v>
      </c>
      <c r="B1863" s="423"/>
      <c r="C1863" s="423" t="s">
        <v>14925</v>
      </c>
      <c r="D1863" s="423"/>
      <c r="E1863" s="427"/>
      <c r="F1863" s="427" t="s">
        <v>10668</v>
      </c>
      <c r="G1863" s="423"/>
      <c r="H1863" s="467" t="s">
        <v>8389</v>
      </c>
      <c r="I1863" s="427">
        <v>0</v>
      </c>
      <c r="J1863" s="423">
        <v>0</v>
      </c>
      <c r="K1863" s="423">
        <v>0</v>
      </c>
      <c r="L1863" s="447">
        <v>0</v>
      </c>
      <c r="M1863" s="427">
        <v>0</v>
      </c>
      <c r="N1863" s="423">
        <v>0</v>
      </c>
      <c r="O1863" s="423">
        <v>0</v>
      </c>
      <c r="P1863" s="447">
        <v>0</v>
      </c>
    </row>
    <row r="1864" spans="1:16" s="63" customFormat="1" ht="12" x14ac:dyDescent="0.2">
      <c r="A1864" s="427" t="s">
        <v>10661</v>
      </c>
      <c r="B1864" s="423"/>
      <c r="C1864" s="423" t="s">
        <v>257</v>
      </c>
      <c r="D1864" s="423" t="s">
        <v>21197</v>
      </c>
      <c r="E1864" s="427"/>
      <c r="F1864" s="427" t="s">
        <v>10660</v>
      </c>
      <c r="G1864" s="423" t="s">
        <v>18151</v>
      </c>
      <c r="H1864" s="467" t="s">
        <v>8559</v>
      </c>
      <c r="I1864" s="457">
        <v>0</v>
      </c>
      <c r="J1864" s="458">
        <v>11</v>
      </c>
      <c r="K1864" s="458">
        <v>0</v>
      </c>
      <c r="L1864" s="460">
        <v>-1</v>
      </c>
      <c r="M1864" s="457">
        <v>48</v>
      </c>
      <c r="N1864" s="458">
        <v>53</v>
      </c>
      <c r="O1864" s="458">
        <v>35</v>
      </c>
      <c r="P1864" s="462">
        <v>-9.4339622641509399E-2</v>
      </c>
    </row>
    <row r="1865" spans="1:16" s="63" customFormat="1" ht="12" x14ac:dyDescent="0.2">
      <c r="A1865" s="427" t="s">
        <v>10653</v>
      </c>
      <c r="B1865" s="423"/>
      <c r="C1865" s="423" t="s">
        <v>14925</v>
      </c>
      <c r="D1865" s="423" t="s">
        <v>8788</v>
      </c>
      <c r="E1865" s="427"/>
      <c r="F1865" s="427" t="s">
        <v>10652</v>
      </c>
      <c r="G1865" s="423" t="s">
        <v>223</v>
      </c>
      <c r="H1865" s="467" t="s">
        <v>8396</v>
      </c>
      <c r="I1865" s="427">
        <v>0</v>
      </c>
      <c r="J1865" s="423">
        <v>0</v>
      </c>
      <c r="K1865" s="423">
        <v>0</v>
      </c>
      <c r="L1865" s="447">
        <v>0</v>
      </c>
      <c r="M1865" s="427">
        <v>0</v>
      </c>
      <c r="N1865" s="423">
        <v>0</v>
      </c>
      <c r="O1865" s="423">
        <v>0</v>
      </c>
      <c r="P1865" s="447">
        <v>0</v>
      </c>
    </row>
    <row r="1866" spans="1:16" s="63" customFormat="1" ht="12" x14ac:dyDescent="0.2">
      <c r="A1866" s="427" t="s">
        <v>10651</v>
      </c>
      <c r="B1866" s="423"/>
      <c r="C1866" s="423" t="s">
        <v>251</v>
      </c>
      <c r="D1866" s="423"/>
      <c r="E1866" s="427"/>
      <c r="F1866" s="427" t="s">
        <v>10650</v>
      </c>
      <c r="G1866" s="423"/>
      <c r="H1866" s="467" t="s">
        <v>8389</v>
      </c>
      <c r="I1866" s="427">
        <v>0</v>
      </c>
      <c r="J1866" s="423">
        <v>0</v>
      </c>
      <c r="K1866" s="423">
        <v>0</v>
      </c>
      <c r="L1866" s="447">
        <v>0</v>
      </c>
      <c r="M1866" s="427">
        <v>0</v>
      </c>
      <c r="N1866" s="423">
        <v>0</v>
      </c>
      <c r="O1866" s="423">
        <v>0</v>
      </c>
      <c r="P1866" s="447">
        <v>0</v>
      </c>
    </row>
    <row r="1867" spans="1:16" s="63" customFormat="1" ht="12" x14ac:dyDescent="0.2">
      <c r="A1867" s="427" t="s">
        <v>10603</v>
      </c>
      <c r="B1867" s="423"/>
      <c r="C1867" s="423" t="s">
        <v>249</v>
      </c>
      <c r="D1867" s="423" t="s">
        <v>18848</v>
      </c>
      <c r="E1867" s="427"/>
      <c r="F1867" s="427" t="s">
        <v>10602</v>
      </c>
      <c r="G1867" s="423" t="s">
        <v>18208</v>
      </c>
      <c r="H1867" s="467" t="s">
        <v>8559</v>
      </c>
      <c r="I1867" s="427">
        <v>0</v>
      </c>
      <c r="J1867" s="423">
        <v>0</v>
      </c>
      <c r="K1867" s="423">
        <v>0</v>
      </c>
      <c r="L1867" s="447">
        <v>0</v>
      </c>
      <c r="M1867" s="427">
        <v>60</v>
      </c>
      <c r="N1867" s="423">
        <v>44</v>
      </c>
      <c r="O1867" s="423">
        <v>44</v>
      </c>
      <c r="P1867" s="447">
        <v>0.36363636363636398</v>
      </c>
    </row>
    <row r="1868" spans="1:16" s="63" customFormat="1" ht="12" x14ac:dyDescent="0.2">
      <c r="A1868" s="427" t="s">
        <v>10601</v>
      </c>
      <c r="B1868" s="423"/>
      <c r="C1868" s="423" t="s">
        <v>254</v>
      </c>
      <c r="D1868" s="423" t="s">
        <v>21827</v>
      </c>
      <c r="E1868" s="427"/>
      <c r="F1868" s="427" t="s">
        <v>10600</v>
      </c>
      <c r="G1868" s="423" t="s">
        <v>19165</v>
      </c>
      <c r="H1868" s="467" t="s">
        <v>8559</v>
      </c>
      <c r="I1868" s="427">
        <v>0</v>
      </c>
      <c r="J1868" s="423">
        <v>0</v>
      </c>
      <c r="K1868" s="423">
        <v>0</v>
      </c>
      <c r="L1868" s="447">
        <v>0</v>
      </c>
      <c r="M1868" s="427">
        <v>11</v>
      </c>
      <c r="N1868" s="423">
        <v>7</v>
      </c>
      <c r="O1868" s="423">
        <v>8</v>
      </c>
      <c r="P1868" s="447">
        <v>0.57142857142857095</v>
      </c>
    </row>
    <row r="1869" spans="1:16" s="63" customFormat="1" ht="12" x14ac:dyDescent="0.2">
      <c r="A1869" s="427" t="s">
        <v>13220</v>
      </c>
      <c r="B1869" s="423"/>
      <c r="C1869" s="423" t="s">
        <v>371</v>
      </c>
      <c r="D1869" s="423" t="s">
        <v>21831</v>
      </c>
      <c r="E1869" s="427"/>
      <c r="F1869" s="427" t="s">
        <v>13219</v>
      </c>
      <c r="G1869" s="423" t="s">
        <v>19232</v>
      </c>
      <c r="H1869" s="467" t="s">
        <v>8559</v>
      </c>
      <c r="I1869" s="427">
        <v>0</v>
      </c>
      <c r="J1869" s="423">
        <v>1</v>
      </c>
      <c r="K1869" s="423">
        <v>1</v>
      </c>
      <c r="L1869" s="447">
        <v>-1</v>
      </c>
      <c r="M1869" s="427">
        <v>54</v>
      </c>
      <c r="N1869" s="423">
        <v>52</v>
      </c>
      <c r="O1869" s="423">
        <v>38</v>
      </c>
      <c r="P1869" s="447">
        <v>3.8461538461538498E-2</v>
      </c>
    </row>
    <row r="1870" spans="1:16" s="63" customFormat="1" ht="12" x14ac:dyDescent="0.2">
      <c r="A1870" s="427" t="s">
        <v>10593</v>
      </c>
      <c r="B1870" s="423"/>
      <c r="C1870" s="423" t="s">
        <v>371</v>
      </c>
      <c r="D1870" s="423"/>
      <c r="E1870" s="427"/>
      <c r="F1870" s="427" t="s">
        <v>10592</v>
      </c>
      <c r="G1870" s="423"/>
      <c r="H1870" s="467" t="s">
        <v>8389</v>
      </c>
      <c r="I1870" s="427">
        <v>0</v>
      </c>
      <c r="J1870" s="423">
        <v>0</v>
      </c>
      <c r="K1870" s="423">
        <v>0</v>
      </c>
      <c r="L1870" s="447">
        <v>0</v>
      </c>
      <c r="M1870" s="427">
        <v>0</v>
      </c>
      <c r="N1870" s="423">
        <v>0</v>
      </c>
      <c r="O1870" s="423">
        <v>0</v>
      </c>
      <c r="P1870" s="447">
        <v>0</v>
      </c>
    </row>
    <row r="1871" spans="1:16" s="63" customFormat="1" ht="12" x14ac:dyDescent="0.2">
      <c r="A1871" s="427" t="s">
        <v>10591</v>
      </c>
      <c r="B1871" s="423"/>
      <c r="C1871" s="423" t="s">
        <v>371</v>
      </c>
      <c r="D1871" s="423"/>
      <c r="E1871" s="427"/>
      <c r="F1871" s="427" t="s">
        <v>10590</v>
      </c>
      <c r="G1871" s="423"/>
      <c r="H1871" s="467" t="s">
        <v>8389</v>
      </c>
      <c r="I1871" s="427">
        <v>0</v>
      </c>
      <c r="J1871" s="423">
        <v>0</v>
      </c>
      <c r="K1871" s="423">
        <v>0</v>
      </c>
      <c r="L1871" s="447">
        <v>0</v>
      </c>
      <c r="M1871" s="427">
        <v>0</v>
      </c>
      <c r="N1871" s="423">
        <v>0</v>
      </c>
      <c r="O1871" s="423">
        <v>0</v>
      </c>
      <c r="P1871" s="447">
        <v>0</v>
      </c>
    </row>
    <row r="1872" spans="1:16" s="63" customFormat="1" ht="12" x14ac:dyDescent="0.2">
      <c r="A1872" s="427" t="s">
        <v>10583</v>
      </c>
      <c r="B1872" s="423"/>
      <c r="C1872" s="423" t="s">
        <v>249</v>
      </c>
      <c r="D1872" s="423"/>
      <c r="E1872" s="427"/>
      <c r="F1872" s="427" t="s">
        <v>10582</v>
      </c>
      <c r="G1872" s="423"/>
      <c r="H1872" s="467" t="s">
        <v>8559</v>
      </c>
      <c r="I1872" s="427">
        <v>0</v>
      </c>
      <c r="J1872" s="423">
        <v>0</v>
      </c>
      <c r="K1872" s="423">
        <v>0</v>
      </c>
      <c r="L1872" s="447">
        <v>0</v>
      </c>
      <c r="M1872" s="427">
        <v>0</v>
      </c>
      <c r="N1872" s="423">
        <v>0</v>
      </c>
      <c r="O1872" s="423">
        <v>0</v>
      </c>
      <c r="P1872" s="447">
        <v>0</v>
      </c>
    </row>
    <row r="1873" spans="1:16" s="63" customFormat="1" ht="12" x14ac:dyDescent="0.2">
      <c r="A1873" s="427" t="s">
        <v>10556</v>
      </c>
      <c r="B1873" s="423"/>
      <c r="C1873" s="423" t="s">
        <v>371</v>
      </c>
      <c r="D1873" s="423" t="s">
        <v>17876</v>
      </c>
      <c r="E1873" s="427"/>
      <c r="F1873" s="427" t="s">
        <v>10555</v>
      </c>
      <c r="G1873" s="423" t="s">
        <v>18141</v>
      </c>
      <c r="H1873" s="467" t="s">
        <v>8396</v>
      </c>
      <c r="I1873" s="427">
        <v>0</v>
      </c>
      <c r="J1873" s="423">
        <v>0</v>
      </c>
      <c r="K1873" s="423">
        <v>0</v>
      </c>
      <c r="L1873" s="447">
        <v>0</v>
      </c>
      <c r="M1873" s="427">
        <v>4</v>
      </c>
      <c r="N1873" s="423">
        <v>8</v>
      </c>
      <c r="O1873" s="423">
        <v>3</v>
      </c>
      <c r="P1873" s="447">
        <v>-0.5</v>
      </c>
    </row>
    <row r="1874" spans="1:16" s="63" customFormat="1" ht="12" x14ac:dyDescent="0.2">
      <c r="A1874" s="427" t="s">
        <v>10550</v>
      </c>
      <c r="B1874" s="423"/>
      <c r="C1874" s="423" t="s">
        <v>371</v>
      </c>
      <c r="D1874" s="423" t="s">
        <v>18416</v>
      </c>
      <c r="E1874" s="427"/>
      <c r="F1874" s="427" t="s">
        <v>10549</v>
      </c>
      <c r="G1874" s="423" t="s">
        <v>19305</v>
      </c>
      <c r="H1874" s="467" t="s">
        <v>8559</v>
      </c>
      <c r="I1874" s="427">
        <v>0</v>
      </c>
      <c r="J1874" s="423">
        <v>0</v>
      </c>
      <c r="K1874" s="423">
        <v>0</v>
      </c>
      <c r="L1874" s="447">
        <v>0</v>
      </c>
      <c r="M1874" s="427">
        <v>487</v>
      </c>
      <c r="N1874" s="423">
        <v>338</v>
      </c>
      <c r="O1874" s="423">
        <v>264</v>
      </c>
      <c r="P1874" s="447">
        <v>0.44082840236686399</v>
      </c>
    </row>
    <row r="1875" spans="1:16" s="63" customFormat="1" ht="12" x14ac:dyDescent="0.2">
      <c r="A1875" s="427" t="s">
        <v>10544</v>
      </c>
      <c r="B1875" s="423"/>
      <c r="C1875" s="423" t="s">
        <v>249</v>
      </c>
      <c r="D1875" s="423" t="s">
        <v>21215</v>
      </c>
      <c r="E1875" s="427"/>
      <c r="F1875" s="427" t="s">
        <v>10543</v>
      </c>
      <c r="G1875" s="423" t="s">
        <v>18141</v>
      </c>
      <c r="H1875" s="467" t="s">
        <v>8559</v>
      </c>
      <c r="I1875" s="427">
        <v>0</v>
      </c>
      <c r="J1875" s="423">
        <v>0</v>
      </c>
      <c r="K1875" s="423">
        <v>10</v>
      </c>
      <c r="L1875" s="447">
        <v>0</v>
      </c>
      <c r="M1875" s="427">
        <v>6</v>
      </c>
      <c r="N1875" s="423">
        <v>12</v>
      </c>
      <c r="O1875" s="423">
        <v>21</v>
      </c>
      <c r="P1875" s="447">
        <v>-0.5</v>
      </c>
    </row>
    <row r="1876" spans="1:16" s="63" customFormat="1" ht="12" x14ac:dyDescent="0.2">
      <c r="A1876" s="427" t="s">
        <v>10538</v>
      </c>
      <c r="B1876" s="423"/>
      <c r="C1876" s="423" t="s">
        <v>252</v>
      </c>
      <c r="D1876" s="423" t="s">
        <v>21216</v>
      </c>
      <c r="E1876" s="427"/>
      <c r="F1876" s="427" t="s">
        <v>10537</v>
      </c>
      <c r="G1876" s="423" t="s">
        <v>18140</v>
      </c>
      <c r="H1876" s="467" t="s">
        <v>8559</v>
      </c>
      <c r="I1876" s="427">
        <v>177</v>
      </c>
      <c r="J1876" s="423">
        <v>173</v>
      </c>
      <c r="K1876" s="423">
        <v>152</v>
      </c>
      <c r="L1876" s="447">
        <v>2.3121387283237E-2</v>
      </c>
      <c r="M1876" s="427">
        <v>595</v>
      </c>
      <c r="N1876" s="423">
        <v>508</v>
      </c>
      <c r="O1876" s="423">
        <v>535</v>
      </c>
      <c r="P1876" s="447">
        <v>0.17125984251968501</v>
      </c>
    </row>
    <row r="1877" spans="1:16" s="63" customFormat="1" ht="12" x14ac:dyDescent="0.2">
      <c r="A1877" s="427" t="s">
        <v>10536</v>
      </c>
      <c r="B1877" s="423"/>
      <c r="C1877" s="423" t="s">
        <v>254</v>
      </c>
      <c r="D1877" s="423" t="s">
        <v>21833</v>
      </c>
      <c r="E1877" s="427"/>
      <c r="F1877" s="427" t="s">
        <v>10535</v>
      </c>
      <c r="G1877" s="423" t="s">
        <v>19267</v>
      </c>
      <c r="H1877" s="467" t="s">
        <v>8559</v>
      </c>
      <c r="I1877" s="427">
        <v>1</v>
      </c>
      <c r="J1877" s="423">
        <v>51</v>
      </c>
      <c r="K1877" s="423">
        <v>0</v>
      </c>
      <c r="L1877" s="447">
        <v>-0.98039215686274495</v>
      </c>
      <c r="M1877" s="427">
        <v>93</v>
      </c>
      <c r="N1877" s="423">
        <v>72</v>
      </c>
      <c r="O1877" s="423">
        <v>51</v>
      </c>
      <c r="P1877" s="447">
        <v>0.29166666666666702</v>
      </c>
    </row>
    <row r="1878" spans="1:16" s="63" customFormat="1" ht="12" x14ac:dyDescent="0.2">
      <c r="A1878" s="427" t="s">
        <v>10534</v>
      </c>
      <c r="B1878" s="423"/>
      <c r="C1878" s="423" t="s">
        <v>253</v>
      </c>
      <c r="D1878" s="423" t="s">
        <v>17681</v>
      </c>
      <c r="E1878" s="427"/>
      <c r="F1878" s="427" t="s">
        <v>10533</v>
      </c>
      <c r="G1878" s="423" t="s">
        <v>18141</v>
      </c>
      <c r="H1878" s="467" t="s">
        <v>8559</v>
      </c>
      <c r="I1878" s="427">
        <v>457</v>
      </c>
      <c r="J1878" s="423">
        <v>351</v>
      </c>
      <c r="K1878" s="423">
        <v>374</v>
      </c>
      <c r="L1878" s="447">
        <v>0.30199430199430199</v>
      </c>
      <c r="M1878" s="427">
        <v>165</v>
      </c>
      <c r="N1878" s="423">
        <v>155</v>
      </c>
      <c r="O1878" s="423">
        <v>138</v>
      </c>
      <c r="P1878" s="447">
        <v>6.4516129032257993E-2</v>
      </c>
    </row>
    <row r="1879" spans="1:16" s="63" customFormat="1" ht="12" x14ac:dyDescent="0.2">
      <c r="A1879" s="427" t="s">
        <v>10532</v>
      </c>
      <c r="B1879" s="423"/>
      <c r="C1879" s="423" t="s">
        <v>251</v>
      </c>
      <c r="D1879" s="423" t="s">
        <v>17809</v>
      </c>
      <c r="E1879" s="427"/>
      <c r="F1879" s="427" t="s">
        <v>10531</v>
      </c>
      <c r="G1879" s="423" t="s">
        <v>18224</v>
      </c>
      <c r="H1879" s="467" t="s">
        <v>8559</v>
      </c>
      <c r="I1879" s="427">
        <v>118</v>
      </c>
      <c r="J1879" s="423">
        <v>13</v>
      </c>
      <c r="K1879" s="423">
        <v>8</v>
      </c>
      <c r="L1879" s="447">
        <v>8.0769230769230802</v>
      </c>
      <c r="M1879" s="427">
        <v>32</v>
      </c>
      <c r="N1879" s="423">
        <v>43</v>
      </c>
      <c r="O1879" s="423">
        <v>26</v>
      </c>
      <c r="P1879" s="447">
        <v>-0.25581395348837199</v>
      </c>
    </row>
    <row r="1880" spans="1:16" s="63" customFormat="1" ht="12" x14ac:dyDescent="0.2">
      <c r="A1880" s="427" t="s">
        <v>14458</v>
      </c>
      <c r="B1880" s="423"/>
      <c r="C1880" s="423" t="s">
        <v>258</v>
      </c>
      <c r="D1880" s="423" t="s">
        <v>20027</v>
      </c>
      <c r="E1880" s="427"/>
      <c r="F1880" s="427" t="s">
        <v>14457</v>
      </c>
      <c r="G1880" s="423" t="s">
        <v>20028</v>
      </c>
      <c r="H1880" s="467" t="s">
        <v>8559</v>
      </c>
      <c r="I1880" s="427">
        <v>42634</v>
      </c>
      <c r="J1880" s="423">
        <v>38270</v>
      </c>
      <c r="K1880" s="423">
        <v>27383</v>
      </c>
      <c r="L1880" s="447">
        <v>0.114031878756206</v>
      </c>
      <c r="M1880" s="427">
        <v>17361</v>
      </c>
      <c r="N1880" s="423">
        <v>17706</v>
      </c>
      <c r="O1880" s="423">
        <v>12577</v>
      </c>
      <c r="P1880" s="447">
        <v>-1.9484920365977602E-2</v>
      </c>
    </row>
    <row r="1881" spans="1:16" s="63" customFormat="1" ht="12" x14ac:dyDescent="0.2">
      <c r="A1881" s="427" t="s">
        <v>10530</v>
      </c>
      <c r="B1881" s="423"/>
      <c r="C1881" s="423" t="s">
        <v>257</v>
      </c>
      <c r="D1881" s="423" t="s">
        <v>20660</v>
      </c>
      <c r="E1881" s="427"/>
      <c r="F1881" s="427" t="s">
        <v>10529</v>
      </c>
      <c r="G1881" s="423" t="s">
        <v>20661</v>
      </c>
      <c r="H1881" s="467" t="s">
        <v>8559</v>
      </c>
      <c r="I1881" s="427">
        <v>9543</v>
      </c>
      <c r="J1881" s="423">
        <v>714</v>
      </c>
      <c r="K1881" s="423">
        <v>386</v>
      </c>
      <c r="L1881" s="447">
        <v>12.365546218487401</v>
      </c>
      <c r="M1881" s="427">
        <v>2855</v>
      </c>
      <c r="N1881" s="423">
        <v>2555</v>
      </c>
      <c r="O1881" s="423">
        <v>2101</v>
      </c>
      <c r="P1881" s="447">
        <v>0.117416829745597</v>
      </c>
    </row>
    <row r="1882" spans="1:16" s="63" customFormat="1" ht="12" x14ac:dyDescent="0.2">
      <c r="A1882" s="427" t="s">
        <v>13326</v>
      </c>
      <c r="B1882" s="423"/>
      <c r="C1882" s="423" t="s">
        <v>257</v>
      </c>
      <c r="D1882" s="423" t="s">
        <v>21217</v>
      </c>
      <c r="E1882" s="427"/>
      <c r="F1882" s="427" t="s">
        <v>13325</v>
      </c>
      <c r="G1882" s="423" t="s">
        <v>21218</v>
      </c>
      <c r="H1882" s="467" t="s">
        <v>8559</v>
      </c>
      <c r="I1882" s="427">
        <v>32655</v>
      </c>
      <c r="J1882" s="423">
        <v>25800</v>
      </c>
      <c r="K1882" s="423">
        <v>20878</v>
      </c>
      <c r="L1882" s="447">
        <v>0.26569767441860498</v>
      </c>
      <c r="M1882" s="427">
        <v>9280</v>
      </c>
      <c r="N1882" s="423">
        <v>8252</v>
      </c>
      <c r="O1882" s="423">
        <v>6829</v>
      </c>
      <c r="P1882" s="447">
        <v>0.124575860397479</v>
      </c>
    </row>
    <row r="1883" spans="1:16" s="63" customFormat="1" ht="12" x14ac:dyDescent="0.2">
      <c r="A1883" s="427" t="s">
        <v>14813</v>
      </c>
      <c r="B1883" s="423"/>
      <c r="C1883" s="423" t="s">
        <v>250</v>
      </c>
      <c r="D1883" s="423" t="s">
        <v>21219</v>
      </c>
      <c r="E1883" s="427"/>
      <c r="F1883" s="427" t="s">
        <v>14812</v>
      </c>
      <c r="G1883" s="423" t="s">
        <v>21220</v>
      </c>
      <c r="H1883" s="467" t="s">
        <v>8559</v>
      </c>
      <c r="I1883" s="427">
        <v>25834</v>
      </c>
      <c r="J1883" s="423">
        <v>20948</v>
      </c>
      <c r="K1883" s="423">
        <v>17944</v>
      </c>
      <c r="L1883" s="447">
        <v>0.23324422379224699</v>
      </c>
      <c r="M1883" s="427">
        <v>8381</v>
      </c>
      <c r="N1883" s="423">
        <v>6949</v>
      </c>
      <c r="O1883" s="423">
        <v>6540</v>
      </c>
      <c r="P1883" s="447">
        <v>0.206072816232551</v>
      </c>
    </row>
    <row r="1884" spans="1:16" s="63" customFormat="1" ht="12" x14ac:dyDescent="0.2">
      <c r="A1884" s="427" t="s">
        <v>14854</v>
      </c>
      <c r="B1884" s="423"/>
      <c r="C1884" s="423" t="s">
        <v>249</v>
      </c>
      <c r="D1884" s="423" t="s">
        <v>21221</v>
      </c>
      <c r="E1884" s="427"/>
      <c r="F1884" s="427" t="s">
        <v>14853</v>
      </c>
      <c r="G1884" s="423" t="s">
        <v>21222</v>
      </c>
      <c r="H1884" s="467" t="s">
        <v>8559</v>
      </c>
      <c r="I1884" s="427">
        <v>52166</v>
      </c>
      <c r="J1884" s="423">
        <v>45983</v>
      </c>
      <c r="K1884" s="423">
        <v>45271</v>
      </c>
      <c r="L1884" s="447">
        <v>0.13446273622860599</v>
      </c>
      <c r="M1884" s="427">
        <v>15690</v>
      </c>
      <c r="N1884" s="423">
        <v>15079</v>
      </c>
      <c r="O1884" s="423">
        <v>13723</v>
      </c>
      <c r="P1884" s="447">
        <v>4.0519928377213299E-2</v>
      </c>
    </row>
    <row r="1885" spans="1:16" s="63" customFormat="1" ht="12" x14ac:dyDescent="0.2">
      <c r="A1885" s="427" t="s">
        <v>18256</v>
      </c>
      <c r="B1885" s="423"/>
      <c r="C1885" s="423" t="s">
        <v>14925</v>
      </c>
      <c r="D1885" s="423" t="s">
        <v>21834</v>
      </c>
      <c r="E1885" s="427" t="s">
        <v>13863</v>
      </c>
      <c r="F1885" s="427"/>
      <c r="G1885" s="423" t="s">
        <v>21223</v>
      </c>
      <c r="H1885" s="467" t="s">
        <v>8559</v>
      </c>
      <c r="I1885" s="427">
        <v>1696</v>
      </c>
      <c r="J1885" s="423">
        <v>1743</v>
      </c>
      <c r="K1885" s="423">
        <v>1149</v>
      </c>
      <c r="L1885" s="447">
        <v>-2.6965002868617399E-2</v>
      </c>
      <c r="M1885" s="427">
        <v>5236</v>
      </c>
      <c r="N1885" s="423">
        <v>4664</v>
      </c>
      <c r="O1885" s="423">
        <v>2531</v>
      </c>
      <c r="P1885" s="447">
        <v>0.122641509433962</v>
      </c>
    </row>
    <row r="1886" spans="1:16" s="63" customFormat="1" ht="12" x14ac:dyDescent="0.2">
      <c r="A1886" s="427" t="s">
        <v>10528</v>
      </c>
      <c r="B1886" s="423"/>
      <c r="C1886" s="423" t="s">
        <v>251</v>
      </c>
      <c r="D1886" s="423" t="s">
        <v>18349</v>
      </c>
      <c r="E1886" s="427"/>
      <c r="F1886" s="427" t="s">
        <v>10527</v>
      </c>
      <c r="G1886" s="423" t="s">
        <v>18141</v>
      </c>
      <c r="H1886" s="467" t="s">
        <v>8559</v>
      </c>
      <c r="I1886" s="427">
        <v>48</v>
      </c>
      <c r="J1886" s="423">
        <v>63</v>
      </c>
      <c r="K1886" s="423">
        <v>37</v>
      </c>
      <c r="L1886" s="447">
        <v>-0.238095238095238</v>
      </c>
      <c r="M1886" s="427">
        <v>13</v>
      </c>
      <c r="N1886" s="423">
        <v>15</v>
      </c>
      <c r="O1886" s="423">
        <v>9</v>
      </c>
      <c r="P1886" s="447">
        <v>-0.133333333333333</v>
      </c>
    </row>
    <row r="1887" spans="1:16" s="63" customFormat="1" ht="12" x14ac:dyDescent="0.2">
      <c r="A1887" s="427" t="s">
        <v>13216</v>
      </c>
      <c r="B1887" s="423"/>
      <c r="C1887" s="423" t="s">
        <v>251</v>
      </c>
      <c r="D1887" s="423" t="s">
        <v>21224</v>
      </c>
      <c r="E1887" s="427"/>
      <c r="F1887" s="427" t="s">
        <v>13215</v>
      </c>
      <c r="G1887" s="423" t="s">
        <v>18857</v>
      </c>
      <c r="H1887" s="467" t="s">
        <v>8559</v>
      </c>
      <c r="I1887" s="427">
        <v>327</v>
      </c>
      <c r="J1887" s="423">
        <v>188</v>
      </c>
      <c r="K1887" s="423">
        <v>121</v>
      </c>
      <c r="L1887" s="447">
        <v>0.73936170212765995</v>
      </c>
      <c r="M1887" s="427">
        <v>195</v>
      </c>
      <c r="N1887" s="423">
        <v>147</v>
      </c>
      <c r="O1887" s="423">
        <v>98</v>
      </c>
      <c r="P1887" s="447">
        <v>0.32653061224489799</v>
      </c>
    </row>
    <row r="1888" spans="1:16" s="63" customFormat="1" ht="12" x14ac:dyDescent="0.2">
      <c r="A1888" s="427" t="s">
        <v>10526</v>
      </c>
      <c r="B1888" s="423"/>
      <c r="C1888" s="423" t="s">
        <v>250</v>
      </c>
      <c r="D1888" s="423" t="s">
        <v>18858</v>
      </c>
      <c r="E1888" s="427"/>
      <c r="F1888" s="427" t="s">
        <v>10525</v>
      </c>
      <c r="G1888" s="423" t="s">
        <v>19556</v>
      </c>
      <c r="H1888" s="467" t="s">
        <v>8559</v>
      </c>
      <c r="I1888" s="427">
        <v>1382</v>
      </c>
      <c r="J1888" s="423">
        <v>954</v>
      </c>
      <c r="K1888" s="423">
        <v>618</v>
      </c>
      <c r="L1888" s="447">
        <v>0.44863731656184502</v>
      </c>
      <c r="M1888" s="427">
        <v>436</v>
      </c>
      <c r="N1888" s="423">
        <v>406</v>
      </c>
      <c r="O1888" s="423">
        <v>322</v>
      </c>
      <c r="P1888" s="447">
        <v>7.3891625615763595E-2</v>
      </c>
    </row>
    <row r="1889" spans="1:16" s="63" customFormat="1" ht="12" x14ac:dyDescent="0.2">
      <c r="A1889" s="427" t="s">
        <v>10524</v>
      </c>
      <c r="B1889" s="423"/>
      <c r="C1889" s="423" t="s">
        <v>255</v>
      </c>
      <c r="D1889" s="423" t="s">
        <v>18859</v>
      </c>
      <c r="E1889" s="427"/>
      <c r="F1889" s="427" t="s">
        <v>10523</v>
      </c>
      <c r="G1889" s="423" t="s">
        <v>19557</v>
      </c>
      <c r="H1889" s="467" t="s">
        <v>8559</v>
      </c>
      <c r="I1889" s="427">
        <v>23</v>
      </c>
      <c r="J1889" s="423">
        <v>19</v>
      </c>
      <c r="K1889" s="423">
        <v>6</v>
      </c>
      <c r="L1889" s="447">
        <v>0.21052631578947401</v>
      </c>
      <c r="M1889" s="427">
        <v>87</v>
      </c>
      <c r="N1889" s="423">
        <v>104</v>
      </c>
      <c r="O1889" s="423">
        <v>71</v>
      </c>
      <c r="P1889" s="447">
        <v>-0.16346153846153799</v>
      </c>
    </row>
    <row r="1890" spans="1:16" s="63" customFormat="1" ht="12" x14ac:dyDescent="0.2">
      <c r="A1890" s="427" t="s">
        <v>10522</v>
      </c>
      <c r="B1890" s="423"/>
      <c r="C1890" s="423" t="s">
        <v>255</v>
      </c>
      <c r="D1890" s="423" t="s">
        <v>21225</v>
      </c>
      <c r="E1890" s="427"/>
      <c r="F1890" s="427" t="s">
        <v>10521</v>
      </c>
      <c r="G1890" s="423" t="s">
        <v>18860</v>
      </c>
      <c r="H1890" s="467" t="s">
        <v>8559</v>
      </c>
      <c r="I1890" s="427">
        <v>530</v>
      </c>
      <c r="J1890" s="423">
        <v>591</v>
      </c>
      <c r="K1890" s="423">
        <v>484</v>
      </c>
      <c r="L1890" s="447">
        <v>-0.103214890016921</v>
      </c>
      <c r="M1890" s="427">
        <v>119</v>
      </c>
      <c r="N1890" s="423">
        <v>62</v>
      </c>
      <c r="O1890" s="423">
        <v>27</v>
      </c>
      <c r="P1890" s="447">
        <v>0.91935483870967705</v>
      </c>
    </row>
    <row r="1891" spans="1:16" s="63" customFormat="1" ht="12" x14ac:dyDescent="0.2">
      <c r="A1891" s="427" t="s">
        <v>10519</v>
      </c>
      <c r="B1891" s="423" t="s">
        <v>9601</v>
      </c>
      <c r="C1891" s="423" t="s">
        <v>371</v>
      </c>
      <c r="D1891" s="423" t="s">
        <v>21835</v>
      </c>
      <c r="E1891" s="427" t="s">
        <v>10518</v>
      </c>
      <c r="F1891" s="427"/>
      <c r="G1891" s="423" t="s">
        <v>18423</v>
      </c>
      <c r="H1891" s="467" t="s">
        <v>8559</v>
      </c>
      <c r="I1891" s="427">
        <v>676</v>
      </c>
      <c r="J1891" s="423">
        <v>397</v>
      </c>
      <c r="K1891" s="423">
        <v>377</v>
      </c>
      <c r="L1891" s="447">
        <v>0.70277078085642297</v>
      </c>
      <c r="M1891" s="427">
        <v>36</v>
      </c>
      <c r="N1891" s="423">
        <v>42</v>
      </c>
      <c r="O1891" s="423">
        <v>12</v>
      </c>
      <c r="P1891" s="447">
        <v>-0.14285714285714299</v>
      </c>
    </row>
    <row r="1892" spans="1:16" s="63" customFormat="1" ht="12" x14ac:dyDescent="0.2">
      <c r="A1892" s="427" t="s">
        <v>10517</v>
      </c>
      <c r="B1892" s="423" t="s">
        <v>9839</v>
      </c>
      <c r="C1892" s="423" t="s">
        <v>255</v>
      </c>
      <c r="D1892" s="423" t="s">
        <v>21226</v>
      </c>
      <c r="E1892" s="427" t="s">
        <v>10516</v>
      </c>
      <c r="F1892" s="427"/>
      <c r="G1892" s="423" t="s">
        <v>20662</v>
      </c>
      <c r="H1892" s="467" t="s">
        <v>8559</v>
      </c>
      <c r="I1892" s="427">
        <v>8</v>
      </c>
      <c r="J1892" s="423">
        <v>5</v>
      </c>
      <c r="K1892" s="423">
        <v>0</v>
      </c>
      <c r="L1892" s="447">
        <v>0.6</v>
      </c>
      <c r="M1892" s="427">
        <v>14</v>
      </c>
      <c r="N1892" s="423">
        <v>19</v>
      </c>
      <c r="O1892" s="423">
        <v>10</v>
      </c>
      <c r="P1892" s="447">
        <v>-0.26315789473684198</v>
      </c>
    </row>
    <row r="1893" spans="1:16" s="63" customFormat="1" ht="12" x14ac:dyDescent="0.2">
      <c r="A1893" s="427" t="s">
        <v>10515</v>
      </c>
      <c r="B1893" s="423"/>
      <c r="C1893" s="423" t="s">
        <v>251</v>
      </c>
      <c r="D1893" s="423" t="s">
        <v>9782</v>
      </c>
      <c r="E1893" s="427"/>
      <c r="F1893" s="427" t="s">
        <v>10514</v>
      </c>
      <c r="G1893" s="423" t="s">
        <v>18418</v>
      </c>
      <c r="H1893" s="467" t="s">
        <v>8559</v>
      </c>
      <c r="I1893" s="427">
        <v>0</v>
      </c>
      <c r="J1893" s="423">
        <v>0</v>
      </c>
      <c r="K1893" s="423">
        <v>0</v>
      </c>
      <c r="L1893" s="447">
        <v>0</v>
      </c>
      <c r="M1893" s="427">
        <v>2</v>
      </c>
      <c r="N1893" s="423">
        <v>4</v>
      </c>
      <c r="O1893" s="423">
        <v>1</v>
      </c>
      <c r="P1893" s="447">
        <v>-0.5</v>
      </c>
    </row>
    <row r="1894" spans="1:16" s="63" customFormat="1" ht="12" x14ac:dyDescent="0.2">
      <c r="A1894" s="427" t="s">
        <v>10513</v>
      </c>
      <c r="B1894" s="423"/>
      <c r="C1894" s="423" t="s">
        <v>253</v>
      </c>
      <c r="D1894" s="423"/>
      <c r="E1894" s="427"/>
      <c r="F1894" s="427" t="s">
        <v>10512</v>
      </c>
      <c r="G1894" s="423"/>
      <c r="H1894" s="467" t="s">
        <v>8389</v>
      </c>
      <c r="I1894" s="427">
        <v>0</v>
      </c>
      <c r="J1894" s="423">
        <v>0</v>
      </c>
      <c r="K1894" s="423">
        <v>0</v>
      </c>
      <c r="L1894" s="447">
        <v>0</v>
      </c>
      <c r="M1894" s="427">
        <v>0</v>
      </c>
      <c r="N1894" s="423">
        <v>0</v>
      </c>
      <c r="O1894" s="423">
        <v>0</v>
      </c>
      <c r="P1894" s="447">
        <v>0</v>
      </c>
    </row>
    <row r="1895" spans="1:16" s="63" customFormat="1" ht="12" x14ac:dyDescent="0.2">
      <c r="A1895" s="427" t="s">
        <v>10511</v>
      </c>
      <c r="B1895" s="423"/>
      <c r="C1895" s="423" t="s">
        <v>372</v>
      </c>
      <c r="D1895" s="423" t="s">
        <v>18861</v>
      </c>
      <c r="E1895" s="427"/>
      <c r="F1895" s="427" t="s">
        <v>10510</v>
      </c>
      <c r="G1895" s="423" t="s">
        <v>19558</v>
      </c>
      <c r="H1895" s="467" t="s">
        <v>8559</v>
      </c>
      <c r="I1895" s="427">
        <v>172</v>
      </c>
      <c r="J1895" s="423">
        <v>1199</v>
      </c>
      <c r="K1895" s="423">
        <v>39</v>
      </c>
      <c r="L1895" s="447">
        <v>-0.85654712260216903</v>
      </c>
      <c r="M1895" s="427">
        <v>202</v>
      </c>
      <c r="N1895" s="423">
        <v>1287</v>
      </c>
      <c r="O1895" s="423">
        <v>154</v>
      </c>
      <c r="P1895" s="447">
        <v>-0.84304584304584296</v>
      </c>
    </row>
    <row r="1896" spans="1:16" s="63" customFormat="1" ht="12" x14ac:dyDescent="0.2">
      <c r="A1896" s="427" t="s">
        <v>10509</v>
      </c>
      <c r="B1896" s="423"/>
      <c r="C1896" s="423" t="s">
        <v>251</v>
      </c>
      <c r="D1896" s="423" t="s">
        <v>19559</v>
      </c>
      <c r="E1896" s="427"/>
      <c r="F1896" s="427" t="s">
        <v>10508</v>
      </c>
      <c r="G1896" s="423" t="s">
        <v>9335</v>
      </c>
      <c r="H1896" s="467" t="s">
        <v>8559</v>
      </c>
      <c r="I1896" s="427">
        <v>0</v>
      </c>
      <c r="J1896" s="423">
        <v>0</v>
      </c>
      <c r="K1896" s="423">
        <v>0</v>
      </c>
      <c r="L1896" s="447">
        <v>0</v>
      </c>
      <c r="M1896" s="427">
        <v>9</v>
      </c>
      <c r="N1896" s="423">
        <v>10</v>
      </c>
      <c r="O1896" s="423">
        <v>13</v>
      </c>
      <c r="P1896" s="447">
        <v>-0.1</v>
      </c>
    </row>
    <row r="1897" spans="1:16" s="63" customFormat="1" ht="12" x14ac:dyDescent="0.2">
      <c r="A1897" s="427" t="s">
        <v>10507</v>
      </c>
      <c r="B1897" s="423"/>
      <c r="C1897" s="423" t="s">
        <v>259</v>
      </c>
      <c r="D1897" s="423" t="s">
        <v>20029</v>
      </c>
      <c r="E1897" s="427"/>
      <c r="F1897" s="427" t="s">
        <v>10506</v>
      </c>
      <c r="G1897" s="423" t="s">
        <v>19491</v>
      </c>
      <c r="H1897" s="467" t="s">
        <v>8559</v>
      </c>
      <c r="I1897" s="427">
        <v>79</v>
      </c>
      <c r="J1897" s="423">
        <v>72</v>
      </c>
      <c r="K1897" s="423">
        <v>98</v>
      </c>
      <c r="L1897" s="447">
        <v>9.7222222222222293E-2</v>
      </c>
      <c r="M1897" s="427">
        <v>143</v>
      </c>
      <c r="N1897" s="423">
        <v>214</v>
      </c>
      <c r="O1897" s="423">
        <v>106</v>
      </c>
      <c r="P1897" s="447">
        <v>-0.33177570093457898</v>
      </c>
    </row>
    <row r="1898" spans="1:16" s="63" customFormat="1" ht="12" x14ac:dyDescent="0.2">
      <c r="A1898" s="427" t="s">
        <v>14097</v>
      </c>
      <c r="B1898" s="423"/>
      <c r="C1898" s="423" t="s">
        <v>255</v>
      </c>
      <c r="D1898" s="423" t="s">
        <v>19560</v>
      </c>
      <c r="E1898" s="427"/>
      <c r="F1898" s="427" t="s">
        <v>14096</v>
      </c>
      <c r="G1898" s="423" t="s">
        <v>17211</v>
      </c>
      <c r="H1898" s="467" t="s">
        <v>8559</v>
      </c>
      <c r="I1898" s="427">
        <v>321</v>
      </c>
      <c r="J1898" s="423">
        <v>152</v>
      </c>
      <c r="K1898" s="423">
        <v>196</v>
      </c>
      <c r="L1898" s="447">
        <v>1.11184210526316</v>
      </c>
      <c r="M1898" s="427">
        <v>72</v>
      </c>
      <c r="N1898" s="423">
        <v>90</v>
      </c>
      <c r="O1898" s="423">
        <v>52</v>
      </c>
      <c r="P1898" s="447">
        <v>-0.2</v>
      </c>
    </row>
    <row r="1899" spans="1:16" s="63" customFormat="1" ht="12" x14ac:dyDescent="0.2">
      <c r="A1899" s="427" t="s">
        <v>10505</v>
      </c>
      <c r="B1899" s="423"/>
      <c r="C1899" s="423" t="s">
        <v>249</v>
      </c>
      <c r="D1899" s="423" t="s">
        <v>18862</v>
      </c>
      <c r="E1899" s="427"/>
      <c r="F1899" s="427" t="s">
        <v>10504</v>
      </c>
      <c r="G1899" s="423" t="s">
        <v>17062</v>
      </c>
      <c r="H1899" s="467" t="s">
        <v>8559</v>
      </c>
      <c r="I1899" s="427">
        <v>48</v>
      </c>
      <c r="J1899" s="423">
        <v>1</v>
      </c>
      <c r="K1899" s="423">
        <v>8</v>
      </c>
      <c r="L1899" s="447">
        <v>47</v>
      </c>
      <c r="M1899" s="427">
        <v>142</v>
      </c>
      <c r="N1899" s="423">
        <v>138</v>
      </c>
      <c r="O1899" s="423">
        <v>108</v>
      </c>
      <c r="P1899" s="447">
        <v>2.8985507246376701E-2</v>
      </c>
    </row>
    <row r="1900" spans="1:16" s="63" customFormat="1" ht="12" x14ac:dyDescent="0.2">
      <c r="A1900" s="427" t="s">
        <v>13214</v>
      </c>
      <c r="B1900" s="423"/>
      <c r="C1900" s="423" t="s">
        <v>251</v>
      </c>
      <c r="D1900" s="423" t="s">
        <v>18863</v>
      </c>
      <c r="E1900" s="427"/>
      <c r="F1900" s="427" t="s">
        <v>13213</v>
      </c>
      <c r="G1900" s="423" t="s">
        <v>18419</v>
      </c>
      <c r="H1900" s="467" t="s">
        <v>8559</v>
      </c>
      <c r="I1900" s="427">
        <v>316</v>
      </c>
      <c r="J1900" s="423">
        <v>59</v>
      </c>
      <c r="K1900" s="423">
        <v>35</v>
      </c>
      <c r="L1900" s="447">
        <v>4.3559322033898296</v>
      </c>
      <c r="M1900" s="427">
        <v>196</v>
      </c>
      <c r="N1900" s="423">
        <v>203</v>
      </c>
      <c r="O1900" s="423">
        <v>133</v>
      </c>
      <c r="P1900" s="447">
        <v>-3.4482758620689599E-2</v>
      </c>
    </row>
    <row r="1901" spans="1:16" s="63" customFormat="1" ht="12" x14ac:dyDescent="0.2">
      <c r="A1901" s="427" t="s">
        <v>10502</v>
      </c>
      <c r="B1901" s="423"/>
      <c r="C1901" s="423" t="s">
        <v>251</v>
      </c>
      <c r="D1901" s="423" t="s">
        <v>18864</v>
      </c>
      <c r="E1901" s="427"/>
      <c r="F1901" s="427" t="s">
        <v>10501</v>
      </c>
      <c r="G1901" s="423" t="s">
        <v>18865</v>
      </c>
      <c r="H1901" s="467" t="s">
        <v>8559</v>
      </c>
      <c r="I1901" s="427">
        <v>518</v>
      </c>
      <c r="J1901" s="423">
        <v>467</v>
      </c>
      <c r="K1901" s="423">
        <v>371</v>
      </c>
      <c r="L1901" s="447">
        <v>0.109207708779443</v>
      </c>
      <c r="M1901" s="427">
        <v>253</v>
      </c>
      <c r="N1901" s="423">
        <v>228</v>
      </c>
      <c r="O1901" s="423">
        <v>149</v>
      </c>
      <c r="P1901" s="447">
        <v>0.109649122807018</v>
      </c>
    </row>
    <row r="1902" spans="1:16" s="63" customFormat="1" ht="12" x14ac:dyDescent="0.2">
      <c r="A1902" s="427" t="s">
        <v>10500</v>
      </c>
      <c r="B1902" s="423"/>
      <c r="C1902" s="423" t="s">
        <v>249</v>
      </c>
      <c r="D1902" s="423" t="s">
        <v>15276</v>
      </c>
      <c r="E1902" s="427"/>
      <c r="F1902" s="427" t="s">
        <v>10499</v>
      </c>
      <c r="G1902" s="423" t="s">
        <v>200</v>
      </c>
      <c r="H1902" s="467" t="s">
        <v>8559</v>
      </c>
      <c r="I1902" s="427">
        <v>79</v>
      </c>
      <c r="J1902" s="423">
        <v>32</v>
      </c>
      <c r="K1902" s="423">
        <v>42</v>
      </c>
      <c r="L1902" s="447">
        <v>1.46875</v>
      </c>
      <c r="M1902" s="427">
        <v>4</v>
      </c>
      <c r="N1902" s="423">
        <v>0</v>
      </c>
      <c r="O1902" s="423">
        <v>1</v>
      </c>
      <c r="P1902" s="447">
        <v>0</v>
      </c>
    </row>
    <row r="1903" spans="1:16" s="63" customFormat="1" ht="12" x14ac:dyDescent="0.2">
      <c r="A1903" s="427" t="s">
        <v>13913</v>
      </c>
      <c r="B1903" s="423"/>
      <c r="C1903" s="423" t="s">
        <v>251</v>
      </c>
      <c r="D1903" s="423" t="s">
        <v>17063</v>
      </c>
      <c r="E1903" s="427"/>
      <c r="F1903" s="427" t="s">
        <v>13912</v>
      </c>
      <c r="G1903" s="423" t="s">
        <v>18225</v>
      </c>
      <c r="H1903" s="467" t="s">
        <v>8559</v>
      </c>
      <c r="I1903" s="427">
        <v>1189</v>
      </c>
      <c r="J1903" s="423">
        <v>1679</v>
      </c>
      <c r="K1903" s="423">
        <v>156</v>
      </c>
      <c r="L1903" s="447">
        <v>-0.29184038117927302</v>
      </c>
      <c r="M1903" s="427">
        <v>214</v>
      </c>
      <c r="N1903" s="423">
        <v>251</v>
      </c>
      <c r="O1903" s="423">
        <v>106</v>
      </c>
      <c r="P1903" s="447">
        <v>-0.147410358565737</v>
      </c>
    </row>
    <row r="1904" spans="1:16" s="63" customFormat="1" ht="12" x14ac:dyDescent="0.2">
      <c r="A1904" s="427" t="s">
        <v>10498</v>
      </c>
      <c r="B1904" s="423"/>
      <c r="C1904" s="423" t="s">
        <v>14925</v>
      </c>
      <c r="D1904" s="423" t="s">
        <v>21836</v>
      </c>
      <c r="E1904" s="427"/>
      <c r="F1904" s="427" t="s">
        <v>10497</v>
      </c>
      <c r="G1904" s="423" t="s">
        <v>21837</v>
      </c>
      <c r="H1904" s="467" t="s">
        <v>8559</v>
      </c>
      <c r="I1904" s="427">
        <v>297</v>
      </c>
      <c r="J1904" s="423">
        <v>165</v>
      </c>
      <c r="K1904" s="423">
        <v>247</v>
      </c>
      <c r="L1904" s="447">
        <v>0.8</v>
      </c>
      <c r="M1904" s="427">
        <v>392</v>
      </c>
      <c r="N1904" s="423">
        <v>478</v>
      </c>
      <c r="O1904" s="423">
        <v>256</v>
      </c>
      <c r="P1904" s="447">
        <v>-0.17991631799163199</v>
      </c>
    </row>
    <row r="1905" spans="1:16" s="63" customFormat="1" ht="12" x14ac:dyDescent="0.2">
      <c r="A1905" s="427" t="s">
        <v>13717</v>
      </c>
      <c r="B1905" s="423"/>
      <c r="C1905" s="423" t="s">
        <v>253</v>
      </c>
      <c r="D1905" s="423" t="s">
        <v>17322</v>
      </c>
      <c r="E1905" s="427"/>
      <c r="F1905" s="427" t="s">
        <v>13716</v>
      </c>
      <c r="G1905" s="423" t="s">
        <v>18151</v>
      </c>
      <c r="H1905" s="467" t="s">
        <v>8559</v>
      </c>
      <c r="I1905" s="427">
        <v>258</v>
      </c>
      <c r="J1905" s="423">
        <v>249</v>
      </c>
      <c r="K1905" s="423">
        <v>185</v>
      </c>
      <c r="L1905" s="447">
        <v>3.6144578313252997E-2</v>
      </c>
      <c r="M1905" s="427">
        <v>168</v>
      </c>
      <c r="N1905" s="423">
        <v>184</v>
      </c>
      <c r="O1905" s="423">
        <v>129</v>
      </c>
      <c r="P1905" s="447">
        <v>-8.6956521739130502E-2</v>
      </c>
    </row>
    <row r="1906" spans="1:16" s="63" customFormat="1" ht="12" x14ac:dyDescent="0.2">
      <c r="A1906" s="427" t="s">
        <v>10496</v>
      </c>
      <c r="B1906" s="423"/>
      <c r="C1906" s="423" t="s">
        <v>254</v>
      </c>
      <c r="D1906" s="423" t="s">
        <v>20663</v>
      </c>
      <c r="E1906" s="427"/>
      <c r="F1906" s="427" t="s">
        <v>10495</v>
      </c>
      <c r="G1906" s="423" t="s">
        <v>19541</v>
      </c>
      <c r="H1906" s="467" t="s">
        <v>8559</v>
      </c>
      <c r="I1906" s="427">
        <v>8</v>
      </c>
      <c r="J1906" s="423">
        <v>51</v>
      </c>
      <c r="K1906" s="423">
        <v>8</v>
      </c>
      <c r="L1906" s="447">
        <v>-0.84313725490196101</v>
      </c>
      <c r="M1906" s="427">
        <v>143</v>
      </c>
      <c r="N1906" s="423">
        <v>33</v>
      </c>
      <c r="O1906" s="423">
        <v>13</v>
      </c>
      <c r="P1906" s="447">
        <v>3.3333333333333299</v>
      </c>
    </row>
    <row r="1907" spans="1:16" s="63" customFormat="1" ht="12" x14ac:dyDescent="0.2">
      <c r="A1907" s="427" t="s">
        <v>10494</v>
      </c>
      <c r="B1907" s="423"/>
      <c r="C1907" s="423" t="s">
        <v>371</v>
      </c>
      <c r="D1907" s="423"/>
      <c r="E1907" s="427"/>
      <c r="F1907" s="427" t="s">
        <v>10493</v>
      </c>
      <c r="G1907" s="423"/>
      <c r="H1907" s="467" t="s">
        <v>8396</v>
      </c>
      <c r="I1907" s="427">
        <v>0</v>
      </c>
      <c r="J1907" s="423">
        <v>0</v>
      </c>
      <c r="K1907" s="423">
        <v>0</v>
      </c>
      <c r="L1907" s="447">
        <v>0</v>
      </c>
      <c r="M1907" s="427">
        <v>0</v>
      </c>
      <c r="N1907" s="423">
        <v>0</v>
      </c>
      <c r="O1907" s="423">
        <v>0</v>
      </c>
      <c r="P1907" s="447">
        <v>0</v>
      </c>
    </row>
    <row r="1908" spans="1:16" s="63" customFormat="1" ht="12" x14ac:dyDescent="0.2">
      <c r="A1908" s="427" t="s">
        <v>10492</v>
      </c>
      <c r="B1908" s="423"/>
      <c r="C1908" s="423" t="s">
        <v>254</v>
      </c>
      <c r="D1908" s="423" t="s">
        <v>17317</v>
      </c>
      <c r="E1908" s="427"/>
      <c r="F1908" s="427" t="s">
        <v>10491</v>
      </c>
      <c r="G1908" s="423" t="s">
        <v>200</v>
      </c>
      <c r="H1908" s="467" t="s">
        <v>8559</v>
      </c>
      <c r="I1908" s="427">
        <v>19</v>
      </c>
      <c r="J1908" s="423">
        <v>7</v>
      </c>
      <c r="K1908" s="423">
        <v>6</v>
      </c>
      <c r="L1908" s="447">
        <v>1.71428571428571</v>
      </c>
      <c r="M1908" s="427">
        <v>14</v>
      </c>
      <c r="N1908" s="423">
        <v>10</v>
      </c>
      <c r="O1908" s="423">
        <v>1</v>
      </c>
      <c r="P1908" s="447">
        <v>0.4</v>
      </c>
    </row>
    <row r="1909" spans="1:16" s="63" customFormat="1" ht="12" x14ac:dyDescent="0.2">
      <c r="A1909" s="427" t="s">
        <v>10490</v>
      </c>
      <c r="B1909" s="423"/>
      <c r="C1909" s="423" t="s">
        <v>254</v>
      </c>
      <c r="D1909" s="423"/>
      <c r="E1909" s="427"/>
      <c r="F1909" s="427" t="s">
        <v>10489</v>
      </c>
      <c r="G1909" s="423"/>
      <c r="H1909" s="467" t="s">
        <v>8389</v>
      </c>
      <c r="I1909" s="427">
        <v>0</v>
      </c>
      <c r="J1909" s="423">
        <v>0</v>
      </c>
      <c r="K1909" s="423">
        <v>0</v>
      </c>
      <c r="L1909" s="447">
        <v>0</v>
      </c>
      <c r="M1909" s="427">
        <v>0</v>
      </c>
      <c r="N1909" s="423">
        <v>0</v>
      </c>
      <c r="O1909" s="423">
        <v>0</v>
      </c>
      <c r="P1909" s="447">
        <v>0</v>
      </c>
    </row>
    <row r="1910" spans="1:16" s="63" customFormat="1" ht="12" x14ac:dyDescent="0.2">
      <c r="A1910" s="427" t="s">
        <v>10488</v>
      </c>
      <c r="B1910" s="423"/>
      <c r="C1910" s="423" t="s">
        <v>254</v>
      </c>
      <c r="D1910" s="423" t="s">
        <v>17317</v>
      </c>
      <c r="E1910" s="427"/>
      <c r="F1910" s="427" t="s">
        <v>10487</v>
      </c>
      <c r="G1910" s="423" t="s">
        <v>200</v>
      </c>
      <c r="H1910" s="467" t="s">
        <v>8559</v>
      </c>
      <c r="I1910" s="427">
        <v>6</v>
      </c>
      <c r="J1910" s="423">
        <v>9</v>
      </c>
      <c r="K1910" s="423">
        <v>8</v>
      </c>
      <c r="L1910" s="447">
        <v>-0.33333333333333298</v>
      </c>
      <c r="M1910" s="427">
        <v>10</v>
      </c>
      <c r="N1910" s="423">
        <v>12</v>
      </c>
      <c r="O1910" s="423">
        <v>4</v>
      </c>
      <c r="P1910" s="447">
        <v>-0.16666666666666699</v>
      </c>
    </row>
    <row r="1911" spans="1:16" s="63" customFormat="1" ht="12" x14ac:dyDescent="0.2">
      <c r="A1911" s="427" t="s">
        <v>10486</v>
      </c>
      <c r="B1911" s="423"/>
      <c r="C1911" s="423" t="s">
        <v>371</v>
      </c>
      <c r="D1911" s="423" t="s">
        <v>8788</v>
      </c>
      <c r="E1911" s="427"/>
      <c r="F1911" s="427" t="s">
        <v>10485</v>
      </c>
      <c r="G1911" s="423" t="s">
        <v>223</v>
      </c>
      <c r="H1911" s="467" t="s">
        <v>8559</v>
      </c>
      <c r="I1911" s="427">
        <v>1829</v>
      </c>
      <c r="J1911" s="423">
        <v>1344</v>
      </c>
      <c r="K1911" s="423">
        <v>1076</v>
      </c>
      <c r="L1911" s="447">
        <v>0.36086309523809501</v>
      </c>
      <c r="M1911" s="427">
        <v>42</v>
      </c>
      <c r="N1911" s="423">
        <v>48</v>
      </c>
      <c r="O1911" s="423">
        <v>34</v>
      </c>
      <c r="P1911" s="447">
        <v>-0.125</v>
      </c>
    </row>
    <row r="1912" spans="1:16" s="63" customFormat="1" ht="12" x14ac:dyDescent="0.2">
      <c r="A1912" s="427" t="s">
        <v>13635</v>
      </c>
      <c r="B1912" s="423"/>
      <c r="C1912" s="423" t="s">
        <v>250</v>
      </c>
      <c r="D1912" s="423" t="s">
        <v>21227</v>
      </c>
      <c r="E1912" s="427"/>
      <c r="F1912" s="427" t="s">
        <v>13634</v>
      </c>
      <c r="G1912" s="423" t="s">
        <v>21228</v>
      </c>
      <c r="H1912" s="467" t="s">
        <v>8559</v>
      </c>
      <c r="I1912" s="427">
        <v>16</v>
      </c>
      <c r="J1912" s="423">
        <v>21</v>
      </c>
      <c r="K1912" s="423">
        <v>5</v>
      </c>
      <c r="L1912" s="447">
        <v>-0.238095238095238</v>
      </c>
      <c r="M1912" s="427">
        <v>43</v>
      </c>
      <c r="N1912" s="423">
        <v>55</v>
      </c>
      <c r="O1912" s="423">
        <v>21</v>
      </c>
      <c r="P1912" s="447">
        <v>-0.218181818181818</v>
      </c>
    </row>
    <row r="1913" spans="1:16" s="63" customFormat="1" ht="12" x14ac:dyDescent="0.2">
      <c r="A1913" s="427" t="s">
        <v>10484</v>
      </c>
      <c r="B1913" s="423"/>
      <c r="C1913" s="423" t="s">
        <v>252</v>
      </c>
      <c r="D1913" s="423" t="s">
        <v>13745</v>
      </c>
      <c r="E1913" s="427"/>
      <c r="F1913" s="427" t="s">
        <v>10483</v>
      </c>
      <c r="G1913" s="423" t="s">
        <v>18168</v>
      </c>
      <c r="H1913" s="467" t="s">
        <v>8559</v>
      </c>
      <c r="I1913" s="427">
        <v>33</v>
      </c>
      <c r="J1913" s="423">
        <v>36</v>
      </c>
      <c r="K1913" s="423">
        <v>36</v>
      </c>
      <c r="L1913" s="447">
        <v>-8.3333333333333398E-2</v>
      </c>
      <c r="M1913" s="427">
        <v>21</v>
      </c>
      <c r="N1913" s="423">
        <v>29</v>
      </c>
      <c r="O1913" s="423">
        <v>19</v>
      </c>
      <c r="P1913" s="447">
        <v>-0.27586206896551702</v>
      </c>
    </row>
    <row r="1914" spans="1:16" s="63" customFormat="1" ht="12" x14ac:dyDescent="0.2">
      <c r="A1914" s="427" t="s">
        <v>14284</v>
      </c>
      <c r="B1914" s="423"/>
      <c r="C1914" s="423" t="s">
        <v>253</v>
      </c>
      <c r="D1914" s="423" t="s">
        <v>17810</v>
      </c>
      <c r="E1914" s="427"/>
      <c r="F1914" s="427" t="s">
        <v>14283</v>
      </c>
      <c r="G1914" s="423" t="s">
        <v>19378</v>
      </c>
      <c r="H1914" s="467" t="s">
        <v>8559</v>
      </c>
      <c r="I1914" s="427">
        <v>6230</v>
      </c>
      <c r="J1914" s="423">
        <v>4430</v>
      </c>
      <c r="K1914" s="423">
        <v>3205</v>
      </c>
      <c r="L1914" s="447">
        <v>0.40632054176072202</v>
      </c>
      <c r="M1914" s="427">
        <v>1475</v>
      </c>
      <c r="N1914" s="423">
        <v>844</v>
      </c>
      <c r="O1914" s="423">
        <v>705</v>
      </c>
      <c r="P1914" s="447">
        <v>0.74763033175355398</v>
      </c>
    </row>
    <row r="1915" spans="1:16" s="63" customFormat="1" ht="12" x14ac:dyDescent="0.2">
      <c r="A1915" s="427" t="s">
        <v>10482</v>
      </c>
      <c r="B1915" s="423"/>
      <c r="C1915" s="423" t="s">
        <v>14925</v>
      </c>
      <c r="D1915" s="423" t="s">
        <v>18866</v>
      </c>
      <c r="E1915" s="427"/>
      <c r="F1915" s="427" t="s">
        <v>10481</v>
      </c>
      <c r="G1915" s="423" t="s">
        <v>19506</v>
      </c>
      <c r="H1915" s="467" t="s">
        <v>8559</v>
      </c>
      <c r="I1915" s="427">
        <v>527</v>
      </c>
      <c r="J1915" s="423">
        <v>405</v>
      </c>
      <c r="K1915" s="423">
        <v>25</v>
      </c>
      <c r="L1915" s="447">
        <v>0.30123456790123498</v>
      </c>
      <c r="M1915" s="427">
        <v>1266</v>
      </c>
      <c r="N1915" s="423">
        <v>897</v>
      </c>
      <c r="O1915" s="423">
        <v>338</v>
      </c>
      <c r="P1915" s="447">
        <v>0.41137123745819398</v>
      </c>
    </row>
    <row r="1916" spans="1:16" s="63" customFormat="1" ht="12" x14ac:dyDescent="0.2">
      <c r="A1916" s="427" t="s">
        <v>10480</v>
      </c>
      <c r="B1916" s="423"/>
      <c r="C1916" s="423" t="s">
        <v>255</v>
      </c>
      <c r="D1916" s="423" t="s">
        <v>18867</v>
      </c>
      <c r="E1916" s="427"/>
      <c r="F1916" s="427" t="s">
        <v>10479</v>
      </c>
      <c r="G1916" s="423" t="s">
        <v>19561</v>
      </c>
      <c r="H1916" s="467" t="s">
        <v>8559</v>
      </c>
      <c r="I1916" s="427">
        <v>320</v>
      </c>
      <c r="J1916" s="423">
        <v>138</v>
      </c>
      <c r="K1916" s="423">
        <v>167</v>
      </c>
      <c r="L1916" s="447">
        <v>1.3188405797101499</v>
      </c>
      <c r="M1916" s="427">
        <v>56</v>
      </c>
      <c r="N1916" s="423">
        <v>51</v>
      </c>
      <c r="O1916" s="423">
        <v>40</v>
      </c>
      <c r="P1916" s="447">
        <v>9.8039215686274606E-2</v>
      </c>
    </row>
    <row r="1917" spans="1:16" s="63" customFormat="1" ht="12" x14ac:dyDescent="0.2">
      <c r="A1917" s="427" t="s">
        <v>10478</v>
      </c>
      <c r="B1917" s="423"/>
      <c r="C1917" s="423" t="s">
        <v>372</v>
      </c>
      <c r="D1917" s="423" t="s">
        <v>18010</v>
      </c>
      <c r="E1917" s="427"/>
      <c r="F1917" s="427" t="s">
        <v>10477</v>
      </c>
      <c r="G1917" s="423" t="s">
        <v>19341</v>
      </c>
      <c r="H1917" s="467" t="s">
        <v>8559</v>
      </c>
      <c r="I1917" s="427">
        <v>109</v>
      </c>
      <c r="J1917" s="423">
        <v>129</v>
      </c>
      <c r="K1917" s="423">
        <v>205</v>
      </c>
      <c r="L1917" s="447">
        <v>-0.15503875968992301</v>
      </c>
      <c r="M1917" s="427">
        <v>24</v>
      </c>
      <c r="N1917" s="423">
        <v>21</v>
      </c>
      <c r="O1917" s="423">
        <v>22</v>
      </c>
      <c r="P1917" s="447">
        <v>0.14285714285714299</v>
      </c>
    </row>
    <row r="1918" spans="1:16" s="63" customFormat="1" ht="12" x14ac:dyDescent="0.2">
      <c r="A1918" s="427" t="s">
        <v>10476</v>
      </c>
      <c r="B1918" s="423"/>
      <c r="C1918" s="423" t="s">
        <v>254</v>
      </c>
      <c r="D1918" s="423" t="s">
        <v>17317</v>
      </c>
      <c r="E1918" s="427"/>
      <c r="F1918" s="427" t="s">
        <v>10475</v>
      </c>
      <c r="G1918" s="423" t="s">
        <v>200</v>
      </c>
      <c r="H1918" s="467" t="s">
        <v>8559</v>
      </c>
      <c r="I1918" s="427">
        <v>5</v>
      </c>
      <c r="J1918" s="423">
        <v>6</v>
      </c>
      <c r="K1918" s="423">
        <v>1</v>
      </c>
      <c r="L1918" s="447">
        <v>-0.16666666666666699</v>
      </c>
      <c r="M1918" s="427">
        <v>6</v>
      </c>
      <c r="N1918" s="423">
        <v>11</v>
      </c>
      <c r="O1918" s="423">
        <v>3</v>
      </c>
      <c r="P1918" s="447">
        <v>-0.45454545454545497</v>
      </c>
    </row>
    <row r="1919" spans="1:16" s="63" customFormat="1" ht="12" x14ac:dyDescent="0.2">
      <c r="A1919" s="427" t="s">
        <v>10474</v>
      </c>
      <c r="B1919" s="423"/>
      <c r="C1919" s="423" t="s">
        <v>254</v>
      </c>
      <c r="D1919" s="423"/>
      <c r="E1919" s="427"/>
      <c r="F1919" s="427" t="s">
        <v>10473</v>
      </c>
      <c r="G1919" s="423"/>
      <c r="H1919" s="467" t="s">
        <v>8389</v>
      </c>
      <c r="I1919" s="427">
        <v>0</v>
      </c>
      <c r="J1919" s="423">
        <v>0</v>
      </c>
      <c r="K1919" s="423">
        <v>0</v>
      </c>
      <c r="L1919" s="447">
        <v>0</v>
      </c>
      <c r="M1919" s="427">
        <v>0</v>
      </c>
      <c r="N1919" s="423">
        <v>0</v>
      </c>
      <c r="O1919" s="423">
        <v>0</v>
      </c>
      <c r="P1919" s="447">
        <v>0</v>
      </c>
    </row>
    <row r="1920" spans="1:16" s="63" customFormat="1" ht="12" x14ac:dyDescent="0.2">
      <c r="A1920" s="427" t="s">
        <v>10472</v>
      </c>
      <c r="B1920" s="423"/>
      <c r="C1920" s="423" t="s">
        <v>254</v>
      </c>
      <c r="D1920" s="423" t="s">
        <v>17317</v>
      </c>
      <c r="E1920" s="427"/>
      <c r="F1920" s="427" t="s">
        <v>10471</v>
      </c>
      <c r="G1920" s="423" t="s">
        <v>200</v>
      </c>
      <c r="H1920" s="467" t="s">
        <v>8559</v>
      </c>
      <c r="I1920" s="427">
        <v>0</v>
      </c>
      <c r="J1920" s="423">
        <v>0</v>
      </c>
      <c r="K1920" s="423">
        <v>1</v>
      </c>
      <c r="L1920" s="447">
        <v>0</v>
      </c>
      <c r="M1920" s="427">
        <v>2</v>
      </c>
      <c r="N1920" s="423">
        <v>4</v>
      </c>
      <c r="O1920" s="423">
        <v>2</v>
      </c>
      <c r="P1920" s="447">
        <v>-0.5</v>
      </c>
    </row>
    <row r="1921" spans="1:16" s="63" customFormat="1" ht="12" x14ac:dyDescent="0.2">
      <c r="A1921" s="427" t="s">
        <v>10470</v>
      </c>
      <c r="B1921" s="423"/>
      <c r="C1921" s="423" t="s">
        <v>254</v>
      </c>
      <c r="D1921" s="423" t="s">
        <v>17317</v>
      </c>
      <c r="E1921" s="427"/>
      <c r="F1921" s="427" t="s">
        <v>10469</v>
      </c>
      <c r="G1921" s="423" t="s">
        <v>200</v>
      </c>
      <c r="H1921" s="467" t="s">
        <v>8559</v>
      </c>
      <c r="I1921" s="427">
        <v>0</v>
      </c>
      <c r="J1921" s="423">
        <v>0</v>
      </c>
      <c r="K1921" s="423">
        <v>2</v>
      </c>
      <c r="L1921" s="447">
        <v>0</v>
      </c>
      <c r="M1921" s="427">
        <v>4</v>
      </c>
      <c r="N1921" s="423">
        <v>4</v>
      </c>
      <c r="O1921" s="423">
        <v>2</v>
      </c>
      <c r="P1921" s="447">
        <v>0</v>
      </c>
    </row>
    <row r="1922" spans="1:16" s="63" customFormat="1" ht="12" x14ac:dyDescent="0.2">
      <c r="A1922" s="427" t="s">
        <v>10468</v>
      </c>
      <c r="B1922" s="423"/>
      <c r="C1922" s="423" t="s">
        <v>254</v>
      </c>
      <c r="D1922" s="423" t="s">
        <v>17315</v>
      </c>
      <c r="E1922" s="427"/>
      <c r="F1922" s="427" t="s">
        <v>10467</v>
      </c>
      <c r="G1922" s="423" t="s">
        <v>18151</v>
      </c>
      <c r="H1922" s="467" t="s">
        <v>8559</v>
      </c>
      <c r="I1922" s="427">
        <v>0</v>
      </c>
      <c r="J1922" s="423">
        <v>1</v>
      </c>
      <c r="K1922" s="423">
        <v>0</v>
      </c>
      <c r="L1922" s="447">
        <v>-1</v>
      </c>
      <c r="M1922" s="427">
        <v>8</v>
      </c>
      <c r="N1922" s="423">
        <v>13</v>
      </c>
      <c r="O1922" s="423">
        <v>6</v>
      </c>
      <c r="P1922" s="447">
        <v>-0.38461538461538503</v>
      </c>
    </row>
    <row r="1923" spans="1:16" s="63" customFormat="1" ht="12" x14ac:dyDescent="0.2">
      <c r="A1923" s="427" t="s">
        <v>10466</v>
      </c>
      <c r="B1923" s="423"/>
      <c r="C1923" s="423" t="s">
        <v>254</v>
      </c>
      <c r="D1923" s="423" t="s">
        <v>17317</v>
      </c>
      <c r="E1923" s="427"/>
      <c r="F1923" s="427" t="s">
        <v>10465</v>
      </c>
      <c r="G1923" s="423" t="s">
        <v>200</v>
      </c>
      <c r="H1923" s="467" t="s">
        <v>8559</v>
      </c>
      <c r="I1923" s="427">
        <v>3</v>
      </c>
      <c r="J1923" s="423">
        <v>13</v>
      </c>
      <c r="K1923" s="423">
        <v>13</v>
      </c>
      <c r="L1923" s="447">
        <v>-0.76923076923076905</v>
      </c>
      <c r="M1923" s="427">
        <v>5</v>
      </c>
      <c r="N1923" s="423">
        <v>13</v>
      </c>
      <c r="O1923" s="423">
        <v>9</v>
      </c>
      <c r="P1923" s="447">
        <v>-0.61538461538461497</v>
      </c>
    </row>
    <row r="1924" spans="1:16" s="63" customFormat="1" ht="12" x14ac:dyDescent="0.2">
      <c r="A1924" s="427" t="s">
        <v>10464</v>
      </c>
      <c r="B1924" s="423"/>
      <c r="C1924" s="423" t="s">
        <v>254</v>
      </c>
      <c r="D1924" s="423"/>
      <c r="E1924" s="427"/>
      <c r="F1924" s="427" t="s">
        <v>10463</v>
      </c>
      <c r="G1924" s="423"/>
      <c r="H1924" s="467" t="s">
        <v>8389</v>
      </c>
      <c r="I1924" s="427">
        <v>0</v>
      </c>
      <c r="J1924" s="423">
        <v>0</v>
      </c>
      <c r="K1924" s="423">
        <v>0</v>
      </c>
      <c r="L1924" s="447">
        <v>0</v>
      </c>
      <c r="M1924" s="427">
        <v>0</v>
      </c>
      <c r="N1924" s="423">
        <v>0</v>
      </c>
      <c r="O1924" s="423">
        <v>0</v>
      </c>
      <c r="P1924" s="447">
        <v>0</v>
      </c>
    </row>
    <row r="1925" spans="1:16" s="63" customFormat="1" ht="12" x14ac:dyDescent="0.2">
      <c r="A1925" s="427" t="s">
        <v>10462</v>
      </c>
      <c r="B1925" s="423"/>
      <c r="C1925" s="423" t="s">
        <v>254</v>
      </c>
      <c r="D1925" s="423"/>
      <c r="E1925" s="427"/>
      <c r="F1925" s="427" t="s">
        <v>10461</v>
      </c>
      <c r="G1925" s="423"/>
      <c r="H1925" s="467" t="s">
        <v>8389</v>
      </c>
      <c r="I1925" s="427">
        <v>0</v>
      </c>
      <c r="J1925" s="423">
        <v>0</v>
      </c>
      <c r="K1925" s="423">
        <v>0</v>
      </c>
      <c r="L1925" s="447">
        <v>0</v>
      </c>
      <c r="M1925" s="427">
        <v>0</v>
      </c>
      <c r="N1925" s="423">
        <v>0</v>
      </c>
      <c r="O1925" s="423">
        <v>0</v>
      </c>
      <c r="P1925" s="447">
        <v>0</v>
      </c>
    </row>
    <row r="1926" spans="1:16" s="63" customFormat="1" ht="12" x14ac:dyDescent="0.2">
      <c r="A1926" s="427" t="s">
        <v>10460</v>
      </c>
      <c r="B1926" s="423"/>
      <c r="C1926" s="423" t="s">
        <v>254</v>
      </c>
      <c r="D1926" s="423"/>
      <c r="E1926" s="427"/>
      <c r="F1926" s="427" t="s">
        <v>10459</v>
      </c>
      <c r="G1926" s="423"/>
      <c r="H1926" s="467" t="s">
        <v>8396</v>
      </c>
      <c r="I1926" s="427">
        <v>0</v>
      </c>
      <c r="J1926" s="423">
        <v>0</v>
      </c>
      <c r="K1926" s="423">
        <v>0</v>
      </c>
      <c r="L1926" s="447">
        <v>0</v>
      </c>
      <c r="M1926" s="427">
        <v>0</v>
      </c>
      <c r="N1926" s="423">
        <v>0</v>
      </c>
      <c r="O1926" s="423">
        <v>0</v>
      </c>
      <c r="P1926" s="447">
        <v>0</v>
      </c>
    </row>
    <row r="1927" spans="1:16" s="63" customFormat="1" ht="12" x14ac:dyDescent="0.2">
      <c r="A1927" s="427" t="s">
        <v>10458</v>
      </c>
      <c r="B1927" s="423"/>
      <c r="C1927" s="423" t="s">
        <v>254</v>
      </c>
      <c r="D1927" s="423"/>
      <c r="E1927" s="427"/>
      <c r="F1927" s="427" t="s">
        <v>10457</v>
      </c>
      <c r="G1927" s="423"/>
      <c r="H1927" s="467" t="s">
        <v>8389</v>
      </c>
      <c r="I1927" s="427">
        <v>0</v>
      </c>
      <c r="J1927" s="423">
        <v>0</v>
      </c>
      <c r="K1927" s="423">
        <v>0</v>
      </c>
      <c r="L1927" s="447">
        <v>0</v>
      </c>
      <c r="M1927" s="427">
        <v>0</v>
      </c>
      <c r="N1927" s="423">
        <v>0</v>
      </c>
      <c r="O1927" s="423">
        <v>0</v>
      </c>
      <c r="P1927" s="447">
        <v>0</v>
      </c>
    </row>
    <row r="1928" spans="1:16" s="63" customFormat="1" ht="12" x14ac:dyDescent="0.2">
      <c r="A1928" s="427" t="s">
        <v>10456</v>
      </c>
      <c r="B1928" s="423"/>
      <c r="C1928" s="423" t="s">
        <v>14925</v>
      </c>
      <c r="D1928" s="423" t="s">
        <v>17039</v>
      </c>
      <c r="E1928" s="427"/>
      <c r="F1928" s="427" t="s">
        <v>10455</v>
      </c>
      <c r="G1928" s="423" t="s">
        <v>201</v>
      </c>
      <c r="H1928" s="467" t="s">
        <v>8559</v>
      </c>
      <c r="I1928" s="427">
        <v>0</v>
      </c>
      <c r="J1928" s="423">
        <v>0</v>
      </c>
      <c r="K1928" s="423">
        <v>0</v>
      </c>
      <c r="L1928" s="447">
        <v>0</v>
      </c>
      <c r="M1928" s="427">
        <v>3</v>
      </c>
      <c r="N1928" s="423">
        <v>4</v>
      </c>
      <c r="O1928" s="423">
        <v>3</v>
      </c>
      <c r="P1928" s="447">
        <v>-0.25</v>
      </c>
    </row>
    <row r="1929" spans="1:16" s="63" customFormat="1" ht="12" x14ac:dyDescent="0.2">
      <c r="A1929" s="427" t="s">
        <v>10454</v>
      </c>
      <c r="B1929" s="423"/>
      <c r="C1929" s="423" t="s">
        <v>257</v>
      </c>
      <c r="D1929" s="423" t="s">
        <v>17124</v>
      </c>
      <c r="E1929" s="427"/>
      <c r="F1929" s="427" t="s">
        <v>10453</v>
      </c>
      <c r="G1929" s="423" t="s">
        <v>8796</v>
      </c>
      <c r="H1929" s="467" t="s">
        <v>8559</v>
      </c>
      <c r="I1929" s="427">
        <v>209</v>
      </c>
      <c r="J1929" s="423">
        <v>263</v>
      </c>
      <c r="K1929" s="423">
        <v>130</v>
      </c>
      <c r="L1929" s="447">
        <v>-0.20532319391635001</v>
      </c>
      <c r="M1929" s="427">
        <v>46</v>
      </c>
      <c r="N1929" s="423">
        <v>55</v>
      </c>
      <c r="O1929" s="423">
        <v>34</v>
      </c>
      <c r="P1929" s="447">
        <v>-0.163636363636364</v>
      </c>
    </row>
    <row r="1930" spans="1:16" s="63" customFormat="1" ht="12" x14ac:dyDescent="0.2">
      <c r="A1930" s="427" t="s">
        <v>10452</v>
      </c>
      <c r="B1930" s="423"/>
      <c r="C1930" s="423" t="s">
        <v>257</v>
      </c>
      <c r="D1930" s="423" t="s">
        <v>20434</v>
      </c>
      <c r="E1930" s="427"/>
      <c r="F1930" s="427" t="s">
        <v>10451</v>
      </c>
      <c r="G1930" s="423" t="s">
        <v>18159</v>
      </c>
      <c r="H1930" s="467" t="s">
        <v>8559</v>
      </c>
      <c r="I1930" s="427">
        <v>135</v>
      </c>
      <c r="J1930" s="423">
        <v>103</v>
      </c>
      <c r="K1930" s="423">
        <v>142</v>
      </c>
      <c r="L1930" s="447">
        <v>0.31067961165048602</v>
      </c>
      <c r="M1930" s="427">
        <v>39</v>
      </c>
      <c r="N1930" s="423">
        <v>44</v>
      </c>
      <c r="O1930" s="423">
        <v>22</v>
      </c>
      <c r="P1930" s="447">
        <v>-0.11363636363636399</v>
      </c>
    </row>
    <row r="1931" spans="1:16" s="63" customFormat="1" ht="12" x14ac:dyDescent="0.2">
      <c r="A1931" s="427" t="s">
        <v>10450</v>
      </c>
      <c r="B1931" s="423"/>
      <c r="C1931" s="423" t="s">
        <v>254</v>
      </c>
      <c r="D1931" s="423" t="s">
        <v>8908</v>
      </c>
      <c r="E1931" s="427"/>
      <c r="F1931" s="427" t="s">
        <v>10449</v>
      </c>
      <c r="G1931" s="423" t="s">
        <v>202</v>
      </c>
      <c r="H1931" s="467" t="s">
        <v>8559</v>
      </c>
      <c r="I1931" s="427">
        <v>45</v>
      </c>
      <c r="J1931" s="423">
        <v>29</v>
      </c>
      <c r="K1931" s="423">
        <v>0</v>
      </c>
      <c r="L1931" s="447">
        <v>0.55172413793103503</v>
      </c>
      <c r="M1931" s="427">
        <v>29</v>
      </c>
      <c r="N1931" s="423">
        <v>29</v>
      </c>
      <c r="O1931" s="423">
        <v>16</v>
      </c>
      <c r="P1931" s="447">
        <v>0</v>
      </c>
    </row>
    <row r="1932" spans="1:16" s="63" customFormat="1" ht="12" x14ac:dyDescent="0.2">
      <c r="A1932" s="427" t="s">
        <v>10448</v>
      </c>
      <c r="B1932" s="423"/>
      <c r="C1932" s="423" t="s">
        <v>254</v>
      </c>
      <c r="D1932" s="423" t="s">
        <v>17323</v>
      </c>
      <c r="E1932" s="427"/>
      <c r="F1932" s="427" t="s">
        <v>10447</v>
      </c>
      <c r="G1932" s="423" t="s">
        <v>18174</v>
      </c>
      <c r="H1932" s="467" t="s">
        <v>8559</v>
      </c>
      <c r="I1932" s="427">
        <v>0</v>
      </c>
      <c r="J1932" s="423">
        <v>1</v>
      </c>
      <c r="K1932" s="423">
        <v>0</v>
      </c>
      <c r="L1932" s="447">
        <v>-1</v>
      </c>
      <c r="M1932" s="427">
        <v>78</v>
      </c>
      <c r="N1932" s="423">
        <v>42</v>
      </c>
      <c r="O1932" s="423">
        <v>43</v>
      </c>
      <c r="P1932" s="447">
        <v>0.85714285714285698</v>
      </c>
    </row>
    <row r="1933" spans="1:16" s="63" customFormat="1" ht="12" x14ac:dyDescent="0.2">
      <c r="A1933" s="427" t="s">
        <v>10446</v>
      </c>
      <c r="B1933" s="423"/>
      <c r="C1933" s="423" t="s">
        <v>257</v>
      </c>
      <c r="D1933" s="423"/>
      <c r="E1933" s="427"/>
      <c r="F1933" s="427" t="s">
        <v>10445</v>
      </c>
      <c r="G1933" s="423"/>
      <c r="H1933" s="467" t="s">
        <v>8389</v>
      </c>
      <c r="I1933" s="427">
        <v>0</v>
      </c>
      <c r="J1933" s="423">
        <v>0</v>
      </c>
      <c r="K1933" s="423">
        <v>0</v>
      </c>
      <c r="L1933" s="447">
        <v>0</v>
      </c>
      <c r="M1933" s="427">
        <v>0</v>
      </c>
      <c r="N1933" s="423">
        <v>0</v>
      </c>
      <c r="O1933" s="423">
        <v>0</v>
      </c>
      <c r="P1933" s="447">
        <v>0</v>
      </c>
    </row>
    <row r="1934" spans="1:16" s="63" customFormat="1" ht="12" x14ac:dyDescent="0.2">
      <c r="A1934" s="427" t="s">
        <v>10444</v>
      </c>
      <c r="B1934" s="423"/>
      <c r="C1934" s="423" t="s">
        <v>252</v>
      </c>
      <c r="D1934" s="423" t="s">
        <v>18420</v>
      </c>
      <c r="E1934" s="427"/>
      <c r="F1934" s="427" t="s">
        <v>10442</v>
      </c>
      <c r="G1934" s="423" t="s">
        <v>213</v>
      </c>
      <c r="H1934" s="467" t="s">
        <v>8559</v>
      </c>
      <c r="I1934" s="427">
        <v>1</v>
      </c>
      <c r="J1934" s="423">
        <v>3</v>
      </c>
      <c r="K1934" s="423">
        <v>4</v>
      </c>
      <c r="L1934" s="447">
        <v>-0.66666666666666696</v>
      </c>
      <c r="M1934" s="427">
        <v>4</v>
      </c>
      <c r="N1934" s="423">
        <v>9</v>
      </c>
      <c r="O1934" s="423">
        <v>3</v>
      </c>
      <c r="P1934" s="447">
        <v>-0.55555555555555602</v>
      </c>
    </row>
    <row r="1935" spans="1:16" s="63" customFormat="1" ht="12" x14ac:dyDescent="0.2">
      <c r="A1935" s="427" t="s">
        <v>10441</v>
      </c>
      <c r="B1935" s="423"/>
      <c r="C1935" s="423" t="s">
        <v>254</v>
      </c>
      <c r="D1935" s="423" t="s">
        <v>17317</v>
      </c>
      <c r="E1935" s="427"/>
      <c r="F1935" s="427" t="s">
        <v>10440</v>
      </c>
      <c r="G1935" s="423" t="s">
        <v>200</v>
      </c>
      <c r="H1935" s="467" t="s">
        <v>8559</v>
      </c>
      <c r="I1935" s="427">
        <v>0</v>
      </c>
      <c r="J1935" s="423">
        <v>0</v>
      </c>
      <c r="K1935" s="423">
        <v>0</v>
      </c>
      <c r="L1935" s="447">
        <v>0</v>
      </c>
      <c r="M1935" s="427">
        <v>217</v>
      </c>
      <c r="N1935" s="423">
        <v>205</v>
      </c>
      <c r="O1935" s="423">
        <v>201</v>
      </c>
      <c r="P1935" s="447">
        <v>5.8536585365853697E-2</v>
      </c>
    </row>
    <row r="1936" spans="1:16" s="63" customFormat="1" ht="12" x14ac:dyDescent="0.2">
      <c r="A1936" s="427" t="s">
        <v>10439</v>
      </c>
      <c r="B1936" s="423"/>
      <c r="C1936" s="423" t="s">
        <v>258</v>
      </c>
      <c r="D1936" s="423"/>
      <c r="E1936" s="427"/>
      <c r="F1936" s="427" t="s">
        <v>10438</v>
      </c>
      <c r="G1936" s="423"/>
      <c r="H1936" s="467" t="s">
        <v>8389</v>
      </c>
      <c r="I1936" s="427">
        <v>0</v>
      </c>
      <c r="J1936" s="423">
        <v>0</v>
      </c>
      <c r="K1936" s="423">
        <v>0</v>
      </c>
      <c r="L1936" s="447">
        <v>0</v>
      </c>
      <c r="M1936" s="427">
        <v>0</v>
      </c>
      <c r="N1936" s="423">
        <v>0</v>
      </c>
      <c r="O1936" s="423">
        <v>0</v>
      </c>
      <c r="P1936" s="447">
        <v>0</v>
      </c>
    </row>
    <row r="1937" spans="1:16" s="63" customFormat="1" ht="12" x14ac:dyDescent="0.2">
      <c r="A1937" s="427" t="s">
        <v>10437</v>
      </c>
      <c r="B1937" s="423"/>
      <c r="C1937" s="423" t="s">
        <v>371</v>
      </c>
      <c r="D1937" s="423" t="s">
        <v>21229</v>
      </c>
      <c r="E1937" s="427"/>
      <c r="F1937" s="427" t="s">
        <v>10436</v>
      </c>
      <c r="G1937" s="423" t="s">
        <v>18141</v>
      </c>
      <c r="H1937" s="467" t="s">
        <v>8559</v>
      </c>
      <c r="I1937" s="427">
        <v>3</v>
      </c>
      <c r="J1937" s="423">
        <v>11</v>
      </c>
      <c r="K1937" s="423">
        <v>0</v>
      </c>
      <c r="L1937" s="447">
        <v>-0.72727272727272696</v>
      </c>
      <c r="M1937" s="427">
        <v>8</v>
      </c>
      <c r="N1937" s="423">
        <v>14</v>
      </c>
      <c r="O1937" s="423">
        <v>3</v>
      </c>
      <c r="P1937" s="447">
        <v>-0.42857142857142899</v>
      </c>
    </row>
    <row r="1938" spans="1:16" s="63" customFormat="1" ht="12" x14ac:dyDescent="0.2">
      <c r="A1938" s="427" t="s">
        <v>10435</v>
      </c>
      <c r="B1938" s="423"/>
      <c r="C1938" s="423" t="s">
        <v>252</v>
      </c>
      <c r="D1938" s="423" t="s">
        <v>18868</v>
      </c>
      <c r="E1938" s="427"/>
      <c r="F1938" s="427" t="s">
        <v>10434</v>
      </c>
      <c r="G1938" s="423" t="s">
        <v>18869</v>
      </c>
      <c r="H1938" s="467" t="s">
        <v>8559</v>
      </c>
      <c r="I1938" s="427">
        <v>863</v>
      </c>
      <c r="J1938" s="423">
        <v>883</v>
      </c>
      <c r="K1938" s="423">
        <v>896</v>
      </c>
      <c r="L1938" s="447">
        <v>-2.2650056625141499E-2</v>
      </c>
      <c r="M1938" s="427">
        <v>349</v>
      </c>
      <c r="N1938" s="423">
        <v>357</v>
      </c>
      <c r="O1938" s="423">
        <v>355</v>
      </c>
      <c r="P1938" s="447">
        <v>-2.2408963585434202E-2</v>
      </c>
    </row>
    <row r="1939" spans="1:16" s="63" customFormat="1" ht="12" x14ac:dyDescent="0.2">
      <c r="A1939" s="427" t="s">
        <v>13479</v>
      </c>
      <c r="B1939" s="423"/>
      <c r="C1939" s="423" t="s">
        <v>258</v>
      </c>
      <c r="D1939" s="423" t="s">
        <v>21230</v>
      </c>
      <c r="E1939" s="427"/>
      <c r="F1939" s="427" t="s">
        <v>13478</v>
      </c>
      <c r="G1939" s="423" t="s">
        <v>20664</v>
      </c>
      <c r="H1939" s="467" t="s">
        <v>8559</v>
      </c>
      <c r="I1939" s="427">
        <v>961</v>
      </c>
      <c r="J1939" s="423">
        <v>2657</v>
      </c>
      <c r="K1939" s="423">
        <v>1941</v>
      </c>
      <c r="L1939" s="447">
        <v>-0.63831388784343301</v>
      </c>
      <c r="M1939" s="427">
        <v>914</v>
      </c>
      <c r="N1939" s="423">
        <v>1264</v>
      </c>
      <c r="O1939" s="423">
        <v>1044</v>
      </c>
      <c r="P1939" s="447">
        <v>-0.276898734177215</v>
      </c>
    </row>
    <row r="1940" spans="1:16" s="63" customFormat="1" ht="12" x14ac:dyDescent="0.2">
      <c r="A1940" s="427" t="s">
        <v>10433</v>
      </c>
      <c r="B1940" s="423"/>
      <c r="C1940" s="423" t="s">
        <v>252</v>
      </c>
      <c r="D1940" s="423" t="s">
        <v>17738</v>
      </c>
      <c r="E1940" s="427"/>
      <c r="F1940" s="427" t="s">
        <v>10432</v>
      </c>
      <c r="G1940" s="423" t="s">
        <v>18201</v>
      </c>
      <c r="H1940" s="467" t="s">
        <v>8559</v>
      </c>
      <c r="I1940" s="427">
        <v>6</v>
      </c>
      <c r="J1940" s="423">
        <v>10</v>
      </c>
      <c r="K1940" s="423">
        <v>22</v>
      </c>
      <c r="L1940" s="447">
        <v>-0.4</v>
      </c>
      <c r="M1940" s="427">
        <v>149</v>
      </c>
      <c r="N1940" s="423">
        <v>100</v>
      </c>
      <c r="O1940" s="423">
        <v>72</v>
      </c>
      <c r="P1940" s="447">
        <v>0.49</v>
      </c>
    </row>
    <row r="1941" spans="1:16" s="63" customFormat="1" ht="12" x14ac:dyDescent="0.2">
      <c r="A1941" s="427" t="s">
        <v>10431</v>
      </c>
      <c r="B1941" s="423"/>
      <c r="C1941" s="423" t="s">
        <v>14925</v>
      </c>
      <c r="D1941" s="423" t="s">
        <v>19562</v>
      </c>
      <c r="E1941" s="427"/>
      <c r="F1941" s="427" t="s">
        <v>10430</v>
      </c>
      <c r="G1941" s="423" t="s">
        <v>19491</v>
      </c>
      <c r="H1941" s="467" t="s">
        <v>8559</v>
      </c>
      <c r="I1941" s="427">
        <v>41</v>
      </c>
      <c r="J1941" s="423">
        <v>21</v>
      </c>
      <c r="K1941" s="423">
        <v>45</v>
      </c>
      <c r="L1941" s="447">
        <v>0.952380952380952</v>
      </c>
      <c r="M1941" s="427">
        <v>20</v>
      </c>
      <c r="N1941" s="423">
        <v>35</v>
      </c>
      <c r="O1941" s="423">
        <v>20</v>
      </c>
      <c r="P1941" s="447">
        <v>-0.42857142857142899</v>
      </c>
    </row>
    <row r="1942" spans="1:16" s="63" customFormat="1" ht="12" x14ac:dyDescent="0.2">
      <c r="A1942" s="427" t="s">
        <v>10429</v>
      </c>
      <c r="B1942" s="423"/>
      <c r="C1942" s="423" t="s">
        <v>252</v>
      </c>
      <c r="D1942" s="423" t="s">
        <v>21838</v>
      </c>
      <c r="E1942" s="427"/>
      <c r="F1942" s="427" t="s">
        <v>10428</v>
      </c>
      <c r="G1942" s="423" t="s">
        <v>21839</v>
      </c>
      <c r="H1942" s="467" t="s">
        <v>8559</v>
      </c>
      <c r="I1942" s="427">
        <v>218</v>
      </c>
      <c r="J1942" s="423">
        <v>165</v>
      </c>
      <c r="K1942" s="423">
        <v>270</v>
      </c>
      <c r="L1942" s="447">
        <v>0.321212121212121</v>
      </c>
      <c r="M1942" s="427">
        <v>62</v>
      </c>
      <c r="N1942" s="423">
        <v>82</v>
      </c>
      <c r="O1942" s="423">
        <v>75</v>
      </c>
      <c r="P1942" s="447">
        <v>-0.24390243902438999</v>
      </c>
    </row>
    <row r="1943" spans="1:16" s="63" customFormat="1" ht="12" x14ac:dyDescent="0.2">
      <c r="A1943" s="427" t="s">
        <v>13324</v>
      </c>
      <c r="B1943" s="423"/>
      <c r="C1943" s="423" t="s">
        <v>14925</v>
      </c>
      <c r="D1943" s="423" t="s">
        <v>20030</v>
      </c>
      <c r="E1943" s="427"/>
      <c r="F1943" s="427" t="s">
        <v>13323</v>
      </c>
      <c r="G1943" s="423" t="s">
        <v>20231</v>
      </c>
      <c r="H1943" s="467" t="s">
        <v>8559</v>
      </c>
      <c r="I1943" s="427">
        <v>76</v>
      </c>
      <c r="J1943" s="423">
        <v>54</v>
      </c>
      <c r="K1943" s="423">
        <v>43</v>
      </c>
      <c r="L1943" s="447">
        <v>0.407407407407407</v>
      </c>
      <c r="M1943" s="427">
        <v>174</v>
      </c>
      <c r="N1943" s="423">
        <v>220</v>
      </c>
      <c r="O1943" s="423">
        <v>160</v>
      </c>
      <c r="P1943" s="447">
        <v>-0.20909090909090899</v>
      </c>
    </row>
    <row r="1944" spans="1:16" s="63" customFormat="1" ht="12" x14ac:dyDescent="0.2">
      <c r="A1944" s="427" t="s">
        <v>10427</v>
      </c>
      <c r="B1944" s="423"/>
      <c r="C1944" s="423" t="s">
        <v>252</v>
      </c>
      <c r="D1944" s="423" t="s">
        <v>21231</v>
      </c>
      <c r="E1944" s="427"/>
      <c r="F1944" s="427" t="s">
        <v>10426</v>
      </c>
      <c r="G1944" s="423" t="s">
        <v>21232</v>
      </c>
      <c r="H1944" s="467" t="s">
        <v>8559</v>
      </c>
      <c r="I1944" s="427">
        <v>20</v>
      </c>
      <c r="J1944" s="423">
        <v>10</v>
      </c>
      <c r="K1944" s="423">
        <v>5</v>
      </c>
      <c r="L1944" s="447">
        <v>1</v>
      </c>
      <c r="M1944" s="427">
        <v>19</v>
      </c>
      <c r="N1944" s="423">
        <v>24</v>
      </c>
      <c r="O1944" s="423">
        <v>29</v>
      </c>
      <c r="P1944" s="447">
        <v>-0.20833333333333301</v>
      </c>
    </row>
    <row r="1945" spans="1:16" s="63" customFormat="1" ht="12" x14ac:dyDescent="0.2">
      <c r="A1945" s="427" t="s">
        <v>10425</v>
      </c>
      <c r="B1945" s="423"/>
      <c r="C1945" s="423" t="s">
        <v>252</v>
      </c>
      <c r="D1945" s="423" t="s">
        <v>17873</v>
      </c>
      <c r="E1945" s="427"/>
      <c r="F1945" s="427" t="s">
        <v>10424</v>
      </c>
      <c r="G1945" s="423" t="s">
        <v>17874</v>
      </c>
      <c r="H1945" s="467" t="s">
        <v>8559</v>
      </c>
      <c r="I1945" s="427">
        <v>20</v>
      </c>
      <c r="J1945" s="423">
        <v>3</v>
      </c>
      <c r="K1945" s="423">
        <v>0</v>
      </c>
      <c r="L1945" s="447">
        <v>5.6666666666666696</v>
      </c>
      <c r="M1945" s="427">
        <v>6</v>
      </c>
      <c r="N1945" s="423">
        <v>8</v>
      </c>
      <c r="O1945" s="423">
        <v>2</v>
      </c>
      <c r="P1945" s="447">
        <v>-0.25</v>
      </c>
    </row>
    <row r="1946" spans="1:16" s="63" customFormat="1" ht="12" x14ac:dyDescent="0.2">
      <c r="A1946" s="427" t="s">
        <v>10423</v>
      </c>
      <c r="B1946" s="423"/>
      <c r="C1946" s="423" t="s">
        <v>252</v>
      </c>
      <c r="D1946" s="423" t="s">
        <v>12163</v>
      </c>
      <c r="E1946" s="427"/>
      <c r="F1946" s="427" t="s">
        <v>10422</v>
      </c>
      <c r="G1946" s="423" t="s">
        <v>18164</v>
      </c>
      <c r="H1946" s="467" t="s">
        <v>8559</v>
      </c>
      <c r="I1946" s="427">
        <v>0</v>
      </c>
      <c r="J1946" s="423">
        <v>0</v>
      </c>
      <c r="K1946" s="423">
        <v>0</v>
      </c>
      <c r="L1946" s="447">
        <v>0</v>
      </c>
      <c r="M1946" s="427">
        <v>18</v>
      </c>
      <c r="N1946" s="423">
        <v>8</v>
      </c>
      <c r="O1946" s="423">
        <v>14</v>
      </c>
      <c r="P1946" s="447">
        <v>1.25</v>
      </c>
    </row>
    <row r="1947" spans="1:16" s="63" customFormat="1" ht="12" x14ac:dyDescent="0.2">
      <c r="A1947" s="427" t="s">
        <v>10421</v>
      </c>
      <c r="B1947" s="423"/>
      <c r="C1947" s="423" t="s">
        <v>253</v>
      </c>
      <c r="D1947" s="423" t="s">
        <v>15849</v>
      </c>
      <c r="E1947" s="427"/>
      <c r="F1947" s="427" t="s">
        <v>10420</v>
      </c>
      <c r="G1947" s="423" t="s">
        <v>18161</v>
      </c>
      <c r="H1947" s="467" t="s">
        <v>8559</v>
      </c>
      <c r="I1947" s="427">
        <v>10</v>
      </c>
      <c r="J1947" s="423">
        <v>13</v>
      </c>
      <c r="K1947" s="423">
        <v>17</v>
      </c>
      <c r="L1947" s="447">
        <v>-0.230769230769231</v>
      </c>
      <c r="M1947" s="427">
        <v>172</v>
      </c>
      <c r="N1947" s="423">
        <v>111</v>
      </c>
      <c r="O1947" s="423">
        <v>90</v>
      </c>
      <c r="P1947" s="447">
        <v>0.54954954954955004</v>
      </c>
    </row>
    <row r="1948" spans="1:16" s="63" customFormat="1" ht="12" x14ac:dyDescent="0.2">
      <c r="A1948" s="427" t="s">
        <v>10419</v>
      </c>
      <c r="B1948" s="423"/>
      <c r="C1948" s="423" t="s">
        <v>253</v>
      </c>
      <c r="D1948" s="423" t="s">
        <v>21233</v>
      </c>
      <c r="E1948" s="427"/>
      <c r="F1948" s="427" t="s">
        <v>10418</v>
      </c>
      <c r="G1948" s="423" t="s">
        <v>18171</v>
      </c>
      <c r="H1948" s="467" t="s">
        <v>8559</v>
      </c>
      <c r="I1948" s="427">
        <v>0</v>
      </c>
      <c r="J1948" s="423">
        <v>0</v>
      </c>
      <c r="K1948" s="423">
        <v>2</v>
      </c>
      <c r="L1948" s="447">
        <v>0</v>
      </c>
      <c r="M1948" s="427">
        <v>160</v>
      </c>
      <c r="N1948" s="423">
        <v>116</v>
      </c>
      <c r="O1948" s="423">
        <v>5</v>
      </c>
      <c r="P1948" s="447">
        <v>0.37931034482758602</v>
      </c>
    </row>
    <row r="1949" spans="1:16" s="63" customFormat="1" ht="12" x14ac:dyDescent="0.2">
      <c r="A1949" s="427" t="s">
        <v>10417</v>
      </c>
      <c r="B1949" s="423"/>
      <c r="C1949" s="423" t="s">
        <v>250</v>
      </c>
      <c r="D1949" s="423" t="s">
        <v>17151</v>
      </c>
      <c r="E1949" s="427"/>
      <c r="F1949" s="427" t="s">
        <v>10416</v>
      </c>
      <c r="G1949" s="423" t="s">
        <v>17152</v>
      </c>
      <c r="H1949" s="467" t="s">
        <v>8559</v>
      </c>
      <c r="I1949" s="427">
        <v>25</v>
      </c>
      <c r="J1949" s="423">
        <v>19</v>
      </c>
      <c r="K1949" s="423">
        <v>21</v>
      </c>
      <c r="L1949" s="447">
        <v>0.31578947368421101</v>
      </c>
      <c r="M1949" s="427">
        <v>238</v>
      </c>
      <c r="N1949" s="423">
        <v>219</v>
      </c>
      <c r="O1949" s="423">
        <v>168</v>
      </c>
      <c r="P1949" s="447">
        <v>8.6757990867580001E-2</v>
      </c>
    </row>
    <row r="1950" spans="1:16" s="63" customFormat="1" ht="12" x14ac:dyDescent="0.2">
      <c r="A1950" s="427" t="s">
        <v>10415</v>
      </c>
      <c r="B1950" s="423"/>
      <c r="C1950" s="423" t="s">
        <v>259</v>
      </c>
      <c r="D1950" s="423" t="s">
        <v>20031</v>
      </c>
      <c r="E1950" s="427"/>
      <c r="F1950" s="427" t="s">
        <v>10413</v>
      </c>
      <c r="G1950" s="423" t="s">
        <v>20032</v>
      </c>
      <c r="H1950" s="467" t="s">
        <v>8559</v>
      </c>
      <c r="I1950" s="427">
        <v>0</v>
      </c>
      <c r="J1950" s="423">
        <v>0</v>
      </c>
      <c r="K1950" s="423">
        <v>0</v>
      </c>
      <c r="L1950" s="447">
        <v>0</v>
      </c>
      <c r="M1950" s="427">
        <v>22</v>
      </c>
      <c r="N1950" s="423">
        <v>25</v>
      </c>
      <c r="O1950" s="423">
        <v>14</v>
      </c>
      <c r="P1950" s="447">
        <v>-0.12</v>
      </c>
    </row>
    <row r="1951" spans="1:16" s="63" customFormat="1" ht="12" x14ac:dyDescent="0.2">
      <c r="A1951" s="427" t="s">
        <v>13322</v>
      </c>
      <c r="B1951" s="423"/>
      <c r="C1951" s="423" t="s">
        <v>258</v>
      </c>
      <c r="D1951" s="423" t="s">
        <v>18421</v>
      </c>
      <c r="E1951" s="427"/>
      <c r="F1951" s="427" t="s">
        <v>13321</v>
      </c>
      <c r="G1951" s="423" t="s">
        <v>18422</v>
      </c>
      <c r="H1951" s="467" t="s">
        <v>8559</v>
      </c>
      <c r="I1951" s="427">
        <v>27</v>
      </c>
      <c r="J1951" s="423">
        <v>53</v>
      </c>
      <c r="K1951" s="423">
        <v>27</v>
      </c>
      <c r="L1951" s="447">
        <v>-0.490566037735849</v>
      </c>
      <c r="M1951" s="427">
        <v>219</v>
      </c>
      <c r="N1951" s="423">
        <v>217</v>
      </c>
      <c r="O1951" s="423">
        <v>162</v>
      </c>
      <c r="P1951" s="447">
        <v>9.2165898617511104E-3</v>
      </c>
    </row>
    <row r="1952" spans="1:16" s="63" customFormat="1" ht="12" x14ac:dyDescent="0.2">
      <c r="A1952" s="427" t="s">
        <v>10412</v>
      </c>
      <c r="B1952" s="423"/>
      <c r="C1952" s="423" t="s">
        <v>253</v>
      </c>
      <c r="D1952" s="423"/>
      <c r="E1952" s="427"/>
      <c r="F1952" s="427" t="s">
        <v>10411</v>
      </c>
      <c r="G1952" s="423"/>
      <c r="H1952" s="467" t="s">
        <v>8559</v>
      </c>
      <c r="I1952" s="427">
        <v>0</v>
      </c>
      <c r="J1952" s="423">
        <v>0</v>
      </c>
      <c r="K1952" s="423">
        <v>0</v>
      </c>
      <c r="L1952" s="447">
        <v>0</v>
      </c>
      <c r="M1952" s="427">
        <v>0</v>
      </c>
      <c r="N1952" s="423">
        <v>0</v>
      </c>
      <c r="O1952" s="423">
        <v>0</v>
      </c>
      <c r="P1952" s="447">
        <v>0</v>
      </c>
    </row>
    <row r="1953" spans="1:16" s="63" customFormat="1" ht="12" x14ac:dyDescent="0.2">
      <c r="A1953" s="427" t="s">
        <v>10410</v>
      </c>
      <c r="B1953" s="423"/>
      <c r="C1953" s="423" t="s">
        <v>371</v>
      </c>
      <c r="D1953" s="423" t="s">
        <v>17064</v>
      </c>
      <c r="E1953" s="427"/>
      <c r="F1953" s="427" t="s">
        <v>10409</v>
      </c>
      <c r="G1953" s="423" t="s">
        <v>18226</v>
      </c>
      <c r="H1953" s="467" t="s">
        <v>8559</v>
      </c>
      <c r="I1953" s="427">
        <v>23</v>
      </c>
      <c r="J1953" s="423">
        <v>30</v>
      </c>
      <c r="K1953" s="423">
        <v>2</v>
      </c>
      <c r="L1953" s="447">
        <v>-0.233333333333333</v>
      </c>
      <c r="M1953" s="427">
        <v>4</v>
      </c>
      <c r="N1953" s="423">
        <v>11</v>
      </c>
      <c r="O1953" s="423">
        <v>2</v>
      </c>
      <c r="P1953" s="447">
        <v>-0.63636363636363602</v>
      </c>
    </row>
    <row r="1954" spans="1:16" s="63" customFormat="1" ht="12" x14ac:dyDescent="0.2">
      <c r="A1954" s="427" t="s">
        <v>13049</v>
      </c>
      <c r="B1954" s="423"/>
      <c r="C1954" s="423" t="s">
        <v>251</v>
      </c>
      <c r="D1954" s="423" t="s">
        <v>21234</v>
      </c>
      <c r="E1954" s="427"/>
      <c r="F1954" s="427" t="s">
        <v>13048</v>
      </c>
      <c r="G1954" s="423" t="s">
        <v>21235</v>
      </c>
      <c r="H1954" s="467" t="s">
        <v>8559</v>
      </c>
      <c r="I1954" s="427">
        <v>576</v>
      </c>
      <c r="J1954" s="423">
        <v>549</v>
      </c>
      <c r="K1954" s="423">
        <v>460</v>
      </c>
      <c r="L1954" s="447">
        <v>4.91803278688525E-2</v>
      </c>
      <c r="M1954" s="427">
        <v>43</v>
      </c>
      <c r="N1954" s="423">
        <v>41</v>
      </c>
      <c r="O1954" s="423">
        <v>33</v>
      </c>
      <c r="P1954" s="447">
        <v>4.8780487804878099E-2</v>
      </c>
    </row>
    <row r="1955" spans="1:16" s="63" customFormat="1" ht="12" x14ac:dyDescent="0.2">
      <c r="A1955" s="427" t="s">
        <v>10408</v>
      </c>
      <c r="B1955" s="423"/>
      <c r="C1955" s="423" t="s">
        <v>252</v>
      </c>
      <c r="D1955" s="423" t="s">
        <v>21840</v>
      </c>
      <c r="E1955" s="427"/>
      <c r="F1955" s="427" t="s">
        <v>10407</v>
      </c>
      <c r="G1955" s="423" t="s">
        <v>21841</v>
      </c>
      <c r="H1955" s="467" t="s">
        <v>8559</v>
      </c>
      <c r="I1955" s="427">
        <v>3</v>
      </c>
      <c r="J1955" s="423">
        <v>2</v>
      </c>
      <c r="K1955" s="423">
        <v>25</v>
      </c>
      <c r="L1955" s="447">
        <v>0.5</v>
      </c>
      <c r="M1955" s="427">
        <v>10</v>
      </c>
      <c r="N1955" s="423">
        <v>14</v>
      </c>
      <c r="O1955" s="423">
        <v>6</v>
      </c>
      <c r="P1955" s="447">
        <v>-0.28571428571428598</v>
      </c>
    </row>
    <row r="1956" spans="1:16" s="63" customFormat="1" ht="12" x14ac:dyDescent="0.2">
      <c r="A1956" s="427" t="s">
        <v>13548</v>
      </c>
      <c r="B1956" s="423"/>
      <c r="C1956" s="423" t="s">
        <v>253</v>
      </c>
      <c r="D1956" s="423" t="s">
        <v>21236</v>
      </c>
      <c r="E1956" s="427"/>
      <c r="F1956" s="427" t="s">
        <v>13547</v>
      </c>
      <c r="G1956" s="423" t="s">
        <v>18870</v>
      </c>
      <c r="H1956" s="467" t="s">
        <v>8559</v>
      </c>
      <c r="I1956" s="427">
        <v>247</v>
      </c>
      <c r="J1956" s="423">
        <v>287</v>
      </c>
      <c r="K1956" s="423">
        <v>83</v>
      </c>
      <c r="L1956" s="447">
        <v>-0.139372822299652</v>
      </c>
      <c r="M1956" s="427">
        <v>147</v>
      </c>
      <c r="N1956" s="423">
        <v>157</v>
      </c>
      <c r="O1956" s="423">
        <v>140</v>
      </c>
      <c r="P1956" s="447">
        <v>-6.3694267515923594E-2</v>
      </c>
    </row>
    <row r="1957" spans="1:16" s="63" customFormat="1" ht="12" x14ac:dyDescent="0.2">
      <c r="A1957" s="427" t="s">
        <v>10406</v>
      </c>
      <c r="B1957" s="423"/>
      <c r="C1957" s="423" t="s">
        <v>487</v>
      </c>
      <c r="D1957" s="423" t="s">
        <v>18871</v>
      </c>
      <c r="E1957" s="427"/>
      <c r="F1957" s="427" t="s">
        <v>10405</v>
      </c>
      <c r="G1957" s="423" t="s">
        <v>17660</v>
      </c>
      <c r="H1957" s="467" t="s">
        <v>8559</v>
      </c>
      <c r="I1957" s="427">
        <v>15</v>
      </c>
      <c r="J1957" s="423">
        <v>125</v>
      </c>
      <c r="K1957" s="423">
        <v>108</v>
      </c>
      <c r="L1957" s="447">
        <v>-0.88</v>
      </c>
      <c r="M1957" s="427">
        <v>84</v>
      </c>
      <c r="N1957" s="423">
        <v>84</v>
      </c>
      <c r="O1957" s="423">
        <v>54</v>
      </c>
      <c r="P1957" s="447">
        <v>0</v>
      </c>
    </row>
    <row r="1958" spans="1:16" s="63" customFormat="1" ht="12" x14ac:dyDescent="0.2">
      <c r="A1958" s="427" t="s">
        <v>10404</v>
      </c>
      <c r="B1958" s="423"/>
      <c r="C1958" s="423" t="s">
        <v>250</v>
      </c>
      <c r="D1958" s="423" t="s">
        <v>17151</v>
      </c>
      <c r="E1958" s="427"/>
      <c r="F1958" s="427" t="s">
        <v>10403</v>
      </c>
      <c r="G1958" s="423" t="s">
        <v>17152</v>
      </c>
      <c r="H1958" s="467" t="s">
        <v>8559</v>
      </c>
      <c r="I1958" s="427">
        <v>5</v>
      </c>
      <c r="J1958" s="423">
        <v>5</v>
      </c>
      <c r="K1958" s="423">
        <v>8</v>
      </c>
      <c r="L1958" s="447">
        <v>0</v>
      </c>
      <c r="M1958" s="427">
        <v>57</v>
      </c>
      <c r="N1958" s="423">
        <v>36</v>
      </c>
      <c r="O1958" s="423">
        <v>24</v>
      </c>
      <c r="P1958" s="447">
        <v>0.58333333333333304</v>
      </c>
    </row>
    <row r="1959" spans="1:16" s="63" customFormat="1" ht="12" x14ac:dyDescent="0.2">
      <c r="A1959" s="427" t="s">
        <v>13396</v>
      </c>
      <c r="B1959" s="423" t="s">
        <v>13099</v>
      </c>
      <c r="C1959" s="423" t="s">
        <v>14925</v>
      </c>
      <c r="D1959" s="423" t="s">
        <v>21842</v>
      </c>
      <c r="E1959" s="427" t="s">
        <v>13395</v>
      </c>
      <c r="F1959" s="427"/>
      <c r="G1959" s="423" t="s">
        <v>21843</v>
      </c>
      <c r="H1959" s="467" t="s">
        <v>8559</v>
      </c>
      <c r="I1959" s="427">
        <v>2517</v>
      </c>
      <c r="J1959" s="423">
        <v>2820</v>
      </c>
      <c r="K1959" s="423">
        <v>1391</v>
      </c>
      <c r="L1959" s="447">
        <v>-0.10744680851063799</v>
      </c>
      <c r="M1959" s="427">
        <v>2135</v>
      </c>
      <c r="N1959" s="423">
        <v>1842</v>
      </c>
      <c r="O1959" s="423">
        <v>1241</v>
      </c>
      <c r="P1959" s="447">
        <v>0.15906623235613501</v>
      </c>
    </row>
    <row r="1960" spans="1:16" s="63" customFormat="1" ht="12" x14ac:dyDescent="0.2">
      <c r="A1960" s="427" t="s">
        <v>13681</v>
      </c>
      <c r="B1960" s="423" t="s">
        <v>10146</v>
      </c>
      <c r="C1960" s="423" t="s">
        <v>251</v>
      </c>
      <c r="D1960" s="423" t="s">
        <v>21844</v>
      </c>
      <c r="E1960" s="427" t="s">
        <v>13680</v>
      </c>
      <c r="F1960" s="427"/>
      <c r="G1960" s="423" t="s">
        <v>21845</v>
      </c>
      <c r="H1960" s="467" t="s">
        <v>8559</v>
      </c>
      <c r="I1960" s="427">
        <v>178</v>
      </c>
      <c r="J1960" s="423">
        <v>33001</v>
      </c>
      <c r="K1960" s="423">
        <v>28215</v>
      </c>
      <c r="L1960" s="447">
        <v>-0.99460622405381705</v>
      </c>
      <c r="M1960" s="427">
        <v>11148</v>
      </c>
      <c r="N1960" s="423">
        <v>12999</v>
      </c>
      <c r="O1960" s="423">
        <v>9081</v>
      </c>
      <c r="P1960" s="447">
        <v>-0.142395568889915</v>
      </c>
    </row>
    <row r="1961" spans="1:16" s="63" customFormat="1" ht="12" x14ac:dyDescent="0.2">
      <c r="A1961" s="427" t="s">
        <v>10402</v>
      </c>
      <c r="B1961" s="423" t="s">
        <v>9548</v>
      </c>
      <c r="C1961" s="423" t="s">
        <v>252</v>
      </c>
      <c r="D1961" s="423" t="s">
        <v>18872</v>
      </c>
      <c r="E1961" s="427" t="s">
        <v>10401</v>
      </c>
      <c r="F1961" s="427"/>
      <c r="G1961" s="423" t="s">
        <v>18140</v>
      </c>
      <c r="H1961" s="467" t="s">
        <v>8559</v>
      </c>
      <c r="I1961" s="427">
        <v>6</v>
      </c>
      <c r="J1961" s="423">
        <v>6</v>
      </c>
      <c r="K1961" s="423">
        <v>13</v>
      </c>
      <c r="L1961" s="447">
        <v>0</v>
      </c>
      <c r="M1961" s="427">
        <v>3479</v>
      </c>
      <c r="N1961" s="423">
        <v>2930</v>
      </c>
      <c r="O1961" s="423">
        <v>2238</v>
      </c>
      <c r="P1961" s="447">
        <v>0.187372013651877</v>
      </c>
    </row>
    <row r="1962" spans="1:16" s="63" customFormat="1" ht="12" x14ac:dyDescent="0.2">
      <c r="A1962" s="427" t="s">
        <v>13446</v>
      </c>
      <c r="B1962" s="423" t="s">
        <v>10281</v>
      </c>
      <c r="C1962" s="423" t="s">
        <v>258</v>
      </c>
      <c r="D1962" s="423" t="s">
        <v>21846</v>
      </c>
      <c r="E1962" s="427" t="s">
        <v>13445</v>
      </c>
      <c r="F1962" s="427"/>
      <c r="G1962" s="423" t="s">
        <v>21847</v>
      </c>
      <c r="H1962" s="467" t="s">
        <v>8559</v>
      </c>
      <c r="I1962" s="427">
        <v>6405</v>
      </c>
      <c r="J1962" s="423">
        <v>5725</v>
      </c>
      <c r="K1962" s="423">
        <v>3668</v>
      </c>
      <c r="L1962" s="447">
        <v>0.118777292576419</v>
      </c>
      <c r="M1962" s="427">
        <v>8286</v>
      </c>
      <c r="N1962" s="423">
        <v>8093</v>
      </c>
      <c r="O1962" s="423">
        <v>5957</v>
      </c>
      <c r="P1962" s="447">
        <v>2.3847769677498999E-2</v>
      </c>
    </row>
    <row r="1963" spans="1:16" s="63" customFormat="1" ht="12" x14ac:dyDescent="0.2">
      <c r="A1963" s="427" t="s">
        <v>14881</v>
      </c>
      <c r="B1963" s="423" t="s">
        <v>11559</v>
      </c>
      <c r="C1963" s="423" t="s">
        <v>249</v>
      </c>
      <c r="D1963" s="423" t="s">
        <v>21237</v>
      </c>
      <c r="E1963" s="427" t="s">
        <v>14880</v>
      </c>
      <c r="F1963" s="427"/>
      <c r="G1963" s="423" t="s">
        <v>19563</v>
      </c>
      <c r="H1963" s="467" t="s">
        <v>8559</v>
      </c>
      <c r="I1963" s="427">
        <v>38166</v>
      </c>
      <c r="J1963" s="423">
        <v>37625</v>
      </c>
      <c r="K1963" s="423">
        <v>38445</v>
      </c>
      <c r="L1963" s="447">
        <v>1.43787375415283E-2</v>
      </c>
      <c r="M1963" s="427">
        <v>11419</v>
      </c>
      <c r="N1963" s="423">
        <v>10725</v>
      </c>
      <c r="O1963" s="423">
        <v>8587</v>
      </c>
      <c r="P1963" s="447">
        <v>6.4708624708624804E-2</v>
      </c>
    </row>
    <row r="1964" spans="1:16" s="63" customFormat="1" ht="12" x14ac:dyDescent="0.2">
      <c r="A1964" s="427" t="s">
        <v>10400</v>
      </c>
      <c r="B1964" s="423"/>
      <c r="C1964" s="423" t="s">
        <v>259</v>
      </c>
      <c r="D1964" s="423" t="s">
        <v>15719</v>
      </c>
      <c r="E1964" s="427"/>
      <c r="F1964" s="427" t="s">
        <v>10399</v>
      </c>
      <c r="G1964" s="423" t="s">
        <v>19532</v>
      </c>
      <c r="H1964" s="467" t="s">
        <v>8559</v>
      </c>
      <c r="I1964" s="427">
        <v>2</v>
      </c>
      <c r="J1964" s="423">
        <v>3</v>
      </c>
      <c r="K1964" s="423">
        <v>6</v>
      </c>
      <c r="L1964" s="447">
        <v>-0.33333333333333298</v>
      </c>
      <c r="M1964" s="427">
        <v>195</v>
      </c>
      <c r="N1964" s="423">
        <v>280</v>
      </c>
      <c r="O1964" s="423">
        <v>239</v>
      </c>
      <c r="P1964" s="447">
        <v>-0.30357142857142899</v>
      </c>
    </row>
    <row r="1965" spans="1:16" s="63" customFormat="1" ht="12" x14ac:dyDescent="0.2">
      <c r="A1965" s="427" t="s">
        <v>274</v>
      </c>
      <c r="B1965" s="423" t="s">
        <v>11839</v>
      </c>
      <c r="C1965" s="423" t="s">
        <v>251</v>
      </c>
      <c r="D1965" s="423" t="s">
        <v>20435</v>
      </c>
      <c r="E1965" s="427" t="s">
        <v>14855</v>
      </c>
      <c r="F1965" s="427"/>
      <c r="G1965" s="423" t="s">
        <v>20436</v>
      </c>
      <c r="H1965" s="467" t="s">
        <v>8559</v>
      </c>
      <c r="I1965" s="427">
        <v>13170</v>
      </c>
      <c r="J1965" s="423">
        <v>19959</v>
      </c>
      <c r="K1965" s="423">
        <v>9230</v>
      </c>
      <c r="L1965" s="447">
        <v>-0.34014730196903697</v>
      </c>
      <c r="M1965" s="427">
        <v>5857</v>
      </c>
      <c r="N1965" s="423">
        <v>5821</v>
      </c>
      <c r="O1965" s="423">
        <v>4475</v>
      </c>
      <c r="P1965" s="447">
        <v>6.1845043806905099E-3</v>
      </c>
    </row>
    <row r="1966" spans="1:16" s="63" customFormat="1" ht="12" x14ac:dyDescent="0.2">
      <c r="A1966" s="427" t="s">
        <v>10398</v>
      </c>
      <c r="B1966" s="423" t="s">
        <v>10397</v>
      </c>
      <c r="C1966" s="423" t="s">
        <v>251</v>
      </c>
      <c r="D1966" s="423" t="s">
        <v>19564</v>
      </c>
      <c r="E1966" s="427" t="s">
        <v>10396</v>
      </c>
      <c r="F1966" s="427"/>
      <c r="G1966" s="423" t="s">
        <v>19565</v>
      </c>
      <c r="H1966" s="467" t="s">
        <v>8559</v>
      </c>
      <c r="I1966" s="427">
        <v>1197</v>
      </c>
      <c r="J1966" s="423">
        <v>1100</v>
      </c>
      <c r="K1966" s="423">
        <v>2970</v>
      </c>
      <c r="L1966" s="447">
        <v>8.8181818181818097E-2</v>
      </c>
      <c r="M1966" s="427">
        <v>4264</v>
      </c>
      <c r="N1966" s="423">
        <v>5472</v>
      </c>
      <c r="O1966" s="423">
        <v>3433</v>
      </c>
      <c r="P1966" s="447">
        <v>-0.22076023391812899</v>
      </c>
    </row>
    <row r="1967" spans="1:16" s="63" customFormat="1" ht="12" x14ac:dyDescent="0.2">
      <c r="A1967" s="427" t="s">
        <v>14544</v>
      </c>
      <c r="B1967" s="423" t="s">
        <v>9690</v>
      </c>
      <c r="C1967" s="423" t="s">
        <v>251</v>
      </c>
      <c r="D1967" s="423" t="s">
        <v>18873</v>
      </c>
      <c r="E1967" s="427" t="s">
        <v>14543</v>
      </c>
      <c r="F1967" s="427"/>
      <c r="G1967" s="423" t="s">
        <v>19566</v>
      </c>
      <c r="H1967" s="467" t="s">
        <v>8559</v>
      </c>
      <c r="I1967" s="427">
        <v>8435</v>
      </c>
      <c r="J1967" s="423">
        <v>7826</v>
      </c>
      <c r="K1967" s="423">
        <v>6322</v>
      </c>
      <c r="L1967" s="447">
        <v>7.7817531305903298E-2</v>
      </c>
      <c r="M1967" s="427">
        <v>4377</v>
      </c>
      <c r="N1967" s="423">
        <v>4329</v>
      </c>
      <c r="O1967" s="423">
        <v>3605</v>
      </c>
      <c r="P1967" s="447">
        <v>1.1088011088011201E-2</v>
      </c>
    </row>
    <row r="1968" spans="1:16" s="63" customFormat="1" ht="12" x14ac:dyDescent="0.2">
      <c r="A1968" s="427" t="s">
        <v>10395</v>
      </c>
      <c r="B1968" s="423" t="s">
        <v>9690</v>
      </c>
      <c r="C1968" s="423" t="s">
        <v>251</v>
      </c>
      <c r="D1968" s="423" t="s">
        <v>18874</v>
      </c>
      <c r="E1968" s="427" t="s">
        <v>10394</v>
      </c>
      <c r="F1968" s="427"/>
      <c r="G1968" s="423" t="s">
        <v>19291</v>
      </c>
      <c r="H1968" s="467" t="s">
        <v>8559</v>
      </c>
      <c r="I1968" s="427">
        <v>76</v>
      </c>
      <c r="J1968" s="423">
        <v>69</v>
      </c>
      <c r="K1968" s="423">
        <v>46</v>
      </c>
      <c r="L1968" s="447">
        <v>0.101449275362319</v>
      </c>
      <c r="M1968" s="427">
        <v>57</v>
      </c>
      <c r="N1968" s="423">
        <v>80</v>
      </c>
      <c r="O1968" s="423">
        <v>40</v>
      </c>
      <c r="P1968" s="447">
        <v>-0.28749999999999998</v>
      </c>
    </row>
    <row r="1969" spans="1:16" s="63" customFormat="1" ht="12" x14ac:dyDescent="0.2">
      <c r="A1969" s="427" t="s">
        <v>10393</v>
      </c>
      <c r="B1969" s="423" t="s">
        <v>10392</v>
      </c>
      <c r="C1969" s="423" t="s">
        <v>255</v>
      </c>
      <c r="D1969" s="423" t="s">
        <v>21848</v>
      </c>
      <c r="E1969" s="427" t="s">
        <v>10391</v>
      </c>
      <c r="F1969" s="427"/>
      <c r="G1969" s="423" t="s">
        <v>21849</v>
      </c>
      <c r="H1969" s="467" t="s">
        <v>8559</v>
      </c>
      <c r="I1969" s="427">
        <v>38</v>
      </c>
      <c r="J1969" s="423">
        <v>0</v>
      </c>
      <c r="K1969" s="423">
        <v>19</v>
      </c>
      <c r="L1969" s="447">
        <v>0</v>
      </c>
      <c r="M1969" s="427">
        <v>528</v>
      </c>
      <c r="N1969" s="423">
        <v>574</v>
      </c>
      <c r="O1969" s="423">
        <v>408</v>
      </c>
      <c r="P1969" s="447">
        <v>-8.0139372822299701E-2</v>
      </c>
    </row>
    <row r="1970" spans="1:16" s="63" customFormat="1" ht="12" x14ac:dyDescent="0.2">
      <c r="A1970" s="427" t="s">
        <v>14642</v>
      </c>
      <c r="B1970" s="423" t="s">
        <v>9006</v>
      </c>
      <c r="C1970" s="423" t="s">
        <v>253</v>
      </c>
      <c r="D1970" s="423" t="s">
        <v>21238</v>
      </c>
      <c r="E1970" s="427" t="s">
        <v>14641</v>
      </c>
      <c r="F1970" s="427"/>
      <c r="G1970" s="423" t="s">
        <v>20033</v>
      </c>
      <c r="H1970" s="467" t="s">
        <v>8559</v>
      </c>
      <c r="I1970" s="427">
        <v>75219</v>
      </c>
      <c r="J1970" s="423">
        <v>69997</v>
      </c>
      <c r="K1970" s="423">
        <v>18697</v>
      </c>
      <c r="L1970" s="447">
        <v>7.4603197279883501E-2</v>
      </c>
      <c r="M1970" s="427">
        <v>35908</v>
      </c>
      <c r="N1970" s="423">
        <v>33794</v>
      </c>
      <c r="O1970" s="423">
        <v>20419</v>
      </c>
      <c r="P1970" s="447">
        <v>6.2555483221873806E-2</v>
      </c>
    </row>
    <row r="1971" spans="1:16" s="63" customFormat="1" ht="12" x14ac:dyDescent="0.2">
      <c r="A1971" s="427" t="s">
        <v>10390</v>
      </c>
      <c r="B1971" s="423"/>
      <c r="C1971" s="423" t="s">
        <v>252</v>
      </c>
      <c r="D1971" s="423" t="s">
        <v>17052</v>
      </c>
      <c r="E1971" s="427"/>
      <c r="F1971" s="427" t="s">
        <v>10389</v>
      </c>
      <c r="G1971" s="423" t="s">
        <v>18140</v>
      </c>
      <c r="H1971" s="467" t="s">
        <v>8559</v>
      </c>
      <c r="I1971" s="427">
        <v>131</v>
      </c>
      <c r="J1971" s="423">
        <v>101</v>
      </c>
      <c r="K1971" s="423">
        <v>94</v>
      </c>
      <c r="L1971" s="447">
        <v>0.29702970297029702</v>
      </c>
      <c r="M1971" s="427">
        <v>3583</v>
      </c>
      <c r="N1971" s="423">
        <v>2659</v>
      </c>
      <c r="O1971" s="423">
        <v>1813</v>
      </c>
      <c r="P1971" s="447">
        <v>0.34749905979691598</v>
      </c>
    </row>
    <row r="1972" spans="1:16" s="63" customFormat="1" ht="12" x14ac:dyDescent="0.2">
      <c r="A1972" s="427" t="s">
        <v>14658</v>
      </c>
      <c r="B1972" s="423" t="s">
        <v>12119</v>
      </c>
      <c r="C1972" s="423" t="s">
        <v>251</v>
      </c>
      <c r="D1972" s="423" t="s">
        <v>21850</v>
      </c>
      <c r="E1972" s="427" t="s">
        <v>14657</v>
      </c>
      <c r="F1972" s="427"/>
      <c r="G1972" s="423" t="s">
        <v>21851</v>
      </c>
      <c r="H1972" s="467" t="s">
        <v>8559</v>
      </c>
      <c r="I1972" s="427">
        <v>9948</v>
      </c>
      <c r="J1972" s="423">
        <v>8552</v>
      </c>
      <c r="K1972" s="423">
        <v>6650</v>
      </c>
      <c r="L1972" s="447">
        <v>0.16323666978484599</v>
      </c>
      <c r="M1972" s="427">
        <v>6397</v>
      </c>
      <c r="N1972" s="423">
        <v>5322</v>
      </c>
      <c r="O1972" s="423">
        <v>3556</v>
      </c>
      <c r="P1972" s="447">
        <v>0.20199173243141699</v>
      </c>
    </row>
    <row r="1973" spans="1:16" s="63" customFormat="1" ht="12" x14ac:dyDescent="0.2">
      <c r="A1973" s="427" t="s">
        <v>13675</v>
      </c>
      <c r="B1973" s="423" t="s">
        <v>9729</v>
      </c>
      <c r="C1973" s="423" t="s">
        <v>250</v>
      </c>
      <c r="D1973" s="423" t="s">
        <v>21852</v>
      </c>
      <c r="E1973" s="427" t="s">
        <v>13674</v>
      </c>
      <c r="F1973" s="427"/>
      <c r="G1973" s="423" t="s">
        <v>21853</v>
      </c>
      <c r="H1973" s="467" t="s">
        <v>8559</v>
      </c>
      <c r="I1973" s="427">
        <v>1</v>
      </c>
      <c r="J1973" s="423">
        <v>0</v>
      </c>
      <c r="K1973" s="423">
        <v>0</v>
      </c>
      <c r="L1973" s="447">
        <v>0</v>
      </c>
      <c r="M1973" s="427">
        <v>304</v>
      </c>
      <c r="N1973" s="423">
        <v>393</v>
      </c>
      <c r="O1973" s="423">
        <v>229</v>
      </c>
      <c r="P1973" s="447">
        <v>-0.22646310432569999</v>
      </c>
    </row>
    <row r="1974" spans="1:16" s="63" customFormat="1" ht="12" x14ac:dyDescent="0.2">
      <c r="A1974" s="427" t="s">
        <v>14204</v>
      </c>
      <c r="B1974" s="423"/>
      <c r="C1974" s="423" t="s">
        <v>263</v>
      </c>
      <c r="D1974" s="423" t="s">
        <v>18875</v>
      </c>
      <c r="E1974" s="427" t="s">
        <v>14203</v>
      </c>
      <c r="F1974" s="427"/>
      <c r="G1974" s="423" t="s">
        <v>19365</v>
      </c>
      <c r="H1974" s="467" t="s">
        <v>8559</v>
      </c>
      <c r="I1974" s="427">
        <v>552</v>
      </c>
      <c r="J1974" s="423">
        <v>651</v>
      </c>
      <c r="K1974" s="423">
        <v>369</v>
      </c>
      <c r="L1974" s="447">
        <v>-0.15207373271889399</v>
      </c>
      <c r="M1974" s="427">
        <v>497</v>
      </c>
      <c r="N1974" s="423">
        <v>552</v>
      </c>
      <c r="O1974" s="423">
        <v>355</v>
      </c>
      <c r="P1974" s="447">
        <v>-9.9637681159420302E-2</v>
      </c>
    </row>
    <row r="1975" spans="1:16" s="63" customFormat="1" ht="12" x14ac:dyDescent="0.2">
      <c r="A1975" s="427" t="s">
        <v>14790</v>
      </c>
      <c r="B1975" s="423" t="s">
        <v>10397</v>
      </c>
      <c r="C1975" s="423" t="s">
        <v>251</v>
      </c>
      <c r="D1975" s="423" t="s">
        <v>21239</v>
      </c>
      <c r="E1975" s="427" t="s">
        <v>14789</v>
      </c>
      <c r="F1975" s="427"/>
      <c r="G1975" s="423" t="s">
        <v>20437</v>
      </c>
      <c r="H1975" s="467" t="s">
        <v>8559</v>
      </c>
      <c r="I1975" s="427">
        <v>102839</v>
      </c>
      <c r="J1975" s="423">
        <v>89421</v>
      </c>
      <c r="K1975" s="423">
        <v>81726</v>
      </c>
      <c r="L1975" s="447">
        <v>0.15005423781885699</v>
      </c>
      <c r="M1975" s="427">
        <v>31228</v>
      </c>
      <c r="N1975" s="423">
        <v>27907</v>
      </c>
      <c r="O1975" s="423">
        <v>21717</v>
      </c>
      <c r="P1975" s="447">
        <v>0.119002400831333</v>
      </c>
    </row>
    <row r="1976" spans="1:16" s="63" customFormat="1" ht="12" x14ac:dyDescent="0.2">
      <c r="A1976" s="427" t="s">
        <v>10388</v>
      </c>
      <c r="B1976" s="423"/>
      <c r="C1976" s="423" t="s">
        <v>371</v>
      </c>
      <c r="D1976" s="423" t="s">
        <v>21240</v>
      </c>
      <c r="E1976" s="427"/>
      <c r="F1976" s="427" t="s">
        <v>10387</v>
      </c>
      <c r="G1976" s="423" t="s">
        <v>21241</v>
      </c>
      <c r="H1976" s="467" t="s">
        <v>8559</v>
      </c>
      <c r="I1976" s="427">
        <v>236</v>
      </c>
      <c r="J1976" s="423">
        <v>188</v>
      </c>
      <c r="K1976" s="423">
        <v>190</v>
      </c>
      <c r="L1976" s="447">
        <v>0.25531914893617003</v>
      </c>
      <c r="M1976" s="427">
        <v>120</v>
      </c>
      <c r="N1976" s="423">
        <v>128</v>
      </c>
      <c r="O1976" s="423">
        <v>72</v>
      </c>
      <c r="P1976" s="447">
        <v>-6.25E-2</v>
      </c>
    </row>
    <row r="1977" spans="1:16" s="63" customFormat="1" ht="12" x14ac:dyDescent="0.2">
      <c r="A1977" s="427" t="s">
        <v>13394</v>
      </c>
      <c r="B1977" s="423"/>
      <c r="C1977" s="423" t="s">
        <v>14925</v>
      </c>
      <c r="D1977" s="423" t="s">
        <v>18876</v>
      </c>
      <c r="E1977" s="427"/>
      <c r="F1977" s="427" t="s">
        <v>13393</v>
      </c>
      <c r="G1977" s="423" t="s">
        <v>10811</v>
      </c>
      <c r="H1977" s="467" t="s">
        <v>8559</v>
      </c>
      <c r="I1977" s="427">
        <v>180</v>
      </c>
      <c r="J1977" s="423">
        <v>252</v>
      </c>
      <c r="K1977" s="423">
        <v>237</v>
      </c>
      <c r="L1977" s="447">
        <v>-0.28571428571428598</v>
      </c>
      <c r="M1977" s="427">
        <v>88</v>
      </c>
      <c r="N1977" s="423">
        <v>114</v>
      </c>
      <c r="O1977" s="423">
        <v>63</v>
      </c>
      <c r="P1977" s="447">
        <v>-0.22807017543859701</v>
      </c>
    </row>
    <row r="1978" spans="1:16" s="63" customFormat="1" ht="12" x14ac:dyDescent="0.2">
      <c r="A1978" s="427" t="s">
        <v>10386</v>
      </c>
      <c r="B1978" s="423"/>
      <c r="C1978" s="423" t="s">
        <v>254</v>
      </c>
      <c r="D1978" s="423"/>
      <c r="E1978" s="427"/>
      <c r="F1978" s="427" t="s">
        <v>10385</v>
      </c>
      <c r="G1978" s="423"/>
      <c r="H1978" s="467" t="s">
        <v>8389</v>
      </c>
      <c r="I1978" s="427">
        <v>0</v>
      </c>
      <c r="J1978" s="423">
        <v>0</v>
      </c>
      <c r="K1978" s="423">
        <v>0</v>
      </c>
      <c r="L1978" s="447">
        <v>0</v>
      </c>
      <c r="M1978" s="427">
        <v>0</v>
      </c>
      <c r="N1978" s="423">
        <v>0</v>
      </c>
      <c r="O1978" s="423">
        <v>0</v>
      </c>
      <c r="P1978" s="447">
        <v>0</v>
      </c>
    </row>
    <row r="1979" spans="1:16" s="63" customFormat="1" ht="12" x14ac:dyDescent="0.2">
      <c r="A1979" s="427" t="s">
        <v>10384</v>
      </c>
      <c r="B1979" s="423"/>
      <c r="C1979" s="423" t="s">
        <v>252</v>
      </c>
      <c r="D1979" s="423" t="s">
        <v>8833</v>
      </c>
      <c r="E1979" s="427"/>
      <c r="F1979" s="427" t="s">
        <v>10383</v>
      </c>
      <c r="G1979" s="423" t="s">
        <v>208</v>
      </c>
      <c r="H1979" s="467" t="s">
        <v>8559</v>
      </c>
      <c r="I1979" s="427">
        <v>10</v>
      </c>
      <c r="J1979" s="423">
        <v>16</v>
      </c>
      <c r="K1979" s="423">
        <v>9</v>
      </c>
      <c r="L1979" s="447">
        <v>-0.375</v>
      </c>
      <c r="M1979" s="427">
        <v>11</v>
      </c>
      <c r="N1979" s="423">
        <v>8</v>
      </c>
      <c r="O1979" s="423">
        <v>4</v>
      </c>
      <c r="P1979" s="447">
        <v>0.375</v>
      </c>
    </row>
    <row r="1980" spans="1:16" s="63" customFormat="1" ht="12" x14ac:dyDescent="0.2">
      <c r="A1980" s="427" t="s">
        <v>14691</v>
      </c>
      <c r="B1980" s="423"/>
      <c r="C1980" s="423" t="s">
        <v>251</v>
      </c>
      <c r="D1980" s="423" t="s">
        <v>21242</v>
      </c>
      <c r="E1980" s="427"/>
      <c r="F1980" s="427" t="s">
        <v>14690</v>
      </c>
      <c r="G1980" s="423" t="s">
        <v>20438</v>
      </c>
      <c r="H1980" s="467" t="s">
        <v>8559</v>
      </c>
      <c r="I1980" s="427">
        <v>19313</v>
      </c>
      <c r="J1980" s="423">
        <v>17580</v>
      </c>
      <c r="K1980" s="423">
        <v>11745</v>
      </c>
      <c r="L1980" s="447">
        <v>9.85779294653015E-2</v>
      </c>
      <c r="M1980" s="427">
        <v>10772</v>
      </c>
      <c r="N1980" s="423">
        <v>8438</v>
      </c>
      <c r="O1980" s="423">
        <v>6631</v>
      </c>
      <c r="P1980" s="447">
        <v>0.27660583076558398</v>
      </c>
    </row>
    <row r="1981" spans="1:16" s="63" customFormat="1" ht="12" x14ac:dyDescent="0.2">
      <c r="A1981" s="427" t="s">
        <v>10382</v>
      </c>
      <c r="B1981" s="423"/>
      <c r="C1981" s="423" t="s">
        <v>253</v>
      </c>
      <c r="D1981" s="423" t="s">
        <v>21854</v>
      </c>
      <c r="E1981" s="427"/>
      <c r="F1981" s="427" t="s">
        <v>10381</v>
      </c>
      <c r="G1981" s="423" t="s">
        <v>17107</v>
      </c>
      <c r="H1981" s="467" t="s">
        <v>8559</v>
      </c>
      <c r="I1981" s="427">
        <v>35</v>
      </c>
      <c r="J1981" s="423">
        <v>24</v>
      </c>
      <c r="K1981" s="423">
        <v>3</v>
      </c>
      <c r="L1981" s="447">
        <v>0.45833333333333298</v>
      </c>
      <c r="M1981" s="427">
        <v>46</v>
      </c>
      <c r="N1981" s="423">
        <v>43</v>
      </c>
      <c r="O1981" s="423">
        <v>23</v>
      </c>
      <c r="P1981" s="447">
        <v>6.9767441860465004E-2</v>
      </c>
    </row>
    <row r="1982" spans="1:16" s="63" customFormat="1" ht="12" x14ac:dyDescent="0.2">
      <c r="A1982" s="427" t="s">
        <v>10380</v>
      </c>
      <c r="B1982" s="423"/>
      <c r="C1982" s="423" t="s">
        <v>371</v>
      </c>
      <c r="D1982" s="423" t="s">
        <v>16968</v>
      </c>
      <c r="E1982" s="427"/>
      <c r="F1982" s="427" t="s">
        <v>10379</v>
      </c>
      <c r="G1982" s="423" t="s">
        <v>200</v>
      </c>
      <c r="H1982" s="467" t="s">
        <v>8559</v>
      </c>
      <c r="I1982" s="427">
        <v>0</v>
      </c>
      <c r="J1982" s="423">
        <v>0</v>
      </c>
      <c r="K1982" s="423">
        <v>0</v>
      </c>
      <c r="L1982" s="447">
        <v>0</v>
      </c>
      <c r="M1982" s="427">
        <v>4</v>
      </c>
      <c r="N1982" s="423">
        <v>8</v>
      </c>
      <c r="O1982" s="423">
        <v>2</v>
      </c>
      <c r="P1982" s="447">
        <v>-0.5</v>
      </c>
    </row>
    <row r="1983" spans="1:16" s="63" customFormat="1" ht="12" x14ac:dyDescent="0.2">
      <c r="A1983" s="427" t="s">
        <v>10378</v>
      </c>
      <c r="B1983" s="423"/>
      <c r="C1983" s="423" t="s">
        <v>253</v>
      </c>
      <c r="D1983" s="423" t="s">
        <v>20232</v>
      </c>
      <c r="E1983" s="427"/>
      <c r="F1983" s="427" t="s">
        <v>10377</v>
      </c>
      <c r="G1983" s="423" t="s">
        <v>20233</v>
      </c>
      <c r="H1983" s="467" t="s">
        <v>8559</v>
      </c>
      <c r="I1983" s="427">
        <v>134</v>
      </c>
      <c r="J1983" s="423">
        <v>104</v>
      </c>
      <c r="K1983" s="423">
        <v>125</v>
      </c>
      <c r="L1983" s="447">
        <v>0.28846153846153899</v>
      </c>
      <c r="M1983" s="427">
        <v>10</v>
      </c>
      <c r="N1983" s="423">
        <v>8</v>
      </c>
      <c r="O1983" s="423">
        <v>10</v>
      </c>
      <c r="P1983" s="447">
        <v>0.25</v>
      </c>
    </row>
    <row r="1984" spans="1:16" s="63" customFormat="1" ht="12" x14ac:dyDescent="0.2">
      <c r="A1984" s="427" t="s">
        <v>10376</v>
      </c>
      <c r="B1984" s="423"/>
      <c r="C1984" s="423" t="s">
        <v>252</v>
      </c>
      <c r="D1984" s="423" t="s">
        <v>20439</v>
      </c>
      <c r="E1984" s="427"/>
      <c r="F1984" s="427" t="s">
        <v>10375</v>
      </c>
      <c r="G1984" s="423" t="s">
        <v>18200</v>
      </c>
      <c r="H1984" s="467" t="s">
        <v>8559</v>
      </c>
      <c r="I1984" s="427">
        <v>528</v>
      </c>
      <c r="J1984" s="423">
        <v>501</v>
      </c>
      <c r="K1984" s="423">
        <v>289</v>
      </c>
      <c r="L1984" s="447">
        <v>5.3892215568862402E-2</v>
      </c>
      <c r="M1984" s="427">
        <v>136</v>
      </c>
      <c r="N1984" s="423">
        <v>147</v>
      </c>
      <c r="O1984" s="423">
        <v>89</v>
      </c>
      <c r="P1984" s="447">
        <v>-7.4829931972789102E-2</v>
      </c>
    </row>
    <row r="1985" spans="1:16" s="63" customFormat="1" ht="12" x14ac:dyDescent="0.2">
      <c r="A1985" s="427" t="s">
        <v>10374</v>
      </c>
      <c r="B1985" s="423"/>
      <c r="C1985" s="423" t="s">
        <v>252</v>
      </c>
      <c r="D1985" s="423" t="s">
        <v>20665</v>
      </c>
      <c r="E1985" s="427"/>
      <c r="F1985" s="427" t="s">
        <v>10373</v>
      </c>
      <c r="G1985" s="423" t="s">
        <v>19301</v>
      </c>
      <c r="H1985" s="467" t="s">
        <v>8559</v>
      </c>
      <c r="I1985" s="427">
        <v>0</v>
      </c>
      <c r="J1985" s="423">
        <v>0</v>
      </c>
      <c r="K1985" s="423">
        <v>1</v>
      </c>
      <c r="L1985" s="447">
        <v>0</v>
      </c>
      <c r="M1985" s="427">
        <v>50</v>
      </c>
      <c r="N1985" s="423">
        <v>59</v>
      </c>
      <c r="O1985" s="423">
        <v>42</v>
      </c>
      <c r="P1985" s="447">
        <v>-0.152542372881356</v>
      </c>
    </row>
    <row r="1986" spans="1:16" s="63" customFormat="1" ht="12" x14ac:dyDescent="0.2">
      <c r="A1986" s="427" t="s">
        <v>10372</v>
      </c>
      <c r="B1986" s="423"/>
      <c r="C1986" s="423" t="s">
        <v>258</v>
      </c>
      <c r="D1986" s="423" t="s">
        <v>19863</v>
      </c>
      <c r="E1986" s="427"/>
      <c r="F1986" s="427" t="s">
        <v>10371</v>
      </c>
      <c r="G1986" s="423" t="s">
        <v>19864</v>
      </c>
      <c r="H1986" s="467" t="s">
        <v>8559</v>
      </c>
      <c r="I1986" s="427">
        <v>2118</v>
      </c>
      <c r="J1986" s="423">
        <v>1581</v>
      </c>
      <c r="K1986" s="423">
        <v>855</v>
      </c>
      <c r="L1986" s="447">
        <v>0.33965844402277001</v>
      </c>
      <c r="M1986" s="427">
        <v>860</v>
      </c>
      <c r="N1986" s="423">
        <v>571</v>
      </c>
      <c r="O1986" s="423">
        <v>487</v>
      </c>
      <c r="P1986" s="447">
        <v>0.50612959719789896</v>
      </c>
    </row>
    <row r="1987" spans="1:16" s="63" customFormat="1" ht="12" x14ac:dyDescent="0.2">
      <c r="A1987" s="427" t="s">
        <v>10370</v>
      </c>
      <c r="B1987" s="423"/>
      <c r="C1987" s="423" t="s">
        <v>252</v>
      </c>
      <c r="D1987" s="423" t="s">
        <v>18877</v>
      </c>
      <c r="E1987" s="427"/>
      <c r="F1987" s="427" t="s">
        <v>10369</v>
      </c>
      <c r="G1987" s="423" t="s">
        <v>19567</v>
      </c>
      <c r="H1987" s="467" t="s">
        <v>8559</v>
      </c>
      <c r="I1987" s="427">
        <v>3949</v>
      </c>
      <c r="J1987" s="423">
        <v>3270</v>
      </c>
      <c r="K1987" s="423">
        <v>1460</v>
      </c>
      <c r="L1987" s="447">
        <v>0.20764525993883801</v>
      </c>
      <c r="M1987" s="427">
        <v>4559</v>
      </c>
      <c r="N1987" s="423">
        <v>3765</v>
      </c>
      <c r="O1987" s="423">
        <v>2091</v>
      </c>
      <c r="P1987" s="447">
        <v>0.21088977423638799</v>
      </c>
    </row>
    <row r="1988" spans="1:16" s="63" customFormat="1" ht="12" x14ac:dyDescent="0.2">
      <c r="A1988" s="427" t="s">
        <v>10368</v>
      </c>
      <c r="B1988" s="423"/>
      <c r="C1988" s="423" t="s">
        <v>371</v>
      </c>
      <c r="D1988" s="423" t="s">
        <v>21855</v>
      </c>
      <c r="E1988" s="427"/>
      <c r="F1988" s="427" t="s">
        <v>10367</v>
      </c>
      <c r="G1988" s="423" t="s">
        <v>19071</v>
      </c>
      <c r="H1988" s="467" t="s">
        <v>8559</v>
      </c>
      <c r="I1988" s="427">
        <v>120</v>
      </c>
      <c r="J1988" s="423">
        <v>123</v>
      </c>
      <c r="K1988" s="423">
        <v>101</v>
      </c>
      <c r="L1988" s="447">
        <v>-2.4390243902439001E-2</v>
      </c>
      <c r="M1988" s="427">
        <v>24</v>
      </c>
      <c r="N1988" s="423">
        <v>25</v>
      </c>
      <c r="O1988" s="423">
        <v>14</v>
      </c>
      <c r="P1988" s="447">
        <v>-0.04</v>
      </c>
    </row>
    <row r="1989" spans="1:16" s="63" customFormat="1" ht="12" x14ac:dyDescent="0.2">
      <c r="A1989" s="427" t="s">
        <v>10366</v>
      </c>
      <c r="B1989" s="423"/>
      <c r="C1989" s="423" t="s">
        <v>249</v>
      </c>
      <c r="D1989" s="423" t="s">
        <v>17069</v>
      </c>
      <c r="E1989" s="427"/>
      <c r="F1989" s="427" t="s">
        <v>10365</v>
      </c>
      <c r="G1989" s="423" t="s">
        <v>17070</v>
      </c>
      <c r="H1989" s="467" t="s">
        <v>8559</v>
      </c>
      <c r="I1989" s="427">
        <v>237</v>
      </c>
      <c r="J1989" s="423">
        <v>117</v>
      </c>
      <c r="K1989" s="423">
        <v>144</v>
      </c>
      <c r="L1989" s="447">
        <v>1.02564102564103</v>
      </c>
      <c r="M1989" s="427">
        <v>54</v>
      </c>
      <c r="N1989" s="423">
        <v>44</v>
      </c>
      <c r="O1989" s="423">
        <v>35</v>
      </c>
      <c r="P1989" s="447">
        <v>0.22727272727272699</v>
      </c>
    </row>
    <row r="1990" spans="1:16" s="63" customFormat="1" ht="12" x14ac:dyDescent="0.2">
      <c r="A1990" s="427" t="s">
        <v>10364</v>
      </c>
      <c r="B1990" s="423"/>
      <c r="C1990" s="423" t="s">
        <v>255</v>
      </c>
      <c r="D1990" s="423" t="s">
        <v>21243</v>
      </c>
      <c r="E1990" s="427"/>
      <c r="F1990" s="427" t="s">
        <v>10363</v>
      </c>
      <c r="G1990" s="423" t="s">
        <v>21244</v>
      </c>
      <c r="H1990" s="467" t="s">
        <v>8559</v>
      </c>
      <c r="I1990" s="427">
        <v>7194</v>
      </c>
      <c r="J1990" s="423">
        <v>7172</v>
      </c>
      <c r="K1990" s="423">
        <v>2784</v>
      </c>
      <c r="L1990" s="447">
        <v>3.0674846625766698E-3</v>
      </c>
      <c r="M1990" s="427">
        <v>367</v>
      </c>
      <c r="N1990" s="423">
        <v>325</v>
      </c>
      <c r="O1990" s="423">
        <v>276</v>
      </c>
      <c r="P1990" s="447">
        <v>0.12923076923076901</v>
      </c>
    </row>
    <row r="1991" spans="1:16" s="63" customFormat="1" ht="12" x14ac:dyDescent="0.2">
      <c r="A1991" s="427" t="s">
        <v>10362</v>
      </c>
      <c r="B1991" s="423"/>
      <c r="C1991" s="423" t="s">
        <v>253</v>
      </c>
      <c r="D1991" s="423" t="s">
        <v>20034</v>
      </c>
      <c r="E1991" s="427"/>
      <c r="F1991" s="427" t="s">
        <v>10361</v>
      </c>
      <c r="G1991" s="423" t="s">
        <v>19958</v>
      </c>
      <c r="H1991" s="467" t="s">
        <v>8559</v>
      </c>
      <c r="I1991" s="427">
        <v>146</v>
      </c>
      <c r="J1991" s="423">
        <v>107</v>
      </c>
      <c r="K1991" s="423">
        <v>90</v>
      </c>
      <c r="L1991" s="447">
        <v>0.36448598130841098</v>
      </c>
      <c r="M1991" s="427">
        <v>36</v>
      </c>
      <c r="N1991" s="423">
        <v>34</v>
      </c>
      <c r="O1991" s="423">
        <v>27</v>
      </c>
      <c r="P1991" s="447">
        <v>5.8823529411764698E-2</v>
      </c>
    </row>
    <row r="1992" spans="1:16" s="63" customFormat="1" ht="12" x14ac:dyDescent="0.2">
      <c r="A1992" s="427" t="s">
        <v>10360</v>
      </c>
      <c r="B1992" s="423"/>
      <c r="C1992" s="423" t="s">
        <v>251</v>
      </c>
      <c r="D1992" s="423" t="s">
        <v>20234</v>
      </c>
      <c r="E1992" s="427"/>
      <c r="F1992" s="427" t="s">
        <v>10359</v>
      </c>
      <c r="G1992" s="423" t="s">
        <v>20235</v>
      </c>
      <c r="H1992" s="467" t="s">
        <v>8559</v>
      </c>
      <c r="I1992" s="427">
        <v>59</v>
      </c>
      <c r="J1992" s="423">
        <v>92</v>
      </c>
      <c r="K1992" s="423">
        <v>55</v>
      </c>
      <c r="L1992" s="447">
        <v>-0.35869565217391303</v>
      </c>
      <c r="M1992" s="427">
        <v>202</v>
      </c>
      <c r="N1992" s="423">
        <v>174</v>
      </c>
      <c r="O1992" s="423">
        <v>154</v>
      </c>
      <c r="P1992" s="447">
        <v>0.160919540229885</v>
      </c>
    </row>
    <row r="1993" spans="1:16" s="63" customFormat="1" ht="12" x14ac:dyDescent="0.2">
      <c r="A1993" s="427" t="s">
        <v>10358</v>
      </c>
      <c r="B1993" s="423"/>
      <c r="C1993" s="423" t="s">
        <v>254</v>
      </c>
      <c r="D1993" s="423" t="s">
        <v>17241</v>
      </c>
      <c r="E1993" s="427"/>
      <c r="F1993" s="427" t="s">
        <v>10357</v>
      </c>
      <c r="G1993" s="423" t="s">
        <v>18423</v>
      </c>
      <c r="H1993" s="467" t="s">
        <v>8559</v>
      </c>
      <c r="I1993" s="427">
        <v>0</v>
      </c>
      <c r="J1993" s="423">
        <v>0</v>
      </c>
      <c r="K1993" s="423">
        <v>0</v>
      </c>
      <c r="L1993" s="447">
        <v>0</v>
      </c>
      <c r="M1993" s="427">
        <v>3</v>
      </c>
      <c r="N1993" s="423">
        <v>4</v>
      </c>
      <c r="O1993" s="423">
        <v>5</v>
      </c>
      <c r="P1993" s="447">
        <v>-0.25</v>
      </c>
    </row>
    <row r="1994" spans="1:16" s="63" customFormat="1" ht="12" x14ac:dyDescent="0.2">
      <c r="A1994" s="427" t="s">
        <v>13392</v>
      </c>
      <c r="B1994" s="423" t="s">
        <v>9671</v>
      </c>
      <c r="C1994" s="423" t="s">
        <v>252</v>
      </c>
      <c r="D1994" s="423" t="s">
        <v>21856</v>
      </c>
      <c r="E1994" s="427" t="s">
        <v>13391</v>
      </c>
      <c r="F1994" s="427"/>
      <c r="G1994" s="423" t="s">
        <v>19365</v>
      </c>
      <c r="H1994" s="467" t="s">
        <v>8559</v>
      </c>
      <c r="I1994" s="427">
        <v>87</v>
      </c>
      <c r="J1994" s="423">
        <v>59</v>
      </c>
      <c r="K1994" s="423">
        <v>7</v>
      </c>
      <c r="L1994" s="447">
        <v>0.47457627118644102</v>
      </c>
      <c r="M1994" s="427">
        <v>651</v>
      </c>
      <c r="N1994" s="423">
        <v>687</v>
      </c>
      <c r="O1994" s="423">
        <v>434</v>
      </c>
      <c r="P1994" s="447">
        <v>-5.2401746724890799E-2</v>
      </c>
    </row>
    <row r="1995" spans="1:16" s="63" customFormat="1" ht="12" x14ac:dyDescent="0.2">
      <c r="A1995" s="427" t="s">
        <v>14310</v>
      </c>
      <c r="B1995" s="423"/>
      <c r="C1995" s="423" t="s">
        <v>251</v>
      </c>
      <c r="D1995" s="423" t="s">
        <v>21245</v>
      </c>
      <c r="E1995" s="427"/>
      <c r="F1995" s="427" t="s">
        <v>14309</v>
      </c>
      <c r="G1995" s="423" t="s">
        <v>18878</v>
      </c>
      <c r="H1995" s="467" t="s">
        <v>8559</v>
      </c>
      <c r="I1995" s="427">
        <v>563</v>
      </c>
      <c r="J1995" s="423">
        <v>503</v>
      </c>
      <c r="K1995" s="423">
        <v>471</v>
      </c>
      <c r="L1995" s="447">
        <v>0.119284294234592</v>
      </c>
      <c r="M1995" s="427">
        <v>147</v>
      </c>
      <c r="N1995" s="423">
        <v>244</v>
      </c>
      <c r="O1995" s="423">
        <v>129</v>
      </c>
      <c r="P1995" s="447">
        <v>-0.39754098360655699</v>
      </c>
    </row>
    <row r="1996" spans="1:16" s="63" customFormat="1" ht="12" x14ac:dyDescent="0.2">
      <c r="A1996" s="427" t="s">
        <v>14174</v>
      </c>
      <c r="B1996" s="423"/>
      <c r="C1996" s="423" t="s">
        <v>14925</v>
      </c>
      <c r="D1996" s="423" t="s">
        <v>18861</v>
      </c>
      <c r="E1996" s="427"/>
      <c r="F1996" s="427" t="s">
        <v>14173</v>
      </c>
      <c r="G1996" s="423" t="s">
        <v>19558</v>
      </c>
      <c r="H1996" s="467" t="s">
        <v>8559</v>
      </c>
      <c r="I1996" s="427">
        <v>402</v>
      </c>
      <c r="J1996" s="423">
        <v>388</v>
      </c>
      <c r="K1996" s="423">
        <v>158</v>
      </c>
      <c r="L1996" s="447">
        <v>3.6082474226804197E-2</v>
      </c>
      <c r="M1996" s="427">
        <v>285</v>
      </c>
      <c r="N1996" s="423">
        <v>279</v>
      </c>
      <c r="O1996" s="423">
        <v>178</v>
      </c>
      <c r="P1996" s="447">
        <v>2.1505376344085999E-2</v>
      </c>
    </row>
    <row r="1997" spans="1:16" s="63" customFormat="1" ht="12" x14ac:dyDescent="0.2">
      <c r="A1997" s="427" t="s">
        <v>14085</v>
      </c>
      <c r="B1997" s="423"/>
      <c r="C1997" s="423" t="s">
        <v>250</v>
      </c>
      <c r="D1997" s="423" t="s">
        <v>21246</v>
      </c>
      <c r="E1997" s="427"/>
      <c r="F1997" s="427" t="s">
        <v>14084</v>
      </c>
      <c r="G1997" s="423" t="s">
        <v>18879</v>
      </c>
      <c r="H1997" s="467" t="s">
        <v>8559</v>
      </c>
      <c r="I1997" s="427">
        <v>109</v>
      </c>
      <c r="J1997" s="423">
        <v>413</v>
      </c>
      <c r="K1997" s="423">
        <v>471</v>
      </c>
      <c r="L1997" s="447">
        <v>-0.73607748184019395</v>
      </c>
      <c r="M1997" s="427">
        <v>463</v>
      </c>
      <c r="N1997" s="423">
        <v>459</v>
      </c>
      <c r="O1997" s="423">
        <v>345</v>
      </c>
      <c r="P1997" s="447">
        <v>8.7145969498909608E-3</v>
      </c>
    </row>
    <row r="1998" spans="1:16" s="63" customFormat="1" ht="12" x14ac:dyDescent="0.2">
      <c r="A1998" s="427" t="s">
        <v>13845</v>
      </c>
      <c r="B1998" s="423"/>
      <c r="C1998" s="423" t="s">
        <v>253</v>
      </c>
      <c r="D1998" s="423" t="s">
        <v>21857</v>
      </c>
      <c r="E1998" s="427"/>
      <c r="F1998" s="427" t="s">
        <v>13844</v>
      </c>
      <c r="G1998" s="423" t="s">
        <v>18158</v>
      </c>
      <c r="H1998" s="467" t="s">
        <v>8559</v>
      </c>
      <c r="I1998" s="427">
        <v>95</v>
      </c>
      <c r="J1998" s="423">
        <v>110</v>
      </c>
      <c r="K1998" s="423">
        <v>71</v>
      </c>
      <c r="L1998" s="447">
        <v>-0.13636363636363599</v>
      </c>
      <c r="M1998" s="427">
        <v>242</v>
      </c>
      <c r="N1998" s="423">
        <v>207</v>
      </c>
      <c r="O1998" s="423">
        <v>157</v>
      </c>
      <c r="P1998" s="447">
        <v>0.16908212560386501</v>
      </c>
    </row>
    <row r="1999" spans="1:16" s="63" customFormat="1" ht="12" x14ac:dyDescent="0.2">
      <c r="A1999" s="427" t="s">
        <v>10356</v>
      </c>
      <c r="B1999" s="423"/>
      <c r="C1999" s="423" t="s">
        <v>253</v>
      </c>
      <c r="D1999" s="423" t="s">
        <v>18880</v>
      </c>
      <c r="E1999" s="427"/>
      <c r="F1999" s="427" t="s">
        <v>10355</v>
      </c>
      <c r="G1999" s="423" t="s">
        <v>18151</v>
      </c>
      <c r="H1999" s="467" t="s">
        <v>8559</v>
      </c>
      <c r="I1999" s="427">
        <v>641</v>
      </c>
      <c r="J1999" s="423">
        <v>567</v>
      </c>
      <c r="K1999" s="423">
        <v>567</v>
      </c>
      <c r="L1999" s="447">
        <v>0.130511463844797</v>
      </c>
      <c r="M1999" s="427">
        <v>270</v>
      </c>
      <c r="N1999" s="423">
        <v>299</v>
      </c>
      <c r="O1999" s="423">
        <v>197</v>
      </c>
      <c r="P1999" s="447">
        <v>-9.6989966555184007E-2</v>
      </c>
    </row>
    <row r="2000" spans="1:16" s="63" customFormat="1" ht="12" x14ac:dyDescent="0.2">
      <c r="A2000" s="427" t="s">
        <v>10354</v>
      </c>
      <c r="B2000" s="423"/>
      <c r="C2000" s="423" t="s">
        <v>252</v>
      </c>
      <c r="D2000" s="423" t="s">
        <v>21858</v>
      </c>
      <c r="E2000" s="427"/>
      <c r="F2000" s="427" t="s">
        <v>10353</v>
      </c>
      <c r="G2000" s="423" t="s">
        <v>18140</v>
      </c>
      <c r="H2000" s="467" t="s">
        <v>8559</v>
      </c>
      <c r="I2000" s="427">
        <v>19</v>
      </c>
      <c r="J2000" s="423">
        <v>51</v>
      </c>
      <c r="K2000" s="423">
        <v>0</v>
      </c>
      <c r="L2000" s="447">
        <v>-0.62745098039215697</v>
      </c>
      <c r="M2000" s="427">
        <v>44</v>
      </c>
      <c r="N2000" s="423">
        <v>42</v>
      </c>
      <c r="O2000" s="423">
        <v>15</v>
      </c>
      <c r="P2000" s="447">
        <v>4.76190476190477E-2</v>
      </c>
    </row>
    <row r="2001" spans="1:16" s="63" customFormat="1" ht="12" x14ac:dyDescent="0.2">
      <c r="A2001" s="427" t="s">
        <v>10352</v>
      </c>
      <c r="B2001" s="423"/>
      <c r="C2001" s="423" t="s">
        <v>253</v>
      </c>
      <c r="D2001" s="423" t="s">
        <v>21859</v>
      </c>
      <c r="E2001" s="427"/>
      <c r="F2001" s="427" t="s">
        <v>10351</v>
      </c>
      <c r="G2001" s="423" t="s">
        <v>18145</v>
      </c>
      <c r="H2001" s="467" t="s">
        <v>8559</v>
      </c>
      <c r="I2001" s="427">
        <v>304</v>
      </c>
      <c r="J2001" s="423">
        <v>277</v>
      </c>
      <c r="K2001" s="423">
        <v>288</v>
      </c>
      <c r="L2001" s="447">
        <v>9.7472924187725699E-2</v>
      </c>
      <c r="M2001" s="427">
        <v>174</v>
      </c>
      <c r="N2001" s="423">
        <v>145</v>
      </c>
      <c r="O2001" s="423">
        <v>102</v>
      </c>
      <c r="P2001" s="447">
        <v>0.2</v>
      </c>
    </row>
    <row r="2002" spans="1:16" s="63" customFormat="1" ht="12" x14ac:dyDescent="0.2">
      <c r="A2002" s="427" t="s">
        <v>13477</v>
      </c>
      <c r="B2002" s="423"/>
      <c r="C2002" s="423" t="s">
        <v>14925</v>
      </c>
      <c r="D2002" s="423" t="s">
        <v>21247</v>
      </c>
      <c r="E2002" s="427"/>
      <c r="F2002" s="427" t="s">
        <v>13476</v>
      </c>
      <c r="G2002" s="423" t="s">
        <v>18227</v>
      </c>
      <c r="H2002" s="467" t="s">
        <v>8559</v>
      </c>
      <c r="I2002" s="427">
        <v>178</v>
      </c>
      <c r="J2002" s="423">
        <v>79</v>
      </c>
      <c r="K2002" s="423">
        <v>205</v>
      </c>
      <c r="L2002" s="447">
        <v>1.25316455696203</v>
      </c>
      <c r="M2002" s="427">
        <v>277</v>
      </c>
      <c r="N2002" s="423">
        <v>173</v>
      </c>
      <c r="O2002" s="423">
        <v>70</v>
      </c>
      <c r="P2002" s="447">
        <v>0.60115606936416199</v>
      </c>
    </row>
    <row r="2003" spans="1:16" s="63" customFormat="1" ht="12" x14ac:dyDescent="0.2">
      <c r="A2003" s="427" t="s">
        <v>10350</v>
      </c>
      <c r="B2003" s="423"/>
      <c r="C2003" s="423" t="s">
        <v>252</v>
      </c>
      <c r="D2003" s="423" t="s">
        <v>21860</v>
      </c>
      <c r="E2003" s="427"/>
      <c r="F2003" s="427" t="s">
        <v>10349</v>
      </c>
      <c r="G2003" s="423" t="s">
        <v>19571</v>
      </c>
      <c r="H2003" s="467" t="s">
        <v>8559</v>
      </c>
      <c r="I2003" s="427">
        <v>244</v>
      </c>
      <c r="J2003" s="423">
        <v>140</v>
      </c>
      <c r="K2003" s="423">
        <v>153</v>
      </c>
      <c r="L2003" s="447">
        <v>0.74285714285714299</v>
      </c>
      <c r="M2003" s="427">
        <v>416</v>
      </c>
      <c r="N2003" s="423">
        <v>642</v>
      </c>
      <c r="O2003" s="423">
        <v>554</v>
      </c>
      <c r="P2003" s="447">
        <v>-0.35202492211837999</v>
      </c>
    </row>
    <row r="2004" spans="1:16" s="63" customFormat="1" ht="12" x14ac:dyDescent="0.2">
      <c r="A2004" s="427" t="s">
        <v>10348</v>
      </c>
      <c r="B2004" s="423"/>
      <c r="C2004" s="423" t="s">
        <v>259</v>
      </c>
      <c r="D2004" s="423" t="s">
        <v>8788</v>
      </c>
      <c r="E2004" s="427"/>
      <c r="F2004" s="427" t="s">
        <v>10347</v>
      </c>
      <c r="G2004" s="423" t="s">
        <v>223</v>
      </c>
      <c r="H2004" s="467" t="s">
        <v>8559</v>
      </c>
      <c r="I2004" s="427">
        <v>563</v>
      </c>
      <c r="J2004" s="423">
        <v>409</v>
      </c>
      <c r="K2004" s="423">
        <v>311</v>
      </c>
      <c r="L2004" s="447">
        <v>0.37652811735941299</v>
      </c>
      <c r="M2004" s="427">
        <v>7</v>
      </c>
      <c r="N2004" s="423">
        <v>3</v>
      </c>
      <c r="O2004" s="423">
        <v>3</v>
      </c>
      <c r="P2004" s="447">
        <v>1.3333333333333299</v>
      </c>
    </row>
    <row r="2005" spans="1:16" s="63" customFormat="1" ht="12" x14ac:dyDescent="0.2">
      <c r="A2005" s="427" t="s">
        <v>10346</v>
      </c>
      <c r="B2005" s="423"/>
      <c r="C2005" s="423" t="s">
        <v>371</v>
      </c>
      <c r="D2005" s="423" t="s">
        <v>9913</v>
      </c>
      <c r="E2005" s="427"/>
      <c r="F2005" s="427" t="s">
        <v>10345</v>
      </c>
      <c r="G2005" s="423" t="s">
        <v>200</v>
      </c>
      <c r="H2005" s="467" t="s">
        <v>8559</v>
      </c>
      <c r="I2005" s="427">
        <v>2</v>
      </c>
      <c r="J2005" s="423">
        <v>8</v>
      </c>
      <c r="K2005" s="423">
        <v>1</v>
      </c>
      <c r="L2005" s="447">
        <v>-0.75</v>
      </c>
      <c r="M2005" s="427">
        <v>32</v>
      </c>
      <c r="N2005" s="423">
        <v>42</v>
      </c>
      <c r="O2005" s="423">
        <v>28</v>
      </c>
      <c r="P2005" s="447">
        <v>-0.238095238095238</v>
      </c>
    </row>
    <row r="2006" spans="1:16" s="63" customFormat="1" ht="12" x14ac:dyDescent="0.2">
      <c r="A2006" s="427" t="s">
        <v>10344</v>
      </c>
      <c r="B2006" s="423"/>
      <c r="C2006" s="423" t="s">
        <v>14925</v>
      </c>
      <c r="D2006" s="423" t="s">
        <v>8833</v>
      </c>
      <c r="E2006" s="427"/>
      <c r="F2006" s="427" t="s">
        <v>10343</v>
      </c>
      <c r="G2006" s="423" t="s">
        <v>208</v>
      </c>
      <c r="H2006" s="467" t="s">
        <v>8559</v>
      </c>
      <c r="I2006" s="427">
        <v>0</v>
      </c>
      <c r="J2006" s="423">
        <v>0</v>
      </c>
      <c r="K2006" s="423">
        <v>0</v>
      </c>
      <c r="L2006" s="447">
        <v>0</v>
      </c>
      <c r="M2006" s="427">
        <v>0</v>
      </c>
      <c r="N2006" s="423">
        <v>0</v>
      </c>
      <c r="O2006" s="423">
        <v>0</v>
      </c>
      <c r="P2006" s="447">
        <v>0</v>
      </c>
    </row>
    <row r="2007" spans="1:16" s="63" customFormat="1" ht="12" x14ac:dyDescent="0.2">
      <c r="A2007" s="427" t="s">
        <v>10342</v>
      </c>
      <c r="B2007" s="423" t="s">
        <v>9839</v>
      </c>
      <c r="C2007" s="423" t="s">
        <v>255</v>
      </c>
      <c r="D2007" s="423" t="s">
        <v>21248</v>
      </c>
      <c r="E2007" s="427" t="s">
        <v>10341</v>
      </c>
      <c r="F2007" s="427"/>
      <c r="G2007" s="423" t="s">
        <v>21249</v>
      </c>
      <c r="H2007" s="467" t="s">
        <v>8559</v>
      </c>
      <c r="I2007" s="427">
        <v>2</v>
      </c>
      <c r="J2007" s="423">
        <v>10</v>
      </c>
      <c r="K2007" s="423">
        <v>2</v>
      </c>
      <c r="L2007" s="447">
        <v>-0.8</v>
      </c>
      <c r="M2007" s="427">
        <v>33</v>
      </c>
      <c r="N2007" s="423">
        <v>36</v>
      </c>
      <c r="O2007" s="423">
        <v>37</v>
      </c>
      <c r="P2007" s="447">
        <v>-8.3333333333333398E-2</v>
      </c>
    </row>
    <row r="2008" spans="1:16" s="63" customFormat="1" ht="12" x14ac:dyDescent="0.2">
      <c r="A2008" s="427" t="s">
        <v>10340</v>
      </c>
      <c r="B2008" s="423"/>
      <c r="C2008" s="423" t="s">
        <v>258</v>
      </c>
      <c r="D2008" s="423"/>
      <c r="E2008" s="427"/>
      <c r="F2008" s="427" t="s">
        <v>10339</v>
      </c>
      <c r="G2008" s="423"/>
      <c r="H2008" s="467" t="s">
        <v>8389</v>
      </c>
      <c r="I2008" s="427">
        <v>0</v>
      </c>
      <c r="J2008" s="423">
        <v>0</v>
      </c>
      <c r="K2008" s="423">
        <v>0</v>
      </c>
      <c r="L2008" s="447">
        <v>0</v>
      </c>
      <c r="M2008" s="427">
        <v>0</v>
      </c>
      <c r="N2008" s="423">
        <v>0</v>
      </c>
      <c r="O2008" s="423">
        <v>0</v>
      </c>
      <c r="P2008" s="447">
        <v>0</v>
      </c>
    </row>
    <row r="2009" spans="1:16" s="63" customFormat="1" ht="12" x14ac:dyDescent="0.2">
      <c r="A2009" s="427" t="s">
        <v>10338</v>
      </c>
      <c r="B2009" s="423"/>
      <c r="C2009" s="423" t="s">
        <v>14925</v>
      </c>
      <c r="D2009" s="423" t="s">
        <v>21250</v>
      </c>
      <c r="E2009" s="427"/>
      <c r="F2009" s="427" t="s">
        <v>10337</v>
      </c>
      <c r="G2009" s="423" t="s">
        <v>18881</v>
      </c>
      <c r="H2009" s="467" t="s">
        <v>8559</v>
      </c>
      <c r="I2009" s="427">
        <v>285</v>
      </c>
      <c r="J2009" s="423">
        <v>226</v>
      </c>
      <c r="K2009" s="423">
        <v>270</v>
      </c>
      <c r="L2009" s="447">
        <v>0.261061946902655</v>
      </c>
      <c r="M2009" s="427">
        <v>525</v>
      </c>
      <c r="N2009" s="423">
        <v>727</v>
      </c>
      <c r="O2009" s="423">
        <v>543</v>
      </c>
      <c r="P2009" s="447">
        <v>-0.27785419532324601</v>
      </c>
    </row>
    <row r="2010" spans="1:16" s="63" customFormat="1" ht="12" x14ac:dyDescent="0.2">
      <c r="A2010" s="427" t="s">
        <v>10336</v>
      </c>
      <c r="B2010" s="423"/>
      <c r="C2010" s="423" t="s">
        <v>14925</v>
      </c>
      <c r="D2010" s="423" t="s">
        <v>18456</v>
      </c>
      <c r="E2010" s="427"/>
      <c r="F2010" s="427" t="s">
        <v>10335</v>
      </c>
      <c r="G2010" s="423" t="s">
        <v>18154</v>
      </c>
      <c r="H2010" s="467" t="s">
        <v>8559</v>
      </c>
      <c r="I2010" s="427">
        <v>0</v>
      </c>
      <c r="J2010" s="423">
        <v>0</v>
      </c>
      <c r="K2010" s="423">
        <v>0</v>
      </c>
      <c r="L2010" s="447">
        <v>0</v>
      </c>
      <c r="M2010" s="427">
        <v>31</v>
      </c>
      <c r="N2010" s="423">
        <v>31</v>
      </c>
      <c r="O2010" s="423">
        <v>14</v>
      </c>
      <c r="P2010" s="447">
        <v>0</v>
      </c>
    </row>
    <row r="2011" spans="1:16" s="63" customFormat="1" ht="12" x14ac:dyDescent="0.2">
      <c r="A2011" s="427" t="s">
        <v>10334</v>
      </c>
      <c r="B2011" s="423"/>
      <c r="C2011" s="423" t="s">
        <v>255</v>
      </c>
      <c r="D2011" s="423" t="s">
        <v>18882</v>
      </c>
      <c r="E2011" s="427"/>
      <c r="F2011" s="427" t="s">
        <v>10333</v>
      </c>
      <c r="G2011" s="423" t="s">
        <v>17211</v>
      </c>
      <c r="H2011" s="467" t="s">
        <v>8559</v>
      </c>
      <c r="I2011" s="427">
        <v>203</v>
      </c>
      <c r="J2011" s="423">
        <v>154</v>
      </c>
      <c r="K2011" s="423">
        <v>47</v>
      </c>
      <c r="L2011" s="447">
        <v>0.31818181818181801</v>
      </c>
      <c r="M2011" s="427">
        <v>52</v>
      </c>
      <c r="N2011" s="423">
        <v>33</v>
      </c>
      <c r="O2011" s="423">
        <v>23</v>
      </c>
      <c r="P2011" s="447">
        <v>0.57575757575757602</v>
      </c>
    </row>
    <row r="2012" spans="1:16" s="63" customFormat="1" ht="12" x14ac:dyDescent="0.2">
      <c r="A2012" s="427" t="s">
        <v>10332</v>
      </c>
      <c r="B2012" s="423"/>
      <c r="C2012" s="423" t="s">
        <v>255</v>
      </c>
      <c r="D2012" s="423"/>
      <c r="E2012" s="427"/>
      <c r="F2012" s="427" t="s">
        <v>10331</v>
      </c>
      <c r="G2012" s="423"/>
      <c r="H2012" s="467" t="s">
        <v>8396</v>
      </c>
      <c r="I2012" s="427">
        <v>0</v>
      </c>
      <c r="J2012" s="423">
        <v>0</v>
      </c>
      <c r="K2012" s="423">
        <v>0</v>
      </c>
      <c r="L2012" s="447">
        <v>0</v>
      </c>
      <c r="M2012" s="427">
        <v>0</v>
      </c>
      <c r="N2012" s="423">
        <v>0</v>
      </c>
      <c r="O2012" s="423">
        <v>0</v>
      </c>
      <c r="P2012" s="447">
        <v>0</v>
      </c>
    </row>
    <row r="2013" spans="1:16" s="63" customFormat="1" ht="12" x14ac:dyDescent="0.2">
      <c r="A2013" s="427" t="s">
        <v>10330</v>
      </c>
      <c r="B2013" s="423"/>
      <c r="C2013" s="423" t="s">
        <v>255</v>
      </c>
      <c r="D2013" s="423"/>
      <c r="E2013" s="427"/>
      <c r="F2013" s="427" t="s">
        <v>10329</v>
      </c>
      <c r="G2013" s="423"/>
      <c r="H2013" s="467" t="s">
        <v>8396</v>
      </c>
      <c r="I2013" s="427">
        <v>0</v>
      </c>
      <c r="J2013" s="423">
        <v>0</v>
      </c>
      <c r="K2013" s="423">
        <v>0</v>
      </c>
      <c r="L2013" s="447">
        <v>0</v>
      </c>
      <c r="M2013" s="427">
        <v>0</v>
      </c>
      <c r="N2013" s="423">
        <v>0</v>
      </c>
      <c r="O2013" s="423">
        <v>0</v>
      </c>
      <c r="P2013" s="447">
        <v>0</v>
      </c>
    </row>
    <row r="2014" spans="1:16" s="63" customFormat="1" ht="12" x14ac:dyDescent="0.2">
      <c r="A2014" s="427" t="s">
        <v>10328</v>
      </c>
      <c r="B2014" s="423"/>
      <c r="C2014" s="423" t="s">
        <v>253</v>
      </c>
      <c r="D2014" s="423" t="s">
        <v>18883</v>
      </c>
      <c r="E2014" s="427"/>
      <c r="F2014" s="427" t="s">
        <v>10326</v>
      </c>
      <c r="G2014" s="423" t="s">
        <v>8796</v>
      </c>
      <c r="H2014" s="467" t="s">
        <v>8559</v>
      </c>
      <c r="I2014" s="427">
        <v>23</v>
      </c>
      <c r="J2014" s="423">
        <v>19</v>
      </c>
      <c r="K2014" s="423">
        <v>21</v>
      </c>
      <c r="L2014" s="447">
        <v>0.21052631578947401</v>
      </c>
      <c r="M2014" s="427">
        <v>82</v>
      </c>
      <c r="N2014" s="423">
        <v>52</v>
      </c>
      <c r="O2014" s="423">
        <v>95</v>
      </c>
      <c r="P2014" s="447">
        <v>0.57692307692307698</v>
      </c>
    </row>
    <row r="2015" spans="1:16" s="63" customFormat="1" ht="12" x14ac:dyDescent="0.2">
      <c r="A2015" s="427" t="s">
        <v>10325</v>
      </c>
      <c r="B2015" s="423"/>
      <c r="C2015" s="423" t="s">
        <v>250</v>
      </c>
      <c r="D2015" s="423" t="s">
        <v>12369</v>
      </c>
      <c r="E2015" s="427"/>
      <c r="F2015" s="427" t="s">
        <v>10324</v>
      </c>
      <c r="G2015" s="423" t="s">
        <v>208</v>
      </c>
      <c r="H2015" s="467" t="s">
        <v>8559</v>
      </c>
      <c r="I2015" s="427">
        <v>1</v>
      </c>
      <c r="J2015" s="423">
        <v>0</v>
      </c>
      <c r="K2015" s="423">
        <v>0</v>
      </c>
      <c r="L2015" s="447">
        <v>0</v>
      </c>
      <c r="M2015" s="427">
        <v>2</v>
      </c>
      <c r="N2015" s="423">
        <v>2</v>
      </c>
      <c r="O2015" s="423">
        <v>2</v>
      </c>
      <c r="P2015" s="447">
        <v>0</v>
      </c>
    </row>
    <row r="2016" spans="1:16" s="63" customFormat="1" ht="12" x14ac:dyDescent="0.2">
      <c r="A2016" s="427" t="s">
        <v>10323</v>
      </c>
      <c r="B2016" s="423"/>
      <c r="C2016" s="423" t="s">
        <v>253</v>
      </c>
      <c r="D2016" s="423"/>
      <c r="E2016" s="427"/>
      <c r="F2016" s="427" t="s">
        <v>10322</v>
      </c>
      <c r="G2016" s="423"/>
      <c r="H2016" s="467" t="s">
        <v>8389</v>
      </c>
      <c r="I2016" s="427">
        <v>0</v>
      </c>
      <c r="J2016" s="423">
        <v>0</v>
      </c>
      <c r="K2016" s="423">
        <v>0</v>
      </c>
      <c r="L2016" s="447">
        <v>0</v>
      </c>
      <c r="M2016" s="427">
        <v>0</v>
      </c>
      <c r="N2016" s="423">
        <v>0</v>
      </c>
      <c r="O2016" s="423">
        <v>0</v>
      </c>
      <c r="P2016" s="447">
        <v>0</v>
      </c>
    </row>
    <row r="2017" spans="1:16" s="63" customFormat="1" ht="12" x14ac:dyDescent="0.2">
      <c r="A2017" s="427" t="s">
        <v>10321</v>
      </c>
      <c r="B2017" s="423"/>
      <c r="C2017" s="423" t="s">
        <v>253</v>
      </c>
      <c r="D2017" s="423" t="s">
        <v>12369</v>
      </c>
      <c r="E2017" s="427"/>
      <c r="F2017" s="427" t="s">
        <v>10320</v>
      </c>
      <c r="G2017" s="423" t="s">
        <v>208</v>
      </c>
      <c r="H2017" s="467" t="s">
        <v>8559</v>
      </c>
      <c r="I2017" s="427">
        <v>5</v>
      </c>
      <c r="J2017" s="423">
        <v>0</v>
      </c>
      <c r="K2017" s="423">
        <v>0</v>
      </c>
      <c r="L2017" s="447">
        <v>0</v>
      </c>
      <c r="M2017" s="427">
        <v>1</v>
      </c>
      <c r="N2017" s="423">
        <v>1</v>
      </c>
      <c r="O2017" s="423">
        <v>0</v>
      </c>
      <c r="P2017" s="447">
        <v>0</v>
      </c>
    </row>
    <row r="2018" spans="1:16" s="63" customFormat="1" ht="12" x14ac:dyDescent="0.2">
      <c r="A2018" s="427" t="s">
        <v>10319</v>
      </c>
      <c r="B2018" s="423"/>
      <c r="C2018" s="423" t="s">
        <v>253</v>
      </c>
      <c r="D2018" s="423" t="s">
        <v>12369</v>
      </c>
      <c r="E2018" s="427"/>
      <c r="F2018" s="427" t="s">
        <v>10318</v>
      </c>
      <c r="G2018" s="423" t="s">
        <v>208</v>
      </c>
      <c r="H2018" s="467" t="s">
        <v>8559</v>
      </c>
      <c r="I2018" s="427">
        <v>0</v>
      </c>
      <c r="J2018" s="423">
        <v>0</v>
      </c>
      <c r="K2018" s="423">
        <v>0</v>
      </c>
      <c r="L2018" s="447">
        <v>0</v>
      </c>
      <c r="M2018" s="427">
        <v>1</v>
      </c>
      <c r="N2018" s="423">
        <v>5</v>
      </c>
      <c r="O2018" s="423">
        <v>0</v>
      </c>
      <c r="P2018" s="447">
        <v>-0.8</v>
      </c>
    </row>
    <row r="2019" spans="1:16" s="63" customFormat="1" ht="12" x14ac:dyDescent="0.2">
      <c r="A2019" s="427" t="s">
        <v>18003</v>
      </c>
      <c r="B2019" s="423"/>
      <c r="C2019" s="423" t="s">
        <v>253</v>
      </c>
      <c r="D2019" s="423"/>
      <c r="E2019" s="427"/>
      <c r="F2019" s="427" t="s">
        <v>18004</v>
      </c>
      <c r="G2019" s="423"/>
      <c r="H2019" s="467"/>
      <c r="I2019" s="427">
        <v>0</v>
      </c>
      <c r="J2019" s="423">
        <v>0</v>
      </c>
      <c r="K2019" s="423">
        <v>0</v>
      </c>
      <c r="L2019" s="447">
        <v>0</v>
      </c>
      <c r="M2019" s="427">
        <v>0</v>
      </c>
      <c r="N2019" s="423">
        <v>0</v>
      </c>
      <c r="O2019" s="423">
        <v>0</v>
      </c>
      <c r="P2019" s="447">
        <v>0</v>
      </c>
    </row>
    <row r="2020" spans="1:16" s="63" customFormat="1" ht="12" x14ac:dyDescent="0.2">
      <c r="A2020" s="427" t="s">
        <v>10317</v>
      </c>
      <c r="B2020" s="423"/>
      <c r="C2020" s="423" t="s">
        <v>253</v>
      </c>
      <c r="D2020" s="423" t="s">
        <v>12369</v>
      </c>
      <c r="E2020" s="427"/>
      <c r="F2020" s="427" t="s">
        <v>10316</v>
      </c>
      <c r="G2020" s="423" t="s">
        <v>208</v>
      </c>
      <c r="H2020" s="467" t="s">
        <v>8559</v>
      </c>
      <c r="I2020" s="427">
        <v>9</v>
      </c>
      <c r="J2020" s="423">
        <v>10</v>
      </c>
      <c r="K2020" s="423">
        <v>15</v>
      </c>
      <c r="L2020" s="447">
        <v>-0.1</v>
      </c>
      <c r="M2020" s="427">
        <v>7</v>
      </c>
      <c r="N2020" s="423">
        <v>6</v>
      </c>
      <c r="O2020" s="423">
        <v>1</v>
      </c>
      <c r="P2020" s="447">
        <v>0.16666666666666699</v>
      </c>
    </row>
    <row r="2021" spans="1:16" s="63" customFormat="1" ht="12" x14ac:dyDescent="0.2">
      <c r="A2021" s="427" t="s">
        <v>10315</v>
      </c>
      <c r="B2021" s="423"/>
      <c r="C2021" s="423" t="s">
        <v>262</v>
      </c>
      <c r="D2021" s="423" t="s">
        <v>21251</v>
      </c>
      <c r="E2021" s="427"/>
      <c r="F2021" s="427" t="s">
        <v>10313</v>
      </c>
      <c r="G2021" s="423" t="s">
        <v>21252</v>
      </c>
      <c r="H2021" s="467" t="s">
        <v>8559</v>
      </c>
      <c r="I2021" s="427">
        <v>210</v>
      </c>
      <c r="J2021" s="423">
        <v>159</v>
      </c>
      <c r="K2021" s="423">
        <v>183</v>
      </c>
      <c r="L2021" s="447">
        <v>0.320754716981132</v>
      </c>
      <c r="M2021" s="427">
        <v>37</v>
      </c>
      <c r="N2021" s="423">
        <v>23</v>
      </c>
      <c r="O2021" s="423">
        <v>11</v>
      </c>
      <c r="P2021" s="447">
        <v>0.60869565217391297</v>
      </c>
    </row>
    <row r="2022" spans="1:16" s="63" customFormat="1" ht="12" x14ac:dyDescent="0.2">
      <c r="A2022" s="427" t="s">
        <v>10312</v>
      </c>
      <c r="B2022" s="423"/>
      <c r="C2022" s="423" t="s">
        <v>253</v>
      </c>
      <c r="D2022" s="423" t="s">
        <v>17212</v>
      </c>
      <c r="E2022" s="427"/>
      <c r="F2022" s="427" t="s">
        <v>10310</v>
      </c>
      <c r="G2022" s="423" t="s">
        <v>18208</v>
      </c>
      <c r="H2022" s="467" t="s">
        <v>8559</v>
      </c>
      <c r="I2022" s="427">
        <v>291</v>
      </c>
      <c r="J2022" s="423">
        <v>183</v>
      </c>
      <c r="K2022" s="423">
        <v>265</v>
      </c>
      <c r="L2022" s="447">
        <v>0.59016393442623005</v>
      </c>
      <c r="M2022" s="427">
        <v>59</v>
      </c>
      <c r="N2022" s="423">
        <v>38</v>
      </c>
      <c r="O2022" s="423">
        <v>26</v>
      </c>
      <c r="P2022" s="447">
        <v>0.55263157894736803</v>
      </c>
    </row>
    <row r="2023" spans="1:16" s="63" customFormat="1" ht="12" x14ac:dyDescent="0.2">
      <c r="A2023" s="427" t="s">
        <v>10309</v>
      </c>
      <c r="B2023" s="423"/>
      <c r="C2023" s="423" t="s">
        <v>262</v>
      </c>
      <c r="D2023" s="423" t="s">
        <v>10314</v>
      </c>
      <c r="E2023" s="427"/>
      <c r="F2023" s="427" t="s">
        <v>10308</v>
      </c>
      <c r="G2023" s="423" t="s">
        <v>18210</v>
      </c>
      <c r="H2023" s="467" t="s">
        <v>8396</v>
      </c>
      <c r="I2023" s="427">
        <v>0</v>
      </c>
      <c r="J2023" s="423">
        <v>0</v>
      </c>
      <c r="K2023" s="423">
        <v>0</v>
      </c>
      <c r="L2023" s="447">
        <v>0</v>
      </c>
      <c r="M2023" s="427">
        <v>4</v>
      </c>
      <c r="N2023" s="423">
        <v>4</v>
      </c>
      <c r="O2023" s="423">
        <v>0</v>
      </c>
      <c r="P2023" s="447">
        <v>0</v>
      </c>
    </row>
    <row r="2024" spans="1:16" s="63" customFormat="1" ht="12" x14ac:dyDescent="0.2">
      <c r="A2024" s="427" t="s">
        <v>18253</v>
      </c>
      <c r="B2024" s="423"/>
      <c r="C2024" s="423" t="s">
        <v>250</v>
      </c>
      <c r="D2024" s="423" t="s">
        <v>18884</v>
      </c>
      <c r="E2024" s="427" t="s">
        <v>14649</v>
      </c>
      <c r="F2024" s="427"/>
      <c r="G2024" s="423" t="s">
        <v>19568</v>
      </c>
      <c r="H2024" s="467" t="s">
        <v>8559</v>
      </c>
      <c r="I2024" s="427">
        <v>12271</v>
      </c>
      <c r="J2024" s="423">
        <v>12122</v>
      </c>
      <c r="K2024" s="423">
        <v>10556</v>
      </c>
      <c r="L2024" s="447">
        <v>1.22917010394323E-2</v>
      </c>
      <c r="M2024" s="427">
        <v>28608</v>
      </c>
      <c r="N2024" s="423">
        <v>24036</v>
      </c>
      <c r="O2024" s="423">
        <v>22688</v>
      </c>
      <c r="P2024" s="447">
        <v>0.19021467798302499</v>
      </c>
    </row>
    <row r="2025" spans="1:16" s="63" customFormat="1" ht="12" x14ac:dyDescent="0.2">
      <c r="A2025" s="427" t="s">
        <v>10307</v>
      </c>
      <c r="B2025" s="423"/>
      <c r="C2025" s="423" t="s">
        <v>14925</v>
      </c>
      <c r="D2025" s="423" t="s">
        <v>18885</v>
      </c>
      <c r="E2025" s="427"/>
      <c r="F2025" s="427" t="s">
        <v>10306</v>
      </c>
      <c r="G2025" s="423" t="s">
        <v>19569</v>
      </c>
      <c r="H2025" s="467" t="s">
        <v>8559</v>
      </c>
      <c r="I2025" s="427">
        <v>44</v>
      </c>
      <c r="J2025" s="423">
        <v>19</v>
      </c>
      <c r="K2025" s="423">
        <v>1</v>
      </c>
      <c r="L2025" s="447">
        <v>1.31578947368421</v>
      </c>
      <c r="M2025" s="427">
        <v>63</v>
      </c>
      <c r="N2025" s="423">
        <v>40</v>
      </c>
      <c r="O2025" s="423">
        <v>12</v>
      </c>
      <c r="P2025" s="447">
        <v>0.57499999999999996</v>
      </c>
    </row>
    <row r="2026" spans="1:16" s="63" customFormat="1" ht="12" x14ac:dyDescent="0.2">
      <c r="A2026" s="427" t="s">
        <v>13837</v>
      </c>
      <c r="B2026" s="423"/>
      <c r="C2026" s="423" t="s">
        <v>254</v>
      </c>
      <c r="D2026" s="423" t="s">
        <v>21253</v>
      </c>
      <c r="E2026" s="427"/>
      <c r="F2026" s="427" t="s">
        <v>13836</v>
      </c>
      <c r="G2026" s="423" t="s">
        <v>19341</v>
      </c>
      <c r="H2026" s="467" t="s">
        <v>8559</v>
      </c>
      <c r="I2026" s="427">
        <v>731</v>
      </c>
      <c r="J2026" s="423">
        <v>672</v>
      </c>
      <c r="K2026" s="423">
        <v>319</v>
      </c>
      <c r="L2026" s="447">
        <v>8.7797619047619097E-2</v>
      </c>
      <c r="M2026" s="427">
        <v>86</v>
      </c>
      <c r="N2026" s="423">
        <v>85</v>
      </c>
      <c r="O2026" s="423">
        <v>27</v>
      </c>
      <c r="P2026" s="447">
        <v>1.1764705882352899E-2</v>
      </c>
    </row>
    <row r="2027" spans="1:16" s="63" customFormat="1" ht="12" x14ac:dyDescent="0.2">
      <c r="A2027" s="427" t="s">
        <v>13047</v>
      </c>
      <c r="B2027" s="423" t="s">
        <v>9690</v>
      </c>
      <c r="C2027" s="423" t="s">
        <v>251</v>
      </c>
      <c r="D2027" s="423" t="s">
        <v>20440</v>
      </c>
      <c r="E2027" s="427" t="s">
        <v>13046</v>
      </c>
      <c r="F2027" s="427"/>
      <c r="G2027" s="423" t="s">
        <v>20441</v>
      </c>
      <c r="H2027" s="467" t="s">
        <v>8559</v>
      </c>
      <c r="I2027" s="427">
        <v>4</v>
      </c>
      <c r="J2027" s="423">
        <v>7</v>
      </c>
      <c r="K2027" s="423">
        <v>6</v>
      </c>
      <c r="L2027" s="447">
        <v>-0.42857142857142899</v>
      </c>
      <c r="M2027" s="427">
        <v>681</v>
      </c>
      <c r="N2027" s="423">
        <v>565</v>
      </c>
      <c r="O2027" s="423">
        <v>492</v>
      </c>
      <c r="P2027" s="447">
        <v>0.205309734513274</v>
      </c>
    </row>
    <row r="2028" spans="1:16" s="63" customFormat="1" ht="12" x14ac:dyDescent="0.2">
      <c r="A2028" s="427" t="s">
        <v>18005</v>
      </c>
      <c r="B2028" s="423"/>
      <c r="C2028" s="423" t="s">
        <v>251</v>
      </c>
      <c r="D2028" s="423" t="s">
        <v>18006</v>
      </c>
      <c r="E2028" s="427"/>
      <c r="F2028" s="427" t="s">
        <v>18007</v>
      </c>
      <c r="G2028" s="423" t="s">
        <v>19534</v>
      </c>
      <c r="H2028" s="467" t="s">
        <v>8559</v>
      </c>
      <c r="I2028" s="427">
        <v>0</v>
      </c>
      <c r="J2028" s="423">
        <v>11</v>
      </c>
      <c r="K2028" s="423">
        <v>0</v>
      </c>
      <c r="L2028" s="447">
        <v>-1</v>
      </c>
      <c r="M2028" s="427">
        <v>12</v>
      </c>
      <c r="N2028" s="423">
        <v>13</v>
      </c>
      <c r="O2028" s="423">
        <v>9</v>
      </c>
      <c r="P2028" s="447">
        <v>-7.69230769230769E-2</v>
      </c>
    </row>
    <row r="2029" spans="1:16" s="63" customFormat="1" ht="12" x14ac:dyDescent="0.2">
      <c r="A2029" s="427" t="s">
        <v>10305</v>
      </c>
      <c r="B2029" s="423"/>
      <c r="C2029" s="423" t="s">
        <v>371</v>
      </c>
      <c r="D2029" s="423" t="s">
        <v>17811</v>
      </c>
      <c r="E2029" s="427"/>
      <c r="F2029" s="427" t="s">
        <v>10304</v>
      </c>
      <c r="G2029" s="423" t="s">
        <v>8796</v>
      </c>
      <c r="H2029" s="467" t="s">
        <v>8559</v>
      </c>
      <c r="I2029" s="427">
        <v>181</v>
      </c>
      <c r="J2029" s="423">
        <v>258</v>
      </c>
      <c r="K2029" s="423">
        <v>178</v>
      </c>
      <c r="L2029" s="447">
        <v>-0.29844961240310097</v>
      </c>
      <c r="M2029" s="427">
        <v>55</v>
      </c>
      <c r="N2029" s="423">
        <v>53</v>
      </c>
      <c r="O2029" s="423">
        <v>16</v>
      </c>
      <c r="P2029" s="447">
        <v>3.77358490566038E-2</v>
      </c>
    </row>
    <row r="2030" spans="1:16" s="63" customFormat="1" ht="12" x14ac:dyDescent="0.2">
      <c r="A2030" s="427" t="s">
        <v>18294</v>
      </c>
      <c r="B2030" s="423"/>
      <c r="C2030" s="423" t="s">
        <v>371</v>
      </c>
      <c r="D2030" s="423" t="s">
        <v>8812</v>
      </c>
      <c r="E2030" s="427" t="s">
        <v>17078</v>
      </c>
      <c r="F2030" s="427"/>
      <c r="G2030" s="423" t="s">
        <v>201</v>
      </c>
      <c r="H2030" s="467"/>
      <c r="I2030" s="427">
        <v>0</v>
      </c>
      <c r="J2030" s="423">
        <v>0</v>
      </c>
      <c r="K2030" s="423">
        <v>0</v>
      </c>
      <c r="L2030" s="447">
        <v>0</v>
      </c>
      <c r="M2030" s="427">
        <v>2</v>
      </c>
      <c r="N2030" s="423">
        <v>4</v>
      </c>
      <c r="O2030" s="423">
        <v>2</v>
      </c>
      <c r="P2030" s="447">
        <v>-0.5</v>
      </c>
    </row>
    <row r="2031" spans="1:16" s="63" customFormat="1" ht="12" x14ac:dyDescent="0.2">
      <c r="A2031" s="427" t="s">
        <v>20737</v>
      </c>
      <c r="B2031" s="423"/>
      <c r="C2031" s="423" t="s">
        <v>249</v>
      </c>
      <c r="D2031" s="423" t="s">
        <v>8778</v>
      </c>
      <c r="E2031" s="427" t="s">
        <v>20666</v>
      </c>
      <c r="F2031" s="427"/>
      <c r="G2031" s="423" t="s">
        <v>201</v>
      </c>
      <c r="H2031" s="467"/>
      <c r="I2031" s="427">
        <v>0</v>
      </c>
      <c r="J2031" s="423">
        <v>0</v>
      </c>
      <c r="K2031" s="423">
        <v>0</v>
      </c>
      <c r="L2031" s="447">
        <v>0</v>
      </c>
      <c r="M2031" s="427">
        <v>0</v>
      </c>
      <c r="N2031" s="423">
        <v>3</v>
      </c>
      <c r="O2031" s="423">
        <v>2</v>
      </c>
      <c r="P2031" s="447">
        <v>-1</v>
      </c>
    </row>
    <row r="2032" spans="1:16" s="63" customFormat="1" ht="12" x14ac:dyDescent="0.2">
      <c r="A2032" s="427" t="s">
        <v>18295</v>
      </c>
      <c r="B2032" s="423"/>
      <c r="C2032" s="423" t="s">
        <v>251</v>
      </c>
      <c r="D2032" s="423" t="s">
        <v>18008</v>
      </c>
      <c r="E2032" s="427" t="s">
        <v>17781</v>
      </c>
      <c r="F2032" s="427"/>
      <c r="G2032" s="423" t="s">
        <v>19570</v>
      </c>
      <c r="H2032" s="467"/>
      <c r="I2032" s="427">
        <v>0</v>
      </c>
      <c r="J2032" s="423">
        <v>0</v>
      </c>
      <c r="K2032" s="423">
        <v>0</v>
      </c>
      <c r="L2032" s="447">
        <v>0</v>
      </c>
      <c r="M2032" s="427">
        <v>47</v>
      </c>
      <c r="N2032" s="423">
        <v>35</v>
      </c>
      <c r="O2032" s="423">
        <v>31</v>
      </c>
      <c r="P2032" s="447">
        <v>0.34285714285714303</v>
      </c>
    </row>
    <row r="2033" spans="1:16" s="63" customFormat="1" ht="12" x14ac:dyDescent="0.2">
      <c r="A2033" s="427" t="s">
        <v>22036</v>
      </c>
      <c r="B2033" s="423"/>
      <c r="C2033" s="423" t="s">
        <v>372</v>
      </c>
      <c r="D2033" s="423" t="s">
        <v>8788</v>
      </c>
      <c r="E2033" s="427" t="s">
        <v>21861</v>
      </c>
      <c r="F2033" s="427"/>
      <c r="G2033" s="423" t="s">
        <v>223</v>
      </c>
      <c r="H2033" s="467"/>
      <c r="I2033" s="427">
        <v>0</v>
      </c>
      <c r="J2033" s="423">
        <v>0</v>
      </c>
      <c r="K2033" s="423">
        <v>0</v>
      </c>
      <c r="L2033" s="447">
        <v>0</v>
      </c>
      <c r="M2033" s="427">
        <v>1</v>
      </c>
      <c r="N2033" s="423">
        <v>0</v>
      </c>
      <c r="O2033" s="423">
        <v>0</v>
      </c>
      <c r="P2033" s="447">
        <v>0</v>
      </c>
    </row>
    <row r="2034" spans="1:16" s="63" customFormat="1" ht="12" x14ac:dyDescent="0.2">
      <c r="A2034" s="427" t="s">
        <v>18296</v>
      </c>
      <c r="B2034" s="423"/>
      <c r="C2034" s="423" t="s">
        <v>251</v>
      </c>
      <c r="D2034" s="423" t="s">
        <v>9965</v>
      </c>
      <c r="E2034" s="427" t="s">
        <v>10302</v>
      </c>
      <c r="F2034" s="427"/>
      <c r="G2034" s="423" t="s">
        <v>218</v>
      </c>
      <c r="H2034" s="467"/>
      <c r="I2034" s="427">
        <v>0</v>
      </c>
      <c r="J2034" s="423">
        <v>0</v>
      </c>
      <c r="K2034" s="423">
        <v>0</v>
      </c>
      <c r="L2034" s="447">
        <v>0</v>
      </c>
      <c r="M2034" s="427">
        <v>357</v>
      </c>
      <c r="N2034" s="423">
        <v>289</v>
      </c>
      <c r="O2034" s="423">
        <v>317</v>
      </c>
      <c r="P2034" s="447">
        <v>0.23529411764705899</v>
      </c>
    </row>
    <row r="2035" spans="1:16" s="63" customFormat="1" ht="12" x14ac:dyDescent="0.2">
      <c r="A2035" s="427" t="s">
        <v>20738</v>
      </c>
      <c r="B2035" s="423"/>
      <c r="C2035" s="423" t="s">
        <v>251</v>
      </c>
      <c r="D2035" s="423" t="s">
        <v>11480</v>
      </c>
      <c r="E2035" s="427" t="s">
        <v>20667</v>
      </c>
      <c r="F2035" s="427"/>
      <c r="G2035" s="423" t="s">
        <v>218</v>
      </c>
      <c r="H2035" s="467"/>
      <c r="I2035" s="427">
        <v>0</v>
      </c>
      <c r="J2035" s="423">
        <v>0</v>
      </c>
      <c r="K2035" s="423">
        <v>0</v>
      </c>
      <c r="L2035" s="447">
        <v>0</v>
      </c>
      <c r="M2035" s="427">
        <v>4</v>
      </c>
      <c r="N2035" s="423">
        <v>8</v>
      </c>
      <c r="O2035" s="423">
        <v>2</v>
      </c>
      <c r="P2035" s="447">
        <v>-0.5</v>
      </c>
    </row>
    <row r="2036" spans="1:16" s="63" customFormat="1" ht="12" x14ac:dyDescent="0.2">
      <c r="A2036" s="427" t="s">
        <v>19137</v>
      </c>
      <c r="B2036" s="423"/>
      <c r="C2036" s="423" t="s">
        <v>249</v>
      </c>
      <c r="D2036" s="423" t="s">
        <v>15231</v>
      </c>
      <c r="E2036" s="427" t="s">
        <v>18886</v>
      </c>
      <c r="F2036" s="427"/>
      <c r="G2036" s="423" t="s">
        <v>200</v>
      </c>
      <c r="H2036" s="467"/>
      <c r="I2036" s="427">
        <v>0</v>
      </c>
      <c r="J2036" s="423">
        <v>0</v>
      </c>
      <c r="K2036" s="423">
        <v>0</v>
      </c>
      <c r="L2036" s="447">
        <v>0</v>
      </c>
      <c r="M2036" s="427">
        <v>5</v>
      </c>
      <c r="N2036" s="423">
        <v>5</v>
      </c>
      <c r="O2036" s="423">
        <v>3</v>
      </c>
      <c r="P2036" s="447">
        <v>0</v>
      </c>
    </row>
    <row r="2037" spans="1:16" s="63" customFormat="1" ht="12" x14ac:dyDescent="0.2">
      <c r="A2037" s="427" t="s">
        <v>18261</v>
      </c>
      <c r="B2037" s="423"/>
      <c r="C2037" s="423" t="s">
        <v>250</v>
      </c>
      <c r="D2037" s="423" t="s">
        <v>8921</v>
      </c>
      <c r="E2037" s="427" t="s">
        <v>14083</v>
      </c>
      <c r="F2037" s="427"/>
      <c r="G2037" s="423" t="s">
        <v>19200</v>
      </c>
      <c r="H2037" s="467" t="s">
        <v>8559</v>
      </c>
      <c r="I2037" s="427">
        <v>1183</v>
      </c>
      <c r="J2037" s="423">
        <v>1149</v>
      </c>
      <c r="K2037" s="423">
        <v>692</v>
      </c>
      <c r="L2037" s="447">
        <v>2.9590948651000901E-2</v>
      </c>
      <c r="M2037" s="427">
        <v>263</v>
      </c>
      <c r="N2037" s="423">
        <v>221</v>
      </c>
      <c r="O2037" s="423">
        <v>126</v>
      </c>
      <c r="P2037" s="447">
        <v>0.19004524886877799</v>
      </c>
    </row>
    <row r="2038" spans="1:16" s="63" customFormat="1" ht="12" x14ac:dyDescent="0.2">
      <c r="A2038" s="427" t="s">
        <v>18297</v>
      </c>
      <c r="B2038" s="423"/>
      <c r="C2038" s="423" t="s">
        <v>250</v>
      </c>
      <c r="D2038" s="423" t="s">
        <v>8788</v>
      </c>
      <c r="E2038" s="427" t="s">
        <v>17836</v>
      </c>
      <c r="F2038" s="427"/>
      <c r="G2038" s="423" t="s">
        <v>223</v>
      </c>
      <c r="H2038" s="467"/>
      <c r="I2038" s="427">
        <v>0</v>
      </c>
      <c r="J2038" s="423">
        <v>0</v>
      </c>
      <c r="K2038" s="423">
        <v>0</v>
      </c>
      <c r="L2038" s="447">
        <v>0</v>
      </c>
      <c r="M2038" s="427">
        <v>18</v>
      </c>
      <c r="N2038" s="423">
        <v>21</v>
      </c>
      <c r="O2038" s="423">
        <v>14</v>
      </c>
      <c r="P2038" s="447">
        <v>-0.14285714285714299</v>
      </c>
    </row>
    <row r="2039" spans="1:16" s="63" customFormat="1" ht="12" x14ac:dyDescent="0.2">
      <c r="A2039" s="427" t="s">
        <v>18298</v>
      </c>
      <c r="B2039" s="423"/>
      <c r="C2039" s="423" t="s">
        <v>371</v>
      </c>
      <c r="D2039" s="423" t="s">
        <v>13475</v>
      </c>
      <c r="E2039" s="427" t="s">
        <v>13474</v>
      </c>
      <c r="F2039" s="427"/>
      <c r="G2039" s="423" t="s">
        <v>219</v>
      </c>
      <c r="H2039" s="467"/>
      <c r="I2039" s="427">
        <v>0</v>
      </c>
      <c r="J2039" s="423">
        <v>0</v>
      </c>
      <c r="K2039" s="423">
        <v>0</v>
      </c>
      <c r="L2039" s="447">
        <v>0</v>
      </c>
      <c r="M2039" s="427">
        <v>165</v>
      </c>
      <c r="N2039" s="423">
        <v>179</v>
      </c>
      <c r="O2039" s="423">
        <v>152</v>
      </c>
      <c r="P2039" s="447">
        <v>-7.8212290502793297E-2</v>
      </c>
    </row>
    <row r="2040" spans="1:16" s="63" customFormat="1" ht="12" x14ac:dyDescent="0.2">
      <c r="A2040" s="427" t="s">
        <v>18299</v>
      </c>
      <c r="B2040" s="423"/>
      <c r="C2040" s="423" t="s">
        <v>371</v>
      </c>
      <c r="D2040" s="423" t="s">
        <v>15533</v>
      </c>
      <c r="E2040" s="427" t="s">
        <v>10301</v>
      </c>
      <c r="F2040" s="427"/>
      <c r="G2040" s="423" t="s">
        <v>219</v>
      </c>
      <c r="H2040" s="467"/>
      <c r="I2040" s="427">
        <v>0</v>
      </c>
      <c r="J2040" s="423">
        <v>0</v>
      </c>
      <c r="K2040" s="423">
        <v>0</v>
      </c>
      <c r="L2040" s="447">
        <v>0</v>
      </c>
      <c r="M2040" s="427">
        <v>105</v>
      </c>
      <c r="N2040" s="423">
        <v>58</v>
      </c>
      <c r="O2040" s="423">
        <v>72</v>
      </c>
      <c r="P2040" s="447">
        <v>0.81034482758620696</v>
      </c>
    </row>
    <row r="2041" spans="1:16" s="63" customFormat="1" ht="12" x14ac:dyDescent="0.2">
      <c r="A2041" s="427" t="s">
        <v>20739</v>
      </c>
      <c r="B2041" s="423"/>
      <c r="C2041" s="423" t="s">
        <v>371</v>
      </c>
      <c r="D2041" s="423" t="s">
        <v>9653</v>
      </c>
      <c r="E2041" s="427" t="s">
        <v>20668</v>
      </c>
      <c r="F2041" s="427"/>
      <c r="G2041" s="423" t="s">
        <v>219</v>
      </c>
      <c r="H2041" s="467"/>
      <c r="I2041" s="427">
        <v>0</v>
      </c>
      <c r="J2041" s="423">
        <v>0</v>
      </c>
      <c r="K2041" s="423">
        <v>0</v>
      </c>
      <c r="L2041" s="447">
        <v>0</v>
      </c>
      <c r="M2041" s="427">
        <v>2</v>
      </c>
      <c r="N2041" s="423">
        <v>4</v>
      </c>
      <c r="O2041" s="423">
        <v>1</v>
      </c>
      <c r="P2041" s="447">
        <v>-0.5</v>
      </c>
    </row>
    <row r="2042" spans="1:16" s="63" customFormat="1" ht="12" x14ac:dyDescent="0.2">
      <c r="A2042" s="427" t="s">
        <v>18278</v>
      </c>
      <c r="B2042" s="423"/>
      <c r="C2042" s="423" t="s">
        <v>258</v>
      </c>
      <c r="D2042" s="423" t="s">
        <v>21254</v>
      </c>
      <c r="E2042" s="427" t="s">
        <v>10300</v>
      </c>
      <c r="F2042" s="427"/>
      <c r="G2042" s="423" t="s">
        <v>20669</v>
      </c>
      <c r="H2042" s="467" t="s">
        <v>8559</v>
      </c>
      <c r="I2042" s="427">
        <v>323</v>
      </c>
      <c r="J2042" s="423">
        <v>378</v>
      </c>
      <c r="K2042" s="423">
        <v>127</v>
      </c>
      <c r="L2042" s="447">
        <v>-0.14550264550264499</v>
      </c>
      <c r="M2042" s="427">
        <v>452</v>
      </c>
      <c r="N2042" s="423">
        <v>484</v>
      </c>
      <c r="O2042" s="423">
        <v>287</v>
      </c>
      <c r="P2042" s="447">
        <v>-6.6115702479338803E-2</v>
      </c>
    </row>
    <row r="2043" spans="1:16" s="63" customFormat="1" ht="12" x14ac:dyDescent="0.2">
      <c r="A2043" s="427" t="s">
        <v>18300</v>
      </c>
      <c r="B2043" s="423"/>
      <c r="C2043" s="423" t="s">
        <v>371</v>
      </c>
      <c r="D2043" s="423" t="s">
        <v>15444</v>
      </c>
      <c r="E2043" s="427" t="s">
        <v>15445</v>
      </c>
      <c r="F2043" s="427"/>
      <c r="G2043" s="423" t="s">
        <v>219</v>
      </c>
      <c r="H2043" s="467"/>
      <c r="I2043" s="427">
        <v>0</v>
      </c>
      <c r="J2043" s="423">
        <v>0</v>
      </c>
      <c r="K2043" s="423">
        <v>0</v>
      </c>
      <c r="L2043" s="447">
        <v>0</v>
      </c>
      <c r="M2043" s="427">
        <v>3</v>
      </c>
      <c r="N2043" s="423">
        <v>4</v>
      </c>
      <c r="O2043" s="423">
        <v>4</v>
      </c>
      <c r="P2043" s="447">
        <v>-0.25</v>
      </c>
    </row>
    <row r="2044" spans="1:16" s="63" customFormat="1" ht="12" x14ac:dyDescent="0.2">
      <c r="A2044" s="427" t="s">
        <v>18301</v>
      </c>
      <c r="B2044" s="423"/>
      <c r="C2044" s="423" t="s">
        <v>254</v>
      </c>
      <c r="D2044" s="423" t="s">
        <v>8788</v>
      </c>
      <c r="E2044" s="427" t="s">
        <v>17739</v>
      </c>
      <c r="F2044" s="427"/>
      <c r="G2044" s="423" t="s">
        <v>223</v>
      </c>
      <c r="H2044" s="467" t="s">
        <v>8559</v>
      </c>
      <c r="I2044" s="427">
        <v>0</v>
      </c>
      <c r="J2044" s="423">
        <v>0</v>
      </c>
      <c r="K2044" s="423">
        <v>0</v>
      </c>
      <c r="L2044" s="447">
        <v>0</v>
      </c>
      <c r="M2044" s="427">
        <v>59</v>
      </c>
      <c r="N2044" s="423">
        <v>39</v>
      </c>
      <c r="O2044" s="423">
        <v>43</v>
      </c>
      <c r="P2044" s="447">
        <v>0.512820512820513</v>
      </c>
    </row>
    <row r="2045" spans="1:16" s="63" customFormat="1" ht="12" x14ac:dyDescent="0.2">
      <c r="A2045" s="427" t="s">
        <v>20740</v>
      </c>
      <c r="B2045" s="423"/>
      <c r="C2045" s="423" t="s">
        <v>254</v>
      </c>
      <c r="D2045" s="423" t="s">
        <v>20670</v>
      </c>
      <c r="E2045" s="427" t="s">
        <v>20671</v>
      </c>
      <c r="F2045" s="427"/>
      <c r="G2045" s="423" t="s">
        <v>200</v>
      </c>
      <c r="H2045" s="467" t="s">
        <v>8559</v>
      </c>
      <c r="I2045" s="427">
        <v>0</v>
      </c>
      <c r="J2045" s="423">
        <v>0</v>
      </c>
      <c r="K2045" s="423">
        <v>0</v>
      </c>
      <c r="L2045" s="447">
        <v>0</v>
      </c>
      <c r="M2045" s="427">
        <v>2</v>
      </c>
      <c r="N2045" s="423">
        <v>4</v>
      </c>
      <c r="O2045" s="423">
        <v>1</v>
      </c>
      <c r="P2045" s="447">
        <v>-0.5</v>
      </c>
    </row>
    <row r="2046" spans="1:16" s="63" customFormat="1" ht="12" x14ac:dyDescent="0.2">
      <c r="A2046" s="427" t="s">
        <v>20741</v>
      </c>
      <c r="B2046" s="423"/>
      <c r="C2046" s="423" t="s">
        <v>14925</v>
      </c>
      <c r="D2046" s="423" t="s">
        <v>20672</v>
      </c>
      <c r="E2046" s="427" t="s">
        <v>20673</v>
      </c>
      <c r="F2046" s="427"/>
      <c r="G2046" s="423" t="s">
        <v>202</v>
      </c>
      <c r="H2046" s="467"/>
      <c r="I2046" s="427">
        <v>0</v>
      </c>
      <c r="J2046" s="423">
        <v>0</v>
      </c>
      <c r="K2046" s="423">
        <v>0</v>
      </c>
      <c r="L2046" s="447">
        <v>0</v>
      </c>
      <c r="M2046" s="427">
        <v>2</v>
      </c>
      <c r="N2046" s="423">
        <v>4</v>
      </c>
      <c r="O2046" s="423">
        <v>1</v>
      </c>
      <c r="P2046" s="447">
        <v>-0.5</v>
      </c>
    </row>
    <row r="2047" spans="1:16" s="63" customFormat="1" ht="12" x14ac:dyDescent="0.2">
      <c r="A2047" s="427" t="s">
        <v>18302</v>
      </c>
      <c r="B2047" s="423"/>
      <c r="C2047" s="423" t="s">
        <v>251</v>
      </c>
      <c r="D2047" s="423" t="s">
        <v>17121</v>
      </c>
      <c r="E2047" s="427" t="s">
        <v>17740</v>
      </c>
      <c r="F2047" s="427"/>
      <c r="G2047" s="423" t="s">
        <v>18146</v>
      </c>
      <c r="H2047" s="467" t="s">
        <v>8559</v>
      </c>
      <c r="I2047" s="427">
        <v>1</v>
      </c>
      <c r="J2047" s="423">
        <v>4</v>
      </c>
      <c r="K2047" s="423">
        <v>0</v>
      </c>
      <c r="L2047" s="447">
        <v>-0.75</v>
      </c>
      <c r="M2047" s="427">
        <v>101</v>
      </c>
      <c r="N2047" s="423">
        <v>94</v>
      </c>
      <c r="O2047" s="423">
        <v>95</v>
      </c>
      <c r="P2047" s="447">
        <v>7.4468085106383003E-2</v>
      </c>
    </row>
    <row r="2048" spans="1:16" s="63" customFormat="1" ht="12" x14ac:dyDescent="0.2">
      <c r="A2048" s="427" t="s">
        <v>22037</v>
      </c>
      <c r="B2048" s="423"/>
      <c r="C2048" s="423" t="s">
        <v>251</v>
      </c>
      <c r="D2048" s="423" t="s">
        <v>17121</v>
      </c>
      <c r="E2048" s="427" t="s">
        <v>21862</v>
      </c>
      <c r="F2048" s="427"/>
      <c r="G2048" s="423" t="s">
        <v>18146</v>
      </c>
      <c r="H2048" s="467"/>
      <c r="I2048" s="427">
        <v>0</v>
      </c>
      <c r="J2048" s="423">
        <v>0</v>
      </c>
      <c r="K2048" s="423">
        <v>0</v>
      </c>
      <c r="L2048" s="447">
        <v>0</v>
      </c>
      <c r="M2048" s="427">
        <v>1</v>
      </c>
      <c r="N2048" s="423">
        <v>0</v>
      </c>
      <c r="O2048" s="423">
        <v>0</v>
      </c>
      <c r="P2048" s="447">
        <v>0</v>
      </c>
    </row>
    <row r="2049" spans="1:16" s="63" customFormat="1" ht="12" x14ac:dyDescent="0.2">
      <c r="A2049" s="427" t="s">
        <v>10298</v>
      </c>
      <c r="B2049" s="423"/>
      <c r="C2049" s="423" t="s">
        <v>252</v>
      </c>
      <c r="D2049" s="423" t="s">
        <v>10297</v>
      </c>
      <c r="E2049" s="427"/>
      <c r="F2049" s="427" t="s">
        <v>10296</v>
      </c>
      <c r="G2049" s="423" t="s">
        <v>213</v>
      </c>
      <c r="H2049" s="467" t="s">
        <v>8559</v>
      </c>
      <c r="I2049" s="427">
        <v>0</v>
      </c>
      <c r="J2049" s="423">
        <v>0</v>
      </c>
      <c r="K2049" s="423">
        <v>0</v>
      </c>
      <c r="L2049" s="447">
        <v>0</v>
      </c>
      <c r="M2049" s="427">
        <v>2</v>
      </c>
      <c r="N2049" s="423">
        <v>4</v>
      </c>
      <c r="O2049" s="423">
        <v>1</v>
      </c>
      <c r="P2049" s="447">
        <v>-0.5</v>
      </c>
    </row>
    <row r="2050" spans="1:16" s="63" customFormat="1" ht="12" x14ac:dyDescent="0.2">
      <c r="A2050" s="427" t="s">
        <v>10295</v>
      </c>
      <c r="B2050" s="423"/>
      <c r="C2050" s="423" t="s">
        <v>371</v>
      </c>
      <c r="D2050" s="423" t="s">
        <v>9185</v>
      </c>
      <c r="E2050" s="427"/>
      <c r="F2050" s="427" t="s">
        <v>10294</v>
      </c>
      <c r="G2050" s="423" t="s">
        <v>9183</v>
      </c>
      <c r="H2050" s="467" t="s">
        <v>8389</v>
      </c>
      <c r="I2050" s="427">
        <v>0</v>
      </c>
      <c r="J2050" s="423">
        <v>0</v>
      </c>
      <c r="K2050" s="423">
        <v>0</v>
      </c>
      <c r="L2050" s="447">
        <v>0</v>
      </c>
      <c r="M2050" s="427">
        <v>13</v>
      </c>
      <c r="N2050" s="423">
        <v>8</v>
      </c>
      <c r="O2050" s="423">
        <v>10</v>
      </c>
      <c r="P2050" s="447">
        <v>0.625</v>
      </c>
    </row>
    <row r="2051" spans="1:16" s="63" customFormat="1" ht="12" x14ac:dyDescent="0.2">
      <c r="A2051" s="427" t="s">
        <v>13444</v>
      </c>
      <c r="B2051" s="423" t="s">
        <v>9601</v>
      </c>
      <c r="C2051" s="423" t="s">
        <v>371</v>
      </c>
      <c r="D2051" s="423" t="s">
        <v>18887</v>
      </c>
      <c r="E2051" s="427" t="s">
        <v>13443</v>
      </c>
      <c r="F2051" s="427"/>
      <c r="G2051" s="423" t="s">
        <v>19366</v>
      </c>
      <c r="H2051" s="467" t="s">
        <v>8559</v>
      </c>
      <c r="I2051" s="427">
        <v>555</v>
      </c>
      <c r="J2051" s="423">
        <v>622</v>
      </c>
      <c r="K2051" s="423">
        <v>504</v>
      </c>
      <c r="L2051" s="447">
        <v>-0.107717041800643</v>
      </c>
      <c r="M2051" s="427">
        <v>1309</v>
      </c>
      <c r="N2051" s="423">
        <v>1363</v>
      </c>
      <c r="O2051" s="423">
        <v>1039</v>
      </c>
      <c r="P2051" s="447">
        <v>-3.9618488628026402E-2</v>
      </c>
    </row>
    <row r="2052" spans="1:16" s="63" customFormat="1" ht="12" x14ac:dyDescent="0.2">
      <c r="A2052" s="427" t="s">
        <v>13546</v>
      </c>
      <c r="B2052" s="423"/>
      <c r="C2052" s="423" t="s">
        <v>14925</v>
      </c>
      <c r="D2052" s="423" t="s">
        <v>21255</v>
      </c>
      <c r="E2052" s="427" t="s">
        <v>13545</v>
      </c>
      <c r="F2052" s="427"/>
      <c r="G2052" s="423" t="s">
        <v>21256</v>
      </c>
      <c r="H2052" s="467" t="s">
        <v>8559</v>
      </c>
      <c r="I2052" s="427">
        <v>22</v>
      </c>
      <c r="J2052" s="423">
        <v>11</v>
      </c>
      <c r="K2052" s="423">
        <v>2</v>
      </c>
      <c r="L2052" s="447">
        <v>1</v>
      </c>
      <c r="M2052" s="427">
        <v>641</v>
      </c>
      <c r="N2052" s="423">
        <v>911</v>
      </c>
      <c r="O2052" s="423">
        <v>524</v>
      </c>
      <c r="P2052" s="447">
        <v>-0.29637760702524701</v>
      </c>
    </row>
    <row r="2053" spans="1:16" s="63" customFormat="1" ht="12" x14ac:dyDescent="0.2">
      <c r="A2053" s="427" t="s">
        <v>18009</v>
      </c>
      <c r="B2053" s="423"/>
      <c r="C2053" s="423" t="s">
        <v>251</v>
      </c>
      <c r="D2053" s="423" t="s">
        <v>21257</v>
      </c>
      <c r="E2053" s="427"/>
      <c r="F2053" s="427" t="s">
        <v>18011</v>
      </c>
      <c r="G2053" s="423" t="s">
        <v>19342</v>
      </c>
      <c r="H2053" s="467" t="s">
        <v>8559</v>
      </c>
      <c r="I2053" s="427">
        <v>197</v>
      </c>
      <c r="J2053" s="423">
        <v>120</v>
      </c>
      <c r="K2053" s="423">
        <v>129</v>
      </c>
      <c r="L2053" s="447">
        <v>0.64166666666666705</v>
      </c>
      <c r="M2053" s="427">
        <v>7</v>
      </c>
      <c r="N2053" s="423">
        <v>8</v>
      </c>
      <c r="O2053" s="423">
        <v>3</v>
      </c>
      <c r="P2053" s="447">
        <v>-0.125</v>
      </c>
    </row>
    <row r="2054" spans="1:16" s="63" customFormat="1" ht="12" x14ac:dyDescent="0.2">
      <c r="A2054" s="427" t="s">
        <v>10293</v>
      </c>
      <c r="B2054" s="423" t="s">
        <v>10292</v>
      </c>
      <c r="C2054" s="423" t="s">
        <v>254</v>
      </c>
      <c r="D2054" s="423" t="s">
        <v>21863</v>
      </c>
      <c r="E2054" s="427" t="s">
        <v>10291</v>
      </c>
      <c r="F2054" s="427"/>
      <c r="G2054" s="423" t="s">
        <v>18428</v>
      </c>
      <c r="H2054" s="467" t="s">
        <v>8396</v>
      </c>
      <c r="I2054" s="427">
        <v>0</v>
      </c>
      <c r="J2054" s="423">
        <v>0</v>
      </c>
      <c r="K2054" s="423">
        <v>0</v>
      </c>
      <c r="L2054" s="447">
        <v>0</v>
      </c>
      <c r="M2054" s="427">
        <v>0</v>
      </c>
      <c r="N2054" s="423">
        <v>0</v>
      </c>
      <c r="O2054" s="423">
        <v>0</v>
      </c>
      <c r="P2054" s="447">
        <v>0</v>
      </c>
    </row>
    <row r="2055" spans="1:16" s="63" customFormat="1" ht="12" x14ac:dyDescent="0.2">
      <c r="A2055" s="427" t="s">
        <v>10290</v>
      </c>
      <c r="B2055" s="423" t="s">
        <v>9674</v>
      </c>
      <c r="C2055" s="423" t="s">
        <v>371</v>
      </c>
      <c r="D2055" s="423" t="s">
        <v>20035</v>
      </c>
      <c r="E2055" s="427" t="s">
        <v>10289</v>
      </c>
      <c r="F2055" s="427"/>
      <c r="G2055" s="423" t="s">
        <v>20036</v>
      </c>
      <c r="H2055" s="467" t="s">
        <v>8559</v>
      </c>
      <c r="I2055" s="427">
        <v>8</v>
      </c>
      <c r="J2055" s="423">
        <v>62</v>
      </c>
      <c r="K2055" s="423">
        <v>6</v>
      </c>
      <c r="L2055" s="447">
        <v>-0.87096774193548399</v>
      </c>
      <c r="M2055" s="427">
        <v>243</v>
      </c>
      <c r="N2055" s="423">
        <v>302</v>
      </c>
      <c r="O2055" s="423">
        <v>213</v>
      </c>
      <c r="P2055" s="447">
        <v>-0.195364238410596</v>
      </c>
    </row>
    <row r="2056" spans="1:16" s="63" customFormat="1" ht="12" x14ac:dyDescent="0.2">
      <c r="A2056" s="427" t="s">
        <v>10288</v>
      </c>
      <c r="B2056" s="423" t="s">
        <v>10276</v>
      </c>
      <c r="C2056" s="423" t="s">
        <v>254</v>
      </c>
      <c r="D2056" s="423" t="s">
        <v>21258</v>
      </c>
      <c r="E2056" s="427" t="s">
        <v>10287</v>
      </c>
      <c r="F2056" s="427"/>
      <c r="G2056" s="423" t="s">
        <v>21259</v>
      </c>
      <c r="H2056" s="467" t="s">
        <v>8559</v>
      </c>
      <c r="I2056" s="427">
        <v>474</v>
      </c>
      <c r="J2056" s="423">
        <v>334</v>
      </c>
      <c r="K2056" s="423">
        <v>405</v>
      </c>
      <c r="L2056" s="447">
        <v>0.419161676646707</v>
      </c>
      <c r="M2056" s="427">
        <v>512</v>
      </c>
      <c r="N2056" s="423">
        <v>640</v>
      </c>
      <c r="O2056" s="423">
        <v>386</v>
      </c>
      <c r="P2056" s="447">
        <v>-0.2</v>
      </c>
    </row>
    <row r="2057" spans="1:16" s="63" customFormat="1" ht="12" x14ac:dyDescent="0.2">
      <c r="A2057" s="427" t="s">
        <v>10286</v>
      </c>
      <c r="B2057" s="423" t="s">
        <v>9582</v>
      </c>
      <c r="C2057" s="423" t="s">
        <v>252</v>
      </c>
      <c r="D2057" s="423" t="s">
        <v>21864</v>
      </c>
      <c r="E2057" s="427" t="s">
        <v>10285</v>
      </c>
      <c r="F2057" s="427"/>
      <c r="G2057" s="423" t="s">
        <v>18888</v>
      </c>
      <c r="H2057" s="467" t="s">
        <v>8559</v>
      </c>
      <c r="I2057" s="427">
        <v>11</v>
      </c>
      <c r="J2057" s="423">
        <v>65</v>
      </c>
      <c r="K2057" s="423">
        <v>11</v>
      </c>
      <c r="L2057" s="447">
        <v>-0.83076923076923104</v>
      </c>
      <c r="M2057" s="427">
        <v>151</v>
      </c>
      <c r="N2057" s="423">
        <v>182</v>
      </c>
      <c r="O2057" s="423">
        <v>121</v>
      </c>
      <c r="P2057" s="447">
        <v>-0.17032967032967</v>
      </c>
    </row>
    <row r="2058" spans="1:16" s="63" customFormat="1" ht="12" x14ac:dyDescent="0.2">
      <c r="A2058" s="427" t="s">
        <v>10284</v>
      </c>
      <c r="B2058" s="423" t="s">
        <v>10276</v>
      </c>
      <c r="C2058" s="423" t="s">
        <v>254</v>
      </c>
      <c r="D2058" s="423" t="s">
        <v>21260</v>
      </c>
      <c r="E2058" s="427" t="s">
        <v>10283</v>
      </c>
      <c r="F2058" s="427"/>
      <c r="G2058" s="423" t="s">
        <v>21261</v>
      </c>
      <c r="H2058" s="467" t="s">
        <v>8559</v>
      </c>
      <c r="I2058" s="427">
        <v>1076</v>
      </c>
      <c r="J2058" s="423">
        <v>1554</v>
      </c>
      <c r="K2058" s="423">
        <v>1118</v>
      </c>
      <c r="L2058" s="447">
        <v>-0.307593307593308</v>
      </c>
      <c r="M2058" s="427">
        <v>300</v>
      </c>
      <c r="N2058" s="423">
        <v>412</v>
      </c>
      <c r="O2058" s="423">
        <v>63</v>
      </c>
      <c r="P2058" s="447">
        <v>-0.27184466019417503</v>
      </c>
    </row>
    <row r="2059" spans="1:16" s="63" customFormat="1" ht="12" x14ac:dyDescent="0.2">
      <c r="A2059" s="427" t="s">
        <v>13390</v>
      </c>
      <c r="B2059" s="423" t="s">
        <v>12281</v>
      </c>
      <c r="C2059" s="423" t="s">
        <v>258</v>
      </c>
      <c r="D2059" s="423" t="s">
        <v>18889</v>
      </c>
      <c r="E2059" s="427" t="s">
        <v>13389</v>
      </c>
      <c r="F2059" s="427"/>
      <c r="G2059" s="423" t="s">
        <v>19572</v>
      </c>
      <c r="H2059" s="467" t="s">
        <v>8559</v>
      </c>
      <c r="I2059" s="427">
        <v>546</v>
      </c>
      <c r="J2059" s="423">
        <v>552</v>
      </c>
      <c r="K2059" s="423">
        <v>390</v>
      </c>
      <c r="L2059" s="447">
        <v>-1.0869565217391399E-2</v>
      </c>
      <c r="M2059" s="427">
        <v>1259</v>
      </c>
      <c r="N2059" s="423">
        <v>946</v>
      </c>
      <c r="O2059" s="423">
        <v>868</v>
      </c>
      <c r="P2059" s="447">
        <v>0.33086680761099402</v>
      </c>
    </row>
    <row r="2060" spans="1:16" s="63" customFormat="1" ht="12" x14ac:dyDescent="0.2">
      <c r="A2060" s="427" t="s">
        <v>10282</v>
      </c>
      <c r="B2060" s="423" t="s">
        <v>10281</v>
      </c>
      <c r="C2060" s="423" t="s">
        <v>258</v>
      </c>
      <c r="D2060" s="423" t="s">
        <v>20236</v>
      </c>
      <c r="E2060" s="427" t="s">
        <v>10280</v>
      </c>
      <c r="F2060" s="427"/>
      <c r="G2060" s="423" t="s">
        <v>20237</v>
      </c>
      <c r="H2060" s="467" t="s">
        <v>8559</v>
      </c>
      <c r="I2060" s="427">
        <v>36</v>
      </c>
      <c r="J2060" s="423">
        <v>31</v>
      </c>
      <c r="K2060" s="423">
        <v>35</v>
      </c>
      <c r="L2060" s="447">
        <v>0.16129032258064499</v>
      </c>
      <c r="M2060" s="427">
        <v>136</v>
      </c>
      <c r="N2060" s="423">
        <v>142</v>
      </c>
      <c r="O2060" s="423">
        <v>96</v>
      </c>
      <c r="P2060" s="447">
        <v>-4.2253521126760597E-2</v>
      </c>
    </row>
    <row r="2061" spans="1:16" s="63" customFormat="1" ht="12" x14ac:dyDescent="0.2">
      <c r="A2061" s="427" t="s">
        <v>13212</v>
      </c>
      <c r="B2061" s="423" t="s">
        <v>12210</v>
      </c>
      <c r="C2061" s="423" t="s">
        <v>258</v>
      </c>
      <c r="D2061" s="423" t="s">
        <v>21262</v>
      </c>
      <c r="E2061" s="427" t="s">
        <v>13211</v>
      </c>
      <c r="F2061" s="427"/>
      <c r="G2061" s="423" t="s">
        <v>21263</v>
      </c>
      <c r="H2061" s="467" t="s">
        <v>8559</v>
      </c>
      <c r="I2061" s="427">
        <v>177</v>
      </c>
      <c r="J2061" s="423">
        <v>137</v>
      </c>
      <c r="K2061" s="423">
        <v>156</v>
      </c>
      <c r="L2061" s="447">
        <v>0.29197080291970801</v>
      </c>
      <c r="M2061" s="427">
        <v>369</v>
      </c>
      <c r="N2061" s="423">
        <v>380</v>
      </c>
      <c r="O2061" s="423">
        <v>253</v>
      </c>
      <c r="P2061" s="447">
        <v>-2.89473684210526E-2</v>
      </c>
    </row>
    <row r="2062" spans="1:16" s="63" customFormat="1" ht="12" x14ac:dyDescent="0.2">
      <c r="A2062" s="427" t="s">
        <v>13843</v>
      </c>
      <c r="B2062" s="423" t="s">
        <v>10276</v>
      </c>
      <c r="C2062" s="423" t="s">
        <v>254</v>
      </c>
      <c r="D2062" s="423" t="s">
        <v>21264</v>
      </c>
      <c r="E2062" s="427" t="s">
        <v>13842</v>
      </c>
      <c r="F2062" s="427"/>
      <c r="G2062" s="423" t="s">
        <v>21265</v>
      </c>
      <c r="H2062" s="467" t="s">
        <v>8559</v>
      </c>
      <c r="I2062" s="427">
        <v>3418</v>
      </c>
      <c r="J2062" s="423">
        <v>3410</v>
      </c>
      <c r="K2062" s="423">
        <v>1994</v>
      </c>
      <c r="L2062" s="447">
        <v>2.3460410557185601E-3</v>
      </c>
      <c r="M2062" s="427">
        <v>1246</v>
      </c>
      <c r="N2062" s="423">
        <v>1172</v>
      </c>
      <c r="O2062" s="423">
        <v>536</v>
      </c>
      <c r="P2062" s="447">
        <v>6.3139931740614302E-2</v>
      </c>
    </row>
    <row r="2063" spans="1:16" s="63" customFormat="1" ht="12" x14ac:dyDescent="0.2">
      <c r="A2063" s="427" t="s">
        <v>10279</v>
      </c>
      <c r="B2063" s="423" t="s">
        <v>10132</v>
      </c>
      <c r="C2063" s="423" t="s">
        <v>487</v>
      </c>
      <c r="D2063" s="423" t="s">
        <v>21865</v>
      </c>
      <c r="E2063" s="427" t="s">
        <v>10278</v>
      </c>
      <c r="F2063" s="427"/>
      <c r="G2063" s="423" t="s">
        <v>21866</v>
      </c>
      <c r="H2063" s="467" t="s">
        <v>8559</v>
      </c>
      <c r="I2063" s="427">
        <v>101</v>
      </c>
      <c r="J2063" s="423">
        <v>98</v>
      </c>
      <c r="K2063" s="423">
        <v>52</v>
      </c>
      <c r="L2063" s="447">
        <v>3.06122448979591E-2</v>
      </c>
      <c r="M2063" s="427">
        <v>702</v>
      </c>
      <c r="N2063" s="423">
        <v>824</v>
      </c>
      <c r="O2063" s="423">
        <v>571</v>
      </c>
      <c r="P2063" s="447">
        <v>-0.14805825242718501</v>
      </c>
    </row>
    <row r="2064" spans="1:16" s="63" customFormat="1" ht="12" x14ac:dyDescent="0.2">
      <c r="A2064" s="427" t="s">
        <v>10277</v>
      </c>
      <c r="B2064" s="423" t="s">
        <v>10276</v>
      </c>
      <c r="C2064" s="423" t="s">
        <v>254</v>
      </c>
      <c r="D2064" s="423" t="s">
        <v>21266</v>
      </c>
      <c r="E2064" s="427" t="s">
        <v>10275</v>
      </c>
      <c r="F2064" s="427"/>
      <c r="G2064" s="423" t="s">
        <v>21267</v>
      </c>
      <c r="H2064" s="467" t="s">
        <v>8559</v>
      </c>
      <c r="I2064" s="427">
        <v>2018</v>
      </c>
      <c r="J2064" s="423">
        <v>2167</v>
      </c>
      <c r="K2064" s="423">
        <v>1591</v>
      </c>
      <c r="L2064" s="447">
        <v>-6.8758652514997701E-2</v>
      </c>
      <c r="M2064" s="427">
        <v>494</v>
      </c>
      <c r="N2064" s="423">
        <v>610</v>
      </c>
      <c r="O2064" s="423">
        <v>274</v>
      </c>
      <c r="P2064" s="447">
        <v>-0.190163934426229</v>
      </c>
    </row>
    <row r="2065" spans="1:16" s="63" customFormat="1" ht="12" x14ac:dyDescent="0.2">
      <c r="A2065" s="427" t="s">
        <v>10274</v>
      </c>
      <c r="B2065" s="423" t="s">
        <v>9231</v>
      </c>
      <c r="C2065" s="423" t="s">
        <v>14925</v>
      </c>
      <c r="D2065" s="423" t="s">
        <v>21867</v>
      </c>
      <c r="E2065" s="427" t="s">
        <v>10273</v>
      </c>
      <c r="F2065" s="427"/>
      <c r="G2065" s="423" t="s">
        <v>21868</v>
      </c>
      <c r="H2065" s="467" t="s">
        <v>8559</v>
      </c>
      <c r="I2065" s="427">
        <v>14</v>
      </c>
      <c r="J2065" s="423">
        <v>17</v>
      </c>
      <c r="K2065" s="423">
        <v>14</v>
      </c>
      <c r="L2065" s="447">
        <v>-0.17647058823529399</v>
      </c>
      <c r="M2065" s="427">
        <v>261</v>
      </c>
      <c r="N2065" s="423">
        <v>268</v>
      </c>
      <c r="O2065" s="423">
        <v>141</v>
      </c>
      <c r="P2065" s="447">
        <v>-2.6119402985074602E-2</v>
      </c>
    </row>
    <row r="2066" spans="1:16" s="63" customFormat="1" ht="12" x14ac:dyDescent="0.2">
      <c r="A2066" s="427" t="s">
        <v>10272</v>
      </c>
      <c r="B2066" s="423" t="s">
        <v>9519</v>
      </c>
      <c r="C2066" s="423" t="s">
        <v>253</v>
      </c>
      <c r="D2066" s="423" t="s">
        <v>20674</v>
      </c>
      <c r="E2066" s="427" t="s">
        <v>10271</v>
      </c>
      <c r="F2066" s="427"/>
      <c r="G2066" s="423" t="s">
        <v>18151</v>
      </c>
      <c r="H2066" s="467" t="s">
        <v>8559</v>
      </c>
      <c r="I2066" s="427">
        <v>0</v>
      </c>
      <c r="J2066" s="423">
        <v>0</v>
      </c>
      <c r="K2066" s="423">
        <v>0</v>
      </c>
      <c r="L2066" s="447">
        <v>0</v>
      </c>
      <c r="M2066" s="427">
        <v>133</v>
      </c>
      <c r="N2066" s="423">
        <v>156</v>
      </c>
      <c r="O2066" s="423">
        <v>88</v>
      </c>
      <c r="P2066" s="447">
        <v>-0.147435897435897</v>
      </c>
    </row>
    <row r="2067" spans="1:16" s="63" customFormat="1" ht="12" x14ac:dyDescent="0.2">
      <c r="A2067" s="427" t="s">
        <v>10270</v>
      </c>
      <c r="B2067" s="423"/>
      <c r="C2067" s="423" t="s">
        <v>254</v>
      </c>
      <c r="D2067" s="423" t="s">
        <v>17858</v>
      </c>
      <c r="E2067" s="427"/>
      <c r="F2067" s="427" t="s">
        <v>10269</v>
      </c>
      <c r="G2067" s="423" t="s">
        <v>18161</v>
      </c>
      <c r="H2067" s="467" t="s">
        <v>8559</v>
      </c>
      <c r="I2067" s="427">
        <v>0</v>
      </c>
      <c r="J2067" s="423">
        <v>0</v>
      </c>
      <c r="K2067" s="423">
        <v>0</v>
      </c>
      <c r="L2067" s="447">
        <v>0</v>
      </c>
      <c r="M2067" s="427">
        <v>72</v>
      </c>
      <c r="N2067" s="423">
        <v>96</v>
      </c>
      <c r="O2067" s="423">
        <v>54</v>
      </c>
      <c r="P2067" s="447">
        <v>-0.25</v>
      </c>
    </row>
    <row r="2068" spans="1:16" s="63" customFormat="1" ht="12" x14ac:dyDescent="0.2">
      <c r="A2068" s="427" t="s">
        <v>18012</v>
      </c>
      <c r="B2068" s="423"/>
      <c r="C2068" s="423" t="s">
        <v>251</v>
      </c>
      <c r="D2068" s="423" t="s">
        <v>18890</v>
      </c>
      <c r="E2068" s="427"/>
      <c r="F2068" s="427" t="s">
        <v>18013</v>
      </c>
      <c r="G2068" s="423" t="s">
        <v>19573</v>
      </c>
      <c r="H2068" s="467" t="s">
        <v>8559</v>
      </c>
      <c r="I2068" s="427">
        <v>1</v>
      </c>
      <c r="J2068" s="423">
        <v>7</v>
      </c>
      <c r="K2068" s="423">
        <v>11</v>
      </c>
      <c r="L2068" s="447">
        <v>-0.85714285714285698</v>
      </c>
      <c r="M2068" s="427">
        <v>358</v>
      </c>
      <c r="N2068" s="423">
        <v>306</v>
      </c>
      <c r="O2068" s="423">
        <v>200</v>
      </c>
      <c r="P2068" s="447">
        <v>0.16993464052287599</v>
      </c>
    </row>
    <row r="2069" spans="1:16" s="63" customFormat="1" ht="12" x14ac:dyDescent="0.2">
      <c r="A2069" s="427" t="s">
        <v>13673</v>
      </c>
      <c r="B2069" s="423"/>
      <c r="C2069" s="423" t="s">
        <v>250</v>
      </c>
      <c r="D2069" s="423" t="s">
        <v>21268</v>
      </c>
      <c r="E2069" s="427"/>
      <c r="F2069" s="427" t="s">
        <v>13672</v>
      </c>
      <c r="G2069" s="423" t="s">
        <v>19574</v>
      </c>
      <c r="H2069" s="467" t="s">
        <v>8559</v>
      </c>
      <c r="I2069" s="427">
        <v>8</v>
      </c>
      <c r="J2069" s="423">
        <v>11</v>
      </c>
      <c r="K2069" s="423">
        <v>1</v>
      </c>
      <c r="L2069" s="447">
        <v>-0.27272727272727298</v>
      </c>
      <c r="M2069" s="427">
        <v>210</v>
      </c>
      <c r="N2069" s="423">
        <v>195</v>
      </c>
      <c r="O2069" s="423">
        <v>126</v>
      </c>
      <c r="P2069" s="447">
        <v>7.69230769230769E-2</v>
      </c>
    </row>
    <row r="2070" spans="1:16" s="63" customFormat="1" ht="12" x14ac:dyDescent="0.2">
      <c r="A2070" s="427" t="s">
        <v>10268</v>
      </c>
      <c r="B2070" s="423"/>
      <c r="C2070" s="423" t="s">
        <v>252</v>
      </c>
      <c r="D2070" s="423" t="s">
        <v>19166</v>
      </c>
      <c r="E2070" s="427"/>
      <c r="F2070" s="427" t="s">
        <v>10267</v>
      </c>
      <c r="G2070" s="423" t="s">
        <v>19221</v>
      </c>
      <c r="H2070" s="467" t="s">
        <v>8559</v>
      </c>
      <c r="I2070" s="427">
        <v>91</v>
      </c>
      <c r="J2070" s="423">
        <v>36</v>
      </c>
      <c r="K2070" s="423">
        <v>34</v>
      </c>
      <c r="L2070" s="447">
        <v>1.5277777777777799</v>
      </c>
      <c r="M2070" s="427">
        <v>252</v>
      </c>
      <c r="N2070" s="423">
        <v>207</v>
      </c>
      <c r="O2070" s="423">
        <v>163</v>
      </c>
      <c r="P2070" s="447">
        <v>0.217391304347826</v>
      </c>
    </row>
    <row r="2071" spans="1:16" s="63" customFormat="1" ht="12" x14ac:dyDescent="0.2">
      <c r="A2071" s="427" t="s">
        <v>13045</v>
      </c>
      <c r="B2071" s="423"/>
      <c r="C2071" s="423" t="s">
        <v>254</v>
      </c>
      <c r="D2071" s="423" t="s">
        <v>21869</v>
      </c>
      <c r="E2071" s="427"/>
      <c r="F2071" s="427" t="s">
        <v>13044</v>
      </c>
      <c r="G2071" s="423" t="s">
        <v>21870</v>
      </c>
      <c r="H2071" s="467" t="s">
        <v>8559</v>
      </c>
      <c r="I2071" s="427">
        <v>7687</v>
      </c>
      <c r="J2071" s="423">
        <v>5775</v>
      </c>
      <c r="K2071" s="423">
        <v>6073</v>
      </c>
      <c r="L2071" s="447">
        <v>0.33108225108225098</v>
      </c>
      <c r="M2071" s="427">
        <v>7132</v>
      </c>
      <c r="N2071" s="423">
        <v>6944</v>
      </c>
      <c r="O2071" s="423">
        <v>6094</v>
      </c>
      <c r="P2071" s="447">
        <v>2.7073732718893899E-2</v>
      </c>
    </row>
    <row r="2072" spans="1:16" s="63" customFormat="1" ht="12" x14ac:dyDescent="0.2">
      <c r="A2072" s="427" t="s">
        <v>10266</v>
      </c>
      <c r="B2072" s="423"/>
      <c r="C2072" s="423" t="s">
        <v>14925</v>
      </c>
      <c r="D2072" s="423" t="s">
        <v>20238</v>
      </c>
      <c r="E2072" s="427"/>
      <c r="F2072" s="427" t="s">
        <v>10265</v>
      </c>
      <c r="G2072" s="423" t="s">
        <v>20239</v>
      </c>
      <c r="H2072" s="467" t="s">
        <v>8559</v>
      </c>
      <c r="I2072" s="427">
        <v>0</v>
      </c>
      <c r="J2072" s="423">
        <v>0</v>
      </c>
      <c r="K2072" s="423">
        <v>0</v>
      </c>
      <c r="L2072" s="447">
        <v>0</v>
      </c>
      <c r="M2072" s="427">
        <v>7</v>
      </c>
      <c r="N2072" s="423">
        <v>31</v>
      </c>
      <c r="O2072" s="423">
        <v>9</v>
      </c>
      <c r="P2072" s="447">
        <v>-0.77419354838709697</v>
      </c>
    </row>
    <row r="2073" spans="1:16" s="63" customFormat="1" ht="12" x14ac:dyDescent="0.2">
      <c r="A2073" s="427" t="s">
        <v>10264</v>
      </c>
      <c r="B2073" s="423"/>
      <c r="C2073" s="423" t="s">
        <v>255</v>
      </c>
      <c r="D2073" s="423" t="s">
        <v>20675</v>
      </c>
      <c r="E2073" s="427"/>
      <c r="F2073" s="427" t="s">
        <v>10263</v>
      </c>
      <c r="G2073" s="423" t="s">
        <v>20676</v>
      </c>
      <c r="H2073" s="467" t="s">
        <v>8559</v>
      </c>
      <c r="I2073" s="427">
        <v>274</v>
      </c>
      <c r="J2073" s="423">
        <v>128</v>
      </c>
      <c r="K2073" s="423">
        <v>166</v>
      </c>
      <c r="L2073" s="447">
        <v>1.140625</v>
      </c>
      <c r="M2073" s="427">
        <v>39</v>
      </c>
      <c r="N2073" s="423">
        <v>26</v>
      </c>
      <c r="O2073" s="423">
        <v>14</v>
      </c>
      <c r="P2073" s="447">
        <v>0.5</v>
      </c>
    </row>
    <row r="2074" spans="1:16" s="63" customFormat="1" ht="12" x14ac:dyDescent="0.2">
      <c r="A2074" s="427" t="s">
        <v>10262</v>
      </c>
      <c r="B2074" s="423"/>
      <c r="C2074" s="423" t="s">
        <v>252</v>
      </c>
      <c r="D2074" s="423" t="s">
        <v>19966</v>
      </c>
      <c r="E2074" s="427"/>
      <c r="F2074" s="427" t="s">
        <v>10261</v>
      </c>
      <c r="G2074" s="423" t="s">
        <v>20166</v>
      </c>
      <c r="H2074" s="467" t="s">
        <v>8559</v>
      </c>
      <c r="I2074" s="427">
        <v>41</v>
      </c>
      <c r="J2074" s="423">
        <v>43</v>
      </c>
      <c r="K2074" s="423">
        <v>38</v>
      </c>
      <c r="L2074" s="447">
        <v>-4.6511627906976702E-2</v>
      </c>
      <c r="M2074" s="427">
        <v>61</v>
      </c>
      <c r="N2074" s="423">
        <v>64</v>
      </c>
      <c r="O2074" s="423">
        <v>32</v>
      </c>
      <c r="P2074" s="447">
        <v>-4.6875E-2</v>
      </c>
    </row>
    <row r="2075" spans="1:16" s="63" customFormat="1" ht="12" x14ac:dyDescent="0.2">
      <c r="A2075" s="427" t="s">
        <v>13760</v>
      </c>
      <c r="B2075" s="423"/>
      <c r="C2075" s="423" t="s">
        <v>251</v>
      </c>
      <c r="D2075" s="423" t="s">
        <v>17837</v>
      </c>
      <c r="E2075" s="427"/>
      <c r="F2075" s="427" t="s">
        <v>13759</v>
      </c>
      <c r="G2075" s="423" t="s">
        <v>19575</v>
      </c>
      <c r="H2075" s="467" t="s">
        <v>8559</v>
      </c>
      <c r="I2075" s="427">
        <v>12549</v>
      </c>
      <c r="J2075" s="423">
        <v>501</v>
      </c>
      <c r="K2075" s="423">
        <v>1203</v>
      </c>
      <c r="L2075" s="447">
        <v>24.047904191616801</v>
      </c>
      <c r="M2075" s="427">
        <v>909</v>
      </c>
      <c r="N2075" s="423">
        <v>254</v>
      </c>
      <c r="O2075" s="423">
        <v>187</v>
      </c>
      <c r="P2075" s="447">
        <v>2.5787401574803099</v>
      </c>
    </row>
    <row r="2076" spans="1:16" s="63" customFormat="1" ht="12" x14ac:dyDescent="0.2">
      <c r="A2076" s="427" t="s">
        <v>14276</v>
      </c>
      <c r="B2076" s="423"/>
      <c r="C2076" s="423" t="s">
        <v>252</v>
      </c>
      <c r="D2076" s="423" t="s">
        <v>20037</v>
      </c>
      <c r="E2076" s="427"/>
      <c r="F2076" s="427" t="s">
        <v>14275</v>
      </c>
      <c r="G2076" s="423" t="s">
        <v>20166</v>
      </c>
      <c r="H2076" s="467" t="s">
        <v>8559</v>
      </c>
      <c r="I2076" s="427">
        <v>398</v>
      </c>
      <c r="J2076" s="423">
        <v>321</v>
      </c>
      <c r="K2076" s="423">
        <v>413</v>
      </c>
      <c r="L2076" s="447">
        <v>0.23987538940809999</v>
      </c>
      <c r="M2076" s="427">
        <v>348</v>
      </c>
      <c r="N2076" s="423">
        <v>336</v>
      </c>
      <c r="O2076" s="423">
        <v>234</v>
      </c>
      <c r="P2076" s="447">
        <v>3.5714285714285803E-2</v>
      </c>
    </row>
    <row r="2077" spans="1:16" s="63" customFormat="1" ht="12" x14ac:dyDescent="0.2">
      <c r="A2077" s="427" t="s">
        <v>10260</v>
      </c>
      <c r="B2077" s="423"/>
      <c r="C2077" s="423" t="s">
        <v>254</v>
      </c>
      <c r="D2077" s="423" t="s">
        <v>21871</v>
      </c>
      <c r="E2077" s="427"/>
      <c r="F2077" s="427" t="s">
        <v>10259</v>
      </c>
      <c r="G2077" s="423" t="s">
        <v>21872</v>
      </c>
      <c r="H2077" s="467" t="s">
        <v>8559</v>
      </c>
      <c r="I2077" s="427">
        <v>21</v>
      </c>
      <c r="J2077" s="423">
        <v>9</v>
      </c>
      <c r="K2077" s="423">
        <v>8</v>
      </c>
      <c r="L2077" s="447">
        <v>1.3333333333333299</v>
      </c>
      <c r="M2077" s="427">
        <v>35</v>
      </c>
      <c r="N2077" s="423">
        <v>37</v>
      </c>
      <c r="O2077" s="423">
        <v>23</v>
      </c>
      <c r="P2077" s="447">
        <v>-5.4054054054054099E-2</v>
      </c>
    </row>
    <row r="2078" spans="1:16" s="63" customFormat="1" ht="12" x14ac:dyDescent="0.2">
      <c r="A2078" s="427" t="s">
        <v>10258</v>
      </c>
      <c r="B2078" s="423"/>
      <c r="C2078" s="423" t="s">
        <v>254</v>
      </c>
      <c r="D2078" s="423" t="s">
        <v>21269</v>
      </c>
      <c r="E2078" s="427"/>
      <c r="F2078" s="427" t="s">
        <v>10257</v>
      </c>
      <c r="G2078" s="423" t="s">
        <v>201</v>
      </c>
      <c r="H2078" s="467" t="s">
        <v>8559</v>
      </c>
      <c r="I2078" s="427">
        <v>45</v>
      </c>
      <c r="J2078" s="423">
        <v>0</v>
      </c>
      <c r="K2078" s="423">
        <v>0</v>
      </c>
      <c r="L2078" s="447">
        <v>0</v>
      </c>
      <c r="M2078" s="427">
        <v>50</v>
      </c>
      <c r="N2078" s="423">
        <v>12</v>
      </c>
      <c r="O2078" s="423">
        <v>8</v>
      </c>
      <c r="P2078" s="447">
        <v>3.1666666666666701</v>
      </c>
    </row>
    <row r="2079" spans="1:16" s="63" customFormat="1" ht="12" x14ac:dyDescent="0.2">
      <c r="A2079" s="427" t="s">
        <v>10256</v>
      </c>
      <c r="B2079" s="423"/>
      <c r="C2079" s="423" t="s">
        <v>254</v>
      </c>
      <c r="D2079" s="423" t="s">
        <v>20442</v>
      </c>
      <c r="E2079" s="427"/>
      <c r="F2079" s="427" t="s">
        <v>10255</v>
      </c>
      <c r="G2079" s="423" t="s">
        <v>20443</v>
      </c>
      <c r="H2079" s="467" t="s">
        <v>8559</v>
      </c>
      <c r="I2079" s="427">
        <v>140</v>
      </c>
      <c r="J2079" s="423">
        <v>163</v>
      </c>
      <c r="K2079" s="423">
        <v>116</v>
      </c>
      <c r="L2079" s="447">
        <v>-0.14110429447852799</v>
      </c>
      <c r="M2079" s="427">
        <v>614</v>
      </c>
      <c r="N2079" s="423">
        <v>648</v>
      </c>
      <c r="O2079" s="423">
        <v>479</v>
      </c>
      <c r="P2079" s="447">
        <v>-5.2469135802469098E-2</v>
      </c>
    </row>
    <row r="2080" spans="1:16" s="63" customFormat="1" ht="12" x14ac:dyDescent="0.2">
      <c r="A2080" s="427" t="s">
        <v>10254</v>
      </c>
      <c r="B2080" s="423"/>
      <c r="C2080" s="423" t="s">
        <v>14925</v>
      </c>
      <c r="D2080" s="423" t="s">
        <v>20677</v>
      </c>
      <c r="E2080" s="427"/>
      <c r="F2080" s="427" t="s">
        <v>10253</v>
      </c>
      <c r="G2080" s="423" t="s">
        <v>20678</v>
      </c>
      <c r="H2080" s="467" t="s">
        <v>8559</v>
      </c>
      <c r="I2080" s="427">
        <v>1</v>
      </c>
      <c r="J2080" s="423">
        <v>1</v>
      </c>
      <c r="K2080" s="423">
        <v>2</v>
      </c>
      <c r="L2080" s="447">
        <v>0</v>
      </c>
      <c r="M2080" s="427">
        <v>20</v>
      </c>
      <c r="N2080" s="423">
        <v>22</v>
      </c>
      <c r="O2080" s="423">
        <v>15</v>
      </c>
      <c r="P2080" s="447">
        <v>-9.0909090909090898E-2</v>
      </c>
    </row>
    <row r="2081" spans="1:16" s="63" customFormat="1" ht="12" x14ac:dyDescent="0.2">
      <c r="A2081" s="427" t="s">
        <v>10252</v>
      </c>
      <c r="B2081" s="423"/>
      <c r="C2081" s="423" t="s">
        <v>253</v>
      </c>
      <c r="D2081" s="423" t="s">
        <v>21873</v>
      </c>
      <c r="E2081" s="427"/>
      <c r="F2081" s="427" t="s">
        <v>10251</v>
      </c>
      <c r="G2081" s="423" t="s">
        <v>21874</v>
      </c>
      <c r="H2081" s="467" t="s">
        <v>8559</v>
      </c>
      <c r="I2081" s="427">
        <v>173</v>
      </c>
      <c r="J2081" s="423">
        <v>137</v>
      </c>
      <c r="K2081" s="423">
        <v>143</v>
      </c>
      <c r="L2081" s="447">
        <v>0.26277372262773702</v>
      </c>
      <c r="M2081" s="427">
        <v>75</v>
      </c>
      <c r="N2081" s="423">
        <v>54</v>
      </c>
      <c r="O2081" s="423">
        <v>42</v>
      </c>
      <c r="P2081" s="447">
        <v>0.38888888888888901</v>
      </c>
    </row>
    <row r="2082" spans="1:16" s="63" customFormat="1" ht="12" x14ac:dyDescent="0.2">
      <c r="A2082" s="427" t="s">
        <v>13442</v>
      </c>
      <c r="B2082" s="423"/>
      <c r="C2082" s="423" t="s">
        <v>14925</v>
      </c>
      <c r="D2082" s="423" t="s">
        <v>17838</v>
      </c>
      <c r="E2082" s="427"/>
      <c r="F2082" s="427" t="s">
        <v>13441</v>
      </c>
      <c r="G2082" s="423" t="s">
        <v>18227</v>
      </c>
      <c r="H2082" s="467" t="s">
        <v>8559</v>
      </c>
      <c r="I2082" s="427">
        <v>63</v>
      </c>
      <c r="J2082" s="423">
        <v>144</v>
      </c>
      <c r="K2082" s="423">
        <v>47</v>
      </c>
      <c r="L2082" s="447">
        <v>-0.5625</v>
      </c>
      <c r="M2082" s="427">
        <v>91</v>
      </c>
      <c r="N2082" s="423">
        <v>85</v>
      </c>
      <c r="O2082" s="423">
        <v>51</v>
      </c>
      <c r="P2082" s="447">
        <v>7.0588235294117604E-2</v>
      </c>
    </row>
    <row r="2083" spans="1:16" s="63" customFormat="1" ht="12" x14ac:dyDescent="0.2">
      <c r="A2083" s="427" t="s">
        <v>10250</v>
      </c>
      <c r="B2083" s="423"/>
      <c r="C2083" s="423" t="s">
        <v>258</v>
      </c>
      <c r="D2083" s="423" t="s">
        <v>17039</v>
      </c>
      <c r="E2083" s="427"/>
      <c r="F2083" s="427" t="s">
        <v>10249</v>
      </c>
      <c r="G2083" s="423" t="s">
        <v>201</v>
      </c>
      <c r="H2083" s="467" t="s">
        <v>8559</v>
      </c>
      <c r="I2083" s="427">
        <v>0</v>
      </c>
      <c r="J2083" s="423">
        <v>0</v>
      </c>
      <c r="K2083" s="423">
        <v>0</v>
      </c>
      <c r="L2083" s="447">
        <v>0</v>
      </c>
      <c r="M2083" s="427">
        <v>0</v>
      </c>
      <c r="N2083" s="423">
        <v>0</v>
      </c>
      <c r="O2083" s="423">
        <v>2</v>
      </c>
      <c r="P2083" s="447">
        <v>0</v>
      </c>
    </row>
    <row r="2084" spans="1:16" s="63" customFormat="1" ht="12" x14ac:dyDescent="0.2">
      <c r="A2084" s="427" t="s">
        <v>13043</v>
      </c>
      <c r="B2084" s="423"/>
      <c r="C2084" s="423" t="s">
        <v>250</v>
      </c>
      <c r="D2084" s="423" t="s">
        <v>18892</v>
      </c>
      <c r="E2084" s="427"/>
      <c r="F2084" s="427" t="s">
        <v>13042</v>
      </c>
      <c r="G2084" s="423" t="s">
        <v>18157</v>
      </c>
      <c r="H2084" s="467" t="s">
        <v>8559</v>
      </c>
      <c r="I2084" s="427">
        <v>641</v>
      </c>
      <c r="J2084" s="423">
        <v>239</v>
      </c>
      <c r="K2084" s="423">
        <v>185</v>
      </c>
      <c r="L2084" s="447">
        <v>1.68200836820084</v>
      </c>
      <c r="M2084" s="427">
        <v>52</v>
      </c>
      <c r="N2084" s="423">
        <v>31</v>
      </c>
      <c r="O2084" s="423">
        <v>14</v>
      </c>
      <c r="P2084" s="447">
        <v>0.67741935483870996</v>
      </c>
    </row>
    <row r="2085" spans="1:16" s="63" customFormat="1" ht="12" x14ac:dyDescent="0.2">
      <c r="A2085" s="427" t="s">
        <v>16101</v>
      </c>
      <c r="B2085" s="423"/>
      <c r="C2085" s="423" t="s">
        <v>14925</v>
      </c>
      <c r="D2085" s="423" t="s">
        <v>21875</v>
      </c>
      <c r="E2085" s="427" t="s">
        <v>16102</v>
      </c>
      <c r="F2085" s="427"/>
      <c r="G2085" s="423" t="s">
        <v>21876</v>
      </c>
      <c r="H2085" s="467" t="s">
        <v>8559</v>
      </c>
      <c r="I2085" s="427">
        <v>1054</v>
      </c>
      <c r="J2085" s="423">
        <v>997</v>
      </c>
      <c r="K2085" s="423">
        <v>916</v>
      </c>
      <c r="L2085" s="447">
        <v>5.7171514543630897E-2</v>
      </c>
      <c r="M2085" s="427">
        <v>9652</v>
      </c>
      <c r="N2085" s="423">
        <v>9716</v>
      </c>
      <c r="O2085" s="423">
        <v>8107</v>
      </c>
      <c r="P2085" s="447">
        <v>-6.58707286949367E-3</v>
      </c>
    </row>
    <row r="2086" spans="1:16" s="63" customFormat="1" ht="12" x14ac:dyDescent="0.2">
      <c r="A2086" s="427" t="s">
        <v>10248</v>
      </c>
      <c r="B2086" s="423"/>
      <c r="C2086" s="423" t="s">
        <v>254</v>
      </c>
      <c r="D2086" s="423" t="s">
        <v>20038</v>
      </c>
      <c r="E2086" s="427"/>
      <c r="F2086" s="427" t="s">
        <v>10247</v>
      </c>
      <c r="G2086" s="423" t="s">
        <v>20039</v>
      </c>
      <c r="H2086" s="467" t="s">
        <v>8559</v>
      </c>
      <c r="I2086" s="427">
        <v>2</v>
      </c>
      <c r="J2086" s="423">
        <v>0</v>
      </c>
      <c r="K2086" s="423">
        <v>8</v>
      </c>
      <c r="L2086" s="447">
        <v>0</v>
      </c>
      <c r="M2086" s="427">
        <v>98</v>
      </c>
      <c r="N2086" s="423">
        <v>112</v>
      </c>
      <c r="O2086" s="423">
        <v>80</v>
      </c>
      <c r="P2086" s="447">
        <v>-0.125</v>
      </c>
    </row>
    <row r="2087" spans="1:16" s="63" customFormat="1" ht="12" x14ac:dyDescent="0.2">
      <c r="A2087" s="427" t="s">
        <v>10246</v>
      </c>
      <c r="B2087" s="423"/>
      <c r="C2087" s="423" t="s">
        <v>14925</v>
      </c>
      <c r="D2087" s="423" t="s">
        <v>20679</v>
      </c>
      <c r="E2087" s="427"/>
      <c r="F2087" s="427" t="s">
        <v>10245</v>
      </c>
      <c r="G2087" s="423" t="s">
        <v>18350</v>
      </c>
      <c r="H2087" s="467" t="s">
        <v>8559</v>
      </c>
      <c r="I2087" s="427">
        <v>3</v>
      </c>
      <c r="J2087" s="423">
        <v>113</v>
      </c>
      <c r="K2087" s="423">
        <v>0</v>
      </c>
      <c r="L2087" s="447">
        <v>-0.97345132743362806</v>
      </c>
      <c r="M2087" s="427">
        <v>26</v>
      </c>
      <c r="N2087" s="423">
        <v>38</v>
      </c>
      <c r="O2087" s="423">
        <v>29</v>
      </c>
      <c r="P2087" s="447">
        <v>-0.31578947368421101</v>
      </c>
    </row>
    <row r="2088" spans="1:16" s="63" customFormat="1" ht="12" x14ac:dyDescent="0.2">
      <c r="A2088" s="427" t="s">
        <v>10244</v>
      </c>
      <c r="B2088" s="423"/>
      <c r="C2088" s="423" t="s">
        <v>252</v>
      </c>
      <c r="D2088" s="423" t="s">
        <v>18893</v>
      </c>
      <c r="E2088" s="427"/>
      <c r="F2088" s="427" t="s">
        <v>10243</v>
      </c>
      <c r="G2088" s="423" t="s">
        <v>19319</v>
      </c>
      <c r="H2088" s="467" t="s">
        <v>8559</v>
      </c>
      <c r="I2088" s="427">
        <v>190</v>
      </c>
      <c r="J2088" s="423">
        <v>212</v>
      </c>
      <c r="K2088" s="423">
        <v>165</v>
      </c>
      <c r="L2088" s="447">
        <v>-0.10377358490565999</v>
      </c>
      <c r="M2088" s="427">
        <v>129</v>
      </c>
      <c r="N2088" s="423">
        <v>148</v>
      </c>
      <c r="O2088" s="423">
        <v>107</v>
      </c>
      <c r="P2088" s="447">
        <v>-0.12837837837837801</v>
      </c>
    </row>
    <row r="2089" spans="1:16" s="63" customFormat="1" ht="12" x14ac:dyDescent="0.2">
      <c r="A2089" s="427" t="s">
        <v>13715</v>
      </c>
      <c r="B2089" s="423" t="s">
        <v>9565</v>
      </c>
      <c r="C2089" s="423" t="s">
        <v>255</v>
      </c>
      <c r="D2089" s="423" t="s">
        <v>21270</v>
      </c>
      <c r="E2089" s="427" t="s">
        <v>13714</v>
      </c>
      <c r="F2089" s="427"/>
      <c r="G2089" s="423" t="s">
        <v>21271</v>
      </c>
      <c r="H2089" s="467" t="s">
        <v>8559</v>
      </c>
      <c r="I2089" s="427">
        <v>1200</v>
      </c>
      <c r="J2089" s="423">
        <v>608</v>
      </c>
      <c r="K2089" s="423">
        <v>591</v>
      </c>
      <c r="L2089" s="447">
        <v>0.97368421052631604</v>
      </c>
      <c r="M2089" s="427">
        <v>546</v>
      </c>
      <c r="N2089" s="423">
        <v>580</v>
      </c>
      <c r="O2089" s="423">
        <v>461</v>
      </c>
      <c r="P2089" s="447">
        <v>-5.8620689655172399E-2</v>
      </c>
    </row>
    <row r="2090" spans="1:16" s="63" customFormat="1" ht="12" x14ac:dyDescent="0.2">
      <c r="A2090" s="427" t="s">
        <v>13758</v>
      </c>
      <c r="B2090" s="423"/>
      <c r="C2090" s="423" t="s">
        <v>258</v>
      </c>
      <c r="D2090" s="423" t="s">
        <v>17698</v>
      </c>
      <c r="E2090" s="427"/>
      <c r="F2090" s="427" t="s">
        <v>13757</v>
      </c>
      <c r="G2090" s="423" t="s">
        <v>19392</v>
      </c>
      <c r="H2090" s="467" t="s">
        <v>8559</v>
      </c>
      <c r="I2090" s="427">
        <v>46</v>
      </c>
      <c r="J2090" s="423">
        <v>36</v>
      </c>
      <c r="K2090" s="423">
        <v>70</v>
      </c>
      <c r="L2090" s="447">
        <v>0.27777777777777801</v>
      </c>
      <c r="M2090" s="427">
        <v>37</v>
      </c>
      <c r="N2090" s="423">
        <v>40</v>
      </c>
      <c r="O2090" s="423">
        <v>26</v>
      </c>
      <c r="P2090" s="447">
        <v>-7.4999999999999997E-2</v>
      </c>
    </row>
    <row r="2091" spans="1:16" s="63" customFormat="1" ht="12" x14ac:dyDescent="0.2">
      <c r="A2091" s="427" t="s">
        <v>13604</v>
      </c>
      <c r="B2091" s="423" t="s">
        <v>12315</v>
      </c>
      <c r="C2091" s="423" t="s">
        <v>14925</v>
      </c>
      <c r="D2091" s="423" t="s">
        <v>21272</v>
      </c>
      <c r="E2091" s="427" t="s">
        <v>13603</v>
      </c>
      <c r="F2091" s="427"/>
      <c r="G2091" s="423" t="s">
        <v>21273</v>
      </c>
      <c r="H2091" s="467" t="s">
        <v>8559</v>
      </c>
      <c r="I2091" s="427">
        <v>113</v>
      </c>
      <c r="J2091" s="423">
        <v>73</v>
      </c>
      <c r="K2091" s="423">
        <v>103</v>
      </c>
      <c r="L2091" s="447">
        <v>0.54794520547945202</v>
      </c>
      <c r="M2091" s="427">
        <v>240</v>
      </c>
      <c r="N2091" s="423">
        <v>291</v>
      </c>
      <c r="O2091" s="423">
        <v>208</v>
      </c>
      <c r="P2091" s="447">
        <v>-0.17525773195876301</v>
      </c>
    </row>
    <row r="2092" spans="1:16" s="63" customFormat="1" ht="12" x14ac:dyDescent="0.2">
      <c r="A2092" s="427" t="s">
        <v>10242</v>
      </c>
      <c r="B2092" s="423"/>
      <c r="C2092" s="423" t="s">
        <v>255</v>
      </c>
      <c r="D2092" s="423" t="s">
        <v>19865</v>
      </c>
      <c r="E2092" s="427"/>
      <c r="F2092" s="427" t="s">
        <v>10241</v>
      </c>
      <c r="G2092" s="423" t="s">
        <v>18228</v>
      </c>
      <c r="H2092" s="467" t="s">
        <v>8559</v>
      </c>
      <c r="I2092" s="427">
        <v>166</v>
      </c>
      <c r="J2092" s="423">
        <v>114</v>
      </c>
      <c r="K2092" s="423">
        <v>177</v>
      </c>
      <c r="L2092" s="447">
        <v>0.45614035087719301</v>
      </c>
      <c r="M2092" s="427">
        <v>218</v>
      </c>
      <c r="N2092" s="423">
        <v>202</v>
      </c>
      <c r="O2092" s="423">
        <v>152</v>
      </c>
      <c r="P2092" s="447">
        <v>7.9207920792079306E-2</v>
      </c>
    </row>
    <row r="2093" spans="1:16" s="63" customFormat="1" ht="12" x14ac:dyDescent="0.2">
      <c r="A2093" s="427" t="s">
        <v>10240</v>
      </c>
      <c r="B2093" s="423" t="s">
        <v>9645</v>
      </c>
      <c r="C2093" s="423" t="s">
        <v>371</v>
      </c>
      <c r="D2093" s="423" t="s">
        <v>21877</v>
      </c>
      <c r="E2093" s="427" t="s">
        <v>10239</v>
      </c>
      <c r="F2093" s="427"/>
      <c r="G2093" s="423" t="s">
        <v>20040</v>
      </c>
      <c r="H2093" s="467" t="s">
        <v>8559</v>
      </c>
      <c r="I2093" s="427">
        <v>2926</v>
      </c>
      <c r="J2093" s="423">
        <v>413</v>
      </c>
      <c r="K2093" s="423">
        <v>352</v>
      </c>
      <c r="L2093" s="447">
        <v>6.0847457627118597</v>
      </c>
      <c r="M2093" s="427">
        <v>523</v>
      </c>
      <c r="N2093" s="423">
        <v>748</v>
      </c>
      <c r="O2093" s="423">
        <v>427</v>
      </c>
      <c r="P2093" s="447">
        <v>-0.30080213903743303</v>
      </c>
    </row>
    <row r="2094" spans="1:16" s="63" customFormat="1" ht="12" x14ac:dyDescent="0.2">
      <c r="A2094" s="427" t="s">
        <v>9780</v>
      </c>
      <c r="B2094" s="423"/>
      <c r="C2094" s="423" t="s">
        <v>251</v>
      </c>
      <c r="D2094" s="423" t="s">
        <v>18894</v>
      </c>
      <c r="E2094" s="427"/>
      <c r="F2094" s="427" t="s">
        <v>10238</v>
      </c>
      <c r="G2094" s="423" t="s">
        <v>19576</v>
      </c>
      <c r="H2094" s="467" t="s">
        <v>8559</v>
      </c>
      <c r="I2094" s="427">
        <v>0</v>
      </c>
      <c r="J2094" s="423">
        <v>0</v>
      </c>
      <c r="K2094" s="423">
        <v>0</v>
      </c>
      <c r="L2094" s="447">
        <v>0</v>
      </c>
      <c r="M2094" s="427">
        <v>9</v>
      </c>
      <c r="N2094" s="423">
        <v>11</v>
      </c>
      <c r="O2094" s="423">
        <v>5</v>
      </c>
      <c r="P2094" s="447">
        <v>-0.18181818181818199</v>
      </c>
    </row>
    <row r="2095" spans="1:16" s="63" customFormat="1" ht="12" x14ac:dyDescent="0.2">
      <c r="A2095" s="427" t="s">
        <v>10237</v>
      </c>
      <c r="B2095" s="423"/>
      <c r="C2095" s="423" t="s">
        <v>14925</v>
      </c>
      <c r="D2095" s="423" t="s">
        <v>21878</v>
      </c>
      <c r="E2095" s="427"/>
      <c r="F2095" s="427" t="s">
        <v>10236</v>
      </c>
      <c r="G2095" s="423" t="s">
        <v>21879</v>
      </c>
      <c r="H2095" s="467" t="s">
        <v>8559</v>
      </c>
      <c r="I2095" s="427">
        <v>11</v>
      </c>
      <c r="J2095" s="423">
        <v>8</v>
      </c>
      <c r="K2095" s="423">
        <v>13</v>
      </c>
      <c r="L2095" s="447">
        <v>0.375</v>
      </c>
      <c r="M2095" s="427">
        <v>89</v>
      </c>
      <c r="N2095" s="423">
        <v>113</v>
      </c>
      <c r="O2095" s="423">
        <v>83</v>
      </c>
      <c r="P2095" s="447">
        <v>-0.212389380530973</v>
      </c>
    </row>
    <row r="2096" spans="1:16" s="63" customFormat="1" ht="12" x14ac:dyDescent="0.2">
      <c r="A2096" s="427" t="s">
        <v>10235</v>
      </c>
      <c r="B2096" s="423"/>
      <c r="C2096" s="423" t="s">
        <v>371</v>
      </c>
      <c r="D2096" s="423" t="s">
        <v>18895</v>
      </c>
      <c r="E2096" s="427"/>
      <c r="F2096" s="427" t="s">
        <v>10234</v>
      </c>
      <c r="G2096" s="423" t="s">
        <v>19577</v>
      </c>
      <c r="H2096" s="467" t="s">
        <v>8559</v>
      </c>
      <c r="I2096" s="427">
        <v>266</v>
      </c>
      <c r="J2096" s="423">
        <v>189</v>
      </c>
      <c r="K2096" s="423">
        <v>227</v>
      </c>
      <c r="L2096" s="447">
        <v>0.407407407407407</v>
      </c>
      <c r="M2096" s="427">
        <v>99</v>
      </c>
      <c r="N2096" s="423">
        <v>113</v>
      </c>
      <c r="O2096" s="423">
        <v>101</v>
      </c>
      <c r="P2096" s="447">
        <v>-0.123893805309734</v>
      </c>
    </row>
    <row r="2097" spans="1:16" s="63" customFormat="1" ht="12" x14ac:dyDescent="0.2">
      <c r="A2097" s="427" t="s">
        <v>10233</v>
      </c>
      <c r="B2097" s="423"/>
      <c r="C2097" s="423" t="s">
        <v>259</v>
      </c>
      <c r="D2097" s="423"/>
      <c r="E2097" s="427"/>
      <c r="F2097" s="427" t="s">
        <v>10232</v>
      </c>
      <c r="G2097" s="423"/>
      <c r="H2097" s="467" t="s">
        <v>8389</v>
      </c>
      <c r="I2097" s="427">
        <v>0</v>
      </c>
      <c r="J2097" s="423">
        <v>0</v>
      </c>
      <c r="K2097" s="423">
        <v>0</v>
      </c>
      <c r="L2097" s="447">
        <v>0</v>
      </c>
      <c r="M2097" s="427">
        <v>0</v>
      </c>
      <c r="N2097" s="423">
        <v>0</v>
      </c>
      <c r="O2097" s="423">
        <v>0</v>
      </c>
      <c r="P2097" s="447">
        <v>0</v>
      </c>
    </row>
    <row r="2098" spans="1:16" s="63" customFormat="1" ht="12" x14ac:dyDescent="0.2">
      <c r="A2098" s="427" t="s">
        <v>13440</v>
      </c>
      <c r="B2098" s="423"/>
      <c r="C2098" s="423" t="s">
        <v>14925</v>
      </c>
      <c r="D2098" s="423" t="s">
        <v>21274</v>
      </c>
      <c r="E2098" s="427" t="s">
        <v>13439</v>
      </c>
      <c r="F2098" s="427"/>
      <c r="G2098" s="423" t="s">
        <v>21275</v>
      </c>
      <c r="H2098" s="467" t="s">
        <v>8559</v>
      </c>
      <c r="I2098" s="427">
        <v>44</v>
      </c>
      <c r="J2098" s="423">
        <v>31</v>
      </c>
      <c r="K2098" s="423">
        <v>0</v>
      </c>
      <c r="L2098" s="447">
        <v>0.41935483870967799</v>
      </c>
      <c r="M2098" s="427">
        <v>696</v>
      </c>
      <c r="N2098" s="423">
        <v>659</v>
      </c>
      <c r="O2098" s="423">
        <v>491</v>
      </c>
      <c r="P2098" s="447">
        <v>5.61456752655538E-2</v>
      </c>
    </row>
    <row r="2099" spans="1:16" s="63" customFormat="1" ht="12" x14ac:dyDescent="0.2">
      <c r="A2099" s="427" t="s">
        <v>13671</v>
      </c>
      <c r="B2099" s="423"/>
      <c r="C2099" s="423" t="s">
        <v>251</v>
      </c>
      <c r="D2099" s="423" t="s">
        <v>21276</v>
      </c>
      <c r="E2099" s="427"/>
      <c r="F2099" s="427" t="s">
        <v>13670</v>
      </c>
      <c r="G2099" s="423" t="s">
        <v>21277</v>
      </c>
      <c r="H2099" s="467" t="s">
        <v>8559</v>
      </c>
      <c r="I2099" s="427">
        <v>32</v>
      </c>
      <c r="J2099" s="423">
        <v>23</v>
      </c>
      <c r="K2099" s="423">
        <v>17</v>
      </c>
      <c r="L2099" s="447">
        <v>0.39130434782608697</v>
      </c>
      <c r="M2099" s="427">
        <v>46</v>
      </c>
      <c r="N2099" s="423">
        <v>51</v>
      </c>
      <c r="O2099" s="423">
        <v>45</v>
      </c>
      <c r="P2099" s="447">
        <v>-9.8039215686274495E-2</v>
      </c>
    </row>
    <row r="2100" spans="1:16" s="63" customFormat="1" ht="12" x14ac:dyDescent="0.2">
      <c r="A2100" s="427" t="s">
        <v>10231</v>
      </c>
      <c r="B2100" s="423"/>
      <c r="C2100" s="423" t="s">
        <v>251</v>
      </c>
      <c r="D2100" s="423" t="s">
        <v>17294</v>
      </c>
      <c r="E2100" s="427"/>
      <c r="F2100" s="427" t="s">
        <v>10230</v>
      </c>
      <c r="G2100" s="423" t="s">
        <v>9068</v>
      </c>
      <c r="H2100" s="467" t="s">
        <v>8559</v>
      </c>
      <c r="I2100" s="427">
        <v>335</v>
      </c>
      <c r="J2100" s="423">
        <v>196</v>
      </c>
      <c r="K2100" s="423">
        <v>186</v>
      </c>
      <c r="L2100" s="447">
        <v>0.70918367346938804</v>
      </c>
      <c r="M2100" s="427">
        <v>69</v>
      </c>
      <c r="N2100" s="423">
        <v>56</v>
      </c>
      <c r="O2100" s="423">
        <v>56</v>
      </c>
      <c r="P2100" s="447">
        <v>0.23214285714285701</v>
      </c>
    </row>
    <row r="2101" spans="1:16" s="63" customFormat="1" ht="12" x14ac:dyDescent="0.2">
      <c r="A2101" s="427" t="s">
        <v>10229</v>
      </c>
      <c r="B2101" s="423" t="s">
        <v>10228</v>
      </c>
      <c r="C2101" s="423" t="s">
        <v>371</v>
      </c>
      <c r="D2101" s="423" t="s">
        <v>21278</v>
      </c>
      <c r="E2101" s="427" t="s">
        <v>10227</v>
      </c>
      <c r="F2101" s="427"/>
      <c r="G2101" s="423" t="s">
        <v>18229</v>
      </c>
      <c r="H2101" s="467" t="s">
        <v>8559</v>
      </c>
      <c r="I2101" s="427">
        <v>0</v>
      </c>
      <c r="J2101" s="423">
        <v>0</v>
      </c>
      <c r="K2101" s="423">
        <v>0</v>
      </c>
      <c r="L2101" s="447">
        <v>0</v>
      </c>
      <c r="M2101" s="427">
        <v>6</v>
      </c>
      <c r="N2101" s="423">
        <v>13</v>
      </c>
      <c r="O2101" s="423">
        <v>11</v>
      </c>
      <c r="P2101" s="447">
        <v>-0.53846153846153799</v>
      </c>
    </row>
    <row r="2102" spans="1:16" s="63" customFormat="1" ht="12" x14ac:dyDescent="0.2">
      <c r="A2102" s="427" t="s">
        <v>10226</v>
      </c>
      <c r="B2102" s="423" t="s">
        <v>10225</v>
      </c>
      <c r="C2102" s="423" t="s">
        <v>249</v>
      </c>
      <c r="D2102" s="423" t="s">
        <v>20680</v>
      </c>
      <c r="E2102" s="427" t="s">
        <v>10223</v>
      </c>
      <c r="F2102" s="427"/>
      <c r="G2102" s="423" t="s">
        <v>18151</v>
      </c>
      <c r="H2102" s="467" t="s">
        <v>8559</v>
      </c>
      <c r="I2102" s="427">
        <v>0</v>
      </c>
      <c r="J2102" s="423">
        <v>0</v>
      </c>
      <c r="K2102" s="423">
        <v>0</v>
      </c>
      <c r="L2102" s="447">
        <v>0</v>
      </c>
      <c r="M2102" s="427">
        <v>12</v>
      </c>
      <c r="N2102" s="423">
        <v>16</v>
      </c>
      <c r="O2102" s="423">
        <v>15</v>
      </c>
      <c r="P2102" s="447">
        <v>-0.25</v>
      </c>
    </row>
    <row r="2103" spans="1:16" s="63" customFormat="1" ht="12" x14ac:dyDescent="0.2">
      <c r="A2103" s="427" t="s">
        <v>10222</v>
      </c>
      <c r="B2103" s="423" t="s">
        <v>9511</v>
      </c>
      <c r="C2103" s="423" t="s">
        <v>257</v>
      </c>
      <c r="D2103" s="423" t="s">
        <v>19866</v>
      </c>
      <c r="E2103" s="427" t="s">
        <v>10221</v>
      </c>
      <c r="F2103" s="427"/>
      <c r="G2103" s="423" t="s">
        <v>19867</v>
      </c>
      <c r="H2103" s="467" t="s">
        <v>8559</v>
      </c>
      <c r="I2103" s="427">
        <v>343</v>
      </c>
      <c r="J2103" s="423">
        <v>292</v>
      </c>
      <c r="K2103" s="423">
        <v>123</v>
      </c>
      <c r="L2103" s="447">
        <v>0.17465753424657501</v>
      </c>
      <c r="M2103" s="427">
        <v>351</v>
      </c>
      <c r="N2103" s="423">
        <v>395</v>
      </c>
      <c r="O2103" s="423">
        <v>306</v>
      </c>
      <c r="P2103" s="447">
        <v>-0.111392405063291</v>
      </c>
    </row>
    <row r="2104" spans="1:16" s="63" customFormat="1" ht="12" x14ac:dyDescent="0.2">
      <c r="A2104" s="427" t="s">
        <v>10220</v>
      </c>
      <c r="B2104" s="423"/>
      <c r="C2104" s="423" t="s">
        <v>254</v>
      </c>
      <c r="D2104" s="423" t="s">
        <v>18896</v>
      </c>
      <c r="E2104" s="427" t="s">
        <v>10219</v>
      </c>
      <c r="F2104" s="427"/>
      <c r="G2104" s="423" t="s">
        <v>19578</v>
      </c>
      <c r="H2104" s="467" t="s">
        <v>8559</v>
      </c>
      <c r="I2104" s="427">
        <v>2399</v>
      </c>
      <c r="J2104" s="423">
        <v>2187</v>
      </c>
      <c r="K2104" s="423">
        <v>1833</v>
      </c>
      <c r="L2104" s="447">
        <v>9.6936442615454907E-2</v>
      </c>
      <c r="M2104" s="427">
        <v>426</v>
      </c>
      <c r="N2104" s="423">
        <v>491</v>
      </c>
      <c r="O2104" s="423">
        <v>351</v>
      </c>
      <c r="P2104" s="447">
        <v>-0.132382892057026</v>
      </c>
    </row>
    <row r="2105" spans="1:16" s="63" customFormat="1" ht="12" x14ac:dyDescent="0.2">
      <c r="A2105" s="427" t="s">
        <v>10218</v>
      </c>
      <c r="B2105" s="423"/>
      <c r="C2105" s="423" t="s">
        <v>253</v>
      </c>
      <c r="D2105" s="423" t="s">
        <v>18897</v>
      </c>
      <c r="E2105" s="427"/>
      <c r="F2105" s="427" t="s">
        <v>10217</v>
      </c>
      <c r="G2105" s="423" t="s">
        <v>18898</v>
      </c>
      <c r="H2105" s="467" t="s">
        <v>8559</v>
      </c>
      <c r="I2105" s="427">
        <v>25</v>
      </c>
      <c r="J2105" s="423">
        <v>28</v>
      </c>
      <c r="K2105" s="423">
        <v>11</v>
      </c>
      <c r="L2105" s="447">
        <v>-0.107142857142857</v>
      </c>
      <c r="M2105" s="427">
        <v>391</v>
      </c>
      <c r="N2105" s="423">
        <v>356</v>
      </c>
      <c r="O2105" s="423">
        <v>219</v>
      </c>
      <c r="P2105" s="447">
        <v>9.8314606741572996E-2</v>
      </c>
    </row>
    <row r="2106" spans="1:16" s="63" customFormat="1" ht="12" x14ac:dyDescent="0.2">
      <c r="A2106" s="427" t="s">
        <v>10216</v>
      </c>
      <c r="B2106" s="423"/>
      <c r="C2106" s="423" t="s">
        <v>249</v>
      </c>
      <c r="D2106" s="423" t="s">
        <v>21279</v>
      </c>
      <c r="E2106" s="427" t="s">
        <v>10215</v>
      </c>
      <c r="F2106" s="427"/>
      <c r="G2106" s="423" t="s">
        <v>19579</v>
      </c>
      <c r="H2106" s="467" t="s">
        <v>8559</v>
      </c>
      <c r="I2106" s="427">
        <v>58</v>
      </c>
      <c r="J2106" s="423">
        <v>99</v>
      </c>
      <c r="K2106" s="423">
        <v>29</v>
      </c>
      <c r="L2106" s="447">
        <v>-0.41414141414141398</v>
      </c>
      <c r="M2106" s="427">
        <v>1653</v>
      </c>
      <c r="N2106" s="423">
        <v>1529</v>
      </c>
      <c r="O2106" s="423">
        <v>1120</v>
      </c>
      <c r="P2106" s="447">
        <v>8.1098757357750198E-2</v>
      </c>
    </row>
    <row r="2107" spans="1:16" s="63" customFormat="1" ht="12" x14ac:dyDescent="0.2">
      <c r="A2107" s="427" t="s">
        <v>19138</v>
      </c>
      <c r="B2107" s="423"/>
      <c r="C2107" s="423" t="s">
        <v>371</v>
      </c>
      <c r="D2107" s="423" t="s">
        <v>21280</v>
      </c>
      <c r="E2107" s="427" t="s">
        <v>719</v>
      </c>
      <c r="F2107" s="427"/>
      <c r="G2107" s="423" t="s">
        <v>19455</v>
      </c>
      <c r="H2107" s="467" t="s">
        <v>8559</v>
      </c>
      <c r="I2107" s="427">
        <v>0</v>
      </c>
      <c r="J2107" s="423">
        <v>2</v>
      </c>
      <c r="K2107" s="423">
        <v>1</v>
      </c>
      <c r="L2107" s="447">
        <v>-1</v>
      </c>
      <c r="M2107" s="427">
        <v>117</v>
      </c>
      <c r="N2107" s="423">
        <v>114</v>
      </c>
      <c r="O2107" s="423">
        <v>74</v>
      </c>
      <c r="P2107" s="447">
        <v>2.6315789473684299E-2</v>
      </c>
    </row>
    <row r="2108" spans="1:16" s="63" customFormat="1" ht="12" x14ac:dyDescent="0.2">
      <c r="A2108" s="427" t="s">
        <v>10214</v>
      </c>
      <c r="B2108" s="423"/>
      <c r="C2108" s="423" t="s">
        <v>254</v>
      </c>
      <c r="D2108" s="423" t="s">
        <v>20681</v>
      </c>
      <c r="E2108" s="427" t="s">
        <v>10213</v>
      </c>
      <c r="F2108" s="427"/>
      <c r="G2108" s="423" t="s">
        <v>20682</v>
      </c>
      <c r="H2108" s="467" t="s">
        <v>8559</v>
      </c>
      <c r="I2108" s="427">
        <v>3</v>
      </c>
      <c r="J2108" s="423">
        <v>5</v>
      </c>
      <c r="K2108" s="423">
        <v>79</v>
      </c>
      <c r="L2108" s="447">
        <v>-0.4</v>
      </c>
      <c r="M2108" s="427">
        <v>22</v>
      </c>
      <c r="N2108" s="423">
        <v>33</v>
      </c>
      <c r="O2108" s="423">
        <v>8</v>
      </c>
      <c r="P2108" s="447">
        <v>-0.33333333333333298</v>
      </c>
    </row>
    <row r="2109" spans="1:16" s="63" customFormat="1" ht="12" x14ac:dyDescent="0.2">
      <c r="A2109" s="427" t="s">
        <v>10212</v>
      </c>
      <c r="B2109" s="423"/>
      <c r="C2109" s="423" t="s">
        <v>258</v>
      </c>
      <c r="D2109" s="423" t="s">
        <v>18899</v>
      </c>
      <c r="E2109" s="427"/>
      <c r="F2109" s="427" t="s">
        <v>10211</v>
      </c>
      <c r="G2109" s="423" t="s">
        <v>18900</v>
      </c>
      <c r="H2109" s="467" t="s">
        <v>8559</v>
      </c>
      <c r="I2109" s="427">
        <v>0</v>
      </c>
      <c r="J2109" s="423">
        <v>1</v>
      </c>
      <c r="K2109" s="423">
        <v>0</v>
      </c>
      <c r="L2109" s="447">
        <v>-1</v>
      </c>
      <c r="M2109" s="427">
        <v>18</v>
      </c>
      <c r="N2109" s="423">
        <v>17</v>
      </c>
      <c r="O2109" s="423">
        <v>10</v>
      </c>
      <c r="P2109" s="447">
        <v>5.8823529411764698E-2</v>
      </c>
    </row>
    <row r="2110" spans="1:16" s="63" customFormat="1" ht="12" x14ac:dyDescent="0.2">
      <c r="A2110" s="427" t="s">
        <v>10210</v>
      </c>
      <c r="B2110" s="423"/>
      <c r="C2110" s="423" t="s">
        <v>251</v>
      </c>
      <c r="D2110" s="423" t="s">
        <v>19868</v>
      </c>
      <c r="E2110" s="427"/>
      <c r="F2110" s="427" t="s">
        <v>10209</v>
      </c>
      <c r="G2110" s="423" t="s">
        <v>19869</v>
      </c>
      <c r="H2110" s="467" t="s">
        <v>8559</v>
      </c>
      <c r="I2110" s="427">
        <v>50</v>
      </c>
      <c r="J2110" s="423">
        <v>65</v>
      </c>
      <c r="K2110" s="423">
        <v>62</v>
      </c>
      <c r="L2110" s="447">
        <v>-0.230769230769231</v>
      </c>
      <c r="M2110" s="427">
        <v>298</v>
      </c>
      <c r="N2110" s="423">
        <v>355</v>
      </c>
      <c r="O2110" s="423">
        <v>259</v>
      </c>
      <c r="P2110" s="447">
        <v>-0.16056338028169001</v>
      </c>
    </row>
    <row r="2111" spans="1:16" s="63" customFormat="1" ht="12" x14ac:dyDescent="0.2">
      <c r="A2111" s="427" t="s">
        <v>10208</v>
      </c>
      <c r="B2111" s="423"/>
      <c r="C2111" s="423" t="s">
        <v>249</v>
      </c>
      <c r="D2111" s="423" t="s">
        <v>17128</v>
      </c>
      <c r="E2111" s="427"/>
      <c r="F2111" s="427" t="s">
        <v>10207</v>
      </c>
      <c r="G2111" s="423" t="s">
        <v>10210</v>
      </c>
      <c r="H2111" s="467" t="s">
        <v>8559</v>
      </c>
      <c r="I2111" s="427">
        <v>0</v>
      </c>
      <c r="J2111" s="423">
        <v>8</v>
      </c>
      <c r="K2111" s="423">
        <v>0</v>
      </c>
      <c r="L2111" s="447">
        <v>-1</v>
      </c>
      <c r="M2111" s="427">
        <v>250</v>
      </c>
      <c r="N2111" s="423">
        <v>219</v>
      </c>
      <c r="O2111" s="423">
        <v>196</v>
      </c>
      <c r="P2111" s="447">
        <v>0.141552511415525</v>
      </c>
    </row>
    <row r="2112" spans="1:16" s="63" customFormat="1" ht="12" x14ac:dyDescent="0.2">
      <c r="A2112" s="427" t="s">
        <v>10206</v>
      </c>
      <c r="B2112" s="423"/>
      <c r="C2112" s="423" t="s">
        <v>257</v>
      </c>
      <c r="D2112" s="423" t="s">
        <v>21281</v>
      </c>
      <c r="E2112" s="427" t="s">
        <v>10205</v>
      </c>
      <c r="F2112" s="427"/>
      <c r="G2112" s="423" t="s">
        <v>21282</v>
      </c>
      <c r="H2112" s="467" t="s">
        <v>8559</v>
      </c>
      <c r="I2112" s="427">
        <v>637</v>
      </c>
      <c r="J2112" s="423">
        <v>413</v>
      </c>
      <c r="K2112" s="423">
        <v>390</v>
      </c>
      <c r="L2112" s="447">
        <v>0.54237288135593198</v>
      </c>
      <c r="M2112" s="427">
        <v>1998</v>
      </c>
      <c r="N2112" s="423">
        <v>2090</v>
      </c>
      <c r="O2112" s="423">
        <v>1686</v>
      </c>
      <c r="P2112" s="447">
        <v>-4.4019138755980798E-2</v>
      </c>
    </row>
    <row r="2113" spans="1:16" s="63" customFormat="1" ht="12" x14ac:dyDescent="0.2">
      <c r="A2113" s="427" t="s">
        <v>18271</v>
      </c>
      <c r="B2113" s="423"/>
      <c r="C2113" s="423" t="s">
        <v>251</v>
      </c>
      <c r="D2113" s="423" t="s">
        <v>21880</v>
      </c>
      <c r="E2113" s="427" t="s">
        <v>14128</v>
      </c>
      <c r="F2113" s="427"/>
      <c r="G2113" s="423" t="s">
        <v>21881</v>
      </c>
      <c r="H2113" s="467" t="s">
        <v>8559</v>
      </c>
      <c r="I2113" s="427">
        <v>17</v>
      </c>
      <c r="J2113" s="423">
        <v>14</v>
      </c>
      <c r="K2113" s="423">
        <v>9</v>
      </c>
      <c r="L2113" s="447">
        <v>0.214285714285714</v>
      </c>
      <c r="M2113" s="427">
        <v>1387</v>
      </c>
      <c r="N2113" s="423">
        <v>1143</v>
      </c>
      <c r="O2113" s="423">
        <v>919</v>
      </c>
      <c r="P2113" s="447">
        <v>0.21347331583552101</v>
      </c>
    </row>
    <row r="2114" spans="1:16" s="63" customFormat="1" ht="12" x14ac:dyDescent="0.2">
      <c r="A2114" s="427" t="s">
        <v>10204</v>
      </c>
      <c r="B2114" s="423"/>
      <c r="C2114" s="423" t="s">
        <v>14925</v>
      </c>
      <c r="D2114" s="423" t="s">
        <v>18891</v>
      </c>
      <c r="E2114" s="427"/>
      <c r="F2114" s="427" t="s">
        <v>10203</v>
      </c>
      <c r="G2114" s="423" t="s">
        <v>201</v>
      </c>
      <c r="H2114" s="467" t="s">
        <v>8559</v>
      </c>
      <c r="I2114" s="427">
        <v>0</v>
      </c>
      <c r="J2114" s="423">
        <v>0</v>
      </c>
      <c r="K2114" s="423">
        <v>0</v>
      </c>
      <c r="L2114" s="447">
        <v>0</v>
      </c>
      <c r="M2114" s="427">
        <v>6</v>
      </c>
      <c r="N2114" s="423">
        <v>17</v>
      </c>
      <c r="O2114" s="423">
        <v>11</v>
      </c>
      <c r="P2114" s="447">
        <v>-0.64705882352941202</v>
      </c>
    </row>
    <row r="2115" spans="1:16" s="63" customFormat="1" ht="12" x14ac:dyDescent="0.2">
      <c r="A2115" s="427" t="s">
        <v>14877</v>
      </c>
      <c r="B2115" s="423"/>
      <c r="C2115" s="423" t="s">
        <v>14925</v>
      </c>
      <c r="D2115" s="423" t="s">
        <v>21882</v>
      </c>
      <c r="E2115" s="427"/>
      <c r="F2115" s="427" t="s">
        <v>14876</v>
      </c>
      <c r="G2115" s="423" t="s">
        <v>21883</v>
      </c>
      <c r="H2115" s="467" t="s">
        <v>8559</v>
      </c>
      <c r="I2115" s="427">
        <v>36089</v>
      </c>
      <c r="J2115" s="423">
        <v>32148</v>
      </c>
      <c r="K2115" s="423">
        <v>18548</v>
      </c>
      <c r="L2115" s="447">
        <v>0.122589274604952</v>
      </c>
      <c r="M2115" s="427">
        <v>5527</v>
      </c>
      <c r="N2115" s="423">
        <v>5070</v>
      </c>
      <c r="O2115" s="423">
        <v>3404</v>
      </c>
      <c r="P2115" s="447">
        <v>9.0138067061143995E-2</v>
      </c>
    </row>
    <row r="2116" spans="1:16" s="63" customFormat="1" ht="12" x14ac:dyDescent="0.2">
      <c r="A2116" s="427" t="s">
        <v>10202</v>
      </c>
      <c r="B2116" s="423"/>
      <c r="C2116" s="423" t="s">
        <v>14925</v>
      </c>
      <c r="D2116" s="423" t="s">
        <v>18351</v>
      </c>
      <c r="E2116" s="427"/>
      <c r="F2116" s="427" t="s">
        <v>10201</v>
      </c>
      <c r="G2116" s="423" t="s">
        <v>8796</v>
      </c>
      <c r="H2116" s="467" t="s">
        <v>8559</v>
      </c>
      <c r="I2116" s="427">
        <v>0</v>
      </c>
      <c r="J2116" s="423">
        <v>0</v>
      </c>
      <c r="K2116" s="423">
        <v>0</v>
      </c>
      <c r="L2116" s="447">
        <v>0</v>
      </c>
      <c r="M2116" s="427">
        <v>2</v>
      </c>
      <c r="N2116" s="423">
        <v>4</v>
      </c>
      <c r="O2116" s="423">
        <v>2</v>
      </c>
      <c r="P2116" s="447">
        <v>-0.5</v>
      </c>
    </row>
    <row r="2117" spans="1:16" s="63" customFormat="1" ht="12" x14ac:dyDescent="0.2">
      <c r="A2117" s="427" t="s">
        <v>13041</v>
      </c>
      <c r="B2117" s="423" t="s">
        <v>9748</v>
      </c>
      <c r="C2117" s="423" t="s">
        <v>14925</v>
      </c>
      <c r="D2117" s="423" t="s">
        <v>21283</v>
      </c>
      <c r="E2117" s="427" t="s">
        <v>13040</v>
      </c>
      <c r="F2117" s="427"/>
      <c r="G2117" s="423" t="s">
        <v>19482</v>
      </c>
      <c r="H2117" s="467" t="s">
        <v>8559</v>
      </c>
      <c r="I2117" s="427">
        <v>7</v>
      </c>
      <c r="J2117" s="423">
        <v>1</v>
      </c>
      <c r="K2117" s="423">
        <v>0</v>
      </c>
      <c r="L2117" s="447">
        <v>6</v>
      </c>
      <c r="M2117" s="427">
        <v>27</v>
      </c>
      <c r="N2117" s="423">
        <v>13</v>
      </c>
      <c r="O2117" s="423">
        <v>9</v>
      </c>
      <c r="P2117" s="447">
        <v>1.07692307692308</v>
      </c>
    </row>
    <row r="2118" spans="1:16" s="63" customFormat="1" ht="12" x14ac:dyDescent="0.2">
      <c r="A2118" s="427" t="s">
        <v>18285</v>
      </c>
      <c r="B2118" s="423"/>
      <c r="C2118" s="423" t="s">
        <v>14925</v>
      </c>
      <c r="D2118" s="423" t="s">
        <v>21884</v>
      </c>
      <c r="E2118" s="427" t="s">
        <v>15446</v>
      </c>
      <c r="F2118" s="427"/>
      <c r="G2118" s="423" t="s">
        <v>21885</v>
      </c>
      <c r="H2118" s="467" t="s">
        <v>8559</v>
      </c>
      <c r="I2118" s="427">
        <v>3</v>
      </c>
      <c r="J2118" s="423">
        <v>7</v>
      </c>
      <c r="K2118" s="423">
        <v>1</v>
      </c>
      <c r="L2118" s="447">
        <v>-0.57142857142857095</v>
      </c>
      <c r="M2118" s="427">
        <v>132</v>
      </c>
      <c r="N2118" s="423">
        <v>125</v>
      </c>
      <c r="O2118" s="423">
        <v>77</v>
      </c>
      <c r="P2118" s="447">
        <v>5.6000000000000098E-2</v>
      </c>
    </row>
    <row r="2119" spans="1:16" s="63" customFormat="1" ht="12" x14ac:dyDescent="0.2">
      <c r="A2119" s="427" t="s">
        <v>18303</v>
      </c>
      <c r="B2119" s="423"/>
      <c r="C2119" s="423" t="s">
        <v>371</v>
      </c>
      <c r="D2119" s="423" t="s">
        <v>19580</v>
      </c>
      <c r="E2119" s="427" t="s">
        <v>10200</v>
      </c>
      <c r="F2119" s="427"/>
      <c r="G2119" s="423" t="s">
        <v>19581</v>
      </c>
      <c r="H2119" s="467" t="s">
        <v>8559</v>
      </c>
      <c r="I2119" s="427">
        <v>1</v>
      </c>
      <c r="J2119" s="423">
        <v>3</v>
      </c>
      <c r="K2119" s="423">
        <v>0</v>
      </c>
      <c r="L2119" s="447">
        <v>-0.66666666666666696</v>
      </c>
      <c r="M2119" s="427">
        <v>50</v>
      </c>
      <c r="N2119" s="423">
        <v>66</v>
      </c>
      <c r="O2119" s="423">
        <v>34</v>
      </c>
      <c r="P2119" s="447">
        <v>-0.24242424242424199</v>
      </c>
    </row>
    <row r="2120" spans="1:16" s="63" customFormat="1" ht="12" x14ac:dyDescent="0.2">
      <c r="A2120" s="427" t="s">
        <v>18014</v>
      </c>
      <c r="B2120" s="423"/>
      <c r="C2120" s="423" t="s">
        <v>251</v>
      </c>
      <c r="D2120" s="423"/>
      <c r="E2120" s="427"/>
      <c r="F2120" s="427" t="s">
        <v>18015</v>
      </c>
      <c r="G2120" s="423"/>
      <c r="H2120" s="467"/>
      <c r="I2120" s="427">
        <v>0</v>
      </c>
      <c r="J2120" s="423">
        <v>0</v>
      </c>
      <c r="K2120" s="423">
        <v>0</v>
      </c>
      <c r="L2120" s="447">
        <v>0</v>
      </c>
      <c r="M2120" s="427">
        <v>0</v>
      </c>
      <c r="N2120" s="423">
        <v>0</v>
      </c>
      <c r="O2120" s="423">
        <v>0</v>
      </c>
      <c r="P2120" s="447">
        <v>0</v>
      </c>
    </row>
    <row r="2121" spans="1:16" s="63" customFormat="1" ht="12" x14ac:dyDescent="0.2">
      <c r="A2121" s="427" t="s">
        <v>10199</v>
      </c>
      <c r="B2121" s="423"/>
      <c r="C2121" s="423" t="s">
        <v>249</v>
      </c>
      <c r="D2121" s="423" t="s">
        <v>18016</v>
      </c>
      <c r="E2121" s="427"/>
      <c r="F2121" s="427" t="s">
        <v>10198</v>
      </c>
      <c r="G2121" s="423" t="s">
        <v>18179</v>
      </c>
      <c r="H2121" s="467" t="s">
        <v>8559</v>
      </c>
      <c r="I2121" s="427">
        <v>334</v>
      </c>
      <c r="J2121" s="423">
        <v>278</v>
      </c>
      <c r="K2121" s="423">
        <v>200</v>
      </c>
      <c r="L2121" s="447">
        <v>0.201438848920863</v>
      </c>
      <c r="M2121" s="427">
        <v>597</v>
      </c>
      <c r="N2121" s="423">
        <v>635</v>
      </c>
      <c r="O2121" s="423">
        <v>446</v>
      </c>
      <c r="P2121" s="447">
        <v>-5.9842519685039397E-2</v>
      </c>
    </row>
    <row r="2122" spans="1:16" s="63" customFormat="1" ht="12" x14ac:dyDescent="0.2">
      <c r="A2122" s="427" t="s">
        <v>18017</v>
      </c>
      <c r="B2122" s="423"/>
      <c r="C2122" s="423" t="s">
        <v>249</v>
      </c>
      <c r="D2122" s="423" t="s">
        <v>19582</v>
      </c>
      <c r="E2122" s="427"/>
      <c r="F2122" s="427" t="s">
        <v>18018</v>
      </c>
      <c r="G2122" s="423" t="s">
        <v>18151</v>
      </c>
      <c r="H2122" s="467" t="s">
        <v>8559</v>
      </c>
      <c r="I2122" s="427">
        <v>218</v>
      </c>
      <c r="J2122" s="423">
        <v>0</v>
      </c>
      <c r="K2122" s="423">
        <v>2</v>
      </c>
      <c r="L2122" s="447">
        <v>0</v>
      </c>
      <c r="M2122" s="427">
        <v>18</v>
      </c>
      <c r="N2122" s="423">
        <v>20</v>
      </c>
      <c r="O2122" s="423">
        <v>9</v>
      </c>
      <c r="P2122" s="447">
        <v>-0.1</v>
      </c>
    </row>
    <row r="2123" spans="1:16" s="63" customFormat="1" ht="12" x14ac:dyDescent="0.2">
      <c r="A2123" s="427" t="s">
        <v>13898</v>
      </c>
      <c r="B2123" s="423"/>
      <c r="C2123" s="423" t="s">
        <v>253</v>
      </c>
      <c r="D2123" s="423" t="s">
        <v>21886</v>
      </c>
      <c r="E2123" s="427"/>
      <c r="F2123" s="427" t="s">
        <v>13897</v>
      </c>
      <c r="G2123" s="423" t="s">
        <v>19162</v>
      </c>
      <c r="H2123" s="467" t="s">
        <v>8559</v>
      </c>
      <c r="I2123" s="427">
        <v>2403</v>
      </c>
      <c r="J2123" s="423">
        <v>1542</v>
      </c>
      <c r="K2123" s="423">
        <v>1287</v>
      </c>
      <c r="L2123" s="447">
        <v>0.55836575875486405</v>
      </c>
      <c r="M2123" s="427">
        <v>526</v>
      </c>
      <c r="N2123" s="423">
        <v>357</v>
      </c>
      <c r="O2123" s="423">
        <v>226</v>
      </c>
      <c r="P2123" s="447">
        <v>0.47338935574229701</v>
      </c>
    </row>
    <row r="2124" spans="1:16" s="63" customFormat="1" ht="12" x14ac:dyDescent="0.2">
      <c r="A2124" s="427" t="s">
        <v>10197</v>
      </c>
      <c r="B2124" s="423"/>
      <c r="C2124" s="423" t="s">
        <v>254</v>
      </c>
      <c r="D2124" s="423"/>
      <c r="E2124" s="427"/>
      <c r="F2124" s="427" t="s">
        <v>10196</v>
      </c>
      <c r="G2124" s="423"/>
      <c r="H2124" s="467" t="s">
        <v>8389</v>
      </c>
      <c r="I2124" s="427">
        <v>0</v>
      </c>
      <c r="J2124" s="423">
        <v>0</v>
      </c>
      <c r="K2124" s="423">
        <v>0</v>
      </c>
      <c r="L2124" s="447">
        <v>0</v>
      </c>
      <c r="M2124" s="427">
        <v>0</v>
      </c>
      <c r="N2124" s="423">
        <v>0</v>
      </c>
      <c r="O2124" s="423">
        <v>0</v>
      </c>
      <c r="P2124" s="447">
        <v>0</v>
      </c>
    </row>
    <row r="2125" spans="1:16" s="63" customFormat="1" ht="12" x14ac:dyDescent="0.2">
      <c r="A2125" s="427" t="s">
        <v>10195</v>
      </c>
      <c r="B2125" s="423"/>
      <c r="C2125" s="423" t="s">
        <v>252</v>
      </c>
      <c r="D2125" s="423"/>
      <c r="E2125" s="427"/>
      <c r="F2125" s="427" t="s">
        <v>10194</v>
      </c>
      <c r="G2125" s="423"/>
      <c r="H2125" s="467" t="s">
        <v>8389</v>
      </c>
      <c r="I2125" s="427">
        <v>0</v>
      </c>
      <c r="J2125" s="423">
        <v>0</v>
      </c>
      <c r="K2125" s="423">
        <v>0</v>
      </c>
      <c r="L2125" s="447">
        <v>0</v>
      </c>
      <c r="M2125" s="427">
        <v>0</v>
      </c>
      <c r="N2125" s="423">
        <v>0</v>
      </c>
      <c r="O2125" s="423">
        <v>0</v>
      </c>
      <c r="P2125" s="447">
        <v>0</v>
      </c>
    </row>
    <row r="2126" spans="1:16" s="63" customFormat="1" ht="12" x14ac:dyDescent="0.2">
      <c r="A2126" s="427" t="s">
        <v>14575</v>
      </c>
      <c r="B2126" s="423"/>
      <c r="C2126" s="423" t="s">
        <v>251</v>
      </c>
      <c r="D2126" s="423" t="s">
        <v>18901</v>
      </c>
      <c r="E2126" s="427"/>
      <c r="F2126" s="427" t="s">
        <v>14574</v>
      </c>
      <c r="G2126" s="423" t="s">
        <v>19583</v>
      </c>
      <c r="H2126" s="467" t="s">
        <v>8559</v>
      </c>
      <c r="I2126" s="427">
        <v>1029</v>
      </c>
      <c r="J2126" s="423">
        <v>1216</v>
      </c>
      <c r="K2126" s="423">
        <v>670</v>
      </c>
      <c r="L2126" s="447">
        <v>-0.15378289473684201</v>
      </c>
      <c r="M2126" s="427">
        <v>749</v>
      </c>
      <c r="N2126" s="423">
        <v>704</v>
      </c>
      <c r="O2126" s="423">
        <v>315</v>
      </c>
      <c r="P2126" s="447">
        <v>6.39204545454546E-2</v>
      </c>
    </row>
    <row r="2127" spans="1:16" s="63" customFormat="1" ht="12" x14ac:dyDescent="0.2">
      <c r="A2127" s="427" t="s">
        <v>10193</v>
      </c>
      <c r="B2127" s="423"/>
      <c r="C2127" s="423" t="s">
        <v>258</v>
      </c>
      <c r="D2127" s="423" t="s">
        <v>21284</v>
      </c>
      <c r="E2127" s="427"/>
      <c r="F2127" s="427" t="s">
        <v>10192</v>
      </c>
      <c r="G2127" s="423" t="s">
        <v>20683</v>
      </c>
      <c r="H2127" s="467" t="s">
        <v>8559</v>
      </c>
      <c r="I2127" s="427">
        <v>2813</v>
      </c>
      <c r="J2127" s="423">
        <v>2126</v>
      </c>
      <c r="K2127" s="423">
        <v>1368</v>
      </c>
      <c r="L2127" s="447">
        <v>0.32314205079962399</v>
      </c>
      <c r="M2127" s="427">
        <v>646</v>
      </c>
      <c r="N2127" s="423">
        <v>571</v>
      </c>
      <c r="O2127" s="423">
        <v>424</v>
      </c>
      <c r="P2127" s="447">
        <v>0.13134851138353801</v>
      </c>
    </row>
    <row r="2128" spans="1:16" s="63" customFormat="1" ht="12" x14ac:dyDescent="0.2">
      <c r="A2128" s="427" t="s">
        <v>10191</v>
      </c>
      <c r="B2128" s="423"/>
      <c r="C2128" s="423" t="s">
        <v>252</v>
      </c>
      <c r="D2128" s="423" t="s">
        <v>16963</v>
      </c>
      <c r="E2128" s="427"/>
      <c r="F2128" s="427" t="s">
        <v>10190</v>
      </c>
      <c r="G2128" s="423" t="s">
        <v>18168</v>
      </c>
      <c r="H2128" s="467" t="s">
        <v>8559</v>
      </c>
      <c r="I2128" s="427">
        <v>63</v>
      </c>
      <c r="J2128" s="423">
        <v>17</v>
      </c>
      <c r="K2128" s="423">
        <v>12</v>
      </c>
      <c r="L2128" s="447">
        <v>2.7058823529411802</v>
      </c>
      <c r="M2128" s="427">
        <v>15</v>
      </c>
      <c r="N2128" s="423">
        <v>9</v>
      </c>
      <c r="O2128" s="423">
        <v>5</v>
      </c>
      <c r="P2128" s="447">
        <v>0.66666666666666696</v>
      </c>
    </row>
    <row r="2129" spans="1:16" s="63" customFormat="1" ht="12" x14ac:dyDescent="0.2">
      <c r="A2129" s="427" t="s">
        <v>10189</v>
      </c>
      <c r="B2129" s="423"/>
      <c r="C2129" s="423" t="s">
        <v>249</v>
      </c>
      <c r="D2129" s="423"/>
      <c r="E2129" s="427"/>
      <c r="F2129" s="427" t="s">
        <v>10188</v>
      </c>
      <c r="G2129" s="423"/>
      <c r="H2129" s="467" t="s">
        <v>8389</v>
      </c>
      <c r="I2129" s="427">
        <v>0</v>
      </c>
      <c r="J2129" s="423">
        <v>0</v>
      </c>
      <c r="K2129" s="423">
        <v>0</v>
      </c>
      <c r="L2129" s="447">
        <v>0</v>
      </c>
      <c r="M2129" s="427">
        <v>0</v>
      </c>
      <c r="N2129" s="423">
        <v>0</v>
      </c>
      <c r="O2129" s="423">
        <v>0</v>
      </c>
      <c r="P2129" s="447">
        <v>0</v>
      </c>
    </row>
    <row r="2130" spans="1:16" s="63" customFormat="1" ht="12" x14ac:dyDescent="0.2">
      <c r="A2130" s="427" t="s">
        <v>18019</v>
      </c>
      <c r="B2130" s="423"/>
      <c r="C2130" s="423" t="s">
        <v>251</v>
      </c>
      <c r="D2130" s="423" t="s">
        <v>18902</v>
      </c>
      <c r="E2130" s="427"/>
      <c r="F2130" s="427" t="s">
        <v>18020</v>
      </c>
      <c r="G2130" s="423" t="s">
        <v>18903</v>
      </c>
      <c r="H2130" s="467"/>
      <c r="I2130" s="427">
        <v>0</v>
      </c>
      <c r="J2130" s="423">
        <v>0</v>
      </c>
      <c r="K2130" s="423">
        <v>0</v>
      </c>
      <c r="L2130" s="447">
        <v>0</v>
      </c>
      <c r="M2130" s="427">
        <v>3</v>
      </c>
      <c r="N2130" s="423">
        <v>4</v>
      </c>
      <c r="O2130" s="423">
        <v>3</v>
      </c>
      <c r="P2130" s="447">
        <v>-0.25</v>
      </c>
    </row>
    <row r="2131" spans="1:16" s="63" customFormat="1" ht="12" x14ac:dyDescent="0.2">
      <c r="A2131" s="427" t="s">
        <v>10187</v>
      </c>
      <c r="B2131" s="423"/>
      <c r="C2131" s="423" t="s">
        <v>371</v>
      </c>
      <c r="D2131" s="423" t="s">
        <v>18904</v>
      </c>
      <c r="E2131" s="427"/>
      <c r="F2131" s="427" t="s">
        <v>10186</v>
      </c>
      <c r="G2131" s="423" t="s">
        <v>19584</v>
      </c>
      <c r="H2131" s="467" t="s">
        <v>8559</v>
      </c>
      <c r="I2131" s="427">
        <v>88</v>
      </c>
      <c r="J2131" s="423">
        <v>46</v>
      </c>
      <c r="K2131" s="423">
        <v>10</v>
      </c>
      <c r="L2131" s="447">
        <v>0.91304347826086996</v>
      </c>
      <c r="M2131" s="427">
        <v>56</v>
      </c>
      <c r="N2131" s="423">
        <v>41</v>
      </c>
      <c r="O2131" s="423">
        <v>51</v>
      </c>
      <c r="P2131" s="447">
        <v>0.36585365853658502</v>
      </c>
    </row>
    <row r="2132" spans="1:16" s="63" customFormat="1" ht="12" x14ac:dyDescent="0.2">
      <c r="A2132" s="427" t="s">
        <v>18021</v>
      </c>
      <c r="B2132" s="423"/>
      <c r="C2132" s="423" t="s">
        <v>371</v>
      </c>
      <c r="D2132" s="423" t="s">
        <v>20240</v>
      </c>
      <c r="E2132" s="427"/>
      <c r="F2132" s="427" t="s">
        <v>18022</v>
      </c>
      <c r="G2132" s="423" t="s">
        <v>20241</v>
      </c>
      <c r="H2132" s="467" t="s">
        <v>8559</v>
      </c>
      <c r="I2132" s="427">
        <v>25</v>
      </c>
      <c r="J2132" s="423">
        <v>44</v>
      </c>
      <c r="K2132" s="423">
        <v>44</v>
      </c>
      <c r="L2132" s="447">
        <v>-0.43181818181818199</v>
      </c>
      <c r="M2132" s="427">
        <v>48</v>
      </c>
      <c r="N2132" s="423">
        <v>77</v>
      </c>
      <c r="O2132" s="423">
        <v>55</v>
      </c>
      <c r="P2132" s="447">
        <v>-0.37662337662337703</v>
      </c>
    </row>
    <row r="2133" spans="1:16" s="63" customFormat="1" ht="12" x14ac:dyDescent="0.2">
      <c r="A2133" s="427" t="s">
        <v>18023</v>
      </c>
      <c r="B2133" s="423"/>
      <c r="C2133" s="423" t="s">
        <v>371</v>
      </c>
      <c r="D2133" s="423"/>
      <c r="E2133" s="427"/>
      <c r="F2133" s="427" t="s">
        <v>18024</v>
      </c>
      <c r="G2133" s="423"/>
      <c r="H2133" s="467"/>
      <c r="I2133" s="427">
        <v>0</v>
      </c>
      <c r="J2133" s="423">
        <v>0</v>
      </c>
      <c r="K2133" s="423">
        <v>0</v>
      </c>
      <c r="L2133" s="447">
        <v>0</v>
      </c>
      <c r="M2133" s="427">
        <v>0</v>
      </c>
      <c r="N2133" s="423">
        <v>0</v>
      </c>
      <c r="O2133" s="423">
        <v>0</v>
      </c>
      <c r="P2133" s="447">
        <v>0</v>
      </c>
    </row>
    <row r="2134" spans="1:16" s="63" customFormat="1" ht="12" x14ac:dyDescent="0.2">
      <c r="A2134" s="427" t="s">
        <v>18025</v>
      </c>
      <c r="B2134" s="423"/>
      <c r="C2134" s="423" t="s">
        <v>371</v>
      </c>
      <c r="D2134" s="423" t="s">
        <v>17783</v>
      </c>
      <c r="E2134" s="427"/>
      <c r="F2134" s="427" t="s">
        <v>18026</v>
      </c>
      <c r="G2134" s="423" t="s">
        <v>270</v>
      </c>
      <c r="H2134" s="467" t="s">
        <v>8559</v>
      </c>
      <c r="I2134" s="427">
        <v>1</v>
      </c>
      <c r="J2134" s="423">
        <v>0</v>
      </c>
      <c r="K2134" s="423">
        <v>0</v>
      </c>
      <c r="L2134" s="447">
        <v>0</v>
      </c>
      <c r="M2134" s="427">
        <v>8</v>
      </c>
      <c r="N2134" s="423">
        <v>16</v>
      </c>
      <c r="O2134" s="423">
        <v>4</v>
      </c>
      <c r="P2134" s="447">
        <v>-0.5</v>
      </c>
    </row>
    <row r="2135" spans="1:16" s="63" customFormat="1" ht="12" x14ac:dyDescent="0.2">
      <c r="A2135" s="427" t="s">
        <v>10185</v>
      </c>
      <c r="B2135" s="423"/>
      <c r="C2135" s="423" t="s">
        <v>254</v>
      </c>
      <c r="D2135" s="423" t="s">
        <v>19870</v>
      </c>
      <c r="E2135" s="427"/>
      <c r="F2135" s="427" t="s">
        <v>10184</v>
      </c>
      <c r="G2135" s="423" t="s">
        <v>19871</v>
      </c>
      <c r="H2135" s="467" t="s">
        <v>8559</v>
      </c>
      <c r="I2135" s="427">
        <v>1265</v>
      </c>
      <c r="J2135" s="423">
        <v>1094</v>
      </c>
      <c r="K2135" s="423">
        <v>542</v>
      </c>
      <c r="L2135" s="447">
        <v>0.15630712979890299</v>
      </c>
      <c r="M2135" s="427">
        <v>2322</v>
      </c>
      <c r="N2135" s="423">
        <v>2060</v>
      </c>
      <c r="O2135" s="423">
        <v>1455</v>
      </c>
      <c r="P2135" s="447">
        <v>0.12718446601941699</v>
      </c>
    </row>
    <row r="2136" spans="1:16" s="63" customFormat="1" ht="12" x14ac:dyDescent="0.2">
      <c r="A2136" s="427" t="s">
        <v>18027</v>
      </c>
      <c r="B2136" s="423"/>
      <c r="C2136" s="423" t="s">
        <v>372</v>
      </c>
      <c r="D2136" s="423" t="s">
        <v>18028</v>
      </c>
      <c r="E2136" s="427"/>
      <c r="F2136" s="427" t="s">
        <v>18029</v>
      </c>
      <c r="G2136" s="423" t="s">
        <v>202</v>
      </c>
      <c r="H2136" s="467"/>
      <c r="I2136" s="427">
        <v>0</v>
      </c>
      <c r="J2136" s="423">
        <v>0</v>
      </c>
      <c r="K2136" s="423">
        <v>0</v>
      </c>
      <c r="L2136" s="447">
        <v>0</v>
      </c>
      <c r="M2136" s="427">
        <v>2</v>
      </c>
      <c r="N2136" s="423">
        <v>4</v>
      </c>
      <c r="O2136" s="423">
        <v>1</v>
      </c>
      <c r="P2136" s="447">
        <v>-0.5</v>
      </c>
    </row>
    <row r="2137" spans="1:16" s="63" customFormat="1" ht="12" x14ac:dyDescent="0.2">
      <c r="A2137" s="427" t="s">
        <v>10183</v>
      </c>
      <c r="B2137" s="423"/>
      <c r="C2137" s="423" t="s">
        <v>255</v>
      </c>
      <c r="D2137" s="423"/>
      <c r="E2137" s="427" t="s">
        <v>10182</v>
      </c>
      <c r="F2137" s="427"/>
      <c r="G2137" s="423"/>
      <c r="H2137" s="467" t="s">
        <v>8389</v>
      </c>
      <c r="I2137" s="427">
        <v>0</v>
      </c>
      <c r="J2137" s="423">
        <v>0</v>
      </c>
      <c r="K2137" s="423">
        <v>0</v>
      </c>
      <c r="L2137" s="447">
        <v>0</v>
      </c>
      <c r="M2137" s="427">
        <v>0</v>
      </c>
      <c r="N2137" s="423">
        <v>0</v>
      </c>
      <c r="O2137" s="423">
        <v>0</v>
      </c>
      <c r="P2137" s="447">
        <v>0</v>
      </c>
    </row>
    <row r="2138" spans="1:16" s="63" customFormat="1" ht="12" x14ac:dyDescent="0.2">
      <c r="A2138" s="427" t="s">
        <v>10181</v>
      </c>
      <c r="B2138" s="423"/>
      <c r="C2138" s="423" t="s">
        <v>14925</v>
      </c>
      <c r="D2138" s="423" t="s">
        <v>8778</v>
      </c>
      <c r="E2138" s="427"/>
      <c r="F2138" s="427" t="s">
        <v>10180</v>
      </c>
      <c r="G2138" s="423" t="s">
        <v>201</v>
      </c>
      <c r="H2138" s="467" t="s">
        <v>8396</v>
      </c>
      <c r="I2138" s="427">
        <v>0</v>
      </c>
      <c r="J2138" s="423">
        <v>0</v>
      </c>
      <c r="K2138" s="423">
        <v>0</v>
      </c>
      <c r="L2138" s="447">
        <v>0</v>
      </c>
      <c r="M2138" s="427">
        <v>0</v>
      </c>
      <c r="N2138" s="423">
        <v>0</v>
      </c>
      <c r="O2138" s="423">
        <v>0</v>
      </c>
      <c r="P2138" s="447">
        <v>0</v>
      </c>
    </row>
    <row r="2139" spans="1:16" s="63" customFormat="1" ht="12" x14ac:dyDescent="0.2">
      <c r="A2139" s="427" t="s">
        <v>10179</v>
      </c>
      <c r="B2139" s="423"/>
      <c r="C2139" s="423" t="s">
        <v>249</v>
      </c>
      <c r="D2139" s="423" t="s">
        <v>17151</v>
      </c>
      <c r="E2139" s="427"/>
      <c r="F2139" s="427" t="s">
        <v>10178</v>
      </c>
      <c r="G2139" s="423" t="s">
        <v>17152</v>
      </c>
      <c r="H2139" s="467" t="s">
        <v>8559</v>
      </c>
      <c r="I2139" s="427">
        <v>33</v>
      </c>
      <c r="J2139" s="423">
        <v>14</v>
      </c>
      <c r="K2139" s="423">
        <v>5</v>
      </c>
      <c r="L2139" s="447">
        <v>1.3571428571428601</v>
      </c>
      <c r="M2139" s="427">
        <v>1</v>
      </c>
      <c r="N2139" s="423">
        <v>0</v>
      </c>
      <c r="O2139" s="423">
        <v>0</v>
      </c>
      <c r="P2139" s="447">
        <v>0</v>
      </c>
    </row>
    <row r="2140" spans="1:16" s="63" customFormat="1" ht="12" x14ac:dyDescent="0.2">
      <c r="A2140" s="427" t="s">
        <v>10177</v>
      </c>
      <c r="B2140" s="423"/>
      <c r="C2140" s="423" t="s">
        <v>371</v>
      </c>
      <c r="D2140" s="423"/>
      <c r="E2140" s="427"/>
      <c r="F2140" s="427" t="s">
        <v>10176</v>
      </c>
      <c r="G2140" s="423"/>
      <c r="H2140" s="467" t="s">
        <v>8389</v>
      </c>
      <c r="I2140" s="427">
        <v>0</v>
      </c>
      <c r="J2140" s="423">
        <v>0</v>
      </c>
      <c r="K2140" s="423">
        <v>0</v>
      </c>
      <c r="L2140" s="447">
        <v>0</v>
      </c>
      <c r="M2140" s="427">
        <v>0</v>
      </c>
      <c r="N2140" s="423">
        <v>0</v>
      </c>
      <c r="O2140" s="423">
        <v>0</v>
      </c>
      <c r="P2140" s="447">
        <v>0</v>
      </c>
    </row>
    <row r="2141" spans="1:16" s="63" customFormat="1" ht="12" x14ac:dyDescent="0.2">
      <c r="A2141" s="427" t="s">
        <v>10175</v>
      </c>
      <c r="B2141" s="423"/>
      <c r="C2141" s="423" t="s">
        <v>371</v>
      </c>
      <c r="D2141" s="423" t="s">
        <v>10174</v>
      </c>
      <c r="E2141" s="427"/>
      <c r="F2141" s="427" t="s">
        <v>18030</v>
      </c>
      <c r="G2141" s="423" t="s">
        <v>18230</v>
      </c>
      <c r="H2141" s="467"/>
      <c r="I2141" s="427">
        <v>0</v>
      </c>
      <c r="J2141" s="423">
        <v>0</v>
      </c>
      <c r="K2141" s="423">
        <v>0</v>
      </c>
      <c r="L2141" s="447">
        <v>0</v>
      </c>
      <c r="M2141" s="427">
        <v>0</v>
      </c>
      <c r="N2141" s="423">
        <v>0</v>
      </c>
      <c r="O2141" s="423">
        <v>0</v>
      </c>
      <c r="P2141" s="447">
        <v>0</v>
      </c>
    </row>
    <row r="2142" spans="1:16" s="63" customFormat="1" ht="12" x14ac:dyDescent="0.2">
      <c r="A2142" s="427" t="s">
        <v>10173</v>
      </c>
      <c r="B2142" s="423"/>
      <c r="C2142" s="423" t="s">
        <v>251</v>
      </c>
      <c r="D2142" s="423" t="s">
        <v>18424</v>
      </c>
      <c r="E2142" s="427"/>
      <c r="F2142" s="427" t="s">
        <v>10172</v>
      </c>
      <c r="G2142" s="423" t="s">
        <v>17062</v>
      </c>
      <c r="H2142" s="467" t="s">
        <v>8559</v>
      </c>
      <c r="I2142" s="427">
        <v>782</v>
      </c>
      <c r="J2142" s="423">
        <v>465</v>
      </c>
      <c r="K2142" s="423">
        <v>314</v>
      </c>
      <c r="L2142" s="447">
        <v>0.68172043010752703</v>
      </c>
      <c r="M2142" s="427">
        <v>657</v>
      </c>
      <c r="N2142" s="423">
        <v>485</v>
      </c>
      <c r="O2142" s="423">
        <v>358</v>
      </c>
      <c r="P2142" s="447">
        <v>0.35463917525773198</v>
      </c>
    </row>
    <row r="2143" spans="1:16" s="63" customFormat="1" ht="12" x14ac:dyDescent="0.2">
      <c r="A2143" s="427" t="s">
        <v>10171</v>
      </c>
      <c r="B2143" s="423"/>
      <c r="C2143" s="423" t="s">
        <v>371</v>
      </c>
      <c r="D2143" s="423" t="s">
        <v>21887</v>
      </c>
      <c r="E2143" s="427"/>
      <c r="F2143" s="427" t="s">
        <v>10170</v>
      </c>
      <c r="G2143" s="423" t="s">
        <v>21888</v>
      </c>
      <c r="H2143" s="467" t="s">
        <v>8559</v>
      </c>
      <c r="I2143" s="427">
        <v>490</v>
      </c>
      <c r="J2143" s="423">
        <v>324</v>
      </c>
      <c r="K2143" s="423">
        <v>324</v>
      </c>
      <c r="L2143" s="447">
        <v>0.51234567901234596</v>
      </c>
      <c r="M2143" s="427">
        <v>398</v>
      </c>
      <c r="N2143" s="423">
        <v>523</v>
      </c>
      <c r="O2143" s="423">
        <v>300</v>
      </c>
      <c r="P2143" s="447">
        <v>-0.23900573613766701</v>
      </c>
    </row>
    <row r="2144" spans="1:16" s="63" customFormat="1" ht="12" x14ac:dyDescent="0.2">
      <c r="A2144" s="427" t="s">
        <v>10169</v>
      </c>
      <c r="B2144" s="423"/>
      <c r="C2144" s="423" t="s">
        <v>251</v>
      </c>
      <c r="D2144" s="423" t="s">
        <v>20684</v>
      </c>
      <c r="E2144" s="427"/>
      <c r="F2144" s="427" t="s">
        <v>10167</v>
      </c>
      <c r="G2144" s="423" t="s">
        <v>20685</v>
      </c>
      <c r="H2144" s="467" t="s">
        <v>8559</v>
      </c>
      <c r="I2144" s="427">
        <v>8</v>
      </c>
      <c r="J2144" s="423">
        <v>18</v>
      </c>
      <c r="K2144" s="423">
        <v>3</v>
      </c>
      <c r="L2144" s="447">
        <v>-0.55555555555555602</v>
      </c>
      <c r="M2144" s="427">
        <v>403</v>
      </c>
      <c r="N2144" s="423">
        <v>275</v>
      </c>
      <c r="O2144" s="423">
        <v>195</v>
      </c>
      <c r="P2144" s="447">
        <v>0.46545454545454601</v>
      </c>
    </row>
    <row r="2145" spans="1:16" s="63" customFormat="1" ht="12" x14ac:dyDescent="0.2">
      <c r="A2145" s="427" t="s">
        <v>10166</v>
      </c>
      <c r="B2145" s="423"/>
      <c r="C2145" s="423" t="s">
        <v>371</v>
      </c>
      <c r="D2145" s="423" t="s">
        <v>17682</v>
      </c>
      <c r="E2145" s="427"/>
      <c r="F2145" s="427" t="s">
        <v>10165</v>
      </c>
      <c r="G2145" s="423" t="s">
        <v>18175</v>
      </c>
      <c r="H2145" s="467" t="s">
        <v>8559</v>
      </c>
      <c r="I2145" s="427">
        <v>4331</v>
      </c>
      <c r="J2145" s="423">
        <v>4477</v>
      </c>
      <c r="K2145" s="423">
        <v>3091</v>
      </c>
      <c r="L2145" s="447">
        <v>-3.2611123520214398E-2</v>
      </c>
      <c r="M2145" s="427">
        <v>179</v>
      </c>
      <c r="N2145" s="423">
        <v>139</v>
      </c>
      <c r="O2145" s="423">
        <v>59</v>
      </c>
      <c r="P2145" s="447">
        <v>0.28776978417266202</v>
      </c>
    </row>
    <row r="2146" spans="1:16" s="63" customFormat="1" ht="12" x14ac:dyDescent="0.2">
      <c r="A2146" s="427" t="s">
        <v>10164</v>
      </c>
      <c r="B2146" s="423"/>
      <c r="C2146" s="423" t="s">
        <v>249</v>
      </c>
      <c r="D2146" s="423" t="s">
        <v>21889</v>
      </c>
      <c r="E2146" s="427"/>
      <c r="F2146" s="427" t="s">
        <v>10163</v>
      </c>
      <c r="G2146" s="423" t="s">
        <v>19378</v>
      </c>
      <c r="H2146" s="467" t="s">
        <v>8559</v>
      </c>
      <c r="I2146" s="427">
        <v>62</v>
      </c>
      <c r="J2146" s="423">
        <v>60</v>
      </c>
      <c r="K2146" s="423">
        <v>80</v>
      </c>
      <c r="L2146" s="447">
        <v>3.3333333333333402E-2</v>
      </c>
      <c r="M2146" s="427">
        <v>78</v>
      </c>
      <c r="N2146" s="423">
        <v>77</v>
      </c>
      <c r="O2146" s="423">
        <v>73</v>
      </c>
      <c r="P2146" s="447">
        <v>1.2987012987012899E-2</v>
      </c>
    </row>
    <row r="2147" spans="1:16" s="63" customFormat="1" ht="12" x14ac:dyDescent="0.2">
      <c r="A2147" s="427" t="s">
        <v>10162</v>
      </c>
      <c r="B2147" s="423"/>
      <c r="C2147" s="423" t="s">
        <v>371</v>
      </c>
      <c r="D2147" s="423" t="s">
        <v>8788</v>
      </c>
      <c r="E2147" s="427"/>
      <c r="F2147" s="427" t="s">
        <v>10161</v>
      </c>
      <c r="G2147" s="423" t="s">
        <v>223</v>
      </c>
      <c r="H2147" s="467" t="s">
        <v>8559</v>
      </c>
      <c r="I2147" s="427">
        <v>0</v>
      </c>
      <c r="J2147" s="423">
        <v>0</v>
      </c>
      <c r="K2147" s="423">
        <v>0</v>
      </c>
      <c r="L2147" s="447">
        <v>0</v>
      </c>
      <c r="M2147" s="427">
        <v>183</v>
      </c>
      <c r="N2147" s="423">
        <v>11</v>
      </c>
      <c r="O2147" s="423">
        <v>10</v>
      </c>
      <c r="P2147" s="447">
        <v>15.636363636363599</v>
      </c>
    </row>
    <row r="2148" spans="1:16" s="63" customFormat="1" ht="12" x14ac:dyDescent="0.2">
      <c r="A2148" s="427" t="s">
        <v>10160</v>
      </c>
      <c r="B2148" s="423"/>
      <c r="C2148" s="423" t="s">
        <v>371</v>
      </c>
      <c r="D2148" s="423" t="s">
        <v>17683</v>
      </c>
      <c r="E2148" s="427"/>
      <c r="F2148" s="427" t="s">
        <v>10159</v>
      </c>
      <c r="G2148" s="423" t="s">
        <v>18146</v>
      </c>
      <c r="H2148" s="467" t="s">
        <v>8559</v>
      </c>
      <c r="I2148" s="427">
        <v>2192</v>
      </c>
      <c r="J2148" s="423">
        <v>2442</v>
      </c>
      <c r="K2148" s="423">
        <v>859</v>
      </c>
      <c r="L2148" s="447">
        <v>-0.102375102375102</v>
      </c>
      <c r="M2148" s="427">
        <v>57</v>
      </c>
      <c r="N2148" s="423">
        <v>57</v>
      </c>
      <c r="O2148" s="423">
        <v>8</v>
      </c>
      <c r="P2148" s="447">
        <v>0</v>
      </c>
    </row>
    <row r="2149" spans="1:16" s="63" customFormat="1" ht="12" x14ac:dyDescent="0.2">
      <c r="A2149" s="427" t="s">
        <v>10158</v>
      </c>
      <c r="B2149" s="423"/>
      <c r="C2149" s="423" t="s">
        <v>252</v>
      </c>
      <c r="D2149" s="423" t="s">
        <v>18031</v>
      </c>
      <c r="E2149" s="427"/>
      <c r="F2149" s="427" t="s">
        <v>10157</v>
      </c>
      <c r="G2149" s="423" t="s">
        <v>18231</v>
      </c>
      <c r="H2149" s="467" t="s">
        <v>8559</v>
      </c>
      <c r="I2149" s="427">
        <v>4434</v>
      </c>
      <c r="J2149" s="423">
        <v>3785</v>
      </c>
      <c r="K2149" s="423">
        <v>1962</v>
      </c>
      <c r="L2149" s="447">
        <v>0.171466314398943</v>
      </c>
      <c r="M2149" s="427">
        <v>3555</v>
      </c>
      <c r="N2149" s="423">
        <v>3044</v>
      </c>
      <c r="O2149" s="423">
        <v>1812</v>
      </c>
      <c r="P2149" s="447">
        <v>0.16787122207621599</v>
      </c>
    </row>
    <row r="2150" spans="1:16" s="63" customFormat="1" ht="12" x14ac:dyDescent="0.2">
      <c r="A2150" s="427" t="s">
        <v>10156</v>
      </c>
      <c r="B2150" s="423"/>
      <c r="C2150" s="423" t="s">
        <v>249</v>
      </c>
      <c r="D2150" s="423" t="s">
        <v>19872</v>
      </c>
      <c r="E2150" s="427"/>
      <c r="F2150" s="427" t="s">
        <v>10155</v>
      </c>
      <c r="G2150" s="423" t="s">
        <v>18178</v>
      </c>
      <c r="H2150" s="467" t="s">
        <v>8396</v>
      </c>
      <c r="I2150" s="427">
        <v>0</v>
      </c>
      <c r="J2150" s="423">
        <v>0</v>
      </c>
      <c r="K2150" s="423">
        <v>0</v>
      </c>
      <c r="L2150" s="447">
        <v>0</v>
      </c>
      <c r="M2150" s="427">
        <v>25</v>
      </c>
      <c r="N2150" s="423">
        <v>26</v>
      </c>
      <c r="O2150" s="423">
        <v>53</v>
      </c>
      <c r="P2150" s="447">
        <v>-3.8461538461538401E-2</v>
      </c>
    </row>
    <row r="2151" spans="1:16" s="63" customFormat="1" ht="12" x14ac:dyDescent="0.2">
      <c r="A2151" s="427" t="s">
        <v>10154</v>
      </c>
      <c r="B2151" s="423"/>
      <c r="C2151" s="423" t="s">
        <v>371</v>
      </c>
      <c r="D2151" s="423" t="s">
        <v>17782</v>
      </c>
      <c r="E2151" s="427"/>
      <c r="F2151" s="427" t="s">
        <v>10153</v>
      </c>
      <c r="G2151" s="423" t="s">
        <v>19585</v>
      </c>
      <c r="H2151" s="467" t="s">
        <v>8396</v>
      </c>
      <c r="I2151" s="427">
        <v>0</v>
      </c>
      <c r="J2151" s="423">
        <v>0</v>
      </c>
      <c r="K2151" s="423">
        <v>0</v>
      </c>
      <c r="L2151" s="447">
        <v>0</v>
      </c>
      <c r="M2151" s="427">
        <v>3</v>
      </c>
      <c r="N2151" s="423">
        <v>4</v>
      </c>
      <c r="O2151" s="423">
        <v>4</v>
      </c>
      <c r="P2151" s="447">
        <v>-0.25</v>
      </c>
    </row>
    <row r="2152" spans="1:16" s="63" customFormat="1" ht="12" x14ac:dyDescent="0.2">
      <c r="A2152" s="427" t="s">
        <v>10152</v>
      </c>
      <c r="B2152" s="423"/>
      <c r="C2152" s="423" t="s">
        <v>371</v>
      </c>
      <c r="D2152" s="423"/>
      <c r="E2152" s="427"/>
      <c r="F2152" s="427" t="s">
        <v>10151</v>
      </c>
      <c r="G2152" s="423"/>
      <c r="H2152" s="467" t="s">
        <v>8389</v>
      </c>
      <c r="I2152" s="427">
        <v>0</v>
      </c>
      <c r="J2152" s="423">
        <v>0</v>
      </c>
      <c r="K2152" s="423">
        <v>0</v>
      </c>
      <c r="L2152" s="447">
        <v>0</v>
      </c>
      <c r="M2152" s="427">
        <v>0</v>
      </c>
      <c r="N2152" s="423">
        <v>0</v>
      </c>
      <c r="O2152" s="423">
        <v>0</v>
      </c>
      <c r="P2152" s="447">
        <v>0</v>
      </c>
    </row>
    <row r="2153" spans="1:16" s="63" customFormat="1" ht="12" x14ac:dyDescent="0.2">
      <c r="A2153" s="427" t="s">
        <v>10150</v>
      </c>
      <c r="B2153" s="423"/>
      <c r="C2153" s="423" t="s">
        <v>371</v>
      </c>
      <c r="D2153" s="423"/>
      <c r="E2153" s="427"/>
      <c r="F2153" s="427" t="s">
        <v>10149</v>
      </c>
      <c r="G2153" s="423"/>
      <c r="H2153" s="467" t="s">
        <v>8389</v>
      </c>
      <c r="I2153" s="427">
        <v>0</v>
      </c>
      <c r="J2153" s="423">
        <v>0</v>
      </c>
      <c r="K2153" s="423">
        <v>0</v>
      </c>
      <c r="L2153" s="447">
        <v>0</v>
      </c>
      <c r="M2153" s="427">
        <v>0</v>
      </c>
      <c r="N2153" s="423">
        <v>0</v>
      </c>
      <c r="O2153" s="423">
        <v>0</v>
      </c>
      <c r="P2153" s="447">
        <v>0</v>
      </c>
    </row>
    <row r="2154" spans="1:16" s="63" customFormat="1" ht="12" x14ac:dyDescent="0.2">
      <c r="A2154" s="427" t="s">
        <v>10148</v>
      </c>
      <c r="B2154" s="423"/>
      <c r="C2154" s="423" t="s">
        <v>253</v>
      </c>
      <c r="D2154" s="423"/>
      <c r="E2154" s="427"/>
      <c r="F2154" s="427" t="s">
        <v>10147</v>
      </c>
      <c r="G2154" s="423"/>
      <c r="H2154" s="467" t="s">
        <v>8389</v>
      </c>
      <c r="I2154" s="427">
        <v>0</v>
      </c>
      <c r="J2154" s="423">
        <v>0</v>
      </c>
      <c r="K2154" s="423">
        <v>0</v>
      </c>
      <c r="L2154" s="447">
        <v>0</v>
      </c>
      <c r="M2154" s="427">
        <v>0</v>
      </c>
      <c r="N2154" s="423">
        <v>0</v>
      </c>
      <c r="O2154" s="423">
        <v>0</v>
      </c>
      <c r="P2154" s="447">
        <v>0</v>
      </c>
    </row>
    <row r="2155" spans="1:16" s="63" customFormat="1" ht="12" x14ac:dyDescent="0.2">
      <c r="A2155" s="427" t="s">
        <v>10145</v>
      </c>
      <c r="B2155" s="423"/>
      <c r="C2155" s="423" t="s">
        <v>259</v>
      </c>
      <c r="D2155" s="423"/>
      <c r="E2155" s="427"/>
      <c r="F2155" s="427" t="s">
        <v>10144</v>
      </c>
      <c r="G2155" s="423"/>
      <c r="H2155" s="467" t="s">
        <v>8559</v>
      </c>
      <c r="I2155" s="427">
        <v>0</v>
      </c>
      <c r="J2155" s="423">
        <v>0</v>
      </c>
      <c r="K2155" s="423">
        <v>0</v>
      </c>
      <c r="L2155" s="447">
        <v>0</v>
      </c>
      <c r="M2155" s="427">
        <v>0</v>
      </c>
      <c r="N2155" s="423">
        <v>0</v>
      </c>
      <c r="O2155" s="423">
        <v>0</v>
      </c>
      <c r="P2155" s="447">
        <v>0</v>
      </c>
    </row>
    <row r="2156" spans="1:16" s="63" customFormat="1" ht="12" x14ac:dyDescent="0.2">
      <c r="A2156" s="427" t="s">
        <v>10143</v>
      </c>
      <c r="B2156" s="423"/>
      <c r="C2156" s="423" t="s">
        <v>262</v>
      </c>
      <c r="D2156" s="423" t="s">
        <v>8741</v>
      </c>
      <c r="E2156" s="427"/>
      <c r="F2156" s="427" t="s">
        <v>10142</v>
      </c>
      <c r="G2156" s="423" t="s">
        <v>213</v>
      </c>
      <c r="H2156" s="467" t="s">
        <v>8396</v>
      </c>
      <c r="I2156" s="427">
        <v>0</v>
      </c>
      <c r="J2156" s="423">
        <v>0</v>
      </c>
      <c r="K2156" s="423">
        <v>0</v>
      </c>
      <c r="L2156" s="447">
        <v>0</v>
      </c>
      <c r="M2156" s="427">
        <v>20</v>
      </c>
      <c r="N2156" s="423">
        <v>61</v>
      </c>
      <c r="O2156" s="423">
        <v>40</v>
      </c>
      <c r="P2156" s="447">
        <v>-0.67213114754098402</v>
      </c>
    </row>
    <row r="2157" spans="1:16" s="63" customFormat="1" ht="12" x14ac:dyDescent="0.2">
      <c r="A2157" s="427" t="s">
        <v>13039</v>
      </c>
      <c r="B2157" s="423" t="s">
        <v>9231</v>
      </c>
      <c r="C2157" s="423" t="s">
        <v>14925</v>
      </c>
      <c r="D2157" s="423" t="s">
        <v>20686</v>
      </c>
      <c r="E2157" s="427" t="s">
        <v>13038</v>
      </c>
      <c r="F2157" s="427"/>
      <c r="G2157" s="423" t="s">
        <v>20687</v>
      </c>
      <c r="H2157" s="467" t="s">
        <v>8559</v>
      </c>
      <c r="I2157" s="427">
        <v>9571</v>
      </c>
      <c r="J2157" s="423">
        <v>7687</v>
      </c>
      <c r="K2157" s="423">
        <v>7492</v>
      </c>
      <c r="L2157" s="447">
        <v>0.245089111486926</v>
      </c>
      <c r="M2157" s="427">
        <v>5627</v>
      </c>
      <c r="N2157" s="423">
        <v>4876</v>
      </c>
      <c r="O2157" s="423">
        <v>2358</v>
      </c>
      <c r="P2157" s="447">
        <v>0.154019688269073</v>
      </c>
    </row>
    <row r="2158" spans="1:16" s="63" customFormat="1" ht="12" x14ac:dyDescent="0.2">
      <c r="A2158" s="427" t="s">
        <v>14522</v>
      </c>
      <c r="B2158" s="423" t="s">
        <v>13099</v>
      </c>
      <c r="C2158" s="423" t="s">
        <v>14925</v>
      </c>
      <c r="D2158" s="423" t="s">
        <v>20242</v>
      </c>
      <c r="E2158" s="427" t="s">
        <v>14521</v>
      </c>
      <c r="F2158" s="427"/>
      <c r="G2158" s="423" t="s">
        <v>20243</v>
      </c>
      <c r="H2158" s="467" t="s">
        <v>8559</v>
      </c>
      <c r="I2158" s="427">
        <v>6445</v>
      </c>
      <c r="J2158" s="423">
        <v>3688</v>
      </c>
      <c r="K2158" s="423">
        <v>3083</v>
      </c>
      <c r="L2158" s="447">
        <v>0.74755965292841697</v>
      </c>
      <c r="M2158" s="427">
        <v>4357</v>
      </c>
      <c r="N2158" s="423">
        <v>3495</v>
      </c>
      <c r="O2158" s="423">
        <v>3038</v>
      </c>
      <c r="P2158" s="447">
        <v>0.24663805436337599</v>
      </c>
    </row>
    <row r="2159" spans="1:16" s="63" customFormat="1" ht="12" x14ac:dyDescent="0.2">
      <c r="A2159" s="427" t="s">
        <v>10141</v>
      </c>
      <c r="B2159" s="423"/>
      <c r="C2159" s="423" t="s">
        <v>14925</v>
      </c>
      <c r="D2159" s="423" t="s">
        <v>18905</v>
      </c>
      <c r="E2159" s="427"/>
      <c r="F2159" s="427" t="s">
        <v>10140</v>
      </c>
      <c r="G2159" s="423" t="s">
        <v>18190</v>
      </c>
      <c r="H2159" s="467" t="s">
        <v>8559</v>
      </c>
      <c r="I2159" s="427">
        <v>5</v>
      </c>
      <c r="J2159" s="423">
        <v>0</v>
      </c>
      <c r="K2159" s="423">
        <v>0</v>
      </c>
      <c r="L2159" s="447">
        <v>0</v>
      </c>
      <c r="M2159" s="427">
        <v>15</v>
      </c>
      <c r="N2159" s="423">
        <v>23</v>
      </c>
      <c r="O2159" s="423">
        <v>13</v>
      </c>
      <c r="P2159" s="447">
        <v>-0.34782608695652201</v>
      </c>
    </row>
    <row r="2160" spans="1:16" s="63" customFormat="1" ht="12" x14ac:dyDescent="0.2">
      <c r="A2160" s="427" t="s">
        <v>13037</v>
      </c>
      <c r="B2160" s="423"/>
      <c r="C2160" s="423" t="s">
        <v>14925</v>
      </c>
      <c r="D2160" s="423" t="s">
        <v>19586</v>
      </c>
      <c r="E2160" s="427"/>
      <c r="F2160" s="427" t="s">
        <v>13036</v>
      </c>
      <c r="G2160" s="423" t="s">
        <v>18244</v>
      </c>
      <c r="H2160" s="467" t="s">
        <v>8559</v>
      </c>
      <c r="I2160" s="427">
        <v>111</v>
      </c>
      <c r="J2160" s="423">
        <v>135</v>
      </c>
      <c r="K2160" s="423">
        <v>208</v>
      </c>
      <c r="L2160" s="447">
        <v>-0.17777777777777801</v>
      </c>
      <c r="M2160" s="427">
        <v>39</v>
      </c>
      <c r="N2160" s="423">
        <v>40</v>
      </c>
      <c r="O2160" s="423">
        <v>11</v>
      </c>
      <c r="P2160" s="447">
        <v>-2.5000000000000001E-2</v>
      </c>
    </row>
    <row r="2161" spans="1:16" s="63" customFormat="1" ht="12" x14ac:dyDescent="0.2">
      <c r="A2161" s="427" t="s">
        <v>14842</v>
      </c>
      <c r="B2161" s="423" t="s">
        <v>10397</v>
      </c>
      <c r="C2161" s="423" t="s">
        <v>251</v>
      </c>
      <c r="D2161" s="423" t="s">
        <v>14841</v>
      </c>
      <c r="E2161" s="427" t="s">
        <v>14840</v>
      </c>
      <c r="F2161" s="427"/>
      <c r="G2161" s="423" t="s">
        <v>18232</v>
      </c>
      <c r="H2161" s="467" t="s">
        <v>8559</v>
      </c>
      <c r="I2161" s="427">
        <v>0</v>
      </c>
      <c r="J2161" s="423">
        <v>0</v>
      </c>
      <c r="K2161" s="423">
        <v>0</v>
      </c>
      <c r="L2161" s="447">
        <v>0</v>
      </c>
      <c r="M2161" s="427">
        <v>26</v>
      </c>
      <c r="N2161" s="423">
        <v>53</v>
      </c>
      <c r="O2161" s="423">
        <v>13</v>
      </c>
      <c r="P2161" s="447">
        <v>-0.50943396226415105</v>
      </c>
    </row>
    <row r="2162" spans="1:16" s="63" customFormat="1" ht="12" x14ac:dyDescent="0.2">
      <c r="A2162" s="427" t="s">
        <v>14095</v>
      </c>
      <c r="B2162" s="423"/>
      <c r="C2162" s="423" t="s">
        <v>14925</v>
      </c>
      <c r="D2162" s="423" t="s">
        <v>21890</v>
      </c>
      <c r="E2162" s="427"/>
      <c r="F2162" s="427" t="s">
        <v>14094</v>
      </c>
      <c r="G2162" s="423" t="s">
        <v>21891</v>
      </c>
      <c r="H2162" s="467" t="s">
        <v>8559</v>
      </c>
      <c r="I2162" s="427">
        <v>34157</v>
      </c>
      <c r="J2162" s="423">
        <v>23425</v>
      </c>
      <c r="K2162" s="423">
        <v>14310</v>
      </c>
      <c r="L2162" s="447">
        <v>0.458143009605123</v>
      </c>
      <c r="M2162" s="427">
        <v>9019</v>
      </c>
      <c r="N2162" s="423">
        <v>7627</v>
      </c>
      <c r="O2162" s="423">
        <v>4638</v>
      </c>
      <c r="P2162" s="447">
        <v>0.182509505703422</v>
      </c>
    </row>
    <row r="2163" spans="1:16" s="63" customFormat="1" ht="12" x14ac:dyDescent="0.2">
      <c r="A2163" s="427" t="s">
        <v>13034</v>
      </c>
      <c r="B2163" s="423" t="s">
        <v>12154</v>
      </c>
      <c r="C2163" s="423" t="s">
        <v>254</v>
      </c>
      <c r="D2163" s="423" t="s">
        <v>21285</v>
      </c>
      <c r="E2163" s="427" t="s">
        <v>13033</v>
      </c>
      <c r="F2163" s="427"/>
      <c r="G2163" s="423" t="s">
        <v>21286</v>
      </c>
      <c r="H2163" s="467" t="s">
        <v>8559</v>
      </c>
      <c r="I2163" s="427">
        <v>9618</v>
      </c>
      <c r="J2163" s="423">
        <v>7066</v>
      </c>
      <c r="K2163" s="423">
        <v>5109</v>
      </c>
      <c r="L2163" s="447">
        <v>0.361166147749788</v>
      </c>
      <c r="M2163" s="427">
        <v>2531</v>
      </c>
      <c r="N2163" s="423">
        <v>2121</v>
      </c>
      <c r="O2163" s="423">
        <v>1510</v>
      </c>
      <c r="P2163" s="447">
        <v>0.193305044790193</v>
      </c>
    </row>
    <row r="2164" spans="1:16" s="63" customFormat="1" ht="12" x14ac:dyDescent="0.2">
      <c r="A2164" s="427" t="s">
        <v>10139</v>
      </c>
      <c r="B2164" s="423"/>
      <c r="C2164" s="423" t="s">
        <v>14925</v>
      </c>
      <c r="D2164" s="423"/>
      <c r="E2164" s="427"/>
      <c r="F2164" s="427" t="s">
        <v>10138</v>
      </c>
      <c r="G2164" s="423"/>
      <c r="H2164" s="467" t="s">
        <v>8396</v>
      </c>
      <c r="I2164" s="427">
        <v>0</v>
      </c>
      <c r="J2164" s="423">
        <v>0</v>
      </c>
      <c r="K2164" s="423">
        <v>0</v>
      </c>
      <c r="L2164" s="447">
        <v>0</v>
      </c>
      <c r="M2164" s="427">
        <v>0</v>
      </c>
      <c r="N2164" s="423">
        <v>0</v>
      </c>
      <c r="O2164" s="423">
        <v>0</v>
      </c>
      <c r="P2164" s="447">
        <v>0</v>
      </c>
    </row>
    <row r="2165" spans="1:16" s="63" customFormat="1" ht="12" x14ac:dyDescent="0.2">
      <c r="A2165" s="427" t="s">
        <v>13699</v>
      </c>
      <c r="B2165" s="423" t="s">
        <v>13698</v>
      </c>
      <c r="C2165" s="423" t="s">
        <v>14925</v>
      </c>
      <c r="D2165" s="423" t="s">
        <v>21287</v>
      </c>
      <c r="E2165" s="427" t="s">
        <v>13697</v>
      </c>
      <c r="F2165" s="427"/>
      <c r="G2165" s="423" t="s">
        <v>20688</v>
      </c>
      <c r="H2165" s="467" t="s">
        <v>8559</v>
      </c>
      <c r="I2165" s="427">
        <v>3784</v>
      </c>
      <c r="J2165" s="423">
        <v>2414</v>
      </c>
      <c r="K2165" s="423">
        <v>2009</v>
      </c>
      <c r="L2165" s="447">
        <v>0.56752278376139198</v>
      </c>
      <c r="M2165" s="427">
        <v>4043</v>
      </c>
      <c r="N2165" s="423">
        <v>4126</v>
      </c>
      <c r="O2165" s="423">
        <v>2864</v>
      </c>
      <c r="P2165" s="447">
        <v>-2.01163354338342E-2</v>
      </c>
    </row>
    <row r="2166" spans="1:16" s="63" customFormat="1" ht="12" x14ac:dyDescent="0.2">
      <c r="A2166" s="427" t="s">
        <v>10137</v>
      </c>
      <c r="B2166" s="423"/>
      <c r="C2166" s="423" t="s">
        <v>252</v>
      </c>
      <c r="D2166" s="423" t="s">
        <v>18906</v>
      </c>
      <c r="E2166" s="427"/>
      <c r="F2166" s="427" t="s">
        <v>10136</v>
      </c>
      <c r="G2166" s="423" t="s">
        <v>19181</v>
      </c>
      <c r="H2166" s="467" t="s">
        <v>8559</v>
      </c>
      <c r="I2166" s="427">
        <v>1658</v>
      </c>
      <c r="J2166" s="423">
        <v>1538</v>
      </c>
      <c r="K2166" s="423">
        <v>812</v>
      </c>
      <c r="L2166" s="447">
        <v>7.8023407022106597E-2</v>
      </c>
      <c r="M2166" s="427">
        <v>7925</v>
      </c>
      <c r="N2166" s="423">
        <v>6794</v>
      </c>
      <c r="O2166" s="423">
        <v>5392</v>
      </c>
      <c r="P2166" s="447">
        <v>0.16647041507212301</v>
      </c>
    </row>
    <row r="2167" spans="1:16" s="63" customFormat="1" ht="12" x14ac:dyDescent="0.2">
      <c r="A2167" s="427" t="s">
        <v>10135</v>
      </c>
      <c r="B2167" s="423" t="s">
        <v>9579</v>
      </c>
      <c r="C2167" s="423" t="s">
        <v>250</v>
      </c>
      <c r="D2167" s="423" t="s">
        <v>19587</v>
      </c>
      <c r="E2167" s="427" t="s">
        <v>10134</v>
      </c>
      <c r="F2167" s="427"/>
      <c r="G2167" s="423" t="s">
        <v>19588</v>
      </c>
      <c r="H2167" s="467" t="s">
        <v>8559</v>
      </c>
      <c r="I2167" s="427">
        <v>562</v>
      </c>
      <c r="J2167" s="423">
        <v>457</v>
      </c>
      <c r="K2167" s="423">
        <v>299</v>
      </c>
      <c r="L2167" s="447">
        <v>0.22975929978118201</v>
      </c>
      <c r="M2167" s="427">
        <v>387</v>
      </c>
      <c r="N2167" s="423">
        <v>349</v>
      </c>
      <c r="O2167" s="423">
        <v>217</v>
      </c>
      <c r="P2167" s="447">
        <v>0.108882521489971</v>
      </c>
    </row>
    <row r="2168" spans="1:16" s="63" customFormat="1" ht="12" x14ac:dyDescent="0.2">
      <c r="A2168" s="427" t="s">
        <v>14397</v>
      </c>
      <c r="B2168" s="423"/>
      <c r="C2168" s="423" t="s">
        <v>254</v>
      </c>
      <c r="D2168" s="423" t="s">
        <v>21892</v>
      </c>
      <c r="E2168" s="427"/>
      <c r="F2168" s="427" t="s">
        <v>14396</v>
      </c>
      <c r="G2168" s="423" t="s">
        <v>21893</v>
      </c>
      <c r="H2168" s="467" t="s">
        <v>8559</v>
      </c>
      <c r="I2168" s="427">
        <v>21515</v>
      </c>
      <c r="J2168" s="423">
        <v>20289</v>
      </c>
      <c r="K2168" s="423">
        <v>8746</v>
      </c>
      <c r="L2168" s="447">
        <v>6.0426832273645897E-2</v>
      </c>
      <c r="M2168" s="427">
        <v>8147</v>
      </c>
      <c r="N2168" s="423">
        <v>8567</v>
      </c>
      <c r="O2168" s="423">
        <v>4365</v>
      </c>
      <c r="P2168" s="447">
        <v>-4.9025329753706097E-2</v>
      </c>
    </row>
    <row r="2169" spans="1:16" s="63" customFormat="1" ht="12" x14ac:dyDescent="0.2">
      <c r="A2169" s="427" t="s">
        <v>14294</v>
      </c>
      <c r="B2169" s="423" t="s">
        <v>12317</v>
      </c>
      <c r="C2169" s="423" t="s">
        <v>14925</v>
      </c>
      <c r="D2169" s="423" t="s">
        <v>20444</v>
      </c>
      <c r="E2169" s="427" t="s">
        <v>14293</v>
      </c>
      <c r="F2169" s="427"/>
      <c r="G2169" s="423" t="s">
        <v>20445</v>
      </c>
      <c r="H2169" s="467" t="s">
        <v>8559</v>
      </c>
      <c r="I2169" s="427">
        <v>10806</v>
      </c>
      <c r="J2169" s="423">
        <v>8078</v>
      </c>
      <c r="K2169" s="423">
        <v>8051</v>
      </c>
      <c r="L2169" s="447">
        <v>0.33770735330527402</v>
      </c>
      <c r="M2169" s="427">
        <v>5994</v>
      </c>
      <c r="N2169" s="423">
        <v>5524</v>
      </c>
      <c r="O2169" s="423">
        <v>4071</v>
      </c>
      <c r="P2169" s="447">
        <v>8.50832729905866E-2</v>
      </c>
    </row>
    <row r="2170" spans="1:16" s="63" customFormat="1" ht="12" x14ac:dyDescent="0.2">
      <c r="A2170" s="427" t="s">
        <v>18264</v>
      </c>
      <c r="B2170" s="423"/>
      <c r="C2170" s="423" t="s">
        <v>14925</v>
      </c>
      <c r="D2170" s="423" t="s">
        <v>12253</v>
      </c>
      <c r="E2170" s="427" t="s">
        <v>17684</v>
      </c>
      <c r="F2170" s="427"/>
      <c r="G2170" s="423" t="s">
        <v>9183</v>
      </c>
      <c r="H2170" s="467" t="s">
        <v>8559</v>
      </c>
      <c r="I2170" s="427">
        <v>269</v>
      </c>
      <c r="J2170" s="423">
        <v>364</v>
      </c>
      <c r="K2170" s="423">
        <v>0</v>
      </c>
      <c r="L2170" s="447">
        <v>-0.26098901098901101</v>
      </c>
      <c r="M2170" s="427">
        <v>2</v>
      </c>
      <c r="N2170" s="423">
        <v>4</v>
      </c>
      <c r="O2170" s="423">
        <v>0</v>
      </c>
      <c r="P2170" s="447">
        <v>-0.5</v>
      </c>
    </row>
    <row r="2171" spans="1:16" s="63" customFormat="1" ht="12" x14ac:dyDescent="0.2">
      <c r="A2171" s="427" t="s">
        <v>14144</v>
      </c>
      <c r="B2171" s="423" t="s">
        <v>9863</v>
      </c>
      <c r="C2171" s="423" t="s">
        <v>251</v>
      </c>
      <c r="D2171" s="423" t="s">
        <v>21894</v>
      </c>
      <c r="E2171" s="427" t="s">
        <v>14143</v>
      </c>
      <c r="F2171" s="427"/>
      <c r="G2171" s="423" t="s">
        <v>21895</v>
      </c>
      <c r="H2171" s="467" t="s">
        <v>8559</v>
      </c>
      <c r="I2171" s="427">
        <v>56538</v>
      </c>
      <c r="J2171" s="423">
        <v>43952</v>
      </c>
      <c r="K2171" s="423">
        <v>39411</v>
      </c>
      <c r="L2171" s="447">
        <v>0.286357844921733</v>
      </c>
      <c r="M2171" s="427">
        <v>33075</v>
      </c>
      <c r="N2171" s="423">
        <v>30700</v>
      </c>
      <c r="O2171" s="423">
        <v>23866</v>
      </c>
      <c r="P2171" s="447">
        <v>7.7361563517915205E-2</v>
      </c>
    </row>
    <row r="2172" spans="1:16" s="63" customFormat="1" ht="12" x14ac:dyDescent="0.2">
      <c r="A2172" s="427" t="s">
        <v>10133</v>
      </c>
      <c r="B2172" s="423" t="s">
        <v>10132</v>
      </c>
      <c r="C2172" s="423" t="s">
        <v>487</v>
      </c>
      <c r="D2172" s="423" t="s">
        <v>21896</v>
      </c>
      <c r="E2172" s="427" t="s">
        <v>10131</v>
      </c>
      <c r="F2172" s="427"/>
      <c r="G2172" s="423" t="s">
        <v>21897</v>
      </c>
      <c r="H2172" s="467" t="s">
        <v>8559</v>
      </c>
      <c r="I2172" s="427">
        <v>691</v>
      </c>
      <c r="J2172" s="423">
        <v>7491</v>
      </c>
      <c r="K2172" s="423">
        <v>7637</v>
      </c>
      <c r="L2172" s="447">
        <v>-0.90775597383526896</v>
      </c>
      <c r="M2172" s="427">
        <v>1239</v>
      </c>
      <c r="N2172" s="423">
        <v>1305</v>
      </c>
      <c r="O2172" s="423">
        <v>964</v>
      </c>
      <c r="P2172" s="447">
        <v>-5.0574712643678202E-2</v>
      </c>
    </row>
    <row r="2173" spans="1:16" s="63" customFormat="1" ht="12" x14ac:dyDescent="0.2">
      <c r="A2173" s="427" t="s">
        <v>10130</v>
      </c>
      <c r="B2173" s="423" t="s">
        <v>10126</v>
      </c>
      <c r="C2173" s="423" t="s">
        <v>254</v>
      </c>
      <c r="D2173" s="423" t="s">
        <v>20689</v>
      </c>
      <c r="E2173" s="427" t="s">
        <v>10128</v>
      </c>
      <c r="F2173" s="427"/>
      <c r="G2173" s="423" t="s">
        <v>19196</v>
      </c>
      <c r="H2173" s="467" t="s">
        <v>8559</v>
      </c>
      <c r="I2173" s="427">
        <v>193</v>
      </c>
      <c r="J2173" s="423">
        <v>205</v>
      </c>
      <c r="K2173" s="423">
        <v>138</v>
      </c>
      <c r="L2173" s="447">
        <v>-5.8536585365853697E-2</v>
      </c>
      <c r="M2173" s="427">
        <v>207</v>
      </c>
      <c r="N2173" s="423">
        <v>202</v>
      </c>
      <c r="O2173" s="423">
        <v>144</v>
      </c>
      <c r="P2173" s="447">
        <v>2.4752475247524799E-2</v>
      </c>
    </row>
    <row r="2174" spans="1:16" s="63" customFormat="1" ht="12" x14ac:dyDescent="0.2">
      <c r="A2174" s="427" t="s">
        <v>13633</v>
      </c>
      <c r="B2174" s="423" t="s">
        <v>13632</v>
      </c>
      <c r="C2174" s="423" t="s">
        <v>14925</v>
      </c>
      <c r="D2174" s="423" t="s">
        <v>20446</v>
      </c>
      <c r="E2174" s="427" t="s">
        <v>13631</v>
      </c>
      <c r="F2174" s="427"/>
      <c r="G2174" s="423" t="s">
        <v>20447</v>
      </c>
      <c r="H2174" s="467" t="s">
        <v>8559</v>
      </c>
      <c r="I2174" s="427">
        <v>6394</v>
      </c>
      <c r="J2174" s="423">
        <v>2718</v>
      </c>
      <c r="K2174" s="423">
        <v>2420</v>
      </c>
      <c r="L2174" s="447">
        <v>1.3524650478292899</v>
      </c>
      <c r="M2174" s="427">
        <v>1410</v>
      </c>
      <c r="N2174" s="423">
        <v>1329</v>
      </c>
      <c r="O2174" s="423">
        <v>976</v>
      </c>
      <c r="P2174" s="447">
        <v>6.0948081264108299E-2</v>
      </c>
    </row>
    <row r="2175" spans="1:16" s="63" customFormat="1" ht="12" x14ac:dyDescent="0.2">
      <c r="A2175" s="427" t="s">
        <v>13438</v>
      </c>
      <c r="B2175" s="423" t="s">
        <v>12315</v>
      </c>
      <c r="C2175" s="423" t="s">
        <v>14925</v>
      </c>
      <c r="D2175" s="423" t="s">
        <v>19873</v>
      </c>
      <c r="E2175" s="427" t="s">
        <v>13437</v>
      </c>
      <c r="F2175" s="427"/>
      <c r="G2175" s="423" t="s">
        <v>19589</v>
      </c>
      <c r="H2175" s="467" t="s">
        <v>8559</v>
      </c>
      <c r="I2175" s="427">
        <v>17</v>
      </c>
      <c r="J2175" s="423">
        <v>19</v>
      </c>
      <c r="K2175" s="423">
        <v>31</v>
      </c>
      <c r="L2175" s="447">
        <v>-0.105263157894737</v>
      </c>
      <c r="M2175" s="427">
        <v>377</v>
      </c>
      <c r="N2175" s="423">
        <v>441</v>
      </c>
      <c r="O2175" s="423">
        <v>328</v>
      </c>
      <c r="P2175" s="447">
        <v>-0.14512471655328801</v>
      </c>
    </row>
    <row r="2176" spans="1:16" s="63" customFormat="1" ht="12" x14ac:dyDescent="0.2">
      <c r="A2176" s="427" t="s">
        <v>10127</v>
      </c>
      <c r="B2176" s="423" t="s">
        <v>10126</v>
      </c>
      <c r="C2176" s="423" t="s">
        <v>254</v>
      </c>
      <c r="D2176" s="423" t="s">
        <v>21288</v>
      </c>
      <c r="E2176" s="427" t="s">
        <v>10125</v>
      </c>
      <c r="F2176" s="427"/>
      <c r="G2176" s="423" t="s">
        <v>19874</v>
      </c>
      <c r="H2176" s="467" t="s">
        <v>8559</v>
      </c>
      <c r="I2176" s="427">
        <v>14979</v>
      </c>
      <c r="J2176" s="423">
        <v>10594</v>
      </c>
      <c r="K2176" s="423">
        <v>9760</v>
      </c>
      <c r="L2176" s="447">
        <v>0.41391353596375302</v>
      </c>
      <c r="M2176" s="427">
        <v>1587</v>
      </c>
      <c r="N2176" s="423">
        <v>1469</v>
      </c>
      <c r="O2176" s="423">
        <v>1266</v>
      </c>
      <c r="P2176" s="447">
        <v>8.0326752893124603E-2</v>
      </c>
    </row>
    <row r="2177" spans="1:16" s="63" customFormat="1" ht="12" x14ac:dyDescent="0.2">
      <c r="A2177" s="427" t="s">
        <v>14670</v>
      </c>
      <c r="B2177" s="423" t="s">
        <v>9556</v>
      </c>
      <c r="C2177" s="423" t="s">
        <v>371</v>
      </c>
      <c r="D2177" s="423" t="s">
        <v>21898</v>
      </c>
      <c r="E2177" s="427" t="s">
        <v>14669</v>
      </c>
      <c r="F2177" s="427"/>
      <c r="G2177" s="423" t="s">
        <v>21899</v>
      </c>
      <c r="H2177" s="467" t="s">
        <v>8559</v>
      </c>
      <c r="I2177" s="427">
        <v>7551</v>
      </c>
      <c r="J2177" s="423">
        <v>6735</v>
      </c>
      <c r="K2177" s="423">
        <v>5261</v>
      </c>
      <c r="L2177" s="447">
        <v>0.121158129175946</v>
      </c>
      <c r="M2177" s="427">
        <v>3773</v>
      </c>
      <c r="N2177" s="423">
        <v>3733</v>
      </c>
      <c r="O2177" s="423">
        <v>2873</v>
      </c>
      <c r="P2177" s="447">
        <v>1.071524243236E-2</v>
      </c>
    </row>
    <row r="2178" spans="1:16" s="63" customFormat="1" ht="12" x14ac:dyDescent="0.2">
      <c r="A2178" s="427" t="s">
        <v>10124</v>
      </c>
      <c r="B2178" s="423" t="s">
        <v>9645</v>
      </c>
      <c r="C2178" s="423" t="s">
        <v>371</v>
      </c>
      <c r="D2178" s="423" t="s">
        <v>18425</v>
      </c>
      <c r="E2178" s="427" t="s">
        <v>10123</v>
      </c>
      <c r="F2178" s="427"/>
      <c r="G2178" s="423" t="s">
        <v>18426</v>
      </c>
      <c r="H2178" s="467" t="s">
        <v>8559</v>
      </c>
      <c r="I2178" s="427">
        <v>22</v>
      </c>
      <c r="J2178" s="423">
        <v>14</v>
      </c>
      <c r="K2178" s="423">
        <v>27</v>
      </c>
      <c r="L2178" s="447">
        <v>0.57142857142857095</v>
      </c>
      <c r="M2178" s="427">
        <v>560</v>
      </c>
      <c r="N2178" s="423">
        <v>485</v>
      </c>
      <c r="O2178" s="423">
        <v>412</v>
      </c>
      <c r="P2178" s="447">
        <v>0.15463917525773199</v>
      </c>
    </row>
    <row r="2179" spans="1:16" s="63" customFormat="1" ht="12" x14ac:dyDescent="0.2">
      <c r="A2179" s="427" t="s">
        <v>10122</v>
      </c>
      <c r="B2179" s="423"/>
      <c r="C2179" s="423" t="s">
        <v>252</v>
      </c>
      <c r="D2179" s="423" t="s">
        <v>21900</v>
      </c>
      <c r="E2179" s="427"/>
      <c r="F2179" s="427" t="s">
        <v>10121</v>
      </c>
      <c r="G2179" s="423" t="s">
        <v>20315</v>
      </c>
      <c r="H2179" s="467" t="s">
        <v>8559</v>
      </c>
      <c r="I2179" s="427">
        <v>10582</v>
      </c>
      <c r="J2179" s="423">
        <v>8705</v>
      </c>
      <c r="K2179" s="423">
        <v>6218</v>
      </c>
      <c r="L2179" s="447">
        <v>0.215623205054566</v>
      </c>
      <c r="M2179" s="427">
        <v>23474</v>
      </c>
      <c r="N2179" s="423">
        <v>22462</v>
      </c>
      <c r="O2179" s="423">
        <v>15184</v>
      </c>
      <c r="P2179" s="447">
        <v>4.5053868756121503E-2</v>
      </c>
    </row>
    <row r="2180" spans="1:16" s="63" customFormat="1" ht="12" x14ac:dyDescent="0.2">
      <c r="A2180" s="427" t="s">
        <v>18304</v>
      </c>
      <c r="B2180" s="423"/>
      <c r="C2180" s="423" t="s">
        <v>253</v>
      </c>
      <c r="D2180" s="423" t="s">
        <v>20690</v>
      </c>
      <c r="E2180" s="427" t="s">
        <v>17686</v>
      </c>
      <c r="F2180" s="427"/>
      <c r="G2180" s="423" t="s">
        <v>17685</v>
      </c>
      <c r="H2180" s="467" t="s">
        <v>8559</v>
      </c>
      <c r="I2180" s="427">
        <v>41763</v>
      </c>
      <c r="J2180" s="423">
        <v>8729</v>
      </c>
      <c r="K2180" s="423">
        <v>6862</v>
      </c>
      <c r="L2180" s="447">
        <v>3.7843968381257902</v>
      </c>
      <c r="M2180" s="427">
        <v>156</v>
      </c>
      <c r="N2180" s="423">
        <v>81</v>
      </c>
      <c r="O2180" s="423">
        <v>12</v>
      </c>
      <c r="P2180" s="447">
        <v>0.92592592592592604</v>
      </c>
    </row>
    <row r="2181" spans="1:16" s="63" customFormat="1" ht="12" x14ac:dyDescent="0.2">
      <c r="A2181" s="427" t="s">
        <v>18305</v>
      </c>
      <c r="B2181" s="423"/>
      <c r="C2181" s="423" t="s">
        <v>253</v>
      </c>
      <c r="D2181" s="423" t="s">
        <v>20691</v>
      </c>
      <c r="E2181" s="427" t="s">
        <v>17741</v>
      </c>
      <c r="F2181" s="427"/>
      <c r="G2181" s="423" t="s">
        <v>17685</v>
      </c>
      <c r="H2181" s="467" t="s">
        <v>8559</v>
      </c>
      <c r="I2181" s="427">
        <v>21238</v>
      </c>
      <c r="J2181" s="423">
        <v>5517</v>
      </c>
      <c r="K2181" s="423">
        <v>2911</v>
      </c>
      <c r="L2181" s="447">
        <v>2.8495559180714198</v>
      </c>
      <c r="M2181" s="427">
        <v>1150</v>
      </c>
      <c r="N2181" s="423">
        <v>264</v>
      </c>
      <c r="O2181" s="423">
        <v>123</v>
      </c>
      <c r="P2181" s="447">
        <v>3.35606060606061</v>
      </c>
    </row>
    <row r="2182" spans="1:16" s="63" customFormat="1" ht="12" x14ac:dyDescent="0.2">
      <c r="A2182" s="427" t="s">
        <v>18273</v>
      </c>
      <c r="B2182" s="423"/>
      <c r="C2182" s="423" t="s">
        <v>249</v>
      </c>
      <c r="D2182" s="423" t="s">
        <v>13745</v>
      </c>
      <c r="E2182" s="427" t="s">
        <v>17129</v>
      </c>
      <c r="F2182" s="427"/>
      <c r="G2182" s="423" t="s">
        <v>18168</v>
      </c>
      <c r="H2182" s="467" t="s">
        <v>8559</v>
      </c>
      <c r="I2182" s="427">
        <v>60</v>
      </c>
      <c r="J2182" s="423">
        <v>86</v>
      </c>
      <c r="K2182" s="423">
        <v>49</v>
      </c>
      <c r="L2182" s="447">
        <v>-0.30232558139534899</v>
      </c>
      <c r="M2182" s="427">
        <v>37</v>
      </c>
      <c r="N2182" s="423">
        <v>36</v>
      </c>
      <c r="O2182" s="423">
        <v>6</v>
      </c>
      <c r="P2182" s="447">
        <v>2.77777777777777E-2</v>
      </c>
    </row>
    <row r="2183" spans="1:16" s="63" customFormat="1" ht="12" x14ac:dyDescent="0.2">
      <c r="A2183" s="427" t="s">
        <v>20526</v>
      </c>
      <c r="B2183" s="423"/>
      <c r="C2183" s="423" t="s">
        <v>252</v>
      </c>
      <c r="D2183" s="423" t="s">
        <v>8833</v>
      </c>
      <c r="E2183" s="427" t="s">
        <v>20448</v>
      </c>
      <c r="F2183" s="427"/>
      <c r="G2183" s="423" t="s">
        <v>208</v>
      </c>
      <c r="H2183" s="467"/>
      <c r="I2183" s="427">
        <v>0</v>
      </c>
      <c r="J2183" s="423">
        <v>0</v>
      </c>
      <c r="K2183" s="423">
        <v>0</v>
      </c>
      <c r="L2183" s="447">
        <v>0</v>
      </c>
      <c r="M2183" s="427">
        <v>5</v>
      </c>
      <c r="N2183" s="423">
        <v>8</v>
      </c>
      <c r="O2183" s="423">
        <v>6</v>
      </c>
      <c r="P2183" s="447">
        <v>-0.375</v>
      </c>
    </row>
    <row r="2184" spans="1:16" s="63" customFormat="1" ht="12" x14ac:dyDescent="0.2">
      <c r="A2184" s="427" t="s">
        <v>20742</v>
      </c>
      <c r="B2184" s="423"/>
      <c r="C2184" s="423" t="s">
        <v>249</v>
      </c>
      <c r="D2184" s="423" t="s">
        <v>8778</v>
      </c>
      <c r="E2184" s="427" t="s">
        <v>20692</v>
      </c>
      <c r="F2184" s="427"/>
      <c r="G2184" s="423" t="s">
        <v>201</v>
      </c>
      <c r="H2184" s="467"/>
      <c r="I2184" s="427">
        <v>0</v>
      </c>
      <c r="J2184" s="423">
        <v>0</v>
      </c>
      <c r="K2184" s="423">
        <v>0</v>
      </c>
      <c r="L2184" s="447">
        <v>0</v>
      </c>
      <c r="M2184" s="427">
        <v>2</v>
      </c>
      <c r="N2184" s="423">
        <v>4</v>
      </c>
      <c r="O2184" s="423">
        <v>2</v>
      </c>
      <c r="P2184" s="447">
        <v>-0.5</v>
      </c>
    </row>
    <row r="2185" spans="1:16" s="63" customFormat="1" ht="12" x14ac:dyDescent="0.2">
      <c r="A2185" s="427" t="s">
        <v>18272</v>
      </c>
      <c r="B2185" s="423"/>
      <c r="C2185" s="423" t="s">
        <v>14925</v>
      </c>
      <c r="D2185" s="423" t="s">
        <v>21901</v>
      </c>
      <c r="E2185" s="427" t="s">
        <v>10120</v>
      </c>
      <c r="F2185" s="427"/>
      <c r="G2185" s="423" t="s">
        <v>21902</v>
      </c>
      <c r="H2185" s="467" t="s">
        <v>8559</v>
      </c>
      <c r="I2185" s="427">
        <v>1096</v>
      </c>
      <c r="J2185" s="423">
        <v>849</v>
      </c>
      <c r="K2185" s="423">
        <v>212</v>
      </c>
      <c r="L2185" s="447">
        <v>0.29093050647821</v>
      </c>
      <c r="M2185" s="427">
        <v>2120</v>
      </c>
      <c r="N2185" s="423">
        <v>1978</v>
      </c>
      <c r="O2185" s="423">
        <v>1451</v>
      </c>
      <c r="P2185" s="447">
        <v>7.1789686552072907E-2</v>
      </c>
    </row>
    <row r="2186" spans="1:16" s="63" customFormat="1" ht="12" x14ac:dyDescent="0.2">
      <c r="A2186" s="427" t="s">
        <v>18275</v>
      </c>
      <c r="B2186" s="423"/>
      <c r="C2186" s="423" t="s">
        <v>252</v>
      </c>
      <c r="D2186" s="423" t="s">
        <v>18907</v>
      </c>
      <c r="E2186" s="427" t="s">
        <v>17742</v>
      </c>
      <c r="F2186" s="427"/>
      <c r="G2186" s="423" t="s">
        <v>18151</v>
      </c>
      <c r="H2186" s="467" t="s">
        <v>8559</v>
      </c>
      <c r="I2186" s="427">
        <v>71</v>
      </c>
      <c r="J2186" s="423">
        <v>109</v>
      </c>
      <c r="K2186" s="423">
        <v>89</v>
      </c>
      <c r="L2186" s="447">
        <v>-0.34862385321100903</v>
      </c>
      <c r="M2186" s="427">
        <v>297</v>
      </c>
      <c r="N2186" s="423">
        <v>244</v>
      </c>
      <c r="O2186" s="423">
        <v>200</v>
      </c>
      <c r="P2186" s="447">
        <v>0.21721311475409799</v>
      </c>
    </row>
    <row r="2187" spans="1:16" s="63" customFormat="1" ht="12" x14ac:dyDescent="0.2">
      <c r="A2187" s="427" t="s">
        <v>10119</v>
      </c>
      <c r="B2187" s="423" t="s">
        <v>10118</v>
      </c>
      <c r="C2187" s="423" t="s">
        <v>14925</v>
      </c>
      <c r="D2187" s="423"/>
      <c r="E2187" s="427" t="s">
        <v>10117</v>
      </c>
      <c r="F2187" s="427"/>
      <c r="G2187" s="423"/>
      <c r="H2187" s="467" t="s">
        <v>8559</v>
      </c>
      <c r="I2187" s="427">
        <v>0</v>
      </c>
      <c r="J2187" s="423">
        <v>0</v>
      </c>
      <c r="K2187" s="423">
        <v>0</v>
      </c>
      <c r="L2187" s="447">
        <v>0</v>
      </c>
      <c r="M2187" s="427">
        <v>0</v>
      </c>
      <c r="N2187" s="423">
        <v>0</v>
      </c>
      <c r="O2187" s="423">
        <v>0</v>
      </c>
      <c r="P2187" s="447">
        <v>0</v>
      </c>
    </row>
    <row r="2188" spans="1:16" s="63" customFormat="1" ht="12" x14ac:dyDescent="0.2">
      <c r="A2188" s="427" t="s">
        <v>14013</v>
      </c>
      <c r="B2188" s="423" t="s">
        <v>9674</v>
      </c>
      <c r="C2188" s="423" t="s">
        <v>371</v>
      </c>
      <c r="D2188" s="423" t="s">
        <v>21903</v>
      </c>
      <c r="E2188" s="427" t="s">
        <v>14012</v>
      </c>
      <c r="F2188" s="427"/>
      <c r="G2188" s="423" t="s">
        <v>19260</v>
      </c>
      <c r="H2188" s="467" t="s">
        <v>8559</v>
      </c>
      <c r="I2188" s="427">
        <v>50</v>
      </c>
      <c r="J2188" s="423">
        <v>48</v>
      </c>
      <c r="K2188" s="423">
        <v>43</v>
      </c>
      <c r="L2188" s="447">
        <v>4.1666666666666699E-2</v>
      </c>
      <c r="M2188" s="427">
        <v>1842</v>
      </c>
      <c r="N2188" s="423">
        <v>1620</v>
      </c>
      <c r="O2188" s="423">
        <v>1225</v>
      </c>
      <c r="P2188" s="447">
        <v>0.13703703703703701</v>
      </c>
    </row>
    <row r="2189" spans="1:16" s="63" customFormat="1" ht="12" x14ac:dyDescent="0.2">
      <c r="A2189" s="427" t="s">
        <v>10116</v>
      </c>
      <c r="B2189" s="423" t="s">
        <v>9514</v>
      </c>
      <c r="C2189" s="423" t="s">
        <v>252</v>
      </c>
      <c r="D2189" s="423" t="s">
        <v>21904</v>
      </c>
      <c r="E2189" s="427" t="s">
        <v>10115</v>
      </c>
      <c r="F2189" s="427"/>
      <c r="G2189" s="423" t="s">
        <v>21905</v>
      </c>
      <c r="H2189" s="467" t="s">
        <v>8559</v>
      </c>
      <c r="I2189" s="427">
        <v>23960</v>
      </c>
      <c r="J2189" s="423">
        <v>20041</v>
      </c>
      <c r="K2189" s="423">
        <v>16223</v>
      </c>
      <c r="L2189" s="447">
        <v>0.195549124295195</v>
      </c>
      <c r="M2189" s="427">
        <v>15067</v>
      </c>
      <c r="N2189" s="423">
        <v>13509</v>
      </c>
      <c r="O2189" s="423">
        <v>10255</v>
      </c>
      <c r="P2189" s="447">
        <v>0.115330520393812</v>
      </c>
    </row>
    <row r="2190" spans="1:16" s="63" customFormat="1" ht="12" x14ac:dyDescent="0.2">
      <c r="A2190" s="427" t="s">
        <v>18284</v>
      </c>
      <c r="B2190" s="423"/>
      <c r="C2190" s="423" t="s">
        <v>371</v>
      </c>
      <c r="D2190" s="423" t="s">
        <v>18908</v>
      </c>
      <c r="E2190" s="427" t="s">
        <v>10114</v>
      </c>
      <c r="F2190" s="427"/>
      <c r="G2190" s="423" t="s">
        <v>18909</v>
      </c>
      <c r="H2190" s="467" t="s">
        <v>8559</v>
      </c>
      <c r="I2190" s="427">
        <v>0</v>
      </c>
      <c r="J2190" s="423">
        <v>0</v>
      </c>
      <c r="K2190" s="423">
        <v>2</v>
      </c>
      <c r="L2190" s="447">
        <v>0</v>
      </c>
      <c r="M2190" s="427">
        <v>108</v>
      </c>
      <c r="N2190" s="423">
        <v>142</v>
      </c>
      <c r="O2190" s="423">
        <v>107</v>
      </c>
      <c r="P2190" s="447">
        <v>-0.23943661971831001</v>
      </c>
    </row>
    <row r="2191" spans="1:16" s="63" customFormat="1" ht="12" x14ac:dyDescent="0.2">
      <c r="A2191" s="427" t="s">
        <v>14833</v>
      </c>
      <c r="B2191" s="423"/>
      <c r="C2191" s="423" t="s">
        <v>14925</v>
      </c>
      <c r="D2191" s="423" t="s">
        <v>20041</v>
      </c>
      <c r="E2191" s="427" t="s">
        <v>14832</v>
      </c>
      <c r="F2191" s="427"/>
      <c r="G2191" s="423" t="s">
        <v>20042</v>
      </c>
      <c r="H2191" s="467" t="s">
        <v>8559</v>
      </c>
      <c r="I2191" s="427">
        <v>156</v>
      </c>
      <c r="J2191" s="423">
        <v>124</v>
      </c>
      <c r="K2191" s="423">
        <v>87</v>
      </c>
      <c r="L2191" s="447">
        <v>0.25806451612903197</v>
      </c>
      <c r="M2191" s="427">
        <v>715</v>
      </c>
      <c r="N2191" s="423">
        <v>549</v>
      </c>
      <c r="O2191" s="423">
        <v>379</v>
      </c>
      <c r="P2191" s="447">
        <v>0.30236794171220399</v>
      </c>
    </row>
    <row r="2192" spans="1:16" s="63" customFormat="1" ht="12" x14ac:dyDescent="0.2">
      <c r="A2192" s="427" t="s">
        <v>14652</v>
      </c>
      <c r="B2192" s="423" t="s">
        <v>13654</v>
      </c>
      <c r="C2192" s="423" t="s">
        <v>14925</v>
      </c>
      <c r="D2192" s="423" t="s">
        <v>21906</v>
      </c>
      <c r="E2192" s="427" t="s">
        <v>14651</v>
      </c>
      <c r="F2192" s="427"/>
      <c r="G2192" s="423" t="s">
        <v>21907</v>
      </c>
      <c r="H2192" s="467" t="s">
        <v>8559</v>
      </c>
      <c r="I2192" s="427">
        <v>7372</v>
      </c>
      <c r="J2192" s="423">
        <v>6678</v>
      </c>
      <c r="K2192" s="423">
        <v>7107</v>
      </c>
      <c r="L2192" s="447">
        <v>0.103923330338425</v>
      </c>
      <c r="M2192" s="427">
        <v>6412</v>
      </c>
      <c r="N2192" s="423">
        <v>5832</v>
      </c>
      <c r="O2192" s="423">
        <v>4672</v>
      </c>
      <c r="P2192" s="447">
        <v>9.9451303155006804E-2</v>
      </c>
    </row>
    <row r="2193" spans="1:16" s="63" customFormat="1" ht="12" x14ac:dyDescent="0.2">
      <c r="A2193" s="427" t="s">
        <v>13032</v>
      </c>
      <c r="B2193" s="423" t="s">
        <v>13031</v>
      </c>
      <c r="C2193" s="423" t="s">
        <v>371</v>
      </c>
      <c r="D2193" s="423" t="s">
        <v>21908</v>
      </c>
      <c r="E2193" s="427" t="s">
        <v>13030</v>
      </c>
      <c r="F2193" s="427"/>
      <c r="G2193" s="423" t="s">
        <v>21289</v>
      </c>
      <c r="H2193" s="467" t="s">
        <v>8559</v>
      </c>
      <c r="I2193" s="427">
        <v>50174</v>
      </c>
      <c r="J2193" s="423">
        <v>39943</v>
      </c>
      <c r="K2193" s="423">
        <v>38267</v>
      </c>
      <c r="L2193" s="447">
        <v>0.25613999949928701</v>
      </c>
      <c r="M2193" s="427">
        <v>21712</v>
      </c>
      <c r="N2193" s="423">
        <v>19526</v>
      </c>
      <c r="O2193" s="423">
        <v>15541</v>
      </c>
      <c r="P2193" s="447">
        <v>0.111953293045171</v>
      </c>
    </row>
    <row r="2194" spans="1:16" s="63" customFormat="1" ht="12" x14ac:dyDescent="0.2">
      <c r="A2194" s="427" t="s">
        <v>10113</v>
      </c>
      <c r="B2194" s="423"/>
      <c r="C2194" s="423" t="s">
        <v>255</v>
      </c>
      <c r="D2194" s="423" t="s">
        <v>18910</v>
      </c>
      <c r="E2194" s="427"/>
      <c r="F2194" s="427" t="s">
        <v>10112</v>
      </c>
      <c r="G2194" s="423" t="s">
        <v>18151</v>
      </c>
      <c r="H2194" s="467" t="s">
        <v>8559</v>
      </c>
      <c r="I2194" s="427">
        <v>87</v>
      </c>
      <c r="J2194" s="423">
        <v>76</v>
      </c>
      <c r="K2194" s="423">
        <v>65</v>
      </c>
      <c r="L2194" s="447">
        <v>0.144736842105263</v>
      </c>
      <c r="M2194" s="427">
        <v>58</v>
      </c>
      <c r="N2194" s="423">
        <v>42</v>
      </c>
      <c r="O2194" s="423">
        <v>29</v>
      </c>
      <c r="P2194" s="447">
        <v>0.38095238095238099</v>
      </c>
    </row>
    <row r="2195" spans="1:16" s="63" customFormat="1" ht="12" x14ac:dyDescent="0.2">
      <c r="A2195" s="427" t="s">
        <v>10111</v>
      </c>
      <c r="B2195" s="423"/>
      <c r="C2195" s="423" t="s">
        <v>249</v>
      </c>
      <c r="D2195" s="423" t="s">
        <v>19590</v>
      </c>
      <c r="E2195" s="427"/>
      <c r="F2195" s="427" t="s">
        <v>10110</v>
      </c>
      <c r="G2195" s="423" t="s">
        <v>19579</v>
      </c>
      <c r="H2195" s="467" t="s">
        <v>8559</v>
      </c>
      <c r="I2195" s="427">
        <v>934</v>
      </c>
      <c r="J2195" s="423">
        <v>1076</v>
      </c>
      <c r="K2195" s="423">
        <v>855</v>
      </c>
      <c r="L2195" s="447">
        <v>-0.131970260223048</v>
      </c>
      <c r="M2195" s="427">
        <v>374</v>
      </c>
      <c r="N2195" s="423">
        <v>335</v>
      </c>
      <c r="O2195" s="423">
        <v>283</v>
      </c>
      <c r="P2195" s="447">
        <v>0.11641791044776099</v>
      </c>
    </row>
    <row r="2196" spans="1:16" s="63" customFormat="1" ht="12" x14ac:dyDescent="0.2">
      <c r="A2196" s="427" t="s">
        <v>14488</v>
      </c>
      <c r="B2196" s="423"/>
      <c r="C2196" s="423" t="s">
        <v>372</v>
      </c>
      <c r="D2196" s="423" t="s">
        <v>21290</v>
      </c>
      <c r="E2196" s="427"/>
      <c r="F2196" s="427" t="s">
        <v>14487</v>
      </c>
      <c r="G2196" s="423" t="s">
        <v>18154</v>
      </c>
      <c r="H2196" s="467" t="s">
        <v>8559</v>
      </c>
      <c r="I2196" s="427">
        <v>804</v>
      </c>
      <c r="J2196" s="423">
        <v>719</v>
      </c>
      <c r="K2196" s="423">
        <v>636</v>
      </c>
      <c r="L2196" s="447">
        <v>0.11821974965229499</v>
      </c>
      <c r="M2196" s="427">
        <v>180</v>
      </c>
      <c r="N2196" s="423">
        <v>104</v>
      </c>
      <c r="O2196" s="423">
        <v>102</v>
      </c>
      <c r="P2196" s="447">
        <v>0.73076923076923095</v>
      </c>
    </row>
    <row r="2197" spans="1:16" s="63" customFormat="1" ht="12" x14ac:dyDescent="0.2">
      <c r="A2197" s="427" t="s">
        <v>10109</v>
      </c>
      <c r="B2197" s="423"/>
      <c r="C2197" s="423" t="s">
        <v>372</v>
      </c>
      <c r="D2197" s="423" t="s">
        <v>19875</v>
      </c>
      <c r="E2197" s="427"/>
      <c r="F2197" s="427" t="s">
        <v>10108</v>
      </c>
      <c r="G2197" s="423" t="s">
        <v>19675</v>
      </c>
      <c r="H2197" s="467" t="s">
        <v>8559</v>
      </c>
      <c r="I2197" s="427">
        <v>657</v>
      </c>
      <c r="J2197" s="423">
        <v>638</v>
      </c>
      <c r="K2197" s="423">
        <v>510</v>
      </c>
      <c r="L2197" s="447">
        <v>2.9780564263322901E-2</v>
      </c>
      <c r="M2197" s="427">
        <v>118</v>
      </c>
      <c r="N2197" s="423">
        <v>143</v>
      </c>
      <c r="O2197" s="423">
        <v>141</v>
      </c>
      <c r="P2197" s="447">
        <v>-0.17482517482517501</v>
      </c>
    </row>
    <row r="2198" spans="1:16" s="63" customFormat="1" ht="12" x14ac:dyDescent="0.2">
      <c r="A2198" s="427" t="s">
        <v>18032</v>
      </c>
      <c r="B2198" s="423"/>
      <c r="C2198" s="423" t="s">
        <v>249</v>
      </c>
      <c r="D2198" s="423" t="s">
        <v>20043</v>
      </c>
      <c r="E2198" s="427"/>
      <c r="F2198" s="427" t="s">
        <v>18033</v>
      </c>
      <c r="G2198" s="423" t="s">
        <v>200</v>
      </c>
      <c r="H2198" s="467" t="s">
        <v>8559</v>
      </c>
      <c r="I2198" s="427">
        <v>72</v>
      </c>
      <c r="J2198" s="423">
        <v>52</v>
      </c>
      <c r="K2198" s="423">
        <v>51</v>
      </c>
      <c r="L2198" s="447">
        <v>0.38461538461538503</v>
      </c>
      <c r="M2198" s="427">
        <v>130</v>
      </c>
      <c r="N2198" s="423">
        <v>153</v>
      </c>
      <c r="O2198" s="423">
        <v>119</v>
      </c>
      <c r="P2198" s="447">
        <v>-0.15032679738562099</v>
      </c>
    </row>
    <row r="2199" spans="1:16" s="63" customFormat="1" ht="12" x14ac:dyDescent="0.2">
      <c r="A2199" s="427" t="s">
        <v>10107</v>
      </c>
      <c r="B2199" s="423"/>
      <c r="C2199" s="423" t="s">
        <v>252</v>
      </c>
      <c r="D2199" s="423" t="s">
        <v>19591</v>
      </c>
      <c r="E2199" s="427"/>
      <c r="F2199" s="427" t="s">
        <v>10106</v>
      </c>
      <c r="G2199" s="423" t="s">
        <v>18140</v>
      </c>
      <c r="H2199" s="467" t="s">
        <v>8559</v>
      </c>
      <c r="I2199" s="427">
        <v>759</v>
      </c>
      <c r="J2199" s="423">
        <v>114</v>
      </c>
      <c r="K2199" s="423">
        <v>69</v>
      </c>
      <c r="L2199" s="447">
        <v>5.6578947368421098</v>
      </c>
      <c r="M2199" s="427">
        <v>335</v>
      </c>
      <c r="N2199" s="423">
        <v>227</v>
      </c>
      <c r="O2199" s="423">
        <v>197</v>
      </c>
      <c r="P2199" s="447">
        <v>0.47577092511013203</v>
      </c>
    </row>
    <row r="2200" spans="1:16" s="63" customFormat="1" ht="12" x14ac:dyDescent="0.2">
      <c r="A2200" s="427" t="s">
        <v>10105</v>
      </c>
      <c r="B2200" s="423"/>
      <c r="C2200" s="423" t="s">
        <v>263</v>
      </c>
      <c r="D2200" s="423" t="s">
        <v>18911</v>
      </c>
      <c r="E2200" s="427"/>
      <c r="F2200" s="427" t="s">
        <v>10104</v>
      </c>
      <c r="G2200" s="423" t="s">
        <v>18151</v>
      </c>
      <c r="H2200" s="467" t="s">
        <v>8559</v>
      </c>
      <c r="I2200" s="427">
        <v>57</v>
      </c>
      <c r="J2200" s="423">
        <v>34</v>
      </c>
      <c r="K2200" s="423">
        <v>52</v>
      </c>
      <c r="L2200" s="447">
        <v>0.67647058823529405</v>
      </c>
      <c r="M2200" s="427">
        <v>10</v>
      </c>
      <c r="N2200" s="423">
        <v>8</v>
      </c>
      <c r="O2200" s="423">
        <v>8</v>
      </c>
      <c r="P2200" s="447">
        <v>0.25</v>
      </c>
    </row>
    <row r="2201" spans="1:16" s="63" customFormat="1" ht="12" x14ac:dyDescent="0.2">
      <c r="A2201" s="427" t="s">
        <v>17242</v>
      </c>
      <c r="B2201" s="423"/>
      <c r="C2201" s="423" t="s">
        <v>252</v>
      </c>
      <c r="D2201" s="423" t="s">
        <v>20044</v>
      </c>
      <c r="E2201" s="427" t="s">
        <v>17243</v>
      </c>
      <c r="F2201" s="427"/>
      <c r="G2201" s="423" t="s">
        <v>213</v>
      </c>
      <c r="H2201" s="467" t="s">
        <v>8559</v>
      </c>
      <c r="I2201" s="427">
        <v>79</v>
      </c>
      <c r="J2201" s="423">
        <v>26</v>
      </c>
      <c r="K2201" s="423">
        <v>9</v>
      </c>
      <c r="L2201" s="447">
        <v>2.0384615384615401</v>
      </c>
      <c r="M2201" s="427">
        <v>89</v>
      </c>
      <c r="N2201" s="423">
        <v>56</v>
      </c>
      <c r="O2201" s="423">
        <v>43</v>
      </c>
      <c r="P2201" s="447">
        <v>0.58928571428571397</v>
      </c>
    </row>
    <row r="2202" spans="1:16" s="63" customFormat="1" ht="12" x14ac:dyDescent="0.2">
      <c r="A2202" s="427" t="s">
        <v>10103</v>
      </c>
      <c r="B2202" s="423"/>
      <c r="C2202" s="423" t="s">
        <v>252</v>
      </c>
      <c r="D2202" s="423" t="s">
        <v>18912</v>
      </c>
      <c r="E2202" s="427"/>
      <c r="F2202" s="427" t="s">
        <v>10102</v>
      </c>
      <c r="G2202" s="423" t="s">
        <v>18179</v>
      </c>
      <c r="H2202" s="467" t="s">
        <v>8559</v>
      </c>
      <c r="I2202" s="427">
        <v>45</v>
      </c>
      <c r="J2202" s="423">
        <v>57</v>
      </c>
      <c r="K2202" s="423">
        <v>114</v>
      </c>
      <c r="L2202" s="447">
        <v>-0.21052631578947401</v>
      </c>
      <c r="M2202" s="427">
        <v>35</v>
      </c>
      <c r="N2202" s="423">
        <v>58</v>
      </c>
      <c r="O2202" s="423">
        <v>58</v>
      </c>
      <c r="P2202" s="447">
        <v>-0.39655172413793099</v>
      </c>
    </row>
    <row r="2203" spans="1:16" s="63" customFormat="1" ht="12" x14ac:dyDescent="0.2">
      <c r="A2203" s="427" t="s">
        <v>10101</v>
      </c>
      <c r="B2203" s="423"/>
      <c r="C2203" s="423" t="s">
        <v>254</v>
      </c>
      <c r="D2203" s="423" t="s">
        <v>17039</v>
      </c>
      <c r="E2203" s="427"/>
      <c r="F2203" s="427" t="s">
        <v>10100</v>
      </c>
      <c r="G2203" s="423" t="s">
        <v>201</v>
      </c>
      <c r="H2203" s="467" t="s">
        <v>8559</v>
      </c>
      <c r="I2203" s="427">
        <v>0</v>
      </c>
      <c r="J2203" s="423">
        <v>0</v>
      </c>
      <c r="K2203" s="423">
        <v>0</v>
      </c>
      <c r="L2203" s="447">
        <v>0</v>
      </c>
      <c r="M2203" s="427">
        <v>6</v>
      </c>
      <c r="N2203" s="423">
        <v>8</v>
      </c>
      <c r="O2203" s="423">
        <v>6</v>
      </c>
      <c r="P2203" s="447">
        <v>-0.25</v>
      </c>
    </row>
    <row r="2204" spans="1:16" s="63" customFormat="1" ht="12" x14ac:dyDescent="0.2">
      <c r="A2204" s="427" t="s">
        <v>10099</v>
      </c>
      <c r="B2204" s="423"/>
      <c r="C2204" s="423" t="s">
        <v>249</v>
      </c>
      <c r="D2204" s="423" t="s">
        <v>21909</v>
      </c>
      <c r="E2204" s="427"/>
      <c r="F2204" s="427" t="s">
        <v>10098</v>
      </c>
      <c r="G2204" s="423" t="s">
        <v>18151</v>
      </c>
      <c r="H2204" s="467" t="s">
        <v>8559</v>
      </c>
      <c r="I2204" s="427">
        <v>127</v>
      </c>
      <c r="J2204" s="423">
        <v>98</v>
      </c>
      <c r="K2204" s="423">
        <v>43</v>
      </c>
      <c r="L2204" s="447">
        <v>0.29591836734693899</v>
      </c>
      <c r="M2204" s="427">
        <v>10</v>
      </c>
      <c r="N2204" s="423">
        <v>18</v>
      </c>
      <c r="O2204" s="423">
        <v>6</v>
      </c>
      <c r="P2204" s="447">
        <v>-0.44444444444444398</v>
      </c>
    </row>
    <row r="2205" spans="1:16" s="63" customFormat="1" ht="12" x14ac:dyDescent="0.2">
      <c r="A2205" s="427" t="s">
        <v>10097</v>
      </c>
      <c r="B2205" s="423"/>
      <c r="C2205" s="423" t="s">
        <v>249</v>
      </c>
      <c r="D2205" s="423" t="s">
        <v>20045</v>
      </c>
      <c r="E2205" s="427"/>
      <c r="F2205" s="427" t="s">
        <v>10096</v>
      </c>
      <c r="G2205" s="423" t="s">
        <v>18151</v>
      </c>
      <c r="H2205" s="467" t="s">
        <v>8559</v>
      </c>
      <c r="I2205" s="427">
        <v>69</v>
      </c>
      <c r="J2205" s="423">
        <v>77</v>
      </c>
      <c r="K2205" s="423">
        <v>83</v>
      </c>
      <c r="L2205" s="447">
        <v>-0.103896103896104</v>
      </c>
      <c r="M2205" s="427">
        <v>35</v>
      </c>
      <c r="N2205" s="423">
        <v>29</v>
      </c>
      <c r="O2205" s="423">
        <v>22</v>
      </c>
      <c r="P2205" s="447">
        <v>0.20689655172413801</v>
      </c>
    </row>
    <row r="2206" spans="1:16" s="63" customFormat="1" ht="12" x14ac:dyDescent="0.2">
      <c r="A2206" s="427" t="s">
        <v>10095</v>
      </c>
      <c r="B2206" s="423"/>
      <c r="C2206" s="423" t="s">
        <v>249</v>
      </c>
      <c r="D2206" s="423" t="s">
        <v>21291</v>
      </c>
      <c r="E2206" s="427"/>
      <c r="F2206" s="427" t="s">
        <v>10094</v>
      </c>
      <c r="G2206" s="423" t="s">
        <v>18161</v>
      </c>
      <c r="H2206" s="467" t="s">
        <v>8559</v>
      </c>
      <c r="I2206" s="427">
        <v>87</v>
      </c>
      <c r="J2206" s="423">
        <v>71</v>
      </c>
      <c r="K2206" s="423">
        <v>32</v>
      </c>
      <c r="L2206" s="447">
        <v>0.22535211267605601</v>
      </c>
      <c r="M2206" s="427">
        <v>4</v>
      </c>
      <c r="N2206" s="423">
        <v>6</v>
      </c>
      <c r="O2206" s="423">
        <v>1</v>
      </c>
      <c r="P2206" s="447">
        <v>-0.33333333333333298</v>
      </c>
    </row>
    <row r="2207" spans="1:16" s="63" customFormat="1" ht="12" x14ac:dyDescent="0.2">
      <c r="A2207" s="427" t="s">
        <v>10093</v>
      </c>
      <c r="B2207" s="423"/>
      <c r="C2207" s="423" t="s">
        <v>253</v>
      </c>
      <c r="D2207" s="423" t="s">
        <v>20244</v>
      </c>
      <c r="E2207" s="427"/>
      <c r="F2207" s="427" t="s">
        <v>10092</v>
      </c>
      <c r="G2207" s="423" t="s">
        <v>18151</v>
      </c>
      <c r="H2207" s="467" t="s">
        <v>8559</v>
      </c>
      <c r="I2207" s="427">
        <v>229</v>
      </c>
      <c r="J2207" s="423">
        <v>130</v>
      </c>
      <c r="K2207" s="423">
        <v>111</v>
      </c>
      <c r="L2207" s="447">
        <v>0.76153846153846205</v>
      </c>
      <c r="M2207" s="427">
        <v>362</v>
      </c>
      <c r="N2207" s="423">
        <v>302</v>
      </c>
      <c r="O2207" s="423">
        <v>264</v>
      </c>
      <c r="P2207" s="447">
        <v>0.19867549668874199</v>
      </c>
    </row>
    <row r="2208" spans="1:16" s="63" customFormat="1" ht="12" x14ac:dyDescent="0.2">
      <c r="A2208" s="427" t="s">
        <v>13517</v>
      </c>
      <c r="B2208" s="423"/>
      <c r="C2208" s="423" t="s">
        <v>253</v>
      </c>
      <c r="D2208" s="423" t="s">
        <v>20245</v>
      </c>
      <c r="E2208" s="427"/>
      <c r="F2208" s="427" t="s">
        <v>13516</v>
      </c>
      <c r="G2208" s="423" t="s">
        <v>19304</v>
      </c>
      <c r="H2208" s="467" t="s">
        <v>8559</v>
      </c>
      <c r="I2208" s="427">
        <v>40</v>
      </c>
      <c r="J2208" s="423">
        <v>64</v>
      </c>
      <c r="K2208" s="423">
        <v>95</v>
      </c>
      <c r="L2208" s="447">
        <v>-0.375</v>
      </c>
      <c r="M2208" s="427">
        <v>62</v>
      </c>
      <c r="N2208" s="423">
        <v>85</v>
      </c>
      <c r="O2208" s="423">
        <v>71</v>
      </c>
      <c r="P2208" s="447">
        <v>-0.27058823529411802</v>
      </c>
    </row>
    <row r="2209" spans="1:16" s="63" customFormat="1" ht="12" x14ac:dyDescent="0.2">
      <c r="A2209" s="427" t="s">
        <v>10091</v>
      </c>
      <c r="B2209" s="423"/>
      <c r="C2209" s="423" t="s">
        <v>254</v>
      </c>
      <c r="D2209" s="423" t="s">
        <v>17743</v>
      </c>
      <c r="E2209" s="427"/>
      <c r="F2209" s="427" t="s">
        <v>10090</v>
      </c>
      <c r="G2209" s="423" t="s">
        <v>17010</v>
      </c>
      <c r="H2209" s="467" t="s">
        <v>8559</v>
      </c>
      <c r="I2209" s="427">
        <v>241</v>
      </c>
      <c r="J2209" s="423">
        <v>167</v>
      </c>
      <c r="K2209" s="423">
        <v>203</v>
      </c>
      <c r="L2209" s="447">
        <v>0.44311377245508998</v>
      </c>
      <c r="M2209" s="427">
        <v>100</v>
      </c>
      <c r="N2209" s="423">
        <v>133</v>
      </c>
      <c r="O2209" s="423">
        <v>97</v>
      </c>
      <c r="P2209" s="447">
        <v>-0.24812030075187999</v>
      </c>
    </row>
    <row r="2210" spans="1:16" s="63" customFormat="1" ht="12" x14ac:dyDescent="0.2">
      <c r="A2210" s="427" t="s">
        <v>13029</v>
      </c>
      <c r="B2210" s="423"/>
      <c r="C2210" s="423" t="s">
        <v>252</v>
      </c>
      <c r="D2210" s="423" t="s">
        <v>18913</v>
      </c>
      <c r="E2210" s="427"/>
      <c r="F2210" s="427" t="s">
        <v>13028</v>
      </c>
      <c r="G2210" s="423" t="s">
        <v>18914</v>
      </c>
      <c r="H2210" s="467" t="s">
        <v>8559</v>
      </c>
      <c r="I2210" s="427">
        <v>892</v>
      </c>
      <c r="J2210" s="423">
        <v>696</v>
      </c>
      <c r="K2210" s="423">
        <v>695</v>
      </c>
      <c r="L2210" s="447">
        <v>0.28160919540229901</v>
      </c>
      <c r="M2210" s="427">
        <v>505</v>
      </c>
      <c r="N2210" s="423">
        <v>402</v>
      </c>
      <c r="O2210" s="423">
        <v>386</v>
      </c>
      <c r="P2210" s="447">
        <v>0.25621890547263698</v>
      </c>
    </row>
    <row r="2211" spans="1:16" s="63" customFormat="1" ht="12" x14ac:dyDescent="0.2">
      <c r="A2211" s="427" t="s">
        <v>10089</v>
      </c>
      <c r="B2211" s="423"/>
      <c r="C2211" s="423" t="s">
        <v>371</v>
      </c>
      <c r="D2211" s="423" t="s">
        <v>18915</v>
      </c>
      <c r="E2211" s="427"/>
      <c r="F2211" s="427" t="s">
        <v>10088</v>
      </c>
      <c r="G2211" s="423" t="s">
        <v>18916</v>
      </c>
      <c r="H2211" s="467" t="s">
        <v>8559</v>
      </c>
      <c r="I2211" s="427">
        <v>231</v>
      </c>
      <c r="J2211" s="423">
        <v>146</v>
      </c>
      <c r="K2211" s="423">
        <v>248</v>
      </c>
      <c r="L2211" s="447">
        <v>0.58219178082191803</v>
      </c>
      <c r="M2211" s="427">
        <v>42</v>
      </c>
      <c r="N2211" s="423">
        <v>21</v>
      </c>
      <c r="O2211" s="423">
        <v>26</v>
      </c>
      <c r="P2211" s="447">
        <v>1</v>
      </c>
    </row>
    <row r="2212" spans="1:16" s="63" customFormat="1" ht="12" x14ac:dyDescent="0.2">
      <c r="A2212" s="427" t="s">
        <v>10087</v>
      </c>
      <c r="B2212" s="423"/>
      <c r="C2212" s="423" t="s">
        <v>253</v>
      </c>
      <c r="D2212" s="423" t="s">
        <v>18917</v>
      </c>
      <c r="E2212" s="427"/>
      <c r="F2212" s="427" t="s">
        <v>10086</v>
      </c>
      <c r="G2212" s="423" t="s">
        <v>19196</v>
      </c>
      <c r="H2212" s="467" t="s">
        <v>8559</v>
      </c>
      <c r="I2212" s="427">
        <v>119</v>
      </c>
      <c r="J2212" s="423">
        <v>45</v>
      </c>
      <c r="K2212" s="423">
        <v>40</v>
      </c>
      <c r="L2212" s="447">
        <v>1.6444444444444399</v>
      </c>
      <c r="M2212" s="427">
        <v>246</v>
      </c>
      <c r="N2212" s="423">
        <v>220</v>
      </c>
      <c r="O2212" s="423">
        <v>228</v>
      </c>
      <c r="P2212" s="447">
        <v>0.118181818181818</v>
      </c>
    </row>
    <row r="2213" spans="1:16" s="63" customFormat="1" ht="12" x14ac:dyDescent="0.2">
      <c r="A2213" s="427" t="s">
        <v>10085</v>
      </c>
      <c r="B2213" s="423"/>
      <c r="C2213" s="423" t="s">
        <v>254</v>
      </c>
      <c r="D2213" s="423" t="s">
        <v>18406</v>
      </c>
      <c r="E2213" s="427"/>
      <c r="F2213" s="427" t="s">
        <v>10084</v>
      </c>
      <c r="G2213" s="423" t="s">
        <v>19453</v>
      </c>
      <c r="H2213" s="467" t="s">
        <v>8396</v>
      </c>
      <c r="I2213" s="427">
        <v>0</v>
      </c>
      <c r="J2213" s="423">
        <v>0</v>
      </c>
      <c r="K2213" s="423">
        <v>0</v>
      </c>
      <c r="L2213" s="447">
        <v>0</v>
      </c>
      <c r="M2213" s="427">
        <v>2</v>
      </c>
      <c r="N2213" s="423">
        <v>4</v>
      </c>
      <c r="O2213" s="423">
        <v>1</v>
      </c>
      <c r="P2213" s="447">
        <v>-0.5</v>
      </c>
    </row>
    <row r="2214" spans="1:16" s="63" customFormat="1" ht="12" x14ac:dyDescent="0.2">
      <c r="A2214" s="427" t="s">
        <v>10083</v>
      </c>
      <c r="B2214" s="423"/>
      <c r="C2214" s="423" t="s">
        <v>254</v>
      </c>
      <c r="D2214" s="423" t="s">
        <v>18856</v>
      </c>
      <c r="E2214" s="427"/>
      <c r="F2214" s="427" t="s">
        <v>10082</v>
      </c>
      <c r="G2214" s="423" t="s">
        <v>19407</v>
      </c>
      <c r="H2214" s="467" t="s">
        <v>8389</v>
      </c>
      <c r="I2214" s="427">
        <v>0</v>
      </c>
      <c r="J2214" s="423">
        <v>0</v>
      </c>
      <c r="K2214" s="423">
        <v>0</v>
      </c>
      <c r="L2214" s="447">
        <v>0</v>
      </c>
      <c r="M2214" s="427">
        <v>0</v>
      </c>
      <c r="N2214" s="423">
        <v>3</v>
      </c>
      <c r="O2214" s="423">
        <v>8</v>
      </c>
      <c r="P2214" s="447">
        <v>-1</v>
      </c>
    </row>
    <row r="2215" spans="1:16" s="63" customFormat="1" ht="12" x14ac:dyDescent="0.2">
      <c r="A2215" s="427" t="s">
        <v>10081</v>
      </c>
      <c r="B2215" s="423"/>
      <c r="C2215" s="423" t="s">
        <v>253</v>
      </c>
      <c r="D2215" s="423" t="s">
        <v>18918</v>
      </c>
      <c r="E2215" s="427"/>
      <c r="F2215" s="427" t="s">
        <v>10080</v>
      </c>
      <c r="G2215" s="423" t="s">
        <v>18919</v>
      </c>
      <c r="H2215" s="467" t="s">
        <v>8559</v>
      </c>
      <c r="I2215" s="427">
        <v>139</v>
      </c>
      <c r="J2215" s="423">
        <v>136</v>
      </c>
      <c r="K2215" s="423">
        <v>146</v>
      </c>
      <c r="L2215" s="447">
        <v>2.20588235294117E-2</v>
      </c>
      <c r="M2215" s="427">
        <v>49</v>
      </c>
      <c r="N2215" s="423">
        <v>50</v>
      </c>
      <c r="O2215" s="423">
        <v>29</v>
      </c>
      <c r="P2215" s="447">
        <v>-0.02</v>
      </c>
    </row>
    <row r="2216" spans="1:16" s="63" customFormat="1" ht="12" x14ac:dyDescent="0.2">
      <c r="A2216" s="427" t="s">
        <v>14401</v>
      </c>
      <c r="B2216" s="423"/>
      <c r="C2216" s="423" t="s">
        <v>257</v>
      </c>
      <c r="D2216" s="423" t="s">
        <v>20046</v>
      </c>
      <c r="E2216" s="427"/>
      <c r="F2216" s="427" t="s">
        <v>14400</v>
      </c>
      <c r="G2216" s="423" t="s">
        <v>19487</v>
      </c>
      <c r="H2216" s="467" t="s">
        <v>8559</v>
      </c>
      <c r="I2216" s="427">
        <v>527</v>
      </c>
      <c r="J2216" s="423">
        <v>494</v>
      </c>
      <c r="K2216" s="423">
        <v>377</v>
      </c>
      <c r="L2216" s="447">
        <v>6.68016194331984E-2</v>
      </c>
      <c r="M2216" s="427">
        <v>229</v>
      </c>
      <c r="N2216" s="423">
        <v>224</v>
      </c>
      <c r="O2216" s="423">
        <v>160</v>
      </c>
      <c r="P2216" s="447">
        <v>2.23214285714286E-2</v>
      </c>
    </row>
    <row r="2217" spans="1:16" s="63" customFormat="1" ht="12" x14ac:dyDescent="0.2">
      <c r="A2217" s="427" t="s">
        <v>10079</v>
      </c>
      <c r="B2217" s="423"/>
      <c r="C2217" s="423" t="s">
        <v>14925</v>
      </c>
      <c r="D2217" s="423" t="s">
        <v>19876</v>
      </c>
      <c r="E2217" s="427"/>
      <c r="F2217" s="427" t="s">
        <v>10078</v>
      </c>
      <c r="G2217" s="423" t="s">
        <v>9068</v>
      </c>
      <c r="H2217" s="467" t="s">
        <v>8559</v>
      </c>
      <c r="I2217" s="427">
        <v>438</v>
      </c>
      <c r="J2217" s="423">
        <v>351</v>
      </c>
      <c r="K2217" s="423">
        <v>354</v>
      </c>
      <c r="L2217" s="447">
        <v>0.24786324786324801</v>
      </c>
      <c r="M2217" s="427">
        <v>33</v>
      </c>
      <c r="N2217" s="423">
        <v>36</v>
      </c>
      <c r="O2217" s="423">
        <v>20</v>
      </c>
      <c r="P2217" s="447">
        <v>-8.3333333333333398E-2</v>
      </c>
    </row>
    <row r="2218" spans="1:16" s="63" customFormat="1" ht="12" x14ac:dyDescent="0.2">
      <c r="A2218" s="427" t="s">
        <v>10077</v>
      </c>
      <c r="B2218" s="423"/>
      <c r="C2218" s="423" t="s">
        <v>371</v>
      </c>
      <c r="D2218" s="423" t="s">
        <v>21292</v>
      </c>
      <c r="E2218" s="427"/>
      <c r="F2218" s="427" t="s">
        <v>10076</v>
      </c>
      <c r="G2218" s="423" t="s">
        <v>21293</v>
      </c>
      <c r="H2218" s="467" t="s">
        <v>8559</v>
      </c>
      <c r="I2218" s="427">
        <v>847</v>
      </c>
      <c r="J2218" s="423">
        <v>1116</v>
      </c>
      <c r="K2218" s="423">
        <v>910</v>
      </c>
      <c r="L2218" s="447">
        <v>-0.24103942652329699</v>
      </c>
      <c r="M2218" s="427">
        <v>128</v>
      </c>
      <c r="N2218" s="423">
        <v>134</v>
      </c>
      <c r="O2218" s="423">
        <v>115</v>
      </c>
      <c r="P2218" s="447">
        <v>-4.47761194029851E-2</v>
      </c>
    </row>
    <row r="2219" spans="1:16" s="63" customFormat="1" ht="12" x14ac:dyDescent="0.2">
      <c r="A2219" s="427" t="s">
        <v>10075</v>
      </c>
      <c r="B2219" s="423"/>
      <c r="C2219" s="423" t="s">
        <v>258</v>
      </c>
      <c r="D2219" s="423" t="s">
        <v>17071</v>
      </c>
      <c r="E2219" s="427"/>
      <c r="F2219" s="427" t="s">
        <v>10074</v>
      </c>
      <c r="G2219" s="423" t="s">
        <v>18167</v>
      </c>
      <c r="H2219" s="467" t="s">
        <v>8559</v>
      </c>
      <c r="I2219" s="427">
        <v>178</v>
      </c>
      <c r="J2219" s="423">
        <v>183</v>
      </c>
      <c r="K2219" s="423">
        <v>261</v>
      </c>
      <c r="L2219" s="447">
        <v>-2.7322404371584699E-2</v>
      </c>
      <c r="M2219" s="427">
        <v>71</v>
      </c>
      <c r="N2219" s="423">
        <v>58</v>
      </c>
      <c r="O2219" s="423">
        <v>43</v>
      </c>
      <c r="P2219" s="447">
        <v>0.22413793103448301</v>
      </c>
    </row>
    <row r="2220" spans="1:16" s="63" customFormat="1" ht="12" x14ac:dyDescent="0.2">
      <c r="A2220" s="427" t="s">
        <v>10073</v>
      </c>
      <c r="B2220" s="423"/>
      <c r="C2220" s="423" t="s">
        <v>263</v>
      </c>
      <c r="D2220" s="423" t="s">
        <v>15849</v>
      </c>
      <c r="E2220" s="427"/>
      <c r="F2220" s="427" t="s">
        <v>10072</v>
      </c>
      <c r="G2220" s="423" t="s">
        <v>18161</v>
      </c>
      <c r="H2220" s="467" t="s">
        <v>8559</v>
      </c>
      <c r="I2220" s="427">
        <v>0</v>
      </c>
      <c r="J2220" s="423">
        <v>0</v>
      </c>
      <c r="K2220" s="423">
        <v>0</v>
      </c>
      <c r="L2220" s="447">
        <v>0</v>
      </c>
      <c r="M2220" s="427">
        <v>5</v>
      </c>
      <c r="N2220" s="423">
        <v>8</v>
      </c>
      <c r="O2220" s="423">
        <v>4</v>
      </c>
      <c r="P2220" s="447">
        <v>-0.375</v>
      </c>
    </row>
    <row r="2221" spans="1:16" s="63" customFormat="1" ht="12" x14ac:dyDescent="0.2">
      <c r="A2221" s="427" t="s">
        <v>10071</v>
      </c>
      <c r="B2221" s="423"/>
      <c r="C2221" s="423" t="s">
        <v>371</v>
      </c>
      <c r="D2221" s="423" t="s">
        <v>17812</v>
      </c>
      <c r="E2221" s="427"/>
      <c r="F2221" s="427" t="s">
        <v>10070</v>
      </c>
      <c r="G2221" s="423" t="s">
        <v>18151</v>
      </c>
      <c r="H2221" s="467" t="s">
        <v>8559</v>
      </c>
      <c r="I2221" s="427">
        <v>121</v>
      </c>
      <c r="J2221" s="423">
        <v>92</v>
      </c>
      <c r="K2221" s="423">
        <v>118</v>
      </c>
      <c r="L2221" s="447">
        <v>0.315217391304348</v>
      </c>
      <c r="M2221" s="427">
        <v>51</v>
      </c>
      <c r="N2221" s="423">
        <v>71</v>
      </c>
      <c r="O2221" s="423">
        <v>41</v>
      </c>
      <c r="P2221" s="447">
        <v>-0.28169014084506999</v>
      </c>
    </row>
    <row r="2222" spans="1:16" s="63" customFormat="1" ht="12" x14ac:dyDescent="0.2">
      <c r="A2222" s="427" t="s">
        <v>10069</v>
      </c>
      <c r="B2222" s="423"/>
      <c r="C2222" s="423" t="s">
        <v>372</v>
      </c>
      <c r="D2222" s="423" t="s">
        <v>17877</v>
      </c>
      <c r="E2222" s="427"/>
      <c r="F2222" s="427" t="s">
        <v>10068</v>
      </c>
      <c r="G2222" s="423" t="s">
        <v>18151</v>
      </c>
      <c r="H2222" s="467" t="s">
        <v>8559</v>
      </c>
      <c r="I2222" s="427">
        <v>304</v>
      </c>
      <c r="J2222" s="423">
        <v>161</v>
      </c>
      <c r="K2222" s="423">
        <v>129</v>
      </c>
      <c r="L2222" s="447">
        <v>0.88819875776397506</v>
      </c>
      <c r="M2222" s="427">
        <v>41</v>
      </c>
      <c r="N2222" s="423">
        <v>21</v>
      </c>
      <c r="O2222" s="423">
        <v>8</v>
      </c>
      <c r="P2222" s="447">
        <v>0.952380952380952</v>
      </c>
    </row>
    <row r="2223" spans="1:16" s="63" customFormat="1" ht="12" x14ac:dyDescent="0.2">
      <c r="A2223" s="427" t="s">
        <v>13807</v>
      </c>
      <c r="B2223" s="423"/>
      <c r="C2223" s="423" t="s">
        <v>371</v>
      </c>
      <c r="D2223" s="423" t="s">
        <v>18920</v>
      </c>
      <c r="E2223" s="427"/>
      <c r="F2223" s="427" t="s">
        <v>13806</v>
      </c>
      <c r="G2223" s="423" t="s">
        <v>18151</v>
      </c>
      <c r="H2223" s="467" t="s">
        <v>8559</v>
      </c>
      <c r="I2223" s="427">
        <v>70</v>
      </c>
      <c r="J2223" s="423">
        <v>47</v>
      </c>
      <c r="K2223" s="423">
        <v>32</v>
      </c>
      <c r="L2223" s="447">
        <v>0.48936170212766</v>
      </c>
      <c r="M2223" s="427">
        <v>38</v>
      </c>
      <c r="N2223" s="423">
        <v>46</v>
      </c>
      <c r="O2223" s="423">
        <v>37</v>
      </c>
      <c r="P2223" s="447">
        <v>-0.173913043478261</v>
      </c>
    </row>
    <row r="2224" spans="1:16" s="63" customFormat="1" ht="12" x14ac:dyDescent="0.2">
      <c r="A2224" s="427" t="s">
        <v>13027</v>
      </c>
      <c r="B2224" s="423"/>
      <c r="C2224" s="423" t="s">
        <v>253</v>
      </c>
      <c r="D2224" s="423" t="s">
        <v>20246</v>
      </c>
      <c r="E2224" s="427"/>
      <c r="F2224" s="427" t="s">
        <v>13026</v>
      </c>
      <c r="G2224" s="423" t="s">
        <v>18151</v>
      </c>
      <c r="H2224" s="467" t="s">
        <v>8559</v>
      </c>
      <c r="I2224" s="427">
        <v>118</v>
      </c>
      <c r="J2224" s="423">
        <v>194</v>
      </c>
      <c r="K2224" s="423">
        <v>174</v>
      </c>
      <c r="L2224" s="447">
        <v>-0.39175257731958801</v>
      </c>
      <c r="M2224" s="427">
        <v>342</v>
      </c>
      <c r="N2224" s="423">
        <v>434</v>
      </c>
      <c r="O2224" s="423">
        <v>300</v>
      </c>
      <c r="P2224" s="447">
        <v>-0.211981566820276</v>
      </c>
    </row>
    <row r="2225" spans="1:16" s="63" customFormat="1" ht="12" x14ac:dyDescent="0.2">
      <c r="A2225" s="427" t="s">
        <v>10067</v>
      </c>
      <c r="B2225" s="423"/>
      <c r="C2225" s="423" t="s">
        <v>252</v>
      </c>
      <c r="D2225" s="423" t="s">
        <v>21910</v>
      </c>
      <c r="E2225" s="427"/>
      <c r="F2225" s="427" t="s">
        <v>10066</v>
      </c>
      <c r="G2225" s="423" t="s">
        <v>19299</v>
      </c>
      <c r="H2225" s="467" t="s">
        <v>8559</v>
      </c>
      <c r="I2225" s="427">
        <v>132</v>
      </c>
      <c r="J2225" s="423">
        <v>138</v>
      </c>
      <c r="K2225" s="423">
        <v>154</v>
      </c>
      <c r="L2225" s="447">
        <v>-4.3478260869565202E-2</v>
      </c>
      <c r="M2225" s="427">
        <v>442</v>
      </c>
      <c r="N2225" s="423">
        <v>457</v>
      </c>
      <c r="O2225" s="423">
        <v>276</v>
      </c>
      <c r="P2225" s="447">
        <v>-3.2822757111597302E-2</v>
      </c>
    </row>
    <row r="2226" spans="1:16" s="63" customFormat="1" ht="12" x14ac:dyDescent="0.2">
      <c r="A2226" s="427" t="s">
        <v>10065</v>
      </c>
      <c r="B2226" s="423"/>
      <c r="C2226" s="423" t="s">
        <v>254</v>
      </c>
      <c r="D2226" s="423" t="s">
        <v>9913</v>
      </c>
      <c r="E2226" s="427"/>
      <c r="F2226" s="427" t="s">
        <v>10064</v>
      </c>
      <c r="G2226" s="423" t="s">
        <v>200</v>
      </c>
      <c r="H2226" s="467" t="s">
        <v>8559</v>
      </c>
      <c r="I2226" s="427">
        <v>48</v>
      </c>
      <c r="J2226" s="423">
        <v>49</v>
      </c>
      <c r="K2226" s="423">
        <v>26</v>
      </c>
      <c r="L2226" s="447">
        <v>-2.04081632653061E-2</v>
      </c>
      <c r="M2226" s="427">
        <v>56</v>
      </c>
      <c r="N2226" s="423">
        <v>61</v>
      </c>
      <c r="O2226" s="423">
        <v>40</v>
      </c>
      <c r="P2226" s="447">
        <v>-8.1967213114754106E-2</v>
      </c>
    </row>
    <row r="2227" spans="1:16" s="63" customFormat="1" ht="12" x14ac:dyDescent="0.2">
      <c r="A2227" s="427" t="s">
        <v>10063</v>
      </c>
      <c r="B2227" s="423"/>
      <c r="C2227" s="423" t="s">
        <v>14925</v>
      </c>
      <c r="D2227" s="423" t="s">
        <v>18921</v>
      </c>
      <c r="E2227" s="427"/>
      <c r="F2227" s="427" t="s">
        <v>10062</v>
      </c>
      <c r="G2227" s="423" t="s">
        <v>18922</v>
      </c>
      <c r="H2227" s="467" t="s">
        <v>8559</v>
      </c>
      <c r="I2227" s="427">
        <v>535</v>
      </c>
      <c r="J2227" s="423">
        <v>502</v>
      </c>
      <c r="K2227" s="423">
        <v>481</v>
      </c>
      <c r="L2227" s="447">
        <v>6.5737051792828599E-2</v>
      </c>
      <c r="M2227" s="427">
        <v>195</v>
      </c>
      <c r="N2227" s="423">
        <v>164</v>
      </c>
      <c r="O2227" s="423">
        <v>103</v>
      </c>
      <c r="P2227" s="447">
        <v>0.189024390243902</v>
      </c>
    </row>
    <row r="2228" spans="1:16" s="63" customFormat="1" ht="12" x14ac:dyDescent="0.2">
      <c r="A2228" s="427" t="s">
        <v>10061</v>
      </c>
      <c r="B2228" s="423"/>
      <c r="C2228" s="423" t="s">
        <v>250</v>
      </c>
      <c r="D2228" s="423" t="s">
        <v>21911</v>
      </c>
      <c r="E2228" s="427"/>
      <c r="F2228" s="427" t="s">
        <v>10060</v>
      </c>
      <c r="G2228" s="423" t="s">
        <v>9068</v>
      </c>
      <c r="H2228" s="467" t="s">
        <v>8559</v>
      </c>
      <c r="I2228" s="427">
        <v>530</v>
      </c>
      <c r="J2228" s="423">
        <v>507</v>
      </c>
      <c r="K2228" s="423">
        <v>22</v>
      </c>
      <c r="L2228" s="447">
        <v>4.5364891518737703E-2</v>
      </c>
      <c r="M2228" s="427">
        <v>119</v>
      </c>
      <c r="N2228" s="423">
        <v>36</v>
      </c>
      <c r="O2228" s="423">
        <v>14</v>
      </c>
      <c r="P2228" s="447">
        <v>2.3055555555555598</v>
      </c>
    </row>
    <row r="2229" spans="1:16" s="63" customFormat="1" ht="12" x14ac:dyDescent="0.2">
      <c r="A2229" s="427" t="s">
        <v>10059</v>
      </c>
      <c r="B2229" s="423"/>
      <c r="C2229" s="423" t="s">
        <v>257</v>
      </c>
      <c r="D2229" s="423"/>
      <c r="E2229" s="427"/>
      <c r="F2229" s="427" t="s">
        <v>10058</v>
      </c>
      <c r="G2229" s="423"/>
      <c r="H2229" s="467" t="s">
        <v>8396</v>
      </c>
      <c r="I2229" s="427">
        <v>0</v>
      </c>
      <c r="J2229" s="423">
        <v>0</v>
      </c>
      <c r="K2229" s="423">
        <v>0</v>
      </c>
      <c r="L2229" s="447">
        <v>0</v>
      </c>
      <c r="M2229" s="427">
        <v>0</v>
      </c>
      <c r="N2229" s="423">
        <v>0</v>
      </c>
      <c r="O2229" s="423">
        <v>0</v>
      </c>
      <c r="P2229" s="447">
        <v>0</v>
      </c>
    </row>
    <row r="2230" spans="1:16" s="63" customFormat="1" ht="12" x14ac:dyDescent="0.2">
      <c r="A2230" s="427" t="s">
        <v>10057</v>
      </c>
      <c r="B2230" s="423"/>
      <c r="C2230" s="423" t="s">
        <v>263</v>
      </c>
      <c r="D2230" s="423" t="s">
        <v>18923</v>
      </c>
      <c r="E2230" s="427"/>
      <c r="F2230" s="427" t="s">
        <v>10056</v>
      </c>
      <c r="G2230" s="423" t="s">
        <v>18151</v>
      </c>
      <c r="H2230" s="467" t="s">
        <v>8559</v>
      </c>
      <c r="I2230" s="427">
        <v>0</v>
      </c>
      <c r="J2230" s="423">
        <v>46</v>
      </c>
      <c r="K2230" s="423">
        <v>17</v>
      </c>
      <c r="L2230" s="447">
        <v>-1</v>
      </c>
      <c r="M2230" s="427">
        <v>30</v>
      </c>
      <c r="N2230" s="423">
        <v>54</v>
      </c>
      <c r="O2230" s="423">
        <v>34</v>
      </c>
      <c r="P2230" s="447">
        <v>-0.44444444444444398</v>
      </c>
    </row>
    <row r="2231" spans="1:16" s="63" customFormat="1" ht="12" x14ac:dyDescent="0.2">
      <c r="A2231" s="427" t="s">
        <v>10055</v>
      </c>
      <c r="B2231" s="423"/>
      <c r="C2231" s="423" t="s">
        <v>251</v>
      </c>
      <c r="D2231" s="423" t="s">
        <v>18924</v>
      </c>
      <c r="E2231" s="427"/>
      <c r="F2231" s="427" t="s">
        <v>10054</v>
      </c>
      <c r="G2231" s="423" t="s">
        <v>18233</v>
      </c>
      <c r="H2231" s="467" t="s">
        <v>8559</v>
      </c>
      <c r="I2231" s="427">
        <v>24</v>
      </c>
      <c r="J2231" s="423">
        <v>14</v>
      </c>
      <c r="K2231" s="423">
        <v>21</v>
      </c>
      <c r="L2231" s="447">
        <v>0.71428571428571397</v>
      </c>
      <c r="M2231" s="427">
        <v>11</v>
      </c>
      <c r="N2231" s="423">
        <v>16</v>
      </c>
      <c r="O2231" s="423">
        <v>6</v>
      </c>
      <c r="P2231" s="447">
        <v>-0.3125</v>
      </c>
    </row>
    <row r="2232" spans="1:16" s="63" customFormat="1" ht="12" x14ac:dyDescent="0.2">
      <c r="A2232" s="427" t="s">
        <v>10053</v>
      </c>
      <c r="B2232" s="423"/>
      <c r="C2232" s="423" t="s">
        <v>261</v>
      </c>
      <c r="D2232" s="423"/>
      <c r="E2232" s="427"/>
      <c r="F2232" s="427" t="s">
        <v>10052</v>
      </c>
      <c r="G2232" s="423"/>
      <c r="H2232" s="467" t="s">
        <v>8389</v>
      </c>
      <c r="I2232" s="427">
        <v>0</v>
      </c>
      <c r="J2232" s="423">
        <v>0</v>
      </c>
      <c r="K2232" s="423">
        <v>0</v>
      </c>
      <c r="L2232" s="447">
        <v>0</v>
      </c>
      <c r="M2232" s="427">
        <v>0</v>
      </c>
      <c r="N2232" s="423">
        <v>0</v>
      </c>
      <c r="O2232" s="423">
        <v>0</v>
      </c>
      <c r="P2232" s="447">
        <v>0</v>
      </c>
    </row>
    <row r="2233" spans="1:16" s="63" customFormat="1" ht="12" x14ac:dyDescent="0.2">
      <c r="A2233" s="427" t="s">
        <v>13992</v>
      </c>
      <c r="B2233" s="423"/>
      <c r="C2233" s="423" t="s">
        <v>258</v>
      </c>
      <c r="D2233" s="423" t="s">
        <v>21912</v>
      </c>
      <c r="E2233" s="427"/>
      <c r="F2233" s="427" t="s">
        <v>13991</v>
      </c>
      <c r="G2233" s="423" t="s">
        <v>20693</v>
      </c>
      <c r="H2233" s="467" t="s">
        <v>8559</v>
      </c>
      <c r="I2233" s="427">
        <v>849</v>
      </c>
      <c r="J2233" s="423">
        <v>1369</v>
      </c>
      <c r="K2233" s="423">
        <v>752</v>
      </c>
      <c r="L2233" s="447">
        <v>-0.37983929875821798</v>
      </c>
      <c r="M2233" s="427">
        <v>1290</v>
      </c>
      <c r="N2233" s="423">
        <v>1487</v>
      </c>
      <c r="O2233" s="423">
        <v>1181</v>
      </c>
      <c r="P2233" s="447">
        <v>-0.13248150638870199</v>
      </c>
    </row>
    <row r="2234" spans="1:16" s="63" customFormat="1" ht="12" x14ac:dyDescent="0.2">
      <c r="A2234" s="427" t="s">
        <v>10051</v>
      </c>
      <c r="B2234" s="423"/>
      <c r="C2234" s="423" t="s">
        <v>262</v>
      </c>
      <c r="D2234" s="423" t="s">
        <v>17854</v>
      </c>
      <c r="E2234" s="427"/>
      <c r="F2234" s="427" t="s">
        <v>10050</v>
      </c>
      <c r="G2234" s="423" t="s">
        <v>18398</v>
      </c>
      <c r="H2234" s="467" t="s">
        <v>8559</v>
      </c>
      <c r="I2234" s="427">
        <v>0</v>
      </c>
      <c r="J2234" s="423">
        <v>0</v>
      </c>
      <c r="K2234" s="423">
        <v>0</v>
      </c>
      <c r="L2234" s="447">
        <v>0</v>
      </c>
      <c r="M2234" s="427">
        <v>6</v>
      </c>
      <c r="N2234" s="423">
        <v>0</v>
      </c>
      <c r="O2234" s="423">
        <v>0</v>
      </c>
      <c r="P2234" s="447">
        <v>0</v>
      </c>
    </row>
    <row r="2235" spans="1:16" s="63" customFormat="1" ht="12" x14ac:dyDescent="0.2">
      <c r="A2235" s="427" t="s">
        <v>10049</v>
      </c>
      <c r="B2235" s="423"/>
      <c r="C2235" s="423" t="s">
        <v>253</v>
      </c>
      <c r="D2235" s="423" t="s">
        <v>18925</v>
      </c>
      <c r="E2235" s="427"/>
      <c r="F2235" s="427" t="s">
        <v>10047</v>
      </c>
      <c r="G2235" s="423" t="s">
        <v>19197</v>
      </c>
      <c r="H2235" s="467" t="s">
        <v>8559</v>
      </c>
      <c r="I2235" s="427">
        <v>2235</v>
      </c>
      <c r="J2235" s="423">
        <v>2008</v>
      </c>
      <c r="K2235" s="423">
        <v>1864</v>
      </c>
      <c r="L2235" s="447">
        <v>0.11304780876494</v>
      </c>
      <c r="M2235" s="427">
        <v>2061</v>
      </c>
      <c r="N2235" s="423">
        <v>1923</v>
      </c>
      <c r="O2235" s="423">
        <v>1758</v>
      </c>
      <c r="P2235" s="447">
        <v>7.1762870514820595E-2</v>
      </c>
    </row>
    <row r="2236" spans="1:16" s="63" customFormat="1" ht="12" x14ac:dyDescent="0.2">
      <c r="A2236" s="427" t="s">
        <v>10046</v>
      </c>
      <c r="B2236" s="423"/>
      <c r="C2236" s="423" t="s">
        <v>251</v>
      </c>
      <c r="D2236" s="423" t="s">
        <v>21294</v>
      </c>
      <c r="E2236" s="427"/>
      <c r="F2236" s="427" t="s">
        <v>10045</v>
      </c>
      <c r="G2236" s="423" t="s">
        <v>21295</v>
      </c>
      <c r="H2236" s="467" t="s">
        <v>8559</v>
      </c>
      <c r="I2236" s="427">
        <v>9</v>
      </c>
      <c r="J2236" s="423">
        <v>4</v>
      </c>
      <c r="K2236" s="423">
        <v>6</v>
      </c>
      <c r="L2236" s="447">
        <v>1.25</v>
      </c>
      <c r="M2236" s="427">
        <v>50</v>
      </c>
      <c r="N2236" s="423">
        <v>48</v>
      </c>
      <c r="O2236" s="423">
        <v>34</v>
      </c>
      <c r="P2236" s="447">
        <v>4.1666666666666699E-2</v>
      </c>
    </row>
    <row r="2237" spans="1:16" s="63" customFormat="1" ht="12" x14ac:dyDescent="0.2">
      <c r="A2237" s="427" t="s">
        <v>10044</v>
      </c>
      <c r="B2237" s="423"/>
      <c r="C2237" s="423" t="s">
        <v>371</v>
      </c>
      <c r="D2237" s="423" t="s">
        <v>17744</v>
      </c>
      <c r="E2237" s="427"/>
      <c r="F2237" s="427" t="s">
        <v>10043</v>
      </c>
      <c r="G2237" s="423" t="s">
        <v>18151</v>
      </c>
      <c r="H2237" s="467" t="s">
        <v>8559</v>
      </c>
      <c r="I2237" s="427">
        <v>30</v>
      </c>
      <c r="J2237" s="423">
        <v>10</v>
      </c>
      <c r="K2237" s="423">
        <v>2</v>
      </c>
      <c r="L2237" s="447">
        <v>2</v>
      </c>
      <c r="M2237" s="427">
        <v>51</v>
      </c>
      <c r="N2237" s="423">
        <v>49</v>
      </c>
      <c r="O2237" s="423">
        <v>22</v>
      </c>
      <c r="P2237" s="447">
        <v>4.0816326530612297E-2</v>
      </c>
    </row>
    <row r="2238" spans="1:16" s="63" customFormat="1" ht="12" x14ac:dyDescent="0.2">
      <c r="A2238" s="427" t="s">
        <v>10042</v>
      </c>
      <c r="B2238" s="423"/>
      <c r="C2238" s="423" t="s">
        <v>258</v>
      </c>
      <c r="D2238" s="423" t="s">
        <v>17071</v>
      </c>
      <c r="E2238" s="427"/>
      <c r="F2238" s="427" t="s">
        <v>10041</v>
      </c>
      <c r="G2238" s="423" t="s">
        <v>18167</v>
      </c>
      <c r="H2238" s="467" t="s">
        <v>8559</v>
      </c>
      <c r="I2238" s="427">
        <v>561</v>
      </c>
      <c r="J2238" s="423">
        <v>326</v>
      </c>
      <c r="K2238" s="423">
        <v>261</v>
      </c>
      <c r="L2238" s="447">
        <v>0.72085889570552197</v>
      </c>
      <c r="M2238" s="427">
        <v>79</v>
      </c>
      <c r="N2238" s="423">
        <v>75</v>
      </c>
      <c r="O2238" s="423">
        <v>45</v>
      </c>
      <c r="P2238" s="447">
        <v>5.3333333333333198E-2</v>
      </c>
    </row>
    <row r="2239" spans="1:16" s="63" customFormat="1" ht="12" x14ac:dyDescent="0.2">
      <c r="A2239" s="427" t="s">
        <v>13388</v>
      </c>
      <c r="B2239" s="423"/>
      <c r="C2239" s="423" t="s">
        <v>251</v>
      </c>
      <c r="D2239" s="423" t="s">
        <v>18926</v>
      </c>
      <c r="E2239" s="427"/>
      <c r="F2239" s="427" t="s">
        <v>13387</v>
      </c>
      <c r="G2239" s="423" t="s">
        <v>19592</v>
      </c>
      <c r="H2239" s="467" t="s">
        <v>8559</v>
      </c>
      <c r="I2239" s="427">
        <v>13</v>
      </c>
      <c r="J2239" s="423">
        <v>9</v>
      </c>
      <c r="K2239" s="423">
        <v>0</v>
      </c>
      <c r="L2239" s="447">
        <v>0.44444444444444398</v>
      </c>
      <c r="M2239" s="427">
        <v>217</v>
      </c>
      <c r="N2239" s="423">
        <v>179</v>
      </c>
      <c r="O2239" s="423">
        <v>205</v>
      </c>
      <c r="P2239" s="447">
        <v>0.212290502793296</v>
      </c>
    </row>
    <row r="2240" spans="1:16" s="63" customFormat="1" ht="12" x14ac:dyDescent="0.2">
      <c r="A2240" s="427" t="s">
        <v>10040</v>
      </c>
      <c r="B2240" s="423"/>
      <c r="C2240" s="423" t="s">
        <v>257</v>
      </c>
      <c r="D2240" s="423" t="s">
        <v>9185</v>
      </c>
      <c r="E2240" s="427"/>
      <c r="F2240" s="427" t="s">
        <v>10039</v>
      </c>
      <c r="G2240" s="423" t="s">
        <v>9183</v>
      </c>
      <c r="H2240" s="467" t="s">
        <v>8559</v>
      </c>
      <c r="I2240" s="427">
        <v>1</v>
      </c>
      <c r="J2240" s="423">
        <v>0</v>
      </c>
      <c r="K2240" s="423">
        <v>0</v>
      </c>
      <c r="L2240" s="447">
        <v>0</v>
      </c>
      <c r="M2240" s="427">
        <v>3</v>
      </c>
      <c r="N2240" s="423">
        <v>1</v>
      </c>
      <c r="O2240" s="423">
        <v>1</v>
      </c>
      <c r="P2240" s="447">
        <v>2</v>
      </c>
    </row>
    <row r="2241" spans="1:16" s="63" customFormat="1" ht="12" x14ac:dyDescent="0.2">
      <c r="A2241" s="427" t="s">
        <v>10038</v>
      </c>
      <c r="B2241" s="423"/>
      <c r="C2241" s="423" t="s">
        <v>254</v>
      </c>
      <c r="D2241" s="423" t="s">
        <v>17065</v>
      </c>
      <c r="E2241" s="427"/>
      <c r="F2241" s="427" t="s">
        <v>10037</v>
      </c>
      <c r="G2241" s="423" t="s">
        <v>18428</v>
      </c>
      <c r="H2241" s="467" t="s">
        <v>8559</v>
      </c>
      <c r="I2241" s="427">
        <v>39</v>
      </c>
      <c r="J2241" s="423">
        <v>26</v>
      </c>
      <c r="K2241" s="423">
        <v>11</v>
      </c>
      <c r="L2241" s="447">
        <v>0.5</v>
      </c>
      <c r="M2241" s="427">
        <v>71</v>
      </c>
      <c r="N2241" s="423">
        <v>68</v>
      </c>
      <c r="O2241" s="423">
        <v>61</v>
      </c>
      <c r="P2241" s="447">
        <v>4.4117647058823602E-2</v>
      </c>
    </row>
    <row r="2242" spans="1:16" s="63" customFormat="1" ht="12" x14ac:dyDescent="0.2">
      <c r="A2242" s="427" t="s">
        <v>13210</v>
      </c>
      <c r="B2242" s="423"/>
      <c r="C2242" s="423" t="s">
        <v>251</v>
      </c>
      <c r="D2242" s="423" t="s">
        <v>17699</v>
      </c>
      <c r="E2242" s="427"/>
      <c r="F2242" s="427" t="s">
        <v>13209</v>
      </c>
      <c r="G2242" s="423" t="s">
        <v>19593</v>
      </c>
      <c r="H2242" s="467" t="s">
        <v>8559</v>
      </c>
      <c r="I2242" s="427">
        <v>310</v>
      </c>
      <c r="J2242" s="423">
        <v>212</v>
      </c>
      <c r="K2242" s="423">
        <v>238</v>
      </c>
      <c r="L2242" s="447">
        <v>0.46226415094339601</v>
      </c>
      <c r="M2242" s="427">
        <v>56</v>
      </c>
      <c r="N2242" s="423">
        <v>79</v>
      </c>
      <c r="O2242" s="423">
        <v>39</v>
      </c>
      <c r="P2242" s="447">
        <v>-0.291139240506329</v>
      </c>
    </row>
    <row r="2243" spans="1:16" s="63" customFormat="1" ht="12" x14ac:dyDescent="0.2">
      <c r="A2243" s="427" t="s">
        <v>10036</v>
      </c>
      <c r="B2243" s="423"/>
      <c r="C2243" s="423" t="s">
        <v>254</v>
      </c>
      <c r="D2243" s="423" t="s">
        <v>20247</v>
      </c>
      <c r="E2243" s="427"/>
      <c r="F2243" s="427" t="s">
        <v>10035</v>
      </c>
      <c r="G2243" s="423" t="s">
        <v>19255</v>
      </c>
      <c r="H2243" s="467" t="s">
        <v>8559</v>
      </c>
      <c r="I2243" s="427">
        <v>23</v>
      </c>
      <c r="J2243" s="423">
        <v>24</v>
      </c>
      <c r="K2243" s="423">
        <v>36</v>
      </c>
      <c r="L2243" s="447">
        <v>-4.1666666666666602E-2</v>
      </c>
      <c r="M2243" s="427">
        <v>42</v>
      </c>
      <c r="N2243" s="423">
        <v>45</v>
      </c>
      <c r="O2243" s="423">
        <v>34</v>
      </c>
      <c r="P2243" s="447">
        <v>-6.6666666666666693E-2</v>
      </c>
    </row>
    <row r="2244" spans="1:16" s="63" customFormat="1" ht="12" x14ac:dyDescent="0.2">
      <c r="A2244" s="427" t="s">
        <v>10034</v>
      </c>
      <c r="B2244" s="423"/>
      <c r="C2244" s="423" t="s">
        <v>258</v>
      </c>
      <c r="D2244" s="423" t="s">
        <v>17071</v>
      </c>
      <c r="E2244" s="427"/>
      <c r="F2244" s="427" t="s">
        <v>10033</v>
      </c>
      <c r="G2244" s="423" t="s">
        <v>18167</v>
      </c>
      <c r="H2244" s="467" t="s">
        <v>8559</v>
      </c>
      <c r="I2244" s="427">
        <v>573</v>
      </c>
      <c r="J2244" s="423">
        <v>546</v>
      </c>
      <c r="K2244" s="423">
        <v>430</v>
      </c>
      <c r="L2244" s="447">
        <v>4.9450549450549497E-2</v>
      </c>
      <c r="M2244" s="427">
        <v>249</v>
      </c>
      <c r="N2244" s="423">
        <v>213</v>
      </c>
      <c r="O2244" s="423">
        <v>123</v>
      </c>
      <c r="P2244" s="447">
        <v>0.169014084507042</v>
      </c>
    </row>
    <row r="2245" spans="1:16" s="63" customFormat="1" ht="12" x14ac:dyDescent="0.2">
      <c r="A2245" s="427" t="s">
        <v>10032</v>
      </c>
      <c r="B2245" s="423"/>
      <c r="C2245" s="423" t="s">
        <v>258</v>
      </c>
      <c r="D2245" s="423" t="s">
        <v>16152</v>
      </c>
      <c r="E2245" s="427"/>
      <c r="F2245" s="427" t="s">
        <v>10031</v>
      </c>
      <c r="G2245" s="423" t="s">
        <v>18165</v>
      </c>
      <c r="H2245" s="467" t="s">
        <v>8559</v>
      </c>
      <c r="I2245" s="427">
        <v>653</v>
      </c>
      <c r="J2245" s="423">
        <v>526</v>
      </c>
      <c r="K2245" s="423">
        <v>553</v>
      </c>
      <c r="L2245" s="447">
        <v>0.24144486692015199</v>
      </c>
      <c r="M2245" s="427">
        <v>244</v>
      </c>
      <c r="N2245" s="423">
        <v>161</v>
      </c>
      <c r="O2245" s="423">
        <v>145</v>
      </c>
      <c r="P2245" s="447">
        <v>0.51552795031055898</v>
      </c>
    </row>
    <row r="2246" spans="1:16" s="63" customFormat="1" ht="12" x14ac:dyDescent="0.2">
      <c r="A2246" s="427" t="s">
        <v>10030</v>
      </c>
      <c r="B2246" s="423"/>
      <c r="C2246" s="423" t="s">
        <v>258</v>
      </c>
      <c r="D2246" s="423" t="s">
        <v>17692</v>
      </c>
      <c r="E2246" s="427"/>
      <c r="F2246" s="427" t="s">
        <v>10029</v>
      </c>
      <c r="G2246" s="423" t="s">
        <v>18163</v>
      </c>
      <c r="H2246" s="467" t="s">
        <v>8559</v>
      </c>
      <c r="I2246" s="427">
        <v>8</v>
      </c>
      <c r="J2246" s="423">
        <v>0</v>
      </c>
      <c r="K2246" s="423">
        <v>1</v>
      </c>
      <c r="L2246" s="447">
        <v>0</v>
      </c>
      <c r="M2246" s="427">
        <v>4</v>
      </c>
      <c r="N2246" s="423">
        <v>9</v>
      </c>
      <c r="O2246" s="423">
        <v>2</v>
      </c>
      <c r="P2246" s="447">
        <v>-0.55555555555555602</v>
      </c>
    </row>
    <row r="2247" spans="1:16" s="63" customFormat="1" ht="12" x14ac:dyDescent="0.2">
      <c r="A2247" s="427" t="s">
        <v>18034</v>
      </c>
      <c r="B2247" s="423"/>
      <c r="C2247" s="423" t="s">
        <v>17905</v>
      </c>
      <c r="D2247" s="423" t="s">
        <v>21296</v>
      </c>
      <c r="E2247" s="427"/>
      <c r="F2247" s="427" t="s">
        <v>18035</v>
      </c>
      <c r="G2247" s="423" t="s">
        <v>19196</v>
      </c>
      <c r="H2247" s="467" t="s">
        <v>8559</v>
      </c>
      <c r="I2247" s="427">
        <v>22</v>
      </c>
      <c r="J2247" s="423">
        <v>12</v>
      </c>
      <c r="K2247" s="423">
        <v>26</v>
      </c>
      <c r="L2247" s="447">
        <v>0.83333333333333304</v>
      </c>
      <c r="M2247" s="427">
        <v>33</v>
      </c>
      <c r="N2247" s="423">
        <v>12</v>
      </c>
      <c r="O2247" s="423">
        <v>9</v>
      </c>
      <c r="P2247" s="447">
        <v>1.75</v>
      </c>
    </row>
    <row r="2248" spans="1:16" s="63" customFormat="1" ht="12" x14ac:dyDescent="0.2">
      <c r="A2248" s="427" t="s">
        <v>10028</v>
      </c>
      <c r="B2248" s="423"/>
      <c r="C2248" s="423" t="s">
        <v>487</v>
      </c>
      <c r="D2248" s="423"/>
      <c r="E2248" s="427"/>
      <c r="F2248" s="427" t="s">
        <v>10027</v>
      </c>
      <c r="G2248" s="423"/>
      <c r="H2248" s="467" t="s">
        <v>8559</v>
      </c>
      <c r="I2248" s="427">
        <v>0</v>
      </c>
      <c r="J2248" s="423">
        <v>0</v>
      </c>
      <c r="K2248" s="423">
        <v>0</v>
      </c>
      <c r="L2248" s="447">
        <v>0</v>
      </c>
      <c r="M2248" s="427">
        <v>0</v>
      </c>
      <c r="N2248" s="423">
        <v>0</v>
      </c>
      <c r="O2248" s="423">
        <v>0</v>
      </c>
      <c r="P2248" s="447">
        <v>0</v>
      </c>
    </row>
    <row r="2249" spans="1:16" s="63" customFormat="1" ht="12" x14ac:dyDescent="0.2">
      <c r="A2249" s="427" t="s">
        <v>10026</v>
      </c>
      <c r="B2249" s="423"/>
      <c r="C2249" s="423" t="s">
        <v>257</v>
      </c>
      <c r="D2249" s="423" t="s">
        <v>17066</v>
      </c>
      <c r="E2249" s="427"/>
      <c r="F2249" s="427" t="s">
        <v>10025</v>
      </c>
      <c r="G2249" s="423" t="s">
        <v>18151</v>
      </c>
      <c r="H2249" s="467" t="s">
        <v>8559</v>
      </c>
      <c r="I2249" s="427">
        <v>127</v>
      </c>
      <c r="J2249" s="423">
        <v>79</v>
      </c>
      <c r="K2249" s="423">
        <v>195</v>
      </c>
      <c r="L2249" s="447">
        <v>0.607594936708861</v>
      </c>
      <c r="M2249" s="427">
        <v>59</v>
      </c>
      <c r="N2249" s="423">
        <v>56</v>
      </c>
      <c r="O2249" s="423">
        <v>80</v>
      </c>
      <c r="P2249" s="447">
        <v>5.3571428571428603E-2</v>
      </c>
    </row>
    <row r="2250" spans="1:16" s="63" customFormat="1" ht="12" x14ac:dyDescent="0.2">
      <c r="A2250" s="427" t="s">
        <v>19139</v>
      </c>
      <c r="B2250" s="423"/>
      <c r="C2250" s="423" t="s">
        <v>14925</v>
      </c>
      <c r="D2250" s="423" t="s">
        <v>9992</v>
      </c>
      <c r="E2250" s="427" t="s">
        <v>18928</v>
      </c>
      <c r="F2250" s="427"/>
      <c r="G2250" s="423" t="s">
        <v>200</v>
      </c>
      <c r="H2250" s="467" t="s">
        <v>8559</v>
      </c>
      <c r="I2250" s="427">
        <v>0</v>
      </c>
      <c r="J2250" s="423">
        <v>0</v>
      </c>
      <c r="K2250" s="423">
        <v>0</v>
      </c>
      <c r="L2250" s="447">
        <v>0</v>
      </c>
      <c r="M2250" s="427">
        <v>6</v>
      </c>
      <c r="N2250" s="423">
        <v>8</v>
      </c>
      <c r="O2250" s="423">
        <v>6</v>
      </c>
      <c r="P2250" s="447">
        <v>-0.25</v>
      </c>
    </row>
    <row r="2251" spans="1:16" s="63" customFormat="1" ht="12" x14ac:dyDescent="0.2">
      <c r="A2251" s="427" t="s">
        <v>10024</v>
      </c>
      <c r="B2251" s="423"/>
      <c r="C2251" s="423" t="s">
        <v>371</v>
      </c>
      <c r="D2251" s="423" t="s">
        <v>17783</v>
      </c>
      <c r="E2251" s="427"/>
      <c r="F2251" s="427" t="s">
        <v>10023</v>
      </c>
      <c r="G2251" s="423" t="s">
        <v>270</v>
      </c>
      <c r="H2251" s="467" t="s">
        <v>8559</v>
      </c>
      <c r="I2251" s="427">
        <v>1</v>
      </c>
      <c r="J2251" s="423">
        <v>0</v>
      </c>
      <c r="K2251" s="423">
        <v>0</v>
      </c>
      <c r="L2251" s="447">
        <v>0</v>
      </c>
      <c r="M2251" s="427">
        <v>143</v>
      </c>
      <c r="N2251" s="423">
        <v>120</v>
      </c>
      <c r="O2251" s="423">
        <v>75</v>
      </c>
      <c r="P2251" s="447">
        <v>0.19166666666666701</v>
      </c>
    </row>
    <row r="2252" spans="1:16" s="63" customFormat="1" ht="12" x14ac:dyDescent="0.2">
      <c r="A2252" s="427" t="s">
        <v>10022</v>
      </c>
      <c r="B2252" s="423"/>
      <c r="C2252" s="423" t="s">
        <v>249</v>
      </c>
      <c r="D2252" s="423" t="s">
        <v>15232</v>
      </c>
      <c r="E2252" s="427"/>
      <c r="F2252" s="427" t="s">
        <v>10021</v>
      </c>
      <c r="G2252" s="423" t="s">
        <v>200</v>
      </c>
      <c r="H2252" s="467" t="s">
        <v>8559</v>
      </c>
      <c r="I2252" s="427">
        <v>0</v>
      </c>
      <c r="J2252" s="423">
        <v>0</v>
      </c>
      <c r="K2252" s="423">
        <v>0</v>
      </c>
      <c r="L2252" s="447">
        <v>0</v>
      </c>
      <c r="M2252" s="427">
        <v>71</v>
      </c>
      <c r="N2252" s="423">
        <v>57</v>
      </c>
      <c r="O2252" s="423">
        <v>47</v>
      </c>
      <c r="P2252" s="447">
        <v>0.24561403508771901</v>
      </c>
    </row>
    <row r="2253" spans="1:16" s="63" customFormat="1" ht="12" x14ac:dyDescent="0.2">
      <c r="A2253" s="427" t="s">
        <v>10020</v>
      </c>
      <c r="B2253" s="423"/>
      <c r="C2253" s="423" t="s">
        <v>261</v>
      </c>
      <c r="D2253" s="423" t="s">
        <v>20449</v>
      </c>
      <c r="E2253" s="427"/>
      <c r="F2253" s="427" t="s">
        <v>10019</v>
      </c>
      <c r="G2253" s="423" t="s">
        <v>19392</v>
      </c>
      <c r="H2253" s="467" t="s">
        <v>8559</v>
      </c>
      <c r="I2253" s="427">
        <v>0</v>
      </c>
      <c r="J2253" s="423">
        <v>0</v>
      </c>
      <c r="K2253" s="423">
        <v>0</v>
      </c>
      <c r="L2253" s="447">
        <v>0</v>
      </c>
      <c r="M2253" s="427">
        <v>41</v>
      </c>
      <c r="N2253" s="423">
        <v>57</v>
      </c>
      <c r="O2253" s="423">
        <v>36</v>
      </c>
      <c r="P2253" s="447">
        <v>-0.28070175438596501</v>
      </c>
    </row>
    <row r="2254" spans="1:16" s="63" customFormat="1" ht="12" x14ac:dyDescent="0.2">
      <c r="A2254" s="427" t="s">
        <v>10018</v>
      </c>
      <c r="B2254" s="423"/>
      <c r="C2254" s="423" t="s">
        <v>261</v>
      </c>
      <c r="D2254" s="423" t="s">
        <v>17123</v>
      </c>
      <c r="E2254" s="427"/>
      <c r="F2254" s="427" t="s">
        <v>10017</v>
      </c>
      <c r="G2254" s="423" t="s">
        <v>200</v>
      </c>
      <c r="H2254" s="467" t="s">
        <v>8559</v>
      </c>
      <c r="I2254" s="427">
        <v>0</v>
      </c>
      <c r="J2254" s="423">
        <v>11</v>
      </c>
      <c r="K2254" s="423">
        <v>0</v>
      </c>
      <c r="L2254" s="447">
        <v>-1</v>
      </c>
      <c r="M2254" s="427">
        <v>8</v>
      </c>
      <c r="N2254" s="423">
        <v>12</v>
      </c>
      <c r="O2254" s="423">
        <v>7</v>
      </c>
      <c r="P2254" s="447">
        <v>-0.33333333333333298</v>
      </c>
    </row>
    <row r="2255" spans="1:16" s="63" customFormat="1" ht="12" x14ac:dyDescent="0.2">
      <c r="A2255" s="427" t="s">
        <v>10016</v>
      </c>
      <c r="B2255" s="423"/>
      <c r="C2255" s="423" t="s">
        <v>261</v>
      </c>
      <c r="D2255" s="423" t="s">
        <v>17123</v>
      </c>
      <c r="E2255" s="427"/>
      <c r="F2255" s="427" t="s">
        <v>10015</v>
      </c>
      <c r="G2255" s="423" t="s">
        <v>200</v>
      </c>
      <c r="H2255" s="467" t="s">
        <v>8559</v>
      </c>
      <c r="I2255" s="427">
        <v>0</v>
      </c>
      <c r="J2255" s="423">
        <v>11</v>
      </c>
      <c r="K2255" s="423">
        <v>0</v>
      </c>
      <c r="L2255" s="447">
        <v>-1</v>
      </c>
      <c r="M2255" s="427">
        <v>7</v>
      </c>
      <c r="N2255" s="423">
        <v>12</v>
      </c>
      <c r="O2255" s="423">
        <v>5</v>
      </c>
      <c r="P2255" s="447">
        <v>-0.41666666666666702</v>
      </c>
    </row>
    <row r="2256" spans="1:16" s="63" customFormat="1" ht="12" x14ac:dyDescent="0.2">
      <c r="A2256" s="427" t="s">
        <v>17011</v>
      </c>
      <c r="B2256" s="423"/>
      <c r="C2256" s="423" t="s">
        <v>371</v>
      </c>
      <c r="D2256" s="423" t="s">
        <v>20047</v>
      </c>
      <c r="E2256" s="427"/>
      <c r="F2256" s="427" t="s">
        <v>9390</v>
      </c>
      <c r="G2256" s="423" t="s">
        <v>20048</v>
      </c>
      <c r="H2256" s="467" t="s">
        <v>8559</v>
      </c>
      <c r="I2256" s="427">
        <v>777</v>
      </c>
      <c r="J2256" s="423">
        <v>466</v>
      </c>
      <c r="K2256" s="423">
        <v>508</v>
      </c>
      <c r="L2256" s="447">
        <v>0.66738197424892698</v>
      </c>
      <c r="M2256" s="427">
        <v>584</v>
      </c>
      <c r="N2256" s="423">
        <v>562</v>
      </c>
      <c r="O2256" s="423">
        <v>509</v>
      </c>
      <c r="P2256" s="447">
        <v>3.91459074733096E-2</v>
      </c>
    </row>
    <row r="2257" spans="1:16" s="63" customFormat="1" ht="12" x14ac:dyDescent="0.2">
      <c r="A2257" s="427" t="s">
        <v>10014</v>
      </c>
      <c r="B2257" s="423"/>
      <c r="C2257" s="423" t="s">
        <v>371</v>
      </c>
      <c r="D2257" s="423" t="s">
        <v>15531</v>
      </c>
      <c r="E2257" s="427"/>
      <c r="F2257" s="427" t="s">
        <v>10013</v>
      </c>
      <c r="G2257" s="423" t="s">
        <v>200</v>
      </c>
      <c r="H2257" s="467" t="s">
        <v>8559</v>
      </c>
      <c r="I2257" s="427">
        <v>72</v>
      </c>
      <c r="J2257" s="423">
        <v>63</v>
      </c>
      <c r="K2257" s="423">
        <v>49</v>
      </c>
      <c r="L2257" s="447">
        <v>0.14285714285714299</v>
      </c>
      <c r="M2257" s="427">
        <v>4</v>
      </c>
      <c r="N2257" s="423">
        <v>11</v>
      </c>
      <c r="O2257" s="423">
        <v>3</v>
      </c>
      <c r="P2257" s="447">
        <v>-0.63636363636363602</v>
      </c>
    </row>
    <row r="2258" spans="1:16" s="63" customFormat="1" ht="12" x14ac:dyDescent="0.2">
      <c r="A2258" s="427" t="s">
        <v>10012</v>
      </c>
      <c r="B2258" s="423"/>
      <c r="C2258" s="423" t="s">
        <v>252</v>
      </c>
      <c r="D2258" s="423" t="s">
        <v>18929</v>
      </c>
      <c r="E2258" s="427"/>
      <c r="F2258" s="427" t="s">
        <v>10011</v>
      </c>
      <c r="G2258" s="423" t="s">
        <v>18156</v>
      </c>
      <c r="H2258" s="467" t="s">
        <v>8559</v>
      </c>
      <c r="I2258" s="427">
        <v>386</v>
      </c>
      <c r="J2258" s="423">
        <v>368</v>
      </c>
      <c r="K2258" s="423">
        <v>357</v>
      </c>
      <c r="L2258" s="447">
        <v>4.8913043478260997E-2</v>
      </c>
      <c r="M2258" s="427">
        <v>336</v>
      </c>
      <c r="N2258" s="423">
        <v>248</v>
      </c>
      <c r="O2258" s="423">
        <v>187</v>
      </c>
      <c r="P2258" s="447">
        <v>0.35483870967741898</v>
      </c>
    </row>
    <row r="2259" spans="1:16" s="63" customFormat="1" ht="12" x14ac:dyDescent="0.2">
      <c r="A2259" s="427" t="s">
        <v>10010</v>
      </c>
      <c r="B2259" s="423"/>
      <c r="C2259" s="423" t="s">
        <v>249</v>
      </c>
      <c r="D2259" s="423" t="s">
        <v>21297</v>
      </c>
      <c r="E2259" s="427"/>
      <c r="F2259" s="427" t="s">
        <v>10008</v>
      </c>
      <c r="G2259" s="423" t="s">
        <v>21298</v>
      </c>
      <c r="H2259" s="467" t="s">
        <v>8559</v>
      </c>
      <c r="I2259" s="427">
        <v>484</v>
      </c>
      <c r="J2259" s="423">
        <v>386</v>
      </c>
      <c r="K2259" s="423">
        <v>398</v>
      </c>
      <c r="L2259" s="447">
        <v>0.25388601036269398</v>
      </c>
      <c r="M2259" s="427">
        <v>26</v>
      </c>
      <c r="N2259" s="423">
        <v>27</v>
      </c>
      <c r="O2259" s="423">
        <v>26</v>
      </c>
      <c r="P2259" s="447">
        <v>-3.7037037037037097E-2</v>
      </c>
    </row>
    <row r="2260" spans="1:16" s="63" customFormat="1" ht="12" x14ac:dyDescent="0.2">
      <c r="A2260" s="427" t="s">
        <v>10007</v>
      </c>
      <c r="B2260" s="423"/>
      <c r="C2260" s="423" t="s">
        <v>262</v>
      </c>
      <c r="D2260" s="423" t="s">
        <v>20049</v>
      </c>
      <c r="E2260" s="427"/>
      <c r="F2260" s="427" t="s">
        <v>10006</v>
      </c>
      <c r="G2260" s="423" t="s">
        <v>18389</v>
      </c>
      <c r="H2260" s="467" t="s">
        <v>8559</v>
      </c>
      <c r="I2260" s="427">
        <v>121</v>
      </c>
      <c r="J2260" s="423">
        <v>47</v>
      </c>
      <c r="K2260" s="423">
        <v>34</v>
      </c>
      <c r="L2260" s="447">
        <v>1.5744680851063799</v>
      </c>
      <c r="M2260" s="427">
        <v>10</v>
      </c>
      <c r="N2260" s="423">
        <v>6</v>
      </c>
      <c r="O2260" s="423">
        <v>2</v>
      </c>
      <c r="P2260" s="447">
        <v>0.66666666666666696</v>
      </c>
    </row>
    <row r="2261" spans="1:16" s="63" customFormat="1" ht="12" x14ac:dyDescent="0.2">
      <c r="A2261" s="427" t="s">
        <v>13630</v>
      </c>
      <c r="B2261" s="423"/>
      <c r="C2261" s="423" t="s">
        <v>14925</v>
      </c>
      <c r="D2261" s="423" t="s">
        <v>18950</v>
      </c>
      <c r="E2261" s="427"/>
      <c r="F2261" s="427" t="s">
        <v>13629</v>
      </c>
      <c r="G2261" s="423" t="s">
        <v>9183</v>
      </c>
      <c r="H2261" s="467" t="s">
        <v>8559</v>
      </c>
      <c r="I2261" s="427">
        <v>440</v>
      </c>
      <c r="J2261" s="423">
        <v>406</v>
      </c>
      <c r="K2261" s="423">
        <v>339</v>
      </c>
      <c r="L2261" s="447">
        <v>8.3743842364532001E-2</v>
      </c>
      <c r="M2261" s="427">
        <v>53</v>
      </c>
      <c r="N2261" s="423">
        <v>32</v>
      </c>
      <c r="O2261" s="423">
        <v>18</v>
      </c>
      <c r="P2261" s="447">
        <v>0.65625</v>
      </c>
    </row>
    <row r="2262" spans="1:16" s="63" customFormat="1" ht="12" x14ac:dyDescent="0.2">
      <c r="A2262" s="427" t="s">
        <v>10005</v>
      </c>
      <c r="B2262" s="423"/>
      <c r="C2262" s="423" t="s">
        <v>371</v>
      </c>
      <c r="D2262" s="423" t="s">
        <v>8833</v>
      </c>
      <c r="E2262" s="427"/>
      <c r="F2262" s="427" t="s">
        <v>10004</v>
      </c>
      <c r="G2262" s="423" t="s">
        <v>208</v>
      </c>
      <c r="H2262" s="467" t="s">
        <v>8559</v>
      </c>
      <c r="I2262" s="427">
        <v>32</v>
      </c>
      <c r="J2262" s="423">
        <v>63</v>
      </c>
      <c r="K2262" s="423">
        <v>19</v>
      </c>
      <c r="L2262" s="447">
        <v>-0.49206349206349198</v>
      </c>
      <c r="M2262" s="427">
        <v>45</v>
      </c>
      <c r="N2262" s="423">
        <v>32</v>
      </c>
      <c r="O2262" s="423">
        <v>19</v>
      </c>
      <c r="P2262" s="447">
        <v>0.40625</v>
      </c>
    </row>
    <row r="2263" spans="1:16" s="63" customFormat="1" ht="12" x14ac:dyDescent="0.2">
      <c r="A2263" s="427" t="s">
        <v>10003</v>
      </c>
      <c r="B2263" s="423"/>
      <c r="C2263" s="423" t="s">
        <v>371</v>
      </c>
      <c r="D2263" s="423" t="s">
        <v>19594</v>
      </c>
      <c r="E2263" s="427"/>
      <c r="F2263" s="427" t="s">
        <v>10002</v>
      </c>
      <c r="G2263" s="423" t="s">
        <v>19595</v>
      </c>
      <c r="H2263" s="467" t="s">
        <v>8559</v>
      </c>
      <c r="I2263" s="427">
        <v>37</v>
      </c>
      <c r="J2263" s="423">
        <v>33</v>
      </c>
      <c r="K2263" s="423">
        <v>34</v>
      </c>
      <c r="L2263" s="447">
        <v>0.12121212121212099</v>
      </c>
      <c r="M2263" s="427">
        <v>41</v>
      </c>
      <c r="N2263" s="423">
        <v>31</v>
      </c>
      <c r="O2263" s="423">
        <v>28</v>
      </c>
      <c r="P2263" s="447">
        <v>0.32258064516128998</v>
      </c>
    </row>
    <row r="2264" spans="1:16" s="63" customFormat="1" ht="12" x14ac:dyDescent="0.2">
      <c r="A2264" s="427" t="s">
        <v>10001</v>
      </c>
      <c r="B2264" s="423"/>
      <c r="C2264" s="423" t="s">
        <v>249</v>
      </c>
      <c r="D2264" s="423" t="s">
        <v>21299</v>
      </c>
      <c r="E2264" s="427"/>
      <c r="F2264" s="427" t="s">
        <v>10000</v>
      </c>
      <c r="G2264" s="423" t="s">
        <v>18145</v>
      </c>
      <c r="H2264" s="467" t="s">
        <v>8559</v>
      </c>
      <c r="I2264" s="427">
        <v>101</v>
      </c>
      <c r="J2264" s="423">
        <v>82</v>
      </c>
      <c r="K2264" s="423">
        <v>104</v>
      </c>
      <c r="L2264" s="447">
        <v>0.23170731707317099</v>
      </c>
      <c r="M2264" s="427">
        <v>28</v>
      </c>
      <c r="N2264" s="423">
        <v>18</v>
      </c>
      <c r="O2264" s="423">
        <v>14</v>
      </c>
      <c r="P2264" s="447">
        <v>0.55555555555555602</v>
      </c>
    </row>
    <row r="2265" spans="1:16" s="63" customFormat="1" ht="12" x14ac:dyDescent="0.2">
      <c r="A2265" s="427" t="s">
        <v>9999</v>
      </c>
      <c r="B2265" s="423"/>
      <c r="C2265" s="423" t="s">
        <v>257</v>
      </c>
      <c r="D2265" s="423" t="s">
        <v>18930</v>
      </c>
      <c r="E2265" s="427"/>
      <c r="F2265" s="427" t="s">
        <v>9998</v>
      </c>
      <c r="G2265" s="423" t="s">
        <v>270</v>
      </c>
      <c r="H2265" s="467" t="s">
        <v>8396</v>
      </c>
      <c r="I2265" s="427">
        <v>0</v>
      </c>
      <c r="J2265" s="423">
        <v>0</v>
      </c>
      <c r="K2265" s="423">
        <v>0</v>
      </c>
      <c r="L2265" s="447">
        <v>0</v>
      </c>
      <c r="M2265" s="427">
        <v>2</v>
      </c>
      <c r="N2265" s="423">
        <v>4</v>
      </c>
      <c r="O2265" s="423">
        <v>1</v>
      </c>
      <c r="P2265" s="447">
        <v>-0.5</v>
      </c>
    </row>
    <row r="2266" spans="1:16" s="63" customFormat="1" ht="12" x14ac:dyDescent="0.2">
      <c r="A2266" s="427" t="s">
        <v>9997</v>
      </c>
      <c r="B2266" s="423"/>
      <c r="C2266" s="423" t="s">
        <v>257</v>
      </c>
      <c r="D2266" s="423" t="s">
        <v>17039</v>
      </c>
      <c r="E2266" s="427"/>
      <c r="F2266" s="427" t="s">
        <v>9996</v>
      </c>
      <c r="G2266" s="423" t="s">
        <v>201</v>
      </c>
      <c r="H2266" s="467" t="s">
        <v>8559</v>
      </c>
      <c r="I2266" s="427">
        <v>0</v>
      </c>
      <c r="J2266" s="423">
        <v>0</v>
      </c>
      <c r="K2266" s="423">
        <v>0</v>
      </c>
      <c r="L2266" s="447">
        <v>0</v>
      </c>
      <c r="M2266" s="427">
        <v>3</v>
      </c>
      <c r="N2266" s="423">
        <v>5</v>
      </c>
      <c r="O2266" s="423">
        <v>3</v>
      </c>
      <c r="P2266" s="447">
        <v>-0.4</v>
      </c>
    </row>
    <row r="2267" spans="1:16" s="63" customFormat="1" ht="12" x14ac:dyDescent="0.2">
      <c r="A2267" s="427" t="s">
        <v>9995</v>
      </c>
      <c r="B2267" s="423"/>
      <c r="C2267" s="423" t="s">
        <v>14925</v>
      </c>
      <c r="D2267" s="423" t="s">
        <v>17039</v>
      </c>
      <c r="E2267" s="427"/>
      <c r="F2267" s="427" t="s">
        <v>9994</v>
      </c>
      <c r="G2267" s="423" t="s">
        <v>201</v>
      </c>
      <c r="H2267" s="467" t="s">
        <v>8559</v>
      </c>
      <c r="I2267" s="427">
        <v>0</v>
      </c>
      <c r="J2267" s="423">
        <v>0</v>
      </c>
      <c r="K2267" s="423">
        <v>4</v>
      </c>
      <c r="L2267" s="447">
        <v>0</v>
      </c>
      <c r="M2267" s="427">
        <v>3</v>
      </c>
      <c r="N2267" s="423">
        <v>4</v>
      </c>
      <c r="O2267" s="423">
        <v>3</v>
      </c>
      <c r="P2267" s="447">
        <v>-0.25</v>
      </c>
    </row>
    <row r="2268" spans="1:16" s="63" customFormat="1" ht="12" x14ac:dyDescent="0.2">
      <c r="A2268" s="427" t="s">
        <v>9993</v>
      </c>
      <c r="B2268" s="423"/>
      <c r="C2268" s="423" t="s">
        <v>249</v>
      </c>
      <c r="D2268" s="423" t="s">
        <v>9992</v>
      </c>
      <c r="E2268" s="427"/>
      <c r="F2268" s="427" t="s">
        <v>9991</v>
      </c>
      <c r="G2268" s="423" t="s">
        <v>200</v>
      </c>
      <c r="H2268" s="467" t="s">
        <v>8559</v>
      </c>
      <c r="I2268" s="427">
        <v>192</v>
      </c>
      <c r="J2268" s="423">
        <v>206</v>
      </c>
      <c r="K2268" s="423">
        <v>153</v>
      </c>
      <c r="L2268" s="447">
        <v>-6.7961165048543701E-2</v>
      </c>
      <c r="M2268" s="427">
        <v>45</v>
      </c>
      <c r="N2268" s="423">
        <v>59</v>
      </c>
      <c r="O2268" s="423">
        <v>45</v>
      </c>
      <c r="P2268" s="447">
        <v>-0.23728813559322001</v>
      </c>
    </row>
    <row r="2269" spans="1:16" s="63" customFormat="1" ht="12" x14ac:dyDescent="0.2">
      <c r="A2269" s="427" t="s">
        <v>9990</v>
      </c>
      <c r="B2269" s="423"/>
      <c r="C2269" s="423" t="s">
        <v>251</v>
      </c>
      <c r="D2269" s="423" t="s">
        <v>17047</v>
      </c>
      <c r="E2269" s="427"/>
      <c r="F2269" s="427" t="s">
        <v>9989</v>
      </c>
      <c r="G2269" s="423" t="s">
        <v>9335</v>
      </c>
      <c r="H2269" s="467" t="s">
        <v>8559</v>
      </c>
      <c r="I2269" s="427">
        <v>11</v>
      </c>
      <c r="J2269" s="423">
        <v>23</v>
      </c>
      <c r="K2269" s="423">
        <v>0</v>
      </c>
      <c r="L2269" s="447">
        <v>-0.52173913043478304</v>
      </c>
      <c r="M2269" s="427">
        <v>17</v>
      </c>
      <c r="N2269" s="423">
        <v>29</v>
      </c>
      <c r="O2269" s="423">
        <v>13</v>
      </c>
      <c r="P2269" s="447">
        <v>-0.41379310344827602</v>
      </c>
    </row>
    <row r="2270" spans="1:16" s="63" customFormat="1" ht="12" x14ac:dyDescent="0.2">
      <c r="A2270" s="427" t="s">
        <v>9988</v>
      </c>
      <c r="B2270" s="423"/>
      <c r="C2270" s="423" t="s">
        <v>250</v>
      </c>
      <c r="D2270" s="423" t="s">
        <v>19167</v>
      </c>
      <c r="E2270" s="427"/>
      <c r="F2270" s="427" t="s">
        <v>9987</v>
      </c>
      <c r="G2270" s="423" t="s">
        <v>19255</v>
      </c>
      <c r="H2270" s="467" t="s">
        <v>8559</v>
      </c>
      <c r="I2270" s="427">
        <v>364</v>
      </c>
      <c r="J2270" s="423">
        <v>715</v>
      </c>
      <c r="K2270" s="423">
        <v>770</v>
      </c>
      <c r="L2270" s="447">
        <v>-0.49090909090909102</v>
      </c>
      <c r="M2270" s="427">
        <v>499</v>
      </c>
      <c r="N2270" s="423">
        <v>319</v>
      </c>
      <c r="O2270" s="423">
        <v>305</v>
      </c>
      <c r="P2270" s="447">
        <v>0.56426332288401304</v>
      </c>
    </row>
    <row r="2271" spans="1:16" s="63" customFormat="1" ht="12" x14ac:dyDescent="0.2">
      <c r="A2271" s="427" t="s">
        <v>9986</v>
      </c>
      <c r="B2271" s="423"/>
      <c r="C2271" s="423" t="s">
        <v>249</v>
      </c>
      <c r="D2271" s="423" t="s">
        <v>18931</v>
      </c>
      <c r="E2271" s="427"/>
      <c r="F2271" s="427" t="s">
        <v>9985</v>
      </c>
      <c r="G2271" s="423" t="s">
        <v>18235</v>
      </c>
      <c r="H2271" s="467" t="s">
        <v>8559</v>
      </c>
      <c r="I2271" s="427">
        <v>45</v>
      </c>
      <c r="J2271" s="423">
        <v>74</v>
      </c>
      <c r="K2271" s="423">
        <v>84</v>
      </c>
      <c r="L2271" s="447">
        <v>-0.391891891891892</v>
      </c>
      <c r="M2271" s="427">
        <v>8</v>
      </c>
      <c r="N2271" s="423">
        <v>10</v>
      </c>
      <c r="O2271" s="423">
        <v>8</v>
      </c>
      <c r="P2271" s="447">
        <v>-0.2</v>
      </c>
    </row>
    <row r="2272" spans="1:16" s="63" customFormat="1" ht="12" x14ac:dyDescent="0.2">
      <c r="A2272" s="427" t="s">
        <v>9984</v>
      </c>
      <c r="B2272" s="423"/>
      <c r="C2272" s="423" t="s">
        <v>251</v>
      </c>
      <c r="D2272" s="423" t="s">
        <v>18932</v>
      </c>
      <c r="E2272" s="427"/>
      <c r="F2272" s="427" t="s">
        <v>9983</v>
      </c>
      <c r="G2272" s="423" t="s">
        <v>18520</v>
      </c>
      <c r="H2272" s="467" t="s">
        <v>8559</v>
      </c>
      <c r="I2272" s="427">
        <v>380</v>
      </c>
      <c r="J2272" s="423">
        <v>149</v>
      </c>
      <c r="K2272" s="423">
        <v>0</v>
      </c>
      <c r="L2272" s="447">
        <v>1.5503355704698001</v>
      </c>
      <c r="M2272" s="427">
        <v>205</v>
      </c>
      <c r="N2272" s="423">
        <v>148</v>
      </c>
      <c r="O2272" s="423">
        <v>129</v>
      </c>
      <c r="P2272" s="447">
        <v>0.38513513513513498</v>
      </c>
    </row>
    <row r="2273" spans="1:16" s="63" customFormat="1" ht="12" x14ac:dyDescent="0.2">
      <c r="A2273" s="427" t="s">
        <v>9982</v>
      </c>
      <c r="B2273" s="423"/>
      <c r="C2273" s="423" t="s">
        <v>371</v>
      </c>
      <c r="D2273" s="423" t="s">
        <v>18933</v>
      </c>
      <c r="E2273" s="427"/>
      <c r="F2273" s="427" t="s">
        <v>9981</v>
      </c>
      <c r="G2273" s="423" t="s">
        <v>18174</v>
      </c>
      <c r="H2273" s="467" t="s">
        <v>8559</v>
      </c>
      <c r="I2273" s="427">
        <v>349</v>
      </c>
      <c r="J2273" s="423">
        <v>293</v>
      </c>
      <c r="K2273" s="423">
        <v>238</v>
      </c>
      <c r="L2273" s="447">
        <v>0.19112627986348099</v>
      </c>
      <c r="M2273" s="427">
        <v>33</v>
      </c>
      <c r="N2273" s="423">
        <v>27</v>
      </c>
      <c r="O2273" s="423">
        <v>31</v>
      </c>
      <c r="P2273" s="447">
        <v>0.22222222222222199</v>
      </c>
    </row>
    <row r="2274" spans="1:16" s="63" customFormat="1" ht="12" x14ac:dyDescent="0.2">
      <c r="A2274" s="427" t="s">
        <v>9980</v>
      </c>
      <c r="B2274" s="423"/>
      <c r="C2274" s="423" t="s">
        <v>262</v>
      </c>
      <c r="D2274" s="423" t="s">
        <v>8788</v>
      </c>
      <c r="E2274" s="427"/>
      <c r="F2274" s="427" t="s">
        <v>9979</v>
      </c>
      <c r="G2274" s="423" t="s">
        <v>223</v>
      </c>
      <c r="H2274" s="467" t="s">
        <v>8396</v>
      </c>
      <c r="I2274" s="427">
        <v>0</v>
      </c>
      <c r="J2274" s="423">
        <v>0</v>
      </c>
      <c r="K2274" s="423">
        <v>0</v>
      </c>
      <c r="L2274" s="447">
        <v>0</v>
      </c>
      <c r="M2274" s="427">
        <v>2</v>
      </c>
      <c r="N2274" s="423">
        <v>0</v>
      </c>
      <c r="O2274" s="423">
        <v>0</v>
      </c>
      <c r="P2274" s="447">
        <v>0</v>
      </c>
    </row>
    <row r="2275" spans="1:16" s="63" customFormat="1" ht="12" x14ac:dyDescent="0.2">
      <c r="A2275" s="427" t="s">
        <v>9978</v>
      </c>
      <c r="B2275" s="423"/>
      <c r="C2275" s="423" t="s">
        <v>487</v>
      </c>
      <c r="D2275" s="423" t="s">
        <v>17784</v>
      </c>
      <c r="E2275" s="427"/>
      <c r="F2275" s="427" t="s">
        <v>9977</v>
      </c>
      <c r="G2275" s="423" t="s">
        <v>18151</v>
      </c>
      <c r="H2275" s="467" t="s">
        <v>8559</v>
      </c>
      <c r="I2275" s="427">
        <v>20</v>
      </c>
      <c r="J2275" s="423">
        <v>16</v>
      </c>
      <c r="K2275" s="423">
        <v>16</v>
      </c>
      <c r="L2275" s="447">
        <v>0.25</v>
      </c>
      <c r="M2275" s="427">
        <v>459</v>
      </c>
      <c r="N2275" s="423">
        <v>383</v>
      </c>
      <c r="O2275" s="423">
        <v>384</v>
      </c>
      <c r="P2275" s="447">
        <v>0.19843342036553499</v>
      </c>
    </row>
    <row r="2276" spans="1:16" s="63" customFormat="1" ht="12" x14ac:dyDescent="0.2">
      <c r="A2276" s="427" t="s">
        <v>9976</v>
      </c>
      <c r="B2276" s="423"/>
      <c r="C2276" s="423" t="s">
        <v>372</v>
      </c>
      <c r="D2276" s="423" t="s">
        <v>19596</v>
      </c>
      <c r="E2276" s="427"/>
      <c r="F2276" s="427" t="s">
        <v>9975</v>
      </c>
      <c r="G2276" s="423" t="s">
        <v>18151</v>
      </c>
      <c r="H2276" s="467" t="s">
        <v>8559</v>
      </c>
      <c r="I2276" s="427">
        <v>203</v>
      </c>
      <c r="J2276" s="423">
        <v>194</v>
      </c>
      <c r="K2276" s="423">
        <v>164</v>
      </c>
      <c r="L2276" s="447">
        <v>4.6391752577319603E-2</v>
      </c>
      <c r="M2276" s="427">
        <v>19</v>
      </c>
      <c r="N2276" s="423">
        <v>21</v>
      </c>
      <c r="O2276" s="423">
        <v>8</v>
      </c>
      <c r="P2276" s="447">
        <v>-9.5238095238095205E-2</v>
      </c>
    </row>
    <row r="2277" spans="1:16" s="63" customFormat="1" ht="12" x14ac:dyDescent="0.2">
      <c r="A2277" s="427" t="s">
        <v>9974</v>
      </c>
      <c r="B2277" s="423"/>
      <c r="C2277" s="423" t="s">
        <v>257</v>
      </c>
      <c r="D2277" s="423" t="s">
        <v>8870</v>
      </c>
      <c r="E2277" s="427"/>
      <c r="F2277" s="427" t="s">
        <v>9973</v>
      </c>
      <c r="G2277" s="423" t="s">
        <v>205</v>
      </c>
      <c r="H2277" s="467" t="s">
        <v>8559</v>
      </c>
      <c r="I2277" s="427">
        <v>1</v>
      </c>
      <c r="J2277" s="423">
        <v>1</v>
      </c>
      <c r="K2277" s="423">
        <v>1</v>
      </c>
      <c r="L2277" s="447">
        <v>0</v>
      </c>
      <c r="M2277" s="427">
        <v>2</v>
      </c>
      <c r="N2277" s="423">
        <v>4</v>
      </c>
      <c r="O2277" s="423">
        <v>1</v>
      </c>
      <c r="P2277" s="447">
        <v>-0.5</v>
      </c>
    </row>
    <row r="2278" spans="1:16" s="63" customFormat="1" ht="12" x14ac:dyDescent="0.2">
      <c r="A2278" s="427" t="s">
        <v>14186</v>
      </c>
      <c r="B2278" s="423"/>
      <c r="C2278" s="423" t="s">
        <v>250</v>
      </c>
      <c r="D2278" s="423" t="s">
        <v>10630</v>
      </c>
      <c r="E2278" s="427"/>
      <c r="F2278" s="427" t="s">
        <v>14185</v>
      </c>
      <c r="G2278" s="423" t="s">
        <v>9183</v>
      </c>
      <c r="H2278" s="467" t="s">
        <v>8559</v>
      </c>
      <c r="I2278" s="427">
        <v>370</v>
      </c>
      <c r="J2278" s="423">
        <v>396</v>
      </c>
      <c r="K2278" s="423">
        <v>374</v>
      </c>
      <c r="L2278" s="447">
        <v>-6.5656565656565594E-2</v>
      </c>
      <c r="M2278" s="427">
        <v>160</v>
      </c>
      <c r="N2278" s="423">
        <v>52</v>
      </c>
      <c r="O2278" s="423">
        <v>34</v>
      </c>
      <c r="P2278" s="447">
        <v>2.0769230769230802</v>
      </c>
    </row>
    <row r="2279" spans="1:16" s="63" customFormat="1" ht="12" x14ac:dyDescent="0.2">
      <c r="A2279" s="427" t="s">
        <v>9972</v>
      </c>
      <c r="B2279" s="423"/>
      <c r="C2279" s="423" t="s">
        <v>249</v>
      </c>
      <c r="D2279" s="423" t="s">
        <v>8833</v>
      </c>
      <c r="E2279" s="427"/>
      <c r="F2279" s="427" t="s">
        <v>9971</v>
      </c>
      <c r="G2279" s="423" t="s">
        <v>208</v>
      </c>
      <c r="H2279" s="467" t="s">
        <v>8559</v>
      </c>
      <c r="I2279" s="427">
        <v>57</v>
      </c>
      <c r="J2279" s="423">
        <v>36</v>
      </c>
      <c r="K2279" s="423">
        <v>68</v>
      </c>
      <c r="L2279" s="447">
        <v>0.58333333333333304</v>
      </c>
      <c r="M2279" s="427">
        <v>47</v>
      </c>
      <c r="N2279" s="423">
        <v>35</v>
      </c>
      <c r="O2279" s="423">
        <v>22</v>
      </c>
      <c r="P2279" s="447">
        <v>0.34285714285714303</v>
      </c>
    </row>
    <row r="2280" spans="1:16" s="63" customFormat="1" ht="12" x14ac:dyDescent="0.2">
      <c r="A2280" s="427" t="s">
        <v>9970</v>
      </c>
      <c r="B2280" s="423"/>
      <c r="C2280" s="423" t="s">
        <v>487</v>
      </c>
      <c r="D2280" s="423"/>
      <c r="E2280" s="427"/>
      <c r="F2280" s="427" t="s">
        <v>9969</v>
      </c>
      <c r="G2280" s="423"/>
      <c r="H2280" s="467" t="s">
        <v>8559</v>
      </c>
      <c r="I2280" s="427">
        <v>0</v>
      </c>
      <c r="J2280" s="423">
        <v>0</v>
      </c>
      <c r="K2280" s="423">
        <v>0</v>
      </c>
      <c r="L2280" s="447">
        <v>0</v>
      </c>
      <c r="M2280" s="427">
        <v>0</v>
      </c>
      <c r="N2280" s="423">
        <v>0</v>
      </c>
      <c r="O2280" s="423">
        <v>0</v>
      </c>
      <c r="P2280" s="447">
        <v>0</v>
      </c>
    </row>
    <row r="2281" spans="1:16" s="63" customFormat="1" ht="12" x14ac:dyDescent="0.2">
      <c r="A2281" s="427" t="s">
        <v>9968</v>
      </c>
      <c r="B2281" s="423"/>
      <c r="C2281" s="423" t="s">
        <v>254</v>
      </c>
      <c r="D2281" s="423" t="s">
        <v>15351</v>
      </c>
      <c r="E2281" s="427"/>
      <c r="F2281" s="427" t="s">
        <v>9967</v>
      </c>
      <c r="G2281" s="423" t="s">
        <v>200</v>
      </c>
      <c r="H2281" s="467" t="s">
        <v>8559</v>
      </c>
      <c r="I2281" s="427">
        <v>22</v>
      </c>
      <c r="J2281" s="423">
        <v>13</v>
      </c>
      <c r="K2281" s="423">
        <v>37</v>
      </c>
      <c r="L2281" s="447">
        <v>0.69230769230769196</v>
      </c>
      <c r="M2281" s="427">
        <v>1</v>
      </c>
      <c r="N2281" s="423">
        <v>0</v>
      </c>
      <c r="O2281" s="423">
        <v>0</v>
      </c>
      <c r="P2281" s="447">
        <v>0</v>
      </c>
    </row>
    <row r="2282" spans="1:16" s="63" customFormat="1" ht="12" x14ac:dyDescent="0.2">
      <c r="A2282" s="427" t="s">
        <v>9966</v>
      </c>
      <c r="B2282" s="423"/>
      <c r="C2282" s="423" t="s">
        <v>251</v>
      </c>
      <c r="D2282" s="423" t="s">
        <v>9965</v>
      </c>
      <c r="E2282" s="427"/>
      <c r="F2282" s="427" t="s">
        <v>9964</v>
      </c>
      <c r="G2282" s="423" t="s">
        <v>218</v>
      </c>
      <c r="H2282" s="467" t="s">
        <v>8559</v>
      </c>
      <c r="I2282" s="427">
        <v>2</v>
      </c>
      <c r="J2282" s="423">
        <v>1</v>
      </c>
      <c r="K2282" s="423">
        <v>0</v>
      </c>
      <c r="L2282" s="447">
        <v>1</v>
      </c>
      <c r="M2282" s="427">
        <v>137</v>
      </c>
      <c r="N2282" s="423">
        <v>91</v>
      </c>
      <c r="O2282" s="423">
        <v>93</v>
      </c>
      <c r="P2282" s="447">
        <v>0.50549450549450503</v>
      </c>
    </row>
    <row r="2283" spans="1:16" s="63" customFormat="1" ht="12" x14ac:dyDescent="0.2">
      <c r="A2283" s="427" t="s">
        <v>13025</v>
      </c>
      <c r="B2283" s="423"/>
      <c r="C2283" s="423" t="s">
        <v>372</v>
      </c>
      <c r="D2283" s="423" t="s">
        <v>20248</v>
      </c>
      <c r="E2283" s="427"/>
      <c r="F2283" s="427" t="s">
        <v>13024</v>
      </c>
      <c r="G2283" s="423" t="s">
        <v>20249</v>
      </c>
      <c r="H2283" s="467" t="s">
        <v>8559</v>
      </c>
      <c r="I2283" s="427">
        <v>670</v>
      </c>
      <c r="J2283" s="423">
        <v>692</v>
      </c>
      <c r="K2283" s="423">
        <v>422</v>
      </c>
      <c r="L2283" s="447">
        <v>-3.1791907514450803E-2</v>
      </c>
      <c r="M2283" s="427">
        <v>247</v>
      </c>
      <c r="N2283" s="423">
        <v>196</v>
      </c>
      <c r="O2283" s="423">
        <v>98</v>
      </c>
      <c r="P2283" s="447">
        <v>0.26020408163265302</v>
      </c>
    </row>
    <row r="2284" spans="1:16" s="63" customFormat="1" ht="12" x14ac:dyDescent="0.2">
      <c r="A2284" s="427" t="s">
        <v>9963</v>
      </c>
      <c r="B2284" s="423"/>
      <c r="C2284" s="423" t="s">
        <v>254</v>
      </c>
      <c r="D2284" s="423" t="s">
        <v>17058</v>
      </c>
      <c r="E2284" s="427"/>
      <c r="F2284" s="427" t="s">
        <v>9962</v>
      </c>
      <c r="G2284" s="423" t="s">
        <v>201</v>
      </c>
      <c r="H2284" s="467" t="s">
        <v>8559</v>
      </c>
      <c r="I2284" s="427">
        <v>0</v>
      </c>
      <c r="J2284" s="423">
        <v>0</v>
      </c>
      <c r="K2284" s="423">
        <v>0</v>
      </c>
      <c r="L2284" s="447">
        <v>0</v>
      </c>
      <c r="M2284" s="427">
        <v>5</v>
      </c>
      <c r="N2284" s="423">
        <v>6</v>
      </c>
      <c r="O2284" s="423">
        <v>8</v>
      </c>
      <c r="P2284" s="447">
        <v>-0.16666666666666699</v>
      </c>
    </row>
    <row r="2285" spans="1:16" s="63" customFormat="1" ht="12" x14ac:dyDescent="0.2">
      <c r="A2285" s="427" t="s">
        <v>9961</v>
      </c>
      <c r="B2285" s="423"/>
      <c r="C2285" s="423" t="s">
        <v>257</v>
      </c>
      <c r="D2285" s="423" t="s">
        <v>18934</v>
      </c>
      <c r="E2285" s="427"/>
      <c r="F2285" s="427" t="s">
        <v>9960</v>
      </c>
      <c r="G2285" s="423" t="s">
        <v>18151</v>
      </c>
      <c r="H2285" s="467" t="s">
        <v>8559</v>
      </c>
      <c r="I2285" s="427">
        <v>13</v>
      </c>
      <c r="J2285" s="423">
        <v>10</v>
      </c>
      <c r="K2285" s="423">
        <v>12</v>
      </c>
      <c r="L2285" s="447">
        <v>0.3</v>
      </c>
      <c r="M2285" s="427">
        <v>91</v>
      </c>
      <c r="N2285" s="423">
        <v>56</v>
      </c>
      <c r="O2285" s="423">
        <v>43</v>
      </c>
      <c r="P2285" s="447">
        <v>0.625</v>
      </c>
    </row>
    <row r="2286" spans="1:16" s="63" customFormat="1" ht="12" x14ac:dyDescent="0.2">
      <c r="A2286" s="427" t="s">
        <v>9959</v>
      </c>
      <c r="B2286" s="423"/>
      <c r="C2286" s="423" t="s">
        <v>253</v>
      </c>
      <c r="D2286" s="423" t="s">
        <v>20450</v>
      </c>
      <c r="E2286" s="427"/>
      <c r="F2286" s="427" t="s">
        <v>9958</v>
      </c>
      <c r="G2286" s="423" t="s">
        <v>20451</v>
      </c>
      <c r="H2286" s="467" t="s">
        <v>8559</v>
      </c>
      <c r="I2286" s="427">
        <v>7967</v>
      </c>
      <c r="J2286" s="423">
        <v>6038</v>
      </c>
      <c r="K2286" s="423">
        <v>1053</v>
      </c>
      <c r="L2286" s="447">
        <v>0.31947664789665398</v>
      </c>
      <c r="M2286" s="427">
        <v>7829</v>
      </c>
      <c r="N2286" s="423">
        <v>5952</v>
      </c>
      <c r="O2286" s="423">
        <v>1181</v>
      </c>
      <c r="P2286" s="447">
        <v>0.31535618279569899</v>
      </c>
    </row>
    <row r="2287" spans="1:16" s="63" customFormat="1" ht="12" x14ac:dyDescent="0.2">
      <c r="A2287" s="427" t="s">
        <v>13515</v>
      </c>
      <c r="B2287" s="423"/>
      <c r="C2287" s="423" t="s">
        <v>14925</v>
      </c>
      <c r="D2287" s="423" t="s">
        <v>18935</v>
      </c>
      <c r="E2287" s="427"/>
      <c r="F2287" s="427" t="s">
        <v>13514</v>
      </c>
      <c r="G2287" s="423" t="s">
        <v>19597</v>
      </c>
      <c r="H2287" s="467" t="s">
        <v>8559</v>
      </c>
      <c r="I2287" s="427">
        <v>1079</v>
      </c>
      <c r="J2287" s="423">
        <v>843</v>
      </c>
      <c r="K2287" s="423">
        <v>797</v>
      </c>
      <c r="L2287" s="447">
        <v>0.27995255041518402</v>
      </c>
      <c r="M2287" s="427">
        <v>609</v>
      </c>
      <c r="N2287" s="423">
        <v>615</v>
      </c>
      <c r="O2287" s="423">
        <v>372</v>
      </c>
      <c r="P2287" s="447">
        <v>-9.7560975609756202E-3</v>
      </c>
    </row>
    <row r="2288" spans="1:16" s="63" customFormat="1" ht="12" x14ac:dyDescent="0.2">
      <c r="A2288" s="427" t="s">
        <v>9957</v>
      </c>
      <c r="B2288" s="423"/>
      <c r="C2288" s="423" t="s">
        <v>251</v>
      </c>
      <c r="D2288" s="423" t="s">
        <v>20694</v>
      </c>
      <c r="E2288" s="427"/>
      <c r="F2288" s="427" t="s">
        <v>9956</v>
      </c>
      <c r="G2288" s="423" t="s">
        <v>20695</v>
      </c>
      <c r="H2288" s="467" t="s">
        <v>8559</v>
      </c>
      <c r="I2288" s="427">
        <v>363</v>
      </c>
      <c r="J2288" s="423">
        <v>256</v>
      </c>
      <c r="K2288" s="423">
        <v>0</v>
      </c>
      <c r="L2288" s="447">
        <v>0.41796875</v>
      </c>
      <c r="M2288" s="427">
        <v>473</v>
      </c>
      <c r="N2288" s="423">
        <v>361</v>
      </c>
      <c r="O2288" s="423">
        <v>300</v>
      </c>
      <c r="P2288" s="447">
        <v>0.31024930747922402</v>
      </c>
    </row>
    <row r="2289" spans="1:16" s="63" customFormat="1" ht="12" x14ac:dyDescent="0.2">
      <c r="A2289" s="427" t="s">
        <v>9955</v>
      </c>
      <c r="B2289" s="423"/>
      <c r="C2289" s="423" t="s">
        <v>253</v>
      </c>
      <c r="D2289" s="423" t="s">
        <v>9954</v>
      </c>
      <c r="E2289" s="427"/>
      <c r="F2289" s="427" t="s">
        <v>9953</v>
      </c>
      <c r="G2289" s="423" t="s">
        <v>200</v>
      </c>
      <c r="H2289" s="467" t="s">
        <v>8559</v>
      </c>
      <c r="I2289" s="427">
        <v>44</v>
      </c>
      <c r="J2289" s="423">
        <v>45</v>
      </c>
      <c r="K2289" s="423">
        <v>58</v>
      </c>
      <c r="L2289" s="447">
        <v>-2.2222222222222299E-2</v>
      </c>
      <c r="M2289" s="427">
        <v>32</v>
      </c>
      <c r="N2289" s="423">
        <v>32</v>
      </c>
      <c r="O2289" s="423">
        <v>13</v>
      </c>
      <c r="P2289" s="447">
        <v>0</v>
      </c>
    </row>
    <row r="2290" spans="1:16" s="63" customFormat="1" ht="12" x14ac:dyDescent="0.2">
      <c r="A2290" s="427" t="s">
        <v>9952</v>
      </c>
      <c r="B2290" s="423"/>
      <c r="C2290" s="423" t="s">
        <v>252</v>
      </c>
      <c r="D2290" s="423" t="s">
        <v>21913</v>
      </c>
      <c r="E2290" s="427"/>
      <c r="F2290" s="427" t="s">
        <v>9951</v>
      </c>
      <c r="G2290" s="423" t="s">
        <v>18162</v>
      </c>
      <c r="H2290" s="467" t="s">
        <v>8559</v>
      </c>
      <c r="I2290" s="427">
        <v>1124</v>
      </c>
      <c r="J2290" s="423">
        <v>1178</v>
      </c>
      <c r="K2290" s="423">
        <v>652</v>
      </c>
      <c r="L2290" s="447">
        <v>-4.5840407470288599E-2</v>
      </c>
      <c r="M2290" s="427">
        <v>409</v>
      </c>
      <c r="N2290" s="423">
        <v>449</v>
      </c>
      <c r="O2290" s="423">
        <v>263</v>
      </c>
      <c r="P2290" s="447">
        <v>-8.9086859688196005E-2</v>
      </c>
    </row>
    <row r="2291" spans="1:16" s="63" customFormat="1" ht="12" x14ac:dyDescent="0.2">
      <c r="A2291" s="427" t="s">
        <v>9950</v>
      </c>
      <c r="B2291" s="423"/>
      <c r="C2291" s="423" t="s">
        <v>371</v>
      </c>
      <c r="D2291" s="423" t="s">
        <v>18429</v>
      </c>
      <c r="E2291" s="427"/>
      <c r="F2291" s="427" t="s">
        <v>9949</v>
      </c>
      <c r="G2291" s="423" t="s">
        <v>19211</v>
      </c>
      <c r="H2291" s="467" t="s">
        <v>8559</v>
      </c>
      <c r="I2291" s="427">
        <v>688</v>
      </c>
      <c r="J2291" s="423">
        <v>272</v>
      </c>
      <c r="K2291" s="423">
        <v>525</v>
      </c>
      <c r="L2291" s="447">
        <v>1.52941176470588</v>
      </c>
      <c r="M2291" s="427">
        <v>222</v>
      </c>
      <c r="N2291" s="423">
        <v>207</v>
      </c>
      <c r="O2291" s="423">
        <v>222</v>
      </c>
      <c r="P2291" s="447">
        <v>7.2463768115942101E-2</v>
      </c>
    </row>
    <row r="2292" spans="1:16" s="63" customFormat="1" ht="12" x14ac:dyDescent="0.2">
      <c r="A2292" s="427" t="s">
        <v>9948</v>
      </c>
      <c r="B2292" s="423"/>
      <c r="C2292" s="423" t="s">
        <v>487</v>
      </c>
      <c r="D2292" s="423"/>
      <c r="E2292" s="427"/>
      <c r="F2292" s="427" t="s">
        <v>9947</v>
      </c>
      <c r="G2292" s="423"/>
      <c r="H2292" s="467" t="s">
        <v>8559</v>
      </c>
      <c r="I2292" s="427">
        <v>0</v>
      </c>
      <c r="J2292" s="423">
        <v>0</v>
      </c>
      <c r="K2292" s="423">
        <v>0</v>
      </c>
      <c r="L2292" s="447">
        <v>0</v>
      </c>
      <c r="M2292" s="427">
        <v>0</v>
      </c>
      <c r="N2292" s="423">
        <v>0</v>
      </c>
      <c r="O2292" s="423">
        <v>0</v>
      </c>
      <c r="P2292" s="447">
        <v>0</v>
      </c>
    </row>
    <row r="2293" spans="1:16" s="63" customFormat="1" ht="12" x14ac:dyDescent="0.2">
      <c r="A2293" s="427" t="s">
        <v>13208</v>
      </c>
      <c r="B2293" s="423"/>
      <c r="C2293" s="423" t="s">
        <v>255</v>
      </c>
      <c r="D2293" s="423" t="s">
        <v>17785</v>
      </c>
      <c r="E2293" s="427"/>
      <c r="F2293" s="427" t="s">
        <v>13207</v>
      </c>
      <c r="G2293" s="423" t="s">
        <v>19877</v>
      </c>
      <c r="H2293" s="467" t="s">
        <v>8559</v>
      </c>
      <c r="I2293" s="427">
        <v>195</v>
      </c>
      <c r="J2293" s="423">
        <v>288</v>
      </c>
      <c r="K2293" s="423">
        <v>111</v>
      </c>
      <c r="L2293" s="447">
        <v>-0.32291666666666702</v>
      </c>
      <c r="M2293" s="427">
        <v>85</v>
      </c>
      <c r="N2293" s="423">
        <v>111</v>
      </c>
      <c r="O2293" s="423">
        <v>47</v>
      </c>
      <c r="P2293" s="447">
        <v>-0.23423423423423401</v>
      </c>
    </row>
    <row r="2294" spans="1:16" s="63" customFormat="1" ht="12" x14ac:dyDescent="0.2">
      <c r="A2294" s="427" t="s">
        <v>9946</v>
      </c>
      <c r="B2294" s="423"/>
      <c r="C2294" s="423" t="s">
        <v>254</v>
      </c>
      <c r="D2294" s="423" t="s">
        <v>17158</v>
      </c>
      <c r="E2294" s="427"/>
      <c r="F2294" s="427" t="s">
        <v>9945</v>
      </c>
      <c r="G2294" s="423" t="s">
        <v>270</v>
      </c>
      <c r="H2294" s="467" t="s">
        <v>8559</v>
      </c>
      <c r="I2294" s="427">
        <v>3</v>
      </c>
      <c r="J2294" s="423">
        <v>21</v>
      </c>
      <c r="K2294" s="423">
        <v>1</v>
      </c>
      <c r="L2294" s="447">
        <v>-0.85714285714285698</v>
      </c>
      <c r="M2294" s="427">
        <v>14</v>
      </c>
      <c r="N2294" s="423">
        <v>14</v>
      </c>
      <c r="O2294" s="423">
        <v>18</v>
      </c>
      <c r="P2294" s="447">
        <v>0</v>
      </c>
    </row>
    <row r="2295" spans="1:16" s="63" customFormat="1" ht="12" x14ac:dyDescent="0.2">
      <c r="A2295" s="427" t="s">
        <v>9944</v>
      </c>
      <c r="B2295" s="423"/>
      <c r="C2295" s="423" t="s">
        <v>254</v>
      </c>
      <c r="D2295" s="423" t="s">
        <v>20452</v>
      </c>
      <c r="E2295" s="427"/>
      <c r="F2295" s="427" t="s">
        <v>9943</v>
      </c>
      <c r="G2295" s="423" t="s">
        <v>18141</v>
      </c>
      <c r="H2295" s="467" t="s">
        <v>8559</v>
      </c>
      <c r="I2295" s="427">
        <v>50</v>
      </c>
      <c r="J2295" s="423">
        <v>36</v>
      </c>
      <c r="K2295" s="423">
        <v>40</v>
      </c>
      <c r="L2295" s="447">
        <v>0.38888888888888901</v>
      </c>
      <c r="M2295" s="427">
        <v>6</v>
      </c>
      <c r="N2295" s="423">
        <v>8</v>
      </c>
      <c r="O2295" s="423">
        <v>4</v>
      </c>
      <c r="P2295" s="447">
        <v>-0.25</v>
      </c>
    </row>
    <row r="2296" spans="1:16" s="63" customFormat="1" ht="12" x14ac:dyDescent="0.2">
      <c r="A2296" s="427" t="s">
        <v>14423</v>
      </c>
      <c r="B2296" s="423"/>
      <c r="C2296" s="423" t="s">
        <v>372</v>
      </c>
      <c r="D2296" s="423" t="s">
        <v>17295</v>
      </c>
      <c r="E2296" s="427"/>
      <c r="F2296" s="427" t="s">
        <v>14422</v>
      </c>
      <c r="G2296" s="423" t="s">
        <v>18195</v>
      </c>
      <c r="H2296" s="467" t="s">
        <v>8559</v>
      </c>
      <c r="I2296" s="427">
        <v>519</v>
      </c>
      <c r="J2296" s="423">
        <v>527</v>
      </c>
      <c r="K2296" s="423">
        <v>455</v>
      </c>
      <c r="L2296" s="447">
        <v>-1.5180265654648899E-2</v>
      </c>
      <c r="M2296" s="427">
        <v>1263</v>
      </c>
      <c r="N2296" s="423">
        <v>965</v>
      </c>
      <c r="O2296" s="423">
        <v>898</v>
      </c>
      <c r="P2296" s="447">
        <v>0.30880829015543998</v>
      </c>
    </row>
    <row r="2297" spans="1:16" s="63" customFormat="1" ht="12" x14ac:dyDescent="0.2">
      <c r="A2297" s="427" t="s">
        <v>9942</v>
      </c>
      <c r="B2297" s="423"/>
      <c r="C2297" s="423" t="s">
        <v>249</v>
      </c>
      <c r="D2297" s="423" t="s">
        <v>20250</v>
      </c>
      <c r="E2297" s="427"/>
      <c r="F2297" s="427" t="s">
        <v>9941</v>
      </c>
      <c r="G2297" s="423" t="s">
        <v>200</v>
      </c>
      <c r="H2297" s="467" t="s">
        <v>8559</v>
      </c>
      <c r="I2297" s="427">
        <v>22</v>
      </c>
      <c r="J2297" s="423">
        <v>92</v>
      </c>
      <c r="K2297" s="423">
        <v>60</v>
      </c>
      <c r="L2297" s="447">
        <v>-0.76086956521739102</v>
      </c>
      <c r="M2297" s="427">
        <v>3</v>
      </c>
      <c r="N2297" s="423">
        <v>6</v>
      </c>
      <c r="O2297" s="423">
        <v>3</v>
      </c>
      <c r="P2297" s="447">
        <v>-0.5</v>
      </c>
    </row>
    <row r="2298" spans="1:16" s="63" customFormat="1" ht="12" x14ac:dyDescent="0.2">
      <c r="A2298" s="427" t="s">
        <v>18036</v>
      </c>
      <c r="B2298" s="423"/>
      <c r="C2298" s="423" t="s">
        <v>371</v>
      </c>
      <c r="D2298" s="423"/>
      <c r="E2298" s="427"/>
      <c r="F2298" s="427" t="s">
        <v>18037</v>
      </c>
      <c r="G2298" s="423"/>
      <c r="H2298" s="467"/>
      <c r="I2298" s="427">
        <v>0</v>
      </c>
      <c r="J2298" s="423">
        <v>0</v>
      </c>
      <c r="K2298" s="423">
        <v>0</v>
      </c>
      <c r="L2298" s="447">
        <v>0</v>
      </c>
      <c r="M2298" s="427">
        <v>0</v>
      </c>
      <c r="N2298" s="423">
        <v>0</v>
      </c>
      <c r="O2298" s="423">
        <v>0</v>
      </c>
      <c r="P2298" s="447">
        <v>0</v>
      </c>
    </row>
    <row r="2299" spans="1:16" s="63" customFormat="1" ht="12" x14ac:dyDescent="0.2">
      <c r="A2299" s="427" t="s">
        <v>9940</v>
      </c>
      <c r="B2299" s="423"/>
      <c r="C2299" s="423" t="s">
        <v>14925</v>
      </c>
      <c r="D2299" s="423" t="s">
        <v>21300</v>
      </c>
      <c r="E2299" s="427"/>
      <c r="F2299" s="427" t="s">
        <v>9939</v>
      </c>
      <c r="G2299" s="423" t="s">
        <v>18234</v>
      </c>
      <c r="H2299" s="467" t="s">
        <v>8559</v>
      </c>
      <c r="I2299" s="427">
        <v>36</v>
      </c>
      <c r="J2299" s="423">
        <v>52</v>
      </c>
      <c r="K2299" s="423">
        <v>21</v>
      </c>
      <c r="L2299" s="447">
        <v>-0.30769230769230799</v>
      </c>
      <c r="M2299" s="427">
        <v>43</v>
      </c>
      <c r="N2299" s="423">
        <v>24</v>
      </c>
      <c r="O2299" s="423">
        <v>19</v>
      </c>
      <c r="P2299" s="447">
        <v>0.79166666666666696</v>
      </c>
    </row>
    <row r="2300" spans="1:16" s="63" customFormat="1" ht="12" x14ac:dyDescent="0.2">
      <c r="A2300" s="427" t="s">
        <v>15840</v>
      </c>
      <c r="B2300" s="423"/>
      <c r="C2300" s="423" t="s">
        <v>252</v>
      </c>
      <c r="D2300" s="423" t="s">
        <v>21301</v>
      </c>
      <c r="E2300" s="427" t="s">
        <v>14673</v>
      </c>
      <c r="F2300" s="427"/>
      <c r="G2300" s="423" t="s">
        <v>21302</v>
      </c>
      <c r="H2300" s="467" t="s">
        <v>8559</v>
      </c>
      <c r="I2300" s="427">
        <v>284302</v>
      </c>
      <c r="J2300" s="423">
        <v>204112</v>
      </c>
      <c r="K2300" s="423">
        <v>119219</v>
      </c>
      <c r="L2300" s="447">
        <v>0.39287254056596399</v>
      </c>
      <c r="M2300" s="427">
        <v>188645</v>
      </c>
      <c r="N2300" s="423">
        <v>87222</v>
      </c>
      <c r="O2300" s="423">
        <v>57854</v>
      </c>
      <c r="P2300" s="447">
        <v>1.1628144275526799</v>
      </c>
    </row>
    <row r="2301" spans="1:16" s="63" customFormat="1" ht="12" x14ac:dyDescent="0.2">
      <c r="A2301" s="427" t="s">
        <v>18038</v>
      </c>
      <c r="B2301" s="423"/>
      <c r="C2301" s="423" t="s">
        <v>371</v>
      </c>
      <c r="D2301" s="423" t="s">
        <v>18927</v>
      </c>
      <c r="E2301" s="427"/>
      <c r="F2301" s="427" t="s">
        <v>18039</v>
      </c>
      <c r="G2301" s="423" t="s">
        <v>19491</v>
      </c>
      <c r="H2301" s="467" t="s">
        <v>8559</v>
      </c>
      <c r="I2301" s="427">
        <v>5</v>
      </c>
      <c r="J2301" s="423">
        <v>15</v>
      </c>
      <c r="K2301" s="423">
        <v>5</v>
      </c>
      <c r="L2301" s="447">
        <v>-0.66666666666666696</v>
      </c>
      <c r="M2301" s="427">
        <v>13</v>
      </c>
      <c r="N2301" s="423">
        <v>13</v>
      </c>
      <c r="O2301" s="423">
        <v>0</v>
      </c>
      <c r="P2301" s="447">
        <v>0</v>
      </c>
    </row>
    <row r="2302" spans="1:16" s="63" customFormat="1" ht="12" x14ac:dyDescent="0.2">
      <c r="A2302" s="427" t="s">
        <v>9938</v>
      </c>
      <c r="B2302" s="423"/>
      <c r="C2302" s="423" t="s">
        <v>14925</v>
      </c>
      <c r="D2302" s="423" t="s">
        <v>17786</v>
      </c>
      <c r="E2302" s="427"/>
      <c r="F2302" s="427" t="s">
        <v>9937</v>
      </c>
      <c r="G2302" s="423" t="s">
        <v>17213</v>
      </c>
      <c r="H2302" s="467" t="s">
        <v>8559</v>
      </c>
      <c r="I2302" s="427">
        <v>18</v>
      </c>
      <c r="J2302" s="423">
        <v>22</v>
      </c>
      <c r="K2302" s="423">
        <v>18</v>
      </c>
      <c r="L2302" s="447">
        <v>-0.18181818181818199</v>
      </c>
      <c r="M2302" s="427">
        <v>39</v>
      </c>
      <c r="N2302" s="423">
        <v>33</v>
      </c>
      <c r="O2302" s="423">
        <v>30</v>
      </c>
      <c r="P2302" s="447">
        <v>0.18181818181818199</v>
      </c>
    </row>
    <row r="2303" spans="1:16" s="63" customFormat="1" ht="12" x14ac:dyDescent="0.2">
      <c r="A2303" s="427" t="s">
        <v>9936</v>
      </c>
      <c r="B2303" s="423"/>
      <c r="C2303" s="423" t="s">
        <v>14925</v>
      </c>
      <c r="D2303" s="423"/>
      <c r="E2303" s="427"/>
      <c r="F2303" s="427" t="s">
        <v>9935</v>
      </c>
      <c r="G2303" s="423"/>
      <c r="H2303" s="467" t="s">
        <v>8396</v>
      </c>
      <c r="I2303" s="427">
        <v>0</v>
      </c>
      <c r="J2303" s="423">
        <v>0</v>
      </c>
      <c r="K2303" s="423">
        <v>0</v>
      </c>
      <c r="L2303" s="447">
        <v>0</v>
      </c>
      <c r="M2303" s="427">
        <v>0</v>
      </c>
      <c r="N2303" s="423">
        <v>0</v>
      </c>
      <c r="O2303" s="423">
        <v>1</v>
      </c>
      <c r="P2303" s="447">
        <v>0</v>
      </c>
    </row>
    <row r="2304" spans="1:16" s="63" customFormat="1" ht="12" x14ac:dyDescent="0.2">
      <c r="A2304" s="427" t="s">
        <v>9934</v>
      </c>
      <c r="B2304" s="423"/>
      <c r="C2304" s="423" t="s">
        <v>14925</v>
      </c>
      <c r="D2304" s="423"/>
      <c r="E2304" s="427"/>
      <c r="F2304" s="427" t="s">
        <v>9933</v>
      </c>
      <c r="G2304" s="423"/>
      <c r="H2304" s="467" t="s">
        <v>8389</v>
      </c>
      <c r="I2304" s="427">
        <v>0</v>
      </c>
      <c r="J2304" s="423">
        <v>0</v>
      </c>
      <c r="K2304" s="423">
        <v>0</v>
      </c>
      <c r="L2304" s="447">
        <v>0</v>
      </c>
      <c r="M2304" s="427">
        <v>0</v>
      </c>
      <c r="N2304" s="423">
        <v>0</v>
      </c>
      <c r="O2304" s="423">
        <v>0</v>
      </c>
      <c r="P2304" s="447">
        <v>0</v>
      </c>
    </row>
    <row r="2305" spans="1:16" s="63" customFormat="1" ht="12" x14ac:dyDescent="0.2">
      <c r="A2305" s="427" t="s">
        <v>9932</v>
      </c>
      <c r="B2305" s="423"/>
      <c r="C2305" s="423" t="s">
        <v>14925</v>
      </c>
      <c r="D2305" s="423" t="s">
        <v>8812</v>
      </c>
      <c r="E2305" s="427"/>
      <c r="F2305" s="427" t="s">
        <v>9931</v>
      </c>
      <c r="G2305" s="423" t="s">
        <v>201</v>
      </c>
      <c r="H2305" s="467" t="s">
        <v>8389</v>
      </c>
      <c r="I2305" s="427">
        <v>0</v>
      </c>
      <c r="J2305" s="423">
        <v>0</v>
      </c>
      <c r="K2305" s="423">
        <v>0</v>
      </c>
      <c r="L2305" s="447">
        <v>0</v>
      </c>
      <c r="M2305" s="427">
        <v>3</v>
      </c>
      <c r="N2305" s="423">
        <v>5</v>
      </c>
      <c r="O2305" s="423">
        <v>0</v>
      </c>
      <c r="P2305" s="447">
        <v>-0.4</v>
      </c>
    </row>
    <row r="2306" spans="1:16" s="63" customFormat="1" ht="12" x14ac:dyDescent="0.2">
      <c r="A2306" s="427" t="s">
        <v>9930</v>
      </c>
      <c r="B2306" s="423"/>
      <c r="C2306" s="423" t="s">
        <v>14925</v>
      </c>
      <c r="D2306" s="423"/>
      <c r="E2306" s="427"/>
      <c r="F2306" s="427" t="s">
        <v>9929</v>
      </c>
      <c r="G2306" s="423"/>
      <c r="H2306" s="467" t="s">
        <v>8389</v>
      </c>
      <c r="I2306" s="427">
        <v>0</v>
      </c>
      <c r="J2306" s="423">
        <v>0</v>
      </c>
      <c r="K2306" s="423">
        <v>0</v>
      </c>
      <c r="L2306" s="447">
        <v>0</v>
      </c>
      <c r="M2306" s="427">
        <v>0</v>
      </c>
      <c r="N2306" s="423">
        <v>0</v>
      </c>
      <c r="O2306" s="423">
        <v>0</v>
      </c>
      <c r="P2306" s="447">
        <v>0</v>
      </c>
    </row>
    <row r="2307" spans="1:16" s="63" customFormat="1" ht="12" x14ac:dyDescent="0.2">
      <c r="A2307" s="427" t="s">
        <v>9928</v>
      </c>
      <c r="B2307" s="423"/>
      <c r="C2307" s="423" t="s">
        <v>14925</v>
      </c>
      <c r="D2307" s="423" t="s">
        <v>8833</v>
      </c>
      <c r="E2307" s="427"/>
      <c r="F2307" s="427" t="s">
        <v>9927</v>
      </c>
      <c r="G2307" s="423" t="s">
        <v>208</v>
      </c>
      <c r="H2307" s="467" t="s">
        <v>8559</v>
      </c>
      <c r="I2307" s="427">
        <v>31</v>
      </c>
      <c r="J2307" s="423">
        <v>10</v>
      </c>
      <c r="K2307" s="423">
        <v>4</v>
      </c>
      <c r="L2307" s="447">
        <v>2.1</v>
      </c>
      <c r="M2307" s="427">
        <v>18</v>
      </c>
      <c r="N2307" s="423">
        <v>14</v>
      </c>
      <c r="O2307" s="423">
        <v>3</v>
      </c>
      <c r="P2307" s="447">
        <v>0.28571428571428598</v>
      </c>
    </row>
    <row r="2308" spans="1:16" s="63" customFormat="1" ht="12" x14ac:dyDescent="0.2">
      <c r="A2308" s="427" t="s">
        <v>9926</v>
      </c>
      <c r="B2308" s="423"/>
      <c r="C2308" s="423" t="s">
        <v>14925</v>
      </c>
      <c r="D2308" s="423" t="s">
        <v>17787</v>
      </c>
      <c r="E2308" s="427"/>
      <c r="F2308" s="427" t="s">
        <v>9925</v>
      </c>
      <c r="G2308" s="423" t="s">
        <v>13206</v>
      </c>
      <c r="H2308" s="467" t="s">
        <v>8559</v>
      </c>
      <c r="I2308" s="427">
        <v>7</v>
      </c>
      <c r="J2308" s="423">
        <v>11</v>
      </c>
      <c r="K2308" s="423">
        <v>0</v>
      </c>
      <c r="L2308" s="447">
        <v>-0.36363636363636398</v>
      </c>
      <c r="M2308" s="427">
        <v>17</v>
      </c>
      <c r="N2308" s="423">
        <v>21</v>
      </c>
      <c r="O2308" s="423">
        <v>15</v>
      </c>
      <c r="P2308" s="447">
        <v>-0.19047619047618999</v>
      </c>
    </row>
    <row r="2309" spans="1:16" s="63" customFormat="1" ht="12" x14ac:dyDescent="0.2">
      <c r="A2309" s="427" t="s">
        <v>9924</v>
      </c>
      <c r="B2309" s="423"/>
      <c r="C2309" s="423" t="s">
        <v>14925</v>
      </c>
      <c r="D2309" s="423"/>
      <c r="E2309" s="427"/>
      <c r="F2309" s="427" t="s">
        <v>9923</v>
      </c>
      <c r="G2309" s="423"/>
      <c r="H2309" s="467" t="s">
        <v>8389</v>
      </c>
      <c r="I2309" s="427">
        <v>0</v>
      </c>
      <c r="J2309" s="423">
        <v>0</v>
      </c>
      <c r="K2309" s="423">
        <v>0</v>
      </c>
      <c r="L2309" s="447">
        <v>0</v>
      </c>
      <c r="M2309" s="427">
        <v>0</v>
      </c>
      <c r="N2309" s="423">
        <v>0</v>
      </c>
      <c r="O2309" s="423">
        <v>0</v>
      </c>
      <c r="P2309" s="447">
        <v>0</v>
      </c>
    </row>
    <row r="2310" spans="1:16" s="63" customFormat="1" ht="12" x14ac:dyDescent="0.2">
      <c r="A2310" s="427" t="s">
        <v>9922</v>
      </c>
      <c r="B2310" s="423"/>
      <c r="C2310" s="423" t="s">
        <v>14925</v>
      </c>
      <c r="D2310" s="423" t="s">
        <v>17700</v>
      </c>
      <c r="E2310" s="427"/>
      <c r="F2310" s="427" t="s">
        <v>9921</v>
      </c>
      <c r="G2310" s="423" t="s">
        <v>200</v>
      </c>
      <c r="H2310" s="467" t="s">
        <v>8396</v>
      </c>
      <c r="I2310" s="427">
        <v>0</v>
      </c>
      <c r="J2310" s="423">
        <v>0</v>
      </c>
      <c r="K2310" s="423">
        <v>0</v>
      </c>
      <c r="L2310" s="447">
        <v>0</v>
      </c>
      <c r="M2310" s="427">
        <v>2</v>
      </c>
      <c r="N2310" s="423">
        <v>4</v>
      </c>
      <c r="O2310" s="423">
        <v>1</v>
      </c>
      <c r="P2310" s="447">
        <v>-0.5</v>
      </c>
    </row>
    <row r="2311" spans="1:16" s="63" customFormat="1" ht="12" x14ac:dyDescent="0.2">
      <c r="A2311" s="427" t="s">
        <v>18040</v>
      </c>
      <c r="B2311" s="423"/>
      <c r="C2311" s="423" t="s">
        <v>17905</v>
      </c>
      <c r="D2311" s="423" t="s">
        <v>18936</v>
      </c>
      <c r="E2311" s="427"/>
      <c r="F2311" s="427" t="s">
        <v>18041</v>
      </c>
      <c r="G2311" s="423" t="s">
        <v>8796</v>
      </c>
      <c r="H2311" s="467" t="s">
        <v>8559</v>
      </c>
      <c r="I2311" s="427">
        <v>0</v>
      </c>
      <c r="J2311" s="423">
        <v>0</v>
      </c>
      <c r="K2311" s="423">
        <v>16</v>
      </c>
      <c r="L2311" s="447">
        <v>0</v>
      </c>
      <c r="M2311" s="427">
        <v>7</v>
      </c>
      <c r="N2311" s="423">
        <v>8</v>
      </c>
      <c r="O2311" s="423">
        <v>4</v>
      </c>
      <c r="P2311" s="447">
        <v>-0.125</v>
      </c>
    </row>
    <row r="2312" spans="1:16" s="63" customFormat="1" ht="12" x14ac:dyDescent="0.2">
      <c r="A2312" s="427" t="s">
        <v>13206</v>
      </c>
      <c r="B2312" s="423"/>
      <c r="C2312" s="423" t="s">
        <v>14925</v>
      </c>
      <c r="D2312" s="423" t="s">
        <v>18937</v>
      </c>
      <c r="E2312" s="427"/>
      <c r="F2312" s="427" t="s">
        <v>13205</v>
      </c>
      <c r="G2312" s="423" t="s">
        <v>18938</v>
      </c>
      <c r="H2312" s="467" t="s">
        <v>8559</v>
      </c>
      <c r="I2312" s="427">
        <v>322</v>
      </c>
      <c r="J2312" s="423">
        <v>224</v>
      </c>
      <c r="K2312" s="423">
        <v>79</v>
      </c>
      <c r="L2312" s="447">
        <v>0.4375</v>
      </c>
      <c r="M2312" s="427">
        <v>508</v>
      </c>
      <c r="N2312" s="423">
        <v>498</v>
      </c>
      <c r="O2312" s="423">
        <v>262</v>
      </c>
      <c r="P2312" s="447">
        <v>2.00803212851406E-2</v>
      </c>
    </row>
    <row r="2313" spans="1:16" s="63" customFormat="1" ht="12" x14ac:dyDescent="0.2">
      <c r="A2313" s="427" t="s">
        <v>9920</v>
      </c>
      <c r="B2313" s="423"/>
      <c r="C2313" s="423" t="s">
        <v>14925</v>
      </c>
      <c r="D2313" s="423"/>
      <c r="E2313" s="427"/>
      <c r="F2313" s="427" t="s">
        <v>9919</v>
      </c>
      <c r="G2313" s="423"/>
      <c r="H2313" s="467" t="s">
        <v>8389</v>
      </c>
      <c r="I2313" s="427">
        <v>0</v>
      </c>
      <c r="J2313" s="423">
        <v>0</v>
      </c>
      <c r="K2313" s="423">
        <v>0</v>
      </c>
      <c r="L2313" s="447">
        <v>0</v>
      </c>
      <c r="M2313" s="427">
        <v>0</v>
      </c>
      <c r="N2313" s="423">
        <v>0</v>
      </c>
      <c r="O2313" s="423">
        <v>0</v>
      </c>
      <c r="P2313" s="447">
        <v>0</v>
      </c>
    </row>
    <row r="2314" spans="1:16" s="63" customFormat="1" ht="12" x14ac:dyDescent="0.2">
      <c r="A2314" s="427" t="s">
        <v>9918</v>
      </c>
      <c r="B2314" s="423"/>
      <c r="C2314" s="423" t="s">
        <v>14925</v>
      </c>
      <c r="D2314" s="423" t="s">
        <v>8812</v>
      </c>
      <c r="E2314" s="427"/>
      <c r="F2314" s="427" t="s">
        <v>9917</v>
      </c>
      <c r="G2314" s="423" t="s">
        <v>201</v>
      </c>
      <c r="H2314" s="467" t="s">
        <v>8389</v>
      </c>
      <c r="I2314" s="427">
        <v>0</v>
      </c>
      <c r="J2314" s="423">
        <v>0</v>
      </c>
      <c r="K2314" s="423">
        <v>0</v>
      </c>
      <c r="L2314" s="447">
        <v>0</v>
      </c>
      <c r="M2314" s="427">
        <v>71</v>
      </c>
      <c r="N2314" s="423">
        <v>70</v>
      </c>
      <c r="O2314" s="423">
        <v>31</v>
      </c>
      <c r="P2314" s="447">
        <v>1.42857142857142E-2</v>
      </c>
    </row>
    <row r="2315" spans="1:16" s="63" customFormat="1" ht="12" x14ac:dyDescent="0.2">
      <c r="A2315" s="427" t="s">
        <v>9916</v>
      </c>
      <c r="B2315" s="423"/>
      <c r="C2315" s="423" t="s">
        <v>14925</v>
      </c>
      <c r="D2315" s="423"/>
      <c r="E2315" s="427"/>
      <c r="F2315" s="427" t="s">
        <v>9915</v>
      </c>
      <c r="G2315" s="423"/>
      <c r="H2315" s="467" t="s">
        <v>8389</v>
      </c>
      <c r="I2315" s="427">
        <v>0</v>
      </c>
      <c r="J2315" s="423">
        <v>0</v>
      </c>
      <c r="K2315" s="423">
        <v>0</v>
      </c>
      <c r="L2315" s="447">
        <v>0</v>
      </c>
      <c r="M2315" s="427">
        <v>0</v>
      </c>
      <c r="N2315" s="423">
        <v>0</v>
      </c>
      <c r="O2315" s="423">
        <v>0</v>
      </c>
      <c r="P2315" s="447">
        <v>0</v>
      </c>
    </row>
    <row r="2316" spans="1:16" s="63" customFormat="1" ht="12" x14ac:dyDescent="0.2">
      <c r="A2316" s="427" t="s">
        <v>9914</v>
      </c>
      <c r="B2316" s="423"/>
      <c r="C2316" s="423" t="s">
        <v>14925</v>
      </c>
      <c r="D2316" s="423" t="s">
        <v>9913</v>
      </c>
      <c r="E2316" s="427"/>
      <c r="F2316" s="427" t="s">
        <v>9912</v>
      </c>
      <c r="G2316" s="423" t="s">
        <v>200</v>
      </c>
      <c r="H2316" s="467" t="s">
        <v>8559</v>
      </c>
      <c r="I2316" s="427">
        <v>3</v>
      </c>
      <c r="J2316" s="423">
        <v>10</v>
      </c>
      <c r="K2316" s="423">
        <v>0</v>
      </c>
      <c r="L2316" s="447">
        <v>-0.7</v>
      </c>
      <c r="M2316" s="427">
        <v>19</v>
      </c>
      <c r="N2316" s="423">
        <v>26</v>
      </c>
      <c r="O2316" s="423">
        <v>12</v>
      </c>
      <c r="P2316" s="447">
        <v>-0.269230769230769</v>
      </c>
    </row>
    <row r="2317" spans="1:16" s="63" customFormat="1" ht="12" x14ac:dyDescent="0.2">
      <c r="A2317" s="427" t="s">
        <v>9911</v>
      </c>
      <c r="B2317" s="423"/>
      <c r="C2317" s="423" t="s">
        <v>14925</v>
      </c>
      <c r="D2317" s="423" t="s">
        <v>15850</v>
      </c>
      <c r="E2317" s="427"/>
      <c r="F2317" s="427" t="s">
        <v>9910</v>
      </c>
      <c r="G2317" s="423" t="s">
        <v>200</v>
      </c>
      <c r="H2317" s="467" t="s">
        <v>8396</v>
      </c>
      <c r="I2317" s="427">
        <v>0</v>
      </c>
      <c r="J2317" s="423">
        <v>0</v>
      </c>
      <c r="K2317" s="423">
        <v>0</v>
      </c>
      <c r="L2317" s="447">
        <v>0</v>
      </c>
      <c r="M2317" s="427">
        <v>3</v>
      </c>
      <c r="N2317" s="423">
        <v>4</v>
      </c>
      <c r="O2317" s="423">
        <v>3</v>
      </c>
      <c r="P2317" s="447">
        <v>-0.25</v>
      </c>
    </row>
    <row r="2318" spans="1:16" s="63" customFormat="1" ht="12" x14ac:dyDescent="0.2">
      <c r="A2318" s="427" t="s">
        <v>9909</v>
      </c>
      <c r="B2318" s="423"/>
      <c r="C2318" s="423" t="s">
        <v>14925</v>
      </c>
      <c r="D2318" s="423"/>
      <c r="E2318" s="427"/>
      <c r="F2318" s="427" t="s">
        <v>9908</v>
      </c>
      <c r="G2318" s="423"/>
      <c r="H2318" s="467" t="s">
        <v>8396</v>
      </c>
      <c r="I2318" s="427">
        <v>0</v>
      </c>
      <c r="J2318" s="423">
        <v>0</v>
      </c>
      <c r="K2318" s="423">
        <v>0</v>
      </c>
      <c r="L2318" s="447">
        <v>0</v>
      </c>
      <c r="M2318" s="427">
        <v>0</v>
      </c>
      <c r="N2318" s="423">
        <v>0</v>
      </c>
      <c r="O2318" s="423">
        <v>0</v>
      </c>
      <c r="P2318" s="447">
        <v>0</v>
      </c>
    </row>
    <row r="2319" spans="1:16" s="63" customFormat="1" ht="12" x14ac:dyDescent="0.2">
      <c r="A2319" s="427" t="s">
        <v>9907</v>
      </c>
      <c r="B2319" s="423"/>
      <c r="C2319" s="423" t="s">
        <v>14925</v>
      </c>
      <c r="D2319" s="423" t="s">
        <v>8788</v>
      </c>
      <c r="E2319" s="427"/>
      <c r="F2319" s="427" t="s">
        <v>9906</v>
      </c>
      <c r="G2319" s="423" t="s">
        <v>223</v>
      </c>
      <c r="H2319" s="467" t="s">
        <v>8389</v>
      </c>
      <c r="I2319" s="427">
        <v>0</v>
      </c>
      <c r="J2319" s="423">
        <v>0</v>
      </c>
      <c r="K2319" s="423">
        <v>0</v>
      </c>
      <c r="L2319" s="447">
        <v>0</v>
      </c>
      <c r="M2319" s="427">
        <v>6</v>
      </c>
      <c r="N2319" s="423">
        <v>7</v>
      </c>
      <c r="O2319" s="423">
        <v>5</v>
      </c>
      <c r="P2319" s="447">
        <v>-0.14285714285714299</v>
      </c>
    </row>
    <row r="2320" spans="1:16" s="63" customFormat="1" ht="12" x14ac:dyDescent="0.2">
      <c r="A2320" s="427" t="s">
        <v>9905</v>
      </c>
      <c r="B2320" s="423"/>
      <c r="C2320" s="423" t="s">
        <v>14925</v>
      </c>
      <c r="D2320" s="423" t="s">
        <v>8778</v>
      </c>
      <c r="E2320" s="427"/>
      <c r="F2320" s="427" t="s">
        <v>9904</v>
      </c>
      <c r="G2320" s="423" t="s">
        <v>201</v>
      </c>
      <c r="H2320" s="467" t="s">
        <v>8559</v>
      </c>
      <c r="I2320" s="427">
        <v>0</v>
      </c>
      <c r="J2320" s="423">
        <v>0</v>
      </c>
      <c r="K2320" s="423">
        <v>0</v>
      </c>
      <c r="L2320" s="447">
        <v>0</v>
      </c>
      <c r="M2320" s="427">
        <v>0</v>
      </c>
      <c r="N2320" s="423">
        <v>0</v>
      </c>
      <c r="O2320" s="423">
        <v>0</v>
      </c>
      <c r="P2320" s="447">
        <v>0</v>
      </c>
    </row>
    <row r="2321" spans="1:16" s="63" customFormat="1" ht="12" x14ac:dyDescent="0.2">
      <c r="A2321" s="427" t="s">
        <v>9903</v>
      </c>
      <c r="B2321" s="423"/>
      <c r="C2321" s="423" t="s">
        <v>14925</v>
      </c>
      <c r="D2321" s="423"/>
      <c r="E2321" s="427"/>
      <c r="F2321" s="427" t="s">
        <v>9902</v>
      </c>
      <c r="G2321" s="423"/>
      <c r="H2321" s="467" t="s">
        <v>8389</v>
      </c>
      <c r="I2321" s="427">
        <v>0</v>
      </c>
      <c r="J2321" s="423">
        <v>0</v>
      </c>
      <c r="K2321" s="423">
        <v>0</v>
      </c>
      <c r="L2321" s="447">
        <v>0</v>
      </c>
      <c r="M2321" s="427">
        <v>0</v>
      </c>
      <c r="N2321" s="423">
        <v>0</v>
      </c>
      <c r="O2321" s="423">
        <v>0</v>
      </c>
      <c r="P2321" s="447">
        <v>0</v>
      </c>
    </row>
    <row r="2322" spans="1:16" s="63" customFormat="1" ht="12" x14ac:dyDescent="0.2">
      <c r="A2322" s="427" t="s">
        <v>9901</v>
      </c>
      <c r="B2322" s="423"/>
      <c r="C2322" s="423" t="s">
        <v>14925</v>
      </c>
      <c r="D2322" s="423" t="s">
        <v>17788</v>
      </c>
      <c r="E2322" s="427"/>
      <c r="F2322" s="427" t="s">
        <v>9900</v>
      </c>
      <c r="G2322" s="423" t="s">
        <v>18161</v>
      </c>
      <c r="H2322" s="467" t="s">
        <v>8396</v>
      </c>
      <c r="I2322" s="427">
        <v>0</v>
      </c>
      <c r="J2322" s="423">
        <v>0</v>
      </c>
      <c r="K2322" s="423">
        <v>0</v>
      </c>
      <c r="L2322" s="447">
        <v>0</v>
      </c>
      <c r="M2322" s="427">
        <v>8</v>
      </c>
      <c r="N2322" s="423">
        <v>12</v>
      </c>
      <c r="O2322" s="423">
        <v>7</v>
      </c>
      <c r="P2322" s="447">
        <v>-0.33333333333333298</v>
      </c>
    </row>
    <row r="2323" spans="1:16" s="63" customFormat="1" ht="12" x14ac:dyDescent="0.2">
      <c r="A2323" s="427" t="s">
        <v>9899</v>
      </c>
      <c r="B2323" s="423"/>
      <c r="C2323" s="423" t="s">
        <v>253</v>
      </c>
      <c r="D2323" s="423" t="s">
        <v>8778</v>
      </c>
      <c r="E2323" s="427"/>
      <c r="F2323" s="427" t="s">
        <v>9898</v>
      </c>
      <c r="G2323" s="423" t="s">
        <v>201</v>
      </c>
      <c r="H2323" s="467" t="s">
        <v>8559</v>
      </c>
      <c r="I2323" s="427">
        <v>0</v>
      </c>
      <c r="J2323" s="423">
        <v>0</v>
      </c>
      <c r="K2323" s="423">
        <v>0</v>
      </c>
      <c r="L2323" s="447">
        <v>0</v>
      </c>
      <c r="M2323" s="427">
        <v>3</v>
      </c>
      <c r="N2323" s="423">
        <v>4</v>
      </c>
      <c r="O2323" s="423">
        <v>3</v>
      </c>
      <c r="P2323" s="447">
        <v>-0.25</v>
      </c>
    </row>
    <row r="2324" spans="1:16" s="63" customFormat="1" ht="12" x14ac:dyDescent="0.2">
      <c r="A2324" s="427" t="s">
        <v>9897</v>
      </c>
      <c r="B2324" s="423"/>
      <c r="C2324" s="423" t="s">
        <v>253</v>
      </c>
      <c r="D2324" s="423" t="s">
        <v>9431</v>
      </c>
      <c r="E2324" s="427"/>
      <c r="F2324" s="427" t="s">
        <v>9896</v>
      </c>
      <c r="G2324" s="423" t="s">
        <v>201</v>
      </c>
      <c r="H2324" s="467" t="s">
        <v>8396</v>
      </c>
      <c r="I2324" s="427">
        <v>0</v>
      </c>
      <c r="J2324" s="423">
        <v>0</v>
      </c>
      <c r="K2324" s="423">
        <v>0</v>
      </c>
      <c r="L2324" s="447">
        <v>0</v>
      </c>
      <c r="M2324" s="427">
        <v>0</v>
      </c>
      <c r="N2324" s="423">
        <v>0</v>
      </c>
      <c r="O2324" s="423">
        <v>0</v>
      </c>
      <c r="P2324" s="447">
        <v>0</v>
      </c>
    </row>
    <row r="2325" spans="1:16" s="63" customFormat="1" ht="12" x14ac:dyDescent="0.2">
      <c r="A2325" s="427" t="s">
        <v>9895</v>
      </c>
      <c r="B2325" s="423"/>
      <c r="C2325" s="423" t="s">
        <v>253</v>
      </c>
      <c r="D2325" s="423" t="s">
        <v>17043</v>
      </c>
      <c r="E2325" s="427"/>
      <c r="F2325" s="427" t="s">
        <v>9894</v>
      </c>
      <c r="G2325" s="423" t="s">
        <v>9068</v>
      </c>
      <c r="H2325" s="467" t="s">
        <v>8559</v>
      </c>
      <c r="I2325" s="427">
        <v>257</v>
      </c>
      <c r="J2325" s="423">
        <v>246</v>
      </c>
      <c r="K2325" s="423">
        <v>96</v>
      </c>
      <c r="L2325" s="447">
        <v>4.4715447154471497E-2</v>
      </c>
      <c r="M2325" s="427">
        <v>40</v>
      </c>
      <c r="N2325" s="423">
        <v>24</v>
      </c>
      <c r="O2325" s="423">
        <v>17</v>
      </c>
      <c r="P2325" s="447">
        <v>0.66666666666666696</v>
      </c>
    </row>
    <row r="2326" spans="1:16" s="63" customFormat="1" ht="12" x14ac:dyDescent="0.2">
      <c r="A2326" s="427" t="s">
        <v>13386</v>
      </c>
      <c r="B2326" s="423"/>
      <c r="C2326" s="423" t="s">
        <v>14925</v>
      </c>
      <c r="D2326" s="423" t="s">
        <v>21303</v>
      </c>
      <c r="E2326" s="427"/>
      <c r="F2326" s="427" t="s">
        <v>13385</v>
      </c>
      <c r="G2326" s="423" t="s">
        <v>21304</v>
      </c>
      <c r="H2326" s="467" t="s">
        <v>8559</v>
      </c>
      <c r="I2326" s="427">
        <v>8065</v>
      </c>
      <c r="J2326" s="423">
        <v>5151</v>
      </c>
      <c r="K2326" s="423">
        <v>5188</v>
      </c>
      <c r="L2326" s="447">
        <v>0.56571539506891899</v>
      </c>
      <c r="M2326" s="427">
        <v>2792</v>
      </c>
      <c r="N2326" s="423">
        <v>2731</v>
      </c>
      <c r="O2326" s="423">
        <v>2322</v>
      </c>
      <c r="P2326" s="447">
        <v>2.2336140607836001E-2</v>
      </c>
    </row>
    <row r="2327" spans="1:16" s="63" customFormat="1" ht="12" x14ac:dyDescent="0.2">
      <c r="A2327" s="427" t="s">
        <v>9893</v>
      </c>
      <c r="B2327" s="423"/>
      <c r="C2327" s="423" t="s">
        <v>252</v>
      </c>
      <c r="D2327" s="423" t="s">
        <v>20251</v>
      </c>
      <c r="E2327" s="427"/>
      <c r="F2327" s="427" t="s">
        <v>9892</v>
      </c>
      <c r="G2327" s="423" t="s">
        <v>20252</v>
      </c>
      <c r="H2327" s="467" t="s">
        <v>8559</v>
      </c>
      <c r="I2327" s="427">
        <v>93</v>
      </c>
      <c r="J2327" s="423">
        <v>91</v>
      </c>
      <c r="K2327" s="423">
        <v>81</v>
      </c>
      <c r="L2327" s="447">
        <v>2.19780219780219E-2</v>
      </c>
      <c r="M2327" s="427">
        <v>780</v>
      </c>
      <c r="N2327" s="423">
        <v>874</v>
      </c>
      <c r="O2327" s="423">
        <v>668</v>
      </c>
      <c r="P2327" s="447">
        <v>-0.107551487414188</v>
      </c>
    </row>
    <row r="2328" spans="1:16" s="63" customFormat="1" ht="12" x14ac:dyDescent="0.2">
      <c r="A2328" s="427" t="s">
        <v>13473</v>
      </c>
      <c r="B2328" s="423"/>
      <c r="C2328" s="423" t="s">
        <v>253</v>
      </c>
      <c r="D2328" s="423" t="s">
        <v>18939</v>
      </c>
      <c r="E2328" s="427"/>
      <c r="F2328" s="427" t="s">
        <v>13472</v>
      </c>
      <c r="G2328" s="423" t="s">
        <v>18940</v>
      </c>
      <c r="H2328" s="467" t="s">
        <v>8559</v>
      </c>
      <c r="I2328" s="427">
        <v>18833</v>
      </c>
      <c r="J2328" s="423">
        <v>11297</v>
      </c>
      <c r="K2328" s="423">
        <v>17071</v>
      </c>
      <c r="L2328" s="447">
        <v>0.66707975568735101</v>
      </c>
      <c r="M2328" s="427">
        <v>2894</v>
      </c>
      <c r="N2328" s="423">
        <v>2846</v>
      </c>
      <c r="O2328" s="423">
        <v>1959</v>
      </c>
      <c r="P2328" s="447">
        <v>1.6865776528461E-2</v>
      </c>
    </row>
    <row r="2329" spans="1:16" s="63" customFormat="1" ht="12" x14ac:dyDescent="0.2">
      <c r="A2329" s="427" t="s">
        <v>13384</v>
      </c>
      <c r="B2329" s="423"/>
      <c r="C2329" s="423" t="s">
        <v>371</v>
      </c>
      <c r="D2329" s="423" t="s">
        <v>21305</v>
      </c>
      <c r="E2329" s="427"/>
      <c r="F2329" s="427" t="s">
        <v>13383</v>
      </c>
      <c r="G2329" s="423" t="s">
        <v>18941</v>
      </c>
      <c r="H2329" s="467" t="s">
        <v>8559</v>
      </c>
      <c r="I2329" s="427">
        <v>6708</v>
      </c>
      <c r="J2329" s="423">
        <v>4670</v>
      </c>
      <c r="K2329" s="423">
        <v>3892</v>
      </c>
      <c r="L2329" s="447">
        <v>0.43640256959314799</v>
      </c>
      <c r="M2329" s="427">
        <v>1308</v>
      </c>
      <c r="N2329" s="423">
        <v>1303</v>
      </c>
      <c r="O2329" s="423">
        <v>720</v>
      </c>
      <c r="P2329" s="447">
        <v>3.8372985418264598E-3</v>
      </c>
    </row>
    <row r="2330" spans="1:16" s="63" customFormat="1" ht="12" x14ac:dyDescent="0.2">
      <c r="A2330" s="427" t="s">
        <v>13023</v>
      </c>
      <c r="B2330" s="423"/>
      <c r="C2330" s="423" t="s">
        <v>14925</v>
      </c>
      <c r="D2330" s="423" t="s">
        <v>21914</v>
      </c>
      <c r="E2330" s="427"/>
      <c r="F2330" s="427" t="s">
        <v>13022</v>
      </c>
      <c r="G2330" s="423" t="s">
        <v>21915</v>
      </c>
      <c r="H2330" s="467" t="s">
        <v>8559</v>
      </c>
      <c r="I2330" s="427">
        <v>13786</v>
      </c>
      <c r="J2330" s="423">
        <v>4365</v>
      </c>
      <c r="K2330" s="423">
        <v>2950</v>
      </c>
      <c r="L2330" s="447">
        <v>2.1583046964490298</v>
      </c>
      <c r="M2330" s="427">
        <v>3690</v>
      </c>
      <c r="N2330" s="423">
        <v>3562</v>
      </c>
      <c r="O2330" s="423">
        <v>2613</v>
      </c>
      <c r="P2330" s="447">
        <v>3.59348680516565E-2</v>
      </c>
    </row>
    <row r="2331" spans="1:16" s="63" customFormat="1" ht="12" x14ac:dyDescent="0.2">
      <c r="A2331" s="427" t="s">
        <v>13436</v>
      </c>
      <c r="B2331" s="423"/>
      <c r="C2331" s="423" t="s">
        <v>251</v>
      </c>
      <c r="D2331" s="423" t="s">
        <v>21306</v>
      </c>
      <c r="E2331" s="427"/>
      <c r="F2331" s="427" t="s">
        <v>13435</v>
      </c>
      <c r="G2331" s="423" t="s">
        <v>21307</v>
      </c>
      <c r="H2331" s="467" t="s">
        <v>8559</v>
      </c>
      <c r="I2331" s="427">
        <v>2710</v>
      </c>
      <c r="J2331" s="423">
        <v>2339</v>
      </c>
      <c r="K2331" s="423">
        <v>1442</v>
      </c>
      <c r="L2331" s="447">
        <v>0.15861479264643</v>
      </c>
      <c r="M2331" s="427">
        <v>3661</v>
      </c>
      <c r="N2331" s="423">
        <v>2967</v>
      </c>
      <c r="O2331" s="423">
        <v>2483</v>
      </c>
      <c r="P2331" s="447">
        <v>0.233906302662622</v>
      </c>
    </row>
    <row r="2332" spans="1:16" s="63" customFormat="1" ht="12" x14ac:dyDescent="0.2">
      <c r="A2332" s="427" t="s">
        <v>13947</v>
      </c>
      <c r="B2332" s="423"/>
      <c r="C2332" s="423" t="s">
        <v>253</v>
      </c>
      <c r="D2332" s="423" t="s">
        <v>21308</v>
      </c>
      <c r="E2332" s="427"/>
      <c r="F2332" s="427" t="s">
        <v>13946</v>
      </c>
      <c r="G2332" s="423" t="s">
        <v>21309</v>
      </c>
      <c r="H2332" s="467" t="s">
        <v>8559</v>
      </c>
      <c r="I2332" s="427">
        <v>32109</v>
      </c>
      <c r="J2332" s="423">
        <v>19139</v>
      </c>
      <c r="K2332" s="423">
        <v>20405</v>
      </c>
      <c r="L2332" s="447">
        <v>0.67767385965828897</v>
      </c>
      <c r="M2332" s="427">
        <v>9533</v>
      </c>
      <c r="N2332" s="423">
        <v>9061</v>
      </c>
      <c r="O2332" s="423">
        <v>7234</v>
      </c>
      <c r="P2332" s="447">
        <v>5.2091380642313098E-2</v>
      </c>
    </row>
    <row r="2333" spans="1:16" s="63" customFormat="1" ht="12" x14ac:dyDescent="0.2">
      <c r="A2333" s="427" t="s">
        <v>9891</v>
      </c>
      <c r="B2333" s="423" t="s">
        <v>9502</v>
      </c>
      <c r="C2333" s="423" t="s">
        <v>252</v>
      </c>
      <c r="D2333" s="423" t="s">
        <v>20696</v>
      </c>
      <c r="E2333" s="427" t="s">
        <v>9890</v>
      </c>
      <c r="F2333" s="427"/>
      <c r="G2333" s="423" t="s">
        <v>18140</v>
      </c>
      <c r="H2333" s="467" t="s">
        <v>8559</v>
      </c>
      <c r="I2333" s="427">
        <v>32</v>
      </c>
      <c r="J2333" s="423">
        <v>41</v>
      </c>
      <c r="K2333" s="423">
        <v>9</v>
      </c>
      <c r="L2333" s="447">
        <v>-0.219512195121951</v>
      </c>
      <c r="M2333" s="427">
        <v>617</v>
      </c>
      <c r="N2333" s="423">
        <v>556</v>
      </c>
      <c r="O2333" s="423">
        <v>397</v>
      </c>
      <c r="P2333" s="447">
        <v>0.109712230215827</v>
      </c>
    </row>
    <row r="2334" spans="1:16" s="63" customFormat="1" ht="12" x14ac:dyDescent="0.2">
      <c r="A2334" s="427" t="s">
        <v>13021</v>
      </c>
      <c r="B2334" s="423"/>
      <c r="C2334" s="423" t="s">
        <v>253</v>
      </c>
      <c r="D2334" s="423" t="s">
        <v>19598</v>
      </c>
      <c r="E2334" s="427"/>
      <c r="F2334" s="427" t="s">
        <v>13020</v>
      </c>
      <c r="G2334" s="423" t="s">
        <v>18141</v>
      </c>
      <c r="H2334" s="467" t="s">
        <v>8559</v>
      </c>
      <c r="I2334" s="427">
        <v>0</v>
      </c>
      <c r="J2334" s="423">
        <v>2</v>
      </c>
      <c r="K2334" s="423">
        <v>3</v>
      </c>
      <c r="L2334" s="447">
        <v>-1</v>
      </c>
      <c r="M2334" s="427">
        <v>6</v>
      </c>
      <c r="N2334" s="423">
        <v>10</v>
      </c>
      <c r="O2334" s="423">
        <v>5</v>
      </c>
      <c r="P2334" s="447">
        <v>-0.4</v>
      </c>
    </row>
    <row r="2335" spans="1:16" s="63" customFormat="1" ht="12" x14ac:dyDescent="0.2">
      <c r="A2335" s="427" t="s">
        <v>9889</v>
      </c>
      <c r="B2335" s="423"/>
      <c r="C2335" s="423" t="s">
        <v>249</v>
      </c>
      <c r="D2335" s="423" t="s">
        <v>21310</v>
      </c>
      <c r="E2335" s="427"/>
      <c r="F2335" s="427" t="s">
        <v>9888</v>
      </c>
      <c r="G2335" s="423" t="s">
        <v>18184</v>
      </c>
      <c r="H2335" s="467" t="s">
        <v>8559</v>
      </c>
      <c r="I2335" s="427">
        <v>0</v>
      </c>
      <c r="J2335" s="423">
        <v>0</v>
      </c>
      <c r="K2335" s="423">
        <v>0</v>
      </c>
      <c r="L2335" s="447">
        <v>0</v>
      </c>
      <c r="M2335" s="427">
        <v>4</v>
      </c>
      <c r="N2335" s="423">
        <v>8</v>
      </c>
      <c r="O2335" s="423">
        <v>1</v>
      </c>
      <c r="P2335" s="447">
        <v>-0.5</v>
      </c>
    </row>
    <row r="2336" spans="1:16" s="63" customFormat="1" ht="12" x14ac:dyDescent="0.2">
      <c r="A2336" s="427" t="s">
        <v>9887</v>
      </c>
      <c r="B2336" s="423"/>
      <c r="C2336" s="423" t="s">
        <v>253</v>
      </c>
      <c r="D2336" s="423" t="s">
        <v>8788</v>
      </c>
      <c r="E2336" s="427"/>
      <c r="F2336" s="427" t="s">
        <v>9886</v>
      </c>
      <c r="G2336" s="423" t="s">
        <v>223</v>
      </c>
      <c r="H2336" s="467" t="s">
        <v>8559</v>
      </c>
      <c r="I2336" s="427">
        <v>103</v>
      </c>
      <c r="J2336" s="423">
        <v>81</v>
      </c>
      <c r="K2336" s="423">
        <v>156</v>
      </c>
      <c r="L2336" s="447">
        <v>0.27160493827160498</v>
      </c>
      <c r="M2336" s="427">
        <v>46</v>
      </c>
      <c r="N2336" s="423">
        <v>29</v>
      </c>
      <c r="O2336" s="423">
        <v>28</v>
      </c>
      <c r="P2336" s="447">
        <v>0.58620689655172398</v>
      </c>
    </row>
    <row r="2337" spans="1:16" s="63" customFormat="1" ht="12" x14ac:dyDescent="0.2">
      <c r="A2337" s="427" t="s">
        <v>9885</v>
      </c>
      <c r="B2337" s="423" t="s">
        <v>9582</v>
      </c>
      <c r="C2337" s="423" t="s">
        <v>252</v>
      </c>
      <c r="D2337" s="423" t="s">
        <v>17789</v>
      </c>
      <c r="E2337" s="427" t="s">
        <v>9884</v>
      </c>
      <c r="F2337" s="427"/>
      <c r="G2337" s="423" t="s">
        <v>19221</v>
      </c>
      <c r="H2337" s="467" t="s">
        <v>8559</v>
      </c>
      <c r="I2337" s="427">
        <v>103</v>
      </c>
      <c r="J2337" s="423">
        <v>92</v>
      </c>
      <c r="K2337" s="423">
        <v>68</v>
      </c>
      <c r="L2337" s="447">
        <v>0.119565217391304</v>
      </c>
      <c r="M2337" s="427">
        <v>48</v>
      </c>
      <c r="N2337" s="423">
        <v>50</v>
      </c>
      <c r="O2337" s="423">
        <v>36</v>
      </c>
      <c r="P2337" s="447">
        <v>-0.04</v>
      </c>
    </row>
    <row r="2338" spans="1:16" s="63" customFormat="1" ht="12" x14ac:dyDescent="0.2">
      <c r="A2338" s="427" t="s">
        <v>13204</v>
      </c>
      <c r="B2338" s="423" t="s">
        <v>9565</v>
      </c>
      <c r="C2338" s="423" t="s">
        <v>255</v>
      </c>
      <c r="D2338" s="423" t="s">
        <v>17878</v>
      </c>
      <c r="E2338" s="427" t="s">
        <v>13203</v>
      </c>
      <c r="F2338" s="427"/>
      <c r="G2338" s="423" t="s">
        <v>19283</v>
      </c>
      <c r="H2338" s="467" t="s">
        <v>8559</v>
      </c>
      <c r="I2338" s="427">
        <v>228</v>
      </c>
      <c r="J2338" s="423">
        <v>225</v>
      </c>
      <c r="K2338" s="423">
        <v>275</v>
      </c>
      <c r="L2338" s="447">
        <v>1.33333333333334E-2</v>
      </c>
      <c r="M2338" s="427">
        <v>5</v>
      </c>
      <c r="N2338" s="423">
        <v>8</v>
      </c>
      <c r="O2338" s="423">
        <v>7</v>
      </c>
      <c r="P2338" s="447">
        <v>-0.375</v>
      </c>
    </row>
    <row r="2339" spans="1:16" s="63" customFormat="1" ht="12" x14ac:dyDescent="0.2">
      <c r="A2339" s="427" t="s">
        <v>13019</v>
      </c>
      <c r="B2339" s="423" t="s">
        <v>11643</v>
      </c>
      <c r="C2339" s="423" t="s">
        <v>257</v>
      </c>
      <c r="D2339" s="423" t="s">
        <v>21311</v>
      </c>
      <c r="E2339" s="427" t="s">
        <v>13018</v>
      </c>
      <c r="F2339" s="427"/>
      <c r="G2339" s="423" t="s">
        <v>18156</v>
      </c>
      <c r="H2339" s="467" t="s">
        <v>8559</v>
      </c>
      <c r="I2339" s="427">
        <v>177</v>
      </c>
      <c r="J2339" s="423">
        <v>167</v>
      </c>
      <c r="K2339" s="423">
        <v>127</v>
      </c>
      <c r="L2339" s="447">
        <v>5.9880239520958098E-2</v>
      </c>
      <c r="M2339" s="427">
        <v>70</v>
      </c>
      <c r="N2339" s="423">
        <v>81</v>
      </c>
      <c r="O2339" s="423">
        <v>76</v>
      </c>
      <c r="P2339" s="447">
        <v>-0.13580246913580299</v>
      </c>
    </row>
    <row r="2340" spans="1:16" s="63" customFormat="1" ht="12" x14ac:dyDescent="0.2">
      <c r="A2340" s="427" t="s">
        <v>18042</v>
      </c>
      <c r="B2340" s="423"/>
      <c r="C2340" s="423" t="s">
        <v>250</v>
      </c>
      <c r="D2340" s="423" t="s">
        <v>18430</v>
      </c>
      <c r="E2340" s="427"/>
      <c r="F2340" s="427" t="s">
        <v>18043</v>
      </c>
      <c r="G2340" s="423" t="s">
        <v>9183</v>
      </c>
      <c r="H2340" s="467"/>
      <c r="I2340" s="427">
        <v>0</v>
      </c>
      <c r="J2340" s="423">
        <v>0</v>
      </c>
      <c r="K2340" s="423">
        <v>0</v>
      </c>
      <c r="L2340" s="447">
        <v>0</v>
      </c>
      <c r="M2340" s="427">
        <v>57</v>
      </c>
      <c r="N2340" s="423">
        <v>67</v>
      </c>
      <c r="O2340" s="423">
        <v>11</v>
      </c>
      <c r="P2340" s="447">
        <v>-0.14925373134328401</v>
      </c>
    </row>
    <row r="2341" spans="1:16" s="63" customFormat="1" ht="12" x14ac:dyDescent="0.2">
      <c r="A2341" s="427" t="s">
        <v>9883</v>
      </c>
      <c r="B2341" s="423" t="s">
        <v>9671</v>
      </c>
      <c r="C2341" s="423" t="s">
        <v>252</v>
      </c>
      <c r="D2341" s="423" t="s">
        <v>20050</v>
      </c>
      <c r="E2341" s="427" t="s">
        <v>9882</v>
      </c>
      <c r="F2341" s="427"/>
      <c r="G2341" s="423" t="s">
        <v>19599</v>
      </c>
      <c r="H2341" s="467" t="s">
        <v>8559</v>
      </c>
      <c r="I2341" s="427">
        <v>208</v>
      </c>
      <c r="J2341" s="423">
        <v>107</v>
      </c>
      <c r="K2341" s="423">
        <v>84</v>
      </c>
      <c r="L2341" s="447">
        <v>0.94392523364486003</v>
      </c>
      <c r="M2341" s="427">
        <v>417</v>
      </c>
      <c r="N2341" s="423">
        <v>410</v>
      </c>
      <c r="O2341" s="423">
        <v>313</v>
      </c>
      <c r="P2341" s="447">
        <v>1.7073170731707301E-2</v>
      </c>
    </row>
    <row r="2342" spans="1:16" s="63" customFormat="1" ht="12" x14ac:dyDescent="0.2">
      <c r="A2342" s="427" t="s">
        <v>9881</v>
      </c>
      <c r="B2342" s="423" t="s">
        <v>9514</v>
      </c>
      <c r="C2342" s="423" t="s">
        <v>252</v>
      </c>
      <c r="D2342" s="423" t="s">
        <v>21312</v>
      </c>
      <c r="E2342" s="427" t="s">
        <v>9880</v>
      </c>
      <c r="F2342" s="427"/>
      <c r="G2342" s="423" t="s">
        <v>19221</v>
      </c>
      <c r="H2342" s="467" t="s">
        <v>8559</v>
      </c>
      <c r="I2342" s="427">
        <v>34</v>
      </c>
      <c r="J2342" s="423">
        <v>25</v>
      </c>
      <c r="K2342" s="423">
        <v>25</v>
      </c>
      <c r="L2342" s="447">
        <v>0.36</v>
      </c>
      <c r="M2342" s="427">
        <v>603</v>
      </c>
      <c r="N2342" s="423">
        <v>461</v>
      </c>
      <c r="O2342" s="423">
        <v>408</v>
      </c>
      <c r="P2342" s="447">
        <v>0.30802603036876403</v>
      </c>
    </row>
    <row r="2343" spans="1:16" s="63" customFormat="1" ht="12" x14ac:dyDescent="0.2">
      <c r="A2343" s="427" t="s">
        <v>18044</v>
      </c>
      <c r="B2343" s="423"/>
      <c r="C2343" s="423" t="s">
        <v>371</v>
      </c>
      <c r="D2343" s="423" t="s">
        <v>17039</v>
      </c>
      <c r="E2343" s="427"/>
      <c r="F2343" s="427" t="s">
        <v>18045</v>
      </c>
      <c r="G2343" s="423" t="s">
        <v>201</v>
      </c>
      <c r="H2343" s="467"/>
      <c r="I2343" s="427">
        <v>0</v>
      </c>
      <c r="J2343" s="423">
        <v>0</v>
      </c>
      <c r="K2343" s="423">
        <v>0</v>
      </c>
      <c r="L2343" s="447">
        <v>0</v>
      </c>
      <c r="M2343" s="427">
        <v>3</v>
      </c>
      <c r="N2343" s="423">
        <v>4</v>
      </c>
      <c r="O2343" s="423">
        <v>3</v>
      </c>
      <c r="P2343" s="447">
        <v>-0.25</v>
      </c>
    </row>
    <row r="2344" spans="1:16" s="63" customFormat="1" ht="12" x14ac:dyDescent="0.2">
      <c r="A2344" s="427" t="s">
        <v>9879</v>
      </c>
      <c r="B2344" s="423" t="s">
        <v>9876</v>
      </c>
      <c r="C2344" s="423" t="s">
        <v>252</v>
      </c>
      <c r="D2344" s="423" t="s">
        <v>20051</v>
      </c>
      <c r="E2344" s="427" t="s">
        <v>9878</v>
      </c>
      <c r="F2344" s="427"/>
      <c r="G2344" s="423" t="s">
        <v>19221</v>
      </c>
      <c r="H2344" s="467" t="s">
        <v>8559</v>
      </c>
      <c r="I2344" s="427">
        <v>5</v>
      </c>
      <c r="J2344" s="423">
        <v>4</v>
      </c>
      <c r="K2344" s="423">
        <v>16</v>
      </c>
      <c r="L2344" s="447">
        <v>0.25</v>
      </c>
      <c r="M2344" s="427">
        <v>360</v>
      </c>
      <c r="N2344" s="423">
        <v>367</v>
      </c>
      <c r="O2344" s="423">
        <v>208</v>
      </c>
      <c r="P2344" s="447">
        <v>-1.9073569482288801E-2</v>
      </c>
    </row>
    <row r="2345" spans="1:16" s="63" customFormat="1" ht="12" x14ac:dyDescent="0.2">
      <c r="A2345" s="427" t="s">
        <v>9877</v>
      </c>
      <c r="B2345" s="423" t="s">
        <v>9876</v>
      </c>
      <c r="C2345" s="423" t="s">
        <v>252</v>
      </c>
      <c r="D2345" s="423" t="s">
        <v>21313</v>
      </c>
      <c r="E2345" s="427" t="s">
        <v>9875</v>
      </c>
      <c r="F2345" s="427"/>
      <c r="G2345" s="423" t="s">
        <v>18140</v>
      </c>
      <c r="H2345" s="467" t="s">
        <v>8559</v>
      </c>
      <c r="I2345" s="427">
        <v>13</v>
      </c>
      <c r="J2345" s="423">
        <v>18</v>
      </c>
      <c r="K2345" s="423">
        <v>1</v>
      </c>
      <c r="L2345" s="447">
        <v>-0.27777777777777801</v>
      </c>
      <c r="M2345" s="427">
        <v>9</v>
      </c>
      <c r="N2345" s="423">
        <v>10</v>
      </c>
      <c r="O2345" s="423">
        <v>8</v>
      </c>
      <c r="P2345" s="447">
        <v>-0.1</v>
      </c>
    </row>
    <row r="2346" spans="1:16" s="63" customFormat="1" ht="12" x14ac:dyDescent="0.2">
      <c r="A2346" s="427" t="s">
        <v>9874</v>
      </c>
      <c r="B2346" s="423" t="s">
        <v>9343</v>
      </c>
      <c r="C2346" s="423" t="s">
        <v>252</v>
      </c>
      <c r="D2346" s="423" t="s">
        <v>18431</v>
      </c>
      <c r="E2346" s="427" t="s">
        <v>9872</v>
      </c>
      <c r="F2346" s="427"/>
      <c r="G2346" s="423" t="s">
        <v>213</v>
      </c>
      <c r="H2346" s="467" t="s">
        <v>8559</v>
      </c>
      <c r="I2346" s="427">
        <v>18</v>
      </c>
      <c r="J2346" s="423">
        <v>0</v>
      </c>
      <c r="K2346" s="423">
        <v>0</v>
      </c>
      <c r="L2346" s="447">
        <v>0</v>
      </c>
      <c r="M2346" s="427">
        <v>2</v>
      </c>
      <c r="N2346" s="423">
        <v>4</v>
      </c>
      <c r="O2346" s="423">
        <v>1</v>
      </c>
      <c r="P2346" s="447">
        <v>-0.5</v>
      </c>
    </row>
    <row r="2347" spans="1:16" s="63" customFormat="1" ht="12" x14ac:dyDescent="0.2">
      <c r="A2347" s="427" t="s">
        <v>9871</v>
      </c>
      <c r="B2347" s="423" t="s">
        <v>9343</v>
      </c>
      <c r="C2347" s="423" t="s">
        <v>252</v>
      </c>
      <c r="D2347" s="423" t="s">
        <v>17790</v>
      </c>
      <c r="E2347" s="427" t="s">
        <v>9870</v>
      </c>
      <c r="F2347" s="427"/>
      <c r="G2347" s="423" t="s">
        <v>18156</v>
      </c>
      <c r="H2347" s="467" t="s">
        <v>8559</v>
      </c>
      <c r="I2347" s="427">
        <v>0</v>
      </c>
      <c r="J2347" s="423">
        <v>0</v>
      </c>
      <c r="K2347" s="423">
        <v>2</v>
      </c>
      <c r="L2347" s="447">
        <v>0</v>
      </c>
      <c r="M2347" s="427">
        <v>31</v>
      </c>
      <c r="N2347" s="423">
        <v>12</v>
      </c>
      <c r="O2347" s="423">
        <v>15</v>
      </c>
      <c r="P2347" s="447">
        <v>1.5833333333333299</v>
      </c>
    </row>
    <row r="2348" spans="1:16" s="63" customFormat="1" ht="12" x14ac:dyDescent="0.2">
      <c r="A2348" s="427" t="s">
        <v>9869</v>
      </c>
      <c r="B2348" s="423" t="s">
        <v>9868</v>
      </c>
      <c r="C2348" s="423" t="s">
        <v>252</v>
      </c>
      <c r="D2348" s="423" t="s">
        <v>19168</v>
      </c>
      <c r="E2348" s="427" t="s">
        <v>9867</v>
      </c>
      <c r="F2348" s="427"/>
      <c r="G2348" s="423" t="s">
        <v>19221</v>
      </c>
      <c r="H2348" s="467" t="s">
        <v>8559</v>
      </c>
      <c r="I2348" s="427">
        <v>19</v>
      </c>
      <c r="J2348" s="423">
        <v>6</v>
      </c>
      <c r="K2348" s="423">
        <v>12</v>
      </c>
      <c r="L2348" s="447">
        <v>2.1666666666666701</v>
      </c>
      <c r="M2348" s="427">
        <v>1433</v>
      </c>
      <c r="N2348" s="423">
        <v>1361</v>
      </c>
      <c r="O2348" s="423">
        <v>986</v>
      </c>
      <c r="P2348" s="447">
        <v>5.2902277736958103E-2</v>
      </c>
    </row>
    <row r="2349" spans="1:16" s="63" customFormat="1" ht="12" x14ac:dyDescent="0.2">
      <c r="A2349" s="427" t="s">
        <v>9866</v>
      </c>
      <c r="B2349" s="423" t="s">
        <v>9585</v>
      </c>
      <c r="C2349" s="423" t="s">
        <v>252</v>
      </c>
      <c r="D2349" s="423" t="s">
        <v>21314</v>
      </c>
      <c r="E2349" s="427" t="s">
        <v>9865</v>
      </c>
      <c r="F2349" s="427"/>
      <c r="G2349" s="423" t="s">
        <v>21315</v>
      </c>
      <c r="H2349" s="467" t="s">
        <v>8559</v>
      </c>
      <c r="I2349" s="427">
        <v>1090</v>
      </c>
      <c r="J2349" s="423">
        <v>748</v>
      </c>
      <c r="K2349" s="423">
        <v>446</v>
      </c>
      <c r="L2349" s="447">
        <v>0.457219251336898</v>
      </c>
      <c r="M2349" s="427">
        <v>667</v>
      </c>
      <c r="N2349" s="423">
        <v>580</v>
      </c>
      <c r="O2349" s="423">
        <v>331</v>
      </c>
      <c r="P2349" s="447">
        <v>0.15</v>
      </c>
    </row>
    <row r="2350" spans="1:16" s="63" customFormat="1" ht="12" x14ac:dyDescent="0.2">
      <c r="A2350" s="427" t="s">
        <v>9864</v>
      </c>
      <c r="B2350" s="423" t="s">
        <v>9863</v>
      </c>
      <c r="C2350" s="423" t="s">
        <v>251</v>
      </c>
      <c r="D2350" s="423" t="s">
        <v>17701</v>
      </c>
      <c r="E2350" s="427" t="s">
        <v>9862</v>
      </c>
      <c r="F2350" s="427"/>
      <c r="G2350" s="423" t="s">
        <v>17702</v>
      </c>
      <c r="H2350" s="467" t="s">
        <v>8559</v>
      </c>
      <c r="I2350" s="427">
        <v>22</v>
      </c>
      <c r="J2350" s="423">
        <v>37</v>
      </c>
      <c r="K2350" s="423">
        <v>20</v>
      </c>
      <c r="L2350" s="447">
        <v>-0.40540540540540498</v>
      </c>
      <c r="M2350" s="427">
        <v>3</v>
      </c>
      <c r="N2350" s="423">
        <v>7</v>
      </c>
      <c r="O2350" s="423">
        <v>3</v>
      </c>
      <c r="P2350" s="447">
        <v>-0.57142857142857095</v>
      </c>
    </row>
    <row r="2351" spans="1:16" s="63" customFormat="1" ht="12" x14ac:dyDescent="0.2">
      <c r="A2351" s="427" t="s">
        <v>9861</v>
      </c>
      <c r="B2351" s="423" t="s">
        <v>9006</v>
      </c>
      <c r="C2351" s="423" t="s">
        <v>253</v>
      </c>
      <c r="D2351" s="423" t="s">
        <v>21316</v>
      </c>
      <c r="E2351" s="427" t="s">
        <v>9860</v>
      </c>
      <c r="F2351" s="427"/>
      <c r="G2351" s="423" t="s">
        <v>18151</v>
      </c>
      <c r="H2351" s="467" t="s">
        <v>8559</v>
      </c>
      <c r="I2351" s="427">
        <v>6</v>
      </c>
      <c r="J2351" s="423">
        <v>4</v>
      </c>
      <c r="K2351" s="423">
        <v>7</v>
      </c>
      <c r="L2351" s="447">
        <v>0.5</v>
      </c>
      <c r="M2351" s="427">
        <v>10</v>
      </c>
      <c r="N2351" s="423">
        <v>18</v>
      </c>
      <c r="O2351" s="423">
        <v>13</v>
      </c>
      <c r="P2351" s="447">
        <v>-0.44444444444444398</v>
      </c>
    </row>
    <row r="2352" spans="1:16" s="63" customFormat="1" ht="12" x14ac:dyDescent="0.2">
      <c r="A2352" s="427" t="s">
        <v>13586</v>
      </c>
      <c r="B2352" s="423" t="s">
        <v>11643</v>
      </c>
      <c r="C2352" s="423" t="s">
        <v>257</v>
      </c>
      <c r="D2352" s="423" t="s">
        <v>18942</v>
      </c>
      <c r="E2352" s="427" t="s">
        <v>13585</v>
      </c>
      <c r="F2352" s="427"/>
      <c r="G2352" s="423" t="s">
        <v>19502</v>
      </c>
      <c r="H2352" s="467" t="s">
        <v>8559</v>
      </c>
      <c r="I2352" s="427">
        <v>16</v>
      </c>
      <c r="J2352" s="423">
        <v>45</v>
      </c>
      <c r="K2352" s="423">
        <v>11</v>
      </c>
      <c r="L2352" s="447">
        <v>-0.64444444444444404</v>
      </c>
      <c r="M2352" s="427">
        <v>358</v>
      </c>
      <c r="N2352" s="423">
        <v>299</v>
      </c>
      <c r="O2352" s="423">
        <v>256</v>
      </c>
      <c r="P2352" s="447">
        <v>0.19732441471571899</v>
      </c>
    </row>
    <row r="2353" spans="1:16" s="63" customFormat="1" ht="12" x14ac:dyDescent="0.2">
      <c r="A2353" s="427" t="s">
        <v>9859</v>
      </c>
      <c r="B2353" s="423" t="s">
        <v>9514</v>
      </c>
      <c r="C2353" s="423" t="s">
        <v>252</v>
      </c>
      <c r="D2353" s="423" t="s">
        <v>17093</v>
      </c>
      <c r="E2353" s="427" t="s">
        <v>9858</v>
      </c>
      <c r="F2353" s="427"/>
      <c r="G2353" s="423" t="s">
        <v>18140</v>
      </c>
      <c r="H2353" s="467" t="s">
        <v>8559</v>
      </c>
      <c r="I2353" s="427">
        <v>0</v>
      </c>
      <c r="J2353" s="423">
        <v>0</v>
      </c>
      <c r="K2353" s="423">
        <v>0</v>
      </c>
      <c r="L2353" s="447">
        <v>0</v>
      </c>
      <c r="M2353" s="427">
        <v>466</v>
      </c>
      <c r="N2353" s="423">
        <v>543</v>
      </c>
      <c r="O2353" s="423">
        <v>267</v>
      </c>
      <c r="P2353" s="447">
        <v>-0.14180478821362799</v>
      </c>
    </row>
    <row r="2354" spans="1:16" s="63" customFormat="1" ht="12" x14ac:dyDescent="0.2">
      <c r="A2354" s="427" t="s">
        <v>9857</v>
      </c>
      <c r="B2354" s="423" t="s">
        <v>9514</v>
      </c>
      <c r="C2354" s="423" t="s">
        <v>252</v>
      </c>
      <c r="D2354" s="423" t="s">
        <v>18432</v>
      </c>
      <c r="E2354" s="427" t="s">
        <v>9856</v>
      </c>
      <c r="F2354" s="427"/>
      <c r="G2354" s="423" t="s">
        <v>18156</v>
      </c>
      <c r="H2354" s="467" t="s">
        <v>8559</v>
      </c>
      <c r="I2354" s="427">
        <v>0</v>
      </c>
      <c r="J2354" s="423">
        <v>0</v>
      </c>
      <c r="K2354" s="423">
        <v>0</v>
      </c>
      <c r="L2354" s="447">
        <v>0</v>
      </c>
      <c r="M2354" s="427">
        <v>26</v>
      </c>
      <c r="N2354" s="423">
        <v>25</v>
      </c>
      <c r="O2354" s="423">
        <v>23</v>
      </c>
      <c r="P2354" s="447">
        <v>0.04</v>
      </c>
    </row>
    <row r="2355" spans="1:16" s="63" customFormat="1" ht="12" x14ac:dyDescent="0.2">
      <c r="A2355" s="427" t="s">
        <v>14184</v>
      </c>
      <c r="B2355" s="423" t="s">
        <v>9690</v>
      </c>
      <c r="C2355" s="423" t="s">
        <v>251</v>
      </c>
      <c r="D2355" s="423" t="s">
        <v>21317</v>
      </c>
      <c r="E2355" s="427" t="s">
        <v>14183</v>
      </c>
      <c r="F2355" s="427"/>
      <c r="G2355" s="423" t="s">
        <v>19242</v>
      </c>
      <c r="H2355" s="467" t="s">
        <v>8559</v>
      </c>
      <c r="I2355" s="427">
        <v>1352</v>
      </c>
      <c r="J2355" s="423">
        <v>1219</v>
      </c>
      <c r="K2355" s="423">
        <v>508</v>
      </c>
      <c r="L2355" s="447">
        <v>0.109105824446267</v>
      </c>
      <c r="M2355" s="427">
        <v>2275</v>
      </c>
      <c r="N2355" s="423">
        <v>2188</v>
      </c>
      <c r="O2355" s="423">
        <v>1722</v>
      </c>
      <c r="P2355" s="447">
        <v>3.9762340036563003E-2</v>
      </c>
    </row>
    <row r="2356" spans="1:16" s="63" customFormat="1" ht="12" x14ac:dyDescent="0.2">
      <c r="A2356" s="427" t="s">
        <v>9855</v>
      </c>
      <c r="B2356" s="423" t="s">
        <v>9445</v>
      </c>
      <c r="C2356" s="423" t="s">
        <v>371</v>
      </c>
      <c r="D2356" s="423" t="s">
        <v>17245</v>
      </c>
      <c r="E2356" s="427" t="s">
        <v>9854</v>
      </c>
      <c r="F2356" s="427"/>
      <c r="G2356" s="423" t="s">
        <v>19492</v>
      </c>
      <c r="H2356" s="467" t="s">
        <v>8559</v>
      </c>
      <c r="I2356" s="427">
        <v>76</v>
      </c>
      <c r="J2356" s="423">
        <v>30</v>
      </c>
      <c r="K2356" s="423">
        <v>14</v>
      </c>
      <c r="L2356" s="447">
        <v>1.5333333333333301</v>
      </c>
      <c r="M2356" s="427">
        <v>80</v>
      </c>
      <c r="N2356" s="423">
        <v>120</v>
      </c>
      <c r="O2356" s="423">
        <v>79</v>
      </c>
      <c r="P2356" s="447">
        <v>-0.33333333333333298</v>
      </c>
    </row>
    <row r="2357" spans="1:16" s="63" customFormat="1" ht="12" x14ac:dyDescent="0.2">
      <c r="A2357" s="427" t="s">
        <v>9853</v>
      </c>
      <c r="B2357" s="423" t="s">
        <v>9852</v>
      </c>
      <c r="C2357" s="423" t="s">
        <v>252</v>
      </c>
      <c r="D2357" s="423" t="s">
        <v>19600</v>
      </c>
      <c r="E2357" s="427" t="s">
        <v>9850</v>
      </c>
      <c r="F2357" s="427"/>
      <c r="G2357" s="423" t="s">
        <v>18140</v>
      </c>
      <c r="H2357" s="467" t="s">
        <v>8559</v>
      </c>
      <c r="I2357" s="427">
        <v>95</v>
      </c>
      <c r="J2357" s="423">
        <v>108</v>
      </c>
      <c r="K2357" s="423">
        <v>64</v>
      </c>
      <c r="L2357" s="447">
        <v>-0.12037037037037</v>
      </c>
      <c r="M2357" s="427">
        <v>194</v>
      </c>
      <c r="N2357" s="423">
        <v>185</v>
      </c>
      <c r="O2357" s="423">
        <v>109</v>
      </c>
      <c r="P2357" s="447">
        <v>4.8648648648648603E-2</v>
      </c>
    </row>
    <row r="2358" spans="1:16" s="63" customFormat="1" ht="12" x14ac:dyDescent="0.2">
      <c r="A2358" s="427" t="s">
        <v>13202</v>
      </c>
      <c r="B2358" s="423" t="s">
        <v>9839</v>
      </c>
      <c r="C2358" s="423" t="s">
        <v>255</v>
      </c>
      <c r="D2358" s="423" t="s">
        <v>21318</v>
      </c>
      <c r="E2358" s="427" t="s">
        <v>13201</v>
      </c>
      <c r="F2358" s="427"/>
      <c r="G2358" s="423" t="s">
        <v>21916</v>
      </c>
      <c r="H2358" s="467" t="s">
        <v>8559</v>
      </c>
      <c r="I2358" s="427">
        <v>71</v>
      </c>
      <c r="J2358" s="423">
        <v>63</v>
      </c>
      <c r="K2358" s="423">
        <v>50</v>
      </c>
      <c r="L2358" s="447">
        <v>0.126984126984127</v>
      </c>
      <c r="M2358" s="427">
        <v>3377</v>
      </c>
      <c r="N2358" s="423">
        <v>3545</v>
      </c>
      <c r="O2358" s="423">
        <v>2760</v>
      </c>
      <c r="P2358" s="447">
        <v>-4.7390691114245397E-2</v>
      </c>
    </row>
    <row r="2359" spans="1:16" s="63" customFormat="1" ht="12" x14ac:dyDescent="0.2">
      <c r="A2359" s="427" t="s">
        <v>9849</v>
      </c>
      <c r="B2359" s="423" t="s">
        <v>9848</v>
      </c>
      <c r="C2359" s="423" t="s">
        <v>255</v>
      </c>
      <c r="D2359" s="423"/>
      <c r="E2359" s="427" t="s">
        <v>9847</v>
      </c>
      <c r="F2359" s="427"/>
      <c r="G2359" s="423"/>
      <c r="H2359" s="467" t="s">
        <v>8389</v>
      </c>
      <c r="I2359" s="427">
        <v>0</v>
      </c>
      <c r="J2359" s="423">
        <v>0</v>
      </c>
      <c r="K2359" s="423">
        <v>0</v>
      </c>
      <c r="L2359" s="447">
        <v>0</v>
      </c>
      <c r="M2359" s="427">
        <v>0</v>
      </c>
      <c r="N2359" s="423">
        <v>0</v>
      </c>
      <c r="O2359" s="423">
        <v>0</v>
      </c>
      <c r="P2359" s="447">
        <v>0</v>
      </c>
    </row>
    <row r="2360" spans="1:16" s="63" customFormat="1" ht="12" x14ac:dyDescent="0.2">
      <c r="A2360" s="427" t="s">
        <v>9846</v>
      </c>
      <c r="B2360" s="423" t="s">
        <v>9845</v>
      </c>
      <c r="C2360" s="423" t="s">
        <v>257</v>
      </c>
      <c r="D2360" s="423" t="s">
        <v>18046</v>
      </c>
      <c r="E2360" s="427" t="s">
        <v>9844</v>
      </c>
      <c r="F2360" s="427"/>
      <c r="G2360" s="423" t="s">
        <v>18428</v>
      </c>
      <c r="H2360" s="467" t="s">
        <v>8559</v>
      </c>
      <c r="I2360" s="427">
        <v>5</v>
      </c>
      <c r="J2360" s="423">
        <v>9</v>
      </c>
      <c r="K2360" s="423">
        <v>3</v>
      </c>
      <c r="L2360" s="447">
        <v>-0.44444444444444398</v>
      </c>
      <c r="M2360" s="427">
        <v>1120</v>
      </c>
      <c r="N2360" s="423">
        <v>1070</v>
      </c>
      <c r="O2360" s="423">
        <v>683</v>
      </c>
      <c r="P2360" s="447">
        <v>4.6728971962616703E-2</v>
      </c>
    </row>
    <row r="2361" spans="1:16" s="63" customFormat="1" ht="12" x14ac:dyDescent="0.2">
      <c r="A2361" s="427" t="s">
        <v>9843</v>
      </c>
      <c r="B2361" s="423" t="s">
        <v>9842</v>
      </c>
      <c r="C2361" s="423" t="s">
        <v>257</v>
      </c>
      <c r="D2361" s="423" t="s">
        <v>20453</v>
      </c>
      <c r="E2361" s="427" t="s">
        <v>9841</v>
      </c>
      <c r="F2361" s="427"/>
      <c r="G2361" s="423" t="s">
        <v>18151</v>
      </c>
      <c r="H2361" s="467" t="s">
        <v>8559</v>
      </c>
      <c r="I2361" s="427">
        <v>15</v>
      </c>
      <c r="J2361" s="423">
        <v>5</v>
      </c>
      <c r="K2361" s="423">
        <v>11</v>
      </c>
      <c r="L2361" s="447">
        <v>2</v>
      </c>
      <c r="M2361" s="427">
        <v>10</v>
      </c>
      <c r="N2361" s="423">
        <v>15</v>
      </c>
      <c r="O2361" s="423">
        <v>7</v>
      </c>
      <c r="P2361" s="447">
        <v>-0.33333333333333298</v>
      </c>
    </row>
    <row r="2362" spans="1:16" s="63" customFormat="1" ht="12" x14ac:dyDescent="0.2">
      <c r="A2362" s="427" t="s">
        <v>18047</v>
      </c>
      <c r="B2362" s="423"/>
      <c r="C2362" s="423" t="s">
        <v>250</v>
      </c>
      <c r="D2362" s="423" t="s">
        <v>8788</v>
      </c>
      <c r="E2362" s="427"/>
      <c r="F2362" s="427" t="s">
        <v>18048</v>
      </c>
      <c r="G2362" s="423" t="s">
        <v>223</v>
      </c>
      <c r="H2362" s="467"/>
      <c r="I2362" s="427">
        <v>0</v>
      </c>
      <c r="J2362" s="423">
        <v>0</v>
      </c>
      <c r="K2362" s="423">
        <v>0</v>
      </c>
      <c r="L2362" s="447">
        <v>0</v>
      </c>
      <c r="M2362" s="427">
        <v>4</v>
      </c>
      <c r="N2362" s="423">
        <v>4</v>
      </c>
      <c r="O2362" s="423">
        <v>4</v>
      </c>
      <c r="P2362" s="447">
        <v>0</v>
      </c>
    </row>
    <row r="2363" spans="1:16" s="63" customFormat="1" ht="12" x14ac:dyDescent="0.2">
      <c r="A2363" s="427" t="s">
        <v>9840</v>
      </c>
      <c r="B2363" s="423" t="s">
        <v>9839</v>
      </c>
      <c r="C2363" s="423" t="s">
        <v>255</v>
      </c>
      <c r="D2363" s="423" t="s">
        <v>19169</v>
      </c>
      <c r="E2363" s="427" t="s">
        <v>9837</v>
      </c>
      <c r="F2363" s="427"/>
      <c r="G2363" s="423" t="s">
        <v>18943</v>
      </c>
      <c r="H2363" s="467" t="s">
        <v>8559</v>
      </c>
      <c r="I2363" s="427">
        <v>40</v>
      </c>
      <c r="J2363" s="423">
        <v>35</v>
      </c>
      <c r="K2363" s="423">
        <v>15</v>
      </c>
      <c r="L2363" s="447">
        <v>0.14285714285714299</v>
      </c>
      <c r="M2363" s="427">
        <v>68</v>
      </c>
      <c r="N2363" s="423">
        <v>46</v>
      </c>
      <c r="O2363" s="423">
        <v>32</v>
      </c>
      <c r="P2363" s="447">
        <v>0.47826086956521702</v>
      </c>
    </row>
    <row r="2364" spans="1:16" s="63" customFormat="1" ht="12" x14ac:dyDescent="0.2">
      <c r="A2364" s="427" t="s">
        <v>9836</v>
      </c>
      <c r="B2364" s="423" t="s">
        <v>9514</v>
      </c>
      <c r="C2364" s="423" t="s">
        <v>252</v>
      </c>
      <c r="D2364" s="423" t="s">
        <v>18944</v>
      </c>
      <c r="E2364" s="427" t="s">
        <v>9835</v>
      </c>
      <c r="F2364" s="427"/>
      <c r="G2364" s="423" t="s">
        <v>19601</v>
      </c>
      <c r="H2364" s="467" t="s">
        <v>8559</v>
      </c>
      <c r="I2364" s="427">
        <v>276</v>
      </c>
      <c r="J2364" s="423">
        <v>222</v>
      </c>
      <c r="K2364" s="423">
        <v>195</v>
      </c>
      <c r="L2364" s="447">
        <v>0.24324324324324301</v>
      </c>
      <c r="M2364" s="427">
        <v>1581</v>
      </c>
      <c r="N2364" s="423">
        <v>1417</v>
      </c>
      <c r="O2364" s="423">
        <v>950</v>
      </c>
      <c r="P2364" s="447">
        <v>0.115737473535639</v>
      </c>
    </row>
    <row r="2365" spans="1:16" s="63" customFormat="1" ht="12" x14ac:dyDescent="0.2">
      <c r="A2365" s="427" t="s">
        <v>13017</v>
      </c>
      <c r="B2365" s="423" t="s">
        <v>11643</v>
      </c>
      <c r="C2365" s="423" t="s">
        <v>257</v>
      </c>
      <c r="D2365" s="423" t="s">
        <v>20052</v>
      </c>
      <c r="E2365" s="427" t="s">
        <v>13016</v>
      </c>
      <c r="F2365" s="427"/>
      <c r="G2365" s="423" t="s">
        <v>19196</v>
      </c>
      <c r="H2365" s="467" t="s">
        <v>8559</v>
      </c>
      <c r="I2365" s="427">
        <v>58</v>
      </c>
      <c r="J2365" s="423">
        <v>94</v>
      </c>
      <c r="K2365" s="423">
        <v>20</v>
      </c>
      <c r="L2365" s="447">
        <v>-0.38297872340425498</v>
      </c>
      <c r="M2365" s="427">
        <v>44</v>
      </c>
      <c r="N2365" s="423">
        <v>57</v>
      </c>
      <c r="O2365" s="423">
        <v>36</v>
      </c>
      <c r="P2365" s="447">
        <v>-0.22807017543859701</v>
      </c>
    </row>
    <row r="2366" spans="1:16" s="63" customFormat="1" ht="12" x14ac:dyDescent="0.2">
      <c r="A2366" s="427" t="s">
        <v>9834</v>
      </c>
      <c r="B2366" s="423"/>
      <c r="C2366" s="423" t="s">
        <v>254</v>
      </c>
      <c r="D2366" s="423" t="s">
        <v>9226</v>
      </c>
      <c r="E2366" s="427"/>
      <c r="F2366" s="427" t="s">
        <v>9833</v>
      </c>
      <c r="G2366" s="423" t="s">
        <v>201</v>
      </c>
      <c r="H2366" s="467" t="s">
        <v>8396</v>
      </c>
      <c r="I2366" s="427">
        <v>0</v>
      </c>
      <c r="J2366" s="423">
        <v>0</v>
      </c>
      <c r="K2366" s="423">
        <v>0</v>
      </c>
      <c r="L2366" s="447">
        <v>0</v>
      </c>
      <c r="M2366" s="427">
        <v>2</v>
      </c>
      <c r="N2366" s="423">
        <v>4</v>
      </c>
      <c r="O2366" s="423">
        <v>3</v>
      </c>
      <c r="P2366" s="447">
        <v>-0.5</v>
      </c>
    </row>
    <row r="2367" spans="1:16" s="63" customFormat="1" ht="12" x14ac:dyDescent="0.2">
      <c r="A2367" s="427" t="s">
        <v>18049</v>
      </c>
      <c r="B2367" s="423"/>
      <c r="C2367" s="423" t="s">
        <v>258</v>
      </c>
      <c r="D2367" s="423"/>
      <c r="E2367" s="427"/>
      <c r="F2367" s="427" t="s">
        <v>18050</v>
      </c>
      <c r="G2367" s="423"/>
      <c r="H2367" s="467"/>
      <c r="I2367" s="427">
        <v>0</v>
      </c>
      <c r="J2367" s="423">
        <v>0</v>
      </c>
      <c r="K2367" s="423">
        <v>0</v>
      </c>
      <c r="L2367" s="447">
        <v>0</v>
      </c>
      <c r="M2367" s="427">
        <v>0</v>
      </c>
      <c r="N2367" s="423">
        <v>0</v>
      </c>
      <c r="O2367" s="423">
        <v>0</v>
      </c>
      <c r="P2367" s="447">
        <v>0</v>
      </c>
    </row>
    <row r="2368" spans="1:16" s="63" customFormat="1" ht="12" x14ac:dyDescent="0.2">
      <c r="A2368" s="427" t="s">
        <v>9832</v>
      </c>
      <c r="B2368" s="423"/>
      <c r="C2368" s="423" t="s">
        <v>253</v>
      </c>
      <c r="D2368" s="423" t="s">
        <v>9831</v>
      </c>
      <c r="E2368" s="427"/>
      <c r="F2368" s="427" t="s">
        <v>9830</v>
      </c>
      <c r="G2368" s="423" t="s">
        <v>18141</v>
      </c>
      <c r="H2368" s="467" t="s">
        <v>8559</v>
      </c>
      <c r="I2368" s="427">
        <v>95</v>
      </c>
      <c r="J2368" s="423">
        <v>62</v>
      </c>
      <c r="K2368" s="423">
        <v>104</v>
      </c>
      <c r="L2368" s="447">
        <v>0.532258064516129</v>
      </c>
      <c r="M2368" s="427">
        <v>130</v>
      </c>
      <c r="N2368" s="423">
        <v>98</v>
      </c>
      <c r="O2368" s="423">
        <v>110</v>
      </c>
      <c r="P2368" s="447">
        <v>0.32653061224489799</v>
      </c>
    </row>
    <row r="2369" spans="1:16" s="63" customFormat="1" ht="12" x14ac:dyDescent="0.2">
      <c r="A2369" s="427" t="s">
        <v>9829</v>
      </c>
      <c r="B2369" s="423"/>
      <c r="C2369" s="423" t="s">
        <v>14925</v>
      </c>
      <c r="D2369" s="423" t="s">
        <v>21319</v>
      </c>
      <c r="E2369" s="427"/>
      <c r="F2369" s="427" t="s">
        <v>9828</v>
      </c>
      <c r="G2369" s="423" t="s">
        <v>9068</v>
      </c>
      <c r="H2369" s="467" t="s">
        <v>8559</v>
      </c>
      <c r="I2369" s="427">
        <v>311</v>
      </c>
      <c r="J2369" s="423">
        <v>176</v>
      </c>
      <c r="K2369" s="423">
        <v>92</v>
      </c>
      <c r="L2369" s="447">
        <v>0.76704545454545503</v>
      </c>
      <c r="M2369" s="427">
        <v>139</v>
      </c>
      <c r="N2369" s="423">
        <v>47</v>
      </c>
      <c r="O2369" s="423">
        <v>38</v>
      </c>
      <c r="P2369" s="447">
        <v>1.95744680851064</v>
      </c>
    </row>
    <row r="2370" spans="1:16" s="63" customFormat="1" ht="12" x14ac:dyDescent="0.2">
      <c r="A2370" s="427" t="s">
        <v>13015</v>
      </c>
      <c r="B2370" s="423"/>
      <c r="C2370" s="423" t="s">
        <v>14925</v>
      </c>
      <c r="D2370" s="423" t="s">
        <v>18945</v>
      </c>
      <c r="E2370" s="427"/>
      <c r="F2370" s="427" t="s">
        <v>13014</v>
      </c>
      <c r="G2370" s="423" t="s">
        <v>19602</v>
      </c>
      <c r="H2370" s="467" t="s">
        <v>8559</v>
      </c>
      <c r="I2370" s="427">
        <v>3363</v>
      </c>
      <c r="J2370" s="423">
        <v>2136</v>
      </c>
      <c r="K2370" s="423">
        <v>2214</v>
      </c>
      <c r="L2370" s="447">
        <v>0.574438202247191</v>
      </c>
      <c r="M2370" s="427">
        <v>1838</v>
      </c>
      <c r="N2370" s="423">
        <v>1531</v>
      </c>
      <c r="O2370" s="423">
        <v>1386</v>
      </c>
      <c r="P2370" s="447">
        <v>0.200522534291313</v>
      </c>
    </row>
    <row r="2371" spans="1:16" s="63" customFormat="1" ht="12" x14ac:dyDescent="0.2">
      <c r="A2371" s="427" t="s">
        <v>9827</v>
      </c>
      <c r="B2371" s="423" t="s">
        <v>9556</v>
      </c>
      <c r="C2371" s="423" t="s">
        <v>371</v>
      </c>
      <c r="D2371" s="423" t="s">
        <v>18946</v>
      </c>
      <c r="E2371" s="427" t="s">
        <v>9826</v>
      </c>
      <c r="F2371" s="427"/>
      <c r="G2371" s="423" t="s">
        <v>18174</v>
      </c>
      <c r="H2371" s="467" t="s">
        <v>8396</v>
      </c>
      <c r="I2371" s="427">
        <v>19</v>
      </c>
      <c r="J2371" s="423">
        <v>0</v>
      </c>
      <c r="K2371" s="423">
        <v>0</v>
      </c>
      <c r="L2371" s="447">
        <v>0</v>
      </c>
      <c r="M2371" s="427">
        <v>29</v>
      </c>
      <c r="N2371" s="423">
        <v>26</v>
      </c>
      <c r="O2371" s="423">
        <v>14</v>
      </c>
      <c r="P2371" s="447">
        <v>0.115384615384615</v>
      </c>
    </row>
    <row r="2372" spans="1:16" s="63" customFormat="1" ht="12" x14ac:dyDescent="0.2">
      <c r="A2372" s="427" t="s">
        <v>13200</v>
      </c>
      <c r="B2372" s="423"/>
      <c r="C2372" s="423" t="s">
        <v>258</v>
      </c>
      <c r="D2372" s="423" t="s">
        <v>21917</v>
      </c>
      <c r="E2372" s="427"/>
      <c r="F2372" s="427" t="s">
        <v>13199</v>
      </c>
      <c r="G2372" s="423" t="s">
        <v>21918</v>
      </c>
      <c r="H2372" s="467" t="s">
        <v>8559</v>
      </c>
      <c r="I2372" s="427">
        <v>1940</v>
      </c>
      <c r="J2372" s="423">
        <v>1800</v>
      </c>
      <c r="K2372" s="423">
        <v>1580</v>
      </c>
      <c r="L2372" s="447">
        <v>7.7777777777777696E-2</v>
      </c>
      <c r="M2372" s="427">
        <v>1345</v>
      </c>
      <c r="N2372" s="423">
        <v>1388</v>
      </c>
      <c r="O2372" s="423">
        <v>1365</v>
      </c>
      <c r="P2372" s="447">
        <v>-3.0979827089337199E-2</v>
      </c>
    </row>
    <row r="2373" spans="1:16" s="63" customFormat="1" ht="12" x14ac:dyDescent="0.2">
      <c r="A2373" s="427" t="s">
        <v>9825</v>
      </c>
      <c r="B2373" s="423"/>
      <c r="C2373" s="423" t="s">
        <v>254</v>
      </c>
      <c r="D2373" s="423" t="s">
        <v>19603</v>
      </c>
      <c r="E2373" s="427"/>
      <c r="F2373" s="427" t="s">
        <v>9824</v>
      </c>
      <c r="G2373" s="423" t="s">
        <v>19200</v>
      </c>
      <c r="H2373" s="467" t="s">
        <v>8559</v>
      </c>
      <c r="I2373" s="427">
        <v>0</v>
      </c>
      <c r="J2373" s="423">
        <v>0</v>
      </c>
      <c r="K2373" s="423">
        <v>0</v>
      </c>
      <c r="L2373" s="447">
        <v>0</v>
      </c>
      <c r="M2373" s="427">
        <v>2</v>
      </c>
      <c r="N2373" s="423">
        <v>7</v>
      </c>
      <c r="O2373" s="423">
        <v>7</v>
      </c>
      <c r="P2373" s="447">
        <v>-0.71428571428571397</v>
      </c>
    </row>
    <row r="2374" spans="1:16" s="63" customFormat="1" ht="12" x14ac:dyDescent="0.2">
      <c r="A2374" s="427" t="s">
        <v>14322</v>
      </c>
      <c r="B2374" s="423"/>
      <c r="C2374" s="423" t="s">
        <v>250</v>
      </c>
      <c r="D2374" s="423" t="s">
        <v>21320</v>
      </c>
      <c r="E2374" s="427"/>
      <c r="F2374" s="427" t="s">
        <v>14321</v>
      </c>
      <c r="G2374" s="423" t="s">
        <v>21321</v>
      </c>
      <c r="H2374" s="467" t="s">
        <v>8559</v>
      </c>
      <c r="I2374" s="427">
        <v>49</v>
      </c>
      <c r="J2374" s="423">
        <v>106</v>
      </c>
      <c r="K2374" s="423">
        <v>2258</v>
      </c>
      <c r="L2374" s="447">
        <v>-0.53773584905660399</v>
      </c>
      <c r="M2374" s="427">
        <v>822</v>
      </c>
      <c r="N2374" s="423">
        <v>800</v>
      </c>
      <c r="O2374" s="423">
        <v>692</v>
      </c>
      <c r="P2374" s="447">
        <v>2.7500000000000101E-2</v>
      </c>
    </row>
    <row r="2375" spans="1:16" s="63" customFormat="1" ht="12" x14ac:dyDescent="0.2">
      <c r="A2375" s="427" t="s">
        <v>9823</v>
      </c>
      <c r="B2375" s="423"/>
      <c r="C2375" s="423" t="s">
        <v>254</v>
      </c>
      <c r="D2375" s="423" t="s">
        <v>19605</v>
      </c>
      <c r="E2375" s="427"/>
      <c r="F2375" s="427" t="s">
        <v>9822</v>
      </c>
      <c r="G2375" s="423" t="s">
        <v>19407</v>
      </c>
      <c r="H2375" s="467" t="s">
        <v>8559</v>
      </c>
      <c r="I2375" s="427">
        <v>0</v>
      </c>
      <c r="J2375" s="423">
        <v>0</v>
      </c>
      <c r="K2375" s="423">
        <v>1</v>
      </c>
      <c r="L2375" s="447">
        <v>0</v>
      </c>
      <c r="M2375" s="427">
        <v>2</v>
      </c>
      <c r="N2375" s="423">
        <v>4</v>
      </c>
      <c r="O2375" s="423">
        <v>3</v>
      </c>
      <c r="P2375" s="447">
        <v>-0.5</v>
      </c>
    </row>
    <row r="2376" spans="1:16" s="63" customFormat="1" ht="12" x14ac:dyDescent="0.2">
      <c r="A2376" s="427" t="s">
        <v>13382</v>
      </c>
      <c r="B2376" s="423"/>
      <c r="C2376" s="423" t="s">
        <v>250</v>
      </c>
      <c r="D2376" s="423" t="s">
        <v>20253</v>
      </c>
      <c r="E2376" s="427"/>
      <c r="F2376" s="427" t="s">
        <v>13381</v>
      </c>
      <c r="G2376" s="423" t="s">
        <v>20254</v>
      </c>
      <c r="H2376" s="467" t="s">
        <v>8559</v>
      </c>
      <c r="I2376" s="427">
        <v>2617</v>
      </c>
      <c r="J2376" s="423">
        <v>2271</v>
      </c>
      <c r="K2376" s="423">
        <v>1808</v>
      </c>
      <c r="L2376" s="447">
        <v>0.15235579040070399</v>
      </c>
      <c r="M2376" s="427">
        <v>430</v>
      </c>
      <c r="N2376" s="423">
        <v>422</v>
      </c>
      <c r="O2376" s="423">
        <v>304</v>
      </c>
      <c r="P2376" s="447">
        <v>1.8957345971564E-2</v>
      </c>
    </row>
    <row r="2377" spans="1:16" s="63" customFormat="1" ht="12" x14ac:dyDescent="0.2">
      <c r="A2377" s="427" t="s">
        <v>9821</v>
      </c>
      <c r="B2377" s="423"/>
      <c r="C2377" s="423" t="s">
        <v>254</v>
      </c>
      <c r="D2377" s="423" t="s">
        <v>18947</v>
      </c>
      <c r="E2377" s="427"/>
      <c r="F2377" s="427" t="s">
        <v>9820</v>
      </c>
      <c r="G2377" s="423" t="s">
        <v>18948</v>
      </c>
      <c r="H2377" s="467" t="s">
        <v>8559</v>
      </c>
      <c r="I2377" s="427">
        <v>0</v>
      </c>
      <c r="J2377" s="423">
        <v>0</v>
      </c>
      <c r="K2377" s="423">
        <v>0</v>
      </c>
      <c r="L2377" s="447">
        <v>0</v>
      </c>
      <c r="M2377" s="427">
        <v>13</v>
      </c>
      <c r="N2377" s="423">
        <v>16</v>
      </c>
      <c r="O2377" s="423">
        <v>13</v>
      </c>
      <c r="P2377" s="447">
        <v>-0.1875</v>
      </c>
    </row>
    <row r="2378" spans="1:16" s="63" customFormat="1" ht="12" x14ac:dyDescent="0.2">
      <c r="A2378" s="427" t="s">
        <v>9819</v>
      </c>
      <c r="B2378" s="423"/>
      <c r="C2378" s="423" t="s">
        <v>371</v>
      </c>
      <c r="D2378" s="423" t="s">
        <v>20053</v>
      </c>
      <c r="E2378" s="427"/>
      <c r="F2378" s="427" t="s">
        <v>9818</v>
      </c>
      <c r="G2378" s="423" t="s">
        <v>20054</v>
      </c>
      <c r="H2378" s="467" t="s">
        <v>8559</v>
      </c>
      <c r="I2378" s="427">
        <v>2166</v>
      </c>
      <c r="J2378" s="423">
        <v>1325</v>
      </c>
      <c r="K2378" s="423">
        <v>1570</v>
      </c>
      <c r="L2378" s="447">
        <v>0.63471698113207498</v>
      </c>
      <c r="M2378" s="427">
        <v>2571</v>
      </c>
      <c r="N2378" s="423">
        <v>1988</v>
      </c>
      <c r="O2378" s="423">
        <v>1594</v>
      </c>
      <c r="P2378" s="447">
        <v>0.293259557344064</v>
      </c>
    </row>
    <row r="2379" spans="1:16" s="63" customFormat="1" ht="12" x14ac:dyDescent="0.2">
      <c r="A2379" s="427" t="s">
        <v>9817</v>
      </c>
      <c r="B2379" s="423"/>
      <c r="C2379" s="423" t="s">
        <v>14925</v>
      </c>
      <c r="D2379" s="423" t="s">
        <v>20255</v>
      </c>
      <c r="E2379" s="427"/>
      <c r="F2379" s="427" t="s">
        <v>9816</v>
      </c>
      <c r="G2379" s="423" t="s">
        <v>20256</v>
      </c>
      <c r="H2379" s="467" t="s">
        <v>8559</v>
      </c>
      <c r="I2379" s="427">
        <v>1109</v>
      </c>
      <c r="J2379" s="423">
        <v>1223</v>
      </c>
      <c r="K2379" s="423">
        <v>474</v>
      </c>
      <c r="L2379" s="447">
        <v>-9.3213409648405507E-2</v>
      </c>
      <c r="M2379" s="427">
        <v>2445</v>
      </c>
      <c r="N2379" s="423">
        <v>1654</v>
      </c>
      <c r="O2379" s="423">
        <v>721</v>
      </c>
      <c r="P2379" s="447">
        <v>0.47823458282950398</v>
      </c>
    </row>
    <row r="2380" spans="1:16" s="63" customFormat="1" ht="12" x14ac:dyDescent="0.2">
      <c r="A2380" s="427" t="s">
        <v>9815</v>
      </c>
      <c r="B2380" s="423"/>
      <c r="C2380" s="423" t="s">
        <v>14925</v>
      </c>
      <c r="D2380" s="423"/>
      <c r="E2380" s="427"/>
      <c r="F2380" s="427" t="s">
        <v>9814</v>
      </c>
      <c r="G2380" s="423"/>
      <c r="H2380" s="467" t="s">
        <v>8389</v>
      </c>
      <c r="I2380" s="427">
        <v>0</v>
      </c>
      <c r="J2380" s="423">
        <v>0</v>
      </c>
      <c r="K2380" s="423">
        <v>0</v>
      </c>
      <c r="L2380" s="447">
        <v>0</v>
      </c>
      <c r="M2380" s="427">
        <v>0</v>
      </c>
      <c r="N2380" s="423">
        <v>0</v>
      </c>
      <c r="O2380" s="423">
        <v>0</v>
      </c>
      <c r="P2380" s="447">
        <v>0</v>
      </c>
    </row>
    <row r="2381" spans="1:16" s="63" customFormat="1" ht="12" x14ac:dyDescent="0.2">
      <c r="A2381" s="427" t="s">
        <v>9813</v>
      </c>
      <c r="B2381" s="423"/>
      <c r="C2381" s="423" t="s">
        <v>371</v>
      </c>
      <c r="D2381" s="423" t="s">
        <v>21322</v>
      </c>
      <c r="E2381" s="427"/>
      <c r="F2381" s="427" t="s">
        <v>9812</v>
      </c>
      <c r="G2381" s="423" t="s">
        <v>19261</v>
      </c>
      <c r="H2381" s="467" t="s">
        <v>8559</v>
      </c>
      <c r="I2381" s="427">
        <v>85</v>
      </c>
      <c r="J2381" s="423">
        <v>85</v>
      </c>
      <c r="K2381" s="423">
        <v>92</v>
      </c>
      <c r="L2381" s="447">
        <v>0</v>
      </c>
      <c r="M2381" s="427">
        <v>285</v>
      </c>
      <c r="N2381" s="423">
        <v>309</v>
      </c>
      <c r="O2381" s="423">
        <v>185</v>
      </c>
      <c r="P2381" s="447">
        <v>-7.7669902912621297E-2</v>
      </c>
    </row>
    <row r="2382" spans="1:16" s="63" customFormat="1" ht="12" x14ac:dyDescent="0.2">
      <c r="A2382" s="427" t="s">
        <v>9811</v>
      </c>
      <c r="B2382" s="423"/>
      <c r="C2382" s="423" t="s">
        <v>371</v>
      </c>
      <c r="D2382" s="423" t="s">
        <v>18949</v>
      </c>
      <c r="E2382" s="427"/>
      <c r="F2382" s="427" t="s">
        <v>9810</v>
      </c>
      <c r="G2382" s="423" t="s">
        <v>19606</v>
      </c>
      <c r="H2382" s="467" t="s">
        <v>8559</v>
      </c>
      <c r="I2382" s="427">
        <v>26062</v>
      </c>
      <c r="J2382" s="423">
        <v>21124</v>
      </c>
      <c r="K2382" s="423">
        <v>16954</v>
      </c>
      <c r="L2382" s="447">
        <v>0.23376254497254301</v>
      </c>
      <c r="M2382" s="427">
        <v>1405</v>
      </c>
      <c r="N2382" s="423">
        <v>780</v>
      </c>
      <c r="O2382" s="423">
        <v>529</v>
      </c>
      <c r="P2382" s="447">
        <v>0.80128205128205099</v>
      </c>
    </row>
    <row r="2383" spans="1:16" s="63" customFormat="1" ht="12" x14ac:dyDescent="0.2">
      <c r="A2383" s="427" t="s">
        <v>9809</v>
      </c>
      <c r="B2383" s="423"/>
      <c r="C2383" s="423" t="s">
        <v>371</v>
      </c>
      <c r="D2383" s="423" t="s">
        <v>17177</v>
      </c>
      <c r="E2383" s="427"/>
      <c r="F2383" s="427" t="s">
        <v>9808</v>
      </c>
      <c r="G2383" s="423" t="s">
        <v>19214</v>
      </c>
      <c r="H2383" s="467" t="s">
        <v>8559</v>
      </c>
      <c r="I2383" s="427">
        <v>44</v>
      </c>
      <c r="J2383" s="423">
        <v>127</v>
      </c>
      <c r="K2383" s="423">
        <v>46</v>
      </c>
      <c r="L2383" s="447">
        <v>-0.65354330708661401</v>
      </c>
      <c r="M2383" s="427">
        <v>39</v>
      </c>
      <c r="N2383" s="423">
        <v>50</v>
      </c>
      <c r="O2383" s="423">
        <v>39</v>
      </c>
      <c r="P2383" s="447">
        <v>-0.22</v>
      </c>
    </row>
    <row r="2384" spans="1:16" s="63" customFormat="1" ht="12" x14ac:dyDescent="0.2">
      <c r="A2384" s="427" t="s">
        <v>13198</v>
      </c>
      <c r="B2384" s="423" t="s">
        <v>9502</v>
      </c>
      <c r="C2384" s="423" t="s">
        <v>252</v>
      </c>
      <c r="D2384" s="423" t="s">
        <v>21919</v>
      </c>
      <c r="E2384" s="427"/>
      <c r="F2384" s="427" t="s">
        <v>13197</v>
      </c>
      <c r="G2384" s="423" t="s">
        <v>21920</v>
      </c>
      <c r="H2384" s="467" t="s">
        <v>8559</v>
      </c>
      <c r="I2384" s="427">
        <v>895</v>
      </c>
      <c r="J2384" s="423">
        <v>1228</v>
      </c>
      <c r="K2384" s="423">
        <v>559</v>
      </c>
      <c r="L2384" s="447">
        <v>-0.27117263843648198</v>
      </c>
      <c r="M2384" s="427">
        <v>4954</v>
      </c>
      <c r="N2384" s="423">
        <v>4358</v>
      </c>
      <c r="O2384" s="423">
        <v>2595</v>
      </c>
      <c r="P2384" s="447">
        <v>0.136759981642955</v>
      </c>
    </row>
    <row r="2385" spans="1:16" s="63" customFormat="1" ht="12" x14ac:dyDescent="0.2">
      <c r="A2385" s="427" t="s">
        <v>9807</v>
      </c>
      <c r="B2385" s="423"/>
      <c r="C2385" s="423" t="s">
        <v>14925</v>
      </c>
      <c r="D2385" s="423" t="s">
        <v>12253</v>
      </c>
      <c r="E2385" s="427"/>
      <c r="F2385" s="427" t="s">
        <v>9806</v>
      </c>
      <c r="G2385" s="423" t="s">
        <v>9183</v>
      </c>
      <c r="H2385" s="467" t="s">
        <v>8559</v>
      </c>
      <c r="I2385" s="427">
        <v>0</v>
      </c>
      <c r="J2385" s="423">
        <v>0</v>
      </c>
      <c r="K2385" s="423">
        <v>0</v>
      </c>
      <c r="L2385" s="447">
        <v>0</v>
      </c>
      <c r="M2385" s="427">
        <v>2</v>
      </c>
      <c r="N2385" s="423">
        <v>4</v>
      </c>
      <c r="O2385" s="423">
        <v>19</v>
      </c>
      <c r="P2385" s="447">
        <v>-0.5</v>
      </c>
    </row>
    <row r="2386" spans="1:16" s="63" customFormat="1" ht="12" x14ac:dyDescent="0.2">
      <c r="A2386" s="427" t="s">
        <v>9805</v>
      </c>
      <c r="B2386" s="423"/>
      <c r="C2386" s="423" t="s">
        <v>371</v>
      </c>
      <c r="D2386" s="423" t="s">
        <v>18951</v>
      </c>
      <c r="E2386" s="427"/>
      <c r="F2386" s="427" t="s">
        <v>9804</v>
      </c>
      <c r="G2386" s="423" t="s">
        <v>18952</v>
      </c>
      <c r="H2386" s="467" t="s">
        <v>8559</v>
      </c>
      <c r="I2386" s="427">
        <v>367</v>
      </c>
      <c r="J2386" s="423">
        <v>294</v>
      </c>
      <c r="K2386" s="423">
        <v>89</v>
      </c>
      <c r="L2386" s="447">
        <v>0.24829931972789099</v>
      </c>
      <c r="M2386" s="427">
        <v>33</v>
      </c>
      <c r="N2386" s="423">
        <v>50</v>
      </c>
      <c r="O2386" s="423">
        <v>25</v>
      </c>
      <c r="P2386" s="447">
        <v>-0.34</v>
      </c>
    </row>
    <row r="2387" spans="1:16" s="63" customFormat="1" ht="12" x14ac:dyDescent="0.2">
      <c r="A2387" s="427" t="s">
        <v>9803</v>
      </c>
      <c r="B2387" s="423"/>
      <c r="C2387" s="423" t="s">
        <v>252</v>
      </c>
      <c r="D2387" s="423" t="s">
        <v>21323</v>
      </c>
      <c r="E2387" s="427"/>
      <c r="F2387" s="427" t="s">
        <v>9802</v>
      </c>
      <c r="G2387" s="423" t="s">
        <v>18953</v>
      </c>
      <c r="H2387" s="467" t="s">
        <v>8559</v>
      </c>
      <c r="I2387" s="427">
        <v>1284</v>
      </c>
      <c r="J2387" s="423">
        <v>959</v>
      </c>
      <c r="K2387" s="423">
        <v>783</v>
      </c>
      <c r="L2387" s="447">
        <v>0.33889468196037498</v>
      </c>
      <c r="M2387" s="427">
        <v>501</v>
      </c>
      <c r="N2387" s="423">
        <v>398</v>
      </c>
      <c r="O2387" s="423">
        <v>309</v>
      </c>
      <c r="P2387" s="447">
        <v>0.25879396984924602</v>
      </c>
    </row>
    <row r="2388" spans="1:16" s="63" customFormat="1" ht="12" x14ac:dyDescent="0.2">
      <c r="A2388" s="427" t="s">
        <v>13911</v>
      </c>
      <c r="B2388" s="423"/>
      <c r="C2388" s="423" t="s">
        <v>371</v>
      </c>
      <c r="D2388" s="423" t="s">
        <v>21921</v>
      </c>
      <c r="E2388" s="427"/>
      <c r="F2388" s="427" t="s">
        <v>13910</v>
      </c>
      <c r="G2388" s="423" t="s">
        <v>21922</v>
      </c>
      <c r="H2388" s="467" t="s">
        <v>8559</v>
      </c>
      <c r="I2388" s="427">
        <v>1262</v>
      </c>
      <c r="J2388" s="423">
        <v>1446</v>
      </c>
      <c r="K2388" s="423">
        <v>769</v>
      </c>
      <c r="L2388" s="447">
        <v>-0.127247579529737</v>
      </c>
      <c r="M2388" s="427">
        <v>216</v>
      </c>
      <c r="N2388" s="423">
        <v>274</v>
      </c>
      <c r="O2388" s="423">
        <v>140</v>
      </c>
      <c r="P2388" s="447">
        <v>-0.21167883211678801</v>
      </c>
    </row>
    <row r="2389" spans="1:16" s="63" customFormat="1" ht="12" x14ac:dyDescent="0.2">
      <c r="A2389" s="427" t="s">
        <v>9801</v>
      </c>
      <c r="B2389" s="423" t="s">
        <v>9800</v>
      </c>
      <c r="C2389" s="423" t="s">
        <v>371</v>
      </c>
      <c r="D2389" s="423" t="s">
        <v>17703</v>
      </c>
      <c r="E2389" s="427" t="s">
        <v>9799</v>
      </c>
      <c r="F2389" s="427"/>
      <c r="G2389" s="423" t="s">
        <v>19320</v>
      </c>
      <c r="H2389" s="467" t="s">
        <v>8559</v>
      </c>
      <c r="I2389" s="427">
        <v>0</v>
      </c>
      <c r="J2389" s="423">
        <v>0</v>
      </c>
      <c r="K2389" s="423">
        <v>0</v>
      </c>
      <c r="L2389" s="447">
        <v>0</v>
      </c>
      <c r="M2389" s="427">
        <v>305</v>
      </c>
      <c r="N2389" s="423">
        <v>378</v>
      </c>
      <c r="O2389" s="423">
        <v>221</v>
      </c>
      <c r="P2389" s="447">
        <v>-0.193121693121693</v>
      </c>
    </row>
    <row r="2390" spans="1:16" s="63" customFormat="1" ht="12" x14ac:dyDescent="0.2">
      <c r="A2390" s="427" t="s">
        <v>9798</v>
      </c>
      <c r="B2390" s="423"/>
      <c r="C2390" s="423" t="s">
        <v>254</v>
      </c>
      <c r="D2390" s="423" t="s">
        <v>8912</v>
      </c>
      <c r="E2390" s="427"/>
      <c r="F2390" s="427" t="s">
        <v>9797</v>
      </c>
      <c r="G2390" s="423" t="s">
        <v>206</v>
      </c>
      <c r="H2390" s="467" t="s">
        <v>8559</v>
      </c>
      <c r="I2390" s="427">
        <v>0</v>
      </c>
      <c r="J2390" s="423">
        <v>0</v>
      </c>
      <c r="K2390" s="423">
        <v>0</v>
      </c>
      <c r="L2390" s="447">
        <v>0</v>
      </c>
      <c r="M2390" s="427">
        <v>4</v>
      </c>
      <c r="N2390" s="423">
        <v>8</v>
      </c>
      <c r="O2390" s="423">
        <v>2</v>
      </c>
      <c r="P2390" s="447">
        <v>-0.5</v>
      </c>
    </row>
    <row r="2391" spans="1:16" s="63" customFormat="1" ht="12" x14ac:dyDescent="0.2">
      <c r="A2391" s="427" t="s">
        <v>9796</v>
      </c>
      <c r="B2391" s="423"/>
      <c r="C2391" s="423" t="s">
        <v>371</v>
      </c>
      <c r="D2391" s="423" t="s">
        <v>17791</v>
      </c>
      <c r="E2391" s="427"/>
      <c r="F2391" s="427" t="s">
        <v>9795</v>
      </c>
      <c r="G2391" s="423" t="s">
        <v>18161</v>
      </c>
      <c r="H2391" s="467" t="s">
        <v>8559</v>
      </c>
      <c r="I2391" s="427">
        <v>14</v>
      </c>
      <c r="J2391" s="423">
        <v>28</v>
      </c>
      <c r="K2391" s="423">
        <v>14</v>
      </c>
      <c r="L2391" s="447">
        <v>-0.5</v>
      </c>
      <c r="M2391" s="427">
        <v>145</v>
      </c>
      <c r="N2391" s="423">
        <v>142</v>
      </c>
      <c r="O2391" s="423">
        <v>103</v>
      </c>
      <c r="P2391" s="447">
        <v>2.1126760563380299E-2</v>
      </c>
    </row>
    <row r="2392" spans="1:16" s="63" customFormat="1" ht="12" x14ac:dyDescent="0.2">
      <c r="A2392" s="427" t="s">
        <v>9794</v>
      </c>
      <c r="B2392" s="423"/>
      <c r="C2392" s="423" t="s">
        <v>251</v>
      </c>
      <c r="D2392" s="423" t="s">
        <v>8812</v>
      </c>
      <c r="E2392" s="427"/>
      <c r="F2392" s="427" t="s">
        <v>9793</v>
      </c>
      <c r="G2392" s="423" t="s">
        <v>201</v>
      </c>
      <c r="H2392" s="467" t="s">
        <v>8559</v>
      </c>
      <c r="I2392" s="427">
        <v>0</v>
      </c>
      <c r="J2392" s="423">
        <v>0</v>
      </c>
      <c r="K2392" s="423">
        <v>0</v>
      </c>
      <c r="L2392" s="447">
        <v>0</v>
      </c>
      <c r="M2392" s="427">
        <v>74</v>
      </c>
      <c r="N2392" s="423">
        <v>68</v>
      </c>
      <c r="O2392" s="423">
        <v>29</v>
      </c>
      <c r="P2392" s="447">
        <v>8.8235294117646995E-2</v>
      </c>
    </row>
    <row r="2393" spans="1:16" s="63" customFormat="1" ht="12" x14ac:dyDescent="0.2">
      <c r="A2393" s="427" t="s">
        <v>13196</v>
      </c>
      <c r="B2393" s="423"/>
      <c r="C2393" s="423" t="s">
        <v>251</v>
      </c>
      <c r="D2393" s="423" t="s">
        <v>20055</v>
      </c>
      <c r="E2393" s="427"/>
      <c r="F2393" s="427" t="s">
        <v>13195</v>
      </c>
      <c r="G2393" s="423" t="s">
        <v>264</v>
      </c>
      <c r="H2393" s="467" t="s">
        <v>8559</v>
      </c>
      <c r="I2393" s="427">
        <v>1</v>
      </c>
      <c r="J2393" s="423">
        <v>18</v>
      </c>
      <c r="K2393" s="423">
        <v>7</v>
      </c>
      <c r="L2393" s="447">
        <v>-0.94444444444444398</v>
      </c>
      <c r="M2393" s="427">
        <v>40</v>
      </c>
      <c r="N2393" s="423">
        <v>52</v>
      </c>
      <c r="O2393" s="423">
        <v>33</v>
      </c>
      <c r="P2393" s="447">
        <v>-0.230769230769231</v>
      </c>
    </row>
    <row r="2394" spans="1:16" s="63" customFormat="1" ht="12" x14ac:dyDescent="0.2">
      <c r="A2394" s="427" t="s">
        <v>9792</v>
      </c>
      <c r="B2394" s="423"/>
      <c r="C2394" s="423" t="s">
        <v>14925</v>
      </c>
      <c r="D2394" s="423" t="s">
        <v>20454</v>
      </c>
      <c r="E2394" s="427"/>
      <c r="F2394" s="427" t="s">
        <v>9791</v>
      </c>
      <c r="G2394" s="423" t="s">
        <v>19392</v>
      </c>
      <c r="H2394" s="467" t="s">
        <v>8559</v>
      </c>
      <c r="I2394" s="427">
        <v>0</v>
      </c>
      <c r="J2394" s="423">
        <v>0</v>
      </c>
      <c r="K2394" s="423">
        <v>1</v>
      </c>
      <c r="L2394" s="447">
        <v>0</v>
      </c>
      <c r="M2394" s="427">
        <v>31</v>
      </c>
      <c r="N2394" s="423">
        <v>28</v>
      </c>
      <c r="O2394" s="423">
        <v>9</v>
      </c>
      <c r="P2394" s="447">
        <v>0.107142857142857</v>
      </c>
    </row>
    <row r="2395" spans="1:16" s="63" customFormat="1" ht="12" x14ac:dyDescent="0.2">
      <c r="A2395" s="427" t="s">
        <v>9790</v>
      </c>
      <c r="B2395" s="423"/>
      <c r="C2395" s="423" t="s">
        <v>253</v>
      </c>
      <c r="D2395" s="423" t="s">
        <v>9789</v>
      </c>
      <c r="E2395" s="427"/>
      <c r="F2395" s="427" t="s">
        <v>9788</v>
      </c>
      <c r="G2395" s="423" t="s">
        <v>200</v>
      </c>
      <c r="H2395" s="467" t="s">
        <v>8559</v>
      </c>
      <c r="I2395" s="427">
        <v>4</v>
      </c>
      <c r="J2395" s="423">
        <v>24</v>
      </c>
      <c r="K2395" s="423">
        <v>7</v>
      </c>
      <c r="L2395" s="447">
        <v>-0.83333333333333304</v>
      </c>
      <c r="M2395" s="427">
        <v>15</v>
      </c>
      <c r="N2395" s="423">
        <v>30</v>
      </c>
      <c r="O2395" s="423">
        <v>12</v>
      </c>
      <c r="P2395" s="447">
        <v>-0.5</v>
      </c>
    </row>
    <row r="2396" spans="1:16" s="63" customFormat="1" ht="12" x14ac:dyDescent="0.2">
      <c r="A2396" s="427" t="s">
        <v>9787</v>
      </c>
      <c r="B2396" s="423"/>
      <c r="C2396" s="423" t="s">
        <v>251</v>
      </c>
      <c r="D2396" s="423" t="s">
        <v>8833</v>
      </c>
      <c r="E2396" s="427"/>
      <c r="F2396" s="427" t="s">
        <v>9786</v>
      </c>
      <c r="G2396" s="423" t="s">
        <v>208</v>
      </c>
      <c r="H2396" s="467" t="s">
        <v>8559</v>
      </c>
      <c r="I2396" s="427">
        <v>39</v>
      </c>
      <c r="J2396" s="423">
        <v>31</v>
      </c>
      <c r="K2396" s="423">
        <v>18</v>
      </c>
      <c r="L2396" s="447">
        <v>0.25806451612903197</v>
      </c>
      <c r="M2396" s="427">
        <v>28</v>
      </c>
      <c r="N2396" s="423">
        <v>20</v>
      </c>
      <c r="O2396" s="423">
        <v>17</v>
      </c>
      <c r="P2396" s="447">
        <v>0.4</v>
      </c>
    </row>
    <row r="2397" spans="1:16" s="63" customFormat="1" ht="12" x14ac:dyDescent="0.2">
      <c r="A2397" s="427" t="s">
        <v>9785</v>
      </c>
      <c r="B2397" s="423"/>
      <c r="C2397" s="423" t="s">
        <v>253</v>
      </c>
      <c r="D2397" s="423"/>
      <c r="E2397" s="427"/>
      <c r="F2397" s="427" t="s">
        <v>9784</v>
      </c>
      <c r="G2397" s="423"/>
      <c r="H2397" s="467" t="s">
        <v>8396</v>
      </c>
      <c r="I2397" s="427">
        <v>0</v>
      </c>
      <c r="J2397" s="423">
        <v>0</v>
      </c>
      <c r="K2397" s="423">
        <v>0</v>
      </c>
      <c r="L2397" s="447">
        <v>0</v>
      </c>
      <c r="M2397" s="427">
        <v>0</v>
      </c>
      <c r="N2397" s="423">
        <v>0</v>
      </c>
      <c r="O2397" s="423">
        <v>0</v>
      </c>
      <c r="P2397" s="447">
        <v>0</v>
      </c>
    </row>
    <row r="2398" spans="1:16" s="63" customFormat="1" ht="12" x14ac:dyDescent="0.2">
      <c r="A2398" s="427" t="s">
        <v>13320</v>
      </c>
      <c r="B2398" s="423"/>
      <c r="C2398" s="423" t="s">
        <v>254</v>
      </c>
      <c r="D2398" s="423" t="s">
        <v>20055</v>
      </c>
      <c r="E2398" s="427"/>
      <c r="F2398" s="427" t="s">
        <v>13319</v>
      </c>
      <c r="G2398" s="423" t="s">
        <v>264</v>
      </c>
      <c r="H2398" s="467" t="s">
        <v>8559</v>
      </c>
      <c r="I2398" s="427">
        <v>63</v>
      </c>
      <c r="J2398" s="423">
        <v>56</v>
      </c>
      <c r="K2398" s="423">
        <v>38</v>
      </c>
      <c r="L2398" s="447">
        <v>0.125</v>
      </c>
      <c r="M2398" s="427">
        <v>146</v>
      </c>
      <c r="N2398" s="423">
        <v>216</v>
      </c>
      <c r="O2398" s="423">
        <v>155</v>
      </c>
      <c r="P2398" s="447">
        <v>-0.32407407407407401</v>
      </c>
    </row>
    <row r="2399" spans="1:16" s="63" customFormat="1" ht="12" x14ac:dyDescent="0.2">
      <c r="A2399" s="427" t="s">
        <v>9783</v>
      </c>
      <c r="B2399" s="423"/>
      <c r="C2399" s="423" t="s">
        <v>251</v>
      </c>
      <c r="D2399" s="423" t="s">
        <v>9782</v>
      </c>
      <c r="E2399" s="427"/>
      <c r="F2399" s="427" t="s">
        <v>9781</v>
      </c>
      <c r="G2399" s="423" t="s">
        <v>18418</v>
      </c>
      <c r="H2399" s="467" t="s">
        <v>8559</v>
      </c>
      <c r="I2399" s="427">
        <v>1</v>
      </c>
      <c r="J2399" s="423">
        <v>1</v>
      </c>
      <c r="K2399" s="423">
        <v>0</v>
      </c>
      <c r="L2399" s="447">
        <v>0</v>
      </c>
      <c r="M2399" s="427">
        <v>4</v>
      </c>
      <c r="N2399" s="423">
        <v>10</v>
      </c>
      <c r="O2399" s="423">
        <v>2</v>
      </c>
      <c r="P2399" s="447">
        <v>-0.6</v>
      </c>
    </row>
    <row r="2400" spans="1:16" s="63" customFormat="1" ht="12" x14ac:dyDescent="0.2">
      <c r="A2400" s="427" t="s">
        <v>9779</v>
      </c>
      <c r="B2400" s="423"/>
      <c r="C2400" s="423" t="s">
        <v>371</v>
      </c>
      <c r="D2400" s="423" t="s">
        <v>15539</v>
      </c>
      <c r="E2400" s="427"/>
      <c r="F2400" s="427" t="s">
        <v>9778</v>
      </c>
      <c r="G2400" s="423" t="s">
        <v>200</v>
      </c>
      <c r="H2400" s="467" t="s">
        <v>8559</v>
      </c>
      <c r="I2400" s="427">
        <v>3</v>
      </c>
      <c r="J2400" s="423">
        <v>14</v>
      </c>
      <c r="K2400" s="423">
        <v>9</v>
      </c>
      <c r="L2400" s="447">
        <v>-0.78571428571428603</v>
      </c>
      <c r="M2400" s="427">
        <v>4</v>
      </c>
      <c r="N2400" s="423">
        <v>9</v>
      </c>
      <c r="O2400" s="423">
        <v>3</v>
      </c>
      <c r="P2400" s="447">
        <v>-0.55555555555555602</v>
      </c>
    </row>
    <row r="2401" spans="1:16" s="63" customFormat="1" ht="12" x14ac:dyDescent="0.2">
      <c r="A2401" s="427" t="s">
        <v>9777</v>
      </c>
      <c r="B2401" s="423"/>
      <c r="C2401" s="423" t="s">
        <v>14925</v>
      </c>
      <c r="D2401" s="423" t="s">
        <v>17788</v>
      </c>
      <c r="E2401" s="427"/>
      <c r="F2401" s="427" t="s">
        <v>9776</v>
      </c>
      <c r="G2401" s="423" t="s">
        <v>18161</v>
      </c>
      <c r="H2401" s="467" t="s">
        <v>8559</v>
      </c>
      <c r="I2401" s="427">
        <v>0</v>
      </c>
      <c r="J2401" s="423">
        <v>1</v>
      </c>
      <c r="K2401" s="423">
        <v>0</v>
      </c>
      <c r="L2401" s="447">
        <v>-1</v>
      </c>
      <c r="M2401" s="427">
        <v>46</v>
      </c>
      <c r="N2401" s="423">
        <v>45</v>
      </c>
      <c r="O2401" s="423">
        <v>44</v>
      </c>
      <c r="P2401" s="447">
        <v>2.2222222222222102E-2</v>
      </c>
    </row>
    <row r="2402" spans="1:16" s="63" customFormat="1" ht="12" x14ac:dyDescent="0.2">
      <c r="A2402" s="427" t="s">
        <v>9775</v>
      </c>
      <c r="B2402" s="423"/>
      <c r="C2402" s="423" t="s">
        <v>14925</v>
      </c>
      <c r="D2402" s="423" t="s">
        <v>17704</v>
      </c>
      <c r="E2402" s="427"/>
      <c r="F2402" s="427" t="s">
        <v>9774</v>
      </c>
      <c r="G2402" s="423" t="s">
        <v>18151</v>
      </c>
      <c r="H2402" s="467" t="s">
        <v>8559</v>
      </c>
      <c r="I2402" s="427">
        <v>0</v>
      </c>
      <c r="J2402" s="423">
        <v>0</v>
      </c>
      <c r="K2402" s="423">
        <v>0</v>
      </c>
      <c r="L2402" s="447">
        <v>0</v>
      </c>
      <c r="M2402" s="427">
        <v>19</v>
      </c>
      <c r="N2402" s="423">
        <v>36</v>
      </c>
      <c r="O2402" s="423">
        <v>15</v>
      </c>
      <c r="P2402" s="447">
        <v>-0.47222222222222199</v>
      </c>
    </row>
    <row r="2403" spans="1:16" s="63" customFormat="1" ht="12" x14ac:dyDescent="0.2">
      <c r="A2403" s="427" t="s">
        <v>9773</v>
      </c>
      <c r="B2403" s="423"/>
      <c r="C2403" s="423" t="s">
        <v>258</v>
      </c>
      <c r="D2403" s="423"/>
      <c r="E2403" s="427"/>
      <c r="F2403" s="427" t="s">
        <v>9772</v>
      </c>
      <c r="G2403" s="423"/>
      <c r="H2403" s="467" t="s">
        <v>8389</v>
      </c>
      <c r="I2403" s="427">
        <v>0</v>
      </c>
      <c r="J2403" s="423">
        <v>0</v>
      </c>
      <c r="K2403" s="423">
        <v>0</v>
      </c>
      <c r="L2403" s="447">
        <v>0</v>
      </c>
      <c r="M2403" s="427">
        <v>0</v>
      </c>
      <c r="N2403" s="423">
        <v>0</v>
      </c>
      <c r="O2403" s="423">
        <v>0</v>
      </c>
      <c r="P2403" s="447">
        <v>0</v>
      </c>
    </row>
    <row r="2404" spans="1:16" s="63" customFormat="1" ht="12" x14ac:dyDescent="0.2">
      <c r="A2404" s="427" t="s">
        <v>9771</v>
      </c>
      <c r="B2404" s="423"/>
      <c r="C2404" s="423" t="s">
        <v>251</v>
      </c>
      <c r="D2404" s="423" t="s">
        <v>10168</v>
      </c>
      <c r="E2404" s="427"/>
      <c r="F2404" s="427" t="s">
        <v>9770</v>
      </c>
      <c r="G2404" s="423" t="s">
        <v>218</v>
      </c>
      <c r="H2404" s="467" t="s">
        <v>8396</v>
      </c>
      <c r="I2404" s="427">
        <v>0</v>
      </c>
      <c r="J2404" s="423">
        <v>0</v>
      </c>
      <c r="K2404" s="423">
        <v>0</v>
      </c>
      <c r="L2404" s="447">
        <v>0</v>
      </c>
      <c r="M2404" s="427">
        <v>2</v>
      </c>
      <c r="N2404" s="423">
        <v>4</v>
      </c>
      <c r="O2404" s="423">
        <v>1</v>
      </c>
      <c r="P2404" s="447">
        <v>-0.5</v>
      </c>
    </row>
    <row r="2405" spans="1:16" s="63" customFormat="1" ht="12" x14ac:dyDescent="0.2">
      <c r="A2405" s="427" t="s">
        <v>9769</v>
      </c>
      <c r="B2405" s="423"/>
      <c r="C2405" s="423" t="s">
        <v>372</v>
      </c>
      <c r="D2405" s="423"/>
      <c r="E2405" s="427"/>
      <c r="F2405" s="427" t="s">
        <v>9768</v>
      </c>
      <c r="G2405" s="423"/>
      <c r="H2405" s="467" t="s">
        <v>8389</v>
      </c>
      <c r="I2405" s="427">
        <v>0</v>
      </c>
      <c r="J2405" s="423">
        <v>0</v>
      </c>
      <c r="K2405" s="423">
        <v>0</v>
      </c>
      <c r="L2405" s="447">
        <v>0</v>
      </c>
      <c r="M2405" s="427">
        <v>0</v>
      </c>
      <c r="N2405" s="423">
        <v>0</v>
      </c>
      <c r="O2405" s="423">
        <v>0</v>
      </c>
      <c r="P2405" s="447">
        <v>0</v>
      </c>
    </row>
    <row r="2406" spans="1:16" s="63" customFormat="1" ht="12" x14ac:dyDescent="0.2">
      <c r="A2406" s="427" t="s">
        <v>9767</v>
      </c>
      <c r="B2406" s="423"/>
      <c r="C2406" s="423" t="s">
        <v>253</v>
      </c>
      <c r="D2406" s="423"/>
      <c r="E2406" s="427"/>
      <c r="F2406" s="427" t="s">
        <v>9766</v>
      </c>
      <c r="G2406" s="423"/>
      <c r="H2406" s="467" t="s">
        <v>8396</v>
      </c>
      <c r="I2406" s="427">
        <v>0</v>
      </c>
      <c r="J2406" s="423">
        <v>0</v>
      </c>
      <c r="K2406" s="423">
        <v>0</v>
      </c>
      <c r="L2406" s="447">
        <v>0</v>
      </c>
      <c r="M2406" s="427">
        <v>0</v>
      </c>
      <c r="N2406" s="423">
        <v>0</v>
      </c>
      <c r="O2406" s="423">
        <v>0</v>
      </c>
      <c r="P2406" s="447">
        <v>0</v>
      </c>
    </row>
    <row r="2407" spans="1:16" s="63" customFormat="1" ht="12" x14ac:dyDescent="0.2">
      <c r="A2407" s="427" t="s">
        <v>9765</v>
      </c>
      <c r="B2407" s="423"/>
      <c r="C2407" s="423" t="s">
        <v>255</v>
      </c>
      <c r="D2407" s="423" t="s">
        <v>20697</v>
      </c>
      <c r="E2407" s="427"/>
      <c r="F2407" s="427" t="s">
        <v>9764</v>
      </c>
      <c r="G2407" s="423" t="s">
        <v>20698</v>
      </c>
      <c r="H2407" s="467" t="s">
        <v>8559</v>
      </c>
      <c r="I2407" s="427">
        <v>0</v>
      </c>
      <c r="J2407" s="423">
        <v>0</v>
      </c>
      <c r="K2407" s="423">
        <v>0</v>
      </c>
      <c r="L2407" s="447">
        <v>0</v>
      </c>
      <c r="M2407" s="427">
        <v>0</v>
      </c>
      <c r="N2407" s="423">
        <v>0</v>
      </c>
      <c r="O2407" s="423">
        <v>0</v>
      </c>
      <c r="P2407" s="447">
        <v>0</v>
      </c>
    </row>
    <row r="2408" spans="1:16" s="63" customFormat="1" ht="12" x14ac:dyDescent="0.2">
      <c r="A2408" s="427" t="s">
        <v>9763</v>
      </c>
      <c r="B2408" s="423"/>
      <c r="C2408" s="423" t="s">
        <v>14925</v>
      </c>
      <c r="D2408" s="423" t="s">
        <v>8812</v>
      </c>
      <c r="E2408" s="427"/>
      <c r="F2408" s="427" t="s">
        <v>9762</v>
      </c>
      <c r="G2408" s="423" t="s">
        <v>201</v>
      </c>
      <c r="H2408" s="467" t="s">
        <v>8559</v>
      </c>
      <c r="I2408" s="427">
        <v>1</v>
      </c>
      <c r="J2408" s="423">
        <v>1</v>
      </c>
      <c r="K2408" s="423">
        <v>0</v>
      </c>
      <c r="L2408" s="447">
        <v>0</v>
      </c>
      <c r="M2408" s="427">
        <v>7</v>
      </c>
      <c r="N2408" s="423">
        <v>10</v>
      </c>
      <c r="O2408" s="423">
        <v>6</v>
      </c>
      <c r="P2408" s="447">
        <v>-0.3</v>
      </c>
    </row>
    <row r="2409" spans="1:16" s="63" customFormat="1" ht="12" x14ac:dyDescent="0.2">
      <c r="A2409" s="427" t="s">
        <v>9761</v>
      </c>
      <c r="B2409" s="423"/>
      <c r="C2409" s="423" t="s">
        <v>255</v>
      </c>
      <c r="D2409" s="423" t="s">
        <v>8812</v>
      </c>
      <c r="E2409" s="427"/>
      <c r="F2409" s="427" t="s">
        <v>9760</v>
      </c>
      <c r="G2409" s="423" t="s">
        <v>201</v>
      </c>
      <c r="H2409" s="467" t="s">
        <v>8389</v>
      </c>
      <c r="I2409" s="427">
        <v>0</v>
      </c>
      <c r="J2409" s="423">
        <v>0</v>
      </c>
      <c r="K2409" s="423">
        <v>0</v>
      </c>
      <c r="L2409" s="447">
        <v>0</v>
      </c>
      <c r="M2409" s="427">
        <v>3</v>
      </c>
      <c r="N2409" s="423">
        <v>6</v>
      </c>
      <c r="O2409" s="423">
        <v>0</v>
      </c>
      <c r="P2409" s="447">
        <v>-0.5</v>
      </c>
    </row>
    <row r="2410" spans="1:16" s="63" customFormat="1" ht="12" x14ac:dyDescent="0.2">
      <c r="A2410" s="427" t="s">
        <v>9759</v>
      </c>
      <c r="B2410" s="423" t="s">
        <v>9517</v>
      </c>
      <c r="C2410" s="423" t="s">
        <v>250</v>
      </c>
      <c r="D2410" s="423" t="s">
        <v>19878</v>
      </c>
      <c r="E2410" s="427" t="s">
        <v>9758</v>
      </c>
      <c r="F2410" s="427"/>
      <c r="G2410" s="423" t="s">
        <v>19879</v>
      </c>
      <c r="H2410" s="467" t="s">
        <v>8559</v>
      </c>
      <c r="I2410" s="427">
        <v>364</v>
      </c>
      <c r="J2410" s="423">
        <v>231</v>
      </c>
      <c r="K2410" s="423">
        <v>160</v>
      </c>
      <c r="L2410" s="447">
        <v>0.57575757575757602</v>
      </c>
      <c r="M2410" s="427">
        <v>2419</v>
      </c>
      <c r="N2410" s="423">
        <v>2129</v>
      </c>
      <c r="O2410" s="423">
        <v>1848</v>
      </c>
      <c r="P2410" s="447">
        <v>0.13621418506340999</v>
      </c>
    </row>
    <row r="2411" spans="1:16" s="63" customFormat="1" ht="12" x14ac:dyDescent="0.2">
      <c r="A2411" s="427" t="s">
        <v>14492</v>
      </c>
      <c r="B2411" s="423"/>
      <c r="C2411" s="423" t="s">
        <v>14925</v>
      </c>
      <c r="D2411" s="423" t="s">
        <v>21324</v>
      </c>
      <c r="E2411" s="427"/>
      <c r="F2411" s="427" t="s">
        <v>14491</v>
      </c>
      <c r="G2411" s="423" t="s">
        <v>21325</v>
      </c>
      <c r="H2411" s="467" t="s">
        <v>8559</v>
      </c>
      <c r="I2411" s="427">
        <v>4286</v>
      </c>
      <c r="J2411" s="423">
        <v>3702</v>
      </c>
      <c r="K2411" s="423">
        <v>2274</v>
      </c>
      <c r="L2411" s="447">
        <v>0.157752566180443</v>
      </c>
      <c r="M2411" s="427">
        <v>2493</v>
      </c>
      <c r="N2411" s="423">
        <v>2246</v>
      </c>
      <c r="O2411" s="423">
        <v>1438</v>
      </c>
      <c r="P2411" s="447">
        <v>0.109973285841496</v>
      </c>
    </row>
    <row r="2412" spans="1:16" s="63" customFormat="1" ht="12" x14ac:dyDescent="0.2">
      <c r="A2412" s="427" t="s">
        <v>9757</v>
      </c>
      <c r="B2412" s="423"/>
      <c r="C2412" s="423" t="s">
        <v>252</v>
      </c>
      <c r="D2412" s="423" t="s">
        <v>18954</v>
      </c>
      <c r="E2412" s="427"/>
      <c r="F2412" s="427" t="s">
        <v>9756</v>
      </c>
      <c r="G2412" s="423" t="s">
        <v>18140</v>
      </c>
      <c r="H2412" s="467" t="s">
        <v>8559</v>
      </c>
      <c r="I2412" s="427">
        <v>468</v>
      </c>
      <c r="J2412" s="423">
        <v>329</v>
      </c>
      <c r="K2412" s="423">
        <v>27</v>
      </c>
      <c r="L2412" s="447">
        <v>0.422492401215806</v>
      </c>
      <c r="M2412" s="427">
        <v>1122</v>
      </c>
      <c r="N2412" s="423">
        <v>995</v>
      </c>
      <c r="O2412" s="423">
        <v>548</v>
      </c>
      <c r="P2412" s="447">
        <v>0.12763819095477399</v>
      </c>
    </row>
    <row r="2413" spans="1:16" s="63" customFormat="1" ht="12" x14ac:dyDescent="0.2">
      <c r="A2413" s="427" t="s">
        <v>9755</v>
      </c>
      <c r="B2413" s="423"/>
      <c r="C2413" s="423" t="s">
        <v>252</v>
      </c>
      <c r="D2413" s="423" t="s">
        <v>21326</v>
      </c>
      <c r="E2413" s="427"/>
      <c r="F2413" s="427" t="s">
        <v>9754</v>
      </c>
      <c r="G2413" s="423" t="s">
        <v>19221</v>
      </c>
      <c r="H2413" s="467" t="s">
        <v>8559</v>
      </c>
      <c r="I2413" s="427">
        <v>147</v>
      </c>
      <c r="J2413" s="423">
        <v>139</v>
      </c>
      <c r="K2413" s="423">
        <v>85</v>
      </c>
      <c r="L2413" s="447">
        <v>5.7553956834532502E-2</v>
      </c>
      <c r="M2413" s="427">
        <v>798</v>
      </c>
      <c r="N2413" s="423">
        <v>489</v>
      </c>
      <c r="O2413" s="423">
        <v>174</v>
      </c>
      <c r="P2413" s="447">
        <v>0.63190184049079701</v>
      </c>
    </row>
    <row r="2414" spans="1:16" s="63" customFormat="1" ht="12" x14ac:dyDescent="0.2">
      <c r="A2414" s="427" t="s">
        <v>9753</v>
      </c>
      <c r="B2414" s="423"/>
      <c r="C2414" s="423" t="s">
        <v>487</v>
      </c>
      <c r="D2414" s="423" t="s">
        <v>21327</v>
      </c>
      <c r="E2414" s="427"/>
      <c r="F2414" s="427" t="s">
        <v>9752</v>
      </c>
      <c r="G2414" s="423" t="s">
        <v>18955</v>
      </c>
      <c r="H2414" s="467" t="s">
        <v>8559</v>
      </c>
      <c r="I2414" s="427">
        <v>199</v>
      </c>
      <c r="J2414" s="423">
        <v>151</v>
      </c>
      <c r="K2414" s="423">
        <v>137</v>
      </c>
      <c r="L2414" s="447">
        <v>0.31788079470198699</v>
      </c>
      <c r="M2414" s="427">
        <v>80</v>
      </c>
      <c r="N2414" s="423">
        <v>111</v>
      </c>
      <c r="O2414" s="423">
        <v>74</v>
      </c>
      <c r="P2414" s="447">
        <v>-0.27927927927927898</v>
      </c>
    </row>
    <row r="2415" spans="1:16" s="63" customFormat="1" ht="12" x14ac:dyDescent="0.2">
      <c r="A2415" s="427" t="s">
        <v>9751</v>
      </c>
      <c r="B2415" s="423"/>
      <c r="C2415" s="423" t="s">
        <v>14925</v>
      </c>
      <c r="D2415" s="423" t="s">
        <v>17792</v>
      </c>
      <c r="E2415" s="427"/>
      <c r="F2415" s="427" t="s">
        <v>9750</v>
      </c>
      <c r="G2415" s="423" t="s">
        <v>18174</v>
      </c>
      <c r="H2415" s="467" t="s">
        <v>8559</v>
      </c>
      <c r="I2415" s="427">
        <v>208</v>
      </c>
      <c r="J2415" s="423">
        <v>219</v>
      </c>
      <c r="K2415" s="423">
        <v>181</v>
      </c>
      <c r="L2415" s="447">
        <v>-5.0228310502283199E-2</v>
      </c>
      <c r="M2415" s="427">
        <v>377</v>
      </c>
      <c r="N2415" s="423">
        <v>347</v>
      </c>
      <c r="O2415" s="423">
        <v>257</v>
      </c>
      <c r="P2415" s="447">
        <v>8.6455331412103695E-2</v>
      </c>
    </row>
    <row r="2416" spans="1:16" s="63" customFormat="1" ht="12" x14ac:dyDescent="0.2">
      <c r="A2416" s="427" t="s">
        <v>9749</v>
      </c>
      <c r="B2416" s="423" t="s">
        <v>9748</v>
      </c>
      <c r="C2416" s="423" t="s">
        <v>14925</v>
      </c>
      <c r="D2416" s="423" t="s">
        <v>21328</v>
      </c>
      <c r="E2416" s="427" t="s">
        <v>9747</v>
      </c>
      <c r="F2416" s="427"/>
      <c r="G2416" s="423" t="s">
        <v>21329</v>
      </c>
      <c r="H2416" s="467" t="s">
        <v>8559</v>
      </c>
      <c r="I2416" s="427">
        <v>0</v>
      </c>
      <c r="J2416" s="423">
        <v>0</v>
      </c>
      <c r="K2416" s="423">
        <v>0</v>
      </c>
      <c r="L2416" s="447">
        <v>0</v>
      </c>
      <c r="M2416" s="427">
        <v>95</v>
      </c>
      <c r="N2416" s="423">
        <v>51</v>
      </c>
      <c r="O2416" s="423">
        <v>40</v>
      </c>
      <c r="P2416" s="447">
        <v>0.86274509803921595</v>
      </c>
    </row>
    <row r="2417" spans="1:16" s="63" customFormat="1" ht="12" x14ac:dyDescent="0.2">
      <c r="A2417" s="427" t="s">
        <v>9746</v>
      </c>
      <c r="B2417" s="423" t="s">
        <v>9633</v>
      </c>
      <c r="C2417" s="423" t="s">
        <v>14925</v>
      </c>
      <c r="D2417" s="423" t="s">
        <v>20699</v>
      </c>
      <c r="E2417" s="427" t="s">
        <v>9745</v>
      </c>
      <c r="F2417" s="427"/>
      <c r="G2417" s="423" t="s">
        <v>18423</v>
      </c>
      <c r="H2417" s="467" t="s">
        <v>8559</v>
      </c>
      <c r="I2417" s="427">
        <v>24</v>
      </c>
      <c r="J2417" s="423">
        <v>1</v>
      </c>
      <c r="K2417" s="423">
        <v>0</v>
      </c>
      <c r="L2417" s="447">
        <v>23</v>
      </c>
      <c r="M2417" s="427">
        <v>1537</v>
      </c>
      <c r="N2417" s="423">
        <v>2333</v>
      </c>
      <c r="O2417" s="423">
        <v>14</v>
      </c>
      <c r="P2417" s="447">
        <v>-0.34119159879982902</v>
      </c>
    </row>
    <row r="2418" spans="1:16" s="63" customFormat="1" ht="12" x14ac:dyDescent="0.2">
      <c r="A2418" s="427" t="s">
        <v>9744</v>
      </c>
      <c r="B2418" s="423" t="s">
        <v>9556</v>
      </c>
      <c r="C2418" s="423" t="s">
        <v>371</v>
      </c>
      <c r="D2418" s="423" t="s">
        <v>8812</v>
      </c>
      <c r="E2418" s="427" t="s">
        <v>9743</v>
      </c>
      <c r="F2418" s="427"/>
      <c r="G2418" s="423" t="s">
        <v>201</v>
      </c>
      <c r="H2418" s="467" t="s">
        <v>8396</v>
      </c>
      <c r="I2418" s="427">
        <v>0</v>
      </c>
      <c r="J2418" s="423">
        <v>0</v>
      </c>
      <c r="K2418" s="423">
        <v>0</v>
      </c>
      <c r="L2418" s="447">
        <v>0</v>
      </c>
      <c r="M2418" s="427">
        <v>1</v>
      </c>
      <c r="N2418" s="423">
        <v>0</v>
      </c>
      <c r="O2418" s="423">
        <v>2</v>
      </c>
      <c r="P2418" s="447">
        <v>0</v>
      </c>
    </row>
    <row r="2419" spans="1:16" s="63" customFormat="1" ht="12" x14ac:dyDescent="0.2">
      <c r="A2419" s="427" t="s">
        <v>9742</v>
      </c>
      <c r="B2419" s="423" t="s">
        <v>9590</v>
      </c>
      <c r="C2419" s="423" t="s">
        <v>257</v>
      </c>
      <c r="D2419" s="423" t="s">
        <v>18434</v>
      </c>
      <c r="E2419" s="427" t="s">
        <v>9741</v>
      </c>
      <c r="F2419" s="427"/>
      <c r="G2419" s="423" t="s">
        <v>19607</v>
      </c>
      <c r="H2419" s="467" t="s">
        <v>8559</v>
      </c>
      <c r="I2419" s="427">
        <v>47</v>
      </c>
      <c r="J2419" s="423">
        <v>43</v>
      </c>
      <c r="K2419" s="423">
        <v>26</v>
      </c>
      <c r="L2419" s="447">
        <v>9.3023255813953404E-2</v>
      </c>
      <c r="M2419" s="427">
        <v>462</v>
      </c>
      <c r="N2419" s="423">
        <v>435</v>
      </c>
      <c r="O2419" s="423">
        <v>348</v>
      </c>
      <c r="P2419" s="447">
        <v>6.2068965517241302E-2</v>
      </c>
    </row>
    <row r="2420" spans="1:16" s="63" customFormat="1" ht="12" x14ac:dyDescent="0.2">
      <c r="A2420" s="427" t="s">
        <v>13013</v>
      </c>
      <c r="B2420" s="423"/>
      <c r="C2420" s="423" t="s">
        <v>14925</v>
      </c>
      <c r="D2420" s="423" t="s">
        <v>21330</v>
      </c>
      <c r="E2420" s="427"/>
      <c r="F2420" s="427" t="s">
        <v>13012</v>
      </c>
      <c r="G2420" s="423" t="s">
        <v>21331</v>
      </c>
      <c r="H2420" s="467" t="s">
        <v>8559</v>
      </c>
      <c r="I2420" s="427">
        <v>468</v>
      </c>
      <c r="J2420" s="423">
        <v>420</v>
      </c>
      <c r="K2420" s="423">
        <v>336</v>
      </c>
      <c r="L2420" s="447">
        <v>0.114285714285714</v>
      </c>
      <c r="M2420" s="427">
        <v>1292</v>
      </c>
      <c r="N2420" s="423">
        <v>1255</v>
      </c>
      <c r="O2420" s="423">
        <v>730</v>
      </c>
      <c r="P2420" s="447">
        <v>2.9482071713147401E-2</v>
      </c>
    </row>
    <row r="2421" spans="1:16" s="63" customFormat="1" ht="12" x14ac:dyDescent="0.2">
      <c r="A2421" s="427" t="s">
        <v>9740</v>
      </c>
      <c r="B2421" s="423"/>
      <c r="C2421" s="423" t="s">
        <v>14925</v>
      </c>
      <c r="D2421" s="423" t="s">
        <v>20455</v>
      </c>
      <c r="E2421" s="427"/>
      <c r="F2421" s="427" t="s">
        <v>9739</v>
      </c>
      <c r="G2421" s="423" t="s">
        <v>20456</v>
      </c>
      <c r="H2421" s="467" t="s">
        <v>8559</v>
      </c>
      <c r="I2421" s="427">
        <v>66</v>
      </c>
      <c r="J2421" s="423">
        <v>82</v>
      </c>
      <c r="K2421" s="423">
        <v>74</v>
      </c>
      <c r="L2421" s="447">
        <v>-0.19512195121951201</v>
      </c>
      <c r="M2421" s="427">
        <v>30</v>
      </c>
      <c r="N2421" s="423">
        <v>22</v>
      </c>
      <c r="O2421" s="423">
        <v>13</v>
      </c>
      <c r="P2421" s="447">
        <v>0.36363636363636398</v>
      </c>
    </row>
    <row r="2422" spans="1:16" s="63" customFormat="1" ht="12" x14ac:dyDescent="0.2">
      <c r="A2422" s="427" t="s">
        <v>9738</v>
      </c>
      <c r="B2422" s="423" t="s">
        <v>9434</v>
      </c>
      <c r="C2422" s="423" t="s">
        <v>259</v>
      </c>
      <c r="D2422" s="423" t="s">
        <v>20457</v>
      </c>
      <c r="E2422" s="427" t="s">
        <v>9737</v>
      </c>
      <c r="F2422" s="427"/>
      <c r="G2422" s="423" t="s">
        <v>19196</v>
      </c>
      <c r="H2422" s="467" t="s">
        <v>8559</v>
      </c>
      <c r="I2422" s="427">
        <v>2</v>
      </c>
      <c r="J2422" s="423">
        <v>0</v>
      </c>
      <c r="K2422" s="423">
        <v>1</v>
      </c>
      <c r="L2422" s="447">
        <v>0</v>
      </c>
      <c r="M2422" s="427">
        <v>39</v>
      </c>
      <c r="N2422" s="423">
        <v>55</v>
      </c>
      <c r="O2422" s="423">
        <v>39</v>
      </c>
      <c r="P2422" s="447">
        <v>-0.29090909090909101</v>
      </c>
    </row>
    <row r="2423" spans="1:16" s="63" customFormat="1" ht="12" x14ac:dyDescent="0.2">
      <c r="A2423" s="427" t="s">
        <v>13669</v>
      </c>
      <c r="B2423" s="423" t="s">
        <v>9517</v>
      </c>
      <c r="C2423" s="423" t="s">
        <v>250</v>
      </c>
      <c r="D2423" s="423" t="s">
        <v>21923</v>
      </c>
      <c r="E2423" s="427" t="s">
        <v>13668</v>
      </c>
      <c r="F2423" s="427"/>
      <c r="G2423" s="423" t="s">
        <v>18956</v>
      </c>
      <c r="H2423" s="467" t="s">
        <v>8559</v>
      </c>
      <c r="I2423" s="427">
        <v>42</v>
      </c>
      <c r="J2423" s="423">
        <v>43</v>
      </c>
      <c r="K2423" s="423">
        <v>365</v>
      </c>
      <c r="L2423" s="447">
        <v>-2.32558139534884E-2</v>
      </c>
      <c r="M2423" s="427">
        <v>457</v>
      </c>
      <c r="N2423" s="423">
        <v>429</v>
      </c>
      <c r="O2423" s="423">
        <v>487</v>
      </c>
      <c r="P2423" s="447">
        <v>6.5268065268065306E-2</v>
      </c>
    </row>
    <row r="2424" spans="1:16" s="63" customFormat="1" ht="12" x14ac:dyDescent="0.2">
      <c r="A2424" s="427" t="s">
        <v>9736</v>
      </c>
      <c r="B2424" s="423" t="s">
        <v>9434</v>
      </c>
      <c r="C2424" s="423" t="s">
        <v>259</v>
      </c>
      <c r="D2424" s="423" t="s">
        <v>20458</v>
      </c>
      <c r="E2424" s="427" t="s">
        <v>9735</v>
      </c>
      <c r="F2424" s="427"/>
      <c r="G2424" s="423" t="s">
        <v>18178</v>
      </c>
      <c r="H2424" s="467" t="s">
        <v>8559</v>
      </c>
      <c r="I2424" s="427">
        <v>8</v>
      </c>
      <c r="J2424" s="423">
        <v>4</v>
      </c>
      <c r="K2424" s="423">
        <v>1</v>
      </c>
      <c r="L2424" s="447">
        <v>1</v>
      </c>
      <c r="M2424" s="427">
        <v>76</v>
      </c>
      <c r="N2424" s="423">
        <v>139</v>
      </c>
      <c r="O2424" s="423">
        <v>82</v>
      </c>
      <c r="P2424" s="447">
        <v>-0.45323741007194202</v>
      </c>
    </row>
    <row r="2425" spans="1:16" s="63" customFormat="1" ht="12" x14ac:dyDescent="0.2">
      <c r="A2425" s="427" t="s">
        <v>9734</v>
      </c>
      <c r="B2425" s="423"/>
      <c r="C2425" s="423" t="s">
        <v>371</v>
      </c>
      <c r="D2425" s="423" t="s">
        <v>21332</v>
      </c>
      <c r="E2425" s="427"/>
      <c r="F2425" s="427" t="s">
        <v>9733</v>
      </c>
      <c r="G2425" s="423" t="s">
        <v>21333</v>
      </c>
      <c r="H2425" s="467" t="s">
        <v>8559</v>
      </c>
      <c r="I2425" s="427">
        <v>925</v>
      </c>
      <c r="J2425" s="423">
        <v>750</v>
      </c>
      <c r="K2425" s="423">
        <v>481</v>
      </c>
      <c r="L2425" s="447">
        <v>0.233333333333333</v>
      </c>
      <c r="M2425" s="427">
        <v>500</v>
      </c>
      <c r="N2425" s="423">
        <v>498</v>
      </c>
      <c r="O2425" s="423">
        <v>338</v>
      </c>
      <c r="P2425" s="447">
        <v>4.0160642570281598E-3</v>
      </c>
    </row>
    <row r="2426" spans="1:16" s="63" customFormat="1" ht="12" x14ac:dyDescent="0.2">
      <c r="A2426" s="427" t="s">
        <v>9732</v>
      </c>
      <c r="B2426" s="423" t="s">
        <v>9629</v>
      </c>
      <c r="C2426" s="423" t="s">
        <v>371</v>
      </c>
      <c r="D2426" s="423" t="s">
        <v>17067</v>
      </c>
      <c r="E2426" s="427" t="s">
        <v>9731</v>
      </c>
      <c r="F2426" s="427"/>
      <c r="G2426" s="423" t="s">
        <v>18238</v>
      </c>
      <c r="H2426" s="467" t="s">
        <v>8559</v>
      </c>
      <c r="I2426" s="427">
        <v>27</v>
      </c>
      <c r="J2426" s="423">
        <v>25</v>
      </c>
      <c r="K2426" s="423">
        <v>33</v>
      </c>
      <c r="L2426" s="447">
        <v>8.0000000000000099E-2</v>
      </c>
      <c r="M2426" s="427">
        <v>154</v>
      </c>
      <c r="N2426" s="423">
        <v>168</v>
      </c>
      <c r="O2426" s="423">
        <v>137</v>
      </c>
      <c r="P2426" s="447">
        <v>-8.3333333333333398E-2</v>
      </c>
    </row>
    <row r="2427" spans="1:16" s="63" customFormat="1" ht="12" x14ac:dyDescent="0.2">
      <c r="A2427" s="427" t="s">
        <v>13011</v>
      </c>
      <c r="B2427" s="423" t="s">
        <v>9633</v>
      </c>
      <c r="C2427" s="423" t="s">
        <v>14925</v>
      </c>
      <c r="D2427" s="423" t="s">
        <v>21334</v>
      </c>
      <c r="E2427" s="427" t="s">
        <v>13010</v>
      </c>
      <c r="F2427" s="427"/>
      <c r="G2427" s="423" t="s">
        <v>18174</v>
      </c>
      <c r="H2427" s="467" t="s">
        <v>8559</v>
      </c>
      <c r="I2427" s="427">
        <v>236</v>
      </c>
      <c r="J2427" s="423">
        <v>105</v>
      </c>
      <c r="K2427" s="423">
        <v>91</v>
      </c>
      <c r="L2427" s="447">
        <v>1.2476190476190501</v>
      </c>
      <c r="M2427" s="427">
        <v>702</v>
      </c>
      <c r="N2427" s="423">
        <v>754</v>
      </c>
      <c r="O2427" s="423">
        <v>500</v>
      </c>
      <c r="P2427" s="447">
        <v>-6.8965517241379296E-2</v>
      </c>
    </row>
    <row r="2428" spans="1:16" s="63" customFormat="1" ht="12" x14ac:dyDescent="0.2">
      <c r="A2428" s="427" t="s">
        <v>14214</v>
      </c>
      <c r="B2428" s="423" t="s">
        <v>9502</v>
      </c>
      <c r="C2428" s="423" t="s">
        <v>252</v>
      </c>
      <c r="D2428" s="423" t="s">
        <v>21335</v>
      </c>
      <c r="E2428" s="427"/>
      <c r="F2428" s="427" t="s">
        <v>14213</v>
      </c>
      <c r="G2428" s="423" t="s">
        <v>21336</v>
      </c>
      <c r="H2428" s="467" t="s">
        <v>8559</v>
      </c>
      <c r="I2428" s="427">
        <v>4650</v>
      </c>
      <c r="J2428" s="423">
        <v>5483</v>
      </c>
      <c r="K2428" s="423">
        <v>2240</v>
      </c>
      <c r="L2428" s="447">
        <v>-0.151924129126391</v>
      </c>
      <c r="M2428" s="427">
        <v>9866</v>
      </c>
      <c r="N2428" s="423">
        <v>9126</v>
      </c>
      <c r="O2428" s="423">
        <v>6321</v>
      </c>
      <c r="P2428" s="447">
        <v>8.1087004163927306E-2</v>
      </c>
    </row>
    <row r="2429" spans="1:16" s="63" customFormat="1" ht="12" x14ac:dyDescent="0.2">
      <c r="A2429" s="427" t="s">
        <v>14121</v>
      </c>
      <c r="B2429" s="423"/>
      <c r="C2429" s="423" t="s">
        <v>253</v>
      </c>
      <c r="D2429" s="423" t="s">
        <v>18957</v>
      </c>
      <c r="E2429" s="427"/>
      <c r="F2429" s="427" t="s">
        <v>14120</v>
      </c>
      <c r="G2429" s="423" t="s">
        <v>19608</v>
      </c>
      <c r="H2429" s="467" t="s">
        <v>8559</v>
      </c>
      <c r="I2429" s="427">
        <v>8795</v>
      </c>
      <c r="J2429" s="423">
        <v>7411</v>
      </c>
      <c r="K2429" s="423">
        <v>4406</v>
      </c>
      <c r="L2429" s="447">
        <v>0.186749426528134</v>
      </c>
      <c r="M2429" s="427">
        <v>2946</v>
      </c>
      <c r="N2429" s="423">
        <v>2476</v>
      </c>
      <c r="O2429" s="423">
        <v>1516</v>
      </c>
      <c r="P2429" s="447">
        <v>0.18982229402261699</v>
      </c>
    </row>
    <row r="2430" spans="1:16" s="63" customFormat="1" ht="12" x14ac:dyDescent="0.2">
      <c r="A2430" s="427" t="s">
        <v>13009</v>
      </c>
      <c r="B2430" s="423"/>
      <c r="C2430" s="423" t="s">
        <v>14925</v>
      </c>
      <c r="D2430" s="423" t="s">
        <v>20257</v>
      </c>
      <c r="E2430" s="427"/>
      <c r="F2430" s="427" t="s">
        <v>13008</v>
      </c>
      <c r="G2430" s="423" t="s">
        <v>18958</v>
      </c>
      <c r="H2430" s="467" t="s">
        <v>8559</v>
      </c>
      <c r="I2430" s="427">
        <v>0</v>
      </c>
      <c r="J2430" s="423">
        <v>0</v>
      </c>
      <c r="K2430" s="423">
        <v>0</v>
      </c>
      <c r="L2430" s="447">
        <v>0</v>
      </c>
      <c r="M2430" s="427">
        <v>254</v>
      </c>
      <c r="N2430" s="423">
        <v>170</v>
      </c>
      <c r="O2430" s="423">
        <v>121</v>
      </c>
      <c r="P2430" s="447">
        <v>0.49411764705882399</v>
      </c>
    </row>
    <row r="2431" spans="1:16" s="63" customFormat="1" ht="12" x14ac:dyDescent="0.2">
      <c r="A2431" s="427" t="s">
        <v>14228</v>
      </c>
      <c r="B2431" s="423"/>
      <c r="C2431" s="423" t="s">
        <v>14925</v>
      </c>
      <c r="D2431" s="423" t="s">
        <v>21924</v>
      </c>
      <c r="E2431" s="427"/>
      <c r="F2431" s="427" t="s">
        <v>14227</v>
      </c>
      <c r="G2431" s="423" t="s">
        <v>21925</v>
      </c>
      <c r="H2431" s="467" t="s">
        <v>8559</v>
      </c>
      <c r="I2431" s="427">
        <v>23996</v>
      </c>
      <c r="J2431" s="423">
        <v>13447</v>
      </c>
      <c r="K2431" s="423">
        <v>8894</v>
      </c>
      <c r="L2431" s="447">
        <v>0.78448724622592403</v>
      </c>
      <c r="M2431" s="427">
        <v>12304</v>
      </c>
      <c r="N2431" s="423">
        <v>10831</v>
      </c>
      <c r="O2431" s="423">
        <v>7129</v>
      </c>
      <c r="P2431" s="447">
        <v>0.13599852275874799</v>
      </c>
    </row>
    <row r="2432" spans="1:16" s="63" customFormat="1" ht="12" x14ac:dyDescent="0.2">
      <c r="A2432" s="427" t="s">
        <v>13544</v>
      </c>
      <c r="B2432" s="423"/>
      <c r="C2432" s="423" t="s">
        <v>14925</v>
      </c>
      <c r="D2432" s="423" t="s">
        <v>20459</v>
      </c>
      <c r="E2432" s="427"/>
      <c r="F2432" s="427" t="s">
        <v>13543</v>
      </c>
      <c r="G2432" s="423" t="s">
        <v>18174</v>
      </c>
      <c r="H2432" s="467" t="s">
        <v>8559</v>
      </c>
      <c r="I2432" s="427">
        <v>680</v>
      </c>
      <c r="J2432" s="423">
        <v>661</v>
      </c>
      <c r="K2432" s="423">
        <v>382</v>
      </c>
      <c r="L2432" s="447">
        <v>2.8744326777609699E-2</v>
      </c>
      <c r="M2432" s="427">
        <v>300</v>
      </c>
      <c r="N2432" s="423">
        <v>295</v>
      </c>
      <c r="O2432" s="423">
        <v>209</v>
      </c>
      <c r="P2432" s="447">
        <v>1.6949152542372801E-2</v>
      </c>
    </row>
    <row r="2433" spans="1:16" s="63" customFormat="1" ht="12" x14ac:dyDescent="0.2">
      <c r="A2433" s="427" t="s">
        <v>9730</v>
      </c>
      <c r="B2433" s="423" t="s">
        <v>9729</v>
      </c>
      <c r="C2433" s="423" t="s">
        <v>250</v>
      </c>
      <c r="D2433" s="423" t="s">
        <v>18959</v>
      </c>
      <c r="E2433" s="427" t="s">
        <v>9728</v>
      </c>
      <c r="F2433" s="427"/>
      <c r="G2433" s="423" t="s">
        <v>19609</v>
      </c>
      <c r="H2433" s="467" t="s">
        <v>8559</v>
      </c>
      <c r="I2433" s="427">
        <v>0</v>
      </c>
      <c r="J2433" s="423">
        <v>0</v>
      </c>
      <c r="K2433" s="423">
        <v>0</v>
      </c>
      <c r="L2433" s="447">
        <v>0</v>
      </c>
      <c r="M2433" s="427">
        <v>182</v>
      </c>
      <c r="N2433" s="423">
        <v>181</v>
      </c>
      <c r="O2433" s="423">
        <v>81</v>
      </c>
      <c r="P2433" s="447">
        <v>5.5248618784531399E-3</v>
      </c>
    </row>
    <row r="2434" spans="1:16" s="63" customFormat="1" ht="12" x14ac:dyDescent="0.2">
      <c r="A2434" s="427" t="s">
        <v>9727</v>
      </c>
      <c r="B2434" s="423" t="s">
        <v>9633</v>
      </c>
      <c r="C2434" s="423" t="s">
        <v>14925</v>
      </c>
      <c r="D2434" s="423"/>
      <c r="E2434" s="427" t="s">
        <v>9726</v>
      </c>
      <c r="F2434" s="427"/>
      <c r="G2434" s="423"/>
      <c r="H2434" s="467" t="s">
        <v>8559</v>
      </c>
      <c r="I2434" s="427">
        <v>0</v>
      </c>
      <c r="J2434" s="423">
        <v>0</v>
      </c>
      <c r="K2434" s="423">
        <v>0</v>
      </c>
      <c r="L2434" s="447">
        <v>0</v>
      </c>
      <c r="M2434" s="427">
        <v>0</v>
      </c>
      <c r="N2434" s="423">
        <v>0</v>
      </c>
      <c r="O2434" s="423">
        <v>0</v>
      </c>
      <c r="P2434" s="447">
        <v>0</v>
      </c>
    </row>
    <row r="2435" spans="1:16" s="63" customFormat="1" ht="12" x14ac:dyDescent="0.2">
      <c r="A2435" s="427" t="s">
        <v>9725</v>
      </c>
      <c r="B2435" s="423"/>
      <c r="C2435" s="423" t="s">
        <v>14925</v>
      </c>
      <c r="D2435" s="423" t="s">
        <v>18960</v>
      </c>
      <c r="E2435" s="427"/>
      <c r="F2435" s="427" t="s">
        <v>9724</v>
      </c>
      <c r="G2435" s="423" t="s">
        <v>18961</v>
      </c>
      <c r="H2435" s="467" t="s">
        <v>8559</v>
      </c>
      <c r="I2435" s="427">
        <v>0</v>
      </c>
      <c r="J2435" s="423">
        <v>2</v>
      </c>
      <c r="K2435" s="423">
        <v>0</v>
      </c>
      <c r="L2435" s="447">
        <v>-1</v>
      </c>
      <c r="M2435" s="427">
        <v>61</v>
      </c>
      <c r="N2435" s="423">
        <v>429</v>
      </c>
      <c r="O2435" s="423">
        <v>244</v>
      </c>
      <c r="P2435" s="447">
        <v>-0.85780885780885796</v>
      </c>
    </row>
    <row r="2436" spans="1:16" s="63" customFormat="1" ht="12" x14ac:dyDescent="0.2">
      <c r="A2436" s="427" t="s">
        <v>9723</v>
      </c>
      <c r="B2436" s="423"/>
      <c r="C2436" s="423" t="s">
        <v>257</v>
      </c>
      <c r="D2436" s="423" t="s">
        <v>20460</v>
      </c>
      <c r="E2436" s="427"/>
      <c r="F2436" s="427" t="s">
        <v>9722</v>
      </c>
      <c r="G2436" s="423" t="s">
        <v>20461</v>
      </c>
      <c r="H2436" s="467" t="s">
        <v>8559</v>
      </c>
      <c r="I2436" s="427">
        <v>369</v>
      </c>
      <c r="J2436" s="423">
        <v>386</v>
      </c>
      <c r="K2436" s="423">
        <v>47</v>
      </c>
      <c r="L2436" s="447">
        <v>-4.4041450777202097E-2</v>
      </c>
      <c r="M2436" s="427">
        <v>731</v>
      </c>
      <c r="N2436" s="423">
        <v>769</v>
      </c>
      <c r="O2436" s="423">
        <v>526</v>
      </c>
      <c r="P2436" s="447">
        <v>-4.9414824447334298E-2</v>
      </c>
    </row>
    <row r="2437" spans="1:16" s="63" customFormat="1" ht="12" x14ac:dyDescent="0.2">
      <c r="A2437" s="427" t="s">
        <v>9721</v>
      </c>
      <c r="B2437" s="423"/>
      <c r="C2437" s="423" t="s">
        <v>14925</v>
      </c>
      <c r="D2437" s="423" t="s">
        <v>21337</v>
      </c>
      <c r="E2437" s="427"/>
      <c r="F2437" s="427" t="s">
        <v>9720</v>
      </c>
      <c r="G2437" s="423" t="s">
        <v>19392</v>
      </c>
      <c r="H2437" s="467" t="s">
        <v>8559</v>
      </c>
      <c r="I2437" s="427">
        <v>100</v>
      </c>
      <c r="J2437" s="423">
        <v>116</v>
      </c>
      <c r="K2437" s="423">
        <v>51</v>
      </c>
      <c r="L2437" s="447">
        <v>-0.13793103448275901</v>
      </c>
      <c r="M2437" s="427">
        <v>286</v>
      </c>
      <c r="N2437" s="423">
        <v>254</v>
      </c>
      <c r="O2437" s="423">
        <v>143</v>
      </c>
      <c r="P2437" s="447">
        <v>0.12598425196850399</v>
      </c>
    </row>
    <row r="2438" spans="1:16" s="63" customFormat="1" ht="12" x14ac:dyDescent="0.2">
      <c r="A2438" s="427" t="s">
        <v>13849</v>
      </c>
      <c r="B2438" s="423"/>
      <c r="C2438" s="423" t="s">
        <v>258</v>
      </c>
      <c r="D2438" s="423" t="s">
        <v>21338</v>
      </c>
      <c r="E2438" s="427"/>
      <c r="F2438" s="427" t="s">
        <v>13848</v>
      </c>
      <c r="G2438" s="423" t="s">
        <v>21339</v>
      </c>
      <c r="H2438" s="467" t="s">
        <v>8559</v>
      </c>
      <c r="I2438" s="427">
        <v>4142</v>
      </c>
      <c r="J2438" s="423">
        <v>3574</v>
      </c>
      <c r="K2438" s="423">
        <v>3118</v>
      </c>
      <c r="L2438" s="447">
        <v>0.158925573587017</v>
      </c>
      <c r="M2438" s="427">
        <v>1066</v>
      </c>
      <c r="N2438" s="423">
        <v>1185</v>
      </c>
      <c r="O2438" s="423">
        <v>913</v>
      </c>
      <c r="P2438" s="447">
        <v>-0.10042194092827</v>
      </c>
    </row>
    <row r="2439" spans="1:16" s="63" customFormat="1" ht="12" x14ac:dyDescent="0.2">
      <c r="A2439" s="427" t="s">
        <v>13007</v>
      </c>
      <c r="B2439" s="423" t="s">
        <v>9542</v>
      </c>
      <c r="C2439" s="423" t="s">
        <v>250</v>
      </c>
      <c r="D2439" s="423" t="s">
        <v>21340</v>
      </c>
      <c r="E2439" s="427" t="s">
        <v>13006</v>
      </c>
      <c r="F2439" s="427"/>
      <c r="G2439" s="423" t="s">
        <v>21341</v>
      </c>
      <c r="H2439" s="467" t="s">
        <v>8559</v>
      </c>
      <c r="I2439" s="427">
        <v>355</v>
      </c>
      <c r="J2439" s="423">
        <v>164</v>
      </c>
      <c r="K2439" s="423">
        <v>201</v>
      </c>
      <c r="L2439" s="447">
        <v>1.16463414634146</v>
      </c>
      <c r="M2439" s="427">
        <v>229</v>
      </c>
      <c r="N2439" s="423">
        <v>229</v>
      </c>
      <c r="O2439" s="423">
        <v>140</v>
      </c>
      <c r="P2439" s="447">
        <v>0</v>
      </c>
    </row>
    <row r="2440" spans="1:16" s="63" customFormat="1" ht="12" x14ac:dyDescent="0.2">
      <c r="A2440" s="427" t="s">
        <v>13933</v>
      </c>
      <c r="B2440" s="423" t="s">
        <v>9542</v>
      </c>
      <c r="C2440" s="423" t="s">
        <v>250</v>
      </c>
      <c r="D2440" s="423" t="s">
        <v>21342</v>
      </c>
      <c r="E2440" s="427" t="s">
        <v>13932</v>
      </c>
      <c r="F2440" s="427"/>
      <c r="G2440" s="423" t="s">
        <v>21343</v>
      </c>
      <c r="H2440" s="467" t="s">
        <v>8559</v>
      </c>
      <c r="I2440" s="427">
        <v>669</v>
      </c>
      <c r="J2440" s="423">
        <v>367</v>
      </c>
      <c r="K2440" s="423">
        <v>333</v>
      </c>
      <c r="L2440" s="447">
        <v>0.82288828337874698</v>
      </c>
      <c r="M2440" s="427">
        <v>577</v>
      </c>
      <c r="N2440" s="423">
        <v>1164</v>
      </c>
      <c r="O2440" s="423">
        <v>262</v>
      </c>
      <c r="P2440" s="447">
        <v>-0.50429553264604798</v>
      </c>
    </row>
    <row r="2441" spans="1:16" s="63" customFormat="1" ht="12" x14ac:dyDescent="0.2">
      <c r="A2441" s="427" t="s">
        <v>13781</v>
      </c>
      <c r="B2441" s="423" t="s">
        <v>9690</v>
      </c>
      <c r="C2441" s="423" t="s">
        <v>251</v>
      </c>
      <c r="D2441" s="423" t="s">
        <v>18962</v>
      </c>
      <c r="E2441" s="427" t="s">
        <v>13780</v>
      </c>
      <c r="F2441" s="427"/>
      <c r="G2441" s="423" t="s">
        <v>19610</v>
      </c>
      <c r="H2441" s="467" t="s">
        <v>8559</v>
      </c>
      <c r="I2441" s="427">
        <v>839</v>
      </c>
      <c r="J2441" s="423">
        <v>1039</v>
      </c>
      <c r="K2441" s="423">
        <v>890</v>
      </c>
      <c r="L2441" s="447">
        <v>-0.19249278152069299</v>
      </c>
      <c r="M2441" s="427">
        <v>2749</v>
      </c>
      <c r="N2441" s="423">
        <v>2597</v>
      </c>
      <c r="O2441" s="423">
        <v>2295</v>
      </c>
      <c r="P2441" s="447">
        <v>5.85290720061609E-2</v>
      </c>
    </row>
    <row r="2442" spans="1:16" s="63" customFormat="1" ht="12" x14ac:dyDescent="0.2">
      <c r="A2442" s="427" t="s">
        <v>13841</v>
      </c>
      <c r="B2442" s="423" t="s">
        <v>9542</v>
      </c>
      <c r="C2442" s="423" t="s">
        <v>250</v>
      </c>
      <c r="D2442" s="423" t="s">
        <v>18963</v>
      </c>
      <c r="E2442" s="427" t="s">
        <v>13840</v>
      </c>
      <c r="F2442" s="427"/>
      <c r="G2442" s="423" t="s">
        <v>19611</v>
      </c>
      <c r="H2442" s="467" t="s">
        <v>8559</v>
      </c>
      <c r="I2442" s="427">
        <v>130</v>
      </c>
      <c r="J2442" s="423">
        <v>96</v>
      </c>
      <c r="K2442" s="423">
        <v>76</v>
      </c>
      <c r="L2442" s="447">
        <v>0.35416666666666702</v>
      </c>
      <c r="M2442" s="427">
        <v>587</v>
      </c>
      <c r="N2442" s="423">
        <v>592</v>
      </c>
      <c r="O2442" s="423">
        <v>515</v>
      </c>
      <c r="P2442" s="447">
        <v>-8.4459459459459395E-3</v>
      </c>
    </row>
    <row r="2443" spans="1:16" s="63" customFormat="1" ht="12" x14ac:dyDescent="0.2">
      <c r="A2443" s="427" t="s">
        <v>9719</v>
      </c>
      <c r="B2443" s="423" t="s">
        <v>9556</v>
      </c>
      <c r="C2443" s="423" t="s">
        <v>371</v>
      </c>
      <c r="D2443" s="423" t="s">
        <v>17068</v>
      </c>
      <c r="E2443" s="427" t="s">
        <v>9718</v>
      </c>
      <c r="F2443" s="427"/>
      <c r="G2443" s="423" t="s">
        <v>18239</v>
      </c>
      <c r="H2443" s="467" t="s">
        <v>8559</v>
      </c>
      <c r="I2443" s="427">
        <v>0</v>
      </c>
      <c r="J2443" s="423">
        <v>0</v>
      </c>
      <c r="K2443" s="423">
        <v>0</v>
      </c>
      <c r="L2443" s="447">
        <v>0</v>
      </c>
      <c r="M2443" s="427">
        <v>242</v>
      </c>
      <c r="N2443" s="423">
        <v>99</v>
      </c>
      <c r="O2443" s="423">
        <v>135</v>
      </c>
      <c r="P2443" s="447">
        <v>1.44444444444444</v>
      </c>
    </row>
    <row r="2444" spans="1:16" s="63" customFormat="1" ht="12" x14ac:dyDescent="0.2">
      <c r="A2444" s="427" t="s">
        <v>9717</v>
      </c>
      <c r="B2444" s="423" t="s">
        <v>9517</v>
      </c>
      <c r="C2444" s="423" t="s">
        <v>250</v>
      </c>
      <c r="D2444" s="423" t="s">
        <v>21344</v>
      </c>
      <c r="E2444" s="427" t="s">
        <v>9716</v>
      </c>
      <c r="F2444" s="427"/>
      <c r="G2444" s="423" t="s">
        <v>21345</v>
      </c>
      <c r="H2444" s="467" t="s">
        <v>8559</v>
      </c>
      <c r="I2444" s="427">
        <v>6</v>
      </c>
      <c r="J2444" s="423">
        <v>1</v>
      </c>
      <c r="K2444" s="423">
        <v>181</v>
      </c>
      <c r="L2444" s="447">
        <v>5</v>
      </c>
      <c r="M2444" s="427">
        <v>104</v>
      </c>
      <c r="N2444" s="423">
        <v>120</v>
      </c>
      <c r="O2444" s="423">
        <v>99</v>
      </c>
      <c r="P2444" s="447">
        <v>-0.133333333333333</v>
      </c>
    </row>
    <row r="2445" spans="1:16" s="63" customFormat="1" ht="12" x14ac:dyDescent="0.2">
      <c r="A2445" s="427" t="s">
        <v>9715</v>
      </c>
      <c r="B2445" s="423" t="s">
        <v>9556</v>
      </c>
      <c r="C2445" s="423" t="s">
        <v>371</v>
      </c>
      <c r="D2445" s="423" t="s">
        <v>8783</v>
      </c>
      <c r="E2445" s="427" t="s">
        <v>9714</v>
      </c>
      <c r="F2445" s="427"/>
      <c r="G2445" s="423" t="s">
        <v>18140</v>
      </c>
      <c r="H2445" s="467" t="s">
        <v>8396</v>
      </c>
      <c r="I2445" s="427">
        <v>0</v>
      </c>
      <c r="J2445" s="423">
        <v>0</v>
      </c>
      <c r="K2445" s="423">
        <v>0</v>
      </c>
      <c r="L2445" s="447">
        <v>0</v>
      </c>
      <c r="M2445" s="427">
        <v>18</v>
      </c>
      <c r="N2445" s="423">
        <v>13</v>
      </c>
      <c r="O2445" s="423">
        <v>14</v>
      </c>
      <c r="P2445" s="447">
        <v>0.38461538461538503</v>
      </c>
    </row>
    <row r="2446" spans="1:16" s="63" customFormat="1" ht="12" x14ac:dyDescent="0.2">
      <c r="A2446" s="427" t="s">
        <v>9713</v>
      </c>
      <c r="B2446" s="423"/>
      <c r="C2446" s="423" t="s">
        <v>14925</v>
      </c>
      <c r="D2446" s="423" t="s">
        <v>21926</v>
      </c>
      <c r="E2446" s="427"/>
      <c r="F2446" s="427" t="s">
        <v>9712</v>
      </c>
      <c r="G2446" s="423" t="s">
        <v>18435</v>
      </c>
      <c r="H2446" s="467" t="s">
        <v>8559</v>
      </c>
      <c r="I2446" s="427">
        <v>260</v>
      </c>
      <c r="J2446" s="423">
        <v>355</v>
      </c>
      <c r="K2446" s="423">
        <v>23</v>
      </c>
      <c r="L2446" s="447">
        <v>-0.26760563380281699</v>
      </c>
      <c r="M2446" s="427">
        <v>127</v>
      </c>
      <c r="N2446" s="423">
        <v>135</v>
      </c>
      <c r="O2446" s="423">
        <v>85</v>
      </c>
      <c r="P2446" s="447">
        <v>-5.9259259259259199E-2</v>
      </c>
    </row>
    <row r="2447" spans="1:16" s="63" customFormat="1" ht="12" x14ac:dyDescent="0.2">
      <c r="A2447" s="427" t="s">
        <v>14407</v>
      </c>
      <c r="B2447" s="423"/>
      <c r="C2447" s="423" t="s">
        <v>249</v>
      </c>
      <c r="D2447" s="423" t="s">
        <v>18964</v>
      </c>
      <c r="E2447" s="427"/>
      <c r="F2447" s="427" t="s">
        <v>14406</v>
      </c>
      <c r="G2447" s="423" t="s">
        <v>19612</v>
      </c>
      <c r="H2447" s="467" t="s">
        <v>8559</v>
      </c>
      <c r="I2447" s="427">
        <v>3178</v>
      </c>
      <c r="J2447" s="423">
        <v>2731</v>
      </c>
      <c r="K2447" s="423">
        <v>2502</v>
      </c>
      <c r="L2447" s="447">
        <v>0.163676309044306</v>
      </c>
      <c r="M2447" s="427">
        <v>3796</v>
      </c>
      <c r="N2447" s="423">
        <v>3447</v>
      </c>
      <c r="O2447" s="423">
        <v>2592</v>
      </c>
      <c r="P2447" s="447">
        <v>0.10124746156077701</v>
      </c>
    </row>
    <row r="2448" spans="1:16" s="63" customFormat="1" ht="12" x14ac:dyDescent="0.2">
      <c r="A2448" s="427" t="s">
        <v>14021</v>
      </c>
      <c r="B2448" s="423" t="s">
        <v>9407</v>
      </c>
      <c r="C2448" s="423" t="s">
        <v>251</v>
      </c>
      <c r="D2448" s="423" t="s">
        <v>20462</v>
      </c>
      <c r="E2448" s="427" t="s">
        <v>14020</v>
      </c>
      <c r="F2448" s="427"/>
      <c r="G2448" s="423" t="s">
        <v>20258</v>
      </c>
      <c r="H2448" s="467" t="s">
        <v>8559</v>
      </c>
      <c r="I2448" s="427">
        <v>1964</v>
      </c>
      <c r="J2448" s="423">
        <v>1347</v>
      </c>
      <c r="K2448" s="423">
        <v>1263</v>
      </c>
      <c r="L2448" s="447">
        <v>0.45805493689680798</v>
      </c>
      <c r="M2448" s="427">
        <v>986</v>
      </c>
      <c r="N2448" s="423">
        <v>643</v>
      </c>
      <c r="O2448" s="423">
        <v>721</v>
      </c>
      <c r="P2448" s="447">
        <v>0.53343701399689003</v>
      </c>
    </row>
    <row r="2449" spans="1:16" s="63" customFormat="1" ht="12" x14ac:dyDescent="0.2">
      <c r="A2449" s="427" t="s">
        <v>9711</v>
      </c>
      <c r="B2449" s="423"/>
      <c r="C2449" s="423" t="s">
        <v>14925</v>
      </c>
      <c r="D2449" s="423" t="s">
        <v>17669</v>
      </c>
      <c r="E2449" s="427"/>
      <c r="F2449" s="427" t="s">
        <v>9710</v>
      </c>
      <c r="G2449" s="423" t="s">
        <v>19196</v>
      </c>
      <c r="H2449" s="467" t="s">
        <v>8559</v>
      </c>
      <c r="I2449" s="427">
        <v>135</v>
      </c>
      <c r="J2449" s="423">
        <v>207</v>
      </c>
      <c r="K2449" s="423">
        <v>79</v>
      </c>
      <c r="L2449" s="447">
        <v>-0.34782608695652201</v>
      </c>
      <c r="M2449" s="427">
        <v>108</v>
      </c>
      <c r="N2449" s="423">
        <v>154</v>
      </c>
      <c r="O2449" s="423">
        <v>68</v>
      </c>
      <c r="P2449" s="447">
        <v>-0.29870129870129902</v>
      </c>
    </row>
    <row r="2450" spans="1:16" s="63" customFormat="1" ht="12" x14ac:dyDescent="0.2">
      <c r="A2450" s="427" t="s">
        <v>9709</v>
      </c>
      <c r="B2450" s="423" t="s">
        <v>9601</v>
      </c>
      <c r="C2450" s="423" t="s">
        <v>371</v>
      </c>
      <c r="D2450" s="423" t="s">
        <v>21927</v>
      </c>
      <c r="E2450" s="427" t="s">
        <v>9708</v>
      </c>
      <c r="F2450" s="427"/>
      <c r="G2450" s="423" t="s">
        <v>18151</v>
      </c>
      <c r="H2450" s="467" t="s">
        <v>8559</v>
      </c>
      <c r="I2450" s="427">
        <v>22</v>
      </c>
      <c r="J2450" s="423">
        <v>13</v>
      </c>
      <c r="K2450" s="423">
        <v>18</v>
      </c>
      <c r="L2450" s="447">
        <v>0.69230769230769196</v>
      </c>
      <c r="M2450" s="427">
        <v>33</v>
      </c>
      <c r="N2450" s="423">
        <v>42</v>
      </c>
      <c r="O2450" s="423">
        <v>32</v>
      </c>
      <c r="P2450" s="447">
        <v>-0.214285714285714</v>
      </c>
    </row>
    <row r="2451" spans="1:16" s="63" customFormat="1" ht="12" x14ac:dyDescent="0.2">
      <c r="A2451" s="427" t="s">
        <v>13005</v>
      </c>
      <c r="B2451" s="423"/>
      <c r="C2451" s="423" t="s">
        <v>257</v>
      </c>
      <c r="D2451" s="423" t="s">
        <v>21346</v>
      </c>
      <c r="E2451" s="427"/>
      <c r="F2451" s="427" t="s">
        <v>13004</v>
      </c>
      <c r="G2451" s="423" t="s">
        <v>19613</v>
      </c>
      <c r="H2451" s="467" t="s">
        <v>8559</v>
      </c>
      <c r="I2451" s="427">
        <v>1776</v>
      </c>
      <c r="J2451" s="423">
        <v>1330</v>
      </c>
      <c r="K2451" s="423">
        <v>1095</v>
      </c>
      <c r="L2451" s="447">
        <v>0.33533834586466199</v>
      </c>
      <c r="M2451" s="427">
        <v>385</v>
      </c>
      <c r="N2451" s="423">
        <v>353</v>
      </c>
      <c r="O2451" s="423">
        <v>222</v>
      </c>
      <c r="P2451" s="447">
        <v>9.0651558073654395E-2</v>
      </c>
    </row>
    <row r="2452" spans="1:16" s="63" customFormat="1" ht="12" x14ac:dyDescent="0.2">
      <c r="A2452" s="427" t="s">
        <v>14601</v>
      </c>
      <c r="B2452" s="423"/>
      <c r="C2452" s="423" t="s">
        <v>14925</v>
      </c>
      <c r="D2452" s="423" t="s">
        <v>21347</v>
      </c>
      <c r="E2452" s="427"/>
      <c r="F2452" s="427" t="s">
        <v>14600</v>
      </c>
      <c r="G2452" s="423" t="s">
        <v>21348</v>
      </c>
      <c r="H2452" s="467" t="s">
        <v>8559</v>
      </c>
      <c r="I2452" s="427">
        <v>3233</v>
      </c>
      <c r="J2452" s="423">
        <v>2125</v>
      </c>
      <c r="K2452" s="423">
        <v>2499</v>
      </c>
      <c r="L2452" s="447">
        <v>0.52141176470588302</v>
      </c>
      <c r="M2452" s="427">
        <v>721</v>
      </c>
      <c r="N2452" s="423">
        <v>634</v>
      </c>
      <c r="O2452" s="423">
        <v>373</v>
      </c>
      <c r="P2452" s="447">
        <v>0.137223974763407</v>
      </c>
    </row>
    <row r="2453" spans="1:16" s="63" customFormat="1" ht="12" x14ac:dyDescent="0.2">
      <c r="A2453" s="427" t="s">
        <v>9707</v>
      </c>
      <c r="B2453" s="423" t="s">
        <v>9419</v>
      </c>
      <c r="C2453" s="423" t="s">
        <v>249</v>
      </c>
      <c r="D2453" s="423" t="s">
        <v>15269</v>
      </c>
      <c r="E2453" s="427" t="s">
        <v>9706</v>
      </c>
      <c r="F2453" s="427"/>
      <c r="G2453" s="423" t="s">
        <v>200</v>
      </c>
      <c r="H2453" s="467" t="s">
        <v>8559</v>
      </c>
      <c r="I2453" s="427">
        <v>234</v>
      </c>
      <c r="J2453" s="423">
        <v>165</v>
      </c>
      <c r="K2453" s="423">
        <v>131</v>
      </c>
      <c r="L2453" s="447">
        <v>0.41818181818181799</v>
      </c>
      <c r="M2453" s="427">
        <v>126</v>
      </c>
      <c r="N2453" s="423">
        <v>86</v>
      </c>
      <c r="O2453" s="423">
        <v>77</v>
      </c>
      <c r="P2453" s="447">
        <v>0.46511627906976699</v>
      </c>
    </row>
    <row r="2454" spans="1:16" s="63" customFormat="1" ht="12" x14ac:dyDescent="0.2">
      <c r="A2454" s="427" t="s">
        <v>14863</v>
      </c>
      <c r="B2454" s="423"/>
      <c r="C2454" s="423" t="s">
        <v>253</v>
      </c>
      <c r="D2454" s="423" t="s">
        <v>21349</v>
      </c>
      <c r="E2454" s="427"/>
      <c r="F2454" s="427" t="s">
        <v>14862</v>
      </c>
      <c r="G2454" s="423" t="s">
        <v>21350</v>
      </c>
      <c r="H2454" s="467" t="s">
        <v>8559</v>
      </c>
      <c r="I2454" s="427">
        <v>12126</v>
      </c>
      <c r="J2454" s="423">
        <v>10102</v>
      </c>
      <c r="K2454" s="423">
        <v>8665</v>
      </c>
      <c r="L2454" s="447">
        <v>0.20035636507622301</v>
      </c>
      <c r="M2454" s="427">
        <v>4792</v>
      </c>
      <c r="N2454" s="423">
        <v>4665</v>
      </c>
      <c r="O2454" s="423">
        <v>2545</v>
      </c>
      <c r="P2454" s="447">
        <v>2.72240085744908E-2</v>
      </c>
    </row>
    <row r="2455" spans="1:16" s="63" customFormat="1" ht="12" x14ac:dyDescent="0.2">
      <c r="A2455" s="427" t="s">
        <v>9705</v>
      </c>
      <c r="B2455" s="423"/>
      <c r="C2455" s="423" t="s">
        <v>253</v>
      </c>
      <c r="D2455" s="423" t="s">
        <v>21928</v>
      </c>
      <c r="E2455" s="427"/>
      <c r="F2455" s="427" t="s">
        <v>9704</v>
      </c>
      <c r="G2455" s="423" t="s">
        <v>18141</v>
      </c>
      <c r="H2455" s="467" t="s">
        <v>8559</v>
      </c>
      <c r="I2455" s="427">
        <v>1733</v>
      </c>
      <c r="J2455" s="423">
        <v>1291</v>
      </c>
      <c r="K2455" s="423">
        <v>1237</v>
      </c>
      <c r="L2455" s="447">
        <v>0.34237025561580198</v>
      </c>
      <c r="M2455" s="427">
        <v>389</v>
      </c>
      <c r="N2455" s="423">
        <v>458</v>
      </c>
      <c r="O2455" s="423">
        <v>258</v>
      </c>
      <c r="P2455" s="447">
        <v>-0.15065502183406099</v>
      </c>
    </row>
    <row r="2456" spans="1:16" s="63" customFormat="1" ht="12" x14ac:dyDescent="0.2">
      <c r="A2456" s="427" t="s">
        <v>9703</v>
      </c>
      <c r="B2456" s="423"/>
      <c r="C2456" s="423" t="s">
        <v>14925</v>
      </c>
      <c r="D2456" s="423" t="s">
        <v>21351</v>
      </c>
      <c r="E2456" s="427"/>
      <c r="F2456" s="427" t="s">
        <v>9702</v>
      </c>
      <c r="G2456" s="423" t="s">
        <v>18965</v>
      </c>
      <c r="H2456" s="467" t="s">
        <v>8559</v>
      </c>
      <c r="I2456" s="427">
        <v>975</v>
      </c>
      <c r="J2456" s="423">
        <v>452</v>
      </c>
      <c r="K2456" s="423">
        <v>510</v>
      </c>
      <c r="L2456" s="447">
        <v>1.1570796460177</v>
      </c>
      <c r="M2456" s="427">
        <v>202</v>
      </c>
      <c r="N2456" s="423">
        <v>154</v>
      </c>
      <c r="O2456" s="423">
        <v>104</v>
      </c>
      <c r="P2456" s="447">
        <v>0.31168831168831201</v>
      </c>
    </row>
    <row r="2457" spans="1:16" s="63" customFormat="1" ht="12" x14ac:dyDescent="0.2">
      <c r="A2457" s="427" t="s">
        <v>9701</v>
      </c>
      <c r="B2457" s="423"/>
      <c r="C2457" s="423" t="s">
        <v>14925</v>
      </c>
      <c r="D2457" s="423" t="s">
        <v>18966</v>
      </c>
      <c r="E2457" s="427"/>
      <c r="F2457" s="427" t="s">
        <v>9700</v>
      </c>
      <c r="G2457" s="423" t="s">
        <v>18967</v>
      </c>
      <c r="H2457" s="467" t="s">
        <v>8559</v>
      </c>
      <c r="I2457" s="427">
        <v>2</v>
      </c>
      <c r="J2457" s="423">
        <v>1</v>
      </c>
      <c r="K2457" s="423">
        <v>2</v>
      </c>
      <c r="L2457" s="447">
        <v>1</v>
      </c>
      <c r="M2457" s="427">
        <v>13</v>
      </c>
      <c r="N2457" s="423">
        <v>17</v>
      </c>
      <c r="O2457" s="423">
        <v>20</v>
      </c>
      <c r="P2457" s="447">
        <v>-0.23529411764705899</v>
      </c>
    </row>
    <row r="2458" spans="1:16" s="63" customFormat="1" ht="12" x14ac:dyDescent="0.2">
      <c r="A2458" s="427" t="s">
        <v>18051</v>
      </c>
      <c r="B2458" s="423"/>
      <c r="C2458" s="423" t="s">
        <v>371</v>
      </c>
      <c r="D2458" s="423" t="s">
        <v>17058</v>
      </c>
      <c r="E2458" s="427"/>
      <c r="F2458" s="427" t="s">
        <v>18052</v>
      </c>
      <c r="G2458" s="423" t="s">
        <v>201</v>
      </c>
      <c r="H2458" s="467"/>
      <c r="I2458" s="427">
        <v>0</v>
      </c>
      <c r="J2458" s="423">
        <v>0</v>
      </c>
      <c r="K2458" s="423">
        <v>0</v>
      </c>
      <c r="L2458" s="447">
        <v>0</v>
      </c>
      <c r="M2458" s="427">
        <v>66</v>
      </c>
      <c r="N2458" s="423">
        <v>47</v>
      </c>
      <c r="O2458" s="423">
        <v>28</v>
      </c>
      <c r="P2458" s="447">
        <v>0.40425531914893598</v>
      </c>
    </row>
    <row r="2459" spans="1:16" s="63" customFormat="1" ht="12" x14ac:dyDescent="0.2">
      <c r="A2459" s="427" t="s">
        <v>9699</v>
      </c>
      <c r="B2459" s="423" t="s">
        <v>9674</v>
      </c>
      <c r="C2459" s="423" t="s">
        <v>371</v>
      </c>
      <c r="D2459" s="423" t="s">
        <v>17879</v>
      </c>
      <c r="E2459" s="427" t="s">
        <v>9698</v>
      </c>
      <c r="F2459" s="427"/>
      <c r="G2459" s="423" t="s">
        <v>19614</v>
      </c>
      <c r="H2459" s="467" t="s">
        <v>8559</v>
      </c>
      <c r="I2459" s="427">
        <v>50</v>
      </c>
      <c r="J2459" s="423">
        <v>22</v>
      </c>
      <c r="K2459" s="423">
        <v>19</v>
      </c>
      <c r="L2459" s="447">
        <v>1.27272727272727</v>
      </c>
      <c r="M2459" s="427">
        <v>877</v>
      </c>
      <c r="N2459" s="423">
        <v>770</v>
      </c>
      <c r="O2459" s="423">
        <v>542</v>
      </c>
      <c r="P2459" s="447">
        <v>0.13896103896103901</v>
      </c>
    </row>
    <row r="2460" spans="1:16" s="63" customFormat="1" ht="12" x14ac:dyDescent="0.2">
      <c r="A2460" s="427" t="s">
        <v>9697</v>
      </c>
      <c r="B2460" s="423" t="s">
        <v>9545</v>
      </c>
      <c r="C2460" s="423" t="s">
        <v>249</v>
      </c>
      <c r="D2460" s="423" t="s">
        <v>19615</v>
      </c>
      <c r="E2460" s="427" t="s">
        <v>9696</v>
      </c>
      <c r="F2460" s="427"/>
      <c r="G2460" s="423" t="s">
        <v>18151</v>
      </c>
      <c r="H2460" s="467" t="s">
        <v>8559</v>
      </c>
      <c r="I2460" s="427">
        <v>124</v>
      </c>
      <c r="J2460" s="423">
        <v>153</v>
      </c>
      <c r="K2460" s="423">
        <v>74</v>
      </c>
      <c r="L2460" s="447">
        <v>-0.18954248366013099</v>
      </c>
      <c r="M2460" s="427">
        <v>56</v>
      </c>
      <c r="N2460" s="423">
        <v>73</v>
      </c>
      <c r="O2460" s="423">
        <v>50</v>
      </c>
      <c r="P2460" s="447">
        <v>-0.232876712328767</v>
      </c>
    </row>
    <row r="2461" spans="1:16" s="63" customFormat="1" ht="12" x14ac:dyDescent="0.2">
      <c r="A2461" s="427" t="s">
        <v>9695</v>
      </c>
      <c r="B2461" s="423" t="s">
        <v>9525</v>
      </c>
      <c r="C2461" s="423" t="s">
        <v>257</v>
      </c>
      <c r="D2461" s="423" t="s">
        <v>17130</v>
      </c>
      <c r="E2461" s="427" t="s">
        <v>9694</v>
      </c>
      <c r="F2461" s="427"/>
      <c r="G2461" s="423" t="s">
        <v>19375</v>
      </c>
      <c r="H2461" s="467" t="s">
        <v>8559</v>
      </c>
      <c r="I2461" s="427">
        <v>0</v>
      </c>
      <c r="J2461" s="423">
        <v>0</v>
      </c>
      <c r="K2461" s="423">
        <v>1</v>
      </c>
      <c r="L2461" s="447">
        <v>0</v>
      </c>
      <c r="M2461" s="427">
        <v>126</v>
      </c>
      <c r="N2461" s="423">
        <v>120</v>
      </c>
      <c r="O2461" s="423">
        <v>81</v>
      </c>
      <c r="P2461" s="447">
        <v>0.05</v>
      </c>
    </row>
    <row r="2462" spans="1:16" s="63" customFormat="1" ht="12" x14ac:dyDescent="0.2">
      <c r="A2462" s="427" t="s">
        <v>9693</v>
      </c>
      <c r="B2462" s="423" t="s">
        <v>9631</v>
      </c>
      <c r="C2462" s="423" t="s">
        <v>255</v>
      </c>
      <c r="D2462" s="423" t="s">
        <v>18968</v>
      </c>
      <c r="E2462" s="427" t="s">
        <v>9692</v>
      </c>
      <c r="F2462" s="427"/>
      <c r="G2462" s="423" t="s">
        <v>19616</v>
      </c>
      <c r="H2462" s="467" t="s">
        <v>8559</v>
      </c>
      <c r="I2462" s="427">
        <v>99</v>
      </c>
      <c r="J2462" s="423">
        <v>66</v>
      </c>
      <c r="K2462" s="423">
        <v>38</v>
      </c>
      <c r="L2462" s="447">
        <v>0.5</v>
      </c>
      <c r="M2462" s="427">
        <v>66</v>
      </c>
      <c r="N2462" s="423">
        <v>65</v>
      </c>
      <c r="O2462" s="423">
        <v>46</v>
      </c>
      <c r="P2462" s="447">
        <v>1.53846153846153E-2</v>
      </c>
    </row>
    <row r="2463" spans="1:16" s="63" customFormat="1" ht="12" x14ac:dyDescent="0.2">
      <c r="A2463" s="427" t="s">
        <v>9691</v>
      </c>
      <c r="B2463" s="423" t="s">
        <v>9690</v>
      </c>
      <c r="C2463" s="423" t="s">
        <v>251</v>
      </c>
      <c r="D2463" s="423" t="s">
        <v>21929</v>
      </c>
      <c r="E2463" s="427" t="s">
        <v>9689</v>
      </c>
      <c r="F2463" s="427"/>
      <c r="G2463" s="423" t="s">
        <v>21930</v>
      </c>
      <c r="H2463" s="467" t="s">
        <v>8559</v>
      </c>
      <c r="I2463" s="427">
        <v>39</v>
      </c>
      <c r="J2463" s="423">
        <v>10</v>
      </c>
      <c r="K2463" s="423">
        <v>36</v>
      </c>
      <c r="L2463" s="447">
        <v>2.9</v>
      </c>
      <c r="M2463" s="427">
        <v>486</v>
      </c>
      <c r="N2463" s="423">
        <v>430</v>
      </c>
      <c r="O2463" s="423">
        <v>421</v>
      </c>
      <c r="P2463" s="447">
        <v>0.13023255813953499</v>
      </c>
    </row>
    <row r="2464" spans="1:16" s="63" customFormat="1" ht="12" x14ac:dyDescent="0.2">
      <c r="A2464" s="427" t="s">
        <v>9688</v>
      </c>
      <c r="B2464" s="423" t="s">
        <v>9684</v>
      </c>
      <c r="C2464" s="423" t="s">
        <v>255</v>
      </c>
      <c r="D2464" s="423" t="s">
        <v>18969</v>
      </c>
      <c r="E2464" s="427" t="s">
        <v>9686</v>
      </c>
      <c r="F2464" s="427"/>
      <c r="G2464" s="423" t="s">
        <v>19616</v>
      </c>
      <c r="H2464" s="467" t="s">
        <v>8559</v>
      </c>
      <c r="I2464" s="427">
        <v>143</v>
      </c>
      <c r="J2464" s="423">
        <v>145</v>
      </c>
      <c r="K2464" s="423">
        <v>55</v>
      </c>
      <c r="L2464" s="447">
        <v>-1.37931034482759E-2</v>
      </c>
      <c r="M2464" s="427">
        <v>69</v>
      </c>
      <c r="N2464" s="423">
        <v>73</v>
      </c>
      <c r="O2464" s="423">
        <v>38</v>
      </c>
      <c r="P2464" s="447">
        <v>-5.4794520547945202E-2</v>
      </c>
    </row>
    <row r="2465" spans="1:16" s="63" customFormat="1" ht="12" x14ac:dyDescent="0.2">
      <c r="A2465" s="427" t="s">
        <v>9685</v>
      </c>
      <c r="B2465" s="423" t="s">
        <v>9684</v>
      </c>
      <c r="C2465" s="423" t="s">
        <v>255</v>
      </c>
      <c r="D2465" s="423" t="s">
        <v>18970</v>
      </c>
      <c r="E2465" s="427" t="s">
        <v>9683</v>
      </c>
      <c r="F2465" s="427"/>
      <c r="G2465" s="423" t="s">
        <v>15072</v>
      </c>
      <c r="H2465" s="467" t="s">
        <v>8559</v>
      </c>
      <c r="I2465" s="427">
        <v>60</v>
      </c>
      <c r="J2465" s="423">
        <v>46</v>
      </c>
      <c r="K2465" s="423">
        <v>34</v>
      </c>
      <c r="L2465" s="447">
        <v>0.30434782608695699</v>
      </c>
      <c r="M2465" s="427">
        <v>45</v>
      </c>
      <c r="N2465" s="423">
        <v>53</v>
      </c>
      <c r="O2465" s="423">
        <v>23</v>
      </c>
      <c r="P2465" s="447">
        <v>-0.15094339622641501</v>
      </c>
    </row>
    <row r="2466" spans="1:16" s="63" customFormat="1" ht="12" x14ac:dyDescent="0.2">
      <c r="A2466" s="427" t="s">
        <v>9682</v>
      </c>
      <c r="B2466" s="423" t="s">
        <v>9622</v>
      </c>
      <c r="C2466" s="423" t="s">
        <v>249</v>
      </c>
      <c r="D2466" s="423" t="s">
        <v>18971</v>
      </c>
      <c r="E2466" s="427" t="s">
        <v>9681</v>
      </c>
      <c r="F2466" s="427"/>
      <c r="G2466" s="423" t="s">
        <v>19617</v>
      </c>
      <c r="H2466" s="467" t="s">
        <v>8559</v>
      </c>
      <c r="I2466" s="427">
        <v>40</v>
      </c>
      <c r="J2466" s="423">
        <v>31</v>
      </c>
      <c r="K2466" s="423">
        <v>30</v>
      </c>
      <c r="L2466" s="447">
        <v>0.29032258064516098</v>
      </c>
      <c r="M2466" s="427">
        <v>397</v>
      </c>
      <c r="N2466" s="423">
        <v>383</v>
      </c>
      <c r="O2466" s="423">
        <v>288</v>
      </c>
      <c r="P2466" s="447">
        <v>3.6553524804177499E-2</v>
      </c>
    </row>
    <row r="2467" spans="1:16" s="63" customFormat="1" ht="12" x14ac:dyDescent="0.2">
      <c r="A2467" s="427" t="s">
        <v>9680</v>
      </c>
      <c r="B2467" s="423" t="s">
        <v>9631</v>
      </c>
      <c r="C2467" s="423" t="s">
        <v>255</v>
      </c>
      <c r="D2467" s="423" t="s">
        <v>18972</v>
      </c>
      <c r="E2467" s="427" t="s">
        <v>9679</v>
      </c>
      <c r="F2467" s="427"/>
      <c r="G2467" s="423" t="s">
        <v>18973</v>
      </c>
      <c r="H2467" s="467" t="s">
        <v>8559</v>
      </c>
      <c r="I2467" s="427">
        <v>82</v>
      </c>
      <c r="J2467" s="423">
        <v>85</v>
      </c>
      <c r="K2467" s="423">
        <v>47</v>
      </c>
      <c r="L2467" s="447">
        <v>-3.5294117647058802E-2</v>
      </c>
      <c r="M2467" s="427">
        <v>7</v>
      </c>
      <c r="N2467" s="423">
        <v>0</v>
      </c>
      <c r="O2467" s="423">
        <v>6</v>
      </c>
      <c r="P2467" s="447">
        <v>0</v>
      </c>
    </row>
    <row r="2468" spans="1:16" s="63" customFormat="1" ht="12" x14ac:dyDescent="0.2">
      <c r="A2468" s="427" t="s">
        <v>13434</v>
      </c>
      <c r="B2468" s="423" t="s">
        <v>9542</v>
      </c>
      <c r="C2468" s="423" t="s">
        <v>250</v>
      </c>
      <c r="D2468" s="423" t="s">
        <v>18974</v>
      </c>
      <c r="E2468" s="427" t="s">
        <v>13433</v>
      </c>
      <c r="F2468" s="427"/>
      <c r="G2468" s="423" t="s">
        <v>17131</v>
      </c>
      <c r="H2468" s="467" t="s">
        <v>8559</v>
      </c>
      <c r="I2468" s="427">
        <v>148</v>
      </c>
      <c r="J2468" s="423">
        <v>92</v>
      </c>
      <c r="K2468" s="423">
        <v>123</v>
      </c>
      <c r="L2468" s="447">
        <v>0.60869565217391297</v>
      </c>
      <c r="M2468" s="427">
        <v>69</v>
      </c>
      <c r="N2468" s="423">
        <v>50</v>
      </c>
      <c r="O2468" s="423">
        <v>40</v>
      </c>
      <c r="P2468" s="447">
        <v>0.38</v>
      </c>
    </row>
    <row r="2469" spans="1:16" s="63" customFormat="1" ht="12" x14ac:dyDescent="0.2">
      <c r="A2469" s="427" t="s">
        <v>9678</v>
      </c>
      <c r="B2469" s="423" t="s">
        <v>9677</v>
      </c>
      <c r="C2469" s="423" t="s">
        <v>253</v>
      </c>
      <c r="D2469" s="423" t="s">
        <v>19880</v>
      </c>
      <c r="E2469" s="427" t="s">
        <v>9676</v>
      </c>
      <c r="F2469" s="427"/>
      <c r="G2469" s="423" t="s">
        <v>19881</v>
      </c>
      <c r="H2469" s="467" t="s">
        <v>8559</v>
      </c>
      <c r="I2469" s="427">
        <v>4</v>
      </c>
      <c r="J2469" s="423">
        <v>15</v>
      </c>
      <c r="K2469" s="423">
        <v>7</v>
      </c>
      <c r="L2469" s="447">
        <v>-0.73333333333333295</v>
      </c>
      <c r="M2469" s="427">
        <v>199</v>
      </c>
      <c r="N2469" s="423">
        <v>130</v>
      </c>
      <c r="O2469" s="423">
        <v>154</v>
      </c>
      <c r="P2469" s="447">
        <v>0.53076923076923099</v>
      </c>
    </row>
    <row r="2470" spans="1:16" s="63" customFormat="1" ht="12" x14ac:dyDescent="0.2">
      <c r="A2470" s="427" t="s">
        <v>9675</v>
      </c>
      <c r="B2470" s="423" t="s">
        <v>9674</v>
      </c>
      <c r="C2470" s="423" t="s">
        <v>371</v>
      </c>
      <c r="D2470" s="423" t="s">
        <v>20056</v>
      </c>
      <c r="E2470" s="427" t="s">
        <v>9673</v>
      </c>
      <c r="F2470" s="427"/>
      <c r="G2470" s="423" t="s">
        <v>20057</v>
      </c>
      <c r="H2470" s="467" t="s">
        <v>8559</v>
      </c>
      <c r="I2470" s="427">
        <v>31</v>
      </c>
      <c r="J2470" s="423">
        <v>6</v>
      </c>
      <c r="K2470" s="423">
        <v>0</v>
      </c>
      <c r="L2470" s="447">
        <v>4.1666666666666696</v>
      </c>
      <c r="M2470" s="427">
        <v>754</v>
      </c>
      <c r="N2470" s="423">
        <v>566</v>
      </c>
      <c r="O2470" s="423">
        <v>344</v>
      </c>
      <c r="P2470" s="447">
        <v>0.33215547703180198</v>
      </c>
    </row>
    <row r="2471" spans="1:16" s="63" customFormat="1" ht="12" x14ac:dyDescent="0.2">
      <c r="A2471" s="427" t="s">
        <v>9672</v>
      </c>
      <c r="B2471" s="423" t="s">
        <v>9671</v>
      </c>
      <c r="C2471" s="423" t="s">
        <v>252</v>
      </c>
      <c r="D2471" s="423" t="s">
        <v>18975</v>
      </c>
      <c r="E2471" s="427" t="s">
        <v>9670</v>
      </c>
      <c r="F2471" s="427"/>
      <c r="G2471" s="423" t="s">
        <v>18436</v>
      </c>
      <c r="H2471" s="467" t="s">
        <v>8559</v>
      </c>
      <c r="I2471" s="427">
        <v>81</v>
      </c>
      <c r="J2471" s="423">
        <v>24</v>
      </c>
      <c r="K2471" s="423">
        <v>37</v>
      </c>
      <c r="L2471" s="447">
        <v>2.375</v>
      </c>
      <c r="M2471" s="427">
        <v>137</v>
      </c>
      <c r="N2471" s="423">
        <v>127</v>
      </c>
      <c r="O2471" s="423">
        <v>78</v>
      </c>
      <c r="P2471" s="447">
        <v>7.8740157480315001E-2</v>
      </c>
    </row>
    <row r="2472" spans="1:16" s="63" customFormat="1" ht="12" x14ac:dyDescent="0.2">
      <c r="A2472" s="427" t="s">
        <v>9669</v>
      </c>
      <c r="B2472" s="423" t="s">
        <v>9343</v>
      </c>
      <c r="C2472" s="423" t="s">
        <v>252</v>
      </c>
      <c r="D2472" s="423" t="s">
        <v>17670</v>
      </c>
      <c r="E2472" s="427" t="s">
        <v>9668</v>
      </c>
      <c r="F2472" s="427"/>
      <c r="G2472" s="423" t="s">
        <v>19221</v>
      </c>
      <c r="H2472" s="467" t="s">
        <v>8559</v>
      </c>
      <c r="I2472" s="427">
        <v>56</v>
      </c>
      <c r="J2472" s="423">
        <v>73</v>
      </c>
      <c r="K2472" s="423">
        <v>28</v>
      </c>
      <c r="L2472" s="447">
        <v>-0.232876712328767</v>
      </c>
      <c r="M2472" s="427">
        <v>106</v>
      </c>
      <c r="N2472" s="423">
        <v>116</v>
      </c>
      <c r="O2472" s="423">
        <v>50</v>
      </c>
      <c r="P2472" s="447">
        <v>-8.6206896551724102E-2</v>
      </c>
    </row>
    <row r="2473" spans="1:16" s="63" customFormat="1" ht="12" x14ac:dyDescent="0.2">
      <c r="A2473" s="427" t="s">
        <v>13003</v>
      </c>
      <c r="B2473" s="423" t="s">
        <v>13002</v>
      </c>
      <c r="C2473" s="423" t="s">
        <v>263</v>
      </c>
      <c r="D2473" s="423" t="s">
        <v>21931</v>
      </c>
      <c r="E2473" s="427" t="s">
        <v>13001</v>
      </c>
      <c r="F2473" s="427"/>
      <c r="G2473" s="423" t="s">
        <v>18151</v>
      </c>
      <c r="H2473" s="467" t="s">
        <v>8559</v>
      </c>
      <c r="I2473" s="427">
        <v>119</v>
      </c>
      <c r="J2473" s="423">
        <v>56</v>
      </c>
      <c r="K2473" s="423">
        <v>45</v>
      </c>
      <c r="L2473" s="447">
        <v>1.125</v>
      </c>
      <c r="M2473" s="427">
        <v>19</v>
      </c>
      <c r="N2473" s="423">
        <v>33</v>
      </c>
      <c r="O2473" s="423">
        <v>29</v>
      </c>
      <c r="P2473" s="447">
        <v>-0.42424242424242398</v>
      </c>
    </row>
    <row r="2474" spans="1:16" s="63" customFormat="1" ht="12" x14ac:dyDescent="0.2">
      <c r="A2474" s="427" t="s">
        <v>9667</v>
      </c>
      <c r="B2474" s="423" t="s">
        <v>9565</v>
      </c>
      <c r="C2474" s="423" t="s">
        <v>371</v>
      </c>
      <c r="D2474" s="423" t="s">
        <v>17176</v>
      </c>
      <c r="E2474" s="427" t="s">
        <v>9666</v>
      </c>
      <c r="F2474" s="427"/>
      <c r="G2474" s="423" t="s">
        <v>19492</v>
      </c>
      <c r="H2474" s="467" t="s">
        <v>8559</v>
      </c>
      <c r="I2474" s="427">
        <v>0</v>
      </c>
      <c r="J2474" s="423">
        <v>3</v>
      </c>
      <c r="K2474" s="423">
        <v>0</v>
      </c>
      <c r="L2474" s="447">
        <v>-1</v>
      </c>
      <c r="M2474" s="427">
        <v>256</v>
      </c>
      <c r="N2474" s="423">
        <v>249</v>
      </c>
      <c r="O2474" s="423">
        <v>231</v>
      </c>
      <c r="P2474" s="447">
        <v>2.81124497991967E-2</v>
      </c>
    </row>
    <row r="2475" spans="1:16" s="63" customFormat="1" ht="12" x14ac:dyDescent="0.2">
      <c r="A2475" s="427" t="s">
        <v>9665</v>
      </c>
      <c r="B2475" s="423" t="s">
        <v>9006</v>
      </c>
      <c r="C2475" s="423" t="s">
        <v>253</v>
      </c>
      <c r="D2475" s="423"/>
      <c r="E2475" s="427" t="s">
        <v>9664</v>
      </c>
      <c r="F2475" s="427"/>
      <c r="G2475" s="423"/>
      <c r="H2475" s="467" t="s">
        <v>8396</v>
      </c>
      <c r="I2475" s="427">
        <v>0</v>
      </c>
      <c r="J2475" s="423">
        <v>0</v>
      </c>
      <c r="K2475" s="423">
        <v>0</v>
      </c>
      <c r="L2475" s="447">
        <v>0</v>
      </c>
      <c r="M2475" s="427">
        <v>0</v>
      </c>
      <c r="N2475" s="423">
        <v>0</v>
      </c>
      <c r="O2475" s="423">
        <v>0</v>
      </c>
      <c r="P2475" s="447">
        <v>0</v>
      </c>
    </row>
    <row r="2476" spans="1:16" s="63" customFormat="1" ht="12" x14ac:dyDescent="0.2">
      <c r="A2476" s="427" t="s">
        <v>9663</v>
      </c>
      <c r="B2476" s="423" t="s">
        <v>9629</v>
      </c>
      <c r="C2476" s="423" t="s">
        <v>371</v>
      </c>
      <c r="D2476" s="423" t="s">
        <v>18437</v>
      </c>
      <c r="E2476" s="427" t="s">
        <v>9662</v>
      </c>
      <c r="F2476" s="427"/>
      <c r="G2476" s="423" t="s">
        <v>19618</v>
      </c>
      <c r="H2476" s="467" t="s">
        <v>8559</v>
      </c>
      <c r="I2476" s="427">
        <v>3</v>
      </c>
      <c r="J2476" s="423">
        <v>3</v>
      </c>
      <c r="K2476" s="423">
        <v>6</v>
      </c>
      <c r="L2476" s="447">
        <v>0</v>
      </c>
      <c r="M2476" s="427">
        <v>578</v>
      </c>
      <c r="N2476" s="423">
        <v>502</v>
      </c>
      <c r="O2476" s="423">
        <v>398</v>
      </c>
      <c r="P2476" s="447">
        <v>0.151394422310757</v>
      </c>
    </row>
    <row r="2477" spans="1:16" s="63" customFormat="1" ht="12" x14ac:dyDescent="0.2">
      <c r="A2477" s="427" t="s">
        <v>9661</v>
      </c>
      <c r="B2477" s="423" t="s">
        <v>9660</v>
      </c>
      <c r="C2477" s="423" t="s">
        <v>257</v>
      </c>
      <c r="D2477" s="423" t="s">
        <v>17671</v>
      </c>
      <c r="E2477" s="427" t="s">
        <v>9659</v>
      </c>
      <c r="F2477" s="427"/>
      <c r="G2477" s="423" t="s">
        <v>18423</v>
      </c>
      <c r="H2477" s="467" t="s">
        <v>8559</v>
      </c>
      <c r="I2477" s="427">
        <v>4</v>
      </c>
      <c r="J2477" s="423">
        <v>1</v>
      </c>
      <c r="K2477" s="423">
        <v>0</v>
      </c>
      <c r="L2477" s="447">
        <v>3</v>
      </c>
      <c r="M2477" s="427">
        <v>153</v>
      </c>
      <c r="N2477" s="423">
        <v>152</v>
      </c>
      <c r="O2477" s="423">
        <v>125</v>
      </c>
      <c r="P2477" s="447">
        <v>6.5789473684210202E-3</v>
      </c>
    </row>
    <row r="2478" spans="1:16" s="63" customFormat="1" ht="12" x14ac:dyDescent="0.2">
      <c r="A2478" s="427" t="s">
        <v>13542</v>
      </c>
      <c r="B2478" s="423" t="s">
        <v>9576</v>
      </c>
      <c r="C2478" s="423" t="s">
        <v>251</v>
      </c>
      <c r="D2478" s="423" t="s">
        <v>21352</v>
      </c>
      <c r="E2478" s="427" t="s">
        <v>13541</v>
      </c>
      <c r="F2478" s="427"/>
      <c r="G2478" s="423" t="s">
        <v>18240</v>
      </c>
      <c r="H2478" s="467" t="s">
        <v>8559</v>
      </c>
      <c r="I2478" s="427">
        <v>207</v>
      </c>
      <c r="J2478" s="423">
        <v>58</v>
      </c>
      <c r="K2478" s="423">
        <v>8</v>
      </c>
      <c r="L2478" s="447">
        <v>2.5689655172413799</v>
      </c>
      <c r="M2478" s="427">
        <v>183</v>
      </c>
      <c r="N2478" s="423">
        <v>92</v>
      </c>
      <c r="O2478" s="423">
        <v>28</v>
      </c>
      <c r="P2478" s="447">
        <v>0.98913043478260898</v>
      </c>
    </row>
    <row r="2479" spans="1:16" s="63" customFormat="1" ht="12" x14ac:dyDescent="0.2">
      <c r="A2479" s="427" t="s">
        <v>9658</v>
      </c>
      <c r="B2479" s="423" t="s">
        <v>9519</v>
      </c>
      <c r="C2479" s="423" t="s">
        <v>253</v>
      </c>
      <c r="D2479" s="423" t="s">
        <v>8447</v>
      </c>
      <c r="E2479" s="427" t="s">
        <v>9657</v>
      </c>
      <c r="F2479" s="427"/>
      <c r="G2479" s="423" t="s">
        <v>200</v>
      </c>
      <c r="H2479" s="467" t="s">
        <v>8559</v>
      </c>
      <c r="I2479" s="427">
        <v>0</v>
      </c>
      <c r="J2479" s="423">
        <v>0</v>
      </c>
      <c r="K2479" s="423">
        <v>0</v>
      </c>
      <c r="L2479" s="447">
        <v>0</v>
      </c>
      <c r="M2479" s="427">
        <v>2</v>
      </c>
      <c r="N2479" s="423">
        <v>4</v>
      </c>
      <c r="O2479" s="423">
        <v>16</v>
      </c>
      <c r="P2479" s="447">
        <v>-0.5</v>
      </c>
    </row>
    <row r="2480" spans="1:16" s="63" customFormat="1" ht="12" x14ac:dyDescent="0.2">
      <c r="A2480" s="427" t="s">
        <v>9656</v>
      </c>
      <c r="B2480" s="423" t="s">
        <v>9343</v>
      </c>
      <c r="C2480" s="423" t="s">
        <v>252</v>
      </c>
      <c r="D2480" s="423" t="s">
        <v>8741</v>
      </c>
      <c r="E2480" s="427" t="s">
        <v>9655</v>
      </c>
      <c r="F2480" s="427"/>
      <c r="G2480" s="423" t="s">
        <v>213</v>
      </c>
      <c r="H2480" s="467" t="s">
        <v>8559</v>
      </c>
      <c r="I2480" s="427">
        <v>107</v>
      </c>
      <c r="J2480" s="423">
        <v>113</v>
      </c>
      <c r="K2480" s="423">
        <v>85</v>
      </c>
      <c r="L2480" s="447">
        <v>-5.30973451327433E-2</v>
      </c>
      <c r="M2480" s="427">
        <v>103</v>
      </c>
      <c r="N2480" s="423">
        <v>76</v>
      </c>
      <c r="O2480" s="423">
        <v>46</v>
      </c>
      <c r="P2480" s="447">
        <v>0.355263157894737</v>
      </c>
    </row>
    <row r="2481" spans="1:16" s="63" customFormat="1" ht="12" x14ac:dyDescent="0.2">
      <c r="A2481" s="427" t="s">
        <v>9654</v>
      </c>
      <c r="B2481" s="423" t="s">
        <v>9629</v>
      </c>
      <c r="C2481" s="423" t="s">
        <v>371</v>
      </c>
      <c r="D2481" s="423" t="s">
        <v>18976</v>
      </c>
      <c r="E2481" s="427" t="s">
        <v>9652</v>
      </c>
      <c r="F2481" s="427"/>
      <c r="G2481" s="423" t="s">
        <v>19619</v>
      </c>
      <c r="H2481" s="467" t="s">
        <v>8559</v>
      </c>
      <c r="I2481" s="427">
        <v>0</v>
      </c>
      <c r="J2481" s="423">
        <v>0</v>
      </c>
      <c r="K2481" s="423">
        <v>0</v>
      </c>
      <c r="L2481" s="447">
        <v>0</v>
      </c>
      <c r="M2481" s="427">
        <v>255</v>
      </c>
      <c r="N2481" s="423">
        <v>229</v>
      </c>
      <c r="O2481" s="423">
        <v>217</v>
      </c>
      <c r="P2481" s="447">
        <v>0.11353711790392999</v>
      </c>
    </row>
    <row r="2482" spans="1:16" s="63" customFormat="1" ht="12" x14ac:dyDescent="0.2">
      <c r="A2482" s="427" t="s">
        <v>9651</v>
      </c>
      <c r="B2482" s="423" t="s">
        <v>9650</v>
      </c>
      <c r="C2482" s="423" t="s">
        <v>254</v>
      </c>
      <c r="D2482" s="423" t="s">
        <v>17039</v>
      </c>
      <c r="E2482" s="427" t="s">
        <v>9649</v>
      </c>
      <c r="F2482" s="427"/>
      <c r="G2482" s="423" t="s">
        <v>201</v>
      </c>
      <c r="H2482" s="467" t="s">
        <v>8389</v>
      </c>
      <c r="I2482" s="427">
        <v>0</v>
      </c>
      <c r="J2482" s="423">
        <v>0</v>
      </c>
      <c r="K2482" s="423">
        <v>0</v>
      </c>
      <c r="L2482" s="447">
        <v>0</v>
      </c>
      <c r="M2482" s="427">
        <v>0</v>
      </c>
      <c r="N2482" s="423">
        <v>0</v>
      </c>
      <c r="O2482" s="423">
        <v>0</v>
      </c>
      <c r="P2482" s="447">
        <v>0</v>
      </c>
    </row>
    <row r="2483" spans="1:16" s="63" customFormat="1" ht="12" x14ac:dyDescent="0.2">
      <c r="A2483" s="427" t="s">
        <v>9648</v>
      </c>
      <c r="B2483" s="423" t="s">
        <v>9636</v>
      </c>
      <c r="C2483" s="423" t="s">
        <v>254</v>
      </c>
      <c r="D2483" s="423" t="s">
        <v>17043</v>
      </c>
      <c r="E2483" s="427" t="s">
        <v>9647</v>
      </c>
      <c r="F2483" s="427"/>
      <c r="G2483" s="423" t="s">
        <v>9068</v>
      </c>
      <c r="H2483" s="467" t="s">
        <v>8396</v>
      </c>
      <c r="I2483" s="427">
        <v>0</v>
      </c>
      <c r="J2483" s="423">
        <v>0</v>
      </c>
      <c r="K2483" s="423">
        <v>0</v>
      </c>
      <c r="L2483" s="447">
        <v>0</v>
      </c>
      <c r="M2483" s="427">
        <v>9</v>
      </c>
      <c r="N2483" s="423">
        <v>9</v>
      </c>
      <c r="O2483" s="423">
        <v>8</v>
      </c>
      <c r="P2483" s="447">
        <v>0</v>
      </c>
    </row>
    <row r="2484" spans="1:16" s="63" customFormat="1" ht="12" x14ac:dyDescent="0.2">
      <c r="A2484" s="427" t="s">
        <v>9646</v>
      </c>
      <c r="B2484" s="423" t="s">
        <v>9645</v>
      </c>
      <c r="C2484" s="423" t="s">
        <v>371</v>
      </c>
      <c r="D2484" s="423" t="s">
        <v>18977</v>
      </c>
      <c r="E2484" s="427" t="s">
        <v>9644</v>
      </c>
      <c r="F2484" s="427"/>
      <c r="G2484" s="423" t="s">
        <v>19620</v>
      </c>
      <c r="H2484" s="467" t="s">
        <v>8559</v>
      </c>
      <c r="I2484" s="427">
        <v>46</v>
      </c>
      <c r="J2484" s="423">
        <v>86</v>
      </c>
      <c r="K2484" s="423">
        <v>31</v>
      </c>
      <c r="L2484" s="447">
        <v>-0.46511627906976799</v>
      </c>
      <c r="M2484" s="427">
        <v>47</v>
      </c>
      <c r="N2484" s="423">
        <v>59</v>
      </c>
      <c r="O2484" s="423">
        <v>36</v>
      </c>
      <c r="P2484" s="447">
        <v>-0.20338983050847501</v>
      </c>
    </row>
    <row r="2485" spans="1:16" s="63" customFormat="1" ht="12" x14ac:dyDescent="0.2">
      <c r="A2485" s="427" t="s">
        <v>9643</v>
      </c>
      <c r="B2485" s="423" t="s">
        <v>9629</v>
      </c>
      <c r="C2485" s="423" t="s">
        <v>371</v>
      </c>
      <c r="D2485" s="423"/>
      <c r="E2485" s="427" t="s">
        <v>9642</v>
      </c>
      <c r="F2485" s="427"/>
      <c r="G2485" s="423"/>
      <c r="H2485" s="467" t="s">
        <v>8396</v>
      </c>
      <c r="I2485" s="427">
        <v>0</v>
      </c>
      <c r="J2485" s="423">
        <v>0</v>
      </c>
      <c r="K2485" s="423">
        <v>0</v>
      </c>
      <c r="L2485" s="447">
        <v>0</v>
      </c>
      <c r="M2485" s="427">
        <v>0</v>
      </c>
      <c r="N2485" s="423">
        <v>0</v>
      </c>
      <c r="O2485" s="423">
        <v>0</v>
      </c>
      <c r="P2485" s="447">
        <v>0</v>
      </c>
    </row>
    <row r="2486" spans="1:16" s="63" customFormat="1" ht="12" x14ac:dyDescent="0.2">
      <c r="A2486" s="427" t="s">
        <v>9641</v>
      </c>
      <c r="B2486" s="423" t="s">
        <v>9611</v>
      </c>
      <c r="C2486" s="423" t="s">
        <v>371</v>
      </c>
      <c r="D2486" s="423"/>
      <c r="E2486" s="427"/>
      <c r="F2486" s="427" t="s">
        <v>9640</v>
      </c>
      <c r="G2486" s="423"/>
      <c r="H2486" s="467" t="s">
        <v>8396</v>
      </c>
      <c r="I2486" s="427">
        <v>0</v>
      </c>
      <c r="J2486" s="423">
        <v>0</v>
      </c>
      <c r="K2486" s="423">
        <v>0</v>
      </c>
      <c r="L2486" s="447">
        <v>0</v>
      </c>
      <c r="M2486" s="427">
        <v>0</v>
      </c>
      <c r="N2486" s="423">
        <v>0</v>
      </c>
      <c r="O2486" s="423">
        <v>0</v>
      </c>
      <c r="P2486" s="447">
        <v>0</v>
      </c>
    </row>
    <row r="2487" spans="1:16" s="63" customFormat="1" ht="12" x14ac:dyDescent="0.2">
      <c r="A2487" s="427" t="s">
        <v>9639</v>
      </c>
      <c r="B2487" s="423" t="s">
        <v>9598</v>
      </c>
      <c r="C2487" s="423" t="s">
        <v>253</v>
      </c>
      <c r="D2487" s="423" t="s">
        <v>8788</v>
      </c>
      <c r="E2487" s="427" t="s">
        <v>9638</v>
      </c>
      <c r="F2487" s="427"/>
      <c r="G2487" s="423" t="s">
        <v>223</v>
      </c>
      <c r="H2487" s="467" t="s">
        <v>8559</v>
      </c>
      <c r="I2487" s="427">
        <v>318</v>
      </c>
      <c r="J2487" s="423">
        <v>178</v>
      </c>
      <c r="K2487" s="423">
        <v>335</v>
      </c>
      <c r="L2487" s="447">
        <v>0.78651685393258397</v>
      </c>
      <c r="M2487" s="427">
        <v>27</v>
      </c>
      <c r="N2487" s="423">
        <v>26</v>
      </c>
      <c r="O2487" s="423">
        <v>4</v>
      </c>
      <c r="P2487" s="447">
        <v>3.8461538461538498E-2</v>
      </c>
    </row>
    <row r="2488" spans="1:16" s="63" customFormat="1" ht="12" x14ac:dyDescent="0.2">
      <c r="A2488" s="427" t="s">
        <v>9637</v>
      </c>
      <c r="B2488" s="423" t="s">
        <v>9636</v>
      </c>
      <c r="C2488" s="423" t="s">
        <v>254</v>
      </c>
      <c r="D2488" s="423" t="s">
        <v>17813</v>
      </c>
      <c r="E2488" s="427" t="s">
        <v>9635</v>
      </c>
      <c r="F2488" s="427"/>
      <c r="G2488" s="423" t="s">
        <v>270</v>
      </c>
      <c r="H2488" s="467" t="s">
        <v>8776</v>
      </c>
      <c r="I2488" s="427">
        <v>0</v>
      </c>
      <c r="J2488" s="423">
        <v>0</v>
      </c>
      <c r="K2488" s="423">
        <v>0</v>
      </c>
      <c r="L2488" s="447">
        <v>0</v>
      </c>
      <c r="M2488" s="427">
        <v>5</v>
      </c>
      <c r="N2488" s="423">
        <v>9</v>
      </c>
      <c r="O2488" s="423">
        <v>4</v>
      </c>
      <c r="P2488" s="447">
        <v>-0.44444444444444398</v>
      </c>
    </row>
    <row r="2489" spans="1:16" s="63" customFormat="1" ht="12" x14ac:dyDescent="0.2">
      <c r="A2489" s="427" t="s">
        <v>9634</v>
      </c>
      <c r="B2489" s="423" t="s">
        <v>9633</v>
      </c>
      <c r="C2489" s="423" t="s">
        <v>14925</v>
      </c>
      <c r="D2489" s="423" t="s">
        <v>18978</v>
      </c>
      <c r="E2489" s="427" t="s">
        <v>9632</v>
      </c>
      <c r="F2489" s="427"/>
      <c r="G2489" s="423" t="s">
        <v>19285</v>
      </c>
      <c r="H2489" s="467" t="s">
        <v>8559</v>
      </c>
      <c r="I2489" s="427">
        <v>488</v>
      </c>
      <c r="J2489" s="423">
        <v>217</v>
      </c>
      <c r="K2489" s="423">
        <v>222</v>
      </c>
      <c r="L2489" s="447">
        <v>1.24884792626728</v>
      </c>
      <c r="M2489" s="427">
        <v>966</v>
      </c>
      <c r="N2489" s="423">
        <v>866</v>
      </c>
      <c r="O2489" s="423">
        <v>629</v>
      </c>
      <c r="P2489" s="447">
        <v>0.115473441108545</v>
      </c>
    </row>
    <row r="2490" spans="1:16" s="63" customFormat="1" ht="12" x14ac:dyDescent="0.2">
      <c r="A2490" s="427" t="s">
        <v>9630</v>
      </c>
      <c r="B2490" s="423" t="s">
        <v>9629</v>
      </c>
      <c r="C2490" s="423" t="s">
        <v>371</v>
      </c>
      <c r="D2490" s="423" t="s">
        <v>20259</v>
      </c>
      <c r="E2490" s="427" t="s">
        <v>9628</v>
      </c>
      <c r="F2490" s="427"/>
      <c r="G2490" s="423" t="s">
        <v>200</v>
      </c>
      <c r="H2490" s="467" t="s">
        <v>8559</v>
      </c>
      <c r="I2490" s="427">
        <v>0</v>
      </c>
      <c r="J2490" s="423">
        <v>1</v>
      </c>
      <c r="K2490" s="423">
        <v>1</v>
      </c>
      <c r="L2490" s="447">
        <v>-1</v>
      </c>
      <c r="M2490" s="427">
        <v>0</v>
      </c>
      <c r="N2490" s="423">
        <v>1</v>
      </c>
      <c r="O2490" s="423">
        <v>1</v>
      </c>
      <c r="P2490" s="447">
        <v>-1</v>
      </c>
    </row>
    <row r="2491" spans="1:16" s="63" customFormat="1" ht="12" x14ac:dyDescent="0.2">
      <c r="A2491" s="427" t="s">
        <v>9627</v>
      </c>
      <c r="B2491" s="423" t="s">
        <v>9585</v>
      </c>
      <c r="C2491" s="423" t="s">
        <v>252</v>
      </c>
      <c r="D2491" s="423" t="s">
        <v>17793</v>
      </c>
      <c r="E2491" s="427" t="s">
        <v>9626</v>
      </c>
      <c r="F2491" s="427"/>
      <c r="G2491" s="423" t="s">
        <v>18164</v>
      </c>
      <c r="H2491" s="467" t="s">
        <v>8559</v>
      </c>
      <c r="I2491" s="427">
        <v>297</v>
      </c>
      <c r="J2491" s="423">
        <v>287</v>
      </c>
      <c r="K2491" s="423">
        <v>145</v>
      </c>
      <c r="L2491" s="447">
        <v>3.48432055749128E-2</v>
      </c>
      <c r="M2491" s="427">
        <v>157</v>
      </c>
      <c r="N2491" s="423">
        <v>204</v>
      </c>
      <c r="O2491" s="423">
        <v>118</v>
      </c>
      <c r="P2491" s="447">
        <v>-0.230392156862745</v>
      </c>
    </row>
    <row r="2492" spans="1:16" s="63" customFormat="1" ht="12" x14ac:dyDescent="0.2">
      <c r="A2492" s="427" t="s">
        <v>9625</v>
      </c>
      <c r="B2492" s="423" t="s">
        <v>9517</v>
      </c>
      <c r="C2492" s="423" t="s">
        <v>250</v>
      </c>
      <c r="D2492" s="423" t="s">
        <v>17279</v>
      </c>
      <c r="E2492" s="427" t="s">
        <v>9624</v>
      </c>
      <c r="F2492" s="427"/>
      <c r="G2492" s="423" t="s">
        <v>19407</v>
      </c>
      <c r="H2492" s="467" t="s">
        <v>8559</v>
      </c>
      <c r="I2492" s="427">
        <v>2</v>
      </c>
      <c r="J2492" s="423">
        <v>2</v>
      </c>
      <c r="K2492" s="423">
        <v>8</v>
      </c>
      <c r="L2492" s="447">
        <v>0</v>
      </c>
      <c r="M2492" s="427">
        <v>242</v>
      </c>
      <c r="N2492" s="423">
        <v>231</v>
      </c>
      <c r="O2492" s="423">
        <v>212</v>
      </c>
      <c r="P2492" s="447">
        <v>4.76190476190477E-2</v>
      </c>
    </row>
    <row r="2493" spans="1:16" s="63" customFormat="1" ht="12" x14ac:dyDescent="0.2">
      <c r="A2493" s="427" t="s">
        <v>9623</v>
      </c>
      <c r="B2493" s="423" t="s">
        <v>9622</v>
      </c>
      <c r="C2493" s="423" t="s">
        <v>249</v>
      </c>
      <c r="D2493" s="423" t="s">
        <v>21932</v>
      </c>
      <c r="E2493" s="427" t="s">
        <v>9621</v>
      </c>
      <c r="F2493" s="427"/>
      <c r="G2493" s="423" t="s">
        <v>19196</v>
      </c>
      <c r="H2493" s="467" t="s">
        <v>8559</v>
      </c>
      <c r="I2493" s="427">
        <v>358</v>
      </c>
      <c r="J2493" s="423">
        <v>303</v>
      </c>
      <c r="K2493" s="423">
        <v>181</v>
      </c>
      <c r="L2493" s="447">
        <v>0.18151815181518199</v>
      </c>
      <c r="M2493" s="427">
        <v>678</v>
      </c>
      <c r="N2493" s="423">
        <v>611</v>
      </c>
      <c r="O2493" s="423">
        <v>421</v>
      </c>
      <c r="P2493" s="447">
        <v>0.10965630114566299</v>
      </c>
    </row>
    <row r="2494" spans="1:16" s="63" customFormat="1" ht="12" x14ac:dyDescent="0.2">
      <c r="A2494" s="427" t="s">
        <v>9620</v>
      </c>
      <c r="B2494" s="423" t="s">
        <v>9516</v>
      </c>
      <c r="C2494" s="423" t="s">
        <v>252</v>
      </c>
      <c r="D2494" s="423" t="s">
        <v>17278</v>
      </c>
      <c r="E2494" s="427" t="s">
        <v>9619</v>
      </c>
      <c r="F2494" s="427"/>
      <c r="G2494" s="423" t="s">
        <v>19571</v>
      </c>
      <c r="H2494" s="467" t="s">
        <v>8559</v>
      </c>
      <c r="I2494" s="427">
        <v>13</v>
      </c>
      <c r="J2494" s="423">
        <v>34</v>
      </c>
      <c r="K2494" s="423">
        <v>7</v>
      </c>
      <c r="L2494" s="447">
        <v>-0.61764705882352899</v>
      </c>
      <c r="M2494" s="427">
        <v>2345</v>
      </c>
      <c r="N2494" s="423">
        <v>1940</v>
      </c>
      <c r="O2494" s="423">
        <v>1541</v>
      </c>
      <c r="P2494" s="447">
        <v>0.20876288659793801</v>
      </c>
    </row>
    <row r="2495" spans="1:16" s="63" customFormat="1" ht="12" x14ac:dyDescent="0.2">
      <c r="A2495" s="427" t="s">
        <v>9618</v>
      </c>
      <c r="B2495" s="423" t="s">
        <v>9601</v>
      </c>
      <c r="C2495" s="423" t="s">
        <v>371</v>
      </c>
      <c r="D2495" s="423" t="s">
        <v>18681</v>
      </c>
      <c r="E2495" s="427" t="s">
        <v>9617</v>
      </c>
      <c r="F2495" s="427"/>
      <c r="G2495" s="423" t="s">
        <v>9183</v>
      </c>
      <c r="H2495" s="467" t="s">
        <v>8559</v>
      </c>
      <c r="I2495" s="427">
        <v>25</v>
      </c>
      <c r="J2495" s="423">
        <v>21</v>
      </c>
      <c r="K2495" s="423">
        <v>32</v>
      </c>
      <c r="L2495" s="447">
        <v>0.19047619047618999</v>
      </c>
      <c r="M2495" s="427">
        <v>28</v>
      </c>
      <c r="N2495" s="423">
        <v>21</v>
      </c>
      <c r="O2495" s="423">
        <v>15</v>
      </c>
      <c r="P2495" s="447">
        <v>0.33333333333333298</v>
      </c>
    </row>
    <row r="2496" spans="1:16" s="63" customFormat="1" ht="12" x14ac:dyDescent="0.2">
      <c r="A2496" s="427" t="s">
        <v>9616</v>
      </c>
      <c r="B2496" s="423" t="s">
        <v>9590</v>
      </c>
      <c r="C2496" s="423" t="s">
        <v>257</v>
      </c>
      <c r="D2496" s="423" t="s">
        <v>20463</v>
      </c>
      <c r="E2496" s="427" t="s">
        <v>9615</v>
      </c>
      <c r="F2496" s="427"/>
      <c r="G2496" s="423" t="s">
        <v>18428</v>
      </c>
      <c r="H2496" s="467" t="s">
        <v>8559</v>
      </c>
      <c r="I2496" s="427">
        <v>24</v>
      </c>
      <c r="J2496" s="423">
        <v>32</v>
      </c>
      <c r="K2496" s="423">
        <v>34</v>
      </c>
      <c r="L2496" s="447">
        <v>-0.25</v>
      </c>
      <c r="M2496" s="427">
        <v>12</v>
      </c>
      <c r="N2496" s="423">
        <v>16</v>
      </c>
      <c r="O2496" s="423">
        <v>4</v>
      </c>
      <c r="P2496" s="447">
        <v>-0.25</v>
      </c>
    </row>
    <row r="2497" spans="1:16" s="63" customFormat="1" ht="12" x14ac:dyDescent="0.2">
      <c r="A2497" s="427" t="s">
        <v>9614</v>
      </c>
      <c r="B2497" s="423" t="s">
        <v>9579</v>
      </c>
      <c r="C2497" s="423" t="s">
        <v>250</v>
      </c>
      <c r="D2497" s="423" t="s">
        <v>20260</v>
      </c>
      <c r="E2497" s="427" t="s">
        <v>9613</v>
      </c>
      <c r="F2497" s="427"/>
      <c r="G2497" s="423" t="s">
        <v>20261</v>
      </c>
      <c r="H2497" s="467" t="s">
        <v>8559</v>
      </c>
      <c r="I2497" s="427">
        <v>0</v>
      </c>
      <c r="J2497" s="423">
        <v>0</v>
      </c>
      <c r="K2497" s="423">
        <v>0</v>
      </c>
      <c r="L2497" s="447">
        <v>0</v>
      </c>
      <c r="M2497" s="427">
        <v>13</v>
      </c>
      <c r="N2497" s="423">
        <v>12</v>
      </c>
      <c r="O2497" s="423">
        <v>5</v>
      </c>
      <c r="P2497" s="447">
        <v>8.3333333333333301E-2</v>
      </c>
    </row>
    <row r="2498" spans="1:16" s="63" customFormat="1" ht="12" x14ac:dyDescent="0.2">
      <c r="A2498" s="427" t="s">
        <v>9612</v>
      </c>
      <c r="B2498" s="423" t="s">
        <v>9611</v>
      </c>
      <c r="C2498" s="423" t="s">
        <v>371</v>
      </c>
      <c r="D2498" s="423"/>
      <c r="E2498" s="427"/>
      <c r="F2498" s="427" t="s">
        <v>9610</v>
      </c>
      <c r="G2498" s="423"/>
      <c r="H2498" s="467" t="s">
        <v>8389</v>
      </c>
      <c r="I2498" s="427">
        <v>0</v>
      </c>
      <c r="J2498" s="423">
        <v>0</v>
      </c>
      <c r="K2498" s="423">
        <v>0</v>
      </c>
      <c r="L2498" s="447">
        <v>0</v>
      </c>
      <c r="M2498" s="427">
        <v>0</v>
      </c>
      <c r="N2498" s="423">
        <v>0</v>
      </c>
      <c r="O2498" s="423">
        <v>0</v>
      </c>
      <c r="P2498" s="447">
        <v>0</v>
      </c>
    </row>
    <row r="2499" spans="1:16" s="63" customFormat="1" ht="12" x14ac:dyDescent="0.2">
      <c r="A2499" s="427" t="s">
        <v>9609</v>
      </c>
      <c r="B2499" s="423" t="s">
        <v>9514</v>
      </c>
      <c r="C2499" s="423" t="s">
        <v>252</v>
      </c>
      <c r="D2499" s="423" t="s">
        <v>18979</v>
      </c>
      <c r="E2499" s="427" t="s">
        <v>9608</v>
      </c>
      <c r="F2499" s="427"/>
      <c r="G2499" s="423" t="s">
        <v>19181</v>
      </c>
      <c r="H2499" s="467" t="s">
        <v>8559</v>
      </c>
      <c r="I2499" s="427">
        <v>1149</v>
      </c>
      <c r="J2499" s="423">
        <v>929</v>
      </c>
      <c r="K2499" s="423">
        <v>626</v>
      </c>
      <c r="L2499" s="447">
        <v>0.23681377825618899</v>
      </c>
      <c r="M2499" s="427">
        <v>3098</v>
      </c>
      <c r="N2499" s="423">
        <v>2783</v>
      </c>
      <c r="O2499" s="423">
        <v>2497</v>
      </c>
      <c r="P2499" s="447">
        <v>0.113187208048868</v>
      </c>
    </row>
    <row r="2500" spans="1:16" s="63" customFormat="1" ht="12" x14ac:dyDescent="0.2">
      <c r="A2500" s="427" t="s">
        <v>9607</v>
      </c>
      <c r="B2500" s="423" t="s">
        <v>9548</v>
      </c>
      <c r="C2500" s="423" t="s">
        <v>252</v>
      </c>
      <c r="D2500" s="423" t="s">
        <v>18438</v>
      </c>
      <c r="E2500" s="427" t="s">
        <v>9606</v>
      </c>
      <c r="F2500" s="427"/>
      <c r="G2500" s="423" t="s">
        <v>19221</v>
      </c>
      <c r="H2500" s="467" t="s">
        <v>8559</v>
      </c>
      <c r="I2500" s="427">
        <v>0</v>
      </c>
      <c r="J2500" s="423">
        <v>0</v>
      </c>
      <c r="K2500" s="423">
        <v>0</v>
      </c>
      <c r="L2500" s="447">
        <v>0</v>
      </c>
      <c r="M2500" s="427">
        <v>153</v>
      </c>
      <c r="N2500" s="423">
        <v>135</v>
      </c>
      <c r="O2500" s="423">
        <v>125</v>
      </c>
      <c r="P2500" s="447">
        <v>0.133333333333333</v>
      </c>
    </row>
    <row r="2501" spans="1:16" s="63" customFormat="1" ht="12" x14ac:dyDescent="0.2">
      <c r="A2501" s="427" t="s">
        <v>9605</v>
      </c>
      <c r="B2501" s="423" t="s">
        <v>9604</v>
      </c>
      <c r="C2501" s="423" t="s">
        <v>253</v>
      </c>
      <c r="D2501" s="423"/>
      <c r="E2501" s="427" t="s">
        <v>9603</v>
      </c>
      <c r="F2501" s="427"/>
      <c r="G2501" s="423"/>
      <c r="H2501" s="467" t="s">
        <v>8559</v>
      </c>
      <c r="I2501" s="427">
        <v>0</v>
      </c>
      <c r="J2501" s="423">
        <v>0</v>
      </c>
      <c r="K2501" s="423">
        <v>0</v>
      </c>
      <c r="L2501" s="447">
        <v>0</v>
      </c>
      <c r="M2501" s="427">
        <v>0</v>
      </c>
      <c r="N2501" s="423">
        <v>0</v>
      </c>
      <c r="O2501" s="423">
        <v>0</v>
      </c>
      <c r="P2501" s="447">
        <v>0</v>
      </c>
    </row>
    <row r="2502" spans="1:16" s="63" customFormat="1" ht="12" x14ac:dyDescent="0.2">
      <c r="A2502" s="427" t="s">
        <v>13000</v>
      </c>
      <c r="B2502" s="423" t="s">
        <v>9601</v>
      </c>
      <c r="C2502" s="423" t="s">
        <v>371</v>
      </c>
      <c r="D2502" s="423" t="s">
        <v>21353</v>
      </c>
      <c r="E2502" s="427" t="s">
        <v>12999</v>
      </c>
      <c r="F2502" s="427"/>
      <c r="G2502" s="423" t="s">
        <v>19882</v>
      </c>
      <c r="H2502" s="467" t="s">
        <v>8559</v>
      </c>
      <c r="I2502" s="427">
        <v>34</v>
      </c>
      <c r="J2502" s="423">
        <v>36</v>
      </c>
      <c r="K2502" s="423">
        <v>42</v>
      </c>
      <c r="L2502" s="447">
        <v>-5.5555555555555601E-2</v>
      </c>
      <c r="M2502" s="427">
        <v>2514</v>
      </c>
      <c r="N2502" s="423">
        <v>2052</v>
      </c>
      <c r="O2502" s="423">
        <v>1870</v>
      </c>
      <c r="P2502" s="447">
        <v>0.22514619883040901</v>
      </c>
    </row>
    <row r="2503" spans="1:16" s="63" customFormat="1" ht="12" x14ac:dyDescent="0.2">
      <c r="A2503" s="427" t="s">
        <v>9602</v>
      </c>
      <c r="B2503" s="423" t="s">
        <v>9601</v>
      </c>
      <c r="C2503" s="423" t="s">
        <v>371</v>
      </c>
      <c r="D2503" s="423" t="s">
        <v>18980</v>
      </c>
      <c r="E2503" s="427" t="s">
        <v>9600</v>
      </c>
      <c r="F2503" s="427"/>
      <c r="G2503" s="423" t="s">
        <v>19621</v>
      </c>
      <c r="H2503" s="467" t="s">
        <v>8559</v>
      </c>
      <c r="I2503" s="427">
        <v>2</v>
      </c>
      <c r="J2503" s="423">
        <v>23</v>
      </c>
      <c r="K2503" s="423">
        <v>3</v>
      </c>
      <c r="L2503" s="447">
        <v>-0.91304347826086996</v>
      </c>
      <c r="M2503" s="427">
        <v>603</v>
      </c>
      <c r="N2503" s="423">
        <v>534</v>
      </c>
      <c r="O2503" s="423">
        <v>420</v>
      </c>
      <c r="P2503" s="447">
        <v>0.12921348314606701</v>
      </c>
    </row>
    <row r="2504" spans="1:16" s="63" customFormat="1" ht="12" x14ac:dyDescent="0.2">
      <c r="A2504" s="427" t="s">
        <v>9599</v>
      </c>
      <c r="B2504" s="423" t="s">
        <v>9598</v>
      </c>
      <c r="C2504" s="423" t="s">
        <v>253</v>
      </c>
      <c r="D2504" s="423" t="s">
        <v>17794</v>
      </c>
      <c r="E2504" s="427" t="s">
        <v>9597</v>
      </c>
      <c r="F2504" s="427"/>
      <c r="G2504" s="423" t="s">
        <v>17795</v>
      </c>
      <c r="H2504" s="467" t="s">
        <v>8559</v>
      </c>
      <c r="I2504" s="427">
        <v>0</v>
      </c>
      <c r="J2504" s="423">
        <v>4</v>
      </c>
      <c r="K2504" s="423">
        <v>89</v>
      </c>
      <c r="L2504" s="447">
        <v>-1</v>
      </c>
      <c r="M2504" s="427">
        <v>60</v>
      </c>
      <c r="N2504" s="423">
        <v>65</v>
      </c>
      <c r="O2504" s="423">
        <v>36</v>
      </c>
      <c r="P2504" s="447">
        <v>-7.69230769230769E-2</v>
      </c>
    </row>
    <row r="2505" spans="1:16" s="63" customFormat="1" ht="12" x14ac:dyDescent="0.2">
      <c r="A2505" s="427" t="s">
        <v>9596</v>
      </c>
      <c r="B2505" s="423" t="s">
        <v>9343</v>
      </c>
      <c r="C2505" s="423" t="s">
        <v>252</v>
      </c>
      <c r="D2505" s="423" t="s">
        <v>17796</v>
      </c>
      <c r="E2505" s="427" t="s">
        <v>9595</v>
      </c>
      <c r="F2505" s="427"/>
      <c r="G2505" s="423" t="s">
        <v>18154</v>
      </c>
      <c r="H2505" s="467" t="s">
        <v>8559</v>
      </c>
      <c r="I2505" s="427">
        <v>24</v>
      </c>
      <c r="J2505" s="423">
        <v>39</v>
      </c>
      <c r="K2505" s="423">
        <v>27</v>
      </c>
      <c r="L2505" s="447">
        <v>-0.38461538461538503</v>
      </c>
      <c r="M2505" s="427">
        <v>338</v>
      </c>
      <c r="N2505" s="423">
        <v>289</v>
      </c>
      <c r="O2505" s="423">
        <v>163</v>
      </c>
      <c r="P2505" s="447">
        <v>0.169550173010381</v>
      </c>
    </row>
    <row r="2506" spans="1:16" s="63" customFormat="1" ht="12" x14ac:dyDescent="0.2">
      <c r="A2506" s="427" t="s">
        <v>9594</v>
      </c>
      <c r="B2506" s="423" t="s">
        <v>9593</v>
      </c>
      <c r="C2506" s="423" t="s">
        <v>254</v>
      </c>
      <c r="D2506" s="423" t="s">
        <v>21354</v>
      </c>
      <c r="E2506" s="427" t="s">
        <v>9592</v>
      </c>
      <c r="F2506" s="427"/>
      <c r="G2506" s="423" t="s">
        <v>19476</v>
      </c>
      <c r="H2506" s="467" t="s">
        <v>8559</v>
      </c>
      <c r="I2506" s="427">
        <v>0</v>
      </c>
      <c r="J2506" s="423">
        <v>11</v>
      </c>
      <c r="K2506" s="423">
        <v>3</v>
      </c>
      <c r="L2506" s="447">
        <v>-1</v>
      </c>
      <c r="M2506" s="427">
        <v>7</v>
      </c>
      <c r="N2506" s="423">
        <v>14</v>
      </c>
      <c r="O2506" s="423">
        <v>7</v>
      </c>
      <c r="P2506" s="447">
        <v>-0.5</v>
      </c>
    </row>
    <row r="2507" spans="1:16" s="63" customFormat="1" ht="12" x14ac:dyDescent="0.2">
      <c r="A2507" s="427" t="s">
        <v>9591</v>
      </c>
      <c r="B2507" s="423" t="s">
        <v>9590</v>
      </c>
      <c r="C2507" s="423" t="s">
        <v>257</v>
      </c>
      <c r="D2507" s="423"/>
      <c r="E2507" s="427" t="s">
        <v>9589</v>
      </c>
      <c r="F2507" s="427"/>
      <c r="G2507" s="423"/>
      <c r="H2507" s="467" t="s">
        <v>8559</v>
      </c>
      <c r="I2507" s="427">
        <v>0</v>
      </c>
      <c r="J2507" s="423">
        <v>0</v>
      </c>
      <c r="K2507" s="423">
        <v>0</v>
      </c>
      <c r="L2507" s="447">
        <v>0</v>
      </c>
      <c r="M2507" s="427">
        <v>0</v>
      </c>
      <c r="N2507" s="423">
        <v>0</v>
      </c>
      <c r="O2507" s="423">
        <v>0</v>
      </c>
      <c r="P2507" s="447">
        <v>0</v>
      </c>
    </row>
    <row r="2508" spans="1:16" s="63" customFormat="1" ht="12" x14ac:dyDescent="0.2">
      <c r="A2508" s="427" t="s">
        <v>13194</v>
      </c>
      <c r="B2508" s="423" t="s">
        <v>9800</v>
      </c>
      <c r="C2508" s="423" t="s">
        <v>371</v>
      </c>
      <c r="D2508" s="423" t="s">
        <v>17705</v>
      </c>
      <c r="E2508" s="427" t="s">
        <v>13193</v>
      </c>
      <c r="F2508" s="427"/>
      <c r="G2508" s="423" t="s">
        <v>19320</v>
      </c>
      <c r="H2508" s="467" t="s">
        <v>8559</v>
      </c>
      <c r="I2508" s="427">
        <v>0</v>
      </c>
      <c r="J2508" s="423">
        <v>0</v>
      </c>
      <c r="K2508" s="423">
        <v>3</v>
      </c>
      <c r="L2508" s="447">
        <v>0</v>
      </c>
      <c r="M2508" s="427">
        <v>435</v>
      </c>
      <c r="N2508" s="423">
        <v>470</v>
      </c>
      <c r="O2508" s="423">
        <v>323</v>
      </c>
      <c r="P2508" s="447">
        <v>-7.4468085106383003E-2</v>
      </c>
    </row>
    <row r="2509" spans="1:16" s="63" customFormat="1" ht="12" x14ac:dyDescent="0.2">
      <c r="A2509" s="427" t="s">
        <v>9587</v>
      </c>
      <c r="B2509" s="423" t="s">
        <v>9517</v>
      </c>
      <c r="C2509" s="423" t="s">
        <v>250</v>
      </c>
      <c r="D2509" s="423" t="s">
        <v>18981</v>
      </c>
      <c r="E2509" s="427" t="s">
        <v>9588</v>
      </c>
      <c r="F2509" s="427"/>
      <c r="G2509" s="423" t="s">
        <v>18982</v>
      </c>
      <c r="H2509" s="467" t="s">
        <v>8559</v>
      </c>
      <c r="I2509" s="427">
        <v>150</v>
      </c>
      <c r="J2509" s="423">
        <v>89</v>
      </c>
      <c r="K2509" s="423">
        <v>212</v>
      </c>
      <c r="L2509" s="447">
        <v>0.68539325842696597</v>
      </c>
      <c r="M2509" s="427">
        <v>375</v>
      </c>
      <c r="N2509" s="423">
        <v>364</v>
      </c>
      <c r="O2509" s="423">
        <v>283</v>
      </c>
      <c r="P2509" s="447">
        <v>3.0219780219780099E-2</v>
      </c>
    </row>
    <row r="2510" spans="1:16" s="63" customFormat="1" ht="12" x14ac:dyDescent="0.2">
      <c r="A2510" s="427" t="s">
        <v>9586</v>
      </c>
      <c r="B2510" s="423" t="s">
        <v>9585</v>
      </c>
      <c r="C2510" s="423" t="s">
        <v>252</v>
      </c>
      <c r="D2510" s="423" t="s">
        <v>17706</v>
      </c>
      <c r="E2510" s="427" t="s">
        <v>9584</v>
      </c>
      <c r="F2510" s="427"/>
      <c r="G2510" s="423" t="s">
        <v>18154</v>
      </c>
      <c r="H2510" s="467" t="s">
        <v>8559</v>
      </c>
      <c r="I2510" s="427">
        <v>202</v>
      </c>
      <c r="J2510" s="423">
        <v>175</v>
      </c>
      <c r="K2510" s="423">
        <v>127</v>
      </c>
      <c r="L2510" s="447">
        <v>0.154285714285714</v>
      </c>
      <c r="M2510" s="427">
        <v>3794</v>
      </c>
      <c r="N2510" s="423">
        <v>3292</v>
      </c>
      <c r="O2510" s="423">
        <v>2663</v>
      </c>
      <c r="P2510" s="447">
        <v>0.15249088699878499</v>
      </c>
    </row>
    <row r="2511" spans="1:16" s="63" customFormat="1" ht="12" x14ac:dyDescent="0.2">
      <c r="A2511" s="427" t="s">
        <v>9583</v>
      </c>
      <c r="B2511" s="423" t="s">
        <v>9582</v>
      </c>
      <c r="C2511" s="423" t="s">
        <v>252</v>
      </c>
      <c r="D2511" s="423" t="s">
        <v>20058</v>
      </c>
      <c r="E2511" s="427" t="s">
        <v>9581</v>
      </c>
      <c r="F2511" s="427"/>
      <c r="G2511" s="423" t="s">
        <v>19221</v>
      </c>
      <c r="H2511" s="467" t="s">
        <v>8559</v>
      </c>
      <c r="I2511" s="427">
        <v>11</v>
      </c>
      <c r="J2511" s="423">
        <v>36</v>
      </c>
      <c r="K2511" s="423">
        <v>94</v>
      </c>
      <c r="L2511" s="447">
        <v>-0.69444444444444398</v>
      </c>
      <c r="M2511" s="427">
        <v>502</v>
      </c>
      <c r="N2511" s="423">
        <v>612</v>
      </c>
      <c r="O2511" s="423">
        <v>554</v>
      </c>
      <c r="P2511" s="447">
        <v>-0.17973856209150299</v>
      </c>
    </row>
    <row r="2512" spans="1:16" s="63" customFormat="1" ht="12" x14ac:dyDescent="0.2">
      <c r="A2512" s="427" t="s">
        <v>9580</v>
      </c>
      <c r="B2512" s="423" t="s">
        <v>9579</v>
      </c>
      <c r="C2512" s="423" t="s">
        <v>250</v>
      </c>
      <c r="D2512" s="423" t="s">
        <v>21355</v>
      </c>
      <c r="E2512" s="427" t="s">
        <v>9578</v>
      </c>
      <c r="F2512" s="427"/>
      <c r="G2512" s="423" t="s">
        <v>19622</v>
      </c>
      <c r="H2512" s="467" t="s">
        <v>8559</v>
      </c>
      <c r="I2512" s="427">
        <v>28</v>
      </c>
      <c r="J2512" s="423">
        <v>35</v>
      </c>
      <c r="K2512" s="423">
        <v>32</v>
      </c>
      <c r="L2512" s="447">
        <v>-0.2</v>
      </c>
      <c r="M2512" s="427">
        <v>1071</v>
      </c>
      <c r="N2512" s="423">
        <v>843</v>
      </c>
      <c r="O2512" s="423">
        <v>615</v>
      </c>
      <c r="P2512" s="447">
        <v>0.27046263345195698</v>
      </c>
    </row>
    <row r="2513" spans="1:16" s="63" customFormat="1" ht="12" x14ac:dyDescent="0.2">
      <c r="A2513" s="427" t="s">
        <v>13990</v>
      </c>
      <c r="B2513" s="423" t="s">
        <v>13317</v>
      </c>
      <c r="C2513" s="423" t="s">
        <v>250</v>
      </c>
      <c r="D2513" s="423" t="s">
        <v>18983</v>
      </c>
      <c r="E2513" s="427" t="s">
        <v>13989</v>
      </c>
      <c r="F2513" s="427"/>
      <c r="G2513" s="423" t="s">
        <v>19623</v>
      </c>
      <c r="H2513" s="467" t="s">
        <v>8559</v>
      </c>
      <c r="I2513" s="427">
        <v>88</v>
      </c>
      <c r="J2513" s="423">
        <v>74</v>
      </c>
      <c r="K2513" s="423">
        <v>85</v>
      </c>
      <c r="L2513" s="447">
        <v>0.18918918918918901</v>
      </c>
      <c r="M2513" s="427">
        <v>597</v>
      </c>
      <c r="N2513" s="423">
        <v>583</v>
      </c>
      <c r="O2513" s="423">
        <v>422</v>
      </c>
      <c r="P2513" s="447">
        <v>2.4013722126929701E-2</v>
      </c>
    </row>
    <row r="2514" spans="1:16" s="63" customFormat="1" ht="12" x14ac:dyDescent="0.2">
      <c r="A2514" s="427" t="s">
        <v>13192</v>
      </c>
      <c r="B2514" s="423" t="s">
        <v>9539</v>
      </c>
      <c r="C2514" s="423" t="s">
        <v>249</v>
      </c>
      <c r="D2514" s="423" t="s">
        <v>17279</v>
      </c>
      <c r="E2514" s="427" t="s">
        <v>13191</v>
      </c>
      <c r="F2514" s="427"/>
      <c r="G2514" s="423" t="s">
        <v>19407</v>
      </c>
      <c r="H2514" s="467" t="s">
        <v>8559</v>
      </c>
      <c r="I2514" s="427">
        <v>12</v>
      </c>
      <c r="J2514" s="423">
        <v>4</v>
      </c>
      <c r="K2514" s="423">
        <v>4</v>
      </c>
      <c r="L2514" s="447">
        <v>2</v>
      </c>
      <c r="M2514" s="427">
        <v>707</v>
      </c>
      <c r="N2514" s="423">
        <v>237</v>
      </c>
      <c r="O2514" s="423">
        <v>614</v>
      </c>
      <c r="P2514" s="447">
        <v>1.9831223628692001</v>
      </c>
    </row>
    <row r="2515" spans="1:16" s="63" customFormat="1" ht="12" x14ac:dyDescent="0.2">
      <c r="A2515" s="427" t="s">
        <v>9577</v>
      </c>
      <c r="B2515" s="423" t="s">
        <v>9576</v>
      </c>
      <c r="C2515" s="423" t="s">
        <v>251</v>
      </c>
      <c r="D2515" s="423" t="s">
        <v>18984</v>
      </c>
      <c r="E2515" s="427" t="s">
        <v>9575</v>
      </c>
      <c r="F2515" s="427"/>
      <c r="G2515" s="423" t="s">
        <v>19624</v>
      </c>
      <c r="H2515" s="467" t="s">
        <v>8559</v>
      </c>
      <c r="I2515" s="427">
        <v>0</v>
      </c>
      <c r="J2515" s="423">
        <v>0</v>
      </c>
      <c r="K2515" s="423">
        <v>0</v>
      </c>
      <c r="L2515" s="447">
        <v>0</v>
      </c>
      <c r="M2515" s="427">
        <v>248</v>
      </c>
      <c r="N2515" s="423">
        <v>221</v>
      </c>
      <c r="O2515" s="423">
        <v>205</v>
      </c>
      <c r="P2515" s="447">
        <v>0.122171945701357</v>
      </c>
    </row>
    <row r="2516" spans="1:16" s="63" customFormat="1" ht="12" x14ac:dyDescent="0.2">
      <c r="A2516" s="427" t="s">
        <v>13318</v>
      </c>
      <c r="B2516" s="423" t="s">
        <v>13317</v>
      </c>
      <c r="C2516" s="423" t="s">
        <v>250</v>
      </c>
      <c r="D2516" s="423" t="s">
        <v>18985</v>
      </c>
      <c r="E2516" s="427" t="s">
        <v>13316</v>
      </c>
      <c r="F2516" s="427"/>
      <c r="G2516" s="423" t="s">
        <v>19625</v>
      </c>
      <c r="H2516" s="467" t="s">
        <v>8559</v>
      </c>
      <c r="I2516" s="427">
        <v>99</v>
      </c>
      <c r="J2516" s="423">
        <v>47</v>
      </c>
      <c r="K2516" s="423">
        <v>145</v>
      </c>
      <c r="L2516" s="447">
        <v>1.1063829787234001</v>
      </c>
      <c r="M2516" s="427">
        <v>1191</v>
      </c>
      <c r="N2516" s="423">
        <v>1271</v>
      </c>
      <c r="O2516" s="423">
        <v>1072</v>
      </c>
      <c r="P2516" s="447">
        <v>-6.2942564909520105E-2</v>
      </c>
    </row>
    <row r="2517" spans="1:16" s="63" customFormat="1" ht="12" x14ac:dyDescent="0.2">
      <c r="A2517" s="427" t="s">
        <v>13921</v>
      </c>
      <c r="B2517" s="423" t="s">
        <v>13317</v>
      </c>
      <c r="C2517" s="423" t="s">
        <v>250</v>
      </c>
      <c r="D2517" s="423" t="s">
        <v>18439</v>
      </c>
      <c r="E2517" s="427" t="s">
        <v>13920</v>
      </c>
      <c r="F2517" s="427"/>
      <c r="G2517" s="423" t="s">
        <v>19626</v>
      </c>
      <c r="H2517" s="467" t="s">
        <v>8559</v>
      </c>
      <c r="I2517" s="427">
        <v>116</v>
      </c>
      <c r="J2517" s="423">
        <v>78</v>
      </c>
      <c r="K2517" s="423">
        <v>81</v>
      </c>
      <c r="L2517" s="447">
        <v>0.487179487179487</v>
      </c>
      <c r="M2517" s="427">
        <v>888</v>
      </c>
      <c r="N2517" s="423">
        <v>771</v>
      </c>
      <c r="O2517" s="423">
        <v>860</v>
      </c>
      <c r="P2517" s="447">
        <v>0.15175097276264601</v>
      </c>
    </row>
    <row r="2518" spans="1:16" s="63" customFormat="1" ht="12" x14ac:dyDescent="0.2">
      <c r="A2518" s="427" t="s">
        <v>9574</v>
      </c>
      <c r="B2518" s="423" t="s">
        <v>9536</v>
      </c>
      <c r="C2518" s="423" t="s">
        <v>249</v>
      </c>
      <c r="D2518" s="423" t="s">
        <v>20464</v>
      </c>
      <c r="E2518" s="427" t="s">
        <v>9573</v>
      </c>
      <c r="F2518" s="427"/>
      <c r="G2518" s="423" t="s">
        <v>18151</v>
      </c>
      <c r="H2518" s="467" t="s">
        <v>8559</v>
      </c>
      <c r="I2518" s="427">
        <v>0</v>
      </c>
      <c r="J2518" s="423">
        <v>0</v>
      </c>
      <c r="K2518" s="423">
        <v>0</v>
      </c>
      <c r="L2518" s="447">
        <v>0</v>
      </c>
      <c r="M2518" s="427">
        <v>44</v>
      </c>
      <c r="N2518" s="423">
        <v>39</v>
      </c>
      <c r="O2518" s="423">
        <v>21</v>
      </c>
      <c r="P2518" s="447">
        <v>0.128205128205128</v>
      </c>
    </row>
    <row r="2519" spans="1:16" s="63" customFormat="1" ht="12" x14ac:dyDescent="0.2">
      <c r="A2519" s="427" t="s">
        <v>9572</v>
      </c>
      <c r="B2519" s="423" t="s">
        <v>9006</v>
      </c>
      <c r="C2519" s="423" t="s">
        <v>253</v>
      </c>
      <c r="D2519" s="423"/>
      <c r="E2519" s="427" t="s">
        <v>9571</v>
      </c>
      <c r="F2519" s="427"/>
      <c r="G2519" s="423"/>
      <c r="H2519" s="467" t="s">
        <v>8396</v>
      </c>
      <c r="I2519" s="427">
        <v>0</v>
      </c>
      <c r="J2519" s="423">
        <v>0</v>
      </c>
      <c r="K2519" s="423">
        <v>0</v>
      </c>
      <c r="L2519" s="447">
        <v>0</v>
      </c>
      <c r="M2519" s="427">
        <v>0</v>
      </c>
      <c r="N2519" s="423">
        <v>0</v>
      </c>
      <c r="O2519" s="423">
        <v>0</v>
      </c>
      <c r="P2519" s="447">
        <v>0</v>
      </c>
    </row>
    <row r="2520" spans="1:16" s="63" customFormat="1" ht="12" x14ac:dyDescent="0.2">
      <c r="A2520" s="427" t="s">
        <v>9570</v>
      </c>
      <c r="B2520" s="423" t="s">
        <v>9519</v>
      </c>
      <c r="C2520" s="423" t="s">
        <v>253</v>
      </c>
      <c r="D2520" s="423" t="s">
        <v>18986</v>
      </c>
      <c r="E2520" s="427" t="s">
        <v>9569</v>
      </c>
      <c r="F2520" s="427"/>
      <c r="G2520" s="423" t="s">
        <v>19627</v>
      </c>
      <c r="H2520" s="467" t="s">
        <v>8559</v>
      </c>
      <c r="I2520" s="427">
        <v>44</v>
      </c>
      <c r="J2520" s="423">
        <v>20</v>
      </c>
      <c r="K2520" s="423">
        <v>20</v>
      </c>
      <c r="L2520" s="447">
        <v>1.2</v>
      </c>
      <c r="M2520" s="427">
        <v>394</v>
      </c>
      <c r="N2520" s="423">
        <v>346</v>
      </c>
      <c r="O2520" s="423">
        <v>256</v>
      </c>
      <c r="P2520" s="447">
        <v>0.13872832369942201</v>
      </c>
    </row>
    <row r="2521" spans="1:16" s="63" customFormat="1" ht="12" x14ac:dyDescent="0.2">
      <c r="A2521" s="427" t="s">
        <v>9568</v>
      </c>
      <c r="B2521" s="423" t="s">
        <v>9445</v>
      </c>
      <c r="C2521" s="423" t="s">
        <v>371</v>
      </c>
      <c r="D2521" s="423" t="s">
        <v>18987</v>
      </c>
      <c r="E2521" s="427" t="s">
        <v>9567</v>
      </c>
      <c r="F2521" s="427"/>
      <c r="G2521" s="423" t="s">
        <v>19628</v>
      </c>
      <c r="H2521" s="467" t="s">
        <v>8559</v>
      </c>
      <c r="I2521" s="427">
        <v>0</v>
      </c>
      <c r="J2521" s="423">
        <v>0</v>
      </c>
      <c r="K2521" s="423">
        <v>0</v>
      </c>
      <c r="L2521" s="447">
        <v>0</v>
      </c>
      <c r="M2521" s="427">
        <v>174</v>
      </c>
      <c r="N2521" s="423">
        <v>156</v>
      </c>
      <c r="O2521" s="423">
        <v>174</v>
      </c>
      <c r="P2521" s="447">
        <v>0.115384615384615</v>
      </c>
    </row>
    <row r="2522" spans="1:16" s="63" customFormat="1" ht="12" x14ac:dyDescent="0.2">
      <c r="A2522" s="427" t="s">
        <v>9566</v>
      </c>
      <c r="B2522" s="423" t="s">
        <v>9565</v>
      </c>
      <c r="C2522" s="423" t="s">
        <v>255</v>
      </c>
      <c r="D2522" s="423" t="s">
        <v>8812</v>
      </c>
      <c r="E2522" s="427" t="s">
        <v>9564</v>
      </c>
      <c r="F2522" s="427"/>
      <c r="G2522" s="423" t="s">
        <v>201</v>
      </c>
      <c r="H2522" s="467" t="s">
        <v>8559</v>
      </c>
      <c r="I2522" s="427">
        <v>373</v>
      </c>
      <c r="J2522" s="423">
        <v>291</v>
      </c>
      <c r="K2522" s="423">
        <v>439</v>
      </c>
      <c r="L2522" s="447">
        <v>0.28178694158075601</v>
      </c>
      <c r="M2522" s="427">
        <v>302</v>
      </c>
      <c r="N2522" s="423">
        <v>285</v>
      </c>
      <c r="O2522" s="423">
        <v>230</v>
      </c>
      <c r="P2522" s="447">
        <v>5.96491228070175E-2</v>
      </c>
    </row>
    <row r="2523" spans="1:16" s="63" customFormat="1" ht="12" x14ac:dyDescent="0.2">
      <c r="A2523" s="427" t="s">
        <v>9563</v>
      </c>
      <c r="B2523" s="423" t="s">
        <v>9536</v>
      </c>
      <c r="C2523" s="423" t="s">
        <v>249</v>
      </c>
      <c r="D2523" s="423" t="s">
        <v>20465</v>
      </c>
      <c r="E2523" s="427" t="s">
        <v>9561</v>
      </c>
      <c r="F2523" s="427"/>
      <c r="G2523" s="423" t="s">
        <v>18179</v>
      </c>
      <c r="H2523" s="467" t="s">
        <v>8559</v>
      </c>
      <c r="I2523" s="427">
        <v>41</v>
      </c>
      <c r="J2523" s="423">
        <v>8</v>
      </c>
      <c r="K2523" s="423">
        <v>17</v>
      </c>
      <c r="L2523" s="447">
        <v>4.125</v>
      </c>
      <c r="M2523" s="427">
        <v>27</v>
      </c>
      <c r="N2523" s="423">
        <v>56</v>
      </c>
      <c r="O2523" s="423">
        <v>21</v>
      </c>
      <c r="P2523" s="447">
        <v>-0.51785714285714302</v>
      </c>
    </row>
    <row r="2524" spans="1:16" s="63" customFormat="1" ht="12" x14ac:dyDescent="0.2">
      <c r="A2524" s="427" t="s">
        <v>9560</v>
      </c>
      <c r="B2524" s="423" t="s">
        <v>9559</v>
      </c>
      <c r="C2524" s="423" t="s">
        <v>255</v>
      </c>
      <c r="D2524" s="423" t="s">
        <v>18988</v>
      </c>
      <c r="E2524" s="427" t="s">
        <v>9558</v>
      </c>
      <c r="F2524" s="427"/>
      <c r="G2524" s="423" t="s">
        <v>19788</v>
      </c>
      <c r="H2524" s="467" t="s">
        <v>8559</v>
      </c>
      <c r="I2524" s="427">
        <v>61</v>
      </c>
      <c r="J2524" s="423">
        <v>87</v>
      </c>
      <c r="K2524" s="423">
        <v>47</v>
      </c>
      <c r="L2524" s="447">
        <v>-0.29885057471264398</v>
      </c>
      <c r="M2524" s="427">
        <v>257</v>
      </c>
      <c r="N2524" s="423">
        <v>189</v>
      </c>
      <c r="O2524" s="423">
        <v>181</v>
      </c>
      <c r="P2524" s="447">
        <v>0.35978835978835999</v>
      </c>
    </row>
    <row r="2525" spans="1:16" s="63" customFormat="1" ht="12" x14ac:dyDescent="0.2">
      <c r="A2525" s="427" t="s">
        <v>14142</v>
      </c>
      <c r="B2525" s="423" t="s">
        <v>9622</v>
      </c>
      <c r="C2525" s="423" t="s">
        <v>249</v>
      </c>
      <c r="D2525" s="423" t="s">
        <v>21933</v>
      </c>
      <c r="E2525" s="427" t="s">
        <v>14141</v>
      </c>
      <c r="F2525" s="427"/>
      <c r="G2525" s="423" t="s">
        <v>21356</v>
      </c>
      <c r="H2525" s="467" t="s">
        <v>8559</v>
      </c>
      <c r="I2525" s="427">
        <v>184</v>
      </c>
      <c r="J2525" s="423">
        <v>140</v>
      </c>
      <c r="K2525" s="423">
        <v>71</v>
      </c>
      <c r="L2525" s="447">
        <v>0.314285714285714</v>
      </c>
      <c r="M2525" s="427">
        <v>419</v>
      </c>
      <c r="N2525" s="423">
        <v>435</v>
      </c>
      <c r="O2525" s="423">
        <v>394</v>
      </c>
      <c r="P2525" s="447">
        <v>-3.6781609195402298E-2</v>
      </c>
    </row>
    <row r="2526" spans="1:16" s="63" customFormat="1" ht="12" x14ac:dyDescent="0.2">
      <c r="A2526" s="427" t="s">
        <v>9557</v>
      </c>
      <c r="B2526" s="423" t="s">
        <v>9556</v>
      </c>
      <c r="C2526" s="423" t="s">
        <v>371</v>
      </c>
      <c r="D2526" s="423" t="s">
        <v>17672</v>
      </c>
      <c r="E2526" s="427" t="s">
        <v>9555</v>
      </c>
      <c r="F2526" s="427"/>
      <c r="G2526" s="423" t="s">
        <v>18151</v>
      </c>
      <c r="H2526" s="467" t="s">
        <v>8559</v>
      </c>
      <c r="I2526" s="427">
        <v>16</v>
      </c>
      <c r="J2526" s="423">
        <v>2</v>
      </c>
      <c r="K2526" s="423">
        <v>0</v>
      </c>
      <c r="L2526" s="447">
        <v>7</v>
      </c>
      <c r="M2526" s="427">
        <v>7</v>
      </c>
      <c r="N2526" s="423">
        <v>9</v>
      </c>
      <c r="O2526" s="423">
        <v>5</v>
      </c>
      <c r="P2526" s="447">
        <v>-0.22222222222222199</v>
      </c>
    </row>
    <row r="2527" spans="1:16" s="63" customFormat="1" ht="12" x14ac:dyDescent="0.2">
      <c r="A2527" s="427" t="s">
        <v>13871</v>
      </c>
      <c r="B2527" s="423" t="s">
        <v>9542</v>
      </c>
      <c r="C2527" s="423" t="s">
        <v>250</v>
      </c>
      <c r="D2527" s="423" t="s">
        <v>21357</v>
      </c>
      <c r="E2527" s="427" t="s">
        <v>13870</v>
      </c>
      <c r="F2527" s="427"/>
      <c r="G2527" s="423" t="s">
        <v>21358</v>
      </c>
      <c r="H2527" s="467" t="s">
        <v>8559</v>
      </c>
      <c r="I2527" s="427">
        <v>60</v>
      </c>
      <c r="J2527" s="423">
        <v>49</v>
      </c>
      <c r="K2527" s="423">
        <v>58</v>
      </c>
      <c r="L2527" s="447">
        <v>0.22448979591836701</v>
      </c>
      <c r="M2527" s="427">
        <v>22</v>
      </c>
      <c r="N2527" s="423">
        <v>30</v>
      </c>
      <c r="O2527" s="423">
        <v>20</v>
      </c>
      <c r="P2527" s="447">
        <v>-0.266666666666667</v>
      </c>
    </row>
    <row r="2528" spans="1:16" s="63" customFormat="1" ht="12" x14ac:dyDescent="0.2">
      <c r="A2528" s="427" t="s">
        <v>9554</v>
      </c>
      <c r="B2528" s="423" t="s">
        <v>9519</v>
      </c>
      <c r="C2528" s="423" t="s">
        <v>253</v>
      </c>
      <c r="D2528" s="423" t="s">
        <v>18989</v>
      </c>
      <c r="E2528" s="427" t="s">
        <v>9552</v>
      </c>
      <c r="F2528" s="427"/>
      <c r="G2528" s="423" t="s">
        <v>18178</v>
      </c>
      <c r="H2528" s="467" t="s">
        <v>8559</v>
      </c>
      <c r="I2528" s="427">
        <v>33</v>
      </c>
      <c r="J2528" s="423">
        <v>9</v>
      </c>
      <c r="K2528" s="423">
        <v>12</v>
      </c>
      <c r="L2528" s="447">
        <v>2.6666666666666701</v>
      </c>
      <c r="M2528" s="427">
        <v>379</v>
      </c>
      <c r="N2528" s="423">
        <v>306</v>
      </c>
      <c r="O2528" s="423">
        <v>286</v>
      </c>
      <c r="P2528" s="447">
        <v>0.23856209150326799</v>
      </c>
    </row>
    <row r="2529" spans="1:16" s="63" customFormat="1" ht="12" x14ac:dyDescent="0.2">
      <c r="A2529" s="427" t="s">
        <v>9551</v>
      </c>
      <c r="B2529" s="423" t="s">
        <v>9536</v>
      </c>
      <c r="C2529" s="423" t="s">
        <v>249</v>
      </c>
      <c r="D2529" s="423" t="s">
        <v>19629</v>
      </c>
      <c r="E2529" s="427" t="s">
        <v>9550</v>
      </c>
      <c r="F2529" s="427"/>
      <c r="G2529" s="423" t="s">
        <v>19630</v>
      </c>
      <c r="H2529" s="467" t="s">
        <v>8389</v>
      </c>
      <c r="I2529" s="427">
        <v>0</v>
      </c>
      <c r="J2529" s="423">
        <v>0</v>
      </c>
      <c r="K2529" s="423">
        <v>0</v>
      </c>
      <c r="L2529" s="447">
        <v>0</v>
      </c>
      <c r="M2529" s="427">
        <v>113</v>
      </c>
      <c r="N2529" s="423">
        <v>101</v>
      </c>
      <c r="O2529" s="423">
        <v>77</v>
      </c>
      <c r="P2529" s="447">
        <v>0.118811881188119</v>
      </c>
    </row>
    <row r="2530" spans="1:16" s="63" customFormat="1" ht="12" x14ac:dyDescent="0.2">
      <c r="A2530" s="427" t="s">
        <v>9549</v>
      </c>
      <c r="B2530" s="423" t="s">
        <v>9548</v>
      </c>
      <c r="C2530" s="423" t="s">
        <v>252</v>
      </c>
      <c r="D2530" s="423" t="s">
        <v>20700</v>
      </c>
      <c r="E2530" s="427" t="s">
        <v>9547</v>
      </c>
      <c r="F2530" s="427"/>
      <c r="G2530" s="423" t="s">
        <v>19221</v>
      </c>
      <c r="H2530" s="467" t="s">
        <v>8559</v>
      </c>
      <c r="I2530" s="427">
        <v>34</v>
      </c>
      <c r="J2530" s="423">
        <v>30</v>
      </c>
      <c r="K2530" s="423">
        <v>12</v>
      </c>
      <c r="L2530" s="447">
        <v>0.133333333333333</v>
      </c>
      <c r="M2530" s="427">
        <v>108</v>
      </c>
      <c r="N2530" s="423">
        <v>93</v>
      </c>
      <c r="O2530" s="423">
        <v>45</v>
      </c>
      <c r="P2530" s="447">
        <v>0.16129032258064499</v>
      </c>
    </row>
    <row r="2531" spans="1:16" s="63" customFormat="1" ht="12" x14ac:dyDescent="0.2">
      <c r="A2531" s="427" t="s">
        <v>13190</v>
      </c>
      <c r="B2531" s="423" t="s">
        <v>9576</v>
      </c>
      <c r="C2531" s="423" t="s">
        <v>251</v>
      </c>
      <c r="D2531" s="423" t="s">
        <v>18990</v>
      </c>
      <c r="E2531" s="427" t="s">
        <v>13189</v>
      </c>
      <c r="F2531" s="427"/>
      <c r="G2531" s="423" t="s">
        <v>18991</v>
      </c>
      <c r="H2531" s="467" t="s">
        <v>8559</v>
      </c>
      <c r="I2531" s="427">
        <v>0</v>
      </c>
      <c r="J2531" s="423">
        <v>0</v>
      </c>
      <c r="K2531" s="423">
        <v>0</v>
      </c>
      <c r="L2531" s="447">
        <v>0</v>
      </c>
      <c r="M2531" s="427">
        <v>658</v>
      </c>
      <c r="N2531" s="423">
        <v>701</v>
      </c>
      <c r="O2531" s="423">
        <v>509</v>
      </c>
      <c r="P2531" s="447">
        <v>-6.1340941512125498E-2</v>
      </c>
    </row>
    <row r="2532" spans="1:16" s="63" customFormat="1" ht="12" x14ac:dyDescent="0.2">
      <c r="A2532" s="427" t="s">
        <v>9546</v>
      </c>
      <c r="B2532" s="423" t="s">
        <v>9545</v>
      </c>
      <c r="C2532" s="423" t="s">
        <v>249</v>
      </c>
      <c r="D2532" s="423" t="s">
        <v>8778</v>
      </c>
      <c r="E2532" s="427" t="s">
        <v>9544</v>
      </c>
      <c r="F2532" s="427"/>
      <c r="G2532" s="423" t="s">
        <v>201</v>
      </c>
      <c r="H2532" s="467" t="s">
        <v>8559</v>
      </c>
      <c r="I2532" s="427">
        <v>0</v>
      </c>
      <c r="J2532" s="423">
        <v>0</v>
      </c>
      <c r="K2532" s="423">
        <v>0</v>
      </c>
      <c r="L2532" s="447">
        <v>0</v>
      </c>
      <c r="M2532" s="427">
        <v>3</v>
      </c>
      <c r="N2532" s="423">
        <v>5</v>
      </c>
      <c r="O2532" s="423">
        <v>3</v>
      </c>
      <c r="P2532" s="447">
        <v>-0.4</v>
      </c>
    </row>
    <row r="2533" spans="1:16" s="63" customFormat="1" ht="12" x14ac:dyDescent="0.2">
      <c r="A2533" s="427" t="s">
        <v>9543</v>
      </c>
      <c r="B2533" s="423" t="s">
        <v>9542</v>
      </c>
      <c r="C2533" s="423" t="s">
        <v>250</v>
      </c>
      <c r="D2533" s="423" t="s">
        <v>20798</v>
      </c>
      <c r="E2533" s="427" t="s">
        <v>9541</v>
      </c>
      <c r="F2533" s="427"/>
      <c r="G2533" s="423" t="s">
        <v>9183</v>
      </c>
      <c r="H2533" s="467" t="s">
        <v>8559</v>
      </c>
      <c r="I2533" s="427">
        <v>36</v>
      </c>
      <c r="J2533" s="423">
        <v>33</v>
      </c>
      <c r="K2533" s="423">
        <v>83</v>
      </c>
      <c r="L2533" s="447">
        <v>9.0909090909090801E-2</v>
      </c>
      <c r="M2533" s="427">
        <v>4</v>
      </c>
      <c r="N2533" s="423">
        <v>8</v>
      </c>
      <c r="O2533" s="423">
        <v>0</v>
      </c>
      <c r="P2533" s="447">
        <v>-0.5</v>
      </c>
    </row>
    <row r="2534" spans="1:16" s="63" customFormat="1" ht="12" x14ac:dyDescent="0.2">
      <c r="A2534" s="427" t="s">
        <v>9540</v>
      </c>
      <c r="B2534" s="423" t="s">
        <v>9539</v>
      </c>
      <c r="C2534" s="423" t="s">
        <v>249</v>
      </c>
      <c r="D2534" s="423" t="s">
        <v>21934</v>
      </c>
      <c r="E2534" s="427" t="s">
        <v>9538</v>
      </c>
      <c r="F2534" s="427"/>
      <c r="G2534" s="423" t="s">
        <v>19196</v>
      </c>
      <c r="H2534" s="467" t="s">
        <v>8559</v>
      </c>
      <c r="I2534" s="427">
        <v>8</v>
      </c>
      <c r="J2534" s="423">
        <v>1</v>
      </c>
      <c r="K2534" s="423">
        <v>4</v>
      </c>
      <c r="L2534" s="447">
        <v>7</v>
      </c>
      <c r="M2534" s="427">
        <v>126</v>
      </c>
      <c r="N2534" s="423">
        <v>124</v>
      </c>
      <c r="O2534" s="423">
        <v>55</v>
      </c>
      <c r="P2534" s="447">
        <v>1.6129032258064498E-2</v>
      </c>
    </row>
    <row r="2535" spans="1:16" s="63" customFormat="1" ht="12" x14ac:dyDescent="0.2">
      <c r="A2535" s="427" t="s">
        <v>13315</v>
      </c>
      <c r="B2535" s="423" t="s">
        <v>12109</v>
      </c>
      <c r="C2535" s="423" t="s">
        <v>249</v>
      </c>
      <c r="D2535" s="423" t="s">
        <v>19631</v>
      </c>
      <c r="E2535" s="427" t="s">
        <v>13314</v>
      </c>
      <c r="F2535" s="427"/>
      <c r="G2535" s="423" t="s">
        <v>19258</v>
      </c>
      <c r="H2535" s="467" t="s">
        <v>8559</v>
      </c>
      <c r="I2535" s="427">
        <v>122</v>
      </c>
      <c r="J2535" s="423">
        <v>104</v>
      </c>
      <c r="K2535" s="423">
        <v>3</v>
      </c>
      <c r="L2535" s="447">
        <v>0.17307692307692299</v>
      </c>
      <c r="M2535" s="427">
        <v>212</v>
      </c>
      <c r="N2535" s="423">
        <v>169</v>
      </c>
      <c r="O2535" s="423">
        <v>127</v>
      </c>
      <c r="P2535" s="447">
        <v>0.25443786982248501</v>
      </c>
    </row>
    <row r="2536" spans="1:16" s="63" customFormat="1" ht="12" x14ac:dyDescent="0.2">
      <c r="A2536" s="427" t="s">
        <v>9537</v>
      </c>
      <c r="B2536" s="423" t="s">
        <v>9536</v>
      </c>
      <c r="C2536" s="423" t="s">
        <v>249</v>
      </c>
      <c r="D2536" s="423" t="s">
        <v>18992</v>
      </c>
      <c r="E2536" s="427" t="s">
        <v>9534</v>
      </c>
      <c r="F2536" s="427"/>
      <c r="G2536" s="423" t="s">
        <v>19632</v>
      </c>
      <c r="H2536" s="467" t="s">
        <v>8559</v>
      </c>
      <c r="I2536" s="427">
        <v>4</v>
      </c>
      <c r="J2536" s="423">
        <v>5</v>
      </c>
      <c r="K2536" s="423">
        <v>2</v>
      </c>
      <c r="L2536" s="447">
        <v>-0.2</v>
      </c>
      <c r="M2536" s="427">
        <v>351</v>
      </c>
      <c r="N2536" s="423">
        <v>309</v>
      </c>
      <c r="O2536" s="423">
        <v>253</v>
      </c>
      <c r="P2536" s="447">
        <v>0.13592233009708701</v>
      </c>
    </row>
    <row r="2537" spans="1:16" s="63" customFormat="1" ht="12" x14ac:dyDescent="0.2">
      <c r="A2537" s="427" t="s">
        <v>9533</v>
      </c>
      <c r="B2537" s="423" t="s">
        <v>9006</v>
      </c>
      <c r="C2537" s="423" t="s">
        <v>253</v>
      </c>
      <c r="D2537" s="423"/>
      <c r="E2537" s="427" t="s">
        <v>9532</v>
      </c>
      <c r="F2537" s="427"/>
      <c r="G2537" s="423"/>
      <c r="H2537" s="467" t="s">
        <v>8396</v>
      </c>
      <c r="I2537" s="427">
        <v>0</v>
      </c>
      <c r="J2537" s="423">
        <v>0</v>
      </c>
      <c r="K2537" s="423">
        <v>0</v>
      </c>
      <c r="L2537" s="447">
        <v>0</v>
      </c>
      <c r="M2537" s="427">
        <v>0</v>
      </c>
      <c r="N2537" s="423">
        <v>0</v>
      </c>
      <c r="O2537" s="423">
        <v>0</v>
      </c>
      <c r="P2537" s="447">
        <v>0</v>
      </c>
    </row>
    <row r="2538" spans="1:16" s="63" customFormat="1" ht="12" x14ac:dyDescent="0.2">
      <c r="A2538" s="427" t="s">
        <v>9531</v>
      </c>
      <c r="B2538" s="423" t="s">
        <v>9006</v>
      </c>
      <c r="C2538" s="423" t="s">
        <v>253</v>
      </c>
      <c r="D2538" s="423" t="s">
        <v>18993</v>
      </c>
      <c r="E2538" s="427" t="s">
        <v>9530</v>
      </c>
      <c r="F2538" s="427"/>
      <c r="G2538" s="423" t="s">
        <v>18141</v>
      </c>
      <c r="H2538" s="467" t="s">
        <v>8559</v>
      </c>
      <c r="I2538" s="427">
        <v>0</v>
      </c>
      <c r="J2538" s="423">
        <v>0</v>
      </c>
      <c r="K2538" s="423">
        <v>0</v>
      </c>
      <c r="L2538" s="447">
        <v>0</v>
      </c>
      <c r="M2538" s="427">
        <v>104</v>
      </c>
      <c r="N2538" s="423">
        <v>69</v>
      </c>
      <c r="O2538" s="423">
        <v>67</v>
      </c>
      <c r="P2538" s="447">
        <v>0.50724637681159401</v>
      </c>
    </row>
    <row r="2539" spans="1:16" s="63" customFormat="1" ht="12" x14ac:dyDescent="0.2">
      <c r="A2539" s="427" t="s">
        <v>9529</v>
      </c>
      <c r="B2539" s="423" t="s">
        <v>9528</v>
      </c>
      <c r="C2539" s="423" t="s">
        <v>249</v>
      </c>
      <c r="D2539" s="423" t="s">
        <v>18994</v>
      </c>
      <c r="E2539" s="427" t="s">
        <v>9527</v>
      </c>
      <c r="F2539" s="427"/>
      <c r="G2539" s="423" t="s">
        <v>19216</v>
      </c>
      <c r="H2539" s="467" t="s">
        <v>8559</v>
      </c>
      <c r="I2539" s="427">
        <v>76</v>
      </c>
      <c r="J2539" s="423">
        <v>112</v>
      </c>
      <c r="K2539" s="423">
        <v>134</v>
      </c>
      <c r="L2539" s="447">
        <v>-0.32142857142857101</v>
      </c>
      <c r="M2539" s="427">
        <v>330</v>
      </c>
      <c r="N2539" s="423">
        <v>231</v>
      </c>
      <c r="O2539" s="423">
        <v>225</v>
      </c>
      <c r="P2539" s="447">
        <v>0.42857142857142899</v>
      </c>
    </row>
    <row r="2540" spans="1:16" s="63" customFormat="1" ht="12" x14ac:dyDescent="0.2">
      <c r="A2540" s="427" t="s">
        <v>9526</v>
      </c>
      <c r="B2540" s="423" t="s">
        <v>9525</v>
      </c>
      <c r="C2540" s="423" t="s">
        <v>257</v>
      </c>
      <c r="D2540" s="423" t="s">
        <v>21359</v>
      </c>
      <c r="E2540" s="427" t="s">
        <v>9524</v>
      </c>
      <c r="F2540" s="427"/>
      <c r="G2540" s="423" t="s">
        <v>20322</v>
      </c>
      <c r="H2540" s="467" t="s">
        <v>8559</v>
      </c>
      <c r="I2540" s="427">
        <v>0</v>
      </c>
      <c r="J2540" s="423">
        <v>2</v>
      </c>
      <c r="K2540" s="423">
        <v>0</v>
      </c>
      <c r="L2540" s="447">
        <v>-1</v>
      </c>
      <c r="M2540" s="427">
        <v>512</v>
      </c>
      <c r="N2540" s="423">
        <v>384</v>
      </c>
      <c r="O2540" s="423">
        <v>357</v>
      </c>
      <c r="P2540" s="447">
        <v>0.33333333333333298</v>
      </c>
    </row>
    <row r="2541" spans="1:16" s="63" customFormat="1" ht="12" x14ac:dyDescent="0.2">
      <c r="A2541" s="427" t="s">
        <v>9523</v>
      </c>
      <c r="B2541" s="423" t="s">
        <v>9343</v>
      </c>
      <c r="C2541" s="423" t="s">
        <v>252</v>
      </c>
      <c r="D2541" s="423" t="s">
        <v>17182</v>
      </c>
      <c r="E2541" s="427" t="s">
        <v>9522</v>
      </c>
      <c r="F2541" s="427"/>
      <c r="G2541" s="423" t="s">
        <v>213</v>
      </c>
      <c r="H2541" s="467" t="s">
        <v>8559</v>
      </c>
      <c r="I2541" s="427">
        <v>0</v>
      </c>
      <c r="J2541" s="423">
        <v>1</v>
      </c>
      <c r="K2541" s="423">
        <v>1</v>
      </c>
      <c r="L2541" s="447">
        <v>-1</v>
      </c>
      <c r="M2541" s="427">
        <v>68</v>
      </c>
      <c r="N2541" s="423">
        <v>11</v>
      </c>
      <c r="O2541" s="423">
        <v>2</v>
      </c>
      <c r="P2541" s="447">
        <v>5.1818181818181799</v>
      </c>
    </row>
    <row r="2542" spans="1:16" s="63" customFormat="1" ht="12" x14ac:dyDescent="0.2">
      <c r="A2542" s="427" t="s">
        <v>9521</v>
      </c>
      <c r="B2542" s="423" t="s">
        <v>9006</v>
      </c>
      <c r="C2542" s="423" t="s">
        <v>253</v>
      </c>
      <c r="D2542" s="423" t="s">
        <v>18856</v>
      </c>
      <c r="E2542" s="427" t="s">
        <v>9520</v>
      </c>
      <c r="F2542" s="427"/>
      <c r="G2542" s="423" t="s">
        <v>19407</v>
      </c>
      <c r="H2542" s="467" t="s">
        <v>8559</v>
      </c>
      <c r="I2542" s="427">
        <v>0</v>
      </c>
      <c r="J2542" s="423">
        <v>0</v>
      </c>
      <c r="K2542" s="423">
        <v>1</v>
      </c>
      <c r="L2542" s="447">
        <v>0</v>
      </c>
      <c r="M2542" s="427">
        <v>196</v>
      </c>
      <c r="N2542" s="423">
        <v>114</v>
      </c>
      <c r="O2542" s="423">
        <v>77</v>
      </c>
      <c r="P2542" s="447">
        <v>0.71929824561403499</v>
      </c>
    </row>
    <row r="2543" spans="1:16" s="63" customFormat="1" ht="12" x14ac:dyDescent="0.2">
      <c r="A2543" s="427" t="s">
        <v>12998</v>
      </c>
      <c r="B2543" s="423" t="s">
        <v>9863</v>
      </c>
      <c r="C2543" s="423" t="s">
        <v>251</v>
      </c>
      <c r="D2543" s="423" t="s">
        <v>20466</v>
      </c>
      <c r="E2543" s="427" t="s">
        <v>12997</v>
      </c>
      <c r="F2543" s="427"/>
      <c r="G2543" s="423" t="s">
        <v>20467</v>
      </c>
      <c r="H2543" s="467" t="s">
        <v>8559</v>
      </c>
      <c r="I2543" s="427">
        <v>114</v>
      </c>
      <c r="J2543" s="423">
        <v>108</v>
      </c>
      <c r="K2543" s="423">
        <v>93</v>
      </c>
      <c r="L2543" s="447">
        <v>5.5555555555555601E-2</v>
      </c>
      <c r="M2543" s="427">
        <v>1996</v>
      </c>
      <c r="N2543" s="423">
        <v>1738</v>
      </c>
      <c r="O2543" s="423">
        <v>1320</v>
      </c>
      <c r="P2543" s="447">
        <v>0.14844649021864201</v>
      </c>
    </row>
    <row r="2544" spans="1:16" s="63" customFormat="1" ht="12" x14ac:dyDescent="0.2">
      <c r="A2544" s="427" t="s">
        <v>13471</v>
      </c>
      <c r="B2544" s="423" t="s">
        <v>9539</v>
      </c>
      <c r="C2544" s="423" t="s">
        <v>249</v>
      </c>
      <c r="D2544" s="423" t="s">
        <v>20468</v>
      </c>
      <c r="E2544" s="427" t="s">
        <v>13470</v>
      </c>
      <c r="F2544" s="427"/>
      <c r="G2544" s="423" t="s">
        <v>20469</v>
      </c>
      <c r="H2544" s="467" t="s">
        <v>8559</v>
      </c>
      <c r="I2544" s="427">
        <v>305</v>
      </c>
      <c r="J2544" s="423">
        <v>380</v>
      </c>
      <c r="K2544" s="423">
        <v>424</v>
      </c>
      <c r="L2544" s="447">
        <v>-0.197368421052632</v>
      </c>
      <c r="M2544" s="427">
        <v>2545</v>
      </c>
      <c r="N2544" s="423">
        <v>2584</v>
      </c>
      <c r="O2544" s="423">
        <v>1952</v>
      </c>
      <c r="P2544" s="447">
        <v>-1.50928792569659E-2</v>
      </c>
    </row>
    <row r="2545" spans="1:16" s="63" customFormat="1" ht="12" x14ac:dyDescent="0.2">
      <c r="A2545" s="427" t="s">
        <v>9515</v>
      </c>
      <c r="B2545" s="423" t="s">
        <v>9514</v>
      </c>
      <c r="C2545" s="423" t="s">
        <v>252</v>
      </c>
      <c r="D2545" s="423" t="s">
        <v>21360</v>
      </c>
      <c r="E2545" s="427" t="s">
        <v>9513</v>
      </c>
      <c r="F2545" s="427"/>
      <c r="G2545" s="423" t="s">
        <v>21361</v>
      </c>
      <c r="H2545" s="467" t="s">
        <v>8559</v>
      </c>
      <c r="I2545" s="427">
        <v>248</v>
      </c>
      <c r="J2545" s="423">
        <v>389</v>
      </c>
      <c r="K2545" s="423">
        <v>301</v>
      </c>
      <c r="L2545" s="447">
        <v>-0.36246786632390798</v>
      </c>
      <c r="M2545" s="427">
        <v>512</v>
      </c>
      <c r="N2545" s="423">
        <v>523</v>
      </c>
      <c r="O2545" s="423">
        <v>282</v>
      </c>
      <c r="P2545" s="447">
        <v>-2.10325047801148E-2</v>
      </c>
    </row>
    <row r="2546" spans="1:16" s="63" customFormat="1" ht="12" x14ac:dyDescent="0.2">
      <c r="A2546" s="427" t="s">
        <v>13380</v>
      </c>
      <c r="B2546" s="423" t="s">
        <v>13317</v>
      </c>
      <c r="C2546" s="423" t="s">
        <v>250</v>
      </c>
      <c r="D2546" s="423" t="s">
        <v>18995</v>
      </c>
      <c r="E2546" s="427" t="s">
        <v>13379</v>
      </c>
      <c r="F2546" s="427"/>
      <c r="G2546" s="423" t="s">
        <v>19604</v>
      </c>
      <c r="H2546" s="467" t="s">
        <v>8559</v>
      </c>
      <c r="I2546" s="427">
        <v>23</v>
      </c>
      <c r="J2546" s="423">
        <v>32</v>
      </c>
      <c r="K2546" s="423">
        <v>33</v>
      </c>
      <c r="L2546" s="447">
        <v>-0.28125</v>
      </c>
      <c r="M2546" s="427">
        <v>1417</v>
      </c>
      <c r="N2546" s="423">
        <v>1552</v>
      </c>
      <c r="O2546" s="423">
        <v>1207</v>
      </c>
      <c r="P2546" s="447">
        <v>-8.6984536082474306E-2</v>
      </c>
    </row>
    <row r="2547" spans="1:16" s="63" customFormat="1" ht="12" x14ac:dyDescent="0.2">
      <c r="A2547" s="427" t="s">
        <v>9512</v>
      </c>
      <c r="B2547" s="423" t="s">
        <v>9511</v>
      </c>
      <c r="C2547" s="423" t="s">
        <v>257</v>
      </c>
      <c r="D2547" s="423" t="s">
        <v>19883</v>
      </c>
      <c r="E2547" s="427" t="s">
        <v>9510</v>
      </c>
      <c r="F2547" s="427"/>
      <c r="G2547" s="423" t="s">
        <v>18996</v>
      </c>
      <c r="H2547" s="467" t="s">
        <v>8559</v>
      </c>
      <c r="I2547" s="427">
        <v>57</v>
      </c>
      <c r="J2547" s="423">
        <v>53</v>
      </c>
      <c r="K2547" s="423">
        <v>69</v>
      </c>
      <c r="L2547" s="447">
        <v>7.5471698113207503E-2</v>
      </c>
      <c r="M2547" s="427">
        <v>165</v>
      </c>
      <c r="N2547" s="423">
        <v>124</v>
      </c>
      <c r="O2547" s="423">
        <v>136</v>
      </c>
      <c r="P2547" s="447">
        <v>0.33064516129032301</v>
      </c>
    </row>
    <row r="2548" spans="1:16" s="63" customFormat="1" ht="12" x14ac:dyDescent="0.2">
      <c r="A2548" s="427" t="s">
        <v>13188</v>
      </c>
      <c r="B2548" s="423" t="s">
        <v>9502</v>
      </c>
      <c r="C2548" s="423" t="s">
        <v>252</v>
      </c>
      <c r="D2548" s="423" t="s">
        <v>21935</v>
      </c>
      <c r="E2548" s="427"/>
      <c r="F2548" s="427" t="s">
        <v>13187</v>
      </c>
      <c r="G2548" s="423" t="s">
        <v>21936</v>
      </c>
      <c r="H2548" s="467" t="s">
        <v>8559</v>
      </c>
      <c r="I2548" s="427">
        <v>3017</v>
      </c>
      <c r="J2548" s="423">
        <v>2964</v>
      </c>
      <c r="K2548" s="423">
        <v>1064</v>
      </c>
      <c r="L2548" s="447">
        <v>1.7881241565452101E-2</v>
      </c>
      <c r="M2548" s="427">
        <v>7680</v>
      </c>
      <c r="N2548" s="423">
        <v>6548</v>
      </c>
      <c r="O2548" s="423">
        <v>4590</v>
      </c>
      <c r="P2548" s="447">
        <v>0.17287721441661599</v>
      </c>
    </row>
    <row r="2549" spans="1:16" s="63" customFormat="1" ht="12" x14ac:dyDescent="0.2">
      <c r="A2549" s="427" t="s">
        <v>9509</v>
      </c>
      <c r="B2549" s="423"/>
      <c r="C2549" s="423" t="s">
        <v>14925</v>
      </c>
      <c r="D2549" s="423" t="s">
        <v>20701</v>
      </c>
      <c r="E2549" s="427"/>
      <c r="F2549" s="427" t="s">
        <v>9508</v>
      </c>
      <c r="G2549" s="423" t="s">
        <v>19633</v>
      </c>
      <c r="H2549" s="467" t="s">
        <v>8559</v>
      </c>
      <c r="I2549" s="427">
        <v>999</v>
      </c>
      <c r="J2549" s="423">
        <v>466</v>
      </c>
      <c r="K2549" s="423">
        <v>299</v>
      </c>
      <c r="L2549" s="447">
        <v>1.14377682403433</v>
      </c>
      <c r="M2549" s="427">
        <v>2713</v>
      </c>
      <c r="N2549" s="423">
        <v>2303</v>
      </c>
      <c r="O2549" s="423">
        <v>1684</v>
      </c>
      <c r="P2549" s="447">
        <v>0.17802865827181899</v>
      </c>
    </row>
    <row r="2550" spans="1:16" s="63" customFormat="1" ht="12" x14ac:dyDescent="0.2">
      <c r="A2550" s="427" t="s">
        <v>14387</v>
      </c>
      <c r="B2550" s="423"/>
      <c r="C2550" s="423" t="s">
        <v>251</v>
      </c>
      <c r="D2550" s="423" t="s">
        <v>21362</v>
      </c>
      <c r="E2550" s="427"/>
      <c r="F2550" s="427" t="s">
        <v>14386</v>
      </c>
      <c r="G2550" s="423" t="s">
        <v>18388</v>
      </c>
      <c r="H2550" s="467" t="s">
        <v>8559</v>
      </c>
      <c r="I2550" s="427">
        <v>240</v>
      </c>
      <c r="J2550" s="423">
        <v>284</v>
      </c>
      <c r="K2550" s="423">
        <v>226</v>
      </c>
      <c r="L2550" s="447">
        <v>-0.154929577464789</v>
      </c>
      <c r="M2550" s="427">
        <v>794</v>
      </c>
      <c r="N2550" s="423">
        <v>709</v>
      </c>
      <c r="O2550" s="423">
        <v>667</v>
      </c>
      <c r="P2550" s="447">
        <v>0.119887165021157</v>
      </c>
    </row>
    <row r="2551" spans="1:16" s="63" customFormat="1" ht="12" x14ac:dyDescent="0.2">
      <c r="A2551" s="427" t="s">
        <v>9507</v>
      </c>
      <c r="B2551" s="423"/>
      <c r="C2551" s="423" t="s">
        <v>14925</v>
      </c>
      <c r="D2551" s="423" t="s">
        <v>21937</v>
      </c>
      <c r="E2551" s="427"/>
      <c r="F2551" s="427" t="s">
        <v>9506</v>
      </c>
      <c r="G2551" s="423" t="s">
        <v>18151</v>
      </c>
      <c r="H2551" s="467" t="s">
        <v>8559</v>
      </c>
      <c r="I2551" s="427">
        <v>0</v>
      </c>
      <c r="J2551" s="423">
        <v>0</v>
      </c>
      <c r="K2551" s="423">
        <v>0</v>
      </c>
      <c r="L2551" s="447">
        <v>0</v>
      </c>
      <c r="M2551" s="427">
        <v>42</v>
      </c>
      <c r="N2551" s="423">
        <v>49</v>
      </c>
      <c r="O2551" s="423">
        <v>33</v>
      </c>
      <c r="P2551" s="447">
        <v>-0.14285714285714299</v>
      </c>
    </row>
    <row r="2552" spans="1:16" s="63" customFormat="1" ht="12" x14ac:dyDescent="0.2">
      <c r="A2552" s="427" t="s">
        <v>9505</v>
      </c>
      <c r="B2552" s="423"/>
      <c r="C2552" s="423" t="s">
        <v>14925</v>
      </c>
      <c r="D2552" s="423" t="s">
        <v>21938</v>
      </c>
      <c r="E2552" s="427"/>
      <c r="F2552" s="427" t="s">
        <v>9504</v>
      </c>
      <c r="G2552" s="423" t="s">
        <v>19301</v>
      </c>
      <c r="H2552" s="467" t="s">
        <v>8559</v>
      </c>
      <c r="I2552" s="427">
        <v>258</v>
      </c>
      <c r="J2552" s="423">
        <v>215</v>
      </c>
      <c r="K2552" s="423">
        <v>113</v>
      </c>
      <c r="L2552" s="447">
        <v>0.2</v>
      </c>
      <c r="M2552" s="427">
        <v>453</v>
      </c>
      <c r="N2552" s="423">
        <v>450</v>
      </c>
      <c r="O2552" s="423">
        <v>289</v>
      </c>
      <c r="P2552" s="447">
        <v>6.6666666666666003E-3</v>
      </c>
    </row>
    <row r="2553" spans="1:16" s="63" customFormat="1" ht="12" x14ac:dyDescent="0.2">
      <c r="A2553" s="427" t="s">
        <v>9503</v>
      </c>
      <c r="B2553" s="423" t="s">
        <v>9502</v>
      </c>
      <c r="C2553" s="423" t="s">
        <v>252</v>
      </c>
      <c r="D2553" s="423" t="s">
        <v>17673</v>
      </c>
      <c r="E2553" s="427"/>
      <c r="F2553" s="427" t="s">
        <v>9501</v>
      </c>
      <c r="G2553" s="423" t="s">
        <v>18140</v>
      </c>
      <c r="H2553" s="467" t="s">
        <v>8559</v>
      </c>
      <c r="I2553" s="427">
        <v>0</v>
      </c>
      <c r="J2553" s="423">
        <v>3</v>
      </c>
      <c r="K2553" s="423">
        <v>0</v>
      </c>
      <c r="L2553" s="447">
        <v>-1</v>
      </c>
      <c r="M2553" s="427">
        <v>433</v>
      </c>
      <c r="N2553" s="423">
        <v>347</v>
      </c>
      <c r="O2553" s="423">
        <v>164</v>
      </c>
      <c r="P2553" s="447">
        <v>0.24783861671469701</v>
      </c>
    </row>
    <row r="2554" spans="1:16" s="63" customFormat="1" ht="12" x14ac:dyDescent="0.2">
      <c r="A2554" s="427" t="s">
        <v>9500</v>
      </c>
      <c r="B2554" s="423"/>
      <c r="C2554" s="423" t="s">
        <v>14925</v>
      </c>
      <c r="D2554" s="423" t="s">
        <v>19884</v>
      </c>
      <c r="E2554" s="427"/>
      <c r="F2554" s="427" t="s">
        <v>9499</v>
      </c>
      <c r="G2554" s="423" t="s">
        <v>19885</v>
      </c>
      <c r="H2554" s="467" t="s">
        <v>8559</v>
      </c>
      <c r="I2554" s="427">
        <v>44</v>
      </c>
      <c r="J2554" s="423">
        <v>40</v>
      </c>
      <c r="K2554" s="423">
        <v>27</v>
      </c>
      <c r="L2554" s="447">
        <v>0.1</v>
      </c>
      <c r="M2554" s="427">
        <v>524</v>
      </c>
      <c r="N2554" s="423">
        <v>482</v>
      </c>
      <c r="O2554" s="423">
        <v>365</v>
      </c>
      <c r="P2554" s="447">
        <v>8.7136929460580798E-2</v>
      </c>
    </row>
    <row r="2555" spans="1:16" s="63" customFormat="1" ht="12" x14ac:dyDescent="0.2">
      <c r="A2555" s="427" t="s">
        <v>14244</v>
      </c>
      <c r="B2555" s="423" t="s">
        <v>9502</v>
      </c>
      <c r="C2555" s="423" t="s">
        <v>252</v>
      </c>
      <c r="D2555" s="423" t="s">
        <v>20059</v>
      </c>
      <c r="E2555" s="427"/>
      <c r="F2555" s="427" t="s">
        <v>14243</v>
      </c>
      <c r="G2555" s="423" t="s">
        <v>20060</v>
      </c>
      <c r="H2555" s="467" t="s">
        <v>8559</v>
      </c>
      <c r="I2555" s="427">
        <v>865</v>
      </c>
      <c r="J2555" s="423">
        <v>831</v>
      </c>
      <c r="K2555" s="423">
        <v>576</v>
      </c>
      <c r="L2555" s="447">
        <v>4.09145607701564E-2</v>
      </c>
      <c r="M2555" s="427">
        <v>2341</v>
      </c>
      <c r="N2555" s="423">
        <v>2074</v>
      </c>
      <c r="O2555" s="423">
        <v>1311</v>
      </c>
      <c r="P2555" s="447">
        <v>0.12873674059787901</v>
      </c>
    </row>
    <row r="2556" spans="1:16" s="63" customFormat="1" ht="12" x14ac:dyDescent="0.2">
      <c r="A2556" s="427" t="s">
        <v>9498</v>
      </c>
      <c r="B2556" s="423"/>
      <c r="C2556" s="423" t="s">
        <v>14925</v>
      </c>
      <c r="D2556" s="423" t="s">
        <v>18997</v>
      </c>
      <c r="E2556" s="427"/>
      <c r="F2556" s="427" t="s">
        <v>9497</v>
      </c>
      <c r="G2556" s="423" t="s">
        <v>19634</v>
      </c>
      <c r="H2556" s="467" t="s">
        <v>8559</v>
      </c>
      <c r="I2556" s="427">
        <v>4338</v>
      </c>
      <c r="J2556" s="423">
        <v>3656</v>
      </c>
      <c r="K2556" s="423">
        <v>1370</v>
      </c>
      <c r="L2556" s="447">
        <v>0.18654266958424501</v>
      </c>
      <c r="M2556" s="427">
        <v>3575</v>
      </c>
      <c r="N2556" s="423">
        <v>2694</v>
      </c>
      <c r="O2556" s="423">
        <v>1470</v>
      </c>
      <c r="P2556" s="447">
        <v>0.32702301410541901</v>
      </c>
    </row>
    <row r="2557" spans="1:16" s="63" customFormat="1" ht="12" x14ac:dyDescent="0.2">
      <c r="A2557" s="427" t="s">
        <v>9496</v>
      </c>
      <c r="B2557" s="423"/>
      <c r="C2557" s="423" t="s">
        <v>254</v>
      </c>
      <c r="D2557" s="423" t="s">
        <v>18998</v>
      </c>
      <c r="E2557" s="427"/>
      <c r="F2557" s="427" t="s">
        <v>9495</v>
      </c>
      <c r="G2557" s="423" t="s">
        <v>19509</v>
      </c>
      <c r="H2557" s="467" t="s">
        <v>8559</v>
      </c>
      <c r="I2557" s="427">
        <v>20755</v>
      </c>
      <c r="J2557" s="423">
        <v>18595</v>
      </c>
      <c r="K2557" s="423">
        <v>14265</v>
      </c>
      <c r="L2557" s="447">
        <v>0.116160258133907</v>
      </c>
      <c r="M2557" s="427">
        <v>3498</v>
      </c>
      <c r="N2557" s="423">
        <v>3257</v>
      </c>
      <c r="O2557" s="423">
        <v>2057</v>
      </c>
      <c r="P2557" s="447">
        <v>7.3994473441817699E-2</v>
      </c>
    </row>
    <row r="2558" spans="1:16" s="63" customFormat="1" ht="12" x14ac:dyDescent="0.2">
      <c r="A2558" s="427" t="s">
        <v>14453</v>
      </c>
      <c r="B2558" s="423"/>
      <c r="C2558" s="423" t="s">
        <v>253</v>
      </c>
      <c r="D2558" s="423" t="s">
        <v>18999</v>
      </c>
      <c r="E2558" s="427"/>
      <c r="F2558" s="427" t="s">
        <v>14452</v>
      </c>
      <c r="G2558" s="423" t="s">
        <v>19635</v>
      </c>
      <c r="H2558" s="467" t="s">
        <v>8559</v>
      </c>
      <c r="I2558" s="427">
        <v>4723</v>
      </c>
      <c r="J2558" s="423">
        <v>4139</v>
      </c>
      <c r="K2558" s="423">
        <v>2894</v>
      </c>
      <c r="L2558" s="447">
        <v>0.141096883305146</v>
      </c>
      <c r="M2558" s="427">
        <v>2605</v>
      </c>
      <c r="N2558" s="423">
        <v>2199</v>
      </c>
      <c r="O2558" s="423">
        <v>1782</v>
      </c>
      <c r="P2558" s="447">
        <v>0.18462937698954099</v>
      </c>
    </row>
    <row r="2559" spans="1:16" s="63" customFormat="1" ht="12" x14ac:dyDescent="0.2">
      <c r="A2559" s="427" t="s">
        <v>14190</v>
      </c>
      <c r="B2559" s="423"/>
      <c r="C2559" s="423" t="s">
        <v>253</v>
      </c>
      <c r="D2559" s="423" t="s">
        <v>21363</v>
      </c>
      <c r="E2559" s="427"/>
      <c r="F2559" s="427" t="s">
        <v>14189</v>
      </c>
      <c r="G2559" s="423" t="s">
        <v>19636</v>
      </c>
      <c r="H2559" s="467" t="s">
        <v>8559</v>
      </c>
      <c r="I2559" s="427">
        <v>2321</v>
      </c>
      <c r="J2559" s="423">
        <v>4422</v>
      </c>
      <c r="K2559" s="423">
        <v>947</v>
      </c>
      <c r="L2559" s="447">
        <v>-0.47512437810945302</v>
      </c>
      <c r="M2559" s="427">
        <v>973</v>
      </c>
      <c r="N2559" s="423">
        <v>1308</v>
      </c>
      <c r="O2559" s="423">
        <v>381</v>
      </c>
      <c r="P2559" s="447">
        <v>-0.25611620795106999</v>
      </c>
    </row>
    <row r="2560" spans="1:16" s="63" customFormat="1" ht="12" x14ac:dyDescent="0.2">
      <c r="A2560" s="427" t="s">
        <v>12996</v>
      </c>
      <c r="B2560" s="423"/>
      <c r="C2560" s="423" t="s">
        <v>253</v>
      </c>
      <c r="D2560" s="423" t="s">
        <v>19000</v>
      </c>
      <c r="E2560" s="427"/>
      <c r="F2560" s="427" t="s">
        <v>12995</v>
      </c>
      <c r="G2560" s="423" t="s">
        <v>19001</v>
      </c>
      <c r="H2560" s="467" t="s">
        <v>8559</v>
      </c>
      <c r="I2560" s="427">
        <v>4326</v>
      </c>
      <c r="J2560" s="423">
        <v>3729</v>
      </c>
      <c r="K2560" s="423">
        <v>2058</v>
      </c>
      <c r="L2560" s="447">
        <v>0.16009654062751399</v>
      </c>
      <c r="M2560" s="427">
        <v>4835</v>
      </c>
      <c r="N2560" s="423">
        <v>4716</v>
      </c>
      <c r="O2560" s="423">
        <v>2812</v>
      </c>
      <c r="P2560" s="447">
        <v>2.5233248515691201E-2</v>
      </c>
    </row>
    <row r="2561" spans="1:16" s="63" customFormat="1" ht="12" x14ac:dyDescent="0.2">
      <c r="A2561" s="427" t="s">
        <v>13667</v>
      </c>
      <c r="B2561" s="423"/>
      <c r="C2561" s="423" t="s">
        <v>14925</v>
      </c>
      <c r="D2561" s="423" t="s">
        <v>19002</v>
      </c>
      <c r="E2561" s="427"/>
      <c r="F2561" s="427" t="s">
        <v>13666</v>
      </c>
      <c r="G2561" s="423" t="s">
        <v>19003</v>
      </c>
      <c r="H2561" s="467" t="s">
        <v>8559</v>
      </c>
      <c r="I2561" s="427">
        <v>4245</v>
      </c>
      <c r="J2561" s="423">
        <v>3376</v>
      </c>
      <c r="K2561" s="423">
        <v>1580</v>
      </c>
      <c r="L2561" s="447">
        <v>0.25740521327014199</v>
      </c>
      <c r="M2561" s="427">
        <v>2697</v>
      </c>
      <c r="N2561" s="423">
        <v>2464</v>
      </c>
      <c r="O2561" s="423">
        <v>1688</v>
      </c>
      <c r="P2561" s="447">
        <v>9.4561688311688194E-2</v>
      </c>
    </row>
    <row r="2562" spans="1:16" s="63" customFormat="1" ht="12" x14ac:dyDescent="0.2">
      <c r="A2562" s="427" t="s">
        <v>9494</v>
      </c>
      <c r="B2562" s="423"/>
      <c r="C2562" s="423" t="s">
        <v>14925</v>
      </c>
      <c r="D2562" s="423" t="s">
        <v>19004</v>
      </c>
      <c r="E2562" s="427"/>
      <c r="F2562" s="427" t="s">
        <v>9493</v>
      </c>
      <c r="G2562" s="423" t="s">
        <v>19005</v>
      </c>
      <c r="H2562" s="467" t="s">
        <v>8559</v>
      </c>
      <c r="I2562" s="427">
        <v>646</v>
      </c>
      <c r="J2562" s="423">
        <v>24</v>
      </c>
      <c r="K2562" s="423">
        <v>9</v>
      </c>
      <c r="L2562" s="447">
        <v>25.9166666666667</v>
      </c>
      <c r="M2562" s="427">
        <v>599</v>
      </c>
      <c r="N2562" s="423">
        <v>436</v>
      </c>
      <c r="O2562" s="423">
        <v>315</v>
      </c>
      <c r="P2562" s="447">
        <v>0.37385321100917401</v>
      </c>
    </row>
    <row r="2563" spans="1:16" s="63" customFormat="1" ht="12" x14ac:dyDescent="0.2">
      <c r="A2563" s="427" t="s">
        <v>14389</v>
      </c>
      <c r="B2563" s="423"/>
      <c r="C2563" s="423" t="s">
        <v>252</v>
      </c>
      <c r="D2563" s="423" t="s">
        <v>21364</v>
      </c>
      <c r="E2563" s="427"/>
      <c r="F2563" s="427" t="s">
        <v>14388</v>
      </c>
      <c r="G2563" s="423" t="s">
        <v>21365</v>
      </c>
      <c r="H2563" s="467" t="s">
        <v>8559</v>
      </c>
      <c r="I2563" s="427">
        <v>2880</v>
      </c>
      <c r="J2563" s="423">
        <v>3546</v>
      </c>
      <c r="K2563" s="423">
        <v>2490</v>
      </c>
      <c r="L2563" s="447">
        <v>-0.18781725888324899</v>
      </c>
      <c r="M2563" s="427">
        <v>7166</v>
      </c>
      <c r="N2563" s="423">
        <v>6651</v>
      </c>
      <c r="O2563" s="423">
        <v>3612</v>
      </c>
      <c r="P2563" s="447">
        <v>7.7431965118027302E-2</v>
      </c>
    </row>
    <row r="2564" spans="1:16" s="63" customFormat="1" ht="12" x14ac:dyDescent="0.2">
      <c r="A2564" s="427" t="s">
        <v>9492</v>
      </c>
      <c r="B2564" s="423"/>
      <c r="C2564" s="423" t="s">
        <v>14925</v>
      </c>
      <c r="D2564" s="423" t="s">
        <v>20262</v>
      </c>
      <c r="E2564" s="427"/>
      <c r="F2564" s="427" t="s">
        <v>9491</v>
      </c>
      <c r="G2564" s="423" t="s">
        <v>20263</v>
      </c>
      <c r="H2564" s="467" t="s">
        <v>8559</v>
      </c>
      <c r="I2564" s="427">
        <v>3854</v>
      </c>
      <c r="J2564" s="423">
        <v>3265</v>
      </c>
      <c r="K2564" s="423">
        <v>1528</v>
      </c>
      <c r="L2564" s="447">
        <v>0.18039816232771799</v>
      </c>
      <c r="M2564" s="427">
        <v>6788</v>
      </c>
      <c r="N2564" s="423">
        <v>6481</v>
      </c>
      <c r="O2564" s="423">
        <v>3612</v>
      </c>
      <c r="P2564" s="447">
        <v>4.7369233143033498E-2</v>
      </c>
    </row>
    <row r="2565" spans="1:16" s="63" customFormat="1" ht="12" x14ac:dyDescent="0.2">
      <c r="A2565" s="427" t="s">
        <v>9490</v>
      </c>
      <c r="B2565" s="423"/>
      <c r="C2565" s="423" t="s">
        <v>14925</v>
      </c>
      <c r="D2565" s="423" t="s">
        <v>17310</v>
      </c>
      <c r="E2565" s="427"/>
      <c r="F2565" s="427" t="s">
        <v>9489</v>
      </c>
      <c r="G2565" s="423" t="s">
        <v>19637</v>
      </c>
      <c r="H2565" s="467" t="s">
        <v>8559</v>
      </c>
      <c r="I2565" s="427">
        <v>430</v>
      </c>
      <c r="J2565" s="423">
        <v>356</v>
      </c>
      <c r="K2565" s="423">
        <v>141</v>
      </c>
      <c r="L2565" s="447">
        <v>0.20786516853932599</v>
      </c>
      <c r="M2565" s="427">
        <v>415</v>
      </c>
      <c r="N2565" s="423">
        <v>176</v>
      </c>
      <c r="O2565" s="423">
        <v>110</v>
      </c>
      <c r="P2565" s="447">
        <v>1.3579545454545501</v>
      </c>
    </row>
    <row r="2566" spans="1:16" s="63" customFormat="1" ht="12" x14ac:dyDescent="0.2">
      <c r="A2566" s="427" t="s">
        <v>14640</v>
      </c>
      <c r="B2566" s="423"/>
      <c r="C2566" s="423" t="s">
        <v>254</v>
      </c>
      <c r="D2566" s="423" t="s">
        <v>19006</v>
      </c>
      <c r="E2566" s="427"/>
      <c r="F2566" s="427" t="s">
        <v>14639</v>
      </c>
      <c r="G2566" s="423" t="s">
        <v>19638</v>
      </c>
      <c r="H2566" s="467" t="s">
        <v>8559</v>
      </c>
      <c r="I2566" s="427">
        <v>55774</v>
      </c>
      <c r="J2566" s="423">
        <v>50645</v>
      </c>
      <c r="K2566" s="423">
        <v>37966</v>
      </c>
      <c r="L2566" s="447">
        <v>0.10127357093493899</v>
      </c>
      <c r="M2566" s="427">
        <v>3878</v>
      </c>
      <c r="N2566" s="423">
        <v>3295</v>
      </c>
      <c r="O2566" s="423">
        <v>2144</v>
      </c>
      <c r="P2566" s="447">
        <v>0.17693474962063699</v>
      </c>
    </row>
    <row r="2567" spans="1:16" s="63" customFormat="1" ht="12" x14ac:dyDescent="0.2">
      <c r="A2567" s="427" t="s">
        <v>9488</v>
      </c>
      <c r="B2567" s="423"/>
      <c r="C2567" s="423" t="s">
        <v>257</v>
      </c>
      <c r="D2567" s="423" t="s">
        <v>20055</v>
      </c>
      <c r="E2567" s="427"/>
      <c r="F2567" s="427" t="s">
        <v>9487</v>
      </c>
      <c r="G2567" s="423" t="s">
        <v>264</v>
      </c>
      <c r="H2567" s="467" t="s">
        <v>8559</v>
      </c>
      <c r="I2567" s="427">
        <v>12</v>
      </c>
      <c r="J2567" s="423">
        <v>14</v>
      </c>
      <c r="K2567" s="423">
        <v>12</v>
      </c>
      <c r="L2567" s="447">
        <v>-0.14285714285714299</v>
      </c>
      <c r="M2567" s="427">
        <v>57</v>
      </c>
      <c r="N2567" s="423">
        <v>57</v>
      </c>
      <c r="O2567" s="423">
        <v>36</v>
      </c>
      <c r="P2567" s="447">
        <v>0</v>
      </c>
    </row>
    <row r="2568" spans="1:16" s="63" customFormat="1" ht="12" x14ac:dyDescent="0.2">
      <c r="A2568" s="427" t="s">
        <v>14664</v>
      </c>
      <c r="B2568" s="423"/>
      <c r="C2568" s="423" t="s">
        <v>252</v>
      </c>
      <c r="D2568" s="423" t="s">
        <v>21366</v>
      </c>
      <c r="E2568" s="427"/>
      <c r="F2568" s="427" t="s">
        <v>14663</v>
      </c>
      <c r="G2568" s="423" t="s">
        <v>19639</v>
      </c>
      <c r="H2568" s="467" t="s">
        <v>8559</v>
      </c>
      <c r="I2568" s="427">
        <v>11414</v>
      </c>
      <c r="J2568" s="423">
        <v>11293</v>
      </c>
      <c r="K2568" s="423">
        <v>4768</v>
      </c>
      <c r="L2568" s="447">
        <v>1.07146019658195E-2</v>
      </c>
      <c r="M2568" s="427">
        <v>12580</v>
      </c>
      <c r="N2568" s="423">
        <v>11319</v>
      </c>
      <c r="O2568" s="423">
        <v>7397</v>
      </c>
      <c r="P2568" s="447">
        <v>0.11140560120152</v>
      </c>
    </row>
    <row r="2569" spans="1:16" s="63" customFormat="1" ht="12" x14ac:dyDescent="0.2">
      <c r="A2569" s="427" t="s">
        <v>9486</v>
      </c>
      <c r="B2569" s="423"/>
      <c r="C2569" s="423" t="s">
        <v>255</v>
      </c>
      <c r="D2569" s="423" t="s">
        <v>20061</v>
      </c>
      <c r="E2569" s="427"/>
      <c r="F2569" s="427" t="s">
        <v>9485</v>
      </c>
      <c r="G2569" s="423" t="s">
        <v>20062</v>
      </c>
      <c r="H2569" s="467" t="s">
        <v>8559</v>
      </c>
      <c r="I2569" s="427">
        <v>11389</v>
      </c>
      <c r="J2569" s="423">
        <v>9667</v>
      </c>
      <c r="K2569" s="423">
        <v>3615</v>
      </c>
      <c r="L2569" s="447">
        <v>0.17813178855901499</v>
      </c>
      <c r="M2569" s="427">
        <v>1891</v>
      </c>
      <c r="N2569" s="423">
        <v>1311</v>
      </c>
      <c r="O2569" s="423">
        <v>919</v>
      </c>
      <c r="P2569" s="447">
        <v>0.44241037376048797</v>
      </c>
    </row>
    <row r="2570" spans="1:16" s="63" customFormat="1" ht="12" x14ac:dyDescent="0.2">
      <c r="A2570" s="427" t="s">
        <v>9484</v>
      </c>
      <c r="B2570" s="423"/>
      <c r="C2570" s="423" t="s">
        <v>14925</v>
      </c>
      <c r="D2570" s="423" t="s">
        <v>19170</v>
      </c>
      <c r="E2570" s="427"/>
      <c r="F2570" s="427" t="s">
        <v>9483</v>
      </c>
      <c r="G2570" s="423" t="s">
        <v>19639</v>
      </c>
      <c r="H2570" s="467" t="s">
        <v>8559</v>
      </c>
      <c r="I2570" s="427">
        <v>1100</v>
      </c>
      <c r="J2570" s="423">
        <v>496</v>
      </c>
      <c r="K2570" s="423">
        <v>460</v>
      </c>
      <c r="L2570" s="447">
        <v>1.2177419354838701</v>
      </c>
      <c r="M2570" s="427">
        <v>3187</v>
      </c>
      <c r="N2570" s="423">
        <v>2641</v>
      </c>
      <c r="O2570" s="423">
        <v>1562</v>
      </c>
      <c r="P2570" s="447">
        <v>0.206739871260886</v>
      </c>
    </row>
    <row r="2571" spans="1:16" s="63" customFormat="1" ht="12" x14ac:dyDescent="0.2">
      <c r="A2571" s="427" t="s">
        <v>14353</v>
      </c>
      <c r="B2571" s="423"/>
      <c r="C2571" s="423" t="s">
        <v>252</v>
      </c>
      <c r="D2571" s="423" t="s">
        <v>19007</v>
      </c>
      <c r="E2571" s="427"/>
      <c r="F2571" s="427" t="s">
        <v>14352</v>
      </c>
      <c r="G2571" s="423" t="s">
        <v>19479</v>
      </c>
      <c r="H2571" s="467" t="s">
        <v>8559</v>
      </c>
      <c r="I2571" s="427">
        <v>1750</v>
      </c>
      <c r="J2571" s="423">
        <v>1510</v>
      </c>
      <c r="K2571" s="423">
        <v>866</v>
      </c>
      <c r="L2571" s="447">
        <v>0.158940397350993</v>
      </c>
      <c r="M2571" s="427">
        <v>1131</v>
      </c>
      <c r="N2571" s="423">
        <v>1064</v>
      </c>
      <c r="O2571" s="423">
        <v>656</v>
      </c>
      <c r="P2571" s="447">
        <v>6.2969924812030106E-2</v>
      </c>
    </row>
    <row r="2572" spans="1:16" s="63" customFormat="1" ht="12" x14ac:dyDescent="0.2">
      <c r="A2572" s="427" t="s">
        <v>9482</v>
      </c>
      <c r="B2572" s="423"/>
      <c r="C2572" s="423" t="s">
        <v>14925</v>
      </c>
      <c r="D2572" s="423" t="s">
        <v>17855</v>
      </c>
      <c r="E2572" s="427"/>
      <c r="F2572" s="427" t="s">
        <v>9481</v>
      </c>
      <c r="G2572" s="423" t="s">
        <v>17055</v>
      </c>
      <c r="H2572" s="467" t="s">
        <v>8559</v>
      </c>
      <c r="I2572" s="427">
        <v>1796</v>
      </c>
      <c r="J2572" s="423">
        <v>1403</v>
      </c>
      <c r="K2572" s="423">
        <v>343</v>
      </c>
      <c r="L2572" s="447">
        <v>0.28011404133998602</v>
      </c>
      <c r="M2572" s="427">
        <v>2889</v>
      </c>
      <c r="N2572" s="423">
        <v>2552</v>
      </c>
      <c r="O2572" s="423">
        <v>1394</v>
      </c>
      <c r="P2572" s="447">
        <v>0.13205329153605</v>
      </c>
    </row>
    <row r="2573" spans="1:16" s="63" customFormat="1" ht="12" x14ac:dyDescent="0.2">
      <c r="A2573" s="427" t="s">
        <v>14534</v>
      </c>
      <c r="B2573" s="423"/>
      <c r="C2573" s="423" t="s">
        <v>257</v>
      </c>
      <c r="D2573" s="423" t="s">
        <v>20702</v>
      </c>
      <c r="E2573" s="427"/>
      <c r="F2573" s="427" t="s">
        <v>14533</v>
      </c>
      <c r="G2573" s="423" t="s">
        <v>20703</v>
      </c>
      <c r="H2573" s="467" t="s">
        <v>8559</v>
      </c>
      <c r="I2573" s="427">
        <v>14173</v>
      </c>
      <c r="J2573" s="423">
        <v>10787</v>
      </c>
      <c r="K2573" s="423">
        <v>7674</v>
      </c>
      <c r="L2573" s="447">
        <v>0.313896356725688</v>
      </c>
      <c r="M2573" s="427">
        <v>9947</v>
      </c>
      <c r="N2573" s="423">
        <v>9336</v>
      </c>
      <c r="O2573" s="423">
        <v>6969</v>
      </c>
      <c r="P2573" s="447">
        <v>6.5445586975150002E-2</v>
      </c>
    </row>
    <row r="2574" spans="1:16" s="63" customFormat="1" ht="12" x14ac:dyDescent="0.2">
      <c r="A2574" s="427" t="s">
        <v>14425</v>
      </c>
      <c r="B2574" s="423"/>
      <c r="C2574" s="423" t="s">
        <v>14925</v>
      </c>
      <c r="D2574" s="423" t="s">
        <v>21939</v>
      </c>
      <c r="E2574" s="427"/>
      <c r="F2574" s="427" t="s">
        <v>14424</v>
      </c>
      <c r="G2574" s="423" t="s">
        <v>19516</v>
      </c>
      <c r="H2574" s="467" t="s">
        <v>8559</v>
      </c>
      <c r="I2574" s="427">
        <v>9510</v>
      </c>
      <c r="J2574" s="423">
        <v>8246</v>
      </c>
      <c r="K2574" s="423">
        <v>3354</v>
      </c>
      <c r="L2574" s="447">
        <v>0.15328644191123</v>
      </c>
      <c r="M2574" s="427">
        <v>5571</v>
      </c>
      <c r="N2574" s="423">
        <v>4663</v>
      </c>
      <c r="O2574" s="423">
        <v>2808</v>
      </c>
      <c r="P2574" s="447">
        <v>0.194724426334977</v>
      </c>
    </row>
    <row r="2575" spans="1:16" s="63" customFormat="1" ht="12" x14ac:dyDescent="0.2">
      <c r="A2575" s="427" t="s">
        <v>13469</v>
      </c>
      <c r="B2575" s="423"/>
      <c r="C2575" s="423" t="s">
        <v>14925</v>
      </c>
      <c r="D2575" s="423" t="s">
        <v>19008</v>
      </c>
      <c r="E2575" s="427"/>
      <c r="F2575" s="427" t="s">
        <v>13468</v>
      </c>
      <c r="G2575" s="423" t="s">
        <v>19640</v>
      </c>
      <c r="H2575" s="467" t="s">
        <v>8559</v>
      </c>
      <c r="I2575" s="427">
        <v>332</v>
      </c>
      <c r="J2575" s="423">
        <v>168</v>
      </c>
      <c r="K2575" s="423">
        <v>96</v>
      </c>
      <c r="L2575" s="447">
        <v>0.97619047619047605</v>
      </c>
      <c r="M2575" s="427">
        <v>1532</v>
      </c>
      <c r="N2575" s="423">
        <v>1389</v>
      </c>
      <c r="O2575" s="423">
        <v>923</v>
      </c>
      <c r="P2575" s="447">
        <v>0.102951763858891</v>
      </c>
    </row>
    <row r="2576" spans="1:16" s="63" customFormat="1" ht="12" x14ac:dyDescent="0.2">
      <c r="A2576" s="427" t="s">
        <v>9480</v>
      </c>
      <c r="B2576" s="423"/>
      <c r="C2576" s="423" t="s">
        <v>14925</v>
      </c>
      <c r="D2576" s="423" t="s">
        <v>21367</v>
      </c>
      <c r="E2576" s="427"/>
      <c r="F2576" s="427" t="s">
        <v>9479</v>
      </c>
      <c r="G2576" s="423" t="s">
        <v>19009</v>
      </c>
      <c r="H2576" s="467" t="s">
        <v>8559</v>
      </c>
      <c r="I2576" s="427">
        <v>1321</v>
      </c>
      <c r="J2576" s="423">
        <v>905</v>
      </c>
      <c r="K2576" s="423">
        <v>490</v>
      </c>
      <c r="L2576" s="447">
        <v>0.459668508287293</v>
      </c>
      <c r="M2576" s="427">
        <v>2039</v>
      </c>
      <c r="N2576" s="423">
        <v>1739</v>
      </c>
      <c r="O2576" s="423">
        <v>1140</v>
      </c>
      <c r="P2576" s="447">
        <v>0.17251293847038501</v>
      </c>
    </row>
    <row r="2577" spans="1:16" s="63" customFormat="1" ht="12" x14ac:dyDescent="0.2">
      <c r="A2577" s="427" t="s">
        <v>14490</v>
      </c>
      <c r="B2577" s="423"/>
      <c r="C2577" s="423" t="s">
        <v>14925</v>
      </c>
      <c r="D2577" s="423" t="s">
        <v>19006</v>
      </c>
      <c r="E2577" s="427"/>
      <c r="F2577" s="427" t="s">
        <v>14489</v>
      </c>
      <c r="G2577" s="423" t="s">
        <v>19638</v>
      </c>
      <c r="H2577" s="467" t="s">
        <v>8559</v>
      </c>
      <c r="I2577" s="427">
        <v>4132</v>
      </c>
      <c r="J2577" s="423">
        <v>4436</v>
      </c>
      <c r="K2577" s="423">
        <v>2000</v>
      </c>
      <c r="L2577" s="447">
        <v>-6.8530207394048706E-2</v>
      </c>
      <c r="M2577" s="427">
        <v>3614</v>
      </c>
      <c r="N2577" s="423">
        <v>2992</v>
      </c>
      <c r="O2577" s="423">
        <v>1647</v>
      </c>
      <c r="P2577" s="447">
        <v>0.207887700534759</v>
      </c>
    </row>
    <row r="2578" spans="1:16" s="63" customFormat="1" ht="12" x14ac:dyDescent="0.2">
      <c r="A2578" s="427" t="s">
        <v>13378</v>
      </c>
      <c r="B2578" s="423"/>
      <c r="C2578" s="423" t="s">
        <v>258</v>
      </c>
      <c r="D2578" s="423" t="s">
        <v>19010</v>
      </c>
      <c r="E2578" s="427"/>
      <c r="F2578" s="427" t="s">
        <v>13377</v>
      </c>
      <c r="G2578" s="423" t="s">
        <v>19641</v>
      </c>
      <c r="H2578" s="467" t="s">
        <v>8559</v>
      </c>
      <c r="I2578" s="427">
        <v>2824</v>
      </c>
      <c r="J2578" s="423">
        <v>5090</v>
      </c>
      <c r="K2578" s="423">
        <v>3682</v>
      </c>
      <c r="L2578" s="447">
        <v>-0.44518664047151302</v>
      </c>
      <c r="M2578" s="427">
        <v>2261</v>
      </c>
      <c r="N2578" s="423">
        <v>3386</v>
      </c>
      <c r="O2578" s="423">
        <v>1915</v>
      </c>
      <c r="P2578" s="447">
        <v>-0.33225044300059098</v>
      </c>
    </row>
    <row r="2579" spans="1:16" s="63" customFormat="1" ht="12" x14ac:dyDescent="0.2">
      <c r="A2579" s="427" t="s">
        <v>14019</v>
      </c>
      <c r="B2579" s="423"/>
      <c r="C2579" s="423" t="s">
        <v>14925</v>
      </c>
      <c r="D2579" s="423" t="s">
        <v>19011</v>
      </c>
      <c r="E2579" s="427"/>
      <c r="F2579" s="427" t="s">
        <v>14018</v>
      </c>
      <c r="G2579" s="423" t="s">
        <v>19012</v>
      </c>
      <c r="H2579" s="467" t="s">
        <v>8559</v>
      </c>
      <c r="I2579" s="427">
        <v>3311</v>
      </c>
      <c r="J2579" s="423">
        <v>2645</v>
      </c>
      <c r="K2579" s="423">
        <v>1983</v>
      </c>
      <c r="L2579" s="447">
        <v>0.25179584120983001</v>
      </c>
      <c r="M2579" s="427">
        <v>6426</v>
      </c>
      <c r="N2579" s="423">
        <v>4953</v>
      </c>
      <c r="O2579" s="423">
        <v>2802</v>
      </c>
      <c r="P2579" s="447">
        <v>0.29739551786795898</v>
      </c>
    </row>
    <row r="2580" spans="1:16" s="63" customFormat="1" ht="12" x14ac:dyDescent="0.2">
      <c r="A2580" s="427" t="s">
        <v>9478</v>
      </c>
      <c r="B2580" s="423"/>
      <c r="C2580" s="423" t="s">
        <v>254</v>
      </c>
      <c r="D2580" s="423" t="s">
        <v>18997</v>
      </c>
      <c r="E2580" s="427"/>
      <c r="F2580" s="427" t="s">
        <v>9477</v>
      </c>
      <c r="G2580" s="423" t="s">
        <v>19634</v>
      </c>
      <c r="H2580" s="467" t="s">
        <v>8559</v>
      </c>
      <c r="I2580" s="427">
        <v>10503</v>
      </c>
      <c r="J2580" s="423">
        <v>10125</v>
      </c>
      <c r="K2580" s="423">
        <v>5601</v>
      </c>
      <c r="L2580" s="447">
        <v>3.7333333333333399E-2</v>
      </c>
      <c r="M2580" s="427">
        <v>3372</v>
      </c>
      <c r="N2580" s="423">
        <v>3323</v>
      </c>
      <c r="O2580" s="423">
        <v>2395</v>
      </c>
      <c r="P2580" s="447">
        <v>1.4745711706289501E-2</v>
      </c>
    </row>
    <row r="2581" spans="1:16" s="63" customFormat="1" ht="12" x14ac:dyDescent="0.2">
      <c r="A2581" s="427" t="s">
        <v>9476</v>
      </c>
      <c r="B2581" s="423"/>
      <c r="C2581" s="423" t="s">
        <v>14925</v>
      </c>
      <c r="D2581" s="423" t="s">
        <v>20470</v>
      </c>
      <c r="E2581" s="427"/>
      <c r="F2581" s="427" t="s">
        <v>9475</v>
      </c>
      <c r="G2581" s="423" t="s">
        <v>201</v>
      </c>
      <c r="H2581" s="467" t="s">
        <v>8559</v>
      </c>
      <c r="I2581" s="427">
        <v>0</v>
      </c>
      <c r="J2581" s="423">
        <v>0</v>
      </c>
      <c r="K2581" s="423">
        <v>0</v>
      </c>
      <c r="L2581" s="447">
        <v>0</v>
      </c>
      <c r="M2581" s="427">
        <v>213</v>
      </c>
      <c r="N2581" s="423">
        <v>191</v>
      </c>
      <c r="O2581" s="423">
        <v>175</v>
      </c>
      <c r="P2581" s="447">
        <v>0.115183246073298</v>
      </c>
    </row>
    <row r="2582" spans="1:16" s="63" customFormat="1" ht="12" x14ac:dyDescent="0.2">
      <c r="A2582" s="427" t="s">
        <v>14070</v>
      </c>
      <c r="B2582" s="423"/>
      <c r="C2582" s="423" t="s">
        <v>255</v>
      </c>
      <c r="D2582" s="423" t="s">
        <v>20063</v>
      </c>
      <c r="E2582" s="427"/>
      <c r="F2582" s="427" t="s">
        <v>14069</v>
      </c>
      <c r="G2582" s="423" t="s">
        <v>20064</v>
      </c>
      <c r="H2582" s="467" t="s">
        <v>8559</v>
      </c>
      <c r="I2582" s="427">
        <v>21949</v>
      </c>
      <c r="J2582" s="423">
        <v>20627</v>
      </c>
      <c r="K2582" s="423">
        <v>12841</v>
      </c>
      <c r="L2582" s="447">
        <v>6.40907548358947E-2</v>
      </c>
      <c r="M2582" s="427">
        <v>8822</v>
      </c>
      <c r="N2582" s="423">
        <v>7950</v>
      </c>
      <c r="O2582" s="423">
        <v>5930</v>
      </c>
      <c r="P2582" s="447">
        <v>0.109685534591195</v>
      </c>
    </row>
    <row r="2583" spans="1:16" s="63" customFormat="1" ht="12" x14ac:dyDescent="0.2">
      <c r="A2583" s="427" t="s">
        <v>15851</v>
      </c>
      <c r="B2583" s="423"/>
      <c r="C2583" s="423" t="s">
        <v>250</v>
      </c>
      <c r="D2583" s="423" t="s">
        <v>19886</v>
      </c>
      <c r="E2583" s="427"/>
      <c r="F2583" s="427" t="s">
        <v>13907</v>
      </c>
      <c r="G2583" s="423" t="s">
        <v>19887</v>
      </c>
      <c r="H2583" s="467" t="s">
        <v>8559</v>
      </c>
      <c r="I2583" s="427">
        <v>79696</v>
      </c>
      <c r="J2583" s="423">
        <v>75582</v>
      </c>
      <c r="K2583" s="423">
        <v>43317</v>
      </c>
      <c r="L2583" s="447">
        <v>5.4430949167791197E-2</v>
      </c>
      <c r="M2583" s="427">
        <v>19715</v>
      </c>
      <c r="N2583" s="423">
        <v>14372</v>
      </c>
      <c r="O2583" s="423">
        <v>11277</v>
      </c>
      <c r="P2583" s="447">
        <v>0.37176454216532201</v>
      </c>
    </row>
    <row r="2584" spans="1:16" s="63" customFormat="1" ht="12" x14ac:dyDescent="0.2">
      <c r="A2584" s="427" t="s">
        <v>13835</v>
      </c>
      <c r="B2584" s="423"/>
      <c r="C2584" s="423" t="s">
        <v>14925</v>
      </c>
      <c r="D2584" s="423" t="s">
        <v>20704</v>
      </c>
      <c r="E2584" s="427"/>
      <c r="F2584" s="427" t="s">
        <v>13834</v>
      </c>
      <c r="G2584" s="423" t="s">
        <v>20705</v>
      </c>
      <c r="H2584" s="467" t="s">
        <v>8559</v>
      </c>
      <c r="I2584" s="427">
        <v>2548</v>
      </c>
      <c r="J2584" s="423">
        <v>2059</v>
      </c>
      <c r="K2584" s="423">
        <v>1702</v>
      </c>
      <c r="L2584" s="447">
        <v>0.23749392909179201</v>
      </c>
      <c r="M2584" s="427">
        <v>422</v>
      </c>
      <c r="N2584" s="423">
        <v>298</v>
      </c>
      <c r="O2584" s="423">
        <v>156</v>
      </c>
      <c r="P2584" s="447">
        <v>0.41610738255033602</v>
      </c>
    </row>
    <row r="2585" spans="1:16" s="63" customFormat="1" ht="12" x14ac:dyDescent="0.2">
      <c r="A2585" s="427" t="s">
        <v>9474</v>
      </c>
      <c r="B2585" s="423"/>
      <c r="C2585" s="423" t="s">
        <v>14925</v>
      </c>
      <c r="D2585" s="423" t="s">
        <v>18804</v>
      </c>
      <c r="E2585" s="427"/>
      <c r="F2585" s="427" t="s">
        <v>9473</v>
      </c>
      <c r="G2585" s="423" t="s">
        <v>19516</v>
      </c>
      <c r="H2585" s="467" t="s">
        <v>8559</v>
      </c>
      <c r="I2585" s="427">
        <v>3038</v>
      </c>
      <c r="J2585" s="423">
        <v>2767</v>
      </c>
      <c r="K2585" s="423">
        <v>1308</v>
      </c>
      <c r="L2585" s="447">
        <v>9.7940007228044801E-2</v>
      </c>
      <c r="M2585" s="427">
        <v>2524</v>
      </c>
      <c r="N2585" s="423">
        <v>2525</v>
      </c>
      <c r="O2585" s="423">
        <v>1328</v>
      </c>
      <c r="P2585" s="447">
        <v>-3.9603960396039601E-4</v>
      </c>
    </row>
    <row r="2586" spans="1:16" s="63" customFormat="1" ht="12" x14ac:dyDescent="0.2">
      <c r="A2586" s="427" t="s">
        <v>14367</v>
      </c>
      <c r="B2586" s="423"/>
      <c r="C2586" s="423" t="s">
        <v>14925</v>
      </c>
      <c r="D2586" s="423" t="s">
        <v>20065</v>
      </c>
      <c r="E2586" s="427"/>
      <c r="F2586" s="427" t="s">
        <v>14366</v>
      </c>
      <c r="G2586" s="423" t="s">
        <v>19509</v>
      </c>
      <c r="H2586" s="467" t="s">
        <v>8559</v>
      </c>
      <c r="I2586" s="427">
        <v>8572</v>
      </c>
      <c r="J2586" s="423">
        <v>6807</v>
      </c>
      <c r="K2586" s="423">
        <v>3083</v>
      </c>
      <c r="L2586" s="447">
        <v>0.25929190539150898</v>
      </c>
      <c r="M2586" s="427">
        <v>3459</v>
      </c>
      <c r="N2586" s="423">
        <v>3001</v>
      </c>
      <c r="O2586" s="423">
        <v>1904</v>
      </c>
      <c r="P2586" s="447">
        <v>0.15261579473508799</v>
      </c>
    </row>
    <row r="2587" spans="1:16" s="63" customFormat="1" ht="12" x14ac:dyDescent="0.2">
      <c r="A2587" s="427" t="s">
        <v>14713</v>
      </c>
      <c r="B2587" s="423"/>
      <c r="C2587" s="423" t="s">
        <v>252</v>
      </c>
      <c r="D2587" s="423" t="s">
        <v>20706</v>
      </c>
      <c r="E2587" s="427"/>
      <c r="F2587" s="427" t="s">
        <v>14712</v>
      </c>
      <c r="G2587" s="423" t="s">
        <v>19276</v>
      </c>
      <c r="H2587" s="467" t="s">
        <v>8559</v>
      </c>
      <c r="I2587" s="427">
        <v>12559</v>
      </c>
      <c r="J2587" s="423">
        <v>9645</v>
      </c>
      <c r="K2587" s="423">
        <v>5560</v>
      </c>
      <c r="L2587" s="447">
        <v>0.30212545360290299</v>
      </c>
      <c r="M2587" s="427">
        <v>8700</v>
      </c>
      <c r="N2587" s="423">
        <v>8437</v>
      </c>
      <c r="O2587" s="423">
        <v>4423</v>
      </c>
      <c r="P2587" s="447">
        <v>3.1172217612895702E-2</v>
      </c>
    </row>
    <row r="2588" spans="1:16" s="63" customFormat="1" ht="12" x14ac:dyDescent="0.2">
      <c r="A2588" s="427" t="s">
        <v>9472</v>
      </c>
      <c r="B2588" s="423"/>
      <c r="C2588" s="423" t="s">
        <v>252</v>
      </c>
      <c r="D2588" s="423" t="s">
        <v>21368</v>
      </c>
      <c r="E2588" s="427"/>
      <c r="F2588" s="427" t="s">
        <v>9471</v>
      </c>
      <c r="G2588" s="423" t="s">
        <v>18164</v>
      </c>
      <c r="H2588" s="467" t="s">
        <v>8559</v>
      </c>
      <c r="I2588" s="427">
        <v>17974</v>
      </c>
      <c r="J2588" s="423">
        <v>14332</v>
      </c>
      <c r="K2588" s="423">
        <v>9251</v>
      </c>
      <c r="L2588" s="447">
        <v>0.25411666201507099</v>
      </c>
      <c r="M2588" s="427">
        <v>6280</v>
      </c>
      <c r="N2588" s="423">
        <v>6012</v>
      </c>
      <c r="O2588" s="423">
        <v>3843</v>
      </c>
      <c r="P2588" s="447">
        <v>4.4577511643380002E-2</v>
      </c>
    </row>
    <row r="2589" spans="1:16" s="63" customFormat="1" ht="12" x14ac:dyDescent="0.2">
      <c r="A2589" s="427" t="s">
        <v>18053</v>
      </c>
      <c r="B2589" s="423"/>
      <c r="C2589" s="423" t="s">
        <v>371</v>
      </c>
      <c r="D2589" s="423" t="s">
        <v>20471</v>
      </c>
      <c r="E2589" s="427"/>
      <c r="F2589" s="427" t="s">
        <v>18054</v>
      </c>
      <c r="G2589" s="423" t="s">
        <v>20472</v>
      </c>
      <c r="H2589" s="467" t="s">
        <v>8559</v>
      </c>
      <c r="I2589" s="427">
        <v>1094</v>
      </c>
      <c r="J2589" s="423">
        <v>630</v>
      </c>
      <c r="K2589" s="423">
        <v>110</v>
      </c>
      <c r="L2589" s="447">
        <v>0.736507936507937</v>
      </c>
      <c r="M2589" s="427">
        <v>1050</v>
      </c>
      <c r="N2589" s="423">
        <v>990</v>
      </c>
      <c r="O2589" s="423">
        <v>450</v>
      </c>
      <c r="P2589" s="447">
        <v>6.0606060606060601E-2</v>
      </c>
    </row>
    <row r="2590" spans="1:16" s="63" customFormat="1" ht="12" x14ac:dyDescent="0.2">
      <c r="A2590" s="427" t="s">
        <v>13376</v>
      </c>
      <c r="B2590" s="423"/>
      <c r="C2590" s="423" t="s">
        <v>252</v>
      </c>
      <c r="D2590" s="423" t="s">
        <v>21369</v>
      </c>
      <c r="E2590" s="427"/>
      <c r="F2590" s="427" t="s">
        <v>13375</v>
      </c>
      <c r="G2590" s="423" t="s">
        <v>21370</v>
      </c>
      <c r="H2590" s="467" t="s">
        <v>8559</v>
      </c>
      <c r="I2590" s="427">
        <v>2426</v>
      </c>
      <c r="J2590" s="423">
        <v>1729</v>
      </c>
      <c r="K2590" s="423">
        <v>826</v>
      </c>
      <c r="L2590" s="447">
        <v>0.40312319259687701</v>
      </c>
      <c r="M2590" s="427">
        <v>5045</v>
      </c>
      <c r="N2590" s="423">
        <v>4366</v>
      </c>
      <c r="O2590" s="423">
        <v>2256</v>
      </c>
      <c r="P2590" s="447">
        <v>0.155519926706367</v>
      </c>
    </row>
    <row r="2591" spans="1:16" s="63" customFormat="1" ht="12" x14ac:dyDescent="0.2">
      <c r="A2591" s="427" t="s">
        <v>9470</v>
      </c>
      <c r="B2591" s="423"/>
      <c r="C2591" s="423" t="s">
        <v>252</v>
      </c>
      <c r="D2591" s="423" t="s">
        <v>18440</v>
      </c>
      <c r="E2591" s="427"/>
      <c r="F2591" s="427" t="s">
        <v>9469</v>
      </c>
      <c r="G2591" s="423" t="s">
        <v>19328</v>
      </c>
      <c r="H2591" s="467" t="s">
        <v>8559</v>
      </c>
      <c r="I2591" s="427">
        <v>0</v>
      </c>
      <c r="J2591" s="423">
        <v>2</v>
      </c>
      <c r="K2591" s="423">
        <v>6</v>
      </c>
      <c r="L2591" s="447">
        <v>-1</v>
      </c>
      <c r="M2591" s="427">
        <v>54</v>
      </c>
      <c r="N2591" s="423">
        <v>50</v>
      </c>
      <c r="O2591" s="423">
        <v>28</v>
      </c>
      <c r="P2591" s="447">
        <v>8.0000000000000099E-2</v>
      </c>
    </row>
    <row r="2592" spans="1:16" s="63" customFormat="1" ht="12" x14ac:dyDescent="0.2">
      <c r="A2592" s="427" t="s">
        <v>9468</v>
      </c>
      <c r="B2592" s="423"/>
      <c r="C2592" s="423" t="s">
        <v>14925</v>
      </c>
      <c r="D2592" s="423" t="s">
        <v>19888</v>
      </c>
      <c r="E2592" s="427"/>
      <c r="F2592" s="427" t="s">
        <v>9467</v>
      </c>
      <c r="G2592" s="423" t="s">
        <v>9068</v>
      </c>
      <c r="H2592" s="467" t="s">
        <v>8559</v>
      </c>
      <c r="I2592" s="427">
        <v>137</v>
      </c>
      <c r="J2592" s="423">
        <v>123</v>
      </c>
      <c r="K2592" s="423">
        <v>111</v>
      </c>
      <c r="L2592" s="447">
        <v>0.113821138211382</v>
      </c>
      <c r="M2592" s="427">
        <v>303</v>
      </c>
      <c r="N2592" s="423">
        <v>286</v>
      </c>
      <c r="O2592" s="423">
        <v>169</v>
      </c>
      <c r="P2592" s="447">
        <v>5.9440559440559398E-2</v>
      </c>
    </row>
    <row r="2593" spans="1:16" s="63" customFormat="1" ht="12" x14ac:dyDescent="0.2">
      <c r="A2593" s="427" t="s">
        <v>14693</v>
      </c>
      <c r="B2593" s="423"/>
      <c r="C2593" s="423" t="s">
        <v>258</v>
      </c>
      <c r="D2593" s="423" t="s">
        <v>21371</v>
      </c>
      <c r="E2593" s="427"/>
      <c r="F2593" s="427" t="s">
        <v>14692</v>
      </c>
      <c r="G2593" s="423" t="s">
        <v>21372</v>
      </c>
      <c r="H2593" s="467" t="s">
        <v>8559</v>
      </c>
      <c r="I2593" s="427">
        <v>29570</v>
      </c>
      <c r="J2593" s="423">
        <v>26539</v>
      </c>
      <c r="K2593" s="423">
        <v>20552</v>
      </c>
      <c r="L2593" s="447">
        <v>0.114209276913222</v>
      </c>
      <c r="M2593" s="427">
        <v>9289</v>
      </c>
      <c r="N2593" s="423">
        <v>6780</v>
      </c>
      <c r="O2593" s="423">
        <v>5490</v>
      </c>
      <c r="P2593" s="447">
        <v>0.370058997050148</v>
      </c>
    </row>
    <row r="2594" spans="1:16" s="63" customFormat="1" ht="12" x14ac:dyDescent="0.2">
      <c r="A2594" s="427" t="s">
        <v>9466</v>
      </c>
      <c r="B2594" s="423"/>
      <c r="C2594" s="423" t="s">
        <v>14925</v>
      </c>
      <c r="D2594" s="423" t="s">
        <v>19642</v>
      </c>
      <c r="E2594" s="427"/>
      <c r="F2594" s="427" t="s">
        <v>9465</v>
      </c>
      <c r="G2594" s="423" t="s">
        <v>18162</v>
      </c>
      <c r="H2594" s="467" t="s">
        <v>8559</v>
      </c>
      <c r="I2594" s="427">
        <v>3066</v>
      </c>
      <c r="J2594" s="423">
        <v>2346</v>
      </c>
      <c r="K2594" s="423">
        <v>1426</v>
      </c>
      <c r="L2594" s="447">
        <v>0.30690537084399</v>
      </c>
      <c r="M2594" s="427">
        <v>2128</v>
      </c>
      <c r="N2594" s="423">
        <v>2019</v>
      </c>
      <c r="O2594" s="423">
        <v>1368</v>
      </c>
      <c r="P2594" s="447">
        <v>5.3987122337791002E-2</v>
      </c>
    </row>
    <row r="2595" spans="1:16" s="63" customFormat="1" ht="12" x14ac:dyDescent="0.2">
      <c r="A2595" s="427" t="s">
        <v>14648</v>
      </c>
      <c r="B2595" s="423"/>
      <c r="C2595" s="423" t="s">
        <v>252</v>
      </c>
      <c r="D2595" s="423" t="s">
        <v>19171</v>
      </c>
      <c r="E2595" s="427"/>
      <c r="F2595" s="427" t="s">
        <v>14647</v>
      </c>
      <c r="G2595" s="423" t="s">
        <v>19643</v>
      </c>
      <c r="H2595" s="467" t="s">
        <v>8559</v>
      </c>
      <c r="I2595" s="427">
        <v>7686</v>
      </c>
      <c r="J2595" s="423">
        <v>6657</v>
      </c>
      <c r="K2595" s="423">
        <v>4014</v>
      </c>
      <c r="L2595" s="447">
        <v>0.15457413249211399</v>
      </c>
      <c r="M2595" s="427">
        <v>12022</v>
      </c>
      <c r="N2595" s="423">
        <v>11238</v>
      </c>
      <c r="O2595" s="423">
        <v>9273</v>
      </c>
      <c r="P2595" s="447">
        <v>6.97633030788396E-2</v>
      </c>
    </row>
    <row r="2596" spans="1:16" s="63" customFormat="1" ht="12" x14ac:dyDescent="0.2">
      <c r="A2596" s="427" t="s">
        <v>9464</v>
      </c>
      <c r="B2596" s="423"/>
      <c r="C2596" s="423" t="s">
        <v>261</v>
      </c>
      <c r="D2596" s="423" t="s">
        <v>19013</v>
      </c>
      <c r="E2596" s="427"/>
      <c r="F2596" s="427" t="s">
        <v>9463</v>
      </c>
      <c r="G2596" s="423" t="s">
        <v>200</v>
      </c>
      <c r="H2596" s="467" t="s">
        <v>8559</v>
      </c>
      <c r="I2596" s="427">
        <v>0</v>
      </c>
      <c r="J2596" s="423">
        <v>0</v>
      </c>
      <c r="K2596" s="423">
        <v>0</v>
      </c>
      <c r="L2596" s="447">
        <v>0</v>
      </c>
      <c r="M2596" s="427">
        <v>3</v>
      </c>
      <c r="N2596" s="423">
        <v>4</v>
      </c>
      <c r="O2596" s="423">
        <v>3</v>
      </c>
      <c r="P2596" s="447">
        <v>-0.25</v>
      </c>
    </row>
    <row r="2597" spans="1:16" s="63" customFormat="1" ht="12" x14ac:dyDescent="0.2">
      <c r="A2597" s="427" t="s">
        <v>14329</v>
      </c>
      <c r="B2597" s="423"/>
      <c r="C2597" s="423" t="s">
        <v>255</v>
      </c>
      <c r="D2597" s="423" t="s">
        <v>19172</v>
      </c>
      <c r="E2597" s="427"/>
      <c r="F2597" s="427" t="s">
        <v>14328</v>
      </c>
      <c r="G2597" s="423" t="s">
        <v>19644</v>
      </c>
      <c r="H2597" s="467" t="s">
        <v>8559</v>
      </c>
      <c r="I2597" s="427">
        <v>8882</v>
      </c>
      <c r="J2597" s="423">
        <v>10662</v>
      </c>
      <c r="K2597" s="423">
        <v>5287</v>
      </c>
      <c r="L2597" s="447">
        <v>-0.166948039767398</v>
      </c>
      <c r="M2597" s="427">
        <v>4431</v>
      </c>
      <c r="N2597" s="423">
        <v>4767</v>
      </c>
      <c r="O2597" s="423">
        <v>2909</v>
      </c>
      <c r="P2597" s="447">
        <v>-7.0484581497797405E-2</v>
      </c>
    </row>
    <row r="2598" spans="1:16" s="63" customFormat="1" ht="12" x14ac:dyDescent="0.2">
      <c r="A2598" s="427" t="s">
        <v>14208</v>
      </c>
      <c r="B2598" s="423"/>
      <c r="C2598" s="423" t="s">
        <v>251</v>
      </c>
      <c r="D2598" s="423" t="s">
        <v>19014</v>
      </c>
      <c r="E2598" s="427"/>
      <c r="F2598" s="427" t="s">
        <v>14207</v>
      </c>
      <c r="G2598" s="423" t="s">
        <v>19400</v>
      </c>
      <c r="H2598" s="467" t="s">
        <v>8559</v>
      </c>
      <c r="I2598" s="427">
        <v>16032</v>
      </c>
      <c r="J2598" s="423">
        <v>14649</v>
      </c>
      <c r="K2598" s="423">
        <v>9457</v>
      </c>
      <c r="L2598" s="447">
        <v>9.4409174687692096E-2</v>
      </c>
      <c r="M2598" s="427">
        <v>3149</v>
      </c>
      <c r="N2598" s="423">
        <v>2631</v>
      </c>
      <c r="O2598" s="423">
        <v>1622</v>
      </c>
      <c r="P2598" s="447">
        <v>0.19688331432915199</v>
      </c>
    </row>
    <row r="2599" spans="1:16" s="63" customFormat="1" ht="12" x14ac:dyDescent="0.2">
      <c r="A2599" s="427" t="s">
        <v>13584</v>
      </c>
      <c r="B2599" s="423"/>
      <c r="C2599" s="423" t="s">
        <v>258</v>
      </c>
      <c r="D2599" s="423" t="s">
        <v>19015</v>
      </c>
      <c r="E2599" s="427"/>
      <c r="F2599" s="427" t="s">
        <v>13583</v>
      </c>
      <c r="G2599" s="423" t="s">
        <v>19645</v>
      </c>
      <c r="H2599" s="467" t="s">
        <v>8559</v>
      </c>
      <c r="I2599" s="427">
        <v>16594</v>
      </c>
      <c r="J2599" s="423">
        <v>15612</v>
      </c>
      <c r="K2599" s="423">
        <v>8516</v>
      </c>
      <c r="L2599" s="447">
        <v>6.2900333077120105E-2</v>
      </c>
      <c r="M2599" s="427">
        <v>13715</v>
      </c>
      <c r="N2599" s="423">
        <v>11820</v>
      </c>
      <c r="O2599" s="423">
        <v>7341</v>
      </c>
      <c r="P2599" s="447">
        <v>0.16032148900169199</v>
      </c>
    </row>
    <row r="2600" spans="1:16" s="63" customFormat="1" ht="12" x14ac:dyDescent="0.2">
      <c r="A2600" s="427" t="s">
        <v>9462</v>
      </c>
      <c r="B2600" s="423"/>
      <c r="C2600" s="423" t="s">
        <v>250</v>
      </c>
      <c r="D2600" s="423" t="s">
        <v>17162</v>
      </c>
      <c r="E2600" s="427"/>
      <c r="F2600" s="427" t="s">
        <v>9461</v>
      </c>
      <c r="G2600" s="423" t="s">
        <v>19646</v>
      </c>
      <c r="H2600" s="467" t="s">
        <v>8559</v>
      </c>
      <c r="I2600" s="427">
        <v>0</v>
      </c>
      <c r="J2600" s="423">
        <v>0</v>
      </c>
      <c r="K2600" s="423">
        <v>28</v>
      </c>
      <c r="L2600" s="447">
        <v>0</v>
      </c>
      <c r="M2600" s="427">
        <v>45</v>
      </c>
      <c r="N2600" s="423">
        <v>45</v>
      </c>
      <c r="O2600" s="423">
        <v>56</v>
      </c>
      <c r="P2600" s="447">
        <v>0</v>
      </c>
    </row>
    <row r="2601" spans="1:16" s="63" customFormat="1" ht="12" x14ac:dyDescent="0.2">
      <c r="A2601" s="427" t="s">
        <v>9460</v>
      </c>
      <c r="B2601" s="423"/>
      <c r="C2601" s="423" t="s">
        <v>257</v>
      </c>
      <c r="D2601" s="423" t="s">
        <v>19016</v>
      </c>
      <c r="E2601" s="427"/>
      <c r="F2601" s="427" t="s">
        <v>9459</v>
      </c>
      <c r="G2601" s="423" t="s">
        <v>19647</v>
      </c>
      <c r="H2601" s="467" t="s">
        <v>8559</v>
      </c>
      <c r="I2601" s="427">
        <v>7011</v>
      </c>
      <c r="J2601" s="423">
        <v>6136</v>
      </c>
      <c r="K2601" s="423">
        <v>4180</v>
      </c>
      <c r="L2601" s="447">
        <v>0.142601043024772</v>
      </c>
      <c r="M2601" s="427">
        <v>4588</v>
      </c>
      <c r="N2601" s="423">
        <v>3972</v>
      </c>
      <c r="O2601" s="423">
        <v>3113</v>
      </c>
      <c r="P2601" s="447">
        <v>0.15508559919436099</v>
      </c>
    </row>
    <row r="2602" spans="1:16" s="63" customFormat="1" ht="12" x14ac:dyDescent="0.2">
      <c r="A2602" s="427" t="s">
        <v>13741</v>
      </c>
      <c r="B2602" s="423"/>
      <c r="C2602" s="423" t="s">
        <v>253</v>
      </c>
      <c r="D2602" s="423" t="s">
        <v>20264</v>
      </c>
      <c r="E2602" s="427"/>
      <c r="F2602" s="427" t="s">
        <v>13740</v>
      </c>
      <c r="G2602" s="423" t="s">
        <v>19648</v>
      </c>
      <c r="H2602" s="467" t="s">
        <v>8559</v>
      </c>
      <c r="I2602" s="427">
        <v>625</v>
      </c>
      <c r="J2602" s="423">
        <v>713</v>
      </c>
      <c r="K2602" s="423">
        <v>308</v>
      </c>
      <c r="L2602" s="447">
        <v>-0.12342215988779801</v>
      </c>
      <c r="M2602" s="427">
        <v>1263</v>
      </c>
      <c r="N2602" s="423">
        <v>1135</v>
      </c>
      <c r="O2602" s="423">
        <v>979</v>
      </c>
      <c r="P2602" s="447">
        <v>0.112775330396476</v>
      </c>
    </row>
    <row r="2603" spans="1:16" s="63" customFormat="1" ht="12" x14ac:dyDescent="0.2">
      <c r="A2603" s="427" t="s">
        <v>9458</v>
      </c>
      <c r="B2603" s="423"/>
      <c r="C2603" s="423" t="s">
        <v>253</v>
      </c>
      <c r="D2603" s="423" t="s">
        <v>19017</v>
      </c>
      <c r="E2603" s="427"/>
      <c r="F2603" s="427" t="s">
        <v>9457</v>
      </c>
      <c r="G2603" s="423" t="s">
        <v>19392</v>
      </c>
      <c r="H2603" s="467" t="s">
        <v>8559</v>
      </c>
      <c r="I2603" s="427">
        <v>489</v>
      </c>
      <c r="J2603" s="423">
        <v>474</v>
      </c>
      <c r="K2603" s="423">
        <v>49</v>
      </c>
      <c r="L2603" s="447">
        <v>3.1645569620253097E-2</v>
      </c>
      <c r="M2603" s="427">
        <v>133</v>
      </c>
      <c r="N2603" s="423">
        <v>96</v>
      </c>
      <c r="O2603" s="423">
        <v>67</v>
      </c>
      <c r="P2603" s="447">
        <v>0.38541666666666702</v>
      </c>
    </row>
    <row r="2604" spans="1:16" s="63" customFormat="1" ht="12" x14ac:dyDescent="0.2">
      <c r="A2604" s="427" t="s">
        <v>13602</v>
      </c>
      <c r="B2604" s="423" t="s">
        <v>9502</v>
      </c>
      <c r="C2604" s="423" t="s">
        <v>253</v>
      </c>
      <c r="D2604" s="423" t="s">
        <v>21373</v>
      </c>
      <c r="E2604" s="427"/>
      <c r="F2604" s="427" t="s">
        <v>13601</v>
      </c>
      <c r="G2604" s="423" t="s">
        <v>21374</v>
      </c>
      <c r="H2604" s="467" t="s">
        <v>8559</v>
      </c>
      <c r="I2604" s="427">
        <v>6</v>
      </c>
      <c r="J2604" s="423">
        <v>3</v>
      </c>
      <c r="K2604" s="423">
        <v>3</v>
      </c>
      <c r="L2604" s="447">
        <v>1</v>
      </c>
      <c r="M2604" s="427">
        <v>198</v>
      </c>
      <c r="N2604" s="423">
        <v>198</v>
      </c>
      <c r="O2604" s="423">
        <v>132</v>
      </c>
      <c r="P2604" s="447">
        <v>0</v>
      </c>
    </row>
    <row r="2605" spans="1:16" s="63" customFormat="1" ht="12" x14ac:dyDescent="0.2">
      <c r="A2605" s="427" t="s">
        <v>9456</v>
      </c>
      <c r="B2605" s="423"/>
      <c r="C2605" s="423" t="s">
        <v>371</v>
      </c>
      <c r="D2605" s="423" t="s">
        <v>21375</v>
      </c>
      <c r="E2605" s="427"/>
      <c r="F2605" s="427" t="s">
        <v>9455</v>
      </c>
      <c r="G2605" s="423" t="s">
        <v>21376</v>
      </c>
      <c r="H2605" s="467" t="s">
        <v>8559</v>
      </c>
      <c r="I2605" s="427">
        <v>384</v>
      </c>
      <c r="J2605" s="423">
        <v>386</v>
      </c>
      <c r="K2605" s="423">
        <v>94</v>
      </c>
      <c r="L2605" s="447">
        <v>-5.1813471502590901E-3</v>
      </c>
      <c r="M2605" s="427">
        <v>2680</v>
      </c>
      <c r="N2605" s="423">
        <v>2188</v>
      </c>
      <c r="O2605" s="423">
        <v>1929</v>
      </c>
      <c r="P2605" s="447">
        <v>0.224862888482632</v>
      </c>
    </row>
    <row r="2606" spans="1:16" s="63" customFormat="1" ht="12" x14ac:dyDescent="0.2">
      <c r="A2606" s="427" t="s">
        <v>9454</v>
      </c>
      <c r="B2606" s="423" t="s">
        <v>9434</v>
      </c>
      <c r="C2606" s="423" t="s">
        <v>259</v>
      </c>
      <c r="D2606" s="423" t="s">
        <v>21377</v>
      </c>
      <c r="E2606" s="427" t="s">
        <v>9453</v>
      </c>
      <c r="F2606" s="427"/>
      <c r="G2606" s="423" t="s">
        <v>21378</v>
      </c>
      <c r="H2606" s="467" t="s">
        <v>8396</v>
      </c>
      <c r="I2606" s="427">
        <v>6</v>
      </c>
      <c r="J2606" s="423">
        <v>0</v>
      </c>
      <c r="K2606" s="423">
        <v>0</v>
      </c>
      <c r="L2606" s="447">
        <v>0</v>
      </c>
      <c r="M2606" s="427">
        <v>253</v>
      </c>
      <c r="N2606" s="423">
        <v>241</v>
      </c>
      <c r="O2606" s="423">
        <v>25</v>
      </c>
      <c r="P2606" s="447">
        <v>4.9792531120332002E-2</v>
      </c>
    </row>
    <row r="2607" spans="1:16" s="63" customFormat="1" ht="12" x14ac:dyDescent="0.2">
      <c r="A2607" s="427" t="s">
        <v>9452</v>
      </c>
      <c r="B2607" s="423"/>
      <c r="C2607" s="423" t="s">
        <v>14925</v>
      </c>
      <c r="D2607" s="423" t="s">
        <v>21379</v>
      </c>
      <c r="E2607" s="427"/>
      <c r="F2607" s="427" t="s">
        <v>9451</v>
      </c>
      <c r="G2607" s="423" t="s">
        <v>21380</v>
      </c>
      <c r="H2607" s="467" t="s">
        <v>8559</v>
      </c>
      <c r="I2607" s="427">
        <v>9959</v>
      </c>
      <c r="J2607" s="423">
        <v>8369</v>
      </c>
      <c r="K2607" s="423">
        <v>7537</v>
      </c>
      <c r="L2607" s="447">
        <v>0.18998685625522799</v>
      </c>
      <c r="M2607" s="427">
        <v>2529</v>
      </c>
      <c r="N2607" s="423">
        <v>2398</v>
      </c>
      <c r="O2607" s="423">
        <v>1448</v>
      </c>
      <c r="P2607" s="447">
        <v>5.4628857381150898E-2</v>
      </c>
    </row>
    <row r="2608" spans="1:16" s="63" customFormat="1" ht="12" x14ac:dyDescent="0.2">
      <c r="A2608" s="427" t="s">
        <v>9450</v>
      </c>
      <c r="B2608" s="423"/>
      <c r="C2608" s="423" t="s">
        <v>371</v>
      </c>
      <c r="D2608" s="423" t="s">
        <v>20473</v>
      </c>
      <c r="E2608" s="427"/>
      <c r="F2608" s="427" t="s">
        <v>9449</v>
      </c>
      <c r="G2608" s="423" t="s">
        <v>19698</v>
      </c>
      <c r="H2608" s="467" t="s">
        <v>8559</v>
      </c>
      <c r="I2608" s="427">
        <v>423</v>
      </c>
      <c r="J2608" s="423">
        <v>376</v>
      </c>
      <c r="K2608" s="423">
        <v>392</v>
      </c>
      <c r="L2608" s="447">
        <v>0.125</v>
      </c>
      <c r="M2608" s="427">
        <v>263</v>
      </c>
      <c r="N2608" s="423">
        <v>215</v>
      </c>
      <c r="O2608" s="423">
        <v>139</v>
      </c>
      <c r="P2608" s="447">
        <v>0.22325581395348801</v>
      </c>
    </row>
    <row r="2609" spans="1:16" s="63" customFormat="1" ht="12" x14ac:dyDescent="0.2">
      <c r="A2609" s="427" t="s">
        <v>9448</v>
      </c>
      <c r="B2609" s="423"/>
      <c r="C2609" s="423" t="s">
        <v>14925</v>
      </c>
      <c r="D2609" s="423" t="s">
        <v>21381</v>
      </c>
      <c r="E2609" s="427"/>
      <c r="F2609" s="427" t="s">
        <v>9447</v>
      </c>
      <c r="G2609" s="423" t="s">
        <v>18169</v>
      </c>
      <c r="H2609" s="467" t="s">
        <v>8559</v>
      </c>
      <c r="I2609" s="427">
        <v>443</v>
      </c>
      <c r="J2609" s="423">
        <v>258</v>
      </c>
      <c r="K2609" s="423">
        <v>192</v>
      </c>
      <c r="L2609" s="447">
        <v>0.71705426356589097</v>
      </c>
      <c r="M2609" s="427">
        <v>210</v>
      </c>
      <c r="N2609" s="423">
        <v>191</v>
      </c>
      <c r="O2609" s="423">
        <v>120</v>
      </c>
      <c r="P2609" s="447">
        <v>9.9476439790575896E-2</v>
      </c>
    </row>
    <row r="2610" spans="1:16" s="63" customFormat="1" ht="12" x14ac:dyDescent="0.2">
      <c r="A2610" s="427" t="s">
        <v>9446</v>
      </c>
      <c r="B2610" s="423" t="s">
        <v>9445</v>
      </c>
      <c r="C2610" s="423" t="s">
        <v>371</v>
      </c>
      <c r="D2610" s="423" t="s">
        <v>16964</v>
      </c>
      <c r="E2610" s="427" t="s">
        <v>9444</v>
      </c>
      <c r="F2610" s="427"/>
      <c r="G2610" s="423" t="s">
        <v>18241</v>
      </c>
      <c r="H2610" s="467" t="s">
        <v>8559</v>
      </c>
      <c r="I2610" s="427">
        <v>0</v>
      </c>
      <c r="J2610" s="423">
        <v>0</v>
      </c>
      <c r="K2610" s="423">
        <v>0</v>
      </c>
      <c r="L2610" s="447">
        <v>0</v>
      </c>
      <c r="M2610" s="427">
        <v>92</v>
      </c>
      <c r="N2610" s="423">
        <v>94</v>
      </c>
      <c r="O2610" s="423">
        <v>75</v>
      </c>
      <c r="P2610" s="447">
        <v>-2.1276595744680899E-2</v>
      </c>
    </row>
    <row r="2611" spans="1:16" s="63" customFormat="1" ht="12" x14ac:dyDescent="0.2">
      <c r="A2611" s="427" t="s">
        <v>9443</v>
      </c>
      <c r="B2611" s="423"/>
      <c r="C2611" s="423" t="s">
        <v>14925</v>
      </c>
      <c r="D2611" s="423" t="s">
        <v>21382</v>
      </c>
      <c r="E2611" s="427"/>
      <c r="F2611" s="427" t="s">
        <v>9442</v>
      </c>
      <c r="G2611" s="423" t="s">
        <v>19649</v>
      </c>
      <c r="H2611" s="467" t="s">
        <v>8559</v>
      </c>
      <c r="I2611" s="427">
        <v>39</v>
      </c>
      <c r="J2611" s="423">
        <v>39</v>
      </c>
      <c r="K2611" s="423">
        <v>11</v>
      </c>
      <c r="L2611" s="447">
        <v>0</v>
      </c>
      <c r="M2611" s="427">
        <v>301</v>
      </c>
      <c r="N2611" s="423">
        <v>317</v>
      </c>
      <c r="O2611" s="423">
        <v>225</v>
      </c>
      <c r="P2611" s="447">
        <v>-5.0473186119873802E-2</v>
      </c>
    </row>
    <row r="2612" spans="1:16" s="63" customFormat="1" ht="12" x14ac:dyDescent="0.2">
      <c r="A2612" s="427" t="s">
        <v>13739</v>
      </c>
      <c r="B2612" s="423"/>
      <c r="C2612" s="423" t="s">
        <v>253</v>
      </c>
      <c r="D2612" s="423" t="s">
        <v>21940</v>
      </c>
      <c r="E2612" s="427"/>
      <c r="F2612" s="427" t="s">
        <v>13738</v>
      </c>
      <c r="G2612" s="423" t="s">
        <v>21941</v>
      </c>
      <c r="H2612" s="467" t="s">
        <v>8559</v>
      </c>
      <c r="I2612" s="427">
        <v>29949</v>
      </c>
      <c r="J2612" s="423">
        <v>22641</v>
      </c>
      <c r="K2612" s="423">
        <v>8438</v>
      </c>
      <c r="L2612" s="447">
        <v>0.32277726248840599</v>
      </c>
      <c r="M2612" s="427">
        <v>7132</v>
      </c>
      <c r="N2612" s="423">
        <v>5982</v>
      </c>
      <c r="O2612" s="423">
        <v>4418</v>
      </c>
      <c r="P2612" s="447">
        <v>0.19224339685723801</v>
      </c>
    </row>
    <row r="2613" spans="1:16" s="63" customFormat="1" ht="12" x14ac:dyDescent="0.2">
      <c r="A2613" s="427" t="s">
        <v>9441</v>
      </c>
      <c r="B2613" s="423"/>
      <c r="C2613" s="423" t="s">
        <v>250</v>
      </c>
      <c r="D2613" s="423" t="s">
        <v>17163</v>
      </c>
      <c r="E2613" s="427"/>
      <c r="F2613" s="427" t="s">
        <v>9440</v>
      </c>
      <c r="G2613" s="423" t="s">
        <v>19650</v>
      </c>
      <c r="H2613" s="467" t="s">
        <v>8559</v>
      </c>
      <c r="I2613" s="427">
        <v>0</v>
      </c>
      <c r="J2613" s="423">
        <v>1</v>
      </c>
      <c r="K2613" s="423">
        <v>19</v>
      </c>
      <c r="L2613" s="447">
        <v>-1</v>
      </c>
      <c r="M2613" s="427">
        <v>31</v>
      </c>
      <c r="N2613" s="423">
        <v>28</v>
      </c>
      <c r="O2613" s="423">
        <v>28</v>
      </c>
      <c r="P2613" s="447">
        <v>0.107142857142857</v>
      </c>
    </row>
    <row r="2614" spans="1:16" s="63" customFormat="1" ht="12" x14ac:dyDescent="0.2">
      <c r="A2614" s="427" t="s">
        <v>9439</v>
      </c>
      <c r="B2614" s="423"/>
      <c r="C2614" s="423" t="s">
        <v>371</v>
      </c>
      <c r="D2614" s="423" t="s">
        <v>18055</v>
      </c>
      <c r="E2614" s="427"/>
      <c r="F2614" s="427" t="s">
        <v>9438</v>
      </c>
      <c r="G2614" s="423" t="s">
        <v>18241</v>
      </c>
      <c r="H2614" s="467" t="s">
        <v>8559</v>
      </c>
      <c r="I2614" s="427">
        <v>400</v>
      </c>
      <c r="J2614" s="423">
        <v>298</v>
      </c>
      <c r="K2614" s="423">
        <v>250</v>
      </c>
      <c r="L2614" s="447">
        <v>0.34228187919463099</v>
      </c>
      <c r="M2614" s="427">
        <v>10</v>
      </c>
      <c r="N2614" s="423">
        <v>13</v>
      </c>
      <c r="O2614" s="423">
        <v>10</v>
      </c>
      <c r="P2614" s="447">
        <v>-0.230769230769231</v>
      </c>
    </row>
    <row r="2615" spans="1:16" s="63" customFormat="1" ht="12" x14ac:dyDescent="0.2">
      <c r="A2615" s="427" t="s">
        <v>9437</v>
      </c>
      <c r="B2615" s="423"/>
      <c r="C2615" s="423" t="s">
        <v>371</v>
      </c>
      <c r="D2615" s="423" t="s">
        <v>19018</v>
      </c>
      <c r="E2615" s="427"/>
      <c r="F2615" s="427" t="s">
        <v>9436</v>
      </c>
      <c r="G2615" s="423" t="s">
        <v>19196</v>
      </c>
      <c r="H2615" s="467" t="s">
        <v>8559</v>
      </c>
      <c r="I2615" s="427">
        <v>30</v>
      </c>
      <c r="J2615" s="423">
        <v>25</v>
      </c>
      <c r="K2615" s="423">
        <v>26</v>
      </c>
      <c r="L2615" s="447">
        <v>0.2</v>
      </c>
      <c r="M2615" s="427">
        <v>9</v>
      </c>
      <c r="N2615" s="423">
        <v>17</v>
      </c>
      <c r="O2615" s="423">
        <v>4</v>
      </c>
      <c r="P2615" s="447">
        <v>-0.47058823529411797</v>
      </c>
    </row>
    <row r="2616" spans="1:16" s="63" customFormat="1" ht="12" x14ac:dyDescent="0.2">
      <c r="A2616" s="427" t="s">
        <v>9435</v>
      </c>
      <c r="B2616" s="423" t="s">
        <v>9434</v>
      </c>
      <c r="C2616" s="423" t="s">
        <v>259</v>
      </c>
      <c r="D2616" s="423" t="s">
        <v>19019</v>
      </c>
      <c r="E2616" s="427" t="s">
        <v>9433</v>
      </c>
      <c r="F2616" s="427"/>
      <c r="G2616" s="423" t="s">
        <v>19380</v>
      </c>
      <c r="H2616" s="467" t="s">
        <v>8559</v>
      </c>
      <c r="I2616" s="427">
        <v>0</v>
      </c>
      <c r="J2616" s="423">
        <v>0</v>
      </c>
      <c r="K2616" s="423">
        <v>0</v>
      </c>
      <c r="L2616" s="447">
        <v>0</v>
      </c>
      <c r="M2616" s="427">
        <v>36</v>
      </c>
      <c r="N2616" s="423">
        <v>38</v>
      </c>
      <c r="O2616" s="423">
        <v>27</v>
      </c>
      <c r="P2616" s="447">
        <v>-5.2631578947368501E-2</v>
      </c>
    </row>
    <row r="2617" spans="1:16" s="63" customFormat="1" ht="12" x14ac:dyDescent="0.2">
      <c r="A2617" s="427" t="s">
        <v>9432</v>
      </c>
      <c r="B2617" s="423"/>
      <c r="C2617" s="423" t="s">
        <v>371</v>
      </c>
      <c r="D2617" s="423" t="s">
        <v>21383</v>
      </c>
      <c r="E2617" s="427"/>
      <c r="F2617" s="427" t="s">
        <v>9430</v>
      </c>
      <c r="G2617" s="423" t="s">
        <v>19173</v>
      </c>
      <c r="H2617" s="467" t="s">
        <v>8559</v>
      </c>
      <c r="I2617" s="427">
        <v>4</v>
      </c>
      <c r="J2617" s="423">
        <v>2</v>
      </c>
      <c r="K2617" s="423">
        <v>0</v>
      </c>
      <c r="L2617" s="447">
        <v>1</v>
      </c>
      <c r="M2617" s="427">
        <v>59</v>
      </c>
      <c r="N2617" s="423">
        <v>94</v>
      </c>
      <c r="O2617" s="423">
        <v>54</v>
      </c>
      <c r="P2617" s="447">
        <v>-0.37234042553191499</v>
      </c>
    </row>
    <row r="2618" spans="1:16" s="63" customFormat="1" ht="12" x14ac:dyDescent="0.2">
      <c r="A2618" s="427" t="s">
        <v>9429</v>
      </c>
      <c r="B2618" s="423"/>
      <c r="C2618" s="423" t="s">
        <v>371</v>
      </c>
      <c r="D2618" s="423" t="s">
        <v>21942</v>
      </c>
      <c r="E2618" s="427"/>
      <c r="F2618" s="427" t="s">
        <v>9428</v>
      </c>
      <c r="G2618" s="423" t="s">
        <v>19020</v>
      </c>
      <c r="H2618" s="467" t="s">
        <v>8559</v>
      </c>
      <c r="I2618" s="427">
        <v>69</v>
      </c>
      <c r="J2618" s="423">
        <v>113</v>
      </c>
      <c r="K2618" s="423">
        <v>41</v>
      </c>
      <c r="L2618" s="447">
        <v>-0.38938053097345099</v>
      </c>
      <c r="M2618" s="427">
        <v>66</v>
      </c>
      <c r="N2618" s="423">
        <v>142</v>
      </c>
      <c r="O2618" s="423">
        <v>55</v>
      </c>
      <c r="P2618" s="447">
        <v>-0.53521126760563398</v>
      </c>
    </row>
    <row r="2619" spans="1:16" s="63" customFormat="1" ht="12" x14ac:dyDescent="0.2">
      <c r="A2619" s="427" t="s">
        <v>9427</v>
      </c>
      <c r="B2619" s="423"/>
      <c r="C2619" s="423" t="s">
        <v>258</v>
      </c>
      <c r="D2619" s="423" t="s">
        <v>20265</v>
      </c>
      <c r="E2619" s="427"/>
      <c r="F2619" s="427" t="s">
        <v>9426</v>
      </c>
      <c r="G2619" s="423" t="s">
        <v>20266</v>
      </c>
      <c r="H2619" s="467" t="s">
        <v>8559</v>
      </c>
      <c r="I2619" s="427">
        <v>363</v>
      </c>
      <c r="J2619" s="423">
        <v>267</v>
      </c>
      <c r="K2619" s="423">
        <v>109</v>
      </c>
      <c r="L2619" s="447">
        <v>0.35955056179775302</v>
      </c>
      <c r="M2619" s="427">
        <v>197</v>
      </c>
      <c r="N2619" s="423">
        <v>182</v>
      </c>
      <c r="O2619" s="423">
        <v>120</v>
      </c>
      <c r="P2619" s="447">
        <v>8.2417582417582402E-2</v>
      </c>
    </row>
    <row r="2620" spans="1:16" s="63" customFormat="1" ht="12" x14ac:dyDescent="0.2">
      <c r="A2620" s="427" t="s">
        <v>9425</v>
      </c>
      <c r="B2620" s="423"/>
      <c r="C2620" s="423" t="s">
        <v>251</v>
      </c>
      <c r="D2620" s="423" t="s">
        <v>20474</v>
      </c>
      <c r="E2620" s="427"/>
      <c r="F2620" s="427" t="s">
        <v>9424</v>
      </c>
      <c r="G2620" s="423" t="s">
        <v>19651</v>
      </c>
      <c r="H2620" s="467" t="s">
        <v>8559</v>
      </c>
      <c r="I2620" s="427">
        <v>6503</v>
      </c>
      <c r="J2620" s="423">
        <v>4340</v>
      </c>
      <c r="K2620" s="423">
        <v>3562</v>
      </c>
      <c r="L2620" s="447">
        <v>0.49838709677419302</v>
      </c>
      <c r="M2620" s="427">
        <v>999</v>
      </c>
      <c r="N2620" s="423">
        <v>835</v>
      </c>
      <c r="O2620" s="423">
        <v>596</v>
      </c>
      <c r="P2620" s="447">
        <v>0.19640718562874299</v>
      </c>
    </row>
    <row r="2621" spans="1:16" s="63" customFormat="1" ht="12" x14ac:dyDescent="0.2">
      <c r="A2621" s="427" t="s">
        <v>9422</v>
      </c>
      <c r="B2621" s="423"/>
      <c r="C2621" s="423" t="s">
        <v>14925</v>
      </c>
      <c r="D2621" s="423" t="s">
        <v>21384</v>
      </c>
      <c r="E2621" s="427"/>
      <c r="F2621" s="427" t="s">
        <v>9421</v>
      </c>
      <c r="G2621" s="423" t="s">
        <v>19200</v>
      </c>
      <c r="H2621" s="467" t="s">
        <v>8559</v>
      </c>
      <c r="I2621" s="427">
        <v>15</v>
      </c>
      <c r="J2621" s="423">
        <v>12</v>
      </c>
      <c r="K2621" s="423">
        <v>6</v>
      </c>
      <c r="L2621" s="447">
        <v>0.25</v>
      </c>
      <c r="M2621" s="427">
        <v>36</v>
      </c>
      <c r="N2621" s="423">
        <v>93</v>
      </c>
      <c r="O2621" s="423">
        <v>46</v>
      </c>
      <c r="P2621" s="447">
        <v>-0.61290322580645196</v>
      </c>
    </row>
    <row r="2622" spans="1:16" s="63" customFormat="1" ht="12" x14ac:dyDescent="0.2">
      <c r="A2622" s="427" t="s">
        <v>14025</v>
      </c>
      <c r="B2622" s="423" t="s">
        <v>9556</v>
      </c>
      <c r="C2622" s="423" t="s">
        <v>371</v>
      </c>
      <c r="D2622" s="423" t="s">
        <v>21385</v>
      </c>
      <c r="E2622" s="427" t="s">
        <v>14024</v>
      </c>
      <c r="F2622" s="427"/>
      <c r="G2622" s="423" t="s">
        <v>20267</v>
      </c>
      <c r="H2622" s="467" t="s">
        <v>8559</v>
      </c>
      <c r="I2622" s="427">
        <v>40804</v>
      </c>
      <c r="J2622" s="423">
        <v>37662</v>
      </c>
      <c r="K2622" s="423">
        <v>26993</v>
      </c>
      <c r="L2622" s="447">
        <v>8.3426265200998301E-2</v>
      </c>
      <c r="M2622" s="427">
        <v>17879</v>
      </c>
      <c r="N2622" s="423">
        <v>16415</v>
      </c>
      <c r="O2622" s="423">
        <v>11061</v>
      </c>
      <c r="P2622" s="447">
        <v>8.9186719463904898E-2</v>
      </c>
    </row>
    <row r="2623" spans="1:16" s="63" customFormat="1" ht="12" x14ac:dyDescent="0.2">
      <c r="A2623" s="427" t="s">
        <v>14753</v>
      </c>
      <c r="B2623" s="423" t="s">
        <v>9407</v>
      </c>
      <c r="C2623" s="423" t="s">
        <v>251</v>
      </c>
      <c r="D2623" s="423" t="s">
        <v>20475</v>
      </c>
      <c r="E2623" s="427" t="s">
        <v>14752</v>
      </c>
      <c r="F2623" s="427"/>
      <c r="G2623" s="423" t="s">
        <v>20476</v>
      </c>
      <c r="H2623" s="467" t="s">
        <v>8559</v>
      </c>
      <c r="I2623" s="427">
        <v>6467</v>
      </c>
      <c r="J2623" s="423">
        <v>4972</v>
      </c>
      <c r="K2623" s="423">
        <v>4610</v>
      </c>
      <c r="L2623" s="447">
        <v>0.30068382944489103</v>
      </c>
      <c r="M2623" s="427">
        <v>3717</v>
      </c>
      <c r="N2623" s="423">
        <v>3322</v>
      </c>
      <c r="O2623" s="423">
        <v>3320</v>
      </c>
      <c r="P2623" s="447">
        <v>0.118904274533414</v>
      </c>
    </row>
    <row r="2624" spans="1:16" s="63" customFormat="1" ht="12" x14ac:dyDescent="0.2">
      <c r="A2624" s="427" t="s">
        <v>9420</v>
      </c>
      <c r="B2624" s="423" t="s">
        <v>9419</v>
      </c>
      <c r="C2624" s="423" t="s">
        <v>249</v>
      </c>
      <c r="D2624" s="423" t="s">
        <v>20707</v>
      </c>
      <c r="E2624" s="427" t="s">
        <v>9418</v>
      </c>
      <c r="F2624" s="427"/>
      <c r="G2624" s="423" t="s">
        <v>19248</v>
      </c>
      <c r="H2624" s="467" t="s">
        <v>8559</v>
      </c>
      <c r="I2624" s="427">
        <v>10049</v>
      </c>
      <c r="J2624" s="423">
        <v>5968</v>
      </c>
      <c r="K2624" s="423">
        <v>4925</v>
      </c>
      <c r="L2624" s="447">
        <v>0.68381367292225204</v>
      </c>
      <c r="M2624" s="427">
        <v>2143</v>
      </c>
      <c r="N2624" s="423">
        <v>1877</v>
      </c>
      <c r="O2624" s="423">
        <v>1045</v>
      </c>
      <c r="P2624" s="447">
        <v>0.14171550346297301</v>
      </c>
    </row>
    <row r="2625" spans="1:16" s="63" customFormat="1" ht="12" x14ac:dyDescent="0.2">
      <c r="A2625" s="427" t="s">
        <v>9417</v>
      </c>
      <c r="B2625" s="423" t="s">
        <v>9006</v>
      </c>
      <c r="C2625" s="423" t="s">
        <v>253</v>
      </c>
      <c r="D2625" s="423" t="s">
        <v>21943</v>
      </c>
      <c r="E2625" s="427" t="s">
        <v>9416</v>
      </c>
      <c r="F2625" s="427"/>
      <c r="G2625" s="423" t="s">
        <v>18199</v>
      </c>
      <c r="H2625" s="467" t="s">
        <v>8396</v>
      </c>
      <c r="I2625" s="427">
        <v>0</v>
      </c>
      <c r="J2625" s="423">
        <v>0</v>
      </c>
      <c r="K2625" s="423">
        <v>0</v>
      </c>
      <c r="L2625" s="447">
        <v>0</v>
      </c>
      <c r="M2625" s="427">
        <v>15</v>
      </c>
      <c r="N2625" s="423">
        <v>20</v>
      </c>
      <c r="O2625" s="423">
        <v>18</v>
      </c>
      <c r="P2625" s="447">
        <v>-0.25</v>
      </c>
    </row>
    <row r="2626" spans="1:16" s="63" customFormat="1" ht="12" x14ac:dyDescent="0.2">
      <c r="A2626" s="427" t="s">
        <v>14486</v>
      </c>
      <c r="B2626" s="423" t="s">
        <v>9585</v>
      </c>
      <c r="C2626" s="423" t="s">
        <v>252</v>
      </c>
      <c r="D2626" s="423" t="s">
        <v>21944</v>
      </c>
      <c r="E2626" s="427" t="s">
        <v>14485</v>
      </c>
      <c r="F2626" s="427"/>
      <c r="G2626" s="423" t="s">
        <v>21945</v>
      </c>
      <c r="H2626" s="467" t="s">
        <v>8559</v>
      </c>
      <c r="I2626" s="427">
        <v>31769</v>
      </c>
      <c r="J2626" s="423">
        <v>25235</v>
      </c>
      <c r="K2626" s="423">
        <v>16444</v>
      </c>
      <c r="L2626" s="447">
        <v>0.25892609470972899</v>
      </c>
      <c r="M2626" s="427">
        <v>13525</v>
      </c>
      <c r="N2626" s="423">
        <v>11474</v>
      </c>
      <c r="O2626" s="423">
        <v>8045</v>
      </c>
      <c r="P2626" s="447">
        <v>0.17875196095520299</v>
      </c>
    </row>
    <row r="2627" spans="1:16" s="63" customFormat="1" ht="12" x14ac:dyDescent="0.2">
      <c r="A2627" s="427" t="s">
        <v>9415</v>
      </c>
      <c r="B2627" s="423" t="s">
        <v>9414</v>
      </c>
      <c r="C2627" s="423" t="s">
        <v>253</v>
      </c>
      <c r="D2627" s="423" t="s">
        <v>21386</v>
      </c>
      <c r="E2627" s="427" t="s">
        <v>9413</v>
      </c>
      <c r="F2627" s="427"/>
      <c r="G2627" s="423" t="s">
        <v>21387</v>
      </c>
      <c r="H2627" s="467" t="s">
        <v>8559</v>
      </c>
      <c r="I2627" s="427">
        <v>24</v>
      </c>
      <c r="J2627" s="423">
        <v>3</v>
      </c>
      <c r="K2627" s="423">
        <v>5</v>
      </c>
      <c r="L2627" s="447">
        <v>7</v>
      </c>
      <c r="M2627" s="427">
        <v>1338</v>
      </c>
      <c r="N2627" s="423">
        <v>1358</v>
      </c>
      <c r="O2627" s="423">
        <v>1213</v>
      </c>
      <c r="P2627" s="447">
        <v>-1.47275405007363E-2</v>
      </c>
    </row>
    <row r="2628" spans="1:16" s="63" customFormat="1" ht="12" x14ac:dyDescent="0.2">
      <c r="A2628" s="427" t="s">
        <v>9412</v>
      </c>
      <c r="B2628" s="423"/>
      <c r="C2628" s="423" t="s">
        <v>371</v>
      </c>
      <c r="D2628" s="423" t="s">
        <v>20477</v>
      </c>
      <c r="E2628" s="427" t="s">
        <v>9411</v>
      </c>
      <c r="F2628" s="427"/>
      <c r="G2628" s="423" t="s">
        <v>19287</v>
      </c>
      <c r="H2628" s="467" t="s">
        <v>8559</v>
      </c>
      <c r="I2628" s="427">
        <v>12061</v>
      </c>
      <c r="J2628" s="423">
        <v>10183</v>
      </c>
      <c r="K2628" s="423">
        <v>10885</v>
      </c>
      <c r="L2628" s="447">
        <v>0.18442502209565001</v>
      </c>
      <c r="M2628" s="427">
        <v>4327</v>
      </c>
      <c r="N2628" s="423">
        <v>2165</v>
      </c>
      <c r="O2628" s="423">
        <v>1194</v>
      </c>
      <c r="P2628" s="447">
        <v>0.99861431870669704</v>
      </c>
    </row>
    <row r="2629" spans="1:16" s="63" customFormat="1" ht="12" x14ac:dyDescent="0.2">
      <c r="A2629" s="427" t="s">
        <v>14638</v>
      </c>
      <c r="B2629" s="423" t="s">
        <v>9601</v>
      </c>
      <c r="C2629" s="423" t="s">
        <v>371</v>
      </c>
      <c r="D2629" s="423" t="s">
        <v>20066</v>
      </c>
      <c r="E2629" s="427" t="s">
        <v>14637</v>
      </c>
      <c r="F2629" s="427"/>
      <c r="G2629" s="423" t="s">
        <v>20067</v>
      </c>
      <c r="H2629" s="467" t="s">
        <v>8559</v>
      </c>
      <c r="I2629" s="427">
        <v>112906</v>
      </c>
      <c r="J2629" s="423">
        <v>92619</v>
      </c>
      <c r="K2629" s="423">
        <v>73879</v>
      </c>
      <c r="L2629" s="447">
        <v>0.21903713061034999</v>
      </c>
      <c r="M2629" s="427">
        <v>62720</v>
      </c>
      <c r="N2629" s="423">
        <v>57036</v>
      </c>
      <c r="O2629" s="423">
        <v>44283</v>
      </c>
      <c r="P2629" s="447">
        <v>9.96563573883162E-2</v>
      </c>
    </row>
    <row r="2630" spans="1:16" s="63" customFormat="1" ht="12" x14ac:dyDescent="0.2">
      <c r="A2630" s="427" t="s">
        <v>9410</v>
      </c>
      <c r="B2630" s="423"/>
      <c r="C2630" s="423" t="s">
        <v>371</v>
      </c>
      <c r="D2630" s="423" t="s">
        <v>9226</v>
      </c>
      <c r="E2630" s="427"/>
      <c r="F2630" s="427" t="s">
        <v>9409</v>
      </c>
      <c r="G2630" s="423" t="s">
        <v>201</v>
      </c>
      <c r="H2630" s="467" t="s">
        <v>8396</v>
      </c>
      <c r="I2630" s="427">
        <v>0</v>
      </c>
      <c r="J2630" s="423">
        <v>0</v>
      </c>
      <c r="K2630" s="423">
        <v>0</v>
      </c>
      <c r="L2630" s="447">
        <v>0</v>
      </c>
      <c r="M2630" s="427">
        <v>2</v>
      </c>
      <c r="N2630" s="423">
        <v>3</v>
      </c>
      <c r="O2630" s="423">
        <v>2</v>
      </c>
      <c r="P2630" s="447">
        <v>-0.33333333333333298</v>
      </c>
    </row>
    <row r="2631" spans="1:16" s="63" customFormat="1" ht="12" x14ac:dyDescent="0.2">
      <c r="A2631" s="427" t="s">
        <v>9408</v>
      </c>
      <c r="B2631" s="423" t="s">
        <v>9407</v>
      </c>
      <c r="C2631" s="423" t="s">
        <v>251</v>
      </c>
      <c r="D2631" s="423" t="s">
        <v>21946</v>
      </c>
      <c r="E2631" s="427" t="s">
        <v>9406</v>
      </c>
      <c r="F2631" s="427"/>
      <c r="G2631" s="423" t="s">
        <v>19021</v>
      </c>
      <c r="H2631" s="467" t="s">
        <v>8559</v>
      </c>
      <c r="I2631" s="427">
        <v>49</v>
      </c>
      <c r="J2631" s="423">
        <v>13</v>
      </c>
      <c r="K2631" s="423">
        <v>0</v>
      </c>
      <c r="L2631" s="447">
        <v>2.7692307692307701</v>
      </c>
      <c r="M2631" s="427">
        <v>337</v>
      </c>
      <c r="N2631" s="423">
        <v>319</v>
      </c>
      <c r="O2631" s="423">
        <v>267</v>
      </c>
      <c r="P2631" s="447">
        <v>5.6426332288401299E-2</v>
      </c>
    </row>
    <row r="2632" spans="1:16" s="63" customFormat="1" ht="12" x14ac:dyDescent="0.2">
      <c r="A2632" s="427" t="s">
        <v>9405</v>
      </c>
      <c r="B2632" s="423"/>
      <c r="C2632" s="423" t="s">
        <v>254</v>
      </c>
      <c r="D2632" s="423" t="s">
        <v>18352</v>
      </c>
      <c r="E2632" s="427"/>
      <c r="F2632" s="427" t="s">
        <v>9404</v>
      </c>
      <c r="G2632" s="423" t="s">
        <v>18428</v>
      </c>
      <c r="H2632" s="467" t="s">
        <v>8559</v>
      </c>
      <c r="I2632" s="427">
        <v>7</v>
      </c>
      <c r="J2632" s="423">
        <v>0</v>
      </c>
      <c r="K2632" s="423">
        <v>0</v>
      </c>
      <c r="L2632" s="447">
        <v>0</v>
      </c>
      <c r="M2632" s="427">
        <v>73</v>
      </c>
      <c r="N2632" s="423">
        <v>100</v>
      </c>
      <c r="O2632" s="423">
        <v>40</v>
      </c>
      <c r="P2632" s="447">
        <v>-0.27</v>
      </c>
    </row>
    <row r="2633" spans="1:16" s="63" customFormat="1" ht="12" x14ac:dyDescent="0.2">
      <c r="A2633" s="427" t="s">
        <v>13976</v>
      </c>
      <c r="B2633" s="423"/>
      <c r="C2633" s="423" t="s">
        <v>14925</v>
      </c>
      <c r="D2633" s="423" t="s">
        <v>20068</v>
      </c>
      <c r="E2633" s="427"/>
      <c r="F2633" s="427" t="s">
        <v>13975</v>
      </c>
      <c r="G2633" s="423" t="s">
        <v>20069</v>
      </c>
      <c r="H2633" s="467" t="s">
        <v>8559</v>
      </c>
      <c r="I2633" s="427">
        <v>5844</v>
      </c>
      <c r="J2633" s="423">
        <v>4798</v>
      </c>
      <c r="K2633" s="423">
        <v>1886</v>
      </c>
      <c r="L2633" s="447">
        <v>0.21800750312630299</v>
      </c>
      <c r="M2633" s="427">
        <v>6555</v>
      </c>
      <c r="N2633" s="423">
        <v>5337</v>
      </c>
      <c r="O2633" s="423">
        <v>3172</v>
      </c>
      <c r="P2633" s="447">
        <v>0.22821810005621099</v>
      </c>
    </row>
    <row r="2634" spans="1:16" s="63" customFormat="1" ht="12" x14ac:dyDescent="0.2">
      <c r="A2634" s="427" t="s">
        <v>9403</v>
      </c>
      <c r="B2634" s="423"/>
      <c r="C2634" s="423" t="s">
        <v>14925</v>
      </c>
      <c r="D2634" s="423" t="s">
        <v>21388</v>
      </c>
      <c r="E2634" s="427"/>
      <c r="F2634" s="427" t="s">
        <v>9402</v>
      </c>
      <c r="G2634" s="423" t="s">
        <v>19652</v>
      </c>
      <c r="H2634" s="467" t="s">
        <v>8559</v>
      </c>
      <c r="I2634" s="427">
        <v>367</v>
      </c>
      <c r="J2634" s="423">
        <v>330</v>
      </c>
      <c r="K2634" s="423">
        <v>267</v>
      </c>
      <c r="L2634" s="447">
        <v>0.112121212121212</v>
      </c>
      <c r="M2634" s="427">
        <v>192</v>
      </c>
      <c r="N2634" s="423">
        <v>198</v>
      </c>
      <c r="O2634" s="423">
        <v>140</v>
      </c>
      <c r="P2634" s="447">
        <v>-3.03030303030303E-2</v>
      </c>
    </row>
    <row r="2635" spans="1:16" s="63" customFormat="1" ht="12" x14ac:dyDescent="0.2">
      <c r="A2635" s="427" t="s">
        <v>17028</v>
      </c>
      <c r="B2635" s="423"/>
      <c r="C2635" s="423" t="s">
        <v>253</v>
      </c>
      <c r="D2635" s="423" t="s">
        <v>21389</v>
      </c>
      <c r="E2635" s="427"/>
      <c r="F2635" s="427" t="s">
        <v>17029</v>
      </c>
      <c r="G2635" s="423" t="s">
        <v>21390</v>
      </c>
      <c r="H2635" s="467" t="s">
        <v>8396</v>
      </c>
      <c r="I2635" s="427">
        <v>2</v>
      </c>
      <c r="J2635" s="423">
        <v>1</v>
      </c>
      <c r="K2635" s="423">
        <v>0</v>
      </c>
      <c r="L2635" s="447">
        <v>1</v>
      </c>
      <c r="M2635" s="427">
        <v>20</v>
      </c>
      <c r="N2635" s="423">
        <v>9</v>
      </c>
      <c r="O2635" s="423">
        <v>4</v>
      </c>
      <c r="P2635" s="447">
        <v>1.2222222222222201</v>
      </c>
    </row>
    <row r="2636" spans="1:16" s="63" customFormat="1" ht="12" x14ac:dyDescent="0.2">
      <c r="A2636" s="427" t="s">
        <v>13186</v>
      </c>
      <c r="B2636" s="423"/>
      <c r="C2636" s="423" t="s">
        <v>253</v>
      </c>
      <c r="D2636" s="423" t="s">
        <v>21947</v>
      </c>
      <c r="E2636" s="427"/>
      <c r="F2636" s="427" t="s">
        <v>13185</v>
      </c>
      <c r="G2636" s="423" t="s">
        <v>21948</v>
      </c>
      <c r="H2636" s="467" t="s">
        <v>8559</v>
      </c>
      <c r="I2636" s="427">
        <v>796</v>
      </c>
      <c r="J2636" s="423">
        <v>745</v>
      </c>
      <c r="K2636" s="423">
        <v>488</v>
      </c>
      <c r="L2636" s="447">
        <v>6.8456375838926303E-2</v>
      </c>
      <c r="M2636" s="427">
        <v>1775</v>
      </c>
      <c r="N2636" s="423">
        <v>1690</v>
      </c>
      <c r="O2636" s="423">
        <v>1321</v>
      </c>
      <c r="P2636" s="447">
        <v>5.0295857988165597E-2</v>
      </c>
    </row>
    <row r="2637" spans="1:16" s="63" customFormat="1" ht="12" x14ac:dyDescent="0.2">
      <c r="A2637" s="427" t="s">
        <v>9401</v>
      </c>
      <c r="B2637" s="423"/>
      <c r="C2637" s="423" t="s">
        <v>251</v>
      </c>
      <c r="D2637" s="423" t="s">
        <v>21391</v>
      </c>
      <c r="E2637" s="427"/>
      <c r="F2637" s="427" t="s">
        <v>9399</v>
      </c>
      <c r="G2637" s="423" t="s">
        <v>18692</v>
      </c>
      <c r="H2637" s="467" t="s">
        <v>8559</v>
      </c>
      <c r="I2637" s="427">
        <v>26</v>
      </c>
      <c r="J2637" s="423">
        <v>22</v>
      </c>
      <c r="K2637" s="423">
        <v>0</v>
      </c>
      <c r="L2637" s="447">
        <v>0.18181818181818199</v>
      </c>
      <c r="M2637" s="427">
        <v>29</v>
      </c>
      <c r="N2637" s="423">
        <v>11</v>
      </c>
      <c r="O2637" s="423">
        <v>3</v>
      </c>
      <c r="P2637" s="447">
        <v>1.63636363636364</v>
      </c>
    </row>
    <row r="2638" spans="1:16" s="63" customFormat="1" ht="12" x14ac:dyDescent="0.2">
      <c r="A2638" s="427" t="s">
        <v>9398</v>
      </c>
      <c r="B2638" s="423"/>
      <c r="C2638" s="423" t="s">
        <v>255</v>
      </c>
      <c r="D2638" s="423" t="s">
        <v>17674</v>
      </c>
      <c r="E2638" s="427"/>
      <c r="F2638" s="427" t="s">
        <v>9397</v>
      </c>
      <c r="G2638" s="423" t="s">
        <v>19196</v>
      </c>
      <c r="H2638" s="467" t="s">
        <v>8559</v>
      </c>
      <c r="I2638" s="427">
        <v>104</v>
      </c>
      <c r="J2638" s="423">
        <v>99</v>
      </c>
      <c r="K2638" s="423">
        <v>54</v>
      </c>
      <c r="L2638" s="447">
        <v>5.0505050505050601E-2</v>
      </c>
      <c r="M2638" s="427">
        <v>67</v>
      </c>
      <c r="N2638" s="423">
        <v>94</v>
      </c>
      <c r="O2638" s="423">
        <v>49</v>
      </c>
      <c r="P2638" s="447">
        <v>-0.28723404255319201</v>
      </c>
    </row>
    <row r="2639" spans="1:16" s="63" customFormat="1" ht="12" x14ac:dyDescent="0.2">
      <c r="A2639" s="427" t="s">
        <v>14573</v>
      </c>
      <c r="B2639" s="423" t="s">
        <v>14572</v>
      </c>
      <c r="C2639" s="423" t="s">
        <v>255</v>
      </c>
      <c r="D2639" s="423" t="s">
        <v>19174</v>
      </c>
      <c r="E2639" s="427"/>
      <c r="F2639" s="427" t="s">
        <v>14571</v>
      </c>
      <c r="G2639" s="423" t="s">
        <v>19653</v>
      </c>
      <c r="H2639" s="467" t="s">
        <v>8559</v>
      </c>
      <c r="I2639" s="427">
        <v>85880</v>
      </c>
      <c r="J2639" s="423">
        <v>75041</v>
      </c>
      <c r="K2639" s="423">
        <v>65739</v>
      </c>
      <c r="L2639" s="447">
        <v>0.144441038898735</v>
      </c>
      <c r="M2639" s="427">
        <v>9435</v>
      </c>
      <c r="N2639" s="423">
        <v>8144</v>
      </c>
      <c r="O2639" s="423">
        <v>5814</v>
      </c>
      <c r="P2639" s="447">
        <v>0.15852161100196499</v>
      </c>
    </row>
    <row r="2640" spans="1:16" s="63" customFormat="1" ht="12" x14ac:dyDescent="0.2">
      <c r="A2640" s="427" t="s">
        <v>9396</v>
      </c>
      <c r="B2640" s="423"/>
      <c r="C2640" s="423" t="s">
        <v>255</v>
      </c>
      <c r="D2640" s="423" t="s">
        <v>17707</v>
      </c>
      <c r="E2640" s="427"/>
      <c r="F2640" s="427" t="s">
        <v>9395</v>
      </c>
      <c r="G2640" s="423" t="s">
        <v>18151</v>
      </c>
      <c r="H2640" s="467" t="s">
        <v>8559</v>
      </c>
      <c r="I2640" s="427">
        <v>41</v>
      </c>
      <c r="J2640" s="423">
        <v>38</v>
      </c>
      <c r="K2640" s="423">
        <v>46</v>
      </c>
      <c r="L2640" s="447">
        <v>7.8947368421052697E-2</v>
      </c>
      <c r="M2640" s="427">
        <v>15</v>
      </c>
      <c r="N2640" s="423">
        <v>4</v>
      </c>
      <c r="O2640" s="423">
        <v>32</v>
      </c>
      <c r="P2640" s="447">
        <v>2.75</v>
      </c>
    </row>
    <row r="2641" spans="1:16" s="63" customFormat="1" ht="12" x14ac:dyDescent="0.2">
      <c r="A2641" s="427" t="s">
        <v>9394</v>
      </c>
      <c r="B2641" s="423"/>
      <c r="C2641" s="423" t="s">
        <v>255</v>
      </c>
      <c r="D2641" s="423" t="s">
        <v>18441</v>
      </c>
      <c r="E2641" s="427"/>
      <c r="F2641" s="427" t="s">
        <v>9393</v>
      </c>
      <c r="G2641" s="423" t="s">
        <v>19654</v>
      </c>
      <c r="H2641" s="467" t="s">
        <v>8559</v>
      </c>
      <c r="I2641" s="427">
        <v>4352</v>
      </c>
      <c r="J2641" s="423">
        <v>4000</v>
      </c>
      <c r="K2641" s="423">
        <v>2439</v>
      </c>
      <c r="L2641" s="447">
        <v>8.8000000000000106E-2</v>
      </c>
      <c r="M2641" s="427">
        <v>628</v>
      </c>
      <c r="N2641" s="423">
        <v>621</v>
      </c>
      <c r="O2641" s="423">
        <v>302</v>
      </c>
      <c r="P2641" s="447">
        <v>1.12721417069244E-2</v>
      </c>
    </row>
    <row r="2642" spans="1:16" s="63" customFormat="1" ht="12" x14ac:dyDescent="0.2">
      <c r="A2642" s="427" t="s">
        <v>12994</v>
      </c>
      <c r="B2642" s="423"/>
      <c r="C2642" s="423" t="s">
        <v>251</v>
      </c>
      <c r="D2642" s="423" t="s">
        <v>20070</v>
      </c>
      <c r="E2642" s="427"/>
      <c r="F2642" s="427" t="s">
        <v>12993</v>
      </c>
      <c r="G2642" s="423" t="s">
        <v>20071</v>
      </c>
      <c r="H2642" s="467" t="s">
        <v>8559</v>
      </c>
      <c r="I2642" s="427">
        <v>235</v>
      </c>
      <c r="J2642" s="423">
        <v>264</v>
      </c>
      <c r="K2642" s="423">
        <v>332</v>
      </c>
      <c r="L2642" s="447">
        <v>-0.109848484848485</v>
      </c>
      <c r="M2642" s="427">
        <v>124</v>
      </c>
      <c r="N2642" s="423">
        <v>133</v>
      </c>
      <c r="O2642" s="423">
        <v>101</v>
      </c>
      <c r="P2642" s="447">
        <v>-6.7669172932330907E-2</v>
      </c>
    </row>
    <row r="2643" spans="1:16" s="63" customFormat="1" ht="12" x14ac:dyDescent="0.2">
      <c r="A2643" s="427" t="s">
        <v>12992</v>
      </c>
      <c r="B2643" s="423"/>
      <c r="C2643" s="423" t="s">
        <v>14925</v>
      </c>
      <c r="D2643" s="423" t="s">
        <v>19022</v>
      </c>
      <c r="E2643" s="427"/>
      <c r="F2643" s="427" t="s">
        <v>12991</v>
      </c>
      <c r="G2643" s="423" t="s">
        <v>18423</v>
      </c>
      <c r="H2643" s="467" t="s">
        <v>8559</v>
      </c>
      <c r="I2643" s="427">
        <v>23</v>
      </c>
      <c r="J2643" s="423">
        <v>16</v>
      </c>
      <c r="K2643" s="423">
        <v>9</v>
      </c>
      <c r="L2643" s="447">
        <v>0.4375</v>
      </c>
      <c r="M2643" s="427">
        <v>527</v>
      </c>
      <c r="N2643" s="423">
        <v>685</v>
      </c>
      <c r="O2643" s="423">
        <v>370</v>
      </c>
      <c r="P2643" s="447">
        <v>-0.230656934306569</v>
      </c>
    </row>
    <row r="2644" spans="1:16" s="63" customFormat="1" ht="12" x14ac:dyDescent="0.2">
      <c r="A2644" s="427" t="s">
        <v>9392</v>
      </c>
      <c r="B2644" s="423"/>
      <c r="C2644" s="423" t="s">
        <v>257</v>
      </c>
      <c r="D2644" s="423" t="s">
        <v>18056</v>
      </c>
      <c r="E2644" s="427"/>
      <c r="F2644" s="427" t="s">
        <v>9391</v>
      </c>
      <c r="G2644" s="423" t="s">
        <v>18427</v>
      </c>
      <c r="H2644" s="467" t="s">
        <v>8559</v>
      </c>
      <c r="I2644" s="427">
        <v>67</v>
      </c>
      <c r="J2644" s="423">
        <v>45</v>
      </c>
      <c r="K2644" s="423">
        <v>46</v>
      </c>
      <c r="L2644" s="447">
        <v>0.48888888888888898</v>
      </c>
      <c r="M2644" s="427">
        <v>65</v>
      </c>
      <c r="N2644" s="423">
        <v>72</v>
      </c>
      <c r="O2644" s="423">
        <v>45</v>
      </c>
      <c r="P2644" s="447">
        <v>-9.7222222222222196E-2</v>
      </c>
    </row>
    <row r="2645" spans="1:16" s="63" customFormat="1" ht="12" x14ac:dyDescent="0.2">
      <c r="A2645" s="427" t="s">
        <v>9389</v>
      </c>
      <c r="B2645" s="423"/>
      <c r="C2645" s="423" t="s">
        <v>249</v>
      </c>
      <c r="D2645" s="423" t="s">
        <v>17501</v>
      </c>
      <c r="E2645" s="427"/>
      <c r="F2645" s="427" t="s">
        <v>9388</v>
      </c>
      <c r="G2645" s="423" t="s">
        <v>200</v>
      </c>
      <c r="H2645" s="467" t="s">
        <v>8559</v>
      </c>
      <c r="I2645" s="427">
        <v>23</v>
      </c>
      <c r="J2645" s="423">
        <v>28</v>
      </c>
      <c r="K2645" s="423">
        <v>35</v>
      </c>
      <c r="L2645" s="447">
        <v>-0.17857142857142899</v>
      </c>
      <c r="M2645" s="427">
        <v>3</v>
      </c>
      <c r="N2645" s="423">
        <v>0</v>
      </c>
      <c r="O2645" s="423">
        <v>1</v>
      </c>
      <c r="P2645" s="447">
        <v>0</v>
      </c>
    </row>
    <row r="2646" spans="1:16" s="63" customFormat="1" ht="12" x14ac:dyDescent="0.2">
      <c r="A2646" s="427" t="s">
        <v>9387</v>
      </c>
      <c r="B2646" s="423"/>
      <c r="C2646" s="423" t="s">
        <v>253</v>
      </c>
      <c r="D2646" s="423" t="s">
        <v>20268</v>
      </c>
      <c r="E2646" s="427"/>
      <c r="F2646" s="427" t="s">
        <v>9386</v>
      </c>
      <c r="G2646" s="423" t="s">
        <v>18919</v>
      </c>
      <c r="H2646" s="467" t="s">
        <v>8559</v>
      </c>
      <c r="I2646" s="427">
        <v>69</v>
      </c>
      <c r="J2646" s="423">
        <v>60</v>
      </c>
      <c r="K2646" s="423">
        <v>82</v>
      </c>
      <c r="L2646" s="447">
        <v>0.15</v>
      </c>
      <c r="M2646" s="427">
        <v>16</v>
      </c>
      <c r="N2646" s="423">
        <v>22</v>
      </c>
      <c r="O2646" s="423">
        <v>14</v>
      </c>
      <c r="P2646" s="447">
        <v>-0.27272727272727298</v>
      </c>
    </row>
    <row r="2647" spans="1:16" s="63" customFormat="1" ht="12" x14ac:dyDescent="0.2">
      <c r="A2647" s="427" t="s">
        <v>9385</v>
      </c>
      <c r="B2647" s="423"/>
      <c r="C2647" s="423" t="s">
        <v>371</v>
      </c>
      <c r="D2647" s="423" t="s">
        <v>21392</v>
      </c>
      <c r="E2647" s="427"/>
      <c r="F2647" s="427" t="s">
        <v>9384</v>
      </c>
      <c r="G2647" s="423" t="s">
        <v>19655</v>
      </c>
      <c r="H2647" s="467" t="s">
        <v>8559</v>
      </c>
      <c r="I2647" s="427">
        <v>5118</v>
      </c>
      <c r="J2647" s="423">
        <v>4003</v>
      </c>
      <c r="K2647" s="423">
        <v>783</v>
      </c>
      <c r="L2647" s="447">
        <v>0.27854109417936601</v>
      </c>
      <c r="M2647" s="427">
        <v>1786</v>
      </c>
      <c r="N2647" s="423">
        <v>1913</v>
      </c>
      <c r="O2647" s="423">
        <v>1549</v>
      </c>
      <c r="P2647" s="447">
        <v>-6.6387872451646707E-2</v>
      </c>
    </row>
    <row r="2648" spans="1:16" s="63" customFormat="1" ht="12" x14ac:dyDescent="0.2">
      <c r="A2648" s="427" t="s">
        <v>9383</v>
      </c>
      <c r="B2648" s="423"/>
      <c r="C2648" s="423" t="s">
        <v>371</v>
      </c>
      <c r="D2648" s="423" t="s">
        <v>18057</v>
      </c>
      <c r="E2648" s="427"/>
      <c r="F2648" s="427" t="s">
        <v>9382</v>
      </c>
      <c r="G2648" s="423" t="s">
        <v>19656</v>
      </c>
      <c r="H2648" s="467" t="s">
        <v>8559</v>
      </c>
      <c r="I2648" s="427">
        <v>532</v>
      </c>
      <c r="J2648" s="423">
        <v>341</v>
      </c>
      <c r="K2648" s="423">
        <v>378</v>
      </c>
      <c r="L2648" s="447">
        <v>0.56011730205278598</v>
      </c>
      <c r="M2648" s="427">
        <v>41</v>
      </c>
      <c r="N2648" s="423">
        <v>36</v>
      </c>
      <c r="O2648" s="423">
        <v>32</v>
      </c>
      <c r="P2648" s="447">
        <v>0.13888888888888901</v>
      </c>
    </row>
    <row r="2649" spans="1:16" s="63" customFormat="1" ht="12" x14ac:dyDescent="0.2">
      <c r="A2649" s="427" t="s">
        <v>13513</v>
      </c>
      <c r="B2649" s="423"/>
      <c r="C2649" s="423" t="s">
        <v>258</v>
      </c>
      <c r="D2649" s="423" t="s">
        <v>19023</v>
      </c>
      <c r="E2649" s="427"/>
      <c r="F2649" s="427" t="s">
        <v>13512</v>
      </c>
      <c r="G2649" s="423" t="s">
        <v>19657</v>
      </c>
      <c r="H2649" s="467" t="s">
        <v>8559</v>
      </c>
      <c r="I2649" s="427">
        <v>10236</v>
      </c>
      <c r="J2649" s="423">
        <v>6528</v>
      </c>
      <c r="K2649" s="423">
        <v>5618</v>
      </c>
      <c r="L2649" s="447">
        <v>0.56801470588235303</v>
      </c>
      <c r="M2649" s="427">
        <v>1249</v>
      </c>
      <c r="N2649" s="423">
        <v>1057</v>
      </c>
      <c r="O2649" s="423">
        <v>906</v>
      </c>
      <c r="P2649" s="447">
        <v>0.18164616840113501</v>
      </c>
    </row>
    <row r="2650" spans="1:16" s="63" customFormat="1" ht="12" x14ac:dyDescent="0.2">
      <c r="A2650" s="427" t="s">
        <v>9381</v>
      </c>
      <c r="B2650" s="423"/>
      <c r="C2650" s="423" t="s">
        <v>255</v>
      </c>
      <c r="D2650" s="423" t="s">
        <v>19024</v>
      </c>
      <c r="E2650" s="427"/>
      <c r="F2650" s="427" t="s">
        <v>9380</v>
      </c>
      <c r="G2650" s="423" t="s">
        <v>19656</v>
      </c>
      <c r="H2650" s="467" t="s">
        <v>8559</v>
      </c>
      <c r="I2650" s="427">
        <v>7739</v>
      </c>
      <c r="J2650" s="423">
        <v>7027</v>
      </c>
      <c r="K2650" s="423">
        <v>974</v>
      </c>
      <c r="L2650" s="447">
        <v>0.101323466628718</v>
      </c>
      <c r="M2650" s="427">
        <v>2117</v>
      </c>
      <c r="N2650" s="423">
        <v>2091</v>
      </c>
      <c r="O2650" s="423">
        <v>974</v>
      </c>
      <c r="P2650" s="447">
        <v>1.2434241989478701E-2</v>
      </c>
    </row>
    <row r="2651" spans="1:16" s="63" customFormat="1" ht="12" x14ac:dyDescent="0.2">
      <c r="A2651" s="427" t="s">
        <v>18058</v>
      </c>
      <c r="B2651" s="423"/>
      <c r="C2651" s="423" t="s">
        <v>17905</v>
      </c>
      <c r="D2651" s="423" t="s">
        <v>19025</v>
      </c>
      <c r="E2651" s="427"/>
      <c r="F2651" s="427" t="s">
        <v>18059</v>
      </c>
      <c r="G2651" s="423" t="s">
        <v>200</v>
      </c>
      <c r="H2651" s="467" t="s">
        <v>8559</v>
      </c>
      <c r="I2651" s="427">
        <v>8</v>
      </c>
      <c r="J2651" s="423">
        <v>1</v>
      </c>
      <c r="K2651" s="423">
        <v>22</v>
      </c>
      <c r="L2651" s="447">
        <v>7</v>
      </c>
      <c r="M2651" s="427">
        <v>0</v>
      </c>
      <c r="N2651" s="423">
        <v>0</v>
      </c>
      <c r="O2651" s="423">
        <v>0</v>
      </c>
      <c r="P2651" s="447">
        <v>0</v>
      </c>
    </row>
    <row r="2652" spans="1:16" s="63" customFormat="1" ht="12" x14ac:dyDescent="0.2">
      <c r="A2652" s="427" t="s">
        <v>14262</v>
      </c>
      <c r="B2652" s="423"/>
      <c r="C2652" s="423" t="s">
        <v>253</v>
      </c>
      <c r="D2652" s="423" t="s">
        <v>19026</v>
      </c>
      <c r="E2652" s="427"/>
      <c r="F2652" s="427" t="s">
        <v>14261</v>
      </c>
      <c r="G2652" s="423" t="s">
        <v>19658</v>
      </c>
      <c r="H2652" s="467" t="s">
        <v>8559</v>
      </c>
      <c r="I2652" s="427">
        <v>6869</v>
      </c>
      <c r="J2652" s="423">
        <v>4858</v>
      </c>
      <c r="K2652" s="423">
        <v>3020</v>
      </c>
      <c r="L2652" s="447">
        <v>0.41395636064224001</v>
      </c>
      <c r="M2652" s="427">
        <v>4579</v>
      </c>
      <c r="N2652" s="423">
        <v>3809</v>
      </c>
      <c r="O2652" s="423">
        <v>2130</v>
      </c>
      <c r="P2652" s="447">
        <v>0.20215279600945099</v>
      </c>
    </row>
    <row r="2653" spans="1:16" s="63" customFormat="1" ht="12" x14ac:dyDescent="0.2">
      <c r="A2653" s="427" t="s">
        <v>18266</v>
      </c>
      <c r="B2653" s="423"/>
      <c r="C2653" s="423" t="s">
        <v>258</v>
      </c>
      <c r="D2653" s="423" t="s">
        <v>20708</v>
      </c>
      <c r="E2653" s="427" t="s">
        <v>12990</v>
      </c>
      <c r="F2653" s="427"/>
      <c r="G2653" s="423" t="s">
        <v>20709</v>
      </c>
      <c r="H2653" s="467" t="s">
        <v>8559</v>
      </c>
      <c r="I2653" s="427">
        <v>559</v>
      </c>
      <c r="J2653" s="423">
        <v>551</v>
      </c>
      <c r="K2653" s="423">
        <v>884</v>
      </c>
      <c r="L2653" s="447">
        <v>1.4519056261343101E-2</v>
      </c>
      <c r="M2653" s="427">
        <v>1607</v>
      </c>
      <c r="N2653" s="423">
        <v>1367</v>
      </c>
      <c r="O2653" s="423">
        <v>1112</v>
      </c>
      <c r="P2653" s="447">
        <v>0.175566934893928</v>
      </c>
    </row>
    <row r="2654" spans="1:16" s="63" customFormat="1" ht="12" x14ac:dyDescent="0.2">
      <c r="A2654" s="427" t="s">
        <v>9379</v>
      </c>
      <c r="B2654" s="423"/>
      <c r="C2654" s="423" t="s">
        <v>14925</v>
      </c>
      <c r="D2654" s="423" t="s">
        <v>20710</v>
      </c>
      <c r="E2654" s="427"/>
      <c r="F2654" s="427" t="s">
        <v>9378</v>
      </c>
      <c r="G2654" s="423" t="s">
        <v>18428</v>
      </c>
      <c r="H2654" s="467" t="s">
        <v>8396</v>
      </c>
      <c r="I2654" s="427">
        <v>0</v>
      </c>
      <c r="J2654" s="423">
        <v>0</v>
      </c>
      <c r="K2654" s="423">
        <v>0</v>
      </c>
      <c r="L2654" s="447">
        <v>0</v>
      </c>
      <c r="M2654" s="427">
        <v>21</v>
      </c>
      <c r="N2654" s="423">
        <v>30</v>
      </c>
      <c r="O2654" s="423">
        <v>8</v>
      </c>
      <c r="P2654" s="447">
        <v>-0.3</v>
      </c>
    </row>
    <row r="2655" spans="1:16" s="63" customFormat="1" ht="12" x14ac:dyDescent="0.2">
      <c r="A2655" s="427" t="s">
        <v>13313</v>
      </c>
      <c r="B2655" s="423"/>
      <c r="C2655" s="423" t="s">
        <v>14925</v>
      </c>
      <c r="D2655" s="423" t="s">
        <v>19659</v>
      </c>
      <c r="E2655" s="427"/>
      <c r="F2655" s="427" t="s">
        <v>13312</v>
      </c>
      <c r="G2655" s="423" t="s">
        <v>19660</v>
      </c>
      <c r="H2655" s="467" t="s">
        <v>8559</v>
      </c>
      <c r="I2655" s="427">
        <v>4</v>
      </c>
      <c r="J2655" s="423">
        <v>4</v>
      </c>
      <c r="K2655" s="423">
        <v>0</v>
      </c>
      <c r="L2655" s="447">
        <v>0</v>
      </c>
      <c r="M2655" s="427">
        <v>1057</v>
      </c>
      <c r="N2655" s="423">
        <v>1190</v>
      </c>
      <c r="O2655" s="423">
        <v>664</v>
      </c>
      <c r="P2655" s="447">
        <v>-0.111764705882353</v>
      </c>
    </row>
    <row r="2656" spans="1:16" s="63" customFormat="1" ht="12" x14ac:dyDescent="0.2">
      <c r="A2656" s="427" t="s">
        <v>14468</v>
      </c>
      <c r="B2656" s="423"/>
      <c r="C2656" s="423" t="s">
        <v>14925</v>
      </c>
      <c r="D2656" s="423" t="s">
        <v>21393</v>
      </c>
      <c r="E2656" s="427"/>
      <c r="F2656" s="427" t="s">
        <v>14467</v>
      </c>
      <c r="G2656" s="423" t="s">
        <v>21394</v>
      </c>
      <c r="H2656" s="467" t="s">
        <v>8559</v>
      </c>
      <c r="I2656" s="427">
        <v>1814</v>
      </c>
      <c r="J2656" s="423">
        <v>1627</v>
      </c>
      <c r="K2656" s="423">
        <v>742</v>
      </c>
      <c r="L2656" s="447">
        <v>0.11493546404425301</v>
      </c>
      <c r="M2656" s="427">
        <v>11524</v>
      </c>
      <c r="N2656" s="423">
        <v>10308</v>
      </c>
      <c r="O2656" s="423">
        <v>6924</v>
      </c>
      <c r="P2656" s="447">
        <v>0.11796662786185499</v>
      </c>
    </row>
    <row r="2657" spans="1:16" s="63" customFormat="1" ht="12" x14ac:dyDescent="0.2">
      <c r="A2657" s="427" t="s">
        <v>14437</v>
      </c>
      <c r="B2657" s="423"/>
      <c r="C2657" s="423" t="s">
        <v>14925</v>
      </c>
      <c r="D2657" s="423" t="s">
        <v>19889</v>
      </c>
      <c r="E2657" s="427"/>
      <c r="F2657" s="427" t="s">
        <v>14436</v>
      </c>
      <c r="G2657" s="423" t="s">
        <v>19890</v>
      </c>
      <c r="H2657" s="467" t="s">
        <v>8559</v>
      </c>
      <c r="I2657" s="427">
        <v>771</v>
      </c>
      <c r="J2657" s="423">
        <v>626</v>
      </c>
      <c r="K2657" s="423">
        <v>608</v>
      </c>
      <c r="L2657" s="447">
        <v>0.23162939297124599</v>
      </c>
      <c r="M2657" s="427">
        <v>10724</v>
      </c>
      <c r="N2657" s="423">
        <v>9553</v>
      </c>
      <c r="O2657" s="423">
        <v>7117</v>
      </c>
      <c r="P2657" s="447">
        <v>0.122579294462473</v>
      </c>
    </row>
    <row r="2658" spans="1:16" s="63" customFormat="1" ht="12" x14ac:dyDescent="0.2">
      <c r="A2658" s="427" t="s">
        <v>14306</v>
      </c>
      <c r="B2658" s="423"/>
      <c r="C2658" s="423" t="s">
        <v>14925</v>
      </c>
      <c r="D2658" s="423" t="s">
        <v>21395</v>
      </c>
      <c r="E2658" s="427"/>
      <c r="F2658" s="427" t="s">
        <v>14305</v>
      </c>
      <c r="G2658" s="423" t="s">
        <v>20478</v>
      </c>
      <c r="H2658" s="467" t="s">
        <v>8559</v>
      </c>
      <c r="I2658" s="427">
        <v>1437</v>
      </c>
      <c r="J2658" s="423">
        <v>1146</v>
      </c>
      <c r="K2658" s="423">
        <v>626</v>
      </c>
      <c r="L2658" s="447">
        <v>0.25392670157068098</v>
      </c>
      <c r="M2658" s="427">
        <v>7905</v>
      </c>
      <c r="N2658" s="423">
        <v>7123</v>
      </c>
      <c r="O2658" s="423">
        <v>4883</v>
      </c>
      <c r="P2658" s="447">
        <v>0.109785202863962</v>
      </c>
    </row>
    <row r="2659" spans="1:16" s="63" customFormat="1" ht="12" x14ac:dyDescent="0.2">
      <c r="A2659" s="427" t="s">
        <v>12989</v>
      </c>
      <c r="B2659" s="423"/>
      <c r="C2659" s="423" t="s">
        <v>14925</v>
      </c>
      <c r="D2659" s="423" t="s">
        <v>21396</v>
      </c>
      <c r="E2659" s="427"/>
      <c r="F2659" s="427" t="s">
        <v>12988</v>
      </c>
      <c r="G2659" s="423" t="s">
        <v>19661</v>
      </c>
      <c r="H2659" s="467" t="s">
        <v>8559</v>
      </c>
      <c r="I2659" s="427">
        <v>51</v>
      </c>
      <c r="J2659" s="423">
        <v>0</v>
      </c>
      <c r="K2659" s="423">
        <v>0</v>
      </c>
      <c r="L2659" s="447">
        <v>0</v>
      </c>
      <c r="M2659" s="427">
        <v>323</v>
      </c>
      <c r="N2659" s="423">
        <v>388</v>
      </c>
      <c r="O2659" s="423">
        <v>274</v>
      </c>
      <c r="P2659" s="447">
        <v>-0.167525773195876</v>
      </c>
    </row>
    <row r="2660" spans="1:16" s="63" customFormat="1" ht="12" x14ac:dyDescent="0.2">
      <c r="A2660" s="427" t="s">
        <v>9377</v>
      </c>
      <c r="B2660" s="423"/>
      <c r="C2660" s="423" t="s">
        <v>14925</v>
      </c>
      <c r="D2660" s="423" t="s">
        <v>21949</v>
      </c>
      <c r="E2660" s="427"/>
      <c r="F2660" s="427" t="s">
        <v>9376</v>
      </c>
      <c r="G2660" s="423" t="s">
        <v>19662</v>
      </c>
      <c r="H2660" s="467" t="s">
        <v>8559</v>
      </c>
      <c r="I2660" s="427">
        <v>3</v>
      </c>
      <c r="J2660" s="423">
        <v>4</v>
      </c>
      <c r="K2660" s="423">
        <v>1</v>
      </c>
      <c r="L2660" s="447">
        <v>-0.25</v>
      </c>
      <c r="M2660" s="427">
        <v>179</v>
      </c>
      <c r="N2660" s="423">
        <v>210</v>
      </c>
      <c r="O2660" s="423">
        <v>150</v>
      </c>
      <c r="P2660" s="447">
        <v>-0.14761904761904801</v>
      </c>
    </row>
    <row r="2661" spans="1:16" s="63" customFormat="1" ht="12" x14ac:dyDescent="0.2">
      <c r="A2661" s="427" t="s">
        <v>9375</v>
      </c>
      <c r="B2661" s="423"/>
      <c r="C2661" s="423" t="s">
        <v>14925</v>
      </c>
      <c r="D2661" s="423" t="s">
        <v>21397</v>
      </c>
      <c r="E2661" s="427"/>
      <c r="F2661" s="427" t="s">
        <v>9374</v>
      </c>
      <c r="G2661" s="423" t="s">
        <v>19027</v>
      </c>
      <c r="H2661" s="467" t="s">
        <v>8559</v>
      </c>
      <c r="I2661" s="427">
        <v>3</v>
      </c>
      <c r="J2661" s="423">
        <v>5</v>
      </c>
      <c r="K2661" s="423">
        <v>3</v>
      </c>
      <c r="L2661" s="447">
        <v>-0.4</v>
      </c>
      <c r="M2661" s="427">
        <v>473</v>
      </c>
      <c r="N2661" s="423">
        <v>513</v>
      </c>
      <c r="O2661" s="423">
        <v>341</v>
      </c>
      <c r="P2661" s="447">
        <v>-7.7972709551656902E-2</v>
      </c>
    </row>
    <row r="2662" spans="1:16" s="63" customFormat="1" ht="12" x14ac:dyDescent="0.2">
      <c r="A2662" s="427" t="s">
        <v>9373</v>
      </c>
      <c r="B2662" s="423"/>
      <c r="C2662" s="423" t="s">
        <v>14925</v>
      </c>
      <c r="D2662" s="423" t="s">
        <v>21398</v>
      </c>
      <c r="E2662" s="427"/>
      <c r="F2662" s="427" t="s">
        <v>9372</v>
      </c>
      <c r="G2662" s="423" t="s">
        <v>18388</v>
      </c>
      <c r="H2662" s="467" t="s">
        <v>8559</v>
      </c>
      <c r="I2662" s="427">
        <v>19</v>
      </c>
      <c r="J2662" s="423">
        <v>16</v>
      </c>
      <c r="K2662" s="423">
        <v>20</v>
      </c>
      <c r="L2662" s="447">
        <v>0.1875</v>
      </c>
      <c r="M2662" s="427">
        <v>469</v>
      </c>
      <c r="N2662" s="423">
        <v>421</v>
      </c>
      <c r="O2662" s="423">
        <v>299</v>
      </c>
      <c r="P2662" s="447">
        <v>0.11401425178147299</v>
      </c>
    </row>
    <row r="2663" spans="1:16" s="63" customFormat="1" ht="12" x14ac:dyDescent="0.2">
      <c r="A2663" s="427" t="s">
        <v>14409</v>
      </c>
      <c r="B2663" s="423"/>
      <c r="C2663" s="423" t="s">
        <v>14925</v>
      </c>
      <c r="D2663" s="423" t="s">
        <v>21950</v>
      </c>
      <c r="E2663" s="427"/>
      <c r="F2663" s="427" t="s">
        <v>14408</v>
      </c>
      <c r="G2663" s="423" t="s">
        <v>21951</v>
      </c>
      <c r="H2663" s="467" t="s">
        <v>8559</v>
      </c>
      <c r="I2663" s="427">
        <v>2504</v>
      </c>
      <c r="J2663" s="423">
        <v>2373</v>
      </c>
      <c r="K2663" s="423">
        <v>1320</v>
      </c>
      <c r="L2663" s="447">
        <v>5.5204382638010897E-2</v>
      </c>
      <c r="M2663" s="427">
        <v>23635</v>
      </c>
      <c r="N2663" s="423">
        <v>21762</v>
      </c>
      <c r="O2663" s="423">
        <v>14615</v>
      </c>
      <c r="P2663" s="447">
        <v>8.6067457035198899E-2</v>
      </c>
    </row>
    <row r="2664" spans="1:16" s="63" customFormat="1" ht="12" x14ac:dyDescent="0.2">
      <c r="A2664" s="427" t="s">
        <v>9371</v>
      </c>
      <c r="B2664" s="423"/>
      <c r="C2664" s="423" t="s">
        <v>14925</v>
      </c>
      <c r="D2664" s="423" t="s">
        <v>17039</v>
      </c>
      <c r="E2664" s="427"/>
      <c r="F2664" s="427" t="s">
        <v>9370</v>
      </c>
      <c r="G2664" s="423" t="s">
        <v>201</v>
      </c>
      <c r="H2664" s="467" t="s">
        <v>8559</v>
      </c>
      <c r="I2664" s="427">
        <v>0</v>
      </c>
      <c r="J2664" s="423">
        <v>0</v>
      </c>
      <c r="K2664" s="423">
        <v>0</v>
      </c>
      <c r="L2664" s="447">
        <v>0</v>
      </c>
      <c r="M2664" s="427">
        <v>0</v>
      </c>
      <c r="N2664" s="423">
        <v>0</v>
      </c>
      <c r="O2664" s="423">
        <v>0</v>
      </c>
      <c r="P2664" s="447">
        <v>0</v>
      </c>
    </row>
    <row r="2665" spans="1:16" s="63" customFormat="1" ht="12" x14ac:dyDescent="0.2">
      <c r="A2665" s="427" t="s">
        <v>14550</v>
      </c>
      <c r="B2665" s="423"/>
      <c r="C2665" s="423" t="s">
        <v>14925</v>
      </c>
      <c r="D2665" s="423" t="s">
        <v>21399</v>
      </c>
      <c r="E2665" s="427"/>
      <c r="F2665" s="427" t="s">
        <v>14549</v>
      </c>
      <c r="G2665" s="423" t="s">
        <v>21400</v>
      </c>
      <c r="H2665" s="467" t="s">
        <v>8559</v>
      </c>
      <c r="I2665" s="427">
        <v>1361</v>
      </c>
      <c r="J2665" s="423">
        <v>1481</v>
      </c>
      <c r="K2665" s="423">
        <v>306</v>
      </c>
      <c r="L2665" s="447">
        <v>-8.1026333558406494E-2</v>
      </c>
      <c r="M2665" s="427">
        <v>20380</v>
      </c>
      <c r="N2665" s="423">
        <v>17832</v>
      </c>
      <c r="O2665" s="423">
        <v>12818</v>
      </c>
      <c r="P2665" s="447">
        <v>0.14288918797667099</v>
      </c>
    </row>
    <row r="2666" spans="1:16" s="63" customFormat="1" ht="12" x14ac:dyDescent="0.2">
      <c r="A2666" s="427" t="s">
        <v>14672</v>
      </c>
      <c r="B2666" s="423"/>
      <c r="C2666" s="423" t="s">
        <v>14925</v>
      </c>
      <c r="D2666" s="423" t="s">
        <v>21401</v>
      </c>
      <c r="E2666" s="427"/>
      <c r="F2666" s="427" t="s">
        <v>14671</v>
      </c>
      <c r="G2666" s="423" t="s">
        <v>21402</v>
      </c>
      <c r="H2666" s="467" t="s">
        <v>8559</v>
      </c>
      <c r="I2666" s="427">
        <v>1621</v>
      </c>
      <c r="J2666" s="423">
        <v>1407</v>
      </c>
      <c r="K2666" s="423">
        <v>616</v>
      </c>
      <c r="L2666" s="447">
        <v>0.15209665955934601</v>
      </c>
      <c r="M2666" s="427">
        <v>8512</v>
      </c>
      <c r="N2666" s="423">
        <v>7659</v>
      </c>
      <c r="O2666" s="423">
        <v>4648</v>
      </c>
      <c r="P2666" s="447">
        <v>0.111372241807024</v>
      </c>
    </row>
    <row r="2667" spans="1:16" s="63" customFormat="1" ht="12" x14ac:dyDescent="0.2">
      <c r="A2667" s="427" t="s">
        <v>9369</v>
      </c>
      <c r="B2667" s="423"/>
      <c r="C2667" s="423" t="s">
        <v>14925</v>
      </c>
      <c r="D2667" s="423" t="s">
        <v>19891</v>
      </c>
      <c r="E2667" s="427"/>
      <c r="F2667" s="427" t="s">
        <v>9368</v>
      </c>
      <c r="G2667" s="423" t="s">
        <v>19892</v>
      </c>
      <c r="H2667" s="467" t="s">
        <v>8559</v>
      </c>
      <c r="I2667" s="427">
        <v>1</v>
      </c>
      <c r="J2667" s="423">
        <v>1</v>
      </c>
      <c r="K2667" s="423">
        <v>3</v>
      </c>
      <c r="L2667" s="447">
        <v>0</v>
      </c>
      <c r="M2667" s="427">
        <v>416</v>
      </c>
      <c r="N2667" s="423">
        <v>380</v>
      </c>
      <c r="O2667" s="423">
        <v>242</v>
      </c>
      <c r="P2667" s="447">
        <v>9.4736842105263203E-2</v>
      </c>
    </row>
    <row r="2668" spans="1:16" s="63" customFormat="1" ht="12" x14ac:dyDescent="0.2">
      <c r="A2668" s="427" t="s">
        <v>14597</v>
      </c>
      <c r="B2668" s="423"/>
      <c r="C2668" s="423" t="s">
        <v>14925</v>
      </c>
      <c r="D2668" s="423" t="s">
        <v>20479</v>
      </c>
      <c r="E2668" s="427"/>
      <c r="F2668" s="427" t="s">
        <v>14596</v>
      </c>
      <c r="G2668" s="423" t="s">
        <v>20480</v>
      </c>
      <c r="H2668" s="467" t="s">
        <v>8559</v>
      </c>
      <c r="I2668" s="427">
        <v>4617</v>
      </c>
      <c r="J2668" s="423">
        <v>4353</v>
      </c>
      <c r="K2668" s="423">
        <v>1761</v>
      </c>
      <c r="L2668" s="447">
        <v>6.0647829083390697E-2</v>
      </c>
      <c r="M2668" s="427">
        <v>24963</v>
      </c>
      <c r="N2668" s="423">
        <v>22736</v>
      </c>
      <c r="O2668" s="423">
        <v>14280</v>
      </c>
      <c r="P2668" s="447">
        <v>9.7950387051372295E-2</v>
      </c>
    </row>
    <row r="2669" spans="1:16" s="63" customFormat="1" ht="12" x14ac:dyDescent="0.2">
      <c r="A2669" s="427" t="s">
        <v>13862</v>
      </c>
      <c r="B2669" s="423"/>
      <c r="C2669" s="423" t="s">
        <v>14925</v>
      </c>
      <c r="D2669" s="423" t="s">
        <v>21403</v>
      </c>
      <c r="E2669" s="427"/>
      <c r="F2669" s="427" t="s">
        <v>13861</v>
      </c>
      <c r="G2669" s="423" t="s">
        <v>21404</v>
      </c>
      <c r="H2669" s="467" t="s">
        <v>8559</v>
      </c>
      <c r="I2669" s="427">
        <v>305</v>
      </c>
      <c r="J2669" s="423">
        <v>181</v>
      </c>
      <c r="K2669" s="423">
        <v>127</v>
      </c>
      <c r="L2669" s="447">
        <v>0.68508287292817704</v>
      </c>
      <c r="M2669" s="427">
        <v>3349</v>
      </c>
      <c r="N2669" s="423">
        <v>2960</v>
      </c>
      <c r="O2669" s="423">
        <v>1843</v>
      </c>
      <c r="P2669" s="447">
        <v>0.13141891891891899</v>
      </c>
    </row>
    <row r="2670" spans="1:16" s="63" customFormat="1" ht="12" x14ac:dyDescent="0.2">
      <c r="A2670" s="427" t="s">
        <v>12987</v>
      </c>
      <c r="B2670" s="423"/>
      <c r="C2670" s="423" t="s">
        <v>14925</v>
      </c>
      <c r="D2670" s="423" t="s">
        <v>21952</v>
      </c>
      <c r="E2670" s="427"/>
      <c r="F2670" s="427" t="s">
        <v>12986</v>
      </c>
      <c r="G2670" s="423" t="s">
        <v>19715</v>
      </c>
      <c r="H2670" s="467" t="s">
        <v>8559</v>
      </c>
      <c r="I2670" s="427">
        <v>25</v>
      </c>
      <c r="J2670" s="423">
        <v>36</v>
      </c>
      <c r="K2670" s="423">
        <v>19</v>
      </c>
      <c r="L2670" s="447">
        <v>-0.30555555555555602</v>
      </c>
      <c r="M2670" s="427">
        <v>550</v>
      </c>
      <c r="N2670" s="423">
        <v>503</v>
      </c>
      <c r="O2670" s="423">
        <v>451</v>
      </c>
      <c r="P2670" s="447">
        <v>9.3439363817097401E-2</v>
      </c>
    </row>
    <row r="2671" spans="1:16" s="63" customFormat="1" ht="12" x14ac:dyDescent="0.2">
      <c r="A2671" s="427" t="s">
        <v>14068</v>
      </c>
      <c r="B2671" s="423"/>
      <c r="C2671" s="423" t="s">
        <v>14925</v>
      </c>
      <c r="D2671" s="423" t="s">
        <v>21405</v>
      </c>
      <c r="E2671" s="427"/>
      <c r="F2671" s="427" t="s">
        <v>14067</v>
      </c>
      <c r="G2671" s="423" t="s">
        <v>19663</v>
      </c>
      <c r="H2671" s="467" t="s">
        <v>8559</v>
      </c>
      <c r="I2671" s="427">
        <v>304</v>
      </c>
      <c r="J2671" s="423">
        <v>221</v>
      </c>
      <c r="K2671" s="423">
        <v>80</v>
      </c>
      <c r="L2671" s="447">
        <v>0.375565610859729</v>
      </c>
      <c r="M2671" s="427">
        <v>6184</v>
      </c>
      <c r="N2671" s="423">
        <v>5872</v>
      </c>
      <c r="O2671" s="423">
        <v>4291</v>
      </c>
      <c r="P2671" s="447">
        <v>5.3133514986376099E-2</v>
      </c>
    </row>
    <row r="2672" spans="1:16" s="63" customFormat="1" ht="12" x14ac:dyDescent="0.2">
      <c r="A2672" s="427" t="s">
        <v>14542</v>
      </c>
      <c r="B2672" s="423"/>
      <c r="C2672" s="423" t="s">
        <v>14925</v>
      </c>
      <c r="D2672" s="423" t="s">
        <v>21953</v>
      </c>
      <c r="E2672" s="427"/>
      <c r="F2672" s="427" t="s">
        <v>14541</v>
      </c>
      <c r="G2672" s="423" t="s">
        <v>21954</v>
      </c>
      <c r="H2672" s="467" t="s">
        <v>8559</v>
      </c>
      <c r="I2672" s="427">
        <v>1726</v>
      </c>
      <c r="J2672" s="423">
        <v>1594</v>
      </c>
      <c r="K2672" s="423">
        <v>594</v>
      </c>
      <c r="L2672" s="447">
        <v>8.2810539523211907E-2</v>
      </c>
      <c r="M2672" s="427">
        <v>13797</v>
      </c>
      <c r="N2672" s="423">
        <v>11593</v>
      </c>
      <c r="O2672" s="423">
        <v>8029</v>
      </c>
      <c r="P2672" s="447">
        <v>0.190114724402657</v>
      </c>
    </row>
    <row r="2673" spans="1:16" s="63" customFormat="1" ht="12" x14ac:dyDescent="0.2">
      <c r="A2673" s="427" t="s">
        <v>9367</v>
      </c>
      <c r="B2673" s="423"/>
      <c r="C2673" s="423" t="s">
        <v>14925</v>
      </c>
      <c r="D2673" s="423" t="s">
        <v>20072</v>
      </c>
      <c r="E2673" s="427"/>
      <c r="F2673" s="427" t="s">
        <v>9366</v>
      </c>
      <c r="G2673" s="423" t="s">
        <v>19028</v>
      </c>
      <c r="H2673" s="467" t="s">
        <v>8559</v>
      </c>
      <c r="I2673" s="427">
        <v>4</v>
      </c>
      <c r="J2673" s="423">
        <v>4</v>
      </c>
      <c r="K2673" s="423">
        <v>2</v>
      </c>
      <c r="L2673" s="447">
        <v>0</v>
      </c>
      <c r="M2673" s="427">
        <v>414</v>
      </c>
      <c r="N2673" s="423">
        <v>453</v>
      </c>
      <c r="O2673" s="423">
        <v>260</v>
      </c>
      <c r="P2673" s="447">
        <v>-8.6092715231788103E-2</v>
      </c>
    </row>
    <row r="2674" spans="1:16" s="63" customFormat="1" ht="12" x14ac:dyDescent="0.2">
      <c r="A2674" s="427" t="s">
        <v>13888</v>
      </c>
      <c r="B2674" s="423"/>
      <c r="C2674" s="423" t="s">
        <v>14925</v>
      </c>
      <c r="D2674" s="423" t="s">
        <v>20269</v>
      </c>
      <c r="E2674" s="427"/>
      <c r="F2674" s="427" t="s">
        <v>13887</v>
      </c>
      <c r="G2674" s="423" t="s">
        <v>20270</v>
      </c>
      <c r="H2674" s="467" t="s">
        <v>8559</v>
      </c>
      <c r="I2674" s="427">
        <v>150</v>
      </c>
      <c r="J2674" s="423">
        <v>135</v>
      </c>
      <c r="K2674" s="423">
        <v>98</v>
      </c>
      <c r="L2674" s="447">
        <v>0.11111111111111099</v>
      </c>
      <c r="M2674" s="427">
        <v>6164</v>
      </c>
      <c r="N2674" s="423">
        <v>5502</v>
      </c>
      <c r="O2674" s="423">
        <v>4156</v>
      </c>
      <c r="P2674" s="447">
        <v>0.120319883678662</v>
      </c>
    </row>
    <row r="2675" spans="1:16" s="63" customFormat="1" ht="12" x14ac:dyDescent="0.2">
      <c r="A2675" s="427" t="s">
        <v>12985</v>
      </c>
      <c r="B2675" s="423"/>
      <c r="C2675" s="423" t="s">
        <v>14925</v>
      </c>
      <c r="D2675" s="423" t="s">
        <v>19893</v>
      </c>
      <c r="E2675" s="427"/>
      <c r="F2675" s="427" t="s">
        <v>12984</v>
      </c>
      <c r="G2675" s="423" t="s">
        <v>19894</v>
      </c>
      <c r="H2675" s="467" t="s">
        <v>8559</v>
      </c>
      <c r="I2675" s="427">
        <v>129</v>
      </c>
      <c r="J2675" s="423">
        <v>188</v>
      </c>
      <c r="K2675" s="423">
        <v>74</v>
      </c>
      <c r="L2675" s="447">
        <v>-0.31382978723404298</v>
      </c>
      <c r="M2675" s="427">
        <v>833</v>
      </c>
      <c r="N2675" s="423">
        <v>829</v>
      </c>
      <c r="O2675" s="423">
        <v>592</v>
      </c>
      <c r="P2675" s="447">
        <v>4.8250904704463301E-3</v>
      </c>
    </row>
    <row r="2676" spans="1:16" s="63" customFormat="1" ht="12" x14ac:dyDescent="0.2">
      <c r="A2676" s="427" t="s">
        <v>14724</v>
      </c>
      <c r="B2676" s="423"/>
      <c r="C2676" s="423" t="s">
        <v>14925</v>
      </c>
      <c r="D2676" s="423" t="s">
        <v>21955</v>
      </c>
      <c r="E2676" s="427"/>
      <c r="F2676" s="427" t="s">
        <v>14723</v>
      </c>
      <c r="G2676" s="423" t="s">
        <v>21956</v>
      </c>
      <c r="H2676" s="467" t="s">
        <v>8559</v>
      </c>
      <c r="I2676" s="427">
        <v>97053</v>
      </c>
      <c r="J2676" s="423">
        <v>43056</v>
      </c>
      <c r="K2676" s="423">
        <v>27625</v>
      </c>
      <c r="L2676" s="447">
        <v>1.2541109253065801</v>
      </c>
      <c r="M2676" s="427">
        <v>28310</v>
      </c>
      <c r="N2676" s="423">
        <v>22906</v>
      </c>
      <c r="O2676" s="423">
        <v>15554</v>
      </c>
      <c r="P2676" s="447">
        <v>0.23592071946215001</v>
      </c>
    </row>
    <row r="2677" spans="1:16" s="63" customFormat="1" ht="12" x14ac:dyDescent="0.2">
      <c r="A2677" s="427" t="s">
        <v>9365</v>
      </c>
      <c r="B2677" s="423"/>
      <c r="C2677" s="423" t="s">
        <v>14925</v>
      </c>
      <c r="D2677" s="423" t="s">
        <v>21406</v>
      </c>
      <c r="E2677" s="427"/>
      <c r="F2677" s="427" t="s">
        <v>9364</v>
      </c>
      <c r="G2677" s="423" t="s">
        <v>18423</v>
      </c>
      <c r="H2677" s="467" t="s">
        <v>8396</v>
      </c>
      <c r="I2677" s="427">
        <v>0</v>
      </c>
      <c r="J2677" s="423">
        <v>0</v>
      </c>
      <c r="K2677" s="423">
        <v>0</v>
      </c>
      <c r="L2677" s="447">
        <v>0</v>
      </c>
      <c r="M2677" s="427">
        <v>32</v>
      </c>
      <c r="N2677" s="423">
        <v>31</v>
      </c>
      <c r="O2677" s="423">
        <v>31</v>
      </c>
      <c r="P2677" s="447">
        <v>3.2258064516128997E-2</v>
      </c>
    </row>
    <row r="2678" spans="1:16" s="63" customFormat="1" ht="12" x14ac:dyDescent="0.2">
      <c r="A2678" s="427" t="s">
        <v>9363</v>
      </c>
      <c r="B2678" s="423"/>
      <c r="C2678" s="423" t="s">
        <v>14925</v>
      </c>
      <c r="D2678" s="423" t="s">
        <v>21407</v>
      </c>
      <c r="E2678" s="427"/>
      <c r="F2678" s="427" t="s">
        <v>9362</v>
      </c>
      <c r="G2678" s="423" t="s">
        <v>21408</v>
      </c>
      <c r="H2678" s="467" t="s">
        <v>8559</v>
      </c>
      <c r="I2678" s="427">
        <v>212</v>
      </c>
      <c r="J2678" s="423">
        <v>124</v>
      </c>
      <c r="K2678" s="423">
        <v>14</v>
      </c>
      <c r="L2678" s="447">
        <v>0.70967741935483897</v>
      </c>
      <c r="M2678" s="427">
        <v>8101</v>
      </c>
      <c r="N2678" s="423">
        <v>6866</v>
      </c>
      <c r="O2678" s="423">
        <v>5072</v>
      </c>
      <c r="P2678" s="447">
        <v>0.17987183221672001</v>
      </c>
    </row>
    <row r="2679" spans="1:16" s="63" customFormat="1" ht="12" x14ac:dyDescent="0.2">
      <c r="A2679" s="427" t="s">
        <v>13791</v>
      </c>
      <c r="B2679" s="423"/>
      <c r="C2679" s="423" t="s">
        <v>14925</v>
      </c>
      <c r="D2679" s="423" t="s">
        <v>20073</v>
      </c>
      <c r="E2679" s="427"/>
      <c r="F2679" s="427" t="s">
        <v>13790</v>
      </c>
      <c r="G2679" s="423" t="s">
        <v>20074</v>
      </c>
      <c r="H2679" s="467" t="s">
        <v>8559</v>
      </c>
      <c r="I2679" s="427">
        <v>405</v>
      </c>
      <c r="J2679" s="423">
        <v>335</v>
      </c>
      <c r="K2679" s="423">
        <v>140</v>
      </c>
      <c r="L2679" s="447">
        <v>0.20895522388059701</v>
      </c>
      <c r="M2679" s="427">
        <v>3344</v>
      </c>
      <c r="N2679" s="423">
        <v>3097</v>
      </c>
      <c r="O2679" s="423">
        <v>2345</v>
      </c>
      <c r="P2679" s="447">
        <v>7.9754601226993904E-2</v>
      </c>
    </row>
    <row r="2680" spans="1:16" s="63" customFormat="1" ht="12" x14ac:dyDescent="0.2">
      <c r="A2680" s="427" t="s">
        <v>14101</v>
      </c>
      <c r="B2680" s="423"/>
      <c r="C2680" s="423" t="s">
        <v>14925</v>
      </c>
      <c r="D2680" s="423" t="s">
        <v>21409</v>
      </c>
      <c r="E2680" s="427"/>
      <c r="F2680" s="427" t="s">
        <v>14100</v>
      </c>
      <c r="G2680" s="423" t="s">
        <v>20481</v>
      </c>
      <c r="H2680" s="467" t="s">
        <v>8559</v>
      </c>
      <c r="I2680" s="427">
        <v>136</v>
      </c>
      <c r="J2680" s="423">
        <v>61</v>
      </c>
      <c r="K2680" s="423">
        <v>40</v>
      </c>
      <c r="L2680" s="447">
        <v>1.22950819672131</v>
      </c>
      <c r="M2680" s="427">
        <v>2568</v>
      </c>
      <c r="N2680" s="423">
        <v>2593</v>
      </c>
      <c r="O2680" s="423">
        <v>1625</v>
      </c>
      <c r="P2680" s="447">
        <v>-9.6413420748168201E-3</v>
      </c>
    </row>
    <row r="2681" spans="1:16" s="63" customFormat="1" ht="12" x14ac:dyDescent="0.2">
      <c r="A2681" s="427" t="s">
        <v>9361</v>
      </c>
      <c r="B2681" s="423"/>
      <c r="C2681" s="423" t="s">
        <v>14925</v>
      </c>
      <c r="D2681" s="423" t="s">
        <v>19029</v>
      </c>
      <c r="E2681" s="427"/>
      <c r="F2681" s="427" t="s">
        <v>9360</v>
      </c>
      <c r="G2681" s="423" t="s">
        <v>19664</v>
      </c>
      <c r="H2681" s="467" t="s">
        <v>8559</v>
      </c>
      <c r="I2681" s="427">
        <v>1</v>
      </c>
      <c r="J2681" s="423">
        <v>0</v>
      </c>
      <c r="K2681" s="423">
        <v>1</v>
      </c>
      <c r="L2681" s="447">
        <v>0</v>
      </c>
      <c r="M2681" s="427">
        <v>541</v>
      </c>
      <c r="N2681" s="423">
        <v>524</v>
      </c>
      <c r="O2681" s="423">
        <v>328</v>
      </c>
      <c r="P2681" s="447">
        <v>3.2442748091603003E-2</v>
      </c>
    </row>
    <row r="2682" spans="1:16" s="63" customFormat="1" ht="12" x14ac:dyDescent="0.2">
      <c r="A2682" s="427" t="s">
        <v>13184</v>
      </c>
      <c r="B2682" s="423"/>
      <c r="C2682" s="423" t="s">
        <v>14925</v>
      </c>
      <c r="D2682" s="423" t="s">
        <v>21957</v>
      </c>
      <c r="E2682" s="427"/>
      <c r="F2682" s="427" t="s">
        <v>13183</v>
      </c>
      <c r="G2682" s="423" t="s">
        <v>21958</v>
      </c>
      <c r="H2682" s="467" t="s">
        <v>8559</v>
      </c>
      <c r="I2682" s="427">
        <v>225</v>
      </c>
      <c r="J2682" s="423">
        <v>207</v>
      </c>
      <c r="K2682" s="423">
        <v>113</v>
      </c>
      <c r="L2682" s="447">
        <v>8.6956521739130405E-2</v>
      </c>
      <c r="M2682" s="427">
        <v>4550</v>
      </c>
      <c r="N2682" s="423">
        <v>4103</v>
      </c>
      <c r="O2682" s="423">
        <v>2971</v>
      </c>
      <c r="P2682" s="447">
        <v>0.108944674628321</v>
      </c>
    </row>
    <row r="2683" spans="1:16" s="63" customFormat="1" ht="12" x14ac:dyDescent="0.2">
      <c r="A2683" s="427" t="s">
        <v>14482</v>
      </c>
      <c r="B2683" s="423"/>
      <c r="C2683" s="423" t="s">
        <v>14925</v>
      </c>
      <c r="D2683" s="423" t="s">
        <v>21959</v>
      </c>
      <c r="E2683" s="427"/>
      <c r="F2683" s="427" t="s">
        <v>14481</v>
      </c>
      <c r="G2683" s="423" t="s">
        <v>21960</v>
      </c>
      <c r="H2683" s="467" t="s">
        <v>8559</v>
      </c>
      <c r="I2683" s="427">
        <v>210689</v>
      </c>
      <c r="J2683" s="423">
        <v>160695</v>
      </c>
      <c r="K2683" s="423">
        <v>118951</v>
      </c>
      <c r="L2683" s="447">
        <v>0.31111111111111101</v>
      </c>
      <c r="M2683" s="427">
        <v>37300</v>
      </c>
      <c r="N2683" s="423">
        <v>34629</v>
      </c>
      <c r="O2683" s="423">
        <v>23308</v>
      </c>
      <c r="P2683" s="447">
        <v>7.7131883681307495E-2</v>
      </c>
    </row>
    <row r="2684" spans="1:16" s="63" customFormat="1" ht="12" x14ac:dyDescent="0.2">
      <c r="A2684" s="427" t="s">
        <v>9359</v>
      </c>
      <c r="B2684" s="423"/>
      <c r="C2684" s="423" t="s">
        <v>14925</v>
      </c>
      <c r="D2684" s="423" t="s">
        <v>21961</v>
      </c>
      <c r="E2684" s="427"/>
      <c r="F2684" s="427" t="s">
        <v>9358</v>
      </c>
      <c r="G2684" s="423" t="s">
        <v>21962</v>
      </c>
      <c r="H2684" s="467" t="s">
        <v>8559</v>
      </c>
      <c r="I2684" s="427">
        <v>7</v>
      </c>
      <c r="J2684" s="423">
        <v>12</v>
      </c>
      <c r="K2684" s="423">
        <v>12</v>
      </c>
      <c r="L2684" s="447">
        <v>-0.41666666666666702</v>
      </c>
      <c r="M2684" s="427">
        <v>3109</v>
      </c>
      <c r="N2684" s="423">
        <v>3031</v>
      </c>
      <c r="O2684" s="423">
        <v>2362</v>
      </c>
      <c r="P2684" s="447">
        <v>2.5734081161332901E-2</v>
      </c>
    </row>
    <row r="2685" spans="1:16" s="63" customFormat="1" ht="12" x14ac:dyDescent="0.2">
      <c r="A2685" s="427" t="s">
        <v>14560</v>
      </c>
      <c r="B2685" s="423"/>
      <c r="C2685" s="423" t="s">
        <v>14925</v>
      </c>
      <c r="D2685" s="423" t="s">
        <v>21963</v>
      </c>
      <c r="E2685" s="427"/>
      <c r="F2685" s="427" t="s">
        <v>14559</v>
      </c>
      <c r="G2685" s="423" t="s">
        <v>21964</v>
      </c>
      <c r="H2685" s="467" t="s">
        <v>8559</v>
      </c>
      <c r="I2685" s="427">
        <v>13196</v>
      </c>
      <c r="J2685" s="423">
        <v>11579</v>
      </c>
      <c r="K2685" s="423">
        <v>7669</v>
      </c>
      <c r="L2685" s="447">
        <v>0.139649365230158</v>
      </c>
      <c r="M2685" s="427">
        <v>38634</v>
      </c>
      <c r="N2685" s="423">
        <v>35332</v>
      </c>
      <c r="O2685" s="423">
        <v>24124</v>
      </c>
      <c r="P2685" s="447">
        <v>9.3456356843654401E-2</v>
      </c>
    </row>
    <row r="2686" spans="1:16" s="63" customFormat="1" ht="12" x14ac:dyDescent="0.2">
      <c r="A2686" s="427" t="s">
        <v>9357</v>
      </c>
      <c r="B2686" s="423"/>
      <c r="C2686" s="423" t="s">
        <v>14925</v>
      </c>
      <c r="D2686" s="423" t="s">
        <v>21965</v>
      </c>
      <c r="E2686" s="427"/>
      <c r="F2686" s="427" t="s">
        <v>9356</v>
      </c>
      <c r="G2686" s="423" t="s">
        <v>21966</v>
      </c>
      <c r="H2686" s="467" t="s">
        <v>8559</v>
      </c>
      <c r="I2686" s="427">
        <v>5</v>
      </c>
      <c r="J2686" s="423">
        <v>0</v>
      </c>
      <c r="K2686" s="423">
        <v>0</v>
      </c>
      <c r="L2686" s="447">
        <v>0</v>
      </c>
      <c r="M2686" s="427">
        <v>541</v>
      </c>
      <c r="N2686" s="423">
        <v>576</v>
      </c>
      <c r="O2686" s="423">
        <v>408</v>
      </c>
      <c r="P2686" s="447">
        <v>-6.0763888888888798E-2</v>
      </c>
    </row>
    <row r="2687" spans="1:16" s="63" customFormat="1" ht="12" x14ac:dyDescent="0.2">
      <c r="A2687" s="427" t="s">
        <v>13805</v>
      </c>
      <c r="B2687" s="423"/>
      <c r="C2687" s="423" t="s">
        <v>14925</v>
      </c>
      <c r="D2687" s="423" t="s">
        <v>21967</v>
      </c>
      <c r="E2687" s="427"/>
      <c r="F2687" s="427" t="s">
        <v>13804</v>
      </c>
      <c r="G2687" s="423" t="s">
        <v>21968</v>
      </c>
      <c r="H2687" s="467" t="s">
        <v>8559</v>
      </c>
      <c r="I2687" s="427">
        <v>2524</v>
      </c>
      <c r="J2687" s="423">
        <v>1195</v>
      </c>
      <c r="K2687" s="423">
        <v>1201</v>
      </c>
      <c r="L2687" s="447">
        <v>1.11213389121339</v>
      </c>
      <c r="M2687" s="427">
        <v>9417</v>
      </c>
      <c r="N2687" s="423">
        <v>7880</v>
      </c>
      <c r="O2687" s="423">
        <v>5806</v>
      </c>
      <c r="P2687" s="447">
        <v>0.19505076142132</v>
      </c>
    </row>
    <row r="2688" spans="1:16" s="63" customFormat="1" ht="12" x14ac:dyDescent="0.2">
      <c r="A2688" s="427" t="s">
        <v>13182</v>
      </c>
      <c r="B2688" s="423"/>
      <c r="C2688" s="423" t="s">
        <v>14925</v>
      </c>
      <c r="D2688" s="423" t="s">
        <v>21969</v>
      </c>
      <c r="E2688" s="427"/>
      <c r="F2688" s="427" t="s">
        <v>13181</v>
      </c>
      <c r="G2688" s="423" t="s">
        <v>21970</v>
      </c>
      <c r="H2688" s="467" t="s">
        <v>8559</v>
      </c>
      <c r="I2688" s="427">
        <v>1</v>
      </c>
      <c r="J2688" s="423">
        <v>1</v>
      </c>
      <c r="K2688" s="423">
        <v>0</v>
      </c>
      <c r="L2688" s="447">
        <v>0</v>
      </c>
      <c r="M2688" s="427">
        <v>1010</v>
      </c>
      <c r="N2688" s="423">
        <v>984</v>
      </c>
      <c r="O2688" s="423">
        <v>725</v>
      </c>
      <c r="P2688" s="447">
        <v>2.6422764227642202E-2</v>
      </c>
    </row>
    <row r="2689" spans="1:16" s="63" customFormat="1" ht="12" x14ac:dyDescent="0.2">
      <c r="A2689" s="427" t="s">
        <v>14421</v>
      </c>
      <c r="B2689" s="423"/>
      <c r="C2689" s="423" t="s">
        <v>14925</v>
      </c>
      <c r="D2689" s="423" t="s">
        <v>20075</v>
      </c>
      <c r="E2689" s="427"/>
      <c r="F2689" s="427" t="s">
        <v>14420</v>
      </c>
      <c r="G2689" s="423" t="s">
        <v>20076</v>
      </c>
      <c r="H2689" s="467" t="s">
        <v>8559</v>
      </c>
      <c r="I2689" s="427">
        <v>12148</v>
      </c>
      <c r="J2689" s="423">
        <v>10641</v>
      </c>
      <c r="K2689" s="423">
        <v>5681</v>
      </c>
      <c r="L2689" s="447">
        <v>0.14162202800488699</v>
      </c>
      <c r="M2689" s="427">
        <v>9493</v>
      </c>
      <c r="N2689" s="423">
        <v>8672</v>
      </c>
      <c r="O2689" s="423">
        <v>5787</v>
      </c>
      <c r="P2689" s="447">
        <v>9.4672509225092197E-2</v>
      </c>
    </row>
    <row r="2690" spans="1:16" s="63" customFormat="1" ht="12" x14ac:dyDescent="0.2">
      <c r="A2690" s="427" t="s">
        <v>13994</v>
      </c>
      <c r="B2690" s="423"/>
      <c r="C2690" s="423" t="s">
        <v>14925</v>
      </c>
      <c r="D2690" s="423" t="s">
        <v>20482</v>
      </c>
      <c r="E2690" s="427"/>
      <c r="F2690" s="427" t="s">
        <v>13993</v>
      </c>
      <c r="G2690" s="423" t="s">
        <v>20483</v>
      </c>
      <c r="H2690" s="467" t="s">
        <v>8559</v>
      </c>
      <c r="I2690" s="427">
        <v>3741</v>
      </c>
      <c r="J2690" s="423">
        <v>3130</v>
      </c>
      <c r="K2690" s="423">
        <v>996</v>
      </c>
      <c r="L2690" s="447">
        <v>0.19520766773162901</v>
      </c>
      <c r="M2690" s="427">
        <v>15291</v>
      </c>
      <c r="N2690" s="423">
        <v>13963</v>
      </c>
      <c r="O2690" s="423">
        <v>9559</v>
      </c>
      <c r="P2690" s="447">
        <v>9.5108501038458707E-2</v>
      </c>
    </row>
    <row r="2691" spans="1:16" s="63" customFormat="1" ht="12" x14ac:dyDescent="0.2">
      <c r="A2691" s="427" t="s">
        <v>14846</v>
      </c>
      <c r="B2691" s="423"/>
      <c r="C2691" s="423" t="s">
        <v>250</v>
      </c>
      <c r="D2691" s="423" t="s">
        <v>21971</v>
      </c>
      <c r="E2691" s="427"/>
      <c r="F2691" s="427" t="s">
        <v>14845</v>
      </c>
      <c r="G2691" s="423" t="s">
        <v>21972</v>
      </c>
      <c r="H2691" s="467" t="s">
        <v>8559</v>
      </c>
      <c r="I2691" s="427">
        <v>29243</v>
      </c>
      <c r="J2691" s="423">
        <v>23049</v>
      </c>
      <c r="K2691" s="423">
        <v>18972</v>
      </c>
      <c r="L2691" s="447">
        <v>0.26873183218360902</v>
      </c>
      <c r="M2691" s="427">
        <v>8677</v>
      </c>
      <c r="N2691" s="423">
        <v>8793</v>
      </c>
      <c r="O2691" s="423">
        <v>7604</v>
      </c>
      <c r="P2691" s="447">
        <v>-1.31923120664165E-2</v>
      </c>
    </row>
    <row r="2692" spans="1:16" s="63" customFormat="1" ht="12" x14ac:dyDescent="0.2">
      <c r="A2692" s="427" t="s">
        <v>18060</v>
      </c>
      <c r="B2692" s="423"/>
      <c r="C2692" s="423" t="s">
        <v>252</v>
      </c>
      <c r="D2692" s="423" t="s">
        <v>8741</v>
      </c>
      <c r="E2692" s="427"/>
      <c r="F2692" s="427" t="s">
        <v>18061</v>
      </c>
      <c r="G2692" s="423" t="s">
        <v>213</v>
      </c>
      <c r="H2692" s="467" t="s">
        <v>8559</v>
      </c>
      <c r="I2692" s="427">
        <v>1</v>
      </c>
      <c r="J2692" s="423">
        <v>5</v>
      </c>
      <c r="K2692" s="423">
        <v>0</v>
      </c>
      <c r="L2692" s="447">
        <v>-0.8</v>
      </c>
      <c r="M2692" s="427">
        <v>17</v>
      </c>
      <c r="N2692" s="423">
        <v>35</v>
      </c>
      <c r="O2692" s="423">
        <v>18</v>
      </c>
      <c r="P2692" s="447">
        <v>-0.51428571428571401</v>
      </c>
    </row>
    <row r="2693" spans="1:16" s="63" customFormat="1" ht="12" x14ac:dyDescent="0.2">
      <c r="A2693" s="427" t="s">
        <v>9355</v>
      </c>
      <c r="B2693" s="423"/>
      <c r="C2693" s="423" t="s">
        <v>252</v>
      </c>
      <c r="D2693" s="423" t="s">
        <v>17708</v>
      </c>
      <c r="E2693" s="427"/>
      <c r="F2693" s="427" t="s">
        <v>9354</v>
      </c>
      <c r="G2693" s="423" t="s">
        <v>19276</v>
      </c>
      <c r="H2693" s="467" t="s">
        <v>8559</v>
      </c>
      <c r="I2693" s="427">
        <v>3016</v>
      </c>
      <c r="J2693" s="423">
        <v>3154</v>
      </c>
      <c r="K2693" s="423">
        <v>1285</v>
      </c>
      <c r="L2693" s="447">
        <v>-4.37539632213063E-2</v>
      </c>
      <c r="M2693" s="427">
        <v>1764</v>
      </c>
      <c r="N2693" s="423">
        <v>1651</v>
      </c>
      <c r="O2693" s="423">
        <v>819</v>
      </c>
      <c r="P2693" s="447">
        <v>6.8443367655966106E-2</v>
      </c>
    </row>
    <row r="2694" spans="1:16" s="63" customFormat="1" ht="12" x14ac:dyDescent="0.2">
      <c r="A2694" s="427" t="s">
        <v>18306</v>
      </c>
      <c r="B2694" s="423"/>
      <c r="C2694" s="423" t="s">
        <v>372</v>
      </c>
      <c r="D2694" s="423" t="s">
        <v>8833</v>
      </c>
      <c r="E2694" s="427" t="s">
        <v>17745</v>
      </c>
      <c r="F2694" s="427"/>
      <c r="G2694" s="423" t="s">
        <v>208</v>
      </c>
      <c r="H2694" s="467"/>
      <c r="I2694" s="427">
        <v>0</v>
      </c>
      <c r="J2694" s="423">
        <v>0</v>
      </c>
      <c r="K2694" s="423">
        <v>0</v>
      </c>
      <c r="L2694" s="447">
        <v>0</v>
      </c>
      <c r="M2694" s="427">
        <v>9</v>
      </c>
      <c r="N2694" s="423">
        <v>14</v>
      </c>
      <c r="O2694" s="423">
        <v>4</v>
      </c>
      <c r="P2694" s="447">
        <v>-0.35714285714285698</v>
      </c>
    </row>
    <row r="2695" spans="1:16" s="63" customFormat="1" ht="12" x14ac:dyDescent="0.2">
      <c r="A2695" s="427" t="s">
        <v>19140</v>
      </c>
      <c r="B2695" s="423"/>
      <c r="C2695" s="423" t="s">
        <v>251</v>
      </c>
      <c r="D2695" s="423" t="s">
        <v>8833</v>
      </c>
      <c r="E2695" s="427" t="s">
        <v>19030</v>
      </c>
      <c r="F2695" s="427"/>
      <c r="G2695" s="423" t="s">
        <v>208</v>
      </c>
      <c r="H2695" s="467" t="s">
        <v>8559</v>
      </c>
      <c r="I2695" s="427">
        <v>0</v>
      </c>
      <c r="J2695" s="423">
        <v>11</v>
      </c>
      <c r="K2695" s="423">
        <v>5</v>
      </c>
      <c r="L2695" s="447">
        <v>-1</v>
      </c>
      <c r="M2695" s="427">
        <v>2</v>
      </c>
      <c r="N2695" s="423">
        <v>3</v>
      </c>
      <c r="O2695" s="423">
        <v>6</v>
      </c>
      <c r="P2695" s="447">
        <v>-0.33333333333333298</v>
      </c>
    </row>
    <row r="2696" spans="1:16" s="63" customFormat="1" ht="12" x14ac:dyDescent="0.2">
      <c r="A2696" s="427" t="s">
        <v>9353</v>
      </c>
      <c r="B2696" s="423"/>
      <c r="C2696" s="423" t="s">
        <v>253</v>
      </c>
      <c r="D2696" s="423" t="s">
        <v>12561</v>
      </c>
      <c r="E2696" s="427"/>
      <c r="F2696" s="427" t="s">
        <v>9352</v>
      </c>
      <c r="G2696" s="423" t="s">
        <v>200</v>
      </c>
      <c r="H2696" s="467" t="s">
        <v>8396</v>
      </c>
      <c r="I2696" s="427">
        <v>0</v>
      </c>
      <c r="J2696" s="423">
        <v>0</v>
      </c>
      <c r="K2696" s="423">
        <v>0</v>
      </c>
      <c r="L2696" s="447">
        <v>0</v>
      </c>
      <c r="M2696" s="427">
        <v>2</v>
      </c>
      <c r="N2696" s="423">
        <v>4</v>
      </c>
      <c r="O2696" s="423">
        <v>1</v>
      </c>
      <c r="P2696" s="447">
        <v>-0.5</v>
      </c>
    </row>
    <row r="2697" spans="1:16" s="63" customFormat="1" ht="12" x14ac:dyDescent="0.2">
      <c r="A2697" s="427" t="s">
        <v>9351</v>
      </c>
      <c r="B2697" s="423"/>
      <c r="C2697" s="423" t="s">
        <v>253</v>
      </c>
      <c r="D2697" s="423" t="s">
        <v>19031</v>
      </c>
      <c r="E2697" s="427"/>
      <c r="F2697" s="427" t="s">
        <v>9350</v>
      </c>
      <c r="G2697" s="423" t="s">
        <v>19455</v>
      </c>
      <c r="H2697" s="467" t="s">
        <v>8559</v>
      </c>
      <c r="I2697" s="427">
        <v>393</v>
      </c>
      <c r="J2697" s="423">
        <v>244</v>
      </c>
      <c r="K2697" s="423">
        <v>341</v>
      </c>
      <c r="L2697" s="447">
        <v>0.61065573770491799</v>
      </c>
      <c r="M2697" s="427">
        <v>593</v>
      </c>
      <c r="N2697" s="423">
        <v>494</v>
      </c>
      <c r="O2697" s="423">
        <v>453</v>
      </c>
      <c r="P2697" s="447">
        <v>0.20040485829959501</v>
      </c>
    </row>
    <row r="2698" spans="1:16" s="63" customFormat="1" ht="12" x14ac:dyDescent="0.2">
      <c r="A2698" s="427" t="s">
        <v>9349</v>
      </c>
      <c r="B2698" s="423"/>
      <c r="C2698" s="423" t="s">
        <v>14925</v>
      </c>
      <c r="D2698" s="423" t="s">
        <v>21410</v>
      </c>
      <c r="E2698" s="427"/>
      <c r="F2698" s="427" t="s">
        <v>9348</v>
      </c>
      <c r="G2698" s="423" t="s">
        <v>21411</v>
      </c>
      <c r="H2698" s="467" t="s">
        <v>8559</v>
      </c>
      <c r="I2698" s="427">
        <v>37</v>
      </c>
      <c r="J2698" s="423">
        <v>22</v>
      </c>
      <c r="K2698" s="423">
        <v>15</v>
      </c>
      <c r="L2698" s="447">
        <v>0.68181818181818199</v>
      </c>
      <c r="M2698" s="427">
        <v>959</v>
      </c>
      <c r="N2698" s="423">
        <v>926</v>
      </c>
      <c r="O2698" s="423">
        <v>580</v>
      </c>
      <c r="P2698" s="447">
        <v>3.5637149028077797E-2</v>
      </c>
    </row>
    <row r="2699" spans="1:16" s="63" customFormat="1" ht="12" x14ac:dyDescent="0.2">
      <c r="A2699" s="427" t="s">
        <v>9347</v>
      </c>
      <c r="B2699" s="423" t="s">
        <v>9346</v>
      </c>
      <c r="C2699" s="423" t="s">
        <v>254</v>
      </c>
      <c r="D2699" s="423" t="s">
        <v>19032</v>
      </c>
      <c r="E2699" s="427" t="s">
        <v>9345</v>
      </c>
      <c r="F2699" s="427"/>
      <c r="G2699" s="423" t="s">
        <v>19196</v>
      </c>
      <c r="H2699" s="467" t="s">
        <v>8559</v>
      </c>
      <c r="I2699" s="427">
        <v>0</v>
      </c>
      <c r="J2699" s="423">
        <v>4</v>
      </c>
      <c r="K2699" s="423">
        <v>1</v>
      </c>
      <c r="L2699" s="447">
        <v>-1</v>
      </c>
      <c r="M2699" s="427">
        <v>623</v>
      </c>
      <c r="N2699" s="423">
        <v>727</v>
      </c>
      <c r="O2699" s="423">
        <v>517</v>
      </c>
      <c r="P2699" s="447">
        <v>-0.14305364511691901</v>
      </c>
    </row>
    <row r="2700" spans="1:16" s="63" customFormat="1" ht="12" x14ac:dyDescent="0.2">
      <c r="A2700" s="427" t="s">
        <v>14431</v>
      </c>
      <c r="B2700" s="423"/>
      <c r="C2700" s="423" t="s">
        <v>253</v>
      </c>
      <c r="D2700" s="423" t="s">
        <v>20484</v>
      </c>
      <c r="E2700" s="427"/>
      <c r="F2700" s="427" t="s">
        <v>14430</v>
      </c>
      <c r="G2700" s="423" t="s">
        <v>20485</v>
      </c>
      <c r="H2700" s="467" t="s">
        <v>8559</v>
      </c>
      <c r="I2700" s="427">
        <v>15122</v>
      </c>
      <c r="J2700" s="423">
        <v>12069</v>
      </c>
      <c r="K2700" s="423">
        <v>9804</v>
      </c>
      <c r="L2700" s="447">
        <v>0.25296213439390203</v>
      </c>
      <c r="M2700" s="427">
        <v>4187</v>
      </c>
      <c r="N2700" s="423">
        <v>3054</v>
      </c>
      <c r="O2700" s="423">
        <v>2169</v>
      </c>
      <c r="P2700" s="447">
        <v>0.370988867059594</v>
      </c>
    </row>
    <row r="2701" spans="1:16" s="63" customFormat="1" ht="12" x14ac:dyDescent="0.2">
      <c r="A2701" s="427" t="s">
        <v>13756</v>
      </c>
      <c r="B2701" s="423"/>
      <c r="C2701" s="423" t="s">
        <v>14925</v>
      </c>
      <c r="D2701" s="423" t="s">
        <v>21973</v>
      </c>
      <c r="E2701" s="427"/>
      <c r="F2701" s="427" t="s">
        <v>13755</v>
      </c>
      <c r="G2701" s="423" t="s">
        <v>21974</v>
      </c>
      <c r="H2701" s="467" t="s">
        <v>8559</v>
      </c>
      <c r="I2701" s="427">
        <v>27</v>
      </c>
      <c r="J2701" s="423">
        <v>15</v>
      </c>
      <c r="K2701" s="423">
        <v>0</v>
      </c>
      <c r="L2701" s="447">
        <v>0.8</v>
      </c>
      <c r="M2701" s="427">
        <v>264</v>
      </c>
      <c r="N2701" s="423">
        <v>269</v>
      </c>
      <c r="O2701" s="423">
        <v>119</v>
      </c>
      <c r="P2701" s="447">
        <v>-1.8587360594795502E-2</v>
      </c>
    </row>
    <row r="2702" spans="1:16" s="63" customFormat="1" ht="12" x14ac:dyDescent="0.2">
      <c r="A2702" s="427" t="s">
        <v>14160</v>
      </c>
      <c r="B2702" s="423"/>
      <c r="C2702" s="423" t="s">
        <v>251</v>
      </c>
      <c r="D2702" s="423" t="s">
        <v>19033</v>
      </c>
      <c r="E2702" s="427"/>
      <c r="F2702" s="427" t="s">
        <v>14159</v>
      </c>
      <c r="G2702" s="423" t="s">
        <v>19665</v>
      </c>
      <c r="H2702" s="467" t="s">
        <v>8559</v>
      </c>
      <c r="I2702" s="427">
        <v>53146</v>
      </c>
      <c r="J2702" s="423">
        <v>38127</v>
      </c>
      <c r="K2702" s="423">
        <v>33300</v>
      </c>
      <c r="L2702" s="447">
        <v>0.39392031893408902</v>
      </c>
      <c r="M2702" s="427">
        <v>10687</v>
      </c>
      <c r="N2702" s="423">
        <v>9303</v>
      </c>
      <c r="O2702" s="423">
        <v>6668</v>
      </c>
      <c r="P2702" s="447">
        <v>0.14876921423196801</v>
      </c>
    </row>
    <row r="2703" spans="1:16" s="63" customFormat="1" ht="12" x14ac:dyDescent="0.2">
      <c r="A2703" s="427" t="s">
        <v>9344</v>
      </c>
      <c r="B2703" s="423" t="s">
        <v>9343</v>
      </c>
      <c r="C2703" s="423" t="s">
        <v>252</v>
      </c>
      <c r="D2703" s="423" t="s">
        <v>8741</v>
      </c>
      <c r="E2703" s="427" t="s">
        <v>9342</v>
      </c>
      <c r="F2703" s="427"/>
      <c r="G2703" s="423" t="s">
        <v>213</v>
      </c>
      <c r="H2703" s="467" t="s">
        <v>8559</v>
      </c>
      <c r="I2703" s="427">
        <v>0</v>
      </c>
      <c r="J2703" s="423">
        <v>0</v>
      </c>
      <c r="K2703" s="423">
        <v>0</v>
      </c>
      <c r="L2703" s="447">
        <v>0</v>
      </c>
      <c r="M2703" s="427">
        <v>3</v>
      </c>
      <c r="N2703" s="423">
        <v>2</v>
      </c>
      <c r="O2703" s="423">
        <v>2</v>
      </c>
      <c r="P2703" s="447">
        <v>0.5</v>
      </c>
    </row>
    <row r="2704" spans="1:16" s="63" customFormat="1" ht="12" x14ac:dyDescent="0.2">
      <c r="A2704" s="427" t="s">
        <v>13374</v>
      </c>
      <c r="B2704" s="423"/>
      <c r="C2704" s="423" t="s">
        <v>249</v>
      </c>
      <c r="D2704" s="423" t="s">
        <v>21412</v>
      </c>
      <c r="E2704" s="427"/>
      <c r="F2704" s="427" t="s">
        <v>13373</v>
      </c>
      <c r="G2704" s="423" t="s">
        <v>19365</v>
      </c>
      <c r="H2704" s="467" t="s">
        <v>8559</v>
      </c>
      <c r="I2704" s="427">
        <v>51895</v>
      </c>
      <c r="J2704" s="423">
        <v>42125</v>
      </c>
      <c r="K2704" s="423">
        <v>37736</v>
      </c>
      <c r="L2704" s="447">
        <v>0.23192878338278899</v>
      </c>
      <c r="M2704" s="427">
        <v>19110</v>
      </c>
      <c r="N2704" s="423">
        <v>17384</v>
      </c>
      <c r="O2704" s="423">
        <v>12005</v>
      </c>
      <c r="P2704" s="447">
        <v>9.9286700414174006E-2</v>
      </c>
    </row>
    <row r="2705" spans="1:16" s="63" customFormat="1" ht="12" x14ac:dyDescent="0.2">
      <c r="A2705" s="427" t="s">
        <v>9341</v>
      </c>
      <c r="B2705" s="423"/>
      <c r="C2705" s="423" t="s">
        <v>371</v>
      </c>
      <c r="D2705" s="423" t="s">
        <v>19895</v>
      </c>
      <c r="E2705" s="427"/>
      <c r="F2705" s="427" t="s">
        <v>9340</v>
      </c>
      <c r="G2705" s="423" t="s">
        <v>19896</v>
      </c>
      <c r="H2705" s="467" t="s">
        <v>8559</v>
      </c>
      <c r="I2705" s="427">
        <v>14438</v>
      </c>
      <c r="J2705" s="423">
        <v>12450</v>
      </c>
      <c r="K2705" s="423">
        <v>12228</v>
      </c>
      <c r="L2705" s="447">
        <v>0.15967871485943799</v>
      </c>
      <c r="M2705" s="427">
        <v>678</v>
      </c>
      <c r="N2705" s="423">
        <v>579</v>
      </c>
      <c r="O2705" s="423">
        <v>442</v>
      </c>
      <c r="P2705" s="447">
        <v>0.170984455958549</v>
      </c>
    </row>
    <row r="2706" spans="1:16" s="63" customFormat="1" ht="12" x14ac:dyDescent="0.2">
      <c r="A2706" s="427" t="s">
        <v>17324</v>
      </c>
      <c r="B2706" s="423"/>
      <c r="C2706" s="423" t="s">
        <v>371</v>
      </c>
      <c r="D2706" s="423" t="s">
        <v>17325</v>
      </c>
      <c r="E2706" s="427" t="s">
        <v>17326</v>
      </c>
      <c r="F2706" s="427"/>
      <c r="G2706" s="423" t="s">
        <v>270</v>
      </c>
      <c r="H2706" s="467" t="s">
        <v>8559</v>
      </c>
      <c r="I2706" s="427">
        <v>574</v>
      </c>
      <c r="J2706" s="423">
        <v>557</v>
      </c>
      <c r="K2706" s="423">
        <v>522</v>
      </c>
      <c r="L2706" s="447">
        <v>3.0520646319569099E-2</v>
      </c>
      <c r="M2706" s="427">
        <v>6291</v>
      </c>
      <c r="N2706" s="423">
        <v>6339</v>
      </c>
      <c r="O2706" s="423">
        <v>5277</v>
      </c>
      <c r="P2706" s="447">
        <v>-7.5721722669190904E-3</v>
      </c>
    </row>
    <row r="2707" spans="1:16" s="63" customFormat="1" ht="12" x14ac:dyDescent="0.2">
      <c r="A2707" s="427" t="s">
        <v>9339</v>
      </c>
      <c r="B2707" s="423"/>
      <c r="C2707" s="423" t="s">
        <v>257</v>
      </c>
      <c r="D2707" s="423"/>
      <c r="E2707" s="427"/>
      <c r="F2707" s="427" t="s">
        <v>9338</v>
      </c>
      <c r="G2707" s="423"/>
      <c r="H2707" s="467" t="s">
        <v>8389</v>
      </c>
      <c r="I2707" s="427">
        <v>0</v>
      </c>
      <c r="J2707" s="423">
        <v>0</v>
      </c>
      <c r="K2707" s="423">
        <v>0</v>
      </c>
      <c r="L2707" s="447">
        <v>0</v>
      </c>
      <c r="M2707" s="427">
        <v>0</v>
      </c>
      <c r="N2707" s="423">
        <v>0</v>
      </c>
      <c r="O2707" s="423">
        <v>0</v>
      </c>
      <c r="P2707" s="447">
        <v>0</v>
      </c>
    </row>
    <row r="2708" spans="1:16" s="63" customFormat="1" ht="12" x14ac:dyDescent="0.2">
      <c r="A2708" s="427" t="s">
        <v>13945</v>
      </c>
      <c r="B2708" s="423"/>
      <c r="C2708" s="423" t="s">
        <v>258</v>
      </c>
      <c r="D2708" s="423" t="s">
        <v>21975</v>
      </c>
      <c r="E2708" s="427"/>
      <c r="F2708" s="427" t="s">
        <v>13944</v>
      </c>
      <c r="G2708" s="423" t="s">
        <v>21976</v>
      </c>
      <c r="H2708" s="467" t="s">
        <v>8559</v>
      </c>
      <c r="I2708" s="427">
        <v>1024</v>
      </c>
      <c r="J2708" s="423">
        <v>703</v>
      </c>
      <c r="K2708" s="423">
        <v>778</v>
      </c>
      <c r="L2708" s="447">
        <v>0.45661450924608799</v>
      </c>
      <c r="M2708" s="427">
        <v>77</v>
      </c>
      <c r="N2708" s="423">
        <v>80</v>
      </c>
      <c r="O2708" s="423">
        <v>47</v>
      </c>
      <c r="P2708" s="447">
        <v>-3.7499999999999999E-2</v>
      </c>
    </row>
    <row r="2709" spans="1:16" s="63" customFormat="1" ht="12" x14ac:dyDescent="0.2">
      <c r="A2709" s="427" t="s">
        <v>14399</v>
      </c>
      <c r="B2709" s="423"/>
      <c r="C2709" s="423" t="s">
        <v>372</v>
      </c>
      <c r="D2709" s="423" t="s">
        <v>8788</v>
      </c>
      <c r="E2709" s="427"/>
      <c r="F2709" s="427" t="s">
        <v>14398</v>
      </c>
      <c r="G2709" s="423" t="s">
        <v>223</v>
      </c>
      <c r="H2709" s="467" t="s">
        <v>8559</v>
      </c>
      <c r="I2709" s="427">
        <v>1204</v>
      </c>
      <c r="J2709" s="423">
        <v>855</v>
      </c>
      <c r="K2709" s="423">
        <v>969</v>
      </c>
      <c r="L2709" s="447">
        <v>0.40818713450292399</v>
      </c>
      <c r="M2709" s="427">
        <v>413</v>
      </c>
      <c r="N2709" s="423">
        <v>109</v>
      </c>
      <c r="O2709" s="423">
        <v>51</v>
      </c>
      <c r="P2709" s="447">
        <v>2.78899082568807</v>
      </c>
    </row>
    <row r="2710" spans="1:16" s="63" customFormat="1" ht="12" x14ac:dyDescent="0.2">
      <c r="A2710" s="427" t="s">
        <v>17012</v>
      </c>
      <c r="B2710" s="423"/>
      <c r="C2710" s="423" t="s">
        <v>371</v>
      </c>
      <c r="D2710" s="423" t="s">
        <v>20486</v>
      </c>
      <c r="E2710" s="427"/>
      <c r="F2710" s="427" t="s">
        <v>9334</v>
      </c>
      <c r="G2710" s="423" t="s">
        <v>20487</v>
      </c>
      <c r="H2710" s="467" t="s">
        <v>8559</v>
      </c>
      <c r="I2710" s="427">
        <v>8020</v>
      </c>
      <c r="J2710" s="423">
        <v>4682</v>
      </c>
      <c r="K2710" s="423">
        <v>5809</v>
      </c>
      <c r="L2710" s="447">
        <v>0.71294318667236201</v>
      </c>
      <c r="M2710" s="427">
        <v>3434</v>
      </c>
      <c r="N2710" s="423">
        <v>3816</v>
      </c>
      <c r="O2710" s="423">
        <v>2866</v>
      </c>
      <c r="P2710" s="447">
        <v>-0.10010482180293501</v>
      </c>
    </row>
    <row r="2711" spans="1:16" s="63" customFormat="1" ht="12" x14ac:dyDescent="0.2">
      <c r="A2711" s="427" t="s">
        <v>9337</v>
      </c>
      <c r="B2711" s="423"/>
      <c r="C2711" s="423" t="s">
        <v>251</v>
      </c>
      <c r="D2711" s="423" t="s">
        <v>21977</v>
      </c>
      <c r="E2711" s="427"/>
      <c r="F2711" s="427" t="s">
        <v>9336</v>
      </c>
      <c r="G2711" s="423" t="s">
        <v>19511</v>
      </c>
      <c r="H2711" s="467" t="s">
        <v>8559</v>
      </c>
      <c r="I2711" s="427">
        <v>54</v>
      </c>
      <c r="J2711" s="423">
        <v>0</v>
      </c>
      <c r="K2711" s="423">
        <v>0</v>
      </c>
      <c r="L2711" s="447">
        <v>0</v>
      </c>
      <c r="M2711" s="427">
        <v>133</v>
      </c>
      <c r="N2711" s="423">
        <v>119</v>
      </c>
      <c r="O2711" s="423">
        <v>91</v>
      </c>
      <c r="P2711" s="447">
        <v>0.11764705882352899</v>
      </c>
    </row>
    <row r="2712" spans="1:16" s="63" customFormat="1" ht="12" x14ac:dyDescent="0.2">
      <c r="A2712" s="427" t="s">
        <v>14819</v>
      </c>
      <c r="B2712" s="423"/>
      <c r="C2712" s="423" t="s">
        <v>14925</v>
      </c>
      <c r="D2712" s="423" t="s">
        <v>21978</v>
      </c>
      <c r="E2712" s="427"/>
      <c r="F2712" s="427" t="s">
        <v>14818</v>
      </c>
      <c r="G2712" s="423" t="s">
        <v>21979</v>
      </c>
      <c r="H2712" s="467" t="s">
        <v>8559</v>
      </c>
      <c r="I2712" s="427">
        <v>381</v>
      </c>
      <c r="J2712" s="423">
        <v>505</v>
      </c>
      <c r="K2712" s="423">
        <v>267</v>
      </c>
      <c r="L2712" s="447">
        <v>-0.24554455445544601</v>
      </c>
      <c r="M2712" s="427">
        <v>3032</v>
      </c>
      <c r="N2712" s="423">
        <v>2461</v>
      </c>
      <c r="O2712" s="423">
        <v>1463</v>
      </c>
      <c r="P2712" s="447">
        <v>0.23201950426655801</v>
      </c>
    </row>
    <row r="2713" spans="1:16" s="63" customFormat="1" ht="12" x14ac:dyDescent="0.2">
      <c r="A2713" s="427" t="s">
        <v>9333</v>
      </c>
      <c r="B2713" s="423"/>
      <c r="C2713" s="423" t="s">
        <v>14925</v>
      </c>
      <c r="D2713" s="423" t="s">
        <v>20077</v>
      </c>
      <c r="E2713" s="427"/>
      <c r="F2713" s="427" t="s">
        <v>9332</v>
      </c>
      <c r="G2713" s="423" t="s">
        <v>20271</v>
      </c>
      <c r="H2713" s="467" t="s">
        <v>8559</v>
      </c>
      <c r="I2713" s="427">
        <v>207</v>
      </c>
      <c r="J2713" s="423">
        <v>129</v>
      </c>
      <c r="K2713" s="423">
        <v>153</v>
      </c>
      <c r="L2713" s="447">
        <v>0.60465116279069797</v>
      </c>
      <c r="M2713" s="427">
        <v>250</v>
      </c>
      <c r="N2713" s="423">
        <v>286</v>
      </c>
      <c r="O2713" s="423">
        <v>196</v>
      </c>
      <c r="P2713" s="447">
        <v>-0.125874125874126</v>
      </c>
    </row>
    <row r="2714" spans="1:16" s="63" customFormat="1" ht="12" x14ac:dyDescent="0.2">
      <c r="A2714" s="427" t="s">
        <v>14730</v>
      </c>
      <c r="B2714" s="423"/>
      <c r="C2714" s="423" t="s">
        <v>249</v>
      </c>
      <c r="D2714" s="423" t="s">
        <v>21413</v>
      </c>
      <c r="E2714" s="427"/>
      <c r="F2714" s="427" t="s">
        <v>14729</v>
      </c>
      <c r="G2714" s="423" t="s">
        <v>19666</v>
      </c>
      <c r="H2714" s="467" t="s">
        <v>8559</v>
      </c>
      <c r="I2714" s="427">
        <v>4352</v>
      </c>
      <c r="J2714" s="423">
        <v>4794</v>
      </c>
      <c r="K2714" s="423">
        <v>3786</v>
      </c>
      <c r="L2714" s="447">
        <v>-9.2198581560283696E-2</v>
      </c>
      <c r="M2714" s="427">
        <v>1372</v>
      </c>
      <c r="N2714" s="423">
        <v>1335</v>
      </c>
      <c r="O2714" s="423">
        <v>684</v>
      </c>
      <c r="P2714" s="447">
        <v>2.77153558052434E-2</v>
      </c>
    </row>
    <row r="2715" spans="1:16" s="63" customFormat="1" ht="12" x14ac:dyDescent="0.2">
      <c r="A2715" s="427" t="s">
        <v>9331</v>
      </c>
      <c r="B2715" s="423"/>
      <c r="C2715" s="423" t="s">
        <v>257</v>
      </c>
      <c r="D2715" s="423" t="s">
        <v>15789</v>
      </c>
      <c r="E2715" s="427"/>
      <c r="F2715" s="427" t="s">
        <v>9330</v>
      </c>
      <c r="G2715" s="423" t="s">
        <v>18442</v>
      </c>
      <c r="H2715" s="467" t="s">
        <v>8559</v>
      </c>
      <c r="I2715" s="427">
        <v>572</v>
      </c>
      <c r="J2715" s="423">
        <v>430</v>
      </c>
      <c r="K2715" s="423">
        <v>188</v>
      </c>
      <c r="L2715" s="447">
        <v>0.330232558139535</v>
      </c>
      <c r="M2715" s="427">
        <v>146</v>
      </c>
      <c r="N2715" s="423">
        <v>184</v>
      </c>
      <c r="O2715" s="423">
        <v>150</v>
      </c>
      <c r="P2715" s="447">
        <v>-0.20652173913043501</v>
      </c>
    </row>
    <row r="2716" spans="1:16" s="63" customFormat="1" ht="12" x14ac:dyDescent="0.2">
      <c r="A2716" s="427" t="s">
        <v>14136</v>
      </c>
      <c r="B2716" s="423"/>
      <c r="C2716" s="423" t="s">
        <v>14925</v>
      </c>
      <c r="D2716" s="423" t="s">
        <v>9185</v>
      </c>
      <c r="E2716" s="427"/>
      <c r="F2716" s="427" t="s">
        <v>14135</v>
      </c>
      <c r="G2716" s="423" t="s">
        <v>9183</v>
      </c>
      <c r="H2716" s="467" t="s">
        <v>8559</v>
      </c>
      <c r="I2716" s="427">
        <v>528</v>
      </c>
      <c r="J2716" s="423">
        <v>356</v>
      </c>
      <c r="K2716" s="423">
        <v>387</v>
      </c>
      <c r="L2716" s="447">
        <v>0.48314606741573002</v>
      </c>
      <c r="M2716" s="427">
        <v>164</v>
      </c>
      <c r="N2716" s="423">
        <v>92</v>
      </c>
      <c r="O2716" s="423">
        <v>65</v>
      </c>
      <c r="P2716" s="447">
        <v>0.78260869565217395</v>
      </c>
    </row>
    <row r="2717" spans="1:16" s="63" customFormat="1" ht="12" x14ac:dyDescent="0.2">
      <c r="A2717" s="427" t="s">
        <v>14314</v>
      </c>
      <c r="B2717" s="423"/>
      <c r="C2717" s="423" t="s">
        <v>14925</v>
      </c>
      <c r="D2717" s="423" t="s">
        <v>19034</v>
      </c>
      <c r="E2717" s="427"/>
      <c r="F2717" s="427" t="s">
        <v>14313</v>
      </c>
      <c r="G2717" s="423" t="s">
        <v>9183</v>
      </c>
      <c r="H2717" s="467" t="s">
        <v>8559</v>
      </c>
      <c r="I2717" s="427">
        <v>483</v>
      </c>
      <c r="J2717" s="423">
        <v>421</v>
      </c>
      <c r="K2717" s="423">
        <v>392</v>
      </c>
      <c r="L2717" s="447">
        <v>0.14726840855106901</v>
      </c>
      <c r="M2717" s="427">
        <v>70</v>
      </c>
      <c r="N2717" s="423">
        <v>52</v>
      </c>
      <c r="O2717" s="423">
        <v>42</v>
      </c>
      <c r="P2717" s="447">
        <v>0.34615384615384598</v>
      </c>
    </row>
    <row r="2718" spans="1:16" s="63" customFormat="1" ht="12" x14ac:dyDescent="0.2">
      <c r="A2718" s="427" t="s">
        <v>13789</v>
      </c>
      <c r="B2718" s="423"/>
      <c r="C2718" s="423" t="s">
        <v>14925</v>
      </c>
      <c r="D2718" s="423" t="s">
        <v>17043</v>
      </c>
      <c r="E2718" s="427"/>
      <c r="F2718" s="427" t="s">
        <v>13788</v>
      </c>
      <c r="G2718" s="423" t="s">
        <v>9068</v>
      </c>
      <c r="H2718" s="467" t="s">
        <v>8559</v>
      </c>
      <c r="I2718" s="427">
        <v>204</v>
      </c>
      <c r="J2718" s="423">
        <v>151</v>
      </c>
      <c r="K2718" s="423">
        <v>110</v>
      </c>
      <c r="L2718" s="447">
        <v>0.350993377483444</v>
      </c>
      <c r="M2718" s="427">
        <v>48</v>
      </c>
      <c r="N2718" s="423">
        <v>51</v>
      </c>
      <c r="O2718" s="423">
        <v>40</v>
      </c>
      <c r="P2718" s="447">
        <v>-5.8823529411764698E-2</v>
      </c>
    </row>
    <row r="2719" spans="1:16" s="63" customFormat="1" ht="12" x14ac:dyDescent="0.2">
      <c r="A2719" s="427" t="s">
        <v>14182</v>
      </c>
      <c r="B2719" s="423"/>
      <c r="C2719" s="423" t="s">
        <v>253</v>
      </c>
      <c r="D2719" s="423" t="s">
        <v>18010</v>
      </c>
      <c r="E2719" s="427"/>
      <c r="F2719" s="427" t="s">
        <v>14181</v>
      </c>
      <c r="G2719" s="423" t="s">
        <v>19341</v>
      </c>
      <c r="H2719" s="467" t="s">
        <v>8559</v>
      </c>
      <c r="I2719" s="427">
        <v>199</v>
      </c>
      <c r="J2719" s="423">
        <v>184</v>
      </c>
      <c r="K2719" s="423">
        <v>138</v>
      </c>
      <c r="L2719" s="447">
        <v>8.1521739130434798E-2</v>
      </c>
      <c r="M2719" s="427">
        <v>177</v>
      </c>
      <c r="N2719" s="423">
        <v>214</v>
      </c>
      <c r="O2719" s="423">
        <v>190</v>
      </c>
      <c r="P2719" s="447">
        <v>-0.17289719626168201</v>
      </c>
    </row>
    <row r="2720" spans="1:16" s="63" customFormat="1" ht="12" x14ac:dyDescent="0.2">
      <c r="A2720" s="427" t="s">
        <v>14286</v>
      </c>
      <c r="B2720" s="423"/>
      <c r="C2720" s="423" t="s">
        <v>372</v>
      </c>
      <c r="D2720" s="423" t="s">
        <v>19035</v>
      </c>
      <c r="E2720" s="427"/>
      <c r="F2720" s="427" t="s">
        <v>14285</v>
      </c>
      <c r="G2720" s="423" t="s">
        <v>19283</v>
      </c>
      <c r="H2720" s="467" t="s">
        <v>8559</v>
      </c>
      <c r="I2720" s="427">
        <v>733</v>
      </c>
      <c r="J2720" s="423">
        <v>681</v>
      </c>
      <c r="K2720" s="423">
        <v>792</v>
      </c>
      <c r="L2720" s="447">
        <v>7.6358296622613703E-2</v>
      </c>
      <c r="M2720" s="427">
        <v>122</v>
      </c>
      <c r="N2720" s="423">
        <v>73</v>
      </c>
      <c r="O2720" s="423">
        <v>47</v>
      </c>
      <c r="P2720" s="447">
        <v>0.67123287671232901</v>
      </c>
    </row>
    <row r="2721" spans="1:16" s="63" customFormat="1" ht="12" x14ac:dyDescent="0.2">
      <c r="A2721" s="427" t="s">
        <v>14361</v>
      </c>
      <c r="B2721" s="423"/>
      <c r="C2721" s="423" t="s">
        <v>14925</v>
      </c>
      <c r="D2721" s="423" t="s">
        <v>21980</v>
      </c>
      <c r="E2721" s="427"/>
      <c r="F2721" s="427" t="s">
        <v>14360</v>
      </c>
      <c r="G2721" s="423" t="s">
        <v>21981</v>
      </c>
      <c r="H2721" s="467" t="s">
        <v>8559</v>
      </c>
      <c r="I2721" s="427">
        <v>16171</v>
      </c>
      <c r="J2721" s="423">
        <v>13610</v>
      </c>
      <c r="K2721" s="423">
        <v>8108</v>
      </c>
      <c r="L2721" s="447">
        <v>0.18817046289493</v>
      </c>
      <c r="M2721" s="427">
        <v>7729</v>
      </c>
      <c r="N2721" s="423">
        <v>7780</v>
      </c>
      <c r="O2721" s="423">
        <v>4505</v>
      </c>
      <c r="P2721" s="447">
        <v>-6.5552699228791401E-3</v>
      </c>
    </row>
    <row r="2722" spans="1:16" s="63" customFormat="1" ht="12" x14ac:dyDescent="0.2">
      <c r="A2722" s="427" t="s">
        <v>275</v>
      </c>
      <c r="B2722" s="423"/>
      <c r="C2722" s="423" t="s">
        <v>253</v>
      </c>
      <c r="D2722" s="423" t="s">
        <v>20711</v>
      </c>
      <c r="E2722" s="427"/>
      <c r="F2722" s="427" t="s">
        <v>14889</v>
      </c>
      <c r="G2722" s="423" t="s">
        <v>20712</v>
      </c>
      <c r="H2722" s="467" t="s">
        <v>8559</v>
      </c>
      <c r="I2722" s="427">
        <v>40172</v>
      </c>
      <c r="J2722" s="423">
        <v>33761</v>
      </c>
      <c r="K2722" s="423">
        <v>28617</v>
      </c>
      <c r="L2722" s="447">
        <v>0.18989366428719501</v>
      </c>
      <c r="M2722" s="427">
        <v>5513</v>
      </c>
      <c r="N2722" s="423">
        <v>5853</v>
      </c>
      <c r="O2722" s="423">
        <v>4651</v>
      </c>
      <c r="P2722" s="447">
        <v>-5.8089868443533303E-2</v>
      </c>
    </row>
    <row r="2723" spans="1:16" s="63" customFormat="1" ht="12" x14ac:dyDescent="0.2">
      <c r="A2723" s="427" t="s">
        <v>9329</v>
      </c>
      <c r="B2723" s="423"/>
      <c r="C2723" s="423" t="s">
        <v>253</v>
      </c>
      <c r="D2723" s="423" t="s">
        <v>17839</v>
      </c>
      <c r="E2723" s="427"/>
      <c r="F2723" s="427" t="s">
        <v>9328</v>
      </c>
      <c r="G2723" s="423" t="s">
        <v>17840</v>
      </c>
      <c r="H2723" s="467" t="s">
        <v>8396</v>
      </c>
      <c r="I2723" s="427">
        <v>0</v>
      </c>
      <c r="J2723" s="423">
        <v>0</v>
      </c>
      <c r="K2723" s="423">
        <v>0</v>
      </c>
      <c r="L2723" s="447">
        <v>0</v>
      </c>
      <c r="M2723" s="427">
        <v>78</v>
      </c>
      <c r="N2723" s="423">
        <v>55</v>
      </c>
      <c r="O2723" s="423">
        <v>49</v>
      </c>
      <c r="P2723" s="447">
        <v>0.41818181818181799</v>
      </c>
    </row>
    <row r="2724" spans="1:16" s="63" customFormat="1" ht="12" x14ac:dyDescent="0.2">
      <c r="A2724" s="427" t="s">
        <v>9327</v>
      </c>
      <c r="B2724" s="423"/>
      <c r="C2724" s="423" t="s">
        <v>253</v>
      </c>
      <c r="D2724" s="423" t="s">
        <v>20488</v>
      </c>
      <c r="E2724" s="427"/>
      <c r="F2724" s="427" t="s">
        <v>9326</v>
      </c>
      <c r="G2724" s="423" t="s">
        <v>18158</v>
      </c>
      <c r="H2724" s="467" t="s">
        <v>8559</v>
      </c>
      <c r="I2724" s="427">
        <v>454</v>
      </c>
      <c r="J2724" s="423">
        <v>262</v>
      </c>
      <c r="K2724" s="423">
        <v>111</v>
      </c>
      <c r="L2724" s="447">
        <v>0.73282442748091603</v>
      </c>
      <c r="M2724" s="427">
        <v>128</v>
      </c>
      <c r="N2724" s="423">
        <v>81</v>
      </c>
      <c r="O2724" s="423">
        <v>66</v>
      </c>
      <c r="P2724" s="447">
        <v>0.58024691358024705</v>
      </c>
    </row>
    <row r="2725" spans="1:16" s="63" customFormat="1" ht="12" x14ac:dyDescent="0.2">
      <c r="A2725" s="427" t="s">
        <v>9325</v>
      </c>
      <c r="B2725" s="423"/>
      <c r="C2725" s="423" t="s">
        <v>249</v>
      </c>
      <c r="D2725" s="423" t="s">
        <v>19036</v>
      </c>
      <c r="E2725" s="427"/>
      <c r="F2725" s="427" t="s">
        <v>9324</v>
      </c>
      <c r="G2725" s="423" t="s">
        <v>17660</v>
      </c>
      <c r="H2725" s="467" t="s">
        <v>8559</v>
      </c>
      <c r="I2725" s="427">
        <v>51</v>
      </c>
      <c r="J2725" s="423">
        <v>41</v>
      </c>
      <c r="K2725" s="423">
        <v>16</v>
      </c>
      <c r="L2725" s="447">
        <v>0.24390243902438999</v>
      </c>
      <c r="M2725" s="427">
        <v>13</v>
      </c>
      <c r="N2725" s="423">
        <v>18</v>
      </c>
      <c r="O2725" s="423">
        <v>2</v>
      </c>
      <c r="P2725" s="447">
        <v>-0.27777777777777801</v>
      </c>
    </row>
    <row r="2726" spans="1:16" s="63" customFormat="1" ht="12" x14ac:dyDescent="0.2">
      <c r="A2726" s="427" t="s">
        <v>9323</v>
      </c>
      <c r="B2726" s="423"/>
      <c r="C2726" s="423" t="s">
        <v>487</v>
      </c>
      <c r="D2726" s="423" t="s">
        <v>20713</v>
      </c>
      <c r="E2726" s="427"/>
      <c r="F2726" s="427" t="s">
        <v>9322</v>
      </c>
      <c r="G2726" s="423" t="s">
        <v>208</v>
      </c>
      <c r="H2726" s="467" t="s">
        <v>8559</v>
      </c>
      <c r="I2726" s="427">
        <v>0</v>
      </c>
      <c r="J2726" s="423">
        <v>0</v>
      </c>
      <c r="K2726" s="423">
        <v>0</v>
      </c>
      <c r="L2726" s="447">
        <v>0</v>
      </c>
      <c r="M2726" s="427">
        <v>4</v>
      </c>
      <c r="N2726" s="423">
        <v>12</v>
      </c>
      <c r="O2726" s="423">
        <v>9</v>
      </c>
      <c r="P2726" s="447">
        <v>-0.66666666666666696</v>
      </c>
    </row>
    <row r="2727" spans="1:16" s="63" customFormat="1" ht="12" x14ac:dyDescent="0.2">
      <c r="A2727" s="427" t="s">
        <v>9321</v>
      </c>
      <c r="B2727" s="423"/>
      <c r="C2727" s="423" t="s">
        <v>14925</v>
      </c>
      <c r="D2727" s="423" t="s">
        <v>17280</v>
      </c>
      <c r="E2727" s="427"/>
      <c r="F2727" s="427" t="s">
        <v>9320</v>
      </c>
      <c r="G2727" s="423" t="s">
        <v>17107</v>
      </c>
      <c r="H2727" s="467" t="s">
        <v>8559</v>
      </c>
      <c r="I2727" s="427">
        <v>0</v>
      </c>
      <c r="J2727" s="423">
        <v>0</v>
      </c>
      <c r="K2727" s="423">
        <v>0</v>
      </c>
      <c r="L2727" s="447">
        <v>0</v>
      </c>
      <c r="M2727" s="427">
        <v>314</v>
      </c>
      <c r="N2727" s="423">
        <v>285</v>
      </c>
      <c r="O2727" s="423">
        <v>238</v>
      </c>
      <c r="P2727" s="447">
        <v>0.101754385964912</v>
      </c>
    </row>
    <row r="2728" spans="1:16" s="63" customFormat="1" ht="12" x14ac:dyDescent="0.2">
      <c r="A2728" s="427" t="s">
        <v>14737</v>
      </c>
      <c r="B2728" s="423"/>
      <c r="C2728" s="423" t="s">
        <v>253</v>
      </c>
      <c r="D2728" s="423" t="s">
        <v>19037</v>
      </c>
      <c r="E2728" s="427"/>
      <c r="F2728" s="427" t="s">
        <v>14736</v>
      </c>
      <c r="G2728" s="423" t="s">
        <v>19667</v>
      </c>
      <c r="H2728" s="467" t="s">
        <v>8559</v>
      </c>
      <c r="I2728" s="427">
        <v>7886</v>
      </c>
      <c r="J2728" s="423">
        <v>7253</v>
      </c>
      <c r="K2728" s="423">
        <v>5458</v>
      </c>
      <c r="L2728" s="447">
        <v>8.7274231352543905E-2</v>
      </c>
      <c r="M2728" s="427">
        <v>2727</v>
      </c>
      <c r="N2728" s="423">
        <v>2364</v>
      </c>
      <c r="O2728" s="423">
        <v>1912</v>
      </c>
      <c r="P2728" s="447">
        <v>0.153553299492386</v>
      </c>
    </row>
    <row r="2729" spans="1:16" s="63" customFormat="1" ht="12" x14ac:dyDescent="0.2">
      <c r="A2729" s="427" t="s">
        <v>9319</v>
      </c>
      <c r="B2729" s="423"/>
      <c r="C2729" s="423" t="s">
        <v>250</v>
      </c>
      <c r="D2729" s="423" t="s">
        <v>9318</v>
      </c>
      <c r="E2729" s="427"/>
      <c r="F2729" s="427" t="s">
        <v>9317</v>
      </c>
      <c r="G2729" s="423" t="s">
        <v>212</v>
      </c>
      <c r="H2729" s="467" t="s">
        <v>8559</v>
      </c>
      <c r="I2729" s="427">
        <v>0</v>
      </c>
      <c r="J2729" s="423">
        <v>0</v>
      </c>
      <c r="K2729" s="423">
        <v>94</v>
      </c>
      <c r="L2729" s="447">
        <v>0</v>
      </c>
      <c r="M2729" s="427">
        <v>17</v>
      </c>
      <c r="N2729" s="423">
        <v>25</v>
      </c>
      <c r="O2729" s="423">
        <v>29</v>
      </c>
      <c r="P2729" s="447">
        <v>-0.32</v>
      </c>
    </row>
    <row r="2730" spans="1:16" s="63" customFormat="1" ht="12" x14ac:dyDescent="0.2">
      <c r="A2730" s="427" t="s">
        <v>13779</v>
      </c>
      <c r="B2730" s="423"/>
      <c r="C2730" s="423" t="s">
        <v>253</v>
      </c>
      <c r="D2730" s="423" t="s">
        <v>20489</v>
      </c>
      <c r="E2730" s="427"/>
      <c r="F2730" s="427" t="s">
        <v>13778</v>
      </c>
      <c r="G2730" s="423" t="s">
        <v>18159</v>
      </c>
      <c r="H2730" s="467" t="s">
        <v>8559</v>
      </c>
      <c r="I2730" s="427">
        <v>121</v>
      </c>
      <c r="J2730" s="423">
        <v>56</v>
      </c>
      <c r="K2730" s="423">
        <v>32</v>
      </c>
      <c r="L2730" s="447">
        <v>1.16071428571429</v>
      </c>
      <c r="M2730" s="427">
        <v>65</v>
      </c>
      <c r="N2730" s="423">
        <v>34</v>
      </c>
      <c r="O2730" s="423">
        <v>25</v>
      </c>
      <c r="P2730" s="447">
        <v>0.91176470588235303</v>
      </c>
    </row>
    <row r="2731" spans="1:16" s="63" customFormat="1" ht="12" x14ac:dyDescent="0.2">
      <c r="A2731" s="427" t="s">
        <v>9316</v>
      </c>
      <c r="B2731" s="423"/>
      <c r="C2731" s="423" t="s">
        <v>371</v>
      </c>
      <c r="D2731" s="423" t="s">
        <v>21414</v>
      </c>
      <c r="E2731" s="427"/>
      <c r="F2731" s="427" t="s">
        <v>9315</v>
      </c>
      <c r="G2731" s="423" t="s">
        <v>20490</v>
      </c>
      <c r="H2731" s="467" t="s">
        <v>8559</v>
      </c>
      <c r="I2731" s="427">
        <v>0</v>
      </c>
      <c r="J2731" s="423">
        <v>0</v>
      </c>
      <c r="K2731" s="423">
        <v>0</v>
      </c>
      <c r="L2731" s="447">
        <v>0</v>
      </c>
      <c r="M2731" s="427">
        <v>7</v>
      </c>
      <c r="N2731" s="423">
        <v>12</v>
      </c>
      <c r="O2731" s="423">
        <v>6</v>
      </c>
      <c r="P2731" s="447">
        <v>-0.41666666666666702</v>
      </c>
    </row>
    <row r="2732" spans="1:16" s="63" customFormat="1" ht="12" x14ac:dyDescent="0.2">
      <c r="A2732" s="427" t="s">
        <v>13180</v>
      </c>
      <c r="B2732" s="423"/>
      <c r="C2732" s="423" t="s">
        <v>371</v>
      </c>
      <c r="D2732" s="423" t="s">
        <v>18443</v>
      </c>
      <c r="E2732" s="427"/>
      <c r="F2732" s="427" t="s">
        <v>13179</v>
      </c>
      <c r="G2732" s="423" t="s">
        <v>19668</v>
      </c>
      <c r="H2732" s="467" t="s">
        <v>8559</v>
      </c>
      <c r="I2732" s="427">
        <v>0</v>
      </c>
      <c r="J2732" s="423">
        <v>0</v>
      </c>
      <c r="K2732" s="423">
        <v>0</v>
      </c>
      <c r="L2732" s="447">
        <v>0</v>
      </c>
      <c r="M2732" s="427">
        <v>115</v>
      </c>
      <c r="N2732" s="423">
        <v>127</v>
      </c>
      <c r="O2732" s="423">
        <v>100</v>
      </c>
      <c r="P2732" s="447">
        <v>-9.4488188976377993E-2</v>
      </c>
    </row>
    <row r="2733" spans="1:16" s="63" customFormat="1" ht="12" x14ac:dyDescent="0.2">
      <c r="A2733" s="427" t="s">
        <v>14646</v>
      </c>
      <c r="B2733" s="423"/>
      <c r="C2733" s="423" t="s">
        <v>249</v>
      </c>
      <c r="D2733" s="423" t="s">
        <v>19038</v>
      </c>
      <c r="E2733" s="427" t="s">
        <v>14645</v>
      </c>
      <c r="F2733" s="427"/>
      <c r="G2733" s="423" t="s">
        <v>200</v>
      </c>
      <c r="H2733" s="467" t="s">
        <v>8559</v>
      </c>
      <c r="I2733" s="427">
        <v>3394</v>
      </c>
      <c r="J2733" s="423">
        <v>2831</v>
      </c>
      <c r="K2733" s="423">
        <v>2942</v>
      </c>
      <c r="L2733" s="447">
        <v>0.19886965736488901</v>
      </c>
      <c r="M2733" s="427">
        <v>562</v>
      </c>
      <c r="N2733" s="423">
        <v>454</v>
      </c>
      <c r="O2733" s="423">
        <v>389</v>
      </c>
      <c r="P2733" s="447">
        <v>0.23788546255506601</v>
      </c>
    </row>
    <row r="2734" spans="1:16" s="63" customFormat="1" ht="12" x14ac:dyDescent="0.2">
      <c r="A2734" s="427" t="s">
        <v>9314</v>
      </c>
      <c r="B2734" s="423"/>
      <c r="C2734" s="423" t="s">
        <v>253</v>
      </c>
      <c r="D2734" s="423" t="s">
        <v>20272</v>
      </c>
      <c r="E2734" s="427"/>
      <c r="F2734" s="427" t="s">
        <v>9313</v>
      </c>
      <c r="G2734" s="423" t="s">
        <v>20273</v>
      </c>
      <c r="H2734" s="467" t="s">
        <v>8559</v>
      </c>
      <c r="I2734" s="427">
        <v>533</v>
      </c>
      <c r="J2734" s="423">
        <v>519</v>
      </c>
      <c r="K2734" s="423">
        <v>492</v>
      </c>
      <c r="L2734" s="447">
        <v>2.6974951830443201E-2</v>
      </c>
      <c r="M2734" s="427">
        <v>67</v>
      </c>
      <c r="N2734" s="423">
        <v>64</v>
      </c>
      <c r="O2734" s="423">
        <v>24</v>
      </c>
      <c r="P2734" s="447">
        <v>4.6875E-2</v>
      </c>
    </row>
    <row r="2735" spans="1:16" s="63" customFormat="1" ht="12" x14ac:dyDescent="0.2">
      <c r="A2735" s="427" t="s">
        <v>9312</v>
      </c>
      <c r="B2735" s="423"/>
      <c r="C2735" s="423" t="s">
        <v>262</v>
      </c>
      <c r="D2735" s="423" t="s">
        <v>19039</v>
      </c>
      <c r="E2735" s="427"/>
      <c r="F2735" s="427" t="s">
        <v>9310</v>
      </c>
      <c r="G2735" s="423" t="s">
        <v>18151</v>
      </c>
      <c r="H2735" s="467" t="s">
        <v>8559</v>
      </c>
      <c r="I2735" s="427">
        <v>0</v>
      </c>
      <c r="J2735" s="423">
        <v>0</v>
      </c>
      <c r="K2735" s="423">
        <v>0</v>
      </c>
      <c r="L2735" s="447">
        <v>0</v>
      </c>
      <c r="M2735" s="427">
        <v>22</v>
      </c>
      <c r="N2735" s="423">
        <v>37</v>
      </c>
      <c r="O2735" s="423">
        <v>15</v>
      </c>
      <c r="P2735" s="447">
        <v>-0.40540540540540498</v>
      </c>
    </row>
    <row r="2736" spans="1:16" s="63" customFormat="1" ht="12" x14ac:dyDescent="0.2">
      <c r="A2736" s="427" t="s">
        <v>20117</v>
      </c>
      <c r="B2736" s="423"/>
      <c r="C2736" s="423" t="s">
        <v>251</v>
      </c>
      <c r="D2736" s="423" t="s">
        <v>20078</v>
      </c>
      <c r="E2736" s="427" t="s">
        <v>20079</v>
      </c>
      <c r="F2736" s="427"/>
      <c r="G2736" s="423" t="s">
        <v>208</v>
      </c>
      <c r="H2736" s="467" t="s">
        <v>8559</v>
      </c>
      <c r="I2736" s="427">
        <v>10</v>
      </c>
      <c r="J2736" s="423">
        <v>16</v>
      </c>
      <c r="K2736" s="423">
        <v>5</v>
      </c>
      <c r="L2736" s="447">
        <v>-0.375</v>
      </c>
      <c r="M2736" s="427">
        <v>8</v>
      </c>
      <c r="N2736" s="423">
        <v>16</v>
      </c>
      <c r="O2736" s="423">
        <v>4</v>
      </c>
      <c r="P2736" s="447">
        <v>-0.5</v>
      </c>
    </row>
    <row r="2737" spans="1:16" s="63" customFormat="1" ht="12" x14ac:dyDescent="0.2">
      <c r="A2737" s="427" t="s">
        <v>18307</v>
      </c>
      <c r="B2737" s="423"/>
      <c r="C2737" s="423" t="s">
        <v>251</v>
      </c>
      <c r="D2737" s="423" t="s">
        <v>21982</v>
      </c>
      <c r="E2737" s="427" t="s">
        <v>17079</v>
      </c>
      <c r="F2737" s="427"/>
      <c r="G2737" s="423" t="s">
        <v>201</v>
      </c>
      <c r="H2737" s="467"/>
      <c r="I2737" s="427">
        <v>0</v>
      </c>
      <c r="J2737" s="423">
        <v>0</v>
      </c>
      <c r="K2737" s="423">
        <v>0</v>
      </c>
      <c r="L2737" s="447">
        <v>0</v>
      </c>
      <c r="M2737" s="427">
        <v>6</v>
      </c>
      <c r="N2737" s="423">
        <v>9</v>
      </c>
      <c r="O2737" s="423">
        <v>7</v>
      </c>
      <c r="P2737" s="447">
        <v>-0.33333333333333298</v>
      </c>
    </row>
    <row r="2738" spans="1:16" s="63" customFormat="1" ht="12" x14ac:dyDescent="0.2">
      <c r="A2738" s="427" t="s">
        <v>18308</v>
      </c>
      <c r="B2738" s="423"/>
      <c r="C2738" s="423" t="s">
        <v>259</v>
      </c>
      <c r="D2738" s="423" t="s">
        <v>20714</v>
      </c>
      <c r="E2738" s="427" t="s">
        <v>15447</v>
      </c>
      <c r="F2738" s="427"/>
      <c r="G2738" s="423" t="s">
        <v>20715</v>
      </c>
      <c r="H2738" s="467"/>
      <c r="I2738" s="427">
        <v>0</v>
      </c>
      <c r="J2738" s="423">
        <v>0</v>
      </c>
      <c r="K2738" s="423">
        <v>0</v>
      </c>
      <c r="L2738" s="447">
        <v>0</v>
      </c>
      <c r="M2738" s="427">
        <v>1</v>
      </c>
      <c r="N2738" s="423">
        <v>0</v>
      </c>
      <c r="O2738" s="423">
        <v>0</v>
      </c>
      <c r="P2738" s="447">
        <v>0</v>
      </c>
    </row>
    <row r="2739" spans="1:16" s="63" customFormat="1" ht="12" x14ac:dyDescent="0.2">
      <c r="A2739" s="427" t="s">
        <v>9309</v>
      </c>
      <c r="B2739" s="423"/>
      <c r="C2739" s="423" t="s">
        <v>249</v>
      </c>
      <c r="D2739" s="423" t="s">
        <v>9308</v>
      </c>
      <c r="E2739" s="427"/>
      <c r="F2739" s="427" t="s">
        <v>9307</v>
      </c>
      <c r="G2739" s="423" t="s">
        <v>18146</v>
      </c>
      <c r="H2739" s="467" t="s">
        <v>8559</v>
      </c>
      <c r="I2739" s="427">
        <v>242</v>
      </c>
      <c r="J2739" s="423">
        <v>170</v>
      </c>
      <c r="K2739" s="423">
        <v>254</v>
      </c>
      <c r="L2739" s="447">
        <v>0.42352941176470599</v>
      </c>
      <c r="M2739" s="427">
        <v>34</v>
      </c>
      <c r="N2739" s="423">
        <v>21</v>
      </c>
      <c r="O2739" s="423">
        <v>9</v>
      </c>
      <c r="P2739" s="447">
        <v>0.61904761904761896</v>
      </c>
    </row>
    <row r="2740" spans="1:16" s="63" customFormat="1" ht="12" x14ac:dyDescent="0.2">
      <c r="A2740" s="427" t="s">
        <v>9306</v>
      </c>
      <c r="B2740" s="423"/>
      <c r="C2740" s="423" t="s">
        <v>252</v>
      </c>
      <c r="D2740" s="423" t="s">
        <v>19041</v>
      </c>
      <c r="E2740" s="427"/>
      <c r="F2740" s="427" t="s">
        <v>9305</v>
      </c>
      <c r="G2740" s="423" t="s">
        <v>18194</v>
      </c>
      <c r="H2740" s="467" t="s">
        <v>8559</v>
      </c>
      <c r="I2740" s="427">
        <v>169</v>
      </c>
      <c r="J2740" s="423">
        <v>56</v>
      </c>
      <c r="K2740" s="423">
        <v>58</v>
      </c>
      <c r="L2740" s="447">
        <v>2.0178571428571401</v>
      </c>
      <c r="M2740" s="427">
        <v>84</v>
      </c>
      <c r="N2740" s="423">
        <v>85</v>
      </c>
      <c r="O2740" s="423">
        <v>49</v>
      </c>
      <c r="P2740" s="447">
        <v>-1.1764705882352899E-2</v>
      </c>
    </row>
    <row r="2741" spans="1:16" s="63" customFormat="1" ht="12" x14ac:dyDescent="0.2">
      <c r="A2741" s="427" t="s">
        <v>9304</v>
      </c>
      <c r="B2741" s="423"/>
      <c r="C2741" s="423" t="s">
        <v>251</v>
      </c>
      <c r="D2741" s="423" t="s">
        <v>18844</v>
      </c>
      <c r="E2741" s="427"/>
      <c r="F2741" s="427" t="s">
        <v>9303</v>
      </c>
      <c r="G2741" s="423" t="s">
        <v>19476</v>
      </c>
      <c r="H2741" s="467" t="s">
        <v>8559</v>
      </c>
      <c r="I2741" s="427">
        <v>295</v>
      </c>
      <c r="J2741" s="423">
        <v>187</v>
      </c>
      <c r="K2741" s="423">
        <v>133</v>
      </c>
      <c r="L2741" s="447">
        <v>0.57754010695187197</v>
      </c>
      <c r="M2741" s="427">
        <v>362</v>
      </c>
      <c r="N2741" s="423">
        <v>347</v>
      </c>
      <c r="O2741" s="423">
        <v>309</v>
      </c>
      <c r="P2741" s="447">
        <v>4.3227665706052E-2</v>
      </c>
    </row>
    <row r="2742" spans="1:16" s="63" customFormat="1" ht="12" x14ac:dyDescent="0.2">
      <c r="A2742" s="427" t="s">
        <v>9302</v>
      </c>
      <c r="B2742" s="423"/>
      <c r="C2742" s="423" t="s">
        <v>257</v>
      </c>
      <c r="D2742" s="423" t="s">
        <v>18758</v>
      </c>
      <c r="E2742" s="427"/>
      <c r="F2742" s="427" t="s">
        <v>9301</v>
      </c>
      <c r="G2742" s="423" t="s">
        <v>18200</v>
      </c>
      <c r="H2742" s="467" t="s">
        <v>8559</v>
      </c>
      <c r="I2742" s="427">
        <v>352</v>
      </c>
      <c r="J2742" s="423">
        <v>365</v>
      </c>
      <c r="K2742" s="423">
        <v>229</v>
      </c>
      <c r="L2742" s="447">
        <v>-3.56164383561643E-2</v>
      </c>
      <c r="M2742" s="427">
        <v>103</v>
      </c>
      <c r="N2742" s="423">
        <v>70</v>
      </c>
      <c r="O2742" s="423">
        <v>34</v>
      </c>
      <c r="P2742" s="447">
        <v>0.47142857142857197</v>
      </c>
    </row>
    <row r="2743" spans="1:16" s="63" customFormat="1" ht="12" x14ac:dyDescent="0.2">
      <c r="A2743" s="427" t="s">
        <v>9300</v>
      </c>
      <c r="B2743" s="423"/>
      <c r="C2743" s="423" t="s">
        <v>251</v>
      </c>
      <c r="D2743" s="423" t="s">
        <v>11480</v>
      </c>
      <c r="E2743" s="427"/>
      <c r="F2743" s="427" t="s">
        <v>9299</v>
      </c>
      <c r="G2743" s="423" t="s">
        <v>218</v>
      </c>
      <c r="H2743" s="467" t="s">
        <v>8559</v>
      </c>
      <c r="I2743" s="427">
        <v>0</v>
      </c>
      <c r="J2743" s="423">
        <v>0</v>
      </c>
      <c r="K2743" s="423">
        <v>0</v>
      </c>
      <c r="L2743" s="447">
        <v>0</v>
      </c>
      <c r="M2743" s="427">
        <v>2</v>
      </c>
      <c r="N2743" s="423">
        <v>4</v>
      </c>
      <c r="O2743" s="423">
        <v>1</v>
      </c>
      <c r="P2743" s="447">
        <v>-0.5</v>
      </c>
    </row>
    <row r="2744" spans="1:16" s="63" customFormat="1" ht="12" x14ac:dyDescent="0.2">
      <c r="A2744" s="427" t="s">
        <v>9298</v>
      </c>
      <c r="B2744" s="423"/>
      <c r="C2744" s="423" t="s">
        <v>255</v>
      </c>
      <c r="D2744" s="423" t="s">
        <v>19042</v>
      </c>
      <c r="E2744" s="427"/>
      <c r="F2744" s="427" t="s">
        <v>9297</v>
      </c>
      <c r="G2744" s="423" t="s">
        <v>18200</v>
      </c>
      <c r="H2744" s="467" t="s">
        <v>8559</v>
      </c>
      <c r="I2744" s="427">
        <v>154</v>
      </c>
      <c r="J2744" s="423">
        <v>135</v>
      </c>
      <c r="K2744" s="423">
        <v>110</v>
      </c>
      <c r="L2744" s="447">
        <v>0.140740740740741</v>
      </c>
      <c r="M2744" s="427">
        <v>33</v>
      </c>
      <c r="N2744" s="423">
        <v>42</v>
      </c>
      <c r="O2744" s="423">
        <v>36</v>
      </c>
      <c r="P2744" s="447">
        <v>-0.214285714285714</v>
      </c>
    </row>
    <row r="2745" spans="1:16" s="63" customFormat="1" ht="12" x14ac:dyDescent="0.2">
      <c r="A2745" s="427" t="s">
        <v>9296</v>
      </c>
      <c r="B2745" s="423"/>
      <c r="C2745" s="423" t="s">
        <v>249</v>
      </c>
      <c r="D2745" s="423" t="s">
        <v>19043</v>
      </c>
      <c r="E2745" s="427"/>
      <c r="F2745" s="427" t="s">
        <v>9295</v>
      </c>
      <c r="G2745" s="423" t="s">
        <v>18756</v>
      </c>
      <c r="H2745" s="467" t="s">
        <v>8559</v>
      </c>
      <c r="I2745" s="427">
        <v>75</v>
      </c>
      <c r="J2745" s="423">
        <v>108</v>
      </c>
      <c r="K2745" s="423">
        <v>64</v>
      </c>
      <c r="L2745" s="447">
        <v>-0.30555555555555602</v>
      </c>
      <c r="M2745" s="427">
        <v>375</v>
      </c>
      <c r="N2745" s="423">
        <v>164</v>
      </c>
      <c r="O2745" s="423">
        <v>177</v>
      </c>
      <c r="P2745" s="447">
        <v>1.2865853658536599</v>
      </c>
    </row>
    <row r="2746" spans="1:16" s="63" customFormat="1" ht="12" x14ac:dyDescent="0.2">
      <c r="A2746" s="427" t="s">
        <v>9294</v>
      </c>
      <c r="B2746" s="423"/>
      <c r="C2746" s="423" t="s">
        <v>252</v>
      </c>
      <c r="D2746" s="423" t="s">
        <v>19044</v>
      </c>
      <c r="E2746" s="427"/>
      <c r="F2746" s="427" t="s">
        <v>9293</v>
      </c>
      <c r="G2746" s="423" t="s">
        <v>18169</v>
      </c>
      <c r="H2746" s="467" t="s">
        <v>8559</v>
      </c>
      <c r="I2746" s="427">
        <v>467</v>
      </c>
      <c r="J2746" s="423">
        <v>300</v>
      </c>
      <c r="K2746" s="423">
        <v>245</v>
      </c>
      <c r="L2746" s="447">
        <v>0.55666666666666698</v>
      </c>
      <c r="M2746" s="427">
        <v>128</v>
      </c>
      <c r="N2746" s="423">
        <v>118</v>
      </c>
      <c r="O2746" s="423">
        <v>60</v>
      </c>
      <c r="P2746" s="447">
        <v>8.4745762711864403E-2</v>
      </c>
    </row>
    <row r="2747" spans="1:16" s="63" customFormat="1" ht="12" x14ac:dyDescent="0.2">
      <c r="A2747" s="427" t="s">
        <v>9292</v>
      </c>
      <c r="B2747" s="423"/>
      <c r="C2747" s="423" t="s">
        <v>251</v>
      </c>
      <c r="D2747" s="423" t="s">
        <v>21983</v>
      </c>
      <c r="E2747" s="427"/>
      <c r="F2747" s="427" t="s">
        <v>9291</v>
      </c>
      <c r="G2747" s="423" t="s">
        <v>8796</v>
      </c>
      <c r="H2747" s="467" t="s">
        <v>8559</v>
      </c>
      <c r="I2747" s="427">
        <v>602</v>
      </c>
      <c r="J2747" s="423">
        <v>592</v>
      </c>
      <c r="K2747" s="423">
        <v>419</v>
      </c>
      <c r="L2747" s="447">
        <v>1.68918918918919E-2</v>
      </c>
      <c r="M2747" s="427">
        <v>594</v>
      </c>
      <c r="N2747" s="423">
        <v>546</v>
      </c>
      <c r="O2747" s="423">
        <v>577</v>
      </c>
      <c r="P2747" s="447">
        <v>8.7912087912087794E-2</v>
      </c>
    </row>
    <row r="2748" spans="1:16" s="63" customFormat="1" ht="12" x14ac:dyDescent="0.2">
      <c r="A2748" s="427" t="s">
        <v>9290</v>
      </c>
      <c r="B2748" s="423"/>
      <c r="C2748" s="423" t="s">
        <v>249</v>
      </c>
      <c r="D2748" s="423" t="s">
        <v>20274</v>
      </c>
      <c r="E2748" s="427"/>
      <c r="F2748" s="427" t="s">
        <v>9289</v>
      </c>
      <c r="G2748" s="423" t="s">
        <v>18234</v>
      </c>
      <c r="H2748" s="467" t="s">
        <v>8559</v>
      </c>
      <c r="I2748" s="427">
        <v>64</v>
      </c>
      <c r="J2748" s="423">
        <v>21</v>
      </c>
      <c r="K2748" s="423">
        <v>11</v>
      </c>
      <c r="L2748" s="447">
        <v>2.0476190476190501</v>
      </c>
      <c r="M2748" s="427">
        <v>372</v>
      </c>
      <c r="N2748" s="423">
        <v>344</v>
      </c>
      <c r="O2748" s="423">
        <v>198</v>
      </c>
      <c r="P2748" s="447">
        <v>8.1395348837209197E-2</v>
      </c>
    </row>
    <row r="2749" spans="1:16" s="63" customFormat="1" ht="12" x14ac:dyDescent="0.2">
      <c r="A2749" s="427" t="s">
        <v>9288</v>
      </c>
      <c r="B2749" s="423"/>
      <c r="C2749" s="423" t="s">
        <v>252</v>
      </c>
      <c r="D2749" s="423" t="s">
        <v>18757</v>
      </c>
      <c r="E2749" s="427"/>
      <c r="F2749" s="427" t="s">
        <v>9287</v>
      </c>
      <c r="G2749" s="423" t="s">
        <v>18169</v>
      </c>
      <c r="H2749" s="467" t="s">
        <v>8559</v>
      </c>
      <c r="I2749" s="427">
        <v>196</v>
      </c>
      <c r="J2749" s="423">
        <v>147</v>
      </c>
      <c r="K2749" s="423">
        <v>121</v>
      </c>
      <c r="L2749" s="447">
        <v>0.33333333333333298</v>
      </c>
      <c r="M2749" s="427">
        <v>73</v>
      </c>
      <c r="N2749" s="423">
        <v>112</v>
      </c>
      <c r="O2749" s="423">
        <v>44</v>
      </c>
      <c r="P2749" s="447">
        <v>-0.34821428571428598</v>
      </c>
    </row>
    <row r="2750" spans="1:16" s="63" customFormat="1" ht="12" x14ac:dyDescent="0.2">
      <c r="A2750" s="427" t="s">
        <v>9286</v>
      </c>
      <c r="B2750" s="423"/>
      <c r="C2750" s="423" t="s">
        <v>251</v>
      </c>
      <c r="D2750" s="423" t="s">
        <v>19045</v>
      </c>
      <c r="E2750" s="427"/>
      <c r="F2750" s="427" t="s">
        <v>9285</v>
      </c>
      <c r="G2750" s="423" t="s">
        <v>19046</v>
      </c>
      <c r="H2750" s="467" t="s">
        <v>8559</v>
      </c>
      <c r="I2750" s="427">
        <v>42</v>
      </c>
      <c r="J2750" s="423">
        <v>18</v>
      </c>
      <c r="K2750" s="423">
        <v>36</v>
      </c>
      <c r="L2750" s="447">
        <v>1.3333333333333299</v>
      </c>
      <c r="M2750" s="427">
        <v>13</v>
      </c>
      <c r="N2750" s="423">
        <v>12</v>
      </c>
      <c r="O2750" s="423">
        <v>17</v>
      </c>
      <c r="P2750" s="447">
        <v>8.3333333333333301E-2</v>
      </c>
    </row>
    <row r="2751" spans="1:16" s="63" customFormat="1" ht="12" x14ac:dyDescent="0.2">
      <c r="A2751" s="427" t="s">
        <v>9284</v>
      </c>
      <c r="B2751" s="423"/>
      <c r="C2751" s="423" t="s">
        <v>253</v>
      </c>
      <c r="D2751" s="423" t="s">
        <v>19047</v>
      </c>
      <c r="E2751" s="427"/>
      <c r="F2751" s="427" t="s">
        <v>9283</v>
      </c>
      <c r="G2751" s="423" t="s">
        <v>19669</v>
      </c>
      <c r="H2751" s="467" t="s">
        <v>8559</v>
      </c>
      <c r="I2751" s="427">
        <v>198</v>
      </c>
      <c r="J2751" s="423">
        <v>164</v>
      </c>
      <c r="K2751" s="423">
        <v>92</v>
      </c>
      <c r="L2751" s="447">
        <v>0.207317073170732</v>
      </c>
      <c r="M2751" s="427">
        <v>305</v>
      </c>
      <c r="N2751" s="423">
        <v>299</v>
      </c>
      <c r="O2751" s="423">
        <v>180</v>
      </c>
      <c r="P2751" s="447">
        <v>2.0066889632107E-2</v>
      </c>
    </row>
    <row r="2752" spans="1:16" s="63" customFormat="1" ht="12" x14ac:dyDescent="0.2">
      <c r="A2752" s="427" t="s">
        <v>9282</v>
      </c>
      <c r="B2752" s="423"/>
      <c r="C2752" s="423" t="s">
        <v>251</v>
      </c>
      <c r="D2752" s="423" t="s">
        <v>20275</v>
      </c>
      <c r="E2752" s="427"/>
      <c r="F2752" s="427" t="s">
        <v>9281</v>
      </c>
      <c r="G2752" s="423" t="s">
        <v>17107</v>
      </c>
      <c r="H2752" s="467" t="s">
        <v>8559</v>
      </c>
      <c r="I2752" s="427">
        <v>170</v>
      </c>
      <c r="J2752" s="423">
        <v>132</v>
      </c>
      <c r="K2752" s="423">
        <v>72</v>
      </c>
      <c r="L2752" s="447">
        <v>0.28787878787878801</v>
      </c>
      <c r="M2752" s="427">
        <v>70</v>
      </c>
      <c r="N2752" s="423">
        <v>70</v>
      </c>
      <c r="O2752" s="423">
        <v>36</v>
      </c>
      <c r="P2752" s="447">
        <v>0</v>
      </c>
    </row>
    <row r="2753" spans="1:16" s="63" customFormat="1" ht="12" x14ac:dyDescent="0.2">
      <c r="A2753" s="427" t="s">
        <v>9280</v>
      </c>
      <c r="B2753" s="423"/>
      <c r="C2753" s="423" t="s">
        <v>251</v>
      </c>
      <c r="D2753" s="423" t="s">
        <v>20491</v>
      </c>
      <c r="E2753" s="427"/>
      <c r="F2753" s="427" t="s">
        <v>9279</v>
      </c>
      <c r="G2753" s="423" t="s">
        <v>19670</v>
      </c>
      <c r="H2753" s="467" t="s">
        <v>8559</v>
      </c>
      <c r="I2753" s="427">
        <v>524</v>
      </c>
      <c r="J2753" s="423">
        <v>294</v>
      </c>
      <c r="K2753" s="423">
        <v>255</v>
      </c>
      <c r="L2753" s="447">
        <v>0.78231292517006801</v>
      </c>
      <c r="M2753" s="427">
        <v>534</v>
      </c>
      <c r="N2753" s="423">
        <v>479</v>
      </c>
      <c r="O2753" s="423">
        <v>335</v>
      </c>
      <c r="P2753" s="447">
        <v>0.11482254697286</v>
      </c>
    </row>
    <row r="2754" spans="1:16" s="63" customFormat="1" ht="12" x14ac:dyDescent="0.2">
      <c r="A2754" s="427" t="s">
        <v>9278</v>
      </c>
      <c r="B2754" s="423"/>
      <c r="C2754" s="423" t="s">
        <v>252</v>
      </c>
      <c r="D2754" s="423" t="s">
        <v>19048</v>
      </c>
      <c r="E2754" s="427"/>
      <c r="F2754" s="427" t="s">
        <v>9277</v>
      </c>
      <c r="G2754" s="423" t="s">
        <v>19464</v>
      </c>
      <c r="H2754" s="467" t="s">
        <v>8559</v>
      </c>
      <c r="I2754" s="427">
        <v>112</v>
      </c>
      <c r="J2754" s="423">
        <v>121</v>
      </c>
      <c r="K2754" s="423">
        <v>120</v>
      </c>
      <c r="L2754" s="447">
        <v>-7.43801652892562E-2</v>
      </c>
      <c r="M2754" s="427">
        <v>456</v>
      </c>
      <c r="N2754" s="423">
        <v>484</v>
      </c>
      <c r="O2754" s="423">
        <v>260</v>
      </c>
      <c r="P2754" s="447">
        <v>-5.7851239669421503E-2</v>
      </c>
    </row>
    <row r="2755" spans="1:16" s="63" customFormat="1" ht="12" x14ac:dyDescent="0.2">
      <c r="A2755" s="427" t="s">
        <v>16972</v>
      </c>
      <c r="B2755" s="423"/>
      <c r="C2755" s="423" t="s">
        <v>253</v>
      </c>
      <c r="D2755" s="423" t="s">
        <v>21984</v>
      </c>
      <c r="E2755" s="427"/>
      <c r="F2755" s="427" t="s">
        <v>11036</v>
      </c>
      <c r="G2755" s="423" t="s">
        <v>17107</v>
      </c>
      <c r="H2755" s="467" t="s">
        <v>8559</v>
      </c>
      <c r="I2755" s="427">
        <v>79</v>
      </c>
      <c r="J2755" s="423">
        <v>50</v>
      </c>
      <c r="K2755" s="423">
        <v>51</v>
      </c>
      <c r="L2755" s="447">
        <v>0.57999999999999996</v>
      </c>
      <c r="M2755" s="427">
        <v>228</v>
      </c>
      <c r="N2755" s="423">
        <v>14</v>
      </c>
      <c r="O2755" s="423">
        <v>14</v>
      </c>
      <c r="P2755" s="447">
        <v>15.285714285714301</v>
      </c>
    </row>
    <row r="2756" spans="1:16" s="63" customFormat="1" ht="12" x14ac:dyDescent="0.2">
      <c r="A2756" s="427" t="s">
        <v>13628</v>
      </c>
      <c r="B2756" s="423"/>
      <c r="C2756" s="423" t="s">
        <v>253</v>
      </c>
      <c r="D2756" s="423" t="s">
        <v>21415</v>
      </c>
      <c r="E2756" s="427"/>
      <c r="F2756" s="427" t="s">
        <v>13627</v>
      </c>
      <c r="G2756" s="423" t="s">
        <v>21416</v>
      </c>
      <c r="H2756" s="467" t="s">
        <v>8559</v>
      </c>
      <c r="I2756" s="427">
        <v>137</v>
      </c>
      <c r="J2756" s="423">
        <v>154</v>
      </c>
      <c r="K2756" s="423">
        <v>78</v>
      </c>
      <c r="L2756" s="447">
        <v>-0.11038961038961</v>
      </c>
      <c r="M2756" s="427">
        <v>45</v>
      </c>
      <c r="N2756" s="423">
        <v>35</v>
      </c>
      <c r="O2756" s="423">
        <v>21</v>
      </c>
      <c r="P2756" s="447">
        <v>0.28571428571428598</v>
      </c>
    </row>
    <row r="2757" spans="1:16" s="63" customFormat="1" ht="12" x14ac:dyDescent="0.2">
      <c r="A2757" s="427" t="s">
        <v>9276</v>
      </c>
      <c r="B2757" s="423"/>
      <c r="C2757" s="423" t="s">
        <v>253</v>
      </c>
      <c r="D2757" s="423" t="s">
        <v>21417</v>
      </c>
      <c r="E2757" s="427"/>
      <c r="F2757" s="427" t="s">
        <v>9275</v>
      </c>
      <c r="G2757" s="423" t="s">
        <v>21418</v>
      </c>
      <c r="H2757" s="467" t="s">
        <v>8559</v>
      </c>
      <c r="I2757" s="427">
        <v>466</v>
      </c>
      <c r="J2757" s="423">
        <v>305</v>
      </c>
      <c r="K2757" s="423">
        <v>186</v>
      </c>
      <c r="L2757" s="447">
        <v>0.52786885245901705</v>
      </c>
      <c r="M2757" s="427">
        <v>714</v>
      </c>
      <c r="N2757" s="423">
        <v>726</v>
      </c>
      <c r="O2757" s="423">
        <v>510</v>
      </c>
      <c r="P2757" s="447">
        <v>-1.6528925619834701E-2</v>
      </c>
    </row>
    <row r="2758" spans="1:16" s="63" customFormat="1" ht="12" x14ac:dyDescent="0.2">
      <c r="A2758" s="427" t="s">
        <v>9274</v>
      </c>
      <c r="B2758" s="423"/>
      <c r="C2758" s="423" t="s">
        <v>255</v>
      </c>
      <c r="D2758" s="423" t="s">
        <v>19049</v>
      </c>
      <c r="E2758" s="427"/>
      <c r="F2758" s="427" t="s">
        <v>9273</v>
      </c>
      <c r="G2758" s="423" t="s">
        <v>18194</v>
      </c>
      <c r="H2758" s="467" t="s">
        <v>8559</v>
      </c>
      <c r="I2758" s="427">
        <v>147</v>
      </c>
      <c r="J2758" s="423">
        <v>97</v>
      </c>
      <c r="K2758" s="423">
        <v>86</v>
      </c>
      <c r="L2758" s="447">
        <v>0.51546391752577303</v>
      </c>
      <c r="M2758" s="427">
        <v>52</v>
      </c>
      <c r="N2758" s="423">
        <v>28</v>
      </c>
      <c r="O2758" s="423">
        <v>30</v>
      </c>
      <c r="P2758" s="447">
        <v>0.85714285714285698</v>
      </c>
    </row>
    <row r="2759" spans="1:16" s="63" customFormat="1" ht="12" x14ac:dyDescent="0.2">
      <c r="A2759" s="427" t="s">
        <v>9272</v>
      </c>
      <c r="B2759" s="423"/>
      <c r="C2759" s="423" t="s">
        <v>253</v>
      </c>
      <c r="D2759" s="423" t="s">
        <v>17318</v>
      </c>
      <c r="E2759" s="427"/>
      <c r="F2759" s="427" t="s">
        <v>9271</v>
      </c>
      <c r="G2759" s="423" t="s">
        <v>10503</v>
      </c>
      <c r="H2759" s="467" t="s">
        <v>8559</v>
      </c>
      <c r="I2759" s="427">
        <v>154</v>
      </c>
      <c r="J2759" s="423">
        <v>123</v>
      </c>
      <c r="K2759" s="423">
        <v>109</v>
      </c>
      <c r="L2759" s="447">
        <v>0.25203252032520301</v>
      </c>
      <c r="M2759" s="427">
        <v>60</v>
      </c>
      <c r="N2759" s="423">
        <v>32</v>
      </c>
      <c r="O2759" s="423">
        <v>30</v>
      </c>
      <c r="P2759" s="447">
        <v>0.875</v>
      </c>
    </row>
    <row r="2760" spans="1:16" s="63" customFormat="1" ht="12" x14ac:dyDescent="0.2">
      <c r="A2760" s="427" t="s">
        <v>9270</v>
      </c>
      <c r="B2760" s="423"/>
      <c r="C2760" s="423" t="s">
        <v>251</v>
      </c>
      <c r="D2760" s="423" t="s">
        <v>21985</v>
      </c>
      <c r="E2760" s="427"/>
      <c r="F2760" s="427" t="s">
        <v>9269</v>
      </c>
      <c r="G2760" s="423" t="s">
        <v>21419</v>
      </c>
      <c r="H2760" s="467" t="s">
        <v>8559</v>
      </c>
      <c r="I2760" s="427">
        <v>395</v>
      </c>
      <c r="J2760" s="423">
        <v>421</v>
      </c>
      <c r="K2760" s="423">
        <v>307</v>
      </c>
      <c r="L2760" s="447">
        <v>-6.1757719714964403E-2</v>
      </c>
      <c r="M2760" s="427">
        <v>199</v>
      </c>
      <c r="N2760" s="423">
        <v>203</v>
      </c>
      <c r="O2760" s="423">
        <v>173</v>
      </c>
      <c r="P2760" s="447">
        <v>-1.9704433497536901E-2</v>
      </c>
    </row>
    <row r="2761" spans="1:16" s="63" customFormat="1" ht="12" x14ac:dyDescent="0.2">
      <c r="A2761" s="427" t="s">
        <v>9268</v>
      </c>
      <c r="B2761" s="423"/>
      <c r="C2761" s="423" t="s">
        <v>372</v>
      </c>
      <c r="D2761" s="423" t="s">
        <v>18927</v>
      </c>
      <c r="E2761" s="427"/>
      <c r="F2761" s="427" t="s">
        <v>9267</v>
      </c>
      <c r="G2761" s="423" t="s">
        <v>19491</v>
      </c>
      <c r="H2761" s="467" t="s">
        <v>8559</v>
      </c>
      <c r="I2761" s="427">
        <v>296</v>
      </c>
      <c r="J2761" s="423">
        <v>281</v>
      </c>
      <c r="K2761" s="423">
        <v>242</v>
      </c>
      <c r="L2761" s="447">
        <v>5.3380782918149398E-2</v>
      </c>
      <c r="M2761" s="427">
        <v>859</v>
      </c>
      <c r="N2761" s="423">
        <v>721</v>
      </c>
      <c r="O2761" s="423">
        <v>640</v>
      </c>
      <c r="P2761" s="447">
        <v>0.19140083217753101</v>
      </c>
    </row>
    <row r="2762" spans="1:16" s="63" customFormat="1" ht="12" x14ac:dyDescent="0.2">
      <c r="A2762" s="427" t="s">
        <v>9266</v>
      </c>
      <c r="B2762" s="423"/>
      <c r="C2762" s="423" t="s">
        <v>372</v>
      </c>
      <c r="D2762" s="423" t="s">
        <v>19050</v>
      </c>
      <c r="E2762" s="427"/>
      <c r="F2762" s="427" t="s">
        <v>9265</v>
      </c>
      <c r="G2762" s="423" t="s">
        <v>19671</v>
      </c>
      <c r="H2762" s="467" t="s">
        <v>8559</v>
      </c>
      <c r="I2762" s="427">
        <v>442</v>
      </c>
      <c r="J2762" s="423">
        <v>438</v>
      </c>
      <c r="K2762" s="423">
        <v>425</v>
      </c>
      <c r="L2762" s="447">
        <v>9.1324200913243097E-3</v>
      </c>
      <c r="M2762" s="427">
        <v>69</v>
      </c>
      <c r="N2762" s="423">
        <v>53</v>
      </c>
      <c r="O2762" s="423">
        <v>54</v>
      </c>
      <c r="P2762" s="447">
        <v>0.30188679245283001</v>
      </c>
    </row>
    <row r="2763" spans="1:16" s="63" customFormat="1" ht="12" x14ac:dyDescent="0.2">
      <c r="A2763" s="427" t="s">
        <v>9264</v>
      </c>
      <c r="B2763" s="423"/>
      <c r="C2763" s="423" t="s">
        <v>253</v>
      </c>
      <c r="D2763" s="423" t="s">
        <v>19051</v>
      </c>
      <c r="E2763" s="427"/>
      <c r="F2763" s="427" t="s">
        <v>9263</v>
      </c>
      <c r="G2763" s="423" t="s">
        <v>10811</v>
      </c>
      <c r="H2763" s="467" t="s">
        <v>8559</v>
      </c>
      <c r="I2763" s="427">
        <v>99</v>
      </c>
      <c r="J2763" s="423">
        <v>169</v>
      </c>
      <c r="K2763" s="423">
        <v>76</v>
      </c>
      <c r="L2763" s="447">
        <v>-0.414201183431953</v>
      </c>
      <c r="M2763" s="427">
        <v>156</v>
      </c>
      <c r="N2763" s="423">
        <v>248</v>
      </c>
      <c r="O2763" s="423">
        <v>176</v>
      </c>
      <c r="P2763" s="447">
        <v>-0.37096774193548399</v>
      </c>
    </row>
    <row r="2764" spans="1:16" s="63" customFormat="1" ht="12" x14ac:dyDescent="0.2">
      <c r="A2764" s="427" t="s">
        <v>9262</v>
      </c>
      <c r="B2764" s="423"/>
      <c r="C2764" s="423" t="s">
        <v>253</v>
      </c>
      <c r="D2764" s="423" t="s">
        <v>18759</v>
      </c>
      <c r="E2764" s="427"/>
      <c r="F2764" s="427" t="s">
        <v>9261</v>
      </c>
      <c r="G2764" s="423" t="s">
        <v>8796</v>
      </c>
      <c r="H2764" s="467" t="s">
        <v>8559</v>
      </c>
      <c r="I2764" s="427">
        <v>51</v>
      </c>
      <c r="J2764" s="423">
        <v>64</v>
      </c>
      <c r="K2764" s="423">
        <v>34</v>
      </c>
      <c r="L2764" s="447">
        <v>-0.203125</v>
      </c>
      <c r="M2764" s="427">
        <v>116</v>
      </c>
      <c r="N2764" s="423">
        <v>92</v>
      </c>
      <c r="O2764" s="423">
        <v>46</v>
      </c>
      <c r="P2764" s="447">
        <v>0.26086956521739102</v>
      </c>
    </row>
    <row r="2765" spans="1:16" s="63" customFormat="1" ht="12" x14ac:dyDescent="0.2">
      <c r="A2765" s="427" t="s">
        <v>9260</v>
      </c>
      <c r="B2765" s="423"/>
      <c r="C2765" s="423" t="s">
        <v>251</v>
      </c>
      <c r="D2765" s="423" t="s">
        <v>8833</v>
      </c>
      <c r="E2765" s="427"/>
      <c r="F2765" s="427" t="s">
        <v>9259</v>
      </c>
      <c r="G2765" s="423" t="s">
        <v>208</v>
      </c>
      <c r="H2765" s="467" t="s">
        <v>8559</v>
      </c>
      <c r="I2765" s="427">
        <v>65</v>
      </c>
      <c r="J2765" s="423">
        <v>69</v>
      </c>
      <c r="K2765" s="423">
        <v>44</v>
      </c>
      <c r="L2765" s="447">
        <v>-5.79710144927537E-2</v>
      </c>
      <c r="M2765" s="427">
        <v>39</v>
      </c>
      <c r="N2765" s="423">
        <v>27</v>
      </c>
      <c r="O2765" s="423">
        <v>15</v>
      </c>
      <c r="P2765" s="447">
        <v>0.44444444444444398</v>
      </c>
    </row>
    <row r="2766" spans="1:16" s="63" customFormat="1" ht="12" x14ac:dyDescent="0.2">
      <c r="A2766" s="427" t="s">
        <v>9258</v>
      </c>
      <c r="B2766" s="423"/>
      <c r="C2766" s="423" t="s">
        <v>253</v>
      </c>
      <c r="D2766" s="423" t="s">
        <v>20080</v>
      </c>
      <c r="E2766" s="427"/>
      <c r="F2766" s="427" t="s">
        <v>9257</v>
      </c>
      <c r="G2766" s="423" t="s">
        <v>20081</v>
      </c>
      <c r="H2766" s="467" t="s">
        <v>8559</v>
      </c>
      <c r="I2766" s="427">
        <v>680</v>
      </c>
      <c r="J2766" s="423">
        <v>498</v>
      </c>
      <c r="K2766" s="423">
        <v>515</v>
      </c>
      <c r="L2766" s="447">
        <v>0.365461847389558</v>
      </c>
      <c r="M2766" s="427">
        <v>407</v>
      </c>
      <c r="N2766" s="423">
        <v>361</v>
      </c>
      <c r="O2766" s="423">
        <v>165</v>
      </c>
      <c r="P2766" s="447">
        <v>0.127423822714681</v>
      </c>
    </row>
    <row r="2767" spans="1:16" s="63" customFormat="1" ht="12" x14ac:dyDescent="0.2">
      <c r="A2767" s="427" t="s">
        <v>9256</v>
      </c>
      <c r="B2767" s="423"/>
      <c r="C2767" s="423" t="s">
        <v>249</v>
      </c>
      <c r="D2767" s="423" t="s">
        <v>20716</v>
      </c>
      <c r="E2767" s="427"/>
      <c r="F2767" s="427" t="s">
        <v>9255</v>
      </c>
      <c r="G2767" s="423" t="s">
        <v>19667</v>
      </c>
      <c r="H2767" s="467" t="s">
        <v>8559</v>
      </c>
      <c r="I2767" s="427">
        <v>8752</v>
      </c>
      <c r="J2767" s="423">
        <v>3809</v>
      </c>
      <c r="K2767" s="423">
        <v>1822</v>
      </c>
      <c r="L2767" s="447">
        <v>1.2977159359411901</v>
      </c>
      <c r="M2767" s="427">
        <v>2270</v>
      </c>
      <c r="N2767" s="423">
        <v>2060</v>
      </c>
      <c r="O2767" s="423">
        <v>1401</v>
      </c>
      <c r="P2767" s="447">
        <v>0.101941747572815</v>
      </c>
    </row>
    <row r="2768" spans="1:16" s="63" customFormat="1" ht="12" x14ac:dyDescent="0.2">
      <c r="A2768" s="427" t="s">
        <v>9254</v>
      </c>
      <c r="B2768" s="423"/>
      <c r="C2768" s="423" t="s">
        <v>251</v>
      </c>
      <c r="D2768" s="423" t="s">
        <v>20276</v>
      </c>
      <c r="E2768" s="427"/>
      <c r="F2768" s="427" t="s">
        <v>9253</v>
      </c>
      <c r="G2768" s="423" t="s">
        <v>18141</v>
      </c>
      <c r="H2768" s="467" t="s">
        <v>8559</v>
      </c>
      <c r="I2768" s="427">
        <v>329</v>
      </c>
      <c r="J2768" s="423">
        <v>140</v>
      </c>
      <c r="K2768" s="423">
        <v>324</v>
      </c>
      <c r="L2768" s="447">
        <v>1.35</v>
      </c>
      <c r="M2768" s="427">
        <v>75</v>
      </c>
      <c r="N2768" s="423">
        <v>50</v>
      </c>
      <c r="O2768" s="423">
        <v>106</v>
      </c>
      <c r="P2768" s="447">
        <v>0.5</v>
      </c>
    </row>
    <row r="2769" spans="1:16" s="63" customFormat="1" ht="12" x14ac:dyDescent="0.2">
      <c r="A2769" s="427" t="s">
        <v>9252</v>
      </c>
      <c r="B2769" s="423"/>
      <c r="C2769" s="423" t="s">
        <v>253</v>
      </c>
      <c r="D2769" s="423" t="s">
        <v>21420</v>
      </c>
      <c r="E2769" s="427"/>
      <c r="F2769" s="427" t="s">
        <v>9251</v>
      </c>
      <c r="G2769" s="423" t="s">
        <v>18178</v>
      </c>
      <c r="H2769" s="467" t="s">
        <v>8559</v>
      </c>
      <c r="I2769" s="427">
        <v>350</v>
      </c>
      <c r="J2769" s="423">
        <v>231</v>
      </c>
      <c r="K2769" s="423">
        <v>182</v>
      </c>
      <c r="L2769" s="447">
        <v>0.51515151515151503</v>
      </c>
      <c r="M2769" s="427">
        <v>216</v>
      </c>
      <c r="N2769" s="423">
        <v>79</v>
      </c>
      <c r="O2769" s="423">
        <v>57</v>
      </c>
      <c r="P2769" s="447">
        <v>1.73417721518987</v>
      </c>
    </row>
    <row r="2770" spans="1:16" s="63" customFormat="1" ht="12" x14ac:dyDescent="0.2">
      <c r="A2770" s="427" t="s">
        <v>14168</v>
      </c>
      <c r="B2770" s="423"/>
      <c r="C2770" s="423" t="s">
        <v>258</v>
      </c>
      <c r="D2770" s="423" t="s">
        <v>19052</v>
      </c>
      <c r="E2770" s="427"/>
      <c r="F2770" s="427" t="s">
        <v>14167</v>
      </c>
      <c r="G2770" s="423" t="s">
        <v>18159</v>
      </c>
      <c r="H2770" s="467" t="s">
        <v>8559</v>
      </c>
      <c r="I2770" s="427">
        <v>118</v>
      </c>
      <c r="J2770" s="423">
        <v>98</v>
      </c>
      <c r="K2770" s="423">
        <v>113</v>
      </c>
      <c r="L2770" s="447">
        <v>0.20408163265306101</v>
      </c>
      <c r="M2770" s="427">
        <v>239</v>
      </c>
      <c r="N2770" s="423">
        <v>255</v>
      </c>
      <c r="O2770" s="423">
        <v>155</v>
      </c>
      <c r="P2770" s="447">
        <v>-6.2745098039215699E-2</v>
      </c>
    </row>
    <row r="2771" spans="1:16" s="63" customFormat="1" ht="12" x14ac:dyDescent="0.2">
      <c r="A2771" s="427" t="s">
        <v>12983</v>
      </c>
      <c r="B2771" s="423"/>
      <c r="C2771" s="423" t="s">
        <v>253</v>
      </c>
      <c r="D2771" s="423" t="s">
        <v>9185</v>
      </c>
      <c r="E2771" s="427"/>
      <c r="F2771" s="427" t="s">
        <v>12982</v>
      </c>
      <c r="G2771" s="423" t="s">
        <v>9183</v>
      </c>
      <c r="H2771" s="467" t="s">
        <v>8559</v>
      </c>
      <c r="I2771" s="427">
        <v>350</v>
      </c>
      <c r="J2771" s="423">
        <v>257</v>
      </c>
      <c r="K2771" s="423">
        <v>295</v>
      </c>
      <c r="L2771" s="447">
        <v>0.36186770428015602</v>
      </c>
      <c r="M2771" s="427">
        <v>165</v>
      </c>
      <c r="N2771" s="423">
        <v>127</v>
      </c>
      <c r="O2771" s="423">
        <v>88</v>
      </c>
      <c r="P2771" s="447">
        <v>0.29921259842519699</v>
      </c>
    </row>
    <row r="2772" spans="1:16" s="63" customFormat="1" ht="12" x14ac:dyDescent="0.2">
      <c r="A2772" s="427" t="s">
        <v>9250</v>
      </c>
      <c r="B2772" s="423"/>
      <c r="C2772" s="423" t="s">
        <v>252</v>
      </c>
      <c r="D2772" s="423" t="s">
        <v>18353</v>
      </c>
      <c r="E2772" s="427"/>
      <c r="F2772" s="427" t="s">
        <v>9249</v>
      </c>
      <c r="G2772" s="423" t="s">
        <v>18140</v>
      </c>
      <c r="H2772" s="467" t="s">
        <v>8559</v>
      </c>
      <c r="I2772" s="427">
        <v>280</v>
      </c>
      <c r="J2772" s="423">
        <v>344</v>
      </c>
      <c r="K2772" s="423">
        <v>416</v>
      </c>
      <c r="L2772" s="447">
        <v>-0.186046511627907</v>
      </c>
      <c r="M2772" s="427">
        <v>36</v>
      </c>
      <c r="N2772" s="423">
        <v>41</v>
      </c>
      <c r="O2772" s="423">
        <v>28</v>
      </c>
      <c r="P2772" s="447">
        <v>-0.12195121951219499</v>
      </c>
    </row>
    <row r="2773" spans="1:16" s="63" customFormat="1" ht="12" x14ac:dyDescent="0.2">
      <c r="A2773" s="427" t="s">
        <v>9248</v>
      </c>
      <c r="B2773" s="423"/>
      <c r="C2773" s="423" t="s">
        <v>253</v>
      </c>
      <c r="D2773" s="423"/>
      <c r="E2773" s="427"/>
      <c r="F2773" s="427" t="s">
        <v>9247</v>
      </c>
      <c r="G2773" s="423"/>
      <c r="H2773" s="467" t="s">
        <v>8389</v>
      </c>
      <c r="I2773" s="427">
        <v>0</v>
      </c>
      <c r="J2773" s="423">
        <v>0</v>
      </c>
      <c r="K2773" s="423">
        <v>0</v>
      </c>
      <c r="L2773" s="447">
        <v>0</v>
      </c>
      <c r="M2773" s="427">
        <v>0</v>
      </c>
      <c r="N2773" s="423">
        <v>0</v>
      </c>
      <c r="O2773" s="423">
        <v>0</v>
      </c>
      <c r="P2773" s="447">
        <v>0</v>
      </c>
    </row>
    <row r="2774" spans="1:16" s="63" customFormat="1" ht="12" x14ac:dyDescent="0.2">
      <c r="A2774" s="427" t="s">
        <v>9246</v>
      </c>
      <c r="B2774" s="423"/>
      <c r="C2774" s="423" t="s">
        <v>249</v>
      </c>
      <c r="D2774" s="423" t="s">
        <v>19053</v>
      </c>
      <c r="E2774" s="427"/>
      <c r="F2774" s="427" t="s">
        <v>9245</v>
      </c>
      <c r="G2774" s="423" t="s">
        <v>19054</v>
      </c>
      <c r="H2774" s="467" t="s">
        <v>8559</v>
      </c>
      <c r="I2774" s="427">
        <v>222</v>
      </c>
      <c r="J2774" s="423">
        <v>301</v>
      </c>
      <c r="K2774" s="423">
        <v>91</v>
      </c>
      <c r="L2774" s="447">
        <v>-0.26245847176079701</v>
      </c>
      <c r="M2774" s="427">
        <v>56</v>
      </c>
      <c r="N2774" s="423">
        <v>47</v>
      </c>
      <c r="O2774" s="423">
        <v>42</v>
      </c>
      <c r="P2774" s="447">
        <v>0.19148936170212799</v>
      </c>
    </row>
    <row r="2775" spans="1:16" s="63" customFormat="1" ht="12" x14ac:dyDescent="0.2">
      <c r="A2775" s="427" t="s">
        <v>9244</v>
      </c>
      <c r="B2775" s="423"/>
      <c r="C2775" s="423" t="s">
        <v>254</v>
      </c>
      <c r="D2775" s="423" t="s">
        <v>17056</v>
      </c>
      <c r="E2775" s="427"/>
      <c r="F2775" s="427" t="s">
        <v>9243</v>
      </c>
      <c r="G2775" s="423" t="s">
        <v>8796</v>
      </c>
      <c r="H2775" s="467" t="s">
        <v>8559</v>
      </c>
      <c r="I2775" s="427">
        <v>70</v>
      </c>
      <c r="J2775" s="423">
        <v>55</v>
      </c>
      <c r="K2775" s="423">
        <v>27</v>
      </c>
      <c r="L2775" s="447">
        <v>0.27272727272727298</v>
      </c>
      <c r="M2775" s="427">
        <v>9</v>
      </c>
      <c r="N2775" s="423">
        <v>13</v>
      </c>
      <c r="O2775" s="423">
        <v>7</v>
      </c>
      <c r="P2775" s="447">
        <v>-0.30769230769230799</v>
      </c>
    </row>
    <row r="2776" spans="1:16" s="63" customFormat="1" ht="12" x14ac:dyDescent="0.2">
      <c r="A2776" s="427" t="s">
        <v>9242</v>
      </c>
      <c r="B2776" s="423"/>
      <c r="C2776" s="423" t="s">
        <v>254</v>
      </c>
      <c r="D2776" s="423" t="s">
        <v>19055</v>
      </c>
      <c r="E2776" s="427"/>
      <c r="F2776" s="427" t="s">
        <v>9241</v>
      </c>
      <c r="G2776" s="423" t="s">
        <v>19214</v>
      </c>
      <c r="H2776" s="467" t="s">
        <v>8559</v>
      </c>
      <c r="I2776" s="427">
        <v>106</v>
      </c>
      <c r="J2776" s="423">
        <v>87</v>
      </c>
      <c r="K2776" s="423">
        <v>102</v>
      </c>
      <c r="L2776" s="447">
        <v>0.21839080459770099</v>
      </c>
      <c r="M2776" s="427">
        <v>422</v>
      </c>
      <c r="N2776" s="423">
        <v>409</v>
      </c>
      <c r="O2776" s="423">
        <v>358</v>
      </c>
      <c r="P2776" s="447">
        <v>3.1784841075794601E-2</v>
      </c>
    </row>
    <row r="2777" spans="1:16" s="63" customFormat="1" ht="12" x14ac:dyDescent="0.2">
      <c r="A2777" s="427" t="s">
        <v>9240</v>
      </c>
      <c r="B2777" s="423"/>
      <c r="C2777" s="423" t="s">
        <v>253</v>
      </c>
      <c r="D2777" s="423" t="s">
        <v>17043</v>
      </c>
      <c r="E2777" s="427"/>
      <c r="F2777" s="427" t="s">
        <v>9239</v>
      </c>
      <c r="G2777" s="423" t="s">
        <v>9068</v>
      </c>
      <c r="H2777" s="467" t="s">
        <v>8559</v>
      </c>
      <c r="I2777" s="427">
        <v>539</v>
      </c>
      <c r="J2777" s="423">
        <v>150</v>
      </c>
      <c r="K2777" s="423">
        <v>411</v>
      </c>
      <c r="L2777" s="447">
        <v>2.5933333333333302</v>
      </c>
      <c r="M2777" s="427">
        <v>43</v>
      </c>
      <c r="N2777" s="423">
        <v>19</v>
      </c>
      <c r="O2777" s="423">
        <v>16</v>
      </c>
      <c r="P2777" s="447">
        <v>1.26315789473684</v>
      </c>
    </row>
    <row r="2778" spans="1:16" s="63" customFormat="1" ht="12" x14ac:dyDescent="0.2">
      <c r="A2778" s="427" t="s">
        <v>9238</v>
      </c>
      <c r="B2778" s="423"/>
      <c r="C2778" s="423" t="s">
        <v>372</v>
      </c>
      <c r="D2778" s="423" t="s">
        <v>21421</v>
      </c>
      <c r="E2778" s="427"/>
      <c r="F2778" s="427" t="s">
        <v>9237</v>
      </c>
      <c r="G2778" s="423" t="s">
        <v>18151</v>
      </c>
      <c r="H2778" s="467" t="s">
        <v>8559</v>
      </c>
      <c r="I2778" s="427">
        <v>166</v>
      </c>
      <c r="J2778" s="423">
        <v>128</v>
      </c>
      <c r="K2778" s="423">
        <v>112</v>
      </c>
      <c r="L2778" s="447">
        <v>0.296875</v>
      </c>
      <c r="M2778" s="427">
        <v>109</v>
      </c>
      <c r="N2778" s="423">
        <v>78</v>
      </c>
      <c r="O2778" s="423">
        <v>0</v>
      </c>
      <c r="P2778" s="447">
        <v>0.39743589743589702</v>
      </c>
    </row>
    <row r="2779" spans="1:16" s="63" customFormat="1" ht="12" x14ac:dyDescent="0.2">
      <c r="A2779" s="427" t="s">
        <v>14226</v>
      </c>
      <c r="B2779" s="423"/>
      <c r="C2779" s="423" t="s">
        <v>252</v>
      </c>
      <c r="D2779" s="423" t="s">
        <v>20717</v>
      </c>
      <c r="E2779" s="427"/>
      <c r="F2779" s="427" t="s">
        <v>14225</v>
      </c>
      <c r="G2779" s="423" t="s">
        <v>18678</v>
      </c>
      <c r="H2779" s="467" t="s">
        <v>8559</v>
      </c>
      <c r="I2779" s="427">
        <v>2579</v>
      </c>
      <c r="J2779" s="423">
        <v>1154</v>
      </c>
      <c r="K2779" s="423">
        <v>1079</v>
      </c>
      <c r="L2779" s="447">
        <v>1.2348353552859599</v>
      </c>
      <c r="M2779" s="427">
        <v>909</v>
      </c>
      <c r="N2779" s="423">
        <v>558</v>
      </c>
      <c r="O2779" s="423">
        <v>337</v>
      </c>
      <c r="P2779" s="447">
        <v>0.62903225806451601</v>
      </c>
    </row>
    <row r="2780" spans="1:16" s="63" customFormat="1" ht="12" x14ac:dyDescent="0.2">
      <c r="A2780" s="427" t="s">
        <v>9236</v>
      </c>
      <c r="B2780" s="423"/>
      <c r="C2780" s="423" t="s">
        <v>252</v>
      </c>
      <c r="D2780" s="423" t="s">
        <v>19056</v>
      </c>
      <c r="E2780" s="427"/>
      <c r="F2780" s="427" t="s">
        <v>9235</v>
      </c>
      <c r="G2780" s="423" t="s">
        <v>19319</v>
      </c>
      <c r="H2780" s="467" t="s">
        <v>8559</v>
      </c>
      <c r="I2780" s="427">
        <v>0</v>
      </c>
      <c r="J2780" s="423">
        <v>0</v>
      </c>
      <c r="K2780" s="423">
        <v>1</v>
      </c>
      <c r="L2780" s="447">
        <v>0</v>
      </c>
      <c r="M2780" s="427">
        <v>52</v>
      </c>
      <c r="N2780" s="423">
        <v>49</v>
      </c>
      <c r="O2780" s="423">
        <v>40</v>
      </c>
      <c r="P2780" s="447">
        <v>6.1224489795918401E-2</v>
      </c>
    </row>
    <row r="2781" spans="1:16" s="63" customFormat="1" ht="12" x14ac:dyDescent="0.2">
      <c r="A2781" s="427" t="s">
        <v>13311</v>
      </c>
      <c r="B2781" s="423"/>
      <c r="C2781" s="423" t="s">
        <v>253</v>
      </c>
      <c r="D2781" s="423" t="s">
        <v>19057</v>
      </c>
      <c r="E2781" s="427"/>
      <c r="F2781" s="427" t="s">
        <v>13310</v>
      </c>
      <c r="G2781" s="423" t="s">
        <v>18192</v>
      </c>
      <c r="H2781" s="467" t="s">
        <v>8559</v>
      </c>
      <c r="I2781" s="427">
        <v>0</v>
      </c>
      <c r="J2781" s="423">
        <v>11</v>
      </c>
      <c r="K2781" s="423">
        <v>0</v>
      </c>
      <c r="L2781" s="447">
        <v>-1</v>
      </c>
      <c r="M2781" s="427">
        <v>34</v>
      </c>
      <c r="N2781" s="423">
        <v>37</v>
      </c>
      <c r="O2781" s="423">
        <v>33</v>
      </c>
      <c r="P2781" s="447">
        <v>-8.1081081081081002E-2</v>
      </c>
    </row>
    <row r="2782" spans="1:16" s="63" customFormat="1" ht="12" x14ac:dyDescent="0.2">
      <c r="A2782" s="427" t="s">
        <v>9234</v>
      </c>
      <c r="B2782" s="423"/>
      <c r="C2782" s="423" t="s">
        <v>253</v>
      </c>
      <c r="D2782" s="423" t="s">
        <v>17281</v>
      </c>
      <c r="E2782" s="427"/>
      <c r="F2782" s="427" t="s">
        <v>9233</v>
      </c>
      <c r="G2782" s="423" t="s">
        <v>18141</v>
      </c>
      <c r="H2782" s="467" t="s">
        <v>8559</v>
      </c>
      <c r="I2782" s="427">
        <v>0</v>
      </c>
      <c r="J2782" s="423">
        <v>11</v>
      </c>
      <c r="K2782" s="423">
        <v>0</v>
      </c>
      <c r="L2782" s="447">
        <v>-1</v>
      </c>
      <c r="M2782" s="427">
        <v>2</v>
      </c>
      <c r="N2782" s="423">
        <v>7</v>
      </c>
      <c r="O2782" s="423">
        <v>4</v>
      </c>
      <c r="P2782" s="447">
        <v>-0.71428571428571397</v>
      </c>
    </row>
    <row r="2783" spans="1:16" s="63" customFormat="1" ht="12" x14ac:dyDescent="0.2">
      <c r="A2783" s="427" t="s">
        <v>9232</v>
      </c>
      <c r="B2783" s="423" t="s">
        <v>9231</v>
      </c>
      <c r="C2783" s="423" t="s">
        <v>14925</v>
      </c>
      <c r="D2783" s="423" t="s">
        <v>20492</v>
      </c>
      <c r="E2783" s="427" t="s">
        <v>9230</v>
      </c>
      <c r="F2783" s="427"/>
      <c r="G2783" s="423" t="s">
        <v>19672</v>
      </c>
      <c r="H2783" s="467" t="s">
        <v>8559</v>
      </c>
      <c r="I2783" s="427">
        <v>1</v>
      </c>
      <c r="J2783" s="423">
        <v>3</v>
      </c>
      <c r="K2783" s="423">
        <v>3</v>
      </c>
      <c r="L2783" s="447">
        <v>-0.66666666666666696</v>
      </c>
      <c r="M2783" s="427">
        <v>211</v>
      </c>
      <c r="N2783" s="423">
        <v>206</v>
      </c>
      <c r="O2783" s="423">
        <v>179</v>
      </c>
      <c r="P2783" s="447">
        <v>2.4271844660194199E-2</v>
      </c>
    </row>
    <row r="2784" spans="1:16" s="63" customFormat="1" ht="12" x14ac:dyDescent="0.2">
      <c r="A2784" s="427" t="s">
        <v>9229</v>
      </c>
      <c r="B2784" s="423"/>
      <c r="C2784" s="423" t="s">
        <v>250</v>
      </c>
      <c r="D2784" s="423" t="s">
        <v>21986</v>
      </c>
      <c r="E2784" s="427" t="s">
        <v>9228</v>
      </c>
      <c r="F2784" s="427"/>
      <c r="G2784" s="423" t="s">
        <v>20493</v>
      </c>
      <c r="H2784" s="467" t="s">
        <v>8559</v>
      </c>
      <c r="I2784" s="427">
        <v>15</v>
      </c>
      <c r="J2784" s="423">
        <v>17</v>
      </c>
      <c r="K2784" s="423">
        <v>11</v>
      </c>
      <c r="L2784" s="447">
        <v>-0.11764705882352899</v>
      </c>
      <c r="M2784" s="427">
        <v>66</v>
      </c>
      <c r="N2784" s="423">
        <v>98</v>
      </c>
      <c r="O2784" s="423">
        <v>32</v>
      </c>
      <c r="P2784" s="447">
        <v>-0.32653061224489799</v>
      </c>
    </row>
    <row r="2785" spans="1:16" s="63" customFormat="1" ht="12" x14ac:dyDescent="0.2">
      <c r="A2785" s="427" t="s">
        <v>9227</v>
      </c>
      <c r="B2785" s="423"/>
      <c r="C2785" s="423" t="s">
        <v>371</v>
      </c>
      <c r="D2785" s="423" t="s">
        <v>20494</v>
      </c>
      <c r="E2785" s="427"/>
      <c r="F2785" s="427" t="s">
        <v>9225</v>
      </c>
      <c r="G2785" s="423" t="s">
        <v>19673</v>
      </c>
      <c r="H2785" s="467" t="s">
        <v>8559</v>
      </c>
      <c r="I2785" s="427">
        <v>109</v>
      </c>
      <c r="J2785" s="423">
        <v>59</v>
      </c>
      <c r="K2785" s="423">
        <v>43</v>
      </c>
      <c r="L2785" s="447">
        <v>0.84745762711864403</v>
      </c>
      <c r="M2785" s="427">
        <v>123</v>
      </c>
      <c r="N2785" s="423">
        <v>176</v>
      </c>
      <c r="O2785" s="423">
        <v>104</v>
      </c>
      <c r="P2785" s="447">
        <v>-0.30113636363636398</v>
      </c>
    </row>
    <row r="2786" spans="1:16" s="63" customFormat="1" ht="12" x14ac:dyDescent="0.2">
      <c r="A2786" s="427" t="s">
        <v>9224</v>
      </c>
      <c r="B2786" s="423"/>
      <c r="C2786" s="423" t="s">
        <v>250</v>
      </c>
      <c r="D2786" s="423" t="s">
        <v>17864</v>
      </c>
      <c r="E2786" s="427"/>
      <c r="F2786" s="427" t="s">
        <v>9223</v>
      </c>
      <c r="G2786" s="423" t="s">
        <v>18171</v>
      </c>
      <c r="H2786" s="467" t="s">
        <v>8559</v>
      </c>
      <c r="I2786" s="427">
        <v>0</v>
      </c>
      <c r="J2786" s="423">
        <v>5</v>
      </c>
      <c r="K2786" s="423">
        <v>11</v>
      </c>
      <c r="L2786" s="447">
        <v>-1</v>
      </c>
      <c r="M2786" s="427">
        <v>29</v>
      </c>
      <c r="N2786" s="423">
        <v>93</v>
      </c>
      <c r="O2786" s="423">
        <v>63</v>
      </c>
      <c r="P2786" s="447">
        <v>-0.68817204301075297</v>
      </c>
    </row>
    <row r="2787" spans="1:16" s="63" customFormat="1" ht="12" x14ac:dyDescent="0.2">
      <c r="A2787" s="427" t="s">
        <v>9222</v>
      </c>
      <c r="B2787" s="423"/>
      <c r="C2787" s="423" t="s">
        <v>251</v>
      </c>
      <c r="D2787" s="423" t="s">
        <v>21422</v>
      </c>
      <c r="E2787" s="427"/>
      <c r="F2787" s="427" t="s">
        <v>9221</v>
      </c>
      <c r="G2787" s="423" t="s">
        <v>21423</v>
      </c>
      <c r="H2787" s="467" t="s">
        <v>8559</v>
      </c>
      <c r="I2787" s="427">
        <v>138</v>
      </c>
      <c r="J2787" s="423">
        <v>144</v>
      </c>
      <c r="K2787" s="423">
        <v>0</v>
      </c>
      <c r="L2787" s="447">
        <v>-4.1666666666666602E-2</v>
      </c>
      <c r="M2787" s="427">
        <v>117</v>
      </c>
      <c r="N2787" s="423">
        <v>119</v>
      </c>
      <c r="O2787" s="423">
        <v>55</v>
      </c>
      <c r="P2787" s="447">
        <v>-1.6806722689075699E-2</v>
      </c>
    </row>
    <row r="2788" spans="1:16" s="63" customFormat="1" ht="12" x14ac:dyDescent="0.2">
      <c r="A2788" s="427" t="s">
        <v>9220</v>
      </c>
      <c r="B2788" s="423" t="s">
        <v>9219</v>
      </c>
      <c r="C2788" s="423" t="s">
        <v>249</v>
      </c>
      <c r="D2788" s="423" t="s">
        <v>21987</v>
      </c>
      <c r="E2788" s="427" t="s">
        <v>9218</v>
      </c>
      <c r="F2788" s="427"/>
      <c r="G2788" s="423" t="s">
        <v>18151</v>
      </c>
      <c r="H2788" s="467" t="s">
        <v>8559</v>
      </c>
      <c r="I2788" s="427">
        <v>48</v>
      </c>
      <c r="J2788" s="423">
        <v>0</v>
      </c>
      <c r="K2788" s="423">
        <v>1</v>
      </c>
      <c r="L2788" s="447">
        <v>0</v>
      </c>
      <c r="M2788" s="427">
        <v>15</v>
      </c>
      <c r="N2788" s="423">
        <v>12</v>
      </c>
      <c r="O2788" s="423">
        <v>8</v>
      </c>
      <c r="P2788" s="447">
        <v>0.25</v>
      </c>
    </row>
    <row r="2789" spans="1:16" s="63" customFormat="1" ht="12" x14ac:dyDescent="0.2">
      <c r="A2789" s="427" t="s">
        <v>13178</v>
      </c>
      <c r="B2789" s="423" t="s">
        <v>13177</v>
      </c>
      <c r="C2789" s="423" t="s">
        <v>14925</v>
      </c>
      <c r="D2789" s="423" t="s">
        <v>21988</v>
      </c>
      <c r="E2789" s="427" t="s">
        <v>13176</v>
      </c>
      <c r="F2789" s="427"/>
      <c r="G2789" s="423" t="s">
        <v>21989</v>
      </c>
      <c r="H2789" s="467" t="s">
        <v>8559</v>
      </c>
      <c r="I2789" s="427">
        <v>1744</v>
      </c>
      <c r="J2789" s="423">
        <v>396</v>
      </c>
      <c r="K2789" s="423">
        <v>825</v>
      </c>
      <c r="L2789" s="447">
        <v>3.4040404040404</v>
      </c>
      <c r="M2789" s="427">
        <v>1230</v>
      </c>
      <c r="N2789" s="423">
        <v>982</v>
      </c>
      <c r="O2789" s="423">
        <v>774</v>
      </c>
      <c r="P2789" s="447">
        <v>0.25254582484725102</v>
      </c>
    </row>
    <row r="2790" spans="1:16" s="63" customFormat="1" ht="12" x14ac:dyDescent="0.2">
      <c r="A2790" s="427" t="s">
        <v>9217</v>
      </c>
      <c r="B2790" s="423"/>
      <c r="C2790" s="423" t="s">
        <v>249</v>
      </c>
      <c r="D2790" s="423" t="s">
        <v>17043</v>
      </c>
      <c r="E2790" s="427"/>
      <c r="F2790" s="427" t="s">
        <v>18062</v>
      </c>
      <c r="G2790" s="423" t="s">
        <v>9068</v>
      </c>
      <c r="H2790" s="467"/>
      <c r="I2790" s="427">
        <v>0</v>
      </c>
      <c r="J2790" s="423">
        <v>0</v>
      </c>
      <c r="K2790" s="423">
        <v>0</v>
      </c>
      <c r="L2790" s="447">
        <v>0</v>
      </c>
      <c r="M2790" s="427">
        <v>0</v>
      </c>
      <c r="N2790" s="423">
        <v>0</v>
      </c>
      <c r="O2790" s="423">
        <v>0</v>
      </c>
      <c r="P2790" s="447">
        <v>0</v>
      </c>
    </row>
    <row r="2791" spans="1:16" s="63" customFormat="1" ht="12" x14ac:dyDescent="0.2">
      <c r="A2791" s="427" t="s">
        <v>13795</v>
      </c>
      <c r="B2791" s="423"/>
      <c r="C2791" s="423" t="s">
        <v>251</v>
      </c>
      <c r="D2791" s="423" t="s">
        <v>19052</v>
      </c>
      <c r="E2791" s="427"/>
      <c r="F2791" s="427" t="s">
        <v>13794</v>
      </c>
      <c r="G2791" s="423" t="s">
        <v>18159</v>
      </c>
      <c r="H2791" s="467" t="s">
        <v>8559</v>
      </c>
      <c r="I2791" s="427">
        <v>187</v>
      </c>
      <c r="J2791" s="423">
        <v>170</v>
      </c>
      <c r="K2791" s="423">
        <v>99</v>
      </c>
      <c r="L2791" s="447">
        <v>0.1</v>
      </c>
      <c r="M2791" s="427">
        <v>86</v>
      </c>
      <c r="N2791" s="423">
        <v>94</v>
      </c>
      <c r="O2791" s="423">
        <v>91</v>
      </c>
      <c r="P2791" s="447">
        <v>-8.5106382978723402E-2</v>
      </c>
    </row>
    <row r="2792" spans="1:16" s="63" customFormat="1" ht="12" x14ac:dyDescent="0.2">
      <c r="A2792" s="427" t="s">
        <v>9215</v>
      </c>
      <c r="B2792" s="423"/>
      <c r="C2792" s="423" t="s">
        <v>253</v>
      </c>
      <c r="D2792" s="423" t="s">
        <v>21424</v>
      </c>
      <c r="E2792" s="427"/>
      <c r="F2792" s="427" t="s">
        <v>9213</v>
      </c>
      <c r="G2792" s="423" t="s">
        <v>200</v>
      </c>
      <c r="H2792" s="467" t="s">
        <v>8396</v>
      </c>
      <c r="I2792" s="427">
        <v>0</v>
      </c>
      <c r="J2792" s="423">
        <v>0</v>
      </c>
      <c r="K2792" s="423">
        <v>0</v>
      </c>
      <c r="L2792" s="447">
        <v>0</v>
      </c>
      <c r="M2792" s="427">
        <v>0</v>
      </c>
      <c r="N2792" s="423">
        <v>5</v>
      </c>
      <c r="O2792" s="423">
        <v>2</v>
      </c>
      <c r="P2792" s="447">
        <v>-1</v>
      </c>
    </row>
    <row r="2793" spans="1:16" s="63" customFormat="1" ht="12" x14ac:dyDescent="0.2">
      <c r="A2793" s="427" t="s">
        <v>9212</v>
      </c>
      <c r="B2793" s="423"/>
      <c r="C2793" s="423" t="s">
        <v>371</v>
      </c>
      <c r="D2793" s="423" t="s">
        <v>8870</v>
      </c>
      <c r="E2793" s="427"/>
      <c r="F2793" s="427" t="s">
        <v>9211</v>
      </c>
      <c r="G2793" s="423" t="s">
        <v>205</v>
      </c>
      <c r="H2793" s="467" t="s">
        <v>8396</v>
      </c>
      <c r="I2793" s="427">
        <v>0</v>
      </c>
      <c r="J2793" s="423">
        <v>0</v>
      </c>
      <c r="K2793" s="423">
        <v>0</v>
      </c>
      <c r="L2793" s="447">
        <v>0</v>
      </c>
      <c r="M2793" s="427">
        <v>2</v>
      </c>
      <c r="N2793" s="423">
        <v>4</v>
      </c>
      <c r="O2793" s="423">
        <v>1</v>
      </c>
      <c r="P2793" s="447">
        <v>-0.5</v>
      </c>
    </row>
    <row r="2794" spans="1:16" s="63" customFormat="1" ht="12" x14ac:dyDescent="0.2">
      <c r="A2794" s="427" t="s">
        <v>9210</v>
      </c>
      <c r="B2794" s="423"/>
      <c r="C2794" s="423" t="s">
        <v>262</v>
      </c>
      <c r="D2794" s="423" t="s">
        <v>19058</v>
      </c>
      <c r="E2794" s="427"/>
      <c r="F2794" s="427" t="s">
        <v>9209</v>
      </c>
      <c r="G2794" s="423" t="s">
        <v>18373</v>
      </c>
      <c r="H2794" s="467" t="s">
        <v>8559</v>
      </c>
      <c r="I2794" s="427">
        <v>121</v>
      </c>
      <c r="J2794" s="423">
        <v>133</v>
      </c>
      <c r="K2794" s="423">
        <v>9</v>
      </c>
      <c r="L2794" s="447">
        <v>-9.0225563909774403E-2</v>
      </c>
      <c r="M2794" s="427">
        <v>373</v>
      </c>
      <c r="N2794" s="423">
        <v>457</v>
      </c>
      <c r="O2794" s="423">
        <v>131</v>
      </c>
      <c r="P2794" s="447">
        <v>-0.18380743982494499</v>
      </c>
    </row>
    <row r="2795" spans="1:16" s="63" customFormat="1" ht="12" x14ac:dyDescent="0.2">
      <c r="A2795" s="427" t="s">
        <v>17746</v>
      </c>
      <c r="B2795" s="423"/>
      <c r="C2795" s="423" t="s">
        <v>252</v>
      </c>
      <c r="D2795" s="423" t="s">
        <v>18242</v>
      </c>
      <c r="E2795" s="427"/>
      <c r="F2795" s="427" t="s">
        <v>17747</v>
      </c>
      <c r="G2795" s="423" t="s">
        <v>213</v>
      </c>
      <c r="H2795" s="467" t="s">
        <v>8559</v>
      </c>
      <c r="I2795" s="427">
        <v>0</v>
      </c>
      <c r="J2795" s="423">
        <v>0</v>
      </c>
      <c r="K2795" s="423">
        <v>0</v>
      </c>
      <c r="L2795" s="447">
        <v>0</v>
      </c>
      <c r="M2795" s="427">
        <v>0</v>
      </c>
      <c r="N2795" s="423">
        <v>0</v>
      </c>
      <c r="O2795" s="423">
        <v>0</v>
      </c>
      <c r="P2795" s="447">
        <v>0</v>
      </c>
    </row>
    <row r="2796" spans="1:16" s="63" customFormat="1" ht="12" x14ac:dyDescent="0.2">
      <c r="A2796" s="427" t="s">
        <v>9208</v>
      </c>
      <c r="B2796" s="423"/>
      <c r="C2796" s="423" t="s">
        <v>487</v>
      </c>
      <c r="D2796" s="423" t="s">
        <v>18444</v>
      </c>
      <c r="E2796" s="427"/>
      <c r="F2796" s="427" t="s">
        <v>9207</v>
      </c>
      <c r="G2796" s="423" t="s">
        <v>200</v>
      </c>
      <c r="H2796" s="467" t="s">
        <v>8559</v>
      </c>
      <c r="I2796" s="427">
        <v>3</v>
      </c>
      <c r="J2796" s="423">
        <v>6</v>
      </c>
      <c r="K2796" s="423">
        <v>2</v>
      </c>
      <c r="L2796" s="447">
        <v>-0.5</v>
      </c>
      <c r="M2796" s="427">
        <v>3</v>
      </c>
      <c r="N2796" s="423">
        <v>4</v>
      </c>
      <c r="O2796" s="423">
        <v>3</v>
      </c>
      <c r="P2796" s="447">
        <v>-0.25</v>
      </c>
    </row>
    <row r="2797" spans="1:16" s="63" customFormat="1" ht="12" x14ac:dyDescent="0.2">
      <c r="A2797" s="427" t="s">
        <v>13787</v>
      </c>
      <c r="B2797" s="423"/>
      <c r="C2797" s="423" t="s">
        <v>253</v>
      </c>
      <c r="D2797" s="423" t="s">
        <v>19059</v>
      </c>
      <c r="E2797" s="427"/>
      <c r="F2797" s="427" t="s">
        <v>13786</v>
      </c>
      <c r="G2797" s="423" t="s">
        <v>19214</v>
      </c>
      <c r="H2797" s="467" t="s">
        <v>8559</v>
      </c>
      <c r="I2797" s="427">
        <v>128</v>
      </c>
      <c r="J2797" s="423">
        <v>127</v>
      </c>
      <c r="K2797" s="423">
        <v>91</v>
      </c>
      <c r="L2797" s="447">
        <v>7.8740157480314803E-3</v>
      </c>
      <c r="M2797" s="427">
        <v>198</v>
      </c>
      <c r="N2797" s="423">
        <v>259</v>
      </c>
      <c r="O2797" s="423">
        <v>44</v>
      </c>
      <c r="P2797" s="447">
        <v>-0.235521235521235</v>
      </c>
    </row>
    <row r="2798" spans="1:16" s="63" customFormat="1" ht="12" x14ac:dyDescent="0.2">
      <c r="A2798" s="427" t="s">
        <v>9206</v>
      </c>
      <c r="B2798" s="423"/>
      <c r="C2798" s="423" t="s">
        <v>263</v>
      </c>
      <c r="D2798" s="423" t="s">
        <v>17143</v>
      </c>
      <c r="E2798" s="427"/>
      <c r="F2798" s="427" t="s">
        <v>9205</v>
      </c>
      <c r="G2798" s="423" t="s">
        <v>18141</v>
      </c>
      <c r="H2798" s="467" t="s">
        <v>8559</v>
      </c>
      <c r="I2798" s="427">
        <v>150</v>
      </c>
      <c r="J2798" s="423">
        <v>149</v>
      </c>
      <c r="K2798" s="423">
        <v>128</v>
      </c>
      <c r="L2798" s="447">
        <v>6.71140939597326E-3</v>
      </c>
      <c r="M2798" s="427">
        <v>39</v>
      </c>
      <c r="N2798" s="423">
        <v>39</v>
      </c>
      <c r="O2798" s="423">
        <v>40</v>
      </c>
      <c r="P2798" s="447">
        <v>0</v>
      </c>
    </row>
    <row r="2799" spans="1:16" s="63" customFormat="1" ht="12" x14ac:dyDescent="0.2">
      <c r="A2799" s="427" t="s">
        <v>9204</v>
      </c>
      <c r="B2799" s="423"/>
      <c r="C2799" s="423" t="s">
        <v>249</v>
      </c>
      <c r="D2799" s="423" t="s">
        <v>19060</v>
      </c>
      <c r="E2799" s="427"/>
      <c r="F2799" s="427" t="s">
        <v>9203</v>
      </c>
      <c r="G2799" s="423" t="s">
        <v>18186</v>
      </c>
      <c r="H2799" s="467" t="s">
        <v>8559</v>
      </c>
      <c r="I2799" s="427">
        <v>954</v>
      </c>
      <c r="J2799" s="423">
        <v>137</v>
      </c>
      <c r="K2799" s="423">
        <v>72</v>
      </c>
      <c r="L2799" s="447">
        <v>5.9635036496350402</v>
      </c>
      <c r="M2799" s="427">
        <v>35</v>
      </c>
      <c r="N2799" s="423">
        <v>40</v>
      </c>
      <c r="O2799" s="423">
        <v>28</v>
      </c>
      <c r="P2799" s="447">
        <v>-0.125</v>
      </c>
    </row>
    <row r="2800" spans="1:16" s="63" customFormat="1" ht="12" x14ac:dyDescent="0.2">
      <c r="A2800" s="427" t="s">
        <v>9202</v>
      </c>
      <c r="B2800" s="423"/>
      <c r="C2800" s="423" t="s">
        <v>249</v>
      </c>
      <c r="D2800" s="423" t="s">
        <v>17880</v>
      </c>
      <c r="E2800" s="427"/>
      <c r="F2800" s="427" t="s">
        <v>9201</v>
      </c>
      <c r="G2800" s="423" t="s">
        <v>8796</v>
      </c>
      <c r="H2800" s="467" t="s">
        <v>8559</v>
      </c>
      <c r="I2800" s="427">
        <v>66</v>
      </c>
      <c r="J2800" s="423">
        <v>0</v>
      </c>
      <c r="K2800" s="423">
        <v>0</v>
      </c>
      <c r="L2800" s="447">
        <v>0</v>
      </c>
      <c r="M2800" s="427">
        <v>229</v>
      </c>
      <c r="N2800" s="423">
        <v>152</v>
      </c>
      <c r="O2800" s="423">
        <v>202</v>
      </c>
      <c r="P2800" s="447">
        <v>0.50657894736842102</v>
      </c>
    </row>
    <row r="2801" spans="1:16" s="63" customFormat="1" ht="12" x14ac:dyDescent="0.2">
      <c r="A2801" s="427" t="s">
        <v>9200</v>
      </c>
      <c r="B2801" s="423"/>
      <c r="C2801" s="423" t="s">
        <v>249</v>
      </c>
      <c r="D2801" s="423" t="s">
        <v>17124</v>
      </c>
      <c r="E2801" s="427"/>
      <c r="F2801" s="427" t="s">
        <v>9199</v>
      </c>
      <c r="G2801" s="423" t="s">
        <v>8796</v>
      </c>
      <c r="H2801" s="467" t="s">
        <v>8559</v>
      </c>
      <c r="I2801" s="427">
        <v>88</v>
      </c>
      <c r="J2801" s="423">
        <v>143</v>
      </c>
      <c r="K2801" s="423">
        <v>130</v>
      </c>
      <c r="L2801" s="447">
        <v>-0.38461538461538503</v>
      </c>
      <c r="M2801" s="427">
        <v>16</v>
      </c>
      <c r="N2801" s="423">
        <v>23</v>
      </c>
      <c r="O2801" s="423">
        <v>15</v>
      </c>
      <c r="P2801" s="447">
        <v>-0.30434782608695699</v>
      </c>
    </row>
    <row r="2802" spans="1:16" s="63" customFormat="1" ht="12" x14ac:dyDescent="0.2">
      <c r="A2802" s="427" t="s">
        <v>9198</v>
      </c>
      <c r="B2802" s="423"/>
      <c r="C2802" s="423" t="s">
        <v>255</v>
      </c>
      <c r="D2802" s="423"/>
      <c r="E2802" s="427"/>
      <c r="F2802" s="427" t="s">
        <v>9197</v>
      </c>
      <c r="G2802" s="423"/>
      <c r="H2802" s="467" t="s">
        <v>8389</v>
      </c>
      <c r="I2802" s="427">
        <v>0</v>
      </c>
      <c r="J2802" s="423">
        <v>0</v>
      </c>
      <c r="K2802" s="423">
        <v>0</v>
      </c>
      <c r="L2802" s="447">
        <v>0</v>
      </c>
      <c r="M2802" s="427">
        <v>0</v>
      </c>
      <c r="N2802" s="423">
        <v>0</v>
      </c>
      <c r="O2802" s="423">
        <v>0</v>
      </c>
      <c r="P2802" s="447">
        <v>0</v>
      </c>
    </row>
    <row r="2803" spans="1:16" s="63" customFormat="1" ht="12" x14ac:dyDescent="0.2">
      <c r="A2803" s="427" t="s">
        <v>9196</v>
      </c>
      <c r="B2803" s="423"/>
      <c r="C2803" s="423" t="s">
        <v>251</v>
      </c>
      <c r="D2803" s="423" t="s">
        <v>18765</v>
      </c>
      <c r="E2803" s="427"/>
      <c r="F2803" s="427" t="s">
        <v>9195</v>
      </c>
      <c r="G2803" s="423" t="s">
        <v>17107</v>
      </c>
      <c r="H2803" s="467" t="s">
        <v>8559</v>
      </c>
      <c r="I2803" s="427">
        <v>554</v>
      </c>
      <c r="J2803" s="423">
        <v>518</v>
      </c>
      <c r="K2803" s="423">
        <v>611</v>
      </c>
      <c r="L2803" s="447">
        <v>6.9498069498069595E-2</v>
      </c>
      <c r="M2803" s="427">
        <v>545</v>
      </c>
      <c r="N2803" s="423">
        <v>476</v>
      </c>
      <c r="O2803" s="423">
        <v>432</v>
      </c>
      <c r="P2803" s="447">
        <v>0.14495798319327699</v>
      </c>
    </row>
    <row r="2804" spans="1:16" s="63" customFormat="1" ht="12" x14ac:dyDescent="0.2">
      <c r="A2804" s="427" t="s">
        <v>9194</v>
      </c>
      <c r="B2804" s="423"/>
      <c r="C2804" s="423" t="s">
        <v>255</v>
      </c>
      <c r="D2804" s="423" t="s">
        <v>21990</v>
      </c>
      <c r="E2804" s="427"/>
      <c r="F2804" s="427" t="s">
        <v>9193</v>
      </c>
      <c r="G2804" s="423" t="s">
        <v>21991</v>
      </c>
      <c r="H2804" s="467" t="s">
        <v>8559</v>
      </c>
      <c r="I2804" s="427">
        <v>212</v>
      </c>
      <c r="J2804" s="423">
        <v>130</v>
      </c>
      <c r="K2804" s="423">
        <v>146</v>
      </c>
      <c r="L2804" s="447">
        <v>0.63076923076923097</v>
      </c>
      <c r="M2804" s="427">
        <v>20</v>
      </c>
      <c r="N2804" s="423">
        <v>27</v>
      </c>
      <c r="O2804" s="423">
        <v>15</v>
      </c>
      <c r="P2804" s="447">
        <v>-0.25925925925925902</v>
      </c>
    </row>
    <row r="2805" spans="1:16" s="63" customFormat="1" ht="12" x14ac:dyDescent="0.2">
      <c r="A2805" s="427" t="s">
        <v>9192</v>
      </c>
      <c r="B2805" s="423"/>
      <c r="C2805" s="423" t="s">
        <v>371</v>
      </c>
      <c r="D2805" s="423"/>
      <c r="E2805" s="427"/>
      <c r="F2805" s="427" t="s">
        <v>9191</v>
      </c>
      <c r="G2805" s="423"/>
      <c r="H2805" s="467" t="s">
        <v>8389</v>
      </c>
      <c r="I2805" s="427">
        <v>0</v>
      </c>
      <c r="J2805" s="423">
        <v>0</v>
      </c>
      <c r="K2805" s="423">
        <v>0</v>
      </c>
      <c r="L2805" s="447">
        <v>0</v>
      </c>
      <c r="M2805" s="427">
        <v>0</v>
      </c>
      <c r="N2805" s="423">
        <v>0</v>
      </c>
      <c r="O2805" s="423">
        <v>0</v>
      </c>
      <c r="P2805" s="447">
        <v>0</v>
      </c>
    </row>
    <row r="2806" spans="1:16" s="63" customFormat="1" ht="12" x14ac:dyDescent="0.2">
      <c r="A2806" s="427" t="s">
        <v>9190</v>
      </c>
      <c r="B2806" s="423"/>
      <c r="C2806" s="423" t="s">
        <v>252</v>
      </c>
      <c r="D2806" s="423" t="s">
        <v>8741</v>
      </c>
      <c r="E2806" s="427"/>
      <c r="F2806" s="427" t="s">
        <v>9189</v>
      </c>
      <c r="G2806" s="423" t="s">
        <v>213</v>
      </c>
      <c r="H2806" s="467" t="s">
        <v>8559</v>
      </c>
      <c r="I2806" s="427">
        <v>0</v>
      </c>
      <c r="J2806" s="423">
        <v>0</v>
      </c>
      <c r="K2806" s="423">
        <v>0</v>
      </c>
      <c r="L2806" s="447">
        <v>0</v>
      </c>
      <c r="M2806" s="427">
        <v>7</v>
      </c>
      <c r="N2806" s="423">
        <v>5</v>
      </c>
      <c r="O2806" s="423">
        <v>2</v>
      </c>
      <c r="P2806" s="447">
        <v>0.4</v>
      </c>
    </row>
    <row r="2807" spans="1:16" s="63" customFormat="1" ht="12" x14ac:dyDescent="0.2">
      <c r="A2807" s="427" t="s">
        <v>9188</v>
      </c>
      <c r="B2807" s="423"/>
      <c r="C2807" s="423" t="s">
        <v>252</v>
      </c>
      <c r="D2807" s="423" t="s">
        <v>19061</v>
      </c>
      <c r="E2807" s="427"/>
      <c r="F2807" s="427" t="s">
        <v>9187</v>
      </c>
      <c r="G2807" s="423" t="s">
        <v>19464</v>
      </c>
      <c r="H2807" s="467" t="s">
        <v>8559</v>
      </c>
      <c r="I2807" s="427">
        <v>7</v>
      </c>
      <c r="J2807" s="423">
        <v>10</v>
      </c>
      <c r="K2807" s="423">
        <v>4</v>
      </c>
      <c r="L2807" s="447">
        <v>-0.3</v>
      </c>
      <c r="M2807" s="427">
        <v>23</v>
      </c>
      <c r="N2807" s="423">
        <v>19</v>
      </c>
      <c r="O2807" s="423">
        <v>30</v>
      </c>
      <c r="P2807" s="447">
        <v>0.21052631578947401</v>
      </c>
    </row>
    <row r="2808" spans="1:16" s="63" customFormat="1" ht="12" x14ac:dyDescent="0.2">
      <c r="A2808" s="427" t="s">
        <v>9186</v>
      </c>
      <c r="B2808" s="423"/>
      <c r="C2808" s="423" t="s">
        <v>250</v>
      </c>
      <c r="D2808" s="423" t="s">
        <v>19062</v>
      </c>
      <c r="E2808" s="427"/>
      <c r="F2808" s="427" t="s">
        <v>9184</v>
      </c>
      <c r="G2808" s="423" t="s">
        <v>19674</v>
      </c>
      <c r="H2808" s="467" t="s">
        <v>8559</v>
      </c>
      <c r="I2808" s="427">
        <v>30</v>
      </c>
      <c r="J2808" s="423">
        <v>24</v>
      </c>
      <c r="K2808" s="423">
        <v>15</v>
      </c>
      <c r="L2808" s="447">
        <v>0.25</v>
      </c>
      <c r="M2808" s="427">
        <v>56</v>
      </c>
      <c r="N2808" s="423">
        <v>43</v>
      </c>
      <c r="O2808" s="423">
        <v>40</v>
      </c>
      <c r="P2808" s="447">
        <v>0.30232558139534899</v>
      </c>
    </row>
    <row r="2809" spans="1:16" s="63" customFormat="1" ht="12" x14ac:dyDescent="0.2">
      <c r="A2809" s="427" t="s">
        <v>9182</v>
      </c>
      <c r="B2809" s="423"/>
      <c r="C2809" s="423" t="s">
        <v>253</v>
      </c>
      <c r="D2809" s="423" t="s">
        <v>19063</v>
      </c>
      <c r="E2809" s="427"/>
      <c r="F2809" s="427" t="s">
        <v>9181</v>
      </c>
      <c r="G2809" s="423" t="s">
        <v>17685</v>
      </c>
      <c r="H2809" s="467" t="s">
        <v>8559</v>
      </c>
      <c r="I2809" s="427">
        <v>1333</v>
      </c>
      <c r="J2809" s="423">
        <v>592</v>
      </c>
      <c r="K2809" s="423">
        <v>2314</v>
      </c>
      <c r="L2809" s="447">
        <v>1.2516891891891899</v>
      </c>
      <c r="M2809" s="427">
        <v>118</v>
      </c>
      <c r="N2809" s="423">
        <v>70</v>
      </c>
      <c r="O2809" s="423">
        <v>232</v>
      </c>
      <c r="P2809" s="447">
        <v>0.68571428571428605</v>
      </c>
    </row>
    <row r="2810" spans="1:16" s="63" customFormat="1" ht="12" x14ac:dyDescent="0.2">
      <c r="A2810" s="427" t="s">
        <v>13372</v>
      </c>
      <c r="B2810" s="423"/>
      <c r="C2810" s="423" t="s">
        <v>250</v>
      </c>
      <c r="D2810" s="423" t="s">
        <v>19064</v>
      </c>
      <c r="E2810" s="427"/>
      <c r="F2810" s="427" t="s">
        <v>13371</v>
      </c>
      <c r="G2810" s="423" t="s">
        <v>18445</v>
      </c>
      <c r="H2810" s="467" t="s">
        <v>8559</v>
      </c>
      <c r="I2810" s="427">
        <v>28</v>
      </c>
      <c r="J2810" s="423">
        <v>9</v>
      </c>
      <c r="K2810" s="423">
        <v>15</v>
      </c>
      <c r="L2810" s="447">
        <v>2.1111111111111098</v>
      </c>
      <c r="M2810" s="427">
        <v>473</v>
      </c>
      <c r="N2810" s="423">
        <v>427</v>
      </c>
      <c r="O2810" s="423">
        <v>372</v>
      </c>
      <c r="P2810" s="447">
        <v>0.10772833723653399</v>
      </c>
    </row>
    <row r="2811" spans="1:16" s="63" customFormat="1" ht="12" x14ac:dyDescent="0.2">
      <c r="A2811" s="427" t="s">
        <v>9180</v>
      </c>
      <c r="B2811" s="423"/>
      <c r="C2811" s="423" t="s">
        <v>263</v>
      </c>
      <c r="D2811" s="423" t="s">
        <v>18446</v>
      </c>
      <c r="E2811" s="427"/>
      <c r="F2811" s="427" t="s">
        <v>9179</v>
      </c>
      <c r="G2811" s="423" t="s">
        <v>18186</v>
      </c>
      <c r="H2811" s="467" t="s">
        <v>8559</v>
      </c>
      <c r="I2811" s="427">
        <v>21</v>
      </c>
      <c r="J2811" s="423">
        <v>67</v>
      </c>
      <c r="K2811" s="423">
        <v>60</v>
      </c>
      <c r="L2811" s="447">
        <v>-0.68656716417910502</v>
      </c>
      <c r="M2811" s="427">
        <v>33</v>
      </c>
      <c r="N2811" s="423">
        <v>68</v>
      </c>
      <c r="O2811" s="423">
        <v>40</v>
      </c>
      <c r="P2811" s="447">
        <v>-0.51470588235294101</v>
      </c>
    </row>
    <row r="2812" spans="1:16" s="63" customFormat="1" ht="12" x14ac:dyDescent="0.2">
      <c r="A2812" s="427" t="s">
        <v>9178</v>
      </c>
      <c r="B2812" s="423"/>
      <c r="C2812" s="423" t="s">
        <v>253</v>
      </c>
      <c r="D2812" s="423"/>
      <c r="E2812" s="427"/>
      <c r="F2812" s="427" t="s">
        <v>9177</v>
      </c>
      <c r="G2812" s="423"/>
      <c r="H2812" s="467" t="s">
        <v>8559</v>
      </c>
      <c r="I2812" s="427">
        <v>0</v>
      </c>
      <c r="J2812" s="423">
        <v>0</v>
      </c>
      <c r="K2812" s="423">
        <v>0</v>
      </c>
      <c r="L2812" s="447">
        <v>0</v>
      </c>
      <c r="M2812" s="427">
        <v>0</v>
      </c>
      <c r="N2812" s="423">
        <v>0</v>
      </c>
      <c r="O2812" s="423">
        <v>0</v>
      </c>
      <c r="P2812" s="447">
        <v>0</v>
      </c>
    </row>
    <row r="2813" spans="1:16" s="63" customFormat="1" ht="12" x14ac:dyDescent="0.2">
      <c r="A2813" s="427" t="s">
        <v>9176</v>
      </c>
      <c r="B2813" s="423"/>
      <c r="C2813" s="423" t="s">
        <v>258</v>
      </c>
      <c r="D2813" s="423" t="s">
        <v>18340</v>
      </c>
      <c r="E2813" s="427"/>
      <c r="F2813" s="427" t="s">
        <v>9175</v>
      </c>
      <c r="G2813" s="423" t="s">
        <v>18341</v>
      </c>
      <c r="H2813" s="467" t="s">
        <v>8559</v>
      </c>
      <c r="I2813" s="427">
        <v>67</v>
      </c>
      <c r="J2813" s="423">
        <v>65</v>
      </c>
      <c r="K2813" s="423">
        <v>0</v>
      </c>
      <c r="L2813" s="447">
        <v>3.0769230769230702E-2</v>
      </c>
      <c r="M2813" s="427">
        <v>19</v>
      </c>
      <c r="N2813" s="423">
        <v>29</v>
      </c>
      <c r="O2813" s="423">
        <v>18</v>
      </c>
      <c r="P2813" s="447">
        <v>-0.34482758620689702</v>
      </c>
    </row>
    <row r="2814" spans="1:16" s="63" customFormat="1" ht="12" x14ac:dyDescent="0.2">
      <c r="A2814" s="427" t="s">
        <v>9174</v>
      </c>
      <c r="B2814" s="423"/>
      <c r="C2814" s="423" t="s">
        <v>258</v>
      </c>
      <c r="D2814" s="423"/>
      <c r="E2814" s="427"/>
      <c r="F2814" s="427" t="s">
        <v>9173</v>
      </c>
      <c r="G2814" s="423"/>
      <c r="H2814" s="467" t="s">
        <v>8389</v>
      </c>
      <c r="I2814" s="427">
        <v>0</v>
      </c>
      <c r="J2814" s="423">
        <v>0</v>
      </c>
      <c r="K2814" s="423">
        <v>0</v>
      </c>
      <c r="L2814" s="447">
        <v>0</v>
      </c>
      <c r="M2814" s="427">
        <v>0</v>
      </c>
      <c r="N2814" s="423">
        <v>0</v>
      </c>
      <c r="O2814" s="423">
        <v>0</v>
      </c>
      <c r="P2814" s="447">
        <v>0</v>
      </c>
    </row>
    <row r="2815" spans="1:16" s="63" customFormat="1" ht="12" x14ac:dyDescent="0.2">
      <c r="A2815" s="427" t="s">
        <v>9172</v>
      </c>
      <c r="B2815" s="423"/>
      <c r="C2815" s="423" t="s">
        <v>371</v>
      </c>
      <c r="D2815" s="423" t="s">
        <v>8812</v>
      </c>
      <c r="E2815" s="427"/>
      <c r="F2815" s="427" t="s">
        <v>9171</v>
      </c>
      <c r="G2815" s="423" t="s">
        <v>201</v>
      </c>
      <c r="H2815" s="467" t="s">
        <v>8559</v>
      </c>
      <c r="I2815" s="427">
        <v>0</v>
      </c>
      <c r="J2815" s="423">
        <v>0</v>
      </c>
      <c r="K2815" s="423">
        <v>0</v>
      </c>
      <c r="L2815" s="447">
        <v>0</v>
      </c>
      <c r="M2815" s="427">
        <v>9</v>
      </c>
      <c r="N2815" s="423">
        <v>9</v>
      </c>
      <c r="O2815" s="423">
        <v>7</v>
      </c>
      <c r="P2815" s="447">
        <v>0</v>
      </c>
    </row>
    <row r="2816" spans="1:16" s="63" customFormat="1" ht="12" x14ac:dyDescent="0.2">
      <c r="A2816" s="427" t="s">
        <v>18063</v>
      </c>
      <c r="B2816" s="423"/>
      <c r="C2816" s="423" t="s">
        <v>253</v>
      </c>
      <c r="D2816" s="423"/>
      <c r="E2816" s="427"/>
      <c r="F2816" s="427" t="s">
        <v>18064</v>
      </c>
      <c r="G2816" s="423"/>
      <c r="H2816" s="467"/>
      <c r="I2816" s="427">
        <v>0</v>
      </c>
      <c r="J2816" s="423">
        <v>0</v>
      </c>
      <c r="K2816" s="423">
        <v>0</v>
      </c>
      <c r="L2816" s="447">
        <v>0</v>
      </c>
      <c r="M2816" s="427">
        <v>0</v>
      </c>
      <c r="N2816" s="423">
        <v>0</v>
      </c>
      <c r="O2816" s="423">
        <v>0</v>
      </c>
      <c r="P2816" s="447">
        <v>0</v>
      </c>
    </row>
    <row r="2817" spans="1:16" s="63" customFormat="1" ht="12" x14ac:dyDescent="0.2">
      <c r="A2817" s="427" t="s">
        <v>9170</v>
      </c>
      <c r="B2817" s="423"/>
      <c r="C2817" s="423" t="s">
        <v>371</v>
      </c>
      <c r="D2817" s="423" t="s">
        <v>20718</v>
      </c>
      <c r="E2817" s="427"/>
      <c r="F2817" s="427" t="s">
        <v>9169</v>
      </c>
      <c r="G2817" s="423" t="s">
        <v>19267</v>
      </c>
      <c r="H2817" s="467" t="s">
        <v>8559</v>
      </c>
      <c r="I2817" s="427">
        <v>627</v>
      </c>
      <c r="J2817" s="423">
        <v>690</v>
      </c>
      <c r="K2817" s="423">
        <v>669</v>
      </c>
      <c r="L2817" s="447">
        <v>-9.1304347826086998E-2</v>
      </c>
      <c r="M2817" s="427">
        <v>28</v>
      </c>
      <c r="N2817" s="423">
        <v>31</v>
      </c>
      <c r="O2817" s="423">
        <v>19</v>
      </c>
      <c r="P2817" s="447">
        <v>-9.6774193548387094E-2</v>
      </c>
    </row>
    <row r="2818" spans="1:16" s="63" customFormat="1" ht="12" x14ac:dyDescent="0.2">
      <c r="A2818" s="427" t="s">
        <v>18065</v>
      </c>
      <c r="B2818" s="423"/>
      <c r="C2818" s="423" t="s">
        <v>251</v>
      </c>
      <c r="D2818" s="423"/>
      <c r="E2818" s="427"/>
      <c r="F2818" s="427" t="s">
        <v>18066</v>
      </c>
      <c r="G2818" s="423"/>
      <c r="H2818" s="467"/>
      <c r="I2818" s="427">
        <v>0</v>
      </c>
      <c r="J2818" s="423">
        <v>0</v>
      </c>
      <c r="K2818" s="423">
        <v>0</v>
      </c>
      <c r="L2818" s="447">
        <v>0</v>
      </c>
      <c r="M2818" s="427">
        <v>0</v>
      </c>
      <c r="N2818" s="423">
        <v>0</v>
      </c>
      <c r="O2818" s="423">
        <v>0</v>
      </c>
      <c r="P2818" s="447">
        <v>0</v>
      </c>
    </row>
    <row r="2819" spans="1:16" s="63" customFormat="1" ht="12" x14ac:dyDescent="0.2">
      <c r="A2819" s="427" t="s">
        <v>18067</v>
      </c>
      <c r="B2819" s="423"/>
      <c r="C2819" s="423" t="s">
        <v>258</v>
      </c>
      <c r="D2819" s="423" t="s">
        <v>21425</v>
      </c>
      <c r="E2819" s="427"/>
      <c r="F2819" s="427" t="s">
        <v>18068</v>
      </c>
      <c r="G2819" s="423" t="s">
        <v>21426</v>
      </c>
      <c r="H2819" s="467"/>
      <c r="I2819" s="427">
        <v>0</v>
      </c>
      <c r="J2819" s="423">
        <v>0</v>
      </c>
      <c r="K2819" s="423">
        <v>0</v>
      </c>
      <c r="L2819" s="447">
        <v>0</v>
      </c>
      <c r="M2819" s="427">
        <v>3</v>
      </c>
      <c r="N2819" s="423">
        <v>6</v>
      </c>
      <c r="O2819" s="423">
        <v>0</v>
      </c>
      <c r="P2819" s="447">
        <v>-0.5</v>
      </c>
    </row>
    <row r="2820" spans="1:16" s="63" customFormat="1" ht="12" x14ac:dyDescent="0.2">
      <c r="A2820" s="427" t="s">
        <v>9168</v>
      </c>
      <c r="B2820" s="423"/>
      <c r="C2820" s="423" t="s">
        <v>251</v>
      </c>
      <c r="D2820" s="423"/>
      <c r="E2820" s="427"/>
      <c r="F2820" s="427" t="s">
        <v>9167</v>
      </c>
      <c r="G2820" s="423"/>
      <c r="H2820" s="467" t="s">
        <v>8389</v>
      </c>
      <c r="I2820" s="427">
        <v>0</v>
      </c>
      <c r="J2820" s="423">
        <v>0</v>
      </c>
      <c r="K2820" s="423">
        <v>0</v>
      </c>
      <c r="L2820" s="447">
        <v>0</v>
      </c>
      <c r="M2820" s="427">
        <v>0</v>
      </c>
      <c r="N2820" s="423">
        <v>0</v>
      </c>
      <c r="O2820" s="423">
        <v>0</v>
      </c>
      <c r="P2820" s="447">
        <v>0</v>
      </c>
    </row>
    <row r="2821" spans="1:16" s="63" customFormat="1" ht="12" x14ac:dyDescent="0.2">
      <c r="A2821" s="427" t="s">
        <v>9166</v>
      </c>
      <c r="B2821" s="423"/>
      <c r="C2821" s="423" t="s">
        <v>249</v>
      </c>
      <c r="D2821" s="423" t="s">
        <v>19065</v>
      </c>
      <c r="E2821" s="427"/>
      <c r="F2821" s="427" t="s">
        <v>9165</v>
      </c>
      <c r="G2821" s="423" t="s">
        <v>8796</v>
      </c>
      <c r="H2821" s="467" t="s">
        <v>8559</v>
      </c>
      <c r="I2821" s="427">
        <v>0</v>
      </c>
      <c r="J2821" s="423">
        <v>0</v>
      </c>
      <c r="K2821" s="423">
        <v>0</v>
      </c>
      <c r="L2821" s="447">
        <v>0</v>
      </c>
      <c r="M2821" s="427">
        <v>4</v>
      </c>
      <c r="N2821" s="423">
        <v>8</v>
      </c>
      <c r="O2821" s="423">
        <v>4</v>
      </c>
      <c r="P2821" s="447">
        <v>-0.5</v>
      </c>
    </row>
    <row r="2822" spans="1:16" s="63" customFormat="1" ht="12" x14ac:dyDescent="0.2">
      <c r="A2822" s="427" t="s">
        <v>9164</v>
      </c>
      <c r="B2822" s="423"/>
      <c r="C2822" s="423" t="s">
        <v>249</v>
      </c>
      <c r="D2822" s="423" t="s">
        <v>19066</v>
      </c>
      <c r="E2822" s="427"/>
      <c r="F2822" s="427" t="s">
        <v>9163</v>
      </c>
      <c r="G2822" s="423" t="s">
        <v>18141</v>
      </c>
      <c r="H2822" s="467" t="s">
        <v>8559</v>
      </c>
      <c r="I2822" s="427">
        <v>102</v>
      </c>
      <c r="J2822" s="423">
        <v>67</v>
      </c>
      <c r="K2822" s="423">
        <v>99</v>
      </c>
      <c r="L2822" s="447">
        <v>0.52238805970149305</v>
      </c>
      <c r="M2822" s="427">
        <v>8</v>
      </c>
      <c r="N2822" s="423">
        <v>5</v>
      </c>
      <c r="O2822" s="423">
        <v>3</v>
      </c>
      <c r="P2822" s="447">
        <v>0.6</v>
      </c>
    </row>
    <row r="2823" spans="1:16" s="63" customFormat="1" ht="12" x14ac:dyDescent="0.2">
      <c r="A2823" s="427" t="s">
        <v>9162</v>
      </c>
      <c r="B2823" s="423"/>
      <c r="C2823" s="423" t="s">
        <v>252</v>
      </c>
      <c r="D2823" s="423" t="s">
        <v>8741</v>
      </c>
      <c r="E2823" s="427"/>
      <c r="F2823" s="427" t="s">
        <v>9161</v>
      </c>
      <c r="G2823" s="423" t="s">
        <v>213</v>
      </c>
      <c r="H2823" s="467" t="s">
        <v>8559</v>
      </c>
      <c r="I2823" s="427">
        <v>146</v>
      </c>
      <c r="J2823" s="423">
        <v>139</v>
      </c>
      <c r="K2823" s="423">
        <v>117</v>
      </c>
      <c r="L2823" s="447">
        <v>5.0359712230215702E-2</v>
      </c>
      <c r="M2823" s="427">
        <v>161</v>
      </c>
      <c r="N2823" s="423">
        <v>120</v>
      </c>
      <c r="O2823" s="423">
        <v>74</v>
      </c>
      <c r="P2823" s="447">
        <v>0.34166666666666701</v>
      </c>
    </row>
    <row r="2824" spans="1:16" s="63" customFormat="1" ht="12" x14ac:dyDescent="0.2">
      <c r="A2824" s="427" t="s">
        <v>9160</v>
      </c>
      <c r="B2824" s="423"/>
      <c r="C2824" s="423" t="s">
        <v>371</v>
      </c>
      <c r="D2824" s="423" t="s">
        <v>11048</v>
      </c>
      <c r="E2824" s="427"/>
      <c r="F2824" s="427" t="s">
        <v>9159</v>
      </c>
      <c r="G2824" s="423" t="s">
        <v>18141</v>
      </c>
      <c r="H2824" s="467" t="s">
        <v>8559</v>
      </c>
      <c r="I2824" s="427">
        <v>70</v>
      </c>
      <c r="J2824" s="423">
        <v>67</v>
      </c>
      <c r="K2824" s="423">
        <v>75</v>
      </c>
      <c r="L2824" s="447">
        <v>4.4776119402985003E-2</v>
      </c>
      <c r="M2824" s="427">
        <v>82</v>
      </c>
      <c r="N2824" s="423">
        <v>98</v>
      </c>
      <c r="O2824" s="423">
        <v>54</v>
      </c>
      <c r="P2824" s="447">
        <v>-0.16326530612244899</v>
      </c>
    </row>
    <row r="2825" spans="1:16" s="63" customFormat="1" ht="12" x14ac:dyDescent="0.2">
      <c r="A2825" s="427" t="s">
        <v>9158</v>
      </c>
      <c r="B2825" s="423"/>
      <c r="C2825" s="423" t="s">
        <v>371</v>
      </c>
      <c r="D2825" s="423" t="s">
        <v>20277</v>
      </c>
      <c r="E2825" s="427"/>
      <c r="F2825" s="427" t="s">
        <v>9157</v>
      </c>
      <c r="G2825" s="423" t="s">
        <v>17062</v>
      </c>
      <c r="H2825" s="467" t="s">
        <v>8559</v>
      </c>
      <c r="I2825" s="427">
        <v>3</v>
      </c>
      <c r="J2825" s="423">
        <v>4</v>
      </c>
      <c r="K2825" s="423">
        <v>5</v>
      </c>
      <c r="L2825" s="447">
        <v>-0.25</v>
      </c>
      <c r="M2825" s="427">
        <v>372</v>
      </c>
      <c r="N2825" s="423">
        <v>213</v>
      </c>
      <c r="O2825" s="423">
        <v>264</v>
      </c>
      <c r="P2825" s="447">
        <v>0.74647887323943696</v>
      </c>
    </row>
    <row r="2826" spans="1:16" s="63" customFormat="1" ht="12" x14ac:dyDescent="0.2">
      <c r="A2826" s="427" t="s">
        <v>9156</v>
      </c>
      <c r="B2826" s="423"/>
      <c r="C2826" s="423" t="s">
        <v>14925</v>
      </c>
      <c r="D2826" s="423" t="s">
        <v>17748</v>
      </c>
      <c r="E2826" s="427"/>
      <c r="F2826" s="427" t="s">
        <v>9155</v>
      </c>
      <c r="G2826" s="423" t="s">
        <v>18171</v>
      </c>
      <c r="H2826" s="467" t="s">
        <v>8559</v>
      </c>
      <c r="I2826" s="427">
        <v>40</v>
      </c>
      <c r="J2826" s="423">
        <v>33</v>
      </c>
      <c r="K2826" s="423">
        <v>0</v>
      </c>
      <c r="L2826" s="447">
        <v>0.21212121212121199</v>
      </c>
      <c r="M2826" s="427">
        <v>94</v>
      </c>
      <c r="N2826" s="423">
        <v>92</v>
      </c>
      <c r="O2826" s="423">
        <v>63</v>
      </c>
      <c r="P2826" s="447">
        <v>2.1739130434782698E-2</v>
      </c>
    </row>
    <row r="2827" spans="1:16" s="63" customFormat="1" ht="12" x14ac:dyDescent="0.2">
      <c r="A2827" s="427" t="s">
        <v>9154</v>
      </c>
      <c r="B2827" s="423"/>
      <c r="C2827" s="423" t="s">
        <v>14925</v>
      </c>
      <c r="D2827" s="423"/>
      <c r="E2827" s="427"/>
      <c r="F2827" s="427" t="s">
        <v>9153</v>
      </c>
      <c r="G2827" s="423"/>
      <c r="H2827" s="467" t="s">
        <v>8389</v>
      </c>
      <c r="I2827" s="427">
        <v>0</v>
      </c>
      <c r="J2827" s="423">
        <v>0</v>
      </c>
      <c r="K2827" s="423">
        <v>0</v>
      </c>
      <c r="L2827" s="447">
        <v>0</v>
      </c>
      <c r="M2827" s="427">
        <v>0</v>
      </c>
      <c r="N2827" s="423">
        <v>0</v>
      </c>
      <c r="O2827" s="423">
        <v>0</v>
      </c>
      <c r="P2827" s="447">
        <v>0</v>
      </c>
    </row>
    <row r="2828" spans="1:16" s="63" customFormat="1" ht="12" x14ac:dyDescent="0.2">
      <c r="A2828" s="427" t="s">
        <v>9152</v>
      </c>
      <c r="B2828" s="423"/>
      <c r="C2828" s="423" t="s">
        <v>249</v>
      </c>
      <c r="D2828" s="423" t="s">
        <v>19067</v>
      </c>
      <c r="E2828" s="427"/>
      <c r="F2828" s="427" t="s">
        <v>9151</v>
      </c>
      <c r="G2828" s="423" t="s">
        <v>19675</v>
      </c>
      <c r="H2828" s="467" t="s">
        <v>8559</v>
      </c>
      <c r="I2828" s="427">
        <v>148</v>
      </c>
      <c r="J2828" s="423">
        <v>121</v>
      </c>
      <c r="K2828" s="423">
        <v>71</v>
      </c>
      <c r="L2828" s="447">
        <v>0.22314049586776899</v>
      </c>
      <c r="M2828" s="427">
        <v>96</v>
      </c>
      <c r="N2828" s="423">
        <v>64</v>
      </c>
      <c r="O2828" s="423">
        <v>45</v>
      </c>
      <c r="P2828" s="447">
        <v>0.5</v>
      </c>
    </row>
    <row r="2829" spans="1:16" s="63" customFormat="1" ht="12" x14ac:dyDescent="0.2">
      <c r="A2829" s="427" t="s">
        <v>9150</v>
      </c>
      <c r="B2829" s="423"/>
      <c r="C2829" s="423" t="s">
        <v>14925</v>
      </c>
      <c r="D2829" s="423" t="s">
        <v>21992</v>
      </c>
      <c r="E2829" s="427"/>
      <c r="F2829" s="427" t="s">
        <v>9149</v>
      </c>
      <c r="G2829" s="423" t="s">
        <v>18702</v>
      </c>
      <c r="H2829" s="467" t="s">
        <v>8559</v>
      </c>
      <c r="I2829" s="427">
        <v>202</v>
      </c>
      <c r="J2829" s="423">
        <v>137</v>
      </c>
      <c r="K2829" s="423">
        <v>197</v>
      </c>
      <c r="L2829" s="447">
        <v>0.47445255474452602</v>
      </c>
      <c r="M2829" s="427">
        <v>13</v>
      </c>
      <c r="N2829" s="423">
        <v>11</v>
      </c>
      <c r="O2829" s="423">
        <v>6</v>
      </c>
      <c r="P2829" s="447">
        <v>0.18181818181818199</v>
      </c>
    </row>
    <row r="2830" spans="1:16" s="63" customFormat="1" ht="12" x14ac:dyDescent="0.2">
      <c r="A2830" s="427" t="s">
        <v>13980</v>
      </c>
      <c r="B2830" s="423"/>
      <c r="C2830" s="423" t="s">
        <v>14925</v>
      </c>
      <c r="D2830" s="423" t="s">
        <v>19068</v>
      </c>
      <c r="E2830" s="427"/>
      <c r="F2830" s="427" t="s">
        <v>13979</v>
      </c>
      <c r="G2830" s="423" t="s">
        <v>18207</v>
      </c>
      <c r="H2830" s="467" t="s">
        <v>8559</v>
      </c>
      <c r="I2830" s="427">
        <v>17</v>
      </c>
      <c r="J2830" s="423">
        <v>14</v>
      </c>
      <c r="K2830" s="423">
        <v>27</v>
      </c>
      <c r="L2830" s="447">
        <v>0.214285714285714</v>
      </c>
      <c r="M2830" s="427">
        <v>185</v>
      </c>
      <c r="N2830" s="423">
        <v>183</v>
      </c>
      <c r="O2830" s="423">
        <v>115</v>
      </c>
      <c r="P2830" s="447">
        <v>1.0928961748633901E-2</v>
      </c>
    </row>
    <row r="2831" spans="1:16" s="63" customFormat="1" ht="12" x14ac:dyDescent="0.2">
      <c r="A2831" s="427" t="s">
        <v>9148</v>
      </c>
      <c r="B2831" s="423"/>
      <c r="C2831" s="423" t="s">
        <v>253</v>
      </c>
      <c r="D2831" s="423" t="s">
        <v>19069</v>
      </c>
      <c r="E2831" s="427"/>
      <c r="F2831" s="427" t="s">
        <v>9147</v>
      </c>
      <c r="G2831" s="423" t="s">
        <v>19196</v>
      </c>
      <c r="H2831" s="467" t="s">
        <v>8559</v>
      </c>
      <c r="I2831" s="427">
        <v>1</v>
      </c>
      <c r="J2831" s="423">
        <v>1</v>
      </c>
      <c r="K2831" s="423">
        <v>0</v>
      </c>
      <c r="L2831" s="447">
        <v>0</v>
      </c>
      <c r="M2831" s="427">
        <v>167</v>
      </c>
      <c r="N2831" s="423">
        <v>154</v>
      </c>
      <c r="O2831" s="423">
        <v>129</v>
      </c>
      <c r="P2831" s="447">
        <v>8.4415584415584499E-2</v>
      </c>
    </row>
    <row r="2832" spans="1:16" s="63" customFormat="1" ht="12" x14ac:dyDescent="0.2">
      <c r="A2832" s="427" t="s">
        <v>9146</v>
      </c>
      <c r="B2832" s="423"/>
      <c r="C2832" s="423" t="s">
        <v>252</v>
      </c>
      <c r="D2832" s="423" t="s">
        <v>19070</v>
      </c>
      <c r="E2832" s="427"/>
      <c r="F2832" s="427" t="s">
        <v>9145</v>
      </c>
      <c r="G2832" s="423" t="s">
        <v>18160</v>
      </c>
      <c r="H2832" s="467" t="s">
        <v>8559</v>
      </c>
      <c r="I2832" s="427">
        <v>56</v>
      </c>
      <c r="J2832" s="423">
        <v>41</v>
      </c>
      <c r="K2832" s="423">
        <v>54</v>
      </c>
      <c r="L2832" s="447">
        <v>0.36585365853658502</v>
      </c>
      <c r="M2832" s="427">
        <v>42</v>
      </c>
      <c r="N2832" s="423">
        <v>48</v>
      </c>
      <c r="O2832" s="423">
        <v>23</v>
      </c>
      <c r="P2832" s="447">
        <v>-0.125</v>
      </c>
    </row>
    <row r="2833" spans="1:16" s="63" customFormat="1" ht="12" x14ac:dyDescent="0.2">
      <c r="A2833" s="427" t="s">
        <v>9144</v>
      </c>
      <c r="B2833" s="423"/>
      <c r="C2833" s="423" t="s">
        <v>249</v>
      </c>
      <c r="D2833" s="423" t="s">
        <v>21427</v>
      </c>
      <c r="E2833" s="427"/>
      <c r="F2833" s="427" t="s">
        <v>9143</v>
      </c>
      <c r="G2833" s="423" t="s">
        <v>21428</v>
      </c>
      <c r="H2833" s="467" t="s">
        <v>8559</v>
      </c>
      <c r="I2833" s="427">
        <v>189</v>
      </c>
      <c r="J2833" s="423">
        <v>164</v>
      </c>
      <c r="K2833" s="423">
        <v>117</v>
      </c>
      <c r="L2833" s="447">
        <v>0.15243902439024401</v>
      </c>
      <c r="M2833" s="427">
        <v>49</v>
      </c>
      <c r="N2833" s="423">
        <v>22</v>
      </c>
      <c r="O2833" s="423">
        <v>21</v>
      </c>
      <c r="P2833" s="447">
        <v>1.22727272727273</v>
      </c>
    </row>
    <row r="2834" spans="1:16" s="63" customFormat="1" ht="12" x14ac:dyDescent="0.2">
      <c r="A2834" s="427" t="s">
        <v>9142</v>
      </c>
      <c r="B2834" s="423"/>
      <c r="C2834" s="423" t="s">
        <v>254</v>
      </c>
      <c r="D2834" s="423" t="s">
        <v>20719</v>
      </c>
      <c r="E2834" s="427"/>
      <c r="F2834" s="427" t="s">
        <v>9141</v>
      </c>
      <c r="G2834" s="423" t="s">
        <v>19726</v>
      </c>
      <c r="H2834" s="467" t="s">
        <v>8559</v>
      </c>
      <c r="I2834" s="427">
        <v>1</v>
      </c>
      <c r="J2834" s="423">
        <v>53</v>
      </c>
      <c r="K2834" s="423">
        <v>38</v>
      </c>
      <c r="L2834" s="447">
        <v>-0.98113207547169801</v>
      </c>
      <c r="M2834" s="427">
        <v>36</v>
      </c>
      <c r="N2834" s="423">
        <v>33</v>
      </c>
      <c r="O2834" s="423">
        <v>16</v>
      </c>
      <c r="P2834" s="447">
        <v>9.0909090909090801E-2</v>
      </c>
    </row>
    <row r="2835" spans="1:16" s="63" customFormat="1" ht="12" x14ac:dyDescent="0.2">
      <c r="A2835" s="427" t="s">
        <v>9140</v>
      </c>
      <c r="B2835" s="423"/>
      <c r="C2835" s="423" t="s">
        <v>251</v>
      </c>
      <c r="D2835" s="423" t="s">
        <v>17675</v>
      </c>
      <c r="E2835" s="427"/>
      <c r="F2835" s="427" t="s">
        <v>9139</v>
      </c>
      <c r="G2835" s="423" t="s">
        <v>19676</v>
      </c>
      <c r="H2835" s="467" t="s">
        <v>8559</v>
      </c>
      <c r="I2835" s="427">
        <v>127</v>
      </c>
      <c r="J2835" s="423">
        <v>101</v>
      </c>
      <c r="K2835" s="423">
        <v>133</v>
      </c>
      <c r="L2835" s="447">
        <v>0.25742574257425699</v>
      </c>
      <c r="M2835" s="427">
        <v>73</v>
      </c>
      <c r="N2835" s="423">
        <v>76</v>
      </c>
      <c r="O2835" s="423">
        <v>49</v>
      </c>
      <c r="P2835" s="447">
        <v>-3.94736842105263E-2</v>
      </c>
    </row>
    <row r="2836" spans="1:16" s="63" customFormat="1" ht="12" x14ac:dyDescent="0.2">
      <c r="A2836" s="427" t="s">
        <v>9138</v>
      </c>
      <c r="B2836" s="423"/>
      <c r="C2836" s="423" t="s">
        <v>251</v>
      </c>
      <c r="D2836" s="423" t="s">
        <v>19072</v>
      </c>
      <c r="E2836" s="427"/>
      <c r="F2836" s="427" t="s">
        <v>9137</v>
      </c>
      <c r="G2836" s="423" t="s">
        <v>19073</v>
      </c>
      <c r="H2836" s="467" t="s">
        <v>8559</v>
      </c>
      <c r="I2836" s="427">
        <v>391</v>
      </c>
      <c r="J2836" s="423">
        <v>454</v>
      </c>
      <c r="K2836" s="423">
        <v>381</v>
      </c>
      <c r="L2836" s="447">
        <v>-0.13876651982378899</v>
      </c>
      <c r="M2836" s="427">
        <v>105</v>
      </c>
      <c r="N2836" s="423">
        <v>115</v>
      </c>
      <c r="O2836" s="423">
        <v>83</v>
      </c>
      <c r="P2836" s="447">
        <v>-8.6956521739130502E-2</v>
      </c>
    </row>
    <row r="2837" spans="1:16" s="63" customFormat="1" ht="12" x14ac:dyDescent="0.2">
      <c r="A2837" s="427" t="s">
        <v>9136</v>
      </c>
      <c r="B2837" s="423"/>
      <c r="C2837" s="423" t="s">
        <v>14925</v>
      </c>
      <c r="D2837" s="423" t="s">
        <v>21429</v>
      </c>
      <c r="E2837" s="427"/>
      <c r="F2837" s="427" t="s">
        <v>9135</v>
      </c>
      <c r="G2837" s="423" t="s">
        <v>20495</v>
      </c>
      <c r="H2837" s="467" t="s">
        <v>8559</v>
      </c>
      <c r="I2837" s="427">
        <v>30</v>
      </c>
      <c r="J2837" s="423">
        <v>26</v>
      </c>
      <c r="K2837" s="423">
        <v>27</v>
      </c>
      <c r="L2837" s="447">
        <v>0.15384615384615399</v>
      </c>
      <c r="M2837" s="427">
        <v>19</v>
      </c>
      <c r="N2837" s="423">
        <v>17</v>
      </c>
      <c r="O2837" s="423">
        <v>13</v>
      </c>
      <c r="P2837" s="447">
        <v>0.11764705882352899</v>
      </c>
    </row>
    <row r="2838" spans="1:16" s="63" customFormat="1" ht="12" x14ac:dyDescent="0.2">
      <c r="A2838" s="427" t="s">
        <v>9134</v>
      </c>
      <c r="B2838" s="423"/>
      <c r="C2838" s="423" t="s">
        <v>258</v>
      </c>
      <c r="D2838" s="423" t="s">
        <v>21430</v>
      </c>
      <c r="E2838" s="427"/>
      <c r="F2838" s="427" t="s">
        <v>9133</v>
      </c>
      <c r="G2838" s="423" t="s">
        <v>18817</v>
      </c>
      <c r="H2838" s="467" t="s">
        <v>8559</v>
      </c>
      <c r="I2838" s="427">
        <v>235</v>
      </c>
      <c r="J2838" s="423">
        <v>154</v>
      </c>
      <c r="K2838" s="423">
        <v>114</v>
      </c>
      <c r="L2838" s="447">
        <v>0.52597402597402598</v>
      </c>
      <c r="M2838" s="427">
        <v>173</v>
      </c>
      <c r="N2838" s="423">
        <v>159</v>
      </c>
      <c r="O2838" s="423">
        <v>149</v>
      </c>
      <c r="P2838" s="447">
        <v>8.8050314465408799E-2</v>
      </c>
    </row>
    <row r="2839" spans="1:16" s="63" customFormat="1" ht="12" x14ac:dyDescent="0.2">
      <c r="A2839" s="427" t="s">
        <v>9132</v>
      </c>
      <c r="B2839" s="423"/>
      <c r="C2839" s="423" t="s">
        <v>371</v>
      </c>
      <c r="D2839" s="423" t="s">
        <v>20082</v>
      </c>
      <c r="E2839" s="427"/>
      <c r="F2839" s="427" t="s">
        <v>9131</v>
      </c>
      <c r="G2839" s="423" t="s">
        <v>19224</v>
      </c>
      <c r="H2839" s="467" t="s">
        <v>8559</v>
      </c>
      <c r="I2839" s="427">
        <v>205</v>
      </c>
      <c r="J2839" s="423">
        <v>113</v>
      </c>
      <c r="K2839" s="423">
        <v>171</v>
      </c>
      <c r="L2839" s="447">
        <v>0.81415929203539805</v>
      </c>
      <c r="M2839" s="427">
        <v>6</v>
      </c>
      <c r="N2839" s="423">
        <v>10</v>
      </c>
      <c r="O2839" s="423">
        <v>4</v>
      </c>
      <c r="P2839" s="447">
        <v>-0.4</v>
      </c>
    </row>
    <row r="2840" spans="1:16" s="63" customFormat="1" ht="12" x14ac:dyDescent="0.2">
      <c r="A2840" s="427" t="s">
        <v>9130</v>
      </c>
      <c r="B2840" s="423"/>
      <c r="C2840" s="423" t="s">
        <v>487</v>
      </c>
      <c r="D2840" s="423" t="s">
        <v>20278</v>
      </c>
      <c r="E2840" s="427"/>
      <c r="F2840" s="427" t="s">
        <v>9129</v>
      </c>
      <c r="G2840" s="423" t="s">
        <v>8796</v>
      </c>
      <c r="H2840" s="467" t="s">
        <v>8559</v>
      </c>
      <c r="I2840" s="427">
        <v>60</v>
      </c>
      <c r="J2840" s="423">
        <v>55</v>
      </c>
      <c r="K2840" s="423">
        <v>56</v>
      </c>
      <c r="L2840" s="447">
        <v>9.0909090909090801E-2</v>
      </c>
      <c r="M2840" s="427">
        <v>11</v>
      </c>
      <c r="N2840" s="423">
        <v>15</v>
      </c>
      <c r="O2840" s="423">
        <v>5</v>
      </c>
      <c r="P2840" s="447">
        <v>-0.266666666666667</v>
      </c>
    </row>
    <row r="2841" spans="1:16" s="63" customFormat="1" ht="12" x14ac:dyDescent="0.2">
      <c r="A2841" s="427" t="s">
        <v>9128</v>
      </c>
      <c r="B2841" s="423"/>
      <c r="C2841" s="423" t="s">
        <v>14925</v>
      </c>
      <c r="D2841" s="423" t="s">
        <v>19074</v>
      </c>
      <c r="E2841" s="427"/>
      <c r="F2841" s="427" t="s">
        <v>9127</v>
      </c>
      <c r="G2841" s="423" t="s">
        <v>18151</v>
      </c>
      <c r="H2841" s="467" t="s">
        <v>8559</v>
      </c>
      <c r="I2841" s="427">
        <v>7</v>
      </c>
      <c r="J2841" s="423">
        <v>14</v>
      </c>
      <c r="K2841" s="423">
        <v>1</v>
      </c>
      <c r="L2841" s="447">
        <v>-0.5</v>
      </c>
      <c r="M2841" s="427">
        <v>2</v>
      </c>
      <c r="N2841" s="423">
        <v>4</v>
      </c>
      <c r="O2841" s="423">
        <v>1</v>
      </c>
      <c r="P2841" s="447">
        <v>-0.5</v>
      </c>
    </row>
    <row r="2842" spans="1:16" s="63" customFormat="1" ht="12" x14ac:dyDescent="0.2">
      <c r="A2842" s="427" t="s">
        <v>9126</v>
      </c>
      <c r="B2842" s="423"/>
      <c r="C2842" s="423" t="s">
        <v>371</v>
      </c>
      <c r="D2842" s="423" t="s">
        <v>18856</v>
      </c>
      <c r="E2842" s="427"/>
      <c r="F2842" s="427" t="s">
        <v>9125</v>
      </c>
      <c r="G2842" s="423" t="s">
        <v>19407</v>
      </c>
      <c r="H2842" s="467" t="s">
        <v>8559</v>
      </c>
      <c r="I2842" s="427">
        <v>0</v>
      </c>
      <c r="J2842" s="423">
        <v>0</v>
      </c>
      <c r="K2842" s="423">
        <v>0</v>
      </c>
      <c r="L2842" s="447">
        <v>0</v>
      </c>
      <c r="M2842" s="427">
        <v>0</v>
      </c>
      <c r="N2842" s="423">
        <v>6</v>
      </c>
      <c r="O2842" s="423">
        <v>6</v>
      </c>
      <c r="P2842" s="447">
        <v>-1</v>
      </c>
    </row>
    <row r="2843" spans="1:16" s="63" customFormat="1" ht="12" x14ac:dyDescent="0.2">
      <c r="A2843" s="427" t="s">
        <v>9124</v>
      </c>
      <c r="B2843" s="423"/>
      <c r="C2843" s="423" t="s">
        <v>371</v>
      </c>
      <c r="D2843" s="423" t="s">
        <v>20496</v>
      </c>
      <c r="E2843" s="427"/>
      <c r="F2843" s="427" t="s">
        <v>9123</v>
      </c>
      <c r="G2843" s="423" t="s">
        <v>20497</v>
      </c>
      <c r="H2843" s="467" t="s">
        <v>8559</v>
      </c>
      <c r="I2843" s="427">
        <v>108</v>
      </c>
      <c r="J2843" s="423">
        <v>12</v>
      </c>
      <c r="K2843" s="423">
        <v>1</v>
      </c>
      <c r="L2843" s="447">
        <v>8</v>
      </c>
      <c r="M2843" s="427">
        <v>84</v>
      </c>
      <c r="N2843" s="423">
        <v>55</v>
      </c>
      <c r="O2843" s="423">
        <v>30</v>
      </c>
      <c r="P2843" s="447">
        <v>0.527272727272727</v>
      </c>
    </row>
    <row r="2844" spans="1:16" s="63" customFormat="1" ht="12" x14ac:dyDescent="0.2">
      <c r="A2844" s="427" t="s">
        <v>9122</v>
      </c>
      <c r="B2844" s="423"/>
      <c r="C2844" s="423" t="s">
        <v>254</v>
      </c>
      <c r="D2844" s="423" t="s">
        <v>17880</v>
      </c>
      <c r="E2844" s="427"/>
      <c r="F2844" s="427" t="s">
        <v>9121</v>
      </c>
      <c r="G2844" s="423" t="s">
        <v>8796</v>
      </c>
      <c r="H2844" s="467" t="s">
        <v>8559</v>
      </c>
      <c r="I2844" s="427">
        <v>67</v>
      </c>
      <c r="J2844" s="423">
        <v>66</v>
      </c>
      <c r="K2844" s="423">
        <v>46</v>
      </c>
      <c r="L2844" s="447">
        <v>1.51515151515151E-2</v>
      </c>
      <c r="M2844" s="427">
        <v>8</v>
      </c>
      <c r="N2844" s="423">
        <v>13</v>
      </c>
      <c r="O2844" s="423">
        <v>6</v>
      </c>
      <c r="P2844" s="447">
        <v>-0.38461538461538503</v>
      </c>
    </row>
    <row r="2845" spans="1:16" s="63" customFormat="1" ht="12" x14ac:dyDescent="0.2">
      <c r="A2845" s="427" t="s">
        <v>9120</v>
      </c>
      <c r="B2845" s="423"/>
      <c r="C2845" s="423" t="s">
        <v>251</v>
      </c>
      <c r="D2845" s="423" t="s">
        <v>16151</v>
      </c>
      <c r="E2845" s="427"/>
      <c r="F2845" s="427" t="s">
        <v>9119</v>
      </c>
      <c r="G2845" s="423" t="s">
        <v>200</v>
      </c>
      <c r="H2845" s="467" t="s">
        <v>8559</v>
      </c>
      <c r="I2845" s="427">
        <v>64</v>
      </c>
      <c r="J2845" s="423">
        <v>162</v>
      </c>
      <c r="K2845" s="423">
        <v>161</v>
      </c>
      <c r="L2845" s="447">
        <v>-0.60493827160493796</v>
      </c>
      <c r="M2845" s="427">
        <v>6</v>
      </c>
      <c r="N2845" s="423">
        <v>9</v>
      </c>
      <c r="O2845" s="423">
        <v>1</v>
      </c>
      <c r="P2845" s="447">
        <v>-0.33333333333333298</v>
      </c>
    </row>
    <row r="2846" spans="1:16" s="63" customFormat="1" ht="12" x14ac:dyDescent="0.2">
      <c r="A2846" s="427" t="s">
        <v>9118</v>
      </c>
      <c r="B2846" s="423"/>
      <c r="C2846" s="423" t="s">
        <v>14925</v>
      </c>
      <c r="D2846" s="423" t="s">
        <v>20498</v>
      </c>
      <c r="E2846" s="427"/>
      <c r="F2846" s="427" t="s">
        <v>9117</v>
      </c>
      <c r="G2846" s="423" t="s">
        <v>17107</v>
      </c>
      <c r="H2846" s="467" t="s">
        <v>8559</v>
      </c>
      <c r="I2846" s="427">
        <v>119</v>
      </c>
      <c r="J2846" s="423">
        <v>91</v>
      </c>
      <c r="K2846" s="423">
        <v>22</v>
      </c>
      <c r="L2846" s="447">
        <v>0.30769230769230799</v>
      </c>
      <c r="M2846" s="427">
        <v>32</v>
      </c>
      <c r="N2846" s="423">
        <v>37</v>
      </c>
      <c r="O2846" s="423">
        <v>18</v>
      </c>
      <c r="P2846" s="447">
        <v>-0.135135135135135</v>
      </c>
    </row>
    <row r="2847" spans="1:16" s="63" customFormat="1" ht="12" x14ac:dyDescent="0.2">
      <c r="A2847" s="427" t="s">
        <v>9116</v>
      </c>
      <c r="B2847" s="423"/>
      <c r="C2847" s="423" t="s">
        <v>254</v>
      </c>
      <c r="D2847" s="423" t="s">
        <v>20279</v>
      </c>
      <c r="E2847" s="427"/>
      <c r="F2847" s="427" t="s">
        <v>9115</v>
      </c>
      <c r="G2847" s="423" t="s">
        <v>20280</v>
      </c>
      <c r="H2847" s="467" t="s">
        <v>8559</v>
      </c>
      <c r="I2847" s="427">
        <v>161</v>
      </c>
      <c r="J2847" s="423">
        <v>121</v>
      </c>
      <c r="K2847" s="423">
        <v>60</v>
      </c>
      <c r="L2847" s="447">
        <v>0.330578512396694</v>
      </c>
      <c r="M2847" s="427">
        <v>715</v>
      </c>
      <c r="N2847" s="423">
        <v>514</v>
      </c>
      <c r="O2847" s="423">
        <v>325</v>
      </c>
      <c r="P2847" s="447">
        <v>0.39105058365758799</v>
      </c>
    </row>
    <row r="2848" spans="1:16" s="63" customFormat="1" ht="12" x14ac:dyDescent="0.2">
      <c r="A2848" s="427" t="s">
        <v>9114</v>
      </c>
      <c r="B2848" s="423"/>
      <c r="C2848" s="423" t="s">
        <v>14925</v>
      </c>
      <c r="D2848" s="423" t="s">
        <v>20083</v>
      </c>
      <c r="E2848" s="427"/>
      <c r="F2848" s="427" t="s">
        <v>9113</v>
      </c>
      <c r="G2848" s="423" t="s">
        <v>18161</v>
      </c>
      <c r="H2848" s="467" t="s">
        <v>8559</v>
      </c>
      <c r="I2848" s="427">
        <v>18</v>
      </c>
      <c r="J2848" s="423">
        <v>114</v>
      </c>
      <c r="K2848" s="423">
        <v>50</v>
      </c>
      <c r="L2848" s="447">
        <v>-0.84210526315789502</v>
      </c>
      <c r="M2848" s="427">
        <v>84</v>
      </c>
      <c r="N2848" s="423">
        <v>61</v>
      </c>
      <c r="O2848" s="423">
        <v>32</v>
      </c>
      <c r="P2848" s="447">
        <v>0.37704918032786899</v>
      </c>
    </row>
    <row r="2849" spans="1:16" s="63" customFormat="1" ht="12" x14ac:dyDescent="0.2">
      <c r="A2849" s="427" t="s">
        <v>12981</v>
      </c>
      <c r="B2849" s="423"/>
      <c r="C2849" s="423" t="s">
        <v>251</v>
      </c>
      <c r="D2849" s="423" t="s">
        <v>19677</v>
      </c>
      <c r="E2849" s="427"/>
      <c r="F2849" s="427" t="s">
        <v>12980</v>
      </c>
      <c r="G2849" s="423" t="s">
        <v>19678</v>
      </c>
      <c r="H2849" s="467" t="s">
        <v>8559</v>
      </c>
      <c r="I2849" s="427">
        <v>0</v>
      </c>
      <c r="J2849" s="423">
        <v>0</v>
      </c>
      <c r="K2849" s="423">
        <v>0</v>
      </c>
      <c r="L2849" s="447">
        <v>0</v>
      </c>
      <c r="M2849" s="427">
        <v>589</v>
      </c>
      <c r="N2849" s="423">
        <v>507</v>
      </c>
      <c r="O2849" s="423">
        <v>377</v>
      </c>
      <c r="P2849" s="447">
        <v>0.16173570019723901</v>
      </c>
    </row>
    <row r="2850" spans="1:16" s="63" customFormat="1" ht="12" x14ac:dyDescent="0.2">
      <c r="A2850" s="427" t="s">
        <v>9112</v>
      </c>
      <c r="B2850" s="423"/>
      <c r="C2850" s="423" t="s">
        <v>14925</v>
      </c>
      <c r="D2850" s="423" t="s">
        <v>21993</v>
      </c>
      <c r="E2850" s="427"/>
      <c r="F2850" s="427" t="s">
        <v>9111</v>
      </c>
      <c r="G2850" s="423" t="s">
        <v>10811</v>
      </c>
      <c r="H2850" s="467" t="s">
        <v>8559</v>
      </c>
      <c r="I2850" s="427">
        <v>21</v>
      </c>
      <c r="J2850" s="423">
        <v>15</v>
      </c>
      <c r="K2850" s="423">
        <v>11</v>
      </c>
      <c r="L2850" s="447">
        <v>0.4</v>
      </c>
      <c r="M2850" s="427">
        <v>18</v>
      </c>
      <c r="N2850" s="423">
        <v>11</v>
      </c>
      <c r="O2850" s="423">
        <v>13</v>
      </c>
      <c r="P2850" s="447">
        <v>0.63636363636363702</v>
      </c>
    </row>
    <row r="2851" spans="1:16" s="63" customFormat="1" ht="12" x14ac:dyDescent="0.2">
      <c r="A2851" s="427" t="s">
        <v>9110</v>
      </c>
      <c r="B2851" s="423"/>
      <c r="C2851" s="423" t="s">
        <v>255</v>
      </c>
      <c r="D2851" s="423"/>
      <c r="E2851" s="427"/>
      <c r="F2851" s="427" t="s">
        <v>9109</v>
      </c>
      <c r="G2851" s="423"/>
      <c r="H2851" s="467" t="s">
        <v>8389</v>
      </c>
      <c r="I2851" s="427">
        <v>0</v>
      </c>
      <c r="J2851" s="423">
        <v>0</v>
      </c>
      <c r="K2851" s="423">
        <v>0</v>
      </c>
      <c r="L2851" s="447">
        <v>0</v>
      </c>
      <c r="M2851" s="427">
        <v>0</v>
      </c>
      <c r="N2851" s="423">
        <v>0</v>
      </c>
      <c r="O2851" s="423">
        <v>0</v>
      </c>
      <c r="P2851" s="447">
        <v>0</v>
      </c>
    </row>
    <row r="2852" spans="1:16" s="63" customFormat="1" ht="12" x14ac:dyDescent="0.2">
      <c r="A2852" s="427" t="s">
        <v>18069</v>
      </c>
      <c r="B2852" s="423"/>
      <c r="C2852" s="423" t="s">
        <v>258</v>
      </c>
      <c r="D2852" s="423" t="s">
        <v>9214</v>
      </c>
      <c r="E2852" s="427"/>
      <c r="F2852" s="427" t="s">
        <v>18070</v>
      </c>
      <c r="G2852" s="423" t="s">
        <v>201</v>
      </c>
      <c r="H2852" s="467"/>
      <c r="I2852" s="427">
        <v>0</v>
      </c>
      <c r="J2852" s="423">
        <v>0</v>
      </c>
      <c r="K2852" s="423">
        <v>0</v>
      </c>
      <c r="L2852" s="447">
        <v>0</v>
      </c>
      <c r="M2852" s="427">
        <v>0</v>
      </c>
      <c r="N2852" s="423">
        <v>0</v>
      </c>
      <c r="O2852" s="423">
        <v>0</v>
      </c>
      <c r="P2852" s="447">
        <v>0</v>
      </c>
    </row>
    <row r="2853" spans="1:16" s="63" customFormat="1" ht="12" x14ac:dyDescent="0.2">
      <c r="A2853" s="427" t="s">
        <v>9108</v>
      </c>
      <c r="B2853" s="423"/>
      <c r="C2853" s="423" t="s">
        <v>14925</v>
      </c>
      <c r="D2853" s="423" t="s">
        <v>19075</v>
      </c>
      <c r="E2853" s="427"/>
      <c r="F2853" s="427" t="s">
        <v>9107</v>
      </c>
      <c r="G2853" s="423" t="s">
        <v>18190</v>
      </c>
      <c r="H2853" s="467" t="s">
        <v>8559</v>
      </c>
      <c r="I2853" s="427">
        <v>0</v>
      </c>
      <c r="J2853" s="423">
        <v>0</v>
      </c>
      <c r="K2853" s="423">
        <v>0</v>
      </c>
      <c r="L2853" s="447">
        <v>0</v>
      </c>
      <c r="M2853" s="427">
        <v>80</v>
      </c>
      <c r="N2853" s="423">
        <v>135</v>
      </c>
      <c r="O2853" s="423">
        <v>71</v>
      </c>
      <c r="P2853" s="447">
        <v>-0.407407407407407</v>
      </c>
    </row>
    <row r="2854" spans="1:16" s="63" customFormat="1" ht="12" x14ac:dyDescent="0.2">
      <c r="A2854" s="427" t="s">
        <v>18071</v>
      </c>
      <c r="B2854" s="423"/>
      <c r="C2854" s="423" t="s">
        <v>254</v>
      </c>
      <c r="D2854" s="423"/>
      <c r="E2854" s="427"/>
      <c r="F2854" s="427" t="s">
        <v>18072</v>
      </c>
      <c r="G2854" s="423"/>
      <c r="H2854" s="467"/>
      <c r="I2854" s="427">
        <v>0</v>
      </c>
      <c r="J2854" s="423">
        <v>0</v>
      </c>
      <c r="K2854" s="423">
        <v>0</v>
      </c>
      <c r="L2854" s="447">
        <v>0</v>
      </c>
      <c r="M2854" s="427">
        <v>0</v>
      </c>
      <c r="N2854" s="423">
        <v>0</v>
      </c>
      <c r="O2854" s="423">
        <v>0</v>
      </c>
      <c r="P2854" s="447">
        <v>0</v>
      </c>
    </row>
    <row r="2855" spans="1:16" s="63" customFormat="1" ht="12" x14ac:dyDescent="0.2">
      <c r="A2855" s="427" t="s">
        <v>9106</v>
      </c>
      <c r="B2855" s="423"/>
      <c r="C2855" s="423" t="s">
        <v>255</v>
      </c>
      <c r="D2855" s="423" t="s">
        <v>20720</v>
      </c>
      <c r="E2855" s="427"/>
      <c r="F2855" s="427" t="s">
        <v>9105</v>
      </c>
      <c r="G2855" s="423" t="s">
        <v>20084</v>
      </c>
      <c r="H2855" s="467" t="s">
        <v>8559</v>
      </c>
      <c r="I2855" s="427">
        <v>0</v>
      </c>
      <c r="J2855" s="423">
        <v>2</v>
      </c>
      <c r="K2855" s="423">
        <v>0</v>
      </c>
      <c r="L2855" s="447">
        <v>-1</v>
      </c>
      <c r="M2855" s="427">
        <v>30</v>
      </c>
      <c r="N2855" s="423">
        <v>18</v>
      </c>
      <c r="O2855" s="423">
        <v>8</v>
      </c>
      <c r="P2855" s="447">
        <v>0.66666666666666696</v>
      </c>
    </row>
    <row r="2856" spans="1:16" s="63" customFormat="1" ht="12" x14ac:dyDescent="0.2">
      <c r="A2856" s="427" t="s">
        <v>9104</v>
      </c>
      <c r="B2856" s="423"/>
      <c r="C2856" s="423" t="s">
        <v>258</v>
      </c>
      <c r="D2856" s="423" t="s">
        <v>21431</v>
      </c>
      <c r="E2856" s="427"/>
      <c r="F2856" s="427" t="s">
        <v>9103</v>
      </c>
      <c r="G2856" s="423" t="s">
        <v>20721</v>
      </c>
      <c r="H2856" s="467" t="s">
        <v>8559</v>
      </c>
      <c r="I2856" s="427">
        <v>1</v>
      </c>
      <c r="J2856" s="423">
        <v>0</v>
      </c>
      <c r="K2856" s="423">
        <v>0</v>
      </c>
      <c r="L2856" s="447">
        <v>0</v>
      </c>
      <c r="M2856" s="427">
        <v>99</v>
      </c>
      <c r="N2856" s="423">
        <v>99</v>
      </c>
      <c r="O2856" s="423">
        <v>74</v>
      </c>
      <c r="P2856" s="447">
        <v>0</v>
      </c>
    </row>
    <row r="2857" spans="1:16" s="63" customFormat="1" ht="12" x14ac:dyDescent="0.2">
      <c r="A2857" s="427" t="s">
        <v>9102</v>
      </c>
      <c r="B2857" s="423"/>
      <c r="C2857" s="423" t="s">
        <v>262</v>
      </c>
      <c r="D2857" s="423" t="s">
        <v>18073</v>
      </c>
      <c r="E2857" s="427"/>
      <c r="F2857" s="427" t="s">
        <v>9101</v>
      </c>
      <c r="G2857" s="423" t="s">
        <v>18141</v>
      </c>
      <c r="H2857" s="467" t="s">
        <v>8559</v>
      </c>
      <c r="I2857" s="427">
        <v>0</v>
      </c>
      <c r="J2857" s="423">
        <v>8</v>
      </c>
      <c r="K2857" s="423">
        <v>1</v>
      </c>
      <c r="L2857" s="447">
        <v>-1</v>
      </c>
      <c r="M2857" s="427">
        <v>40</v>
      </c>
      <c r="N2857" s="423">
        <v>58</v>
      </c>
      <c r="O2857" s="423">
        <v>35</v>
      </c>
      <c r="P2857" s="447">
        <v>-0.31034482758620702</v>
      </c>
    </row>
    <row r="2858" spans="1:16" s="63" customFormat="1" ht="12" x14ac:dyDescent="0.2">
      <c r="A2858" s="427" t="s">
        <v>13737</v>
      </c>
      <c r="B2858" s="423"/>
      <c r="C2858" s="423" t="s">
        <v>253</v>
      </c>
      <c r="D2858" s="423" t="s">
        <v>19076</v>
      </c>
      <c r="E2858" s="427"/>
      <c r="F2858" s="427" t="s">
        <v>13736</v>
      </c>
      <c r="G2858" s="423" t="s">
        <v>19679</v>
      </c>
      <c r="H2858" s="467" t="s">
        <v>8559</v>
      </c>
      <c r="I2858" s="427">
        <v>5899</v>
      </c>
      <c r="J2858" s="423">
        <v>5851</v>
      </c>
      <c r="K2858" s="423">
        <v>4221</v>
      </c>
      <c r="L2858" s="447">
        <v>8.2037258588274504E-3</v>
      </c>
      <c r="M2858" s="427">
        <v>2015</v>
      </c>
      <c r="N2858" s="423">
        <v>1806</v>
      </c>
      <c r="O2858" s="423">
        <v>1302</v>
      </c>
      <c r="P2858" s="447">
        <v>0.11572535991140701</v>
      </c>
    </row>
    <row r="2859" spans="1:16" s="63" customFormat="1" ht="12" x14ac:dyDescent="0.2">
      <c r="A2859" s="427" t="s">
        <v>9100</v>
      </c>
      <c r="B2859" s="423"/>
      <c r="C2859" s="423" t="s">
        <v>14925</v>
      </c>
      <c r="D2859" s="423" t="s">
        <v>19077</v>
      </c>
      <c r="E2859" s="427"/>
      <c r="F2859" s="427" t="s">
        <v>9099</v>
      </c>
      <c r="G2859" s="423" t="s">
        <v>19492</v>
      </c>
      <c r="H2859" s="467" t="s">
        <v>8559</v>
      </c>
      <c r="I2859" s="427">
        <v>0</v>
      </c>
      <c r="J2859" s="423">
        <v>1</v>
      </c>
      <c r="K2859" s="423">
        <v>0</v>
      </c>
      <c r="L2859" s="447">
        <v>-1</v>
      </c>
      <c r="M2859" s="427">
        <v>120</v>
      </c>
      <c r="N2859" s="423">
        <v>85</v>
      </c>
      <c r="O2859" s="423">
        <v>38</v>
      </c>
      <c r="P2859" s="447">
        <v>0.41176470588235298</v>
      </c>
    </row>
    <row r="2860" spans="1:16" s="63" customFormat="1" ht="12" x14ac:dyDescent="0.2">
      <c r="A2860" s="427" t="s">
        <v>13665</v>
      </c>
      <c r="B2860" s="423"/>
      <c r="C2860" s="423" t="s">
        <v>14925</v>
      </c>
      <c r="D2860" s="423" t="s">
        <v>19078</v>
      </c>
      <c r="E2860" s="427"/>
      <c r="F2860" s="427" t="s">
        <v>13664</v>
      </c>
      <c r="G2860" s="423" t="s">
        <v>19680</v>
      </c>
      <c r="H2860" s="467" t="s">
        <v>8559</v>
      </c>
      <c r="I2860" s="427">
        <v>1528</v>
      </c>
      <c r="J2860" s="423">
        <v>1561</v>
      </c>
      <c r="K2860" s="423">
        <v>1204</v>
      </c>
      <c r="L2860" s="447">
        <v>-2.1140294682895602E-2</v>
      </c>
      <c r="M2860" s="427">
        <v>626</v>
      </c>
      <c r="N2860" s="423">
        <v>583</v>
      </c>
      <c r="O2860" s="423">
        <v>297</v>
      </c>
      <c r="P2860" s="447">
        <v>7.3756432246998405E-2</v>
      </c>
    </row>
    <row r="2861" spans="1:16" s="63" customFormat="1" ht="12" x14ac:dyDescent="0.2">
      <c r="A2861" s="427" t="s">
        <v>18074</v>
      </c>
      <c r="B2861" s="423"/>
      <c r="C2861" s="423" t="s">
        <v>260</v>
      </c>
      <c r="D2861" s="423" t="s">
        <v>20281</v>
      </c>
      <c r="E2861" s="427"/>
      <c r="F2861" s="427" t="s">
        <v>18075</v>
      </c>
      <c r="G2861" s="423" t="s">
        <v>20282</v>
      </c>
      <c r="H2861" s="467" t="s">
        <v>8559</v>
      </c>
      <c r="I2861" s="427">
        <v>22</v>
      </c>
      <c r="J2861" s="423">
        <v>10</v>
      </c>
      <c r="K2861" s="423">
        <v>67</v>
      </c>
      <c r="L2861" s="447">
        <v>1.2</v>
      </c>
      <c r="M2861" s="427">
        <v>6</v>
      </c>
      <c r="N2861" s="423">
        <v>8</v>
      </c>
      <c r="O2861" s="423">
        <v>8</v>
      </c>
      <c r="P2861" s="447">
        <v>-0.25</v>
      </c>
    </row>
    <row r="2862" spans="1:16" s="63" customFormat="1" ht="12" x14ac:dyDescent="0.2">
      <c r="A2862" s="427" t="s">
        <v>13663</v>
      </c>
      <c r="B2862" s="423"/>
      <c r="C2862" s="423" t="s">
        <v>251</v>
      </c>
      <c r="D2862" s="423" t="s">
        <v>20722</v>
      </c>
      <c r="E2862" s="427"/>
      <c r="F2862" s="427" t="s">
        <v>13662</v>
      </c>
      <c r="G2862" s="423" t="s">
        <v>18151</v>
      </c>
      <c r="H2862" s="467" t="s">
        <v>8559</v>
      </c>
      <c r="I2862" s="427">
        <v>533</v>
      </c>
      <c r="J2862" s="423">
        <v>361</v>
      </c>
      <c r="K2862" s="423">
        <v>201</v>
      </c>
      <c r="L2862" s="447">
        <v>0.47645429362880898</v>
      </c>
      <c r="M2862" s="427">
        <v>509</v>
      </c>
      <c r="N2862" s="423">
        <v>393</v>
      </c>
      <c r="O2862" s="423">
        <v>240</v>
      </c>
      <c r="P2862" s="447">
        <v>0.29516539440203599</v>
      </c>
    </row>
    <row r="2863" spans="1:16" s="63" customFormat="1" ht="12" x14ac:dyDescent="0.2">
      <c r="A2863" s="427" t="s">
        <v>9098</v>
      </c>
      <c r="B2863" s="423"/>
      <c r="C2863" s="423" t="s">
        <v>257</v>
      </c>
      <c r="D2863" s="423"/>
      <c r="E2863" s="427"/>
      <c r="F2863" s="427" t="s">
        <v>9097</v>
      </c>
      <c r="G2863" s="423"/>
      <c r="H2863" s="467" t="s">
        <v>8389</v>
      </c>
      <c r="I2863" s="427">
        <v>0</v>
      </c>
      <c r="J2863" s="423">
        <v>0</v>
      </c>
      <c r="K2863" s="423">
        <v>0</v>
      </c>
      <c r="L2863" s="447">
        <v>0</v>
      </c>
      <c r="M2863" s="427">
        <v>0</v>
      </c>
      <c r="N2863" s="423">
        <v>0</v>
      </c>
      <c r="O2863" s="423">
        <v>0</v>
      </c>
      <c r="P2863" s="447">
        <v>0</v>
      </c>
    </row>
    <row r="2864" spans="1:16" s="63" customFormat="1" ht="12" x14ac:dyDescent="0.2">
      <c r="A2864" s="427" t="s">
        <v>13175</v>
      </c>
      <c r="B2864" s="423"/>
      <c r="C2864" s="423" t="s">
        <v>249</v>
      </c>
      <c r="D2864" s="423" t="s">
        <v>19079</v>
      </c>
      <c r="E2864" s="427"/>
      <c r="F2864" s="427" t="s">
        <v>13174</v>
      </c>
      <c r="G2864" s="423" t="s">
        <v>19224</v>
      </c>
      <c r="H2864" s="467" t="s">
        <v>8559</v>
      </c>
      <c r="I2864" s="427">
        <v>0</v>
      </c>
      <c r="J2864" s="423">
        <v>0</v>
      </c>
      <c r="K2864" s="423">
        <v>0</v>
      </c>
      <c r="L2864" s="447">
        <v>0</v>
      </c>
      <c r="M2864" s="427">
        <v>285</v>
      </c>
      <c r="N2864" s="423">
        <v>241</v>
      </c>
      <c r="O2864" s="423">
        <v>162</v>
      </c>
      <c r="P2864" s="447">
        <v>0.182572614107884</v>
      </c>
    </row>
    <row r="2865" spans="1:16" s="63" customFormat="1" ht="12" x14ac:dyDescent="0.2">
      <c r="A2865" s="427" t="s">
        <v>9096</v>
      </c>
      <c r="B2865" s="423"/>
      <c r="C2865" s="423" t="s">
        <v>252</v>
      </c>
      <c r="D2865" s="423"/>
      <c r="E2865" s="427"/>
      <c r="F2865" s="427" t="s">
        <v>9095</v>
      </c>
      <c r="G2865" s="423"/>
      <c r="H2865" s="467" t="s">
        <v>8389</v>
      </c>
      <c r="I2865" s="427">
        <v>0</v>
      </c>
      <c r="J2865" s="423">
        <v>0</v>
      </c>
      <c r="K2865" s="423">
        <v>0</v>
      </c>
      <c r="L2865" s="447">
        <v>0</v>
      </c>
      <c r="M2865" s="427">
        <v>0</v>
      </c>
      <c r="N2865" s="423">
        <v>0</v>
      </c>
      <c r="O2865" s="423">
        <v>0</v>
      </c>
      <c r="P2865" s="447">
        <v>0</v>
      </c>
    </row>
    <row r="2866" spans="1:16" s="63" customFormat="1" ht="12" x14ac:dyDescent="0.2">
      <c r="A2866" s="427" t="s">
        <v>9094</v>
      </c>
      <c r="B2866" s="423"/>
      <c r="C2866" s="423" t="s">
        <v>255</v>
      </c>
      <c r="D2866" s="423" t="s">
        <v>21994</v>
      </c>
      <c r="E2866" s="427"/>
      <c r="F2866" s="427" t="s">
        <v>9093</v>
      </c>
      <c r="G2866" s="423" t="s">
        <v>15072</v>
      </c>
      <c r="H2866" s="467" t="s">
        <v>8559</v>
      </c>
      <c r="I2866" s="427">
        <v>25</v>
      </c>
      <c r="J2866" s="423">
        <v>14</v>
      </c>
      <c r="K2866" s="423">
        <v>31</v>
      </c>
      <c r="L2866" s="447">
        <v>0.78571428571428603</v>
      </c>
      <c r="M2866" s="427">
        <v>9</v>
      </c>
      <c r="N2866" s="423">
        <v>21</v>
      </c>
      <c r="O2866" s="423">
        <v>11</v>
      </c>
      <c r="P2866" s="447">
        <v>-0.57142857142857095</v>
      </c>
    </row>
    <row r="2867" spans="1:16" s="63" customFormat="1" ht="12" x14ac:dyDescent="0.2">
      <c r="A2867" s="427" t="s">
        <v>9092</v>
      </c>
      <c r="B2867" s="423"/>
      <c r="C2867" s="423" t="s">
        <v>253</v>
      </c>
      <c r="D2867" s="423" t="s">
        <v>20283</v>
      </c>
      <c r="E2867" s="427"/>
      <c r="F2867" s="427" t="s">
        <v>9091</v>
      </c>
      <c r="G2867" s="423" t="s">
        <v>20284</v>
      </c>
      <c r="H2867" s="467" t="s">
        <v>8559</v>
      </c>
      <c r="I2867" s="427">
        <v>71</v>
      </c>
      <c r="J2867" s="423">
        <v>23</v>
      </c>
      <c r="K2867" s="423">
        <v>129</v>
      </c>
      <c r="L2867" s="447">
        <v>2.0869565217391299</v>
      </c>
      <c r="M2867" s="427">
        <v>174</v>
      </c>
      <c r="N2867" s="423">
        <v>189</v>
      </c>
      <c r="O2867" s="423">
        <v>166</v>
      </c>
      <c r="P2867" s="447">
        <v>-7.9365079365079402E-2</v>
      </c>
    </row>
    <row r="2868" spans="1:16" s="63" customFormat="1" ht="12" x14ac:dyDescent="0.2">
      <c r="A2868" s="427" t="s">
        <v>9090</v>
      </c>
      <c r="B2868" s="423"/>
      <c r="C2868" s="423" t="s">
        <v>253</v>
      </c>
      <c r="D2868" s="423" t="s">
        <v>16963</v>
      </c>
      <c r="E2868" s="427"/>
      <c r="F2868" s="427" t="s">
        <v>9088</v>
      </c>
      <c r="G2868" s="423" t="s">
        <v>18168</v>
      </c>
      <c r="H2868" s="467" t="s">
        <v>8559</v>
      </c>
      <c r="I2868" s="427">
        <v>2</v>
      </c>
      <c r="J2868" s="423">
        <v>0</v>
      </c>
      <c r="K2868" s="423">
        <v>0</v>
      </c>
      <c r="L2868" s="447">
        <v>0</v>
      </c>
      <c r="M2868" s="427">
        <v>12</v>
      </c>
      <c r="N2868" s="423">
        <v>14</v>
      </c>
      <c r="O2868" s="423">
        <v>8</v>
      </c>
      <c r="P2868" s="447">
        <v>-0.14285714285714299</v>
      </c>
    </row>
    <row r="2869" spans="1:16" s="63" customFormat="1" ht="12" x14ac:dyDescent="0.2">
      <c r="A2869" s="427" t="s">
        <v>9087</v>
      </c>
      <c r="B2869" s="423"/>
      <c r="C2869" s="423" t="s">
        <v>253</v>
      </c>
      <c r="D2869" s="423" t="s">
        <v>8870</v>
      </c>
      <c r="E2869" s="427"/>
      <c r="F2869" s="427" t="s">
        <v>9086</v>
      </c>
      <c r="G2869" s="423" t="s">
        <v>205</v>
      </c>
      <c r="H2869" s="467" t="s">
        <v>8559</v>
      </c>
      <c r="I2869" s="427">
        <v>0</v>
      </c>
      <c r="J2869" s="423">
        <v>0</v>
      </c>
      <c r="K2869" s="423">
        <v>0</v>
      </c>
      <c r="L2869" s="447">
        <v>0</v>
      </c>
      <c r="M2869" s="427">
        <v>2</v>
      </c>
      <c r="N2869" s="423">
        <v>4</v>
      </c>
      <c r="O2869" s="423">
        <v>1</v>
      </c>
      <c r="P2869" s="447">
        <v>-0.5</v>
      </c>
    </row>
    <row r="2870" spans="1:16" s="63" customFormat="1" ht="12" x14ac:dyDescent="0.2">
      <c r="A2870" s="427" t="s">
        <v>9085</v>
      </c>
      <c r="B2870" s="423"/>
      <c r="C2870" s="423" t="s">
        <v>253</v>
      </c>
      <c r="D2870" s="423" t="s">
        <v>17043</v>
      </c>
      <c r="E2870" s="427"/>
      <c r="F2870" s="427" t="s">
        <v>9084</v>
      </c>
      <c r="G2870" s="423" t="s">
        <v>9068</v>
      </c>
      <c r="H2870" s="467" t="s">
        <v>8396</v>
      </c>
      <c r="I2870" s="427">
        <v>0</v>
      </c>
      <c r="J2870" s="423">
        <v>0</v>
      </c>
      <c r="K2870" s="423">
        <v>0</v>
      </c>
      <c r="L2870" s="447">
        <v>0</v>
      </c>
      <c r="M2870" s="427">
        <v>6</v>
      </c>
      <c r="N2870" s="423">
        <v>11</v>
      </c>
      <c r="O2870" s="423">
        <v>9</v>
      </c>
      <c r="P2870" s="447">
        <v>-0.45454545454545497</v>
      </c>
    </row>
    <row r="2871" spans="1:16" s="63" customFormat="1" ht="12" x14ac:dyDescent="0.2">
      <c r="A2871" s="427" t="s">
        <v>9083</v>
      </c>
      <c r="B2871" s="423"/>
      <c r="C2871" s="423" t="s">
        <v>252</v>
      </c>
      <c r="D2871" s="423"/>
      <c r="E2871" s="427"/>
      <c r="F2871" s="427" t="s">
        <v>9082</v>
      </c>
      <c r="G2871" s="423"/>
      <c r="H2871" s="467" t="s">
        <v>8559</v>
      </c>
      <c r="I2871" s="427">
        <v>0</v>
      </c>
      <c r="J2871" s="423">
        <v>0</v>
      </c>
      <c r="K2871" s="423">
        <v>0</v>
      </c>
      <c r="L2871" s="447">
        <v>0</v>
      </c>
      <c r="M2871" s="427">
        <v>0</v>
      </c>
      <c r="N2871" s="423">
        <v>0</v>
      </c>
      <c r="O2871" s="423">
        <v>0</v>
      </c>
      <c r="P2871" s="447">
        <v>0</v>
      </c>
    </row>
    <row r="2872" spans="1:16" s="63" customFormat="1" ht="12" x14ac:dyDescent="0.2">
      <c r="A2872" s="427" t="s">
        <v>9081</v>
      </c>
      <c r="B2872" s="423"/>
      <c r="C2872" s="423" t="s">
        <v>249</v>
      </c>
      <c r="D2872" s="423" t="s">
        <v>19080</v>
      </c>
      <c r="E2872" s="427"/>
      <c r="F2872" s="427" t="s">
        <v>9080</v>
      </c>
      <c r="G2872" s="423" t="s">
        <v>200</v>
      </c>
      <c r="H2872" s="467" t="s">
        <v>8559</v>
      </c>
      <c r="I2872" s="427">
        <v>5</v>
      </c>
      <c r="J2872" s="423">
        <v>6</v>
      </c>
      <c r="K2872" s="423">
        <v>6</v>
      </c>
      <c r="L2872" s="447">
        <v>-0.16666666666666699</v>
      </c>
      <c r="M2872" s="427">
        <v>52</v>
      </c>
      <c r="N2872" s="423">
        <v>67</v>
      </c>
      <c r="O2872" s="423">
        <v>53</v>
      </c>
      <c r="P2872" s="447">
        <v>-0.22388059701492499</v>
      </c>
    </row>
    <row r="2873" spans="1:16" s="63" customFormat="1" ht="12" x14ac:dyDescent="0.2">
      <c r="A2873" s="427" t="s">
        <v>9079</v>
      </c>
      <c r="B2873" s="423"/>
      <c r="C2873" s="423" t="s">
        <v>251</v>
      </c>
      <c r="D2873" s="423"/>
      <c r="E2873" s="427"/>
      <c r="F2873" s="427" t="s">
        <v>9078</v>
      </c>
      <c r="G2873" s="423"/>
      <c r="H2873" s="467" t="s">
        <v>8559</v>
      </c>
      <c r="I2873" s="427">
        <v>0</v>
      </c>
      <c r="J2873" s="423">
        <v>0</v>
      </c>
      <c r="K2873" s="423">
        <v>0</v>
      </c>
      <c r="L2873" s="447">
        <v>0</v>
      </c>
      <c r="M2873" s="427">
        <v>0</v>
      </c>
      <c r="N2873" s="423">
        <v>0</v>
      </c>
      <c r="O2873" s="423">
        <v>0</v>
      </c>
      <c r="P2873" s="447">
        <v>0</v>
      </c>
    </row>
    <row r="2874" spans="1:16" s="63" customFormat="1" ht="12" x14ac:dyDescent="0.2">
      <c r="A2874" s="427" t="s">
        <v>9077</v>
      </c>
      <c r="B2874" s="423"/>
      <c r="C2874" s="423" t="s">
        <v>251</v>
      </c>
      <c r="D2874" s="423"/>
      <c r="E2874" s="427"/>
      <c r="F2874" s="427" t="s">
        <v>9076</v>
      </c>
      <c r="G2874" s="423"/>
      <c r="H2874" s="467" t="s">
        <v>8396</v>
      </c>
      <c r="I2874" s="427">
        <v>0</v>
      </c>
      <c r="J2874" s="423">
        <v>0</v>
      </c>
      <c r="K2874" s="423">
        <v>0</v>
      </c>
      <c r="L2874" s="447">
        <v>0</v>
      </c>
      <c r="M2874" s="427">
        <v>0</v>
      </c>
      <c r="N2874" s="423">
        <v>0</v>
      </c>
      <c r="O2874" s="423">
        <v>0</v>
      </c>
      <c r="P2874" s="447">
        <v>0</v>
      </c>
    </row>
    <row r="2875" spans="1:16" s="63" customFormat="1" ht="12" x14ac:dyDescent="0.2">
      <c r="A2875" s="427" t="s">
        <v>9075</v>
      </c>
      <c r="B2875" s="423"/>
      <c r="C2875" s="423" t="s">
        <v>252</v>
      </c>
      <c r="D2875" s="423" t="s">
        <v>18457</v>
      </c>
      <c r="E2875" s="427"/>
      <c r="F2875" s="427" t="s">
        <v>9074</v>
      </c>
      <c r="G2875" s="423" t="s">
        <v>18179</v>
      </c>
      <c r="H2875" s="467" t="s">
        <v>8559</v>
      </c>
      <c r="I2875" s="427">
        <v>138</v>
      </c>
      <c r="J2875" s="423">
        <v>26</v>
      </c>
      <c r="K2875" s="423">
        <v>141</v>
      </c>
      <c r="L2875" s="447">
        <v>4.3076923076923102</v>
      </c>
      <c r="M2875" s="427">
        <v>22</v>
      </c>
      <c r="N2875" s="423">
        <v>24</v>
      </c>
      <c r="O2875" s="423">
        <v>13</v>
      </c>
      <c r="P2875" s="447">
        <v>-8.3333333333333398E-2</v>
      </c>
    </row>
    <row r="2876" spans="1:16" s="63" customFormat="1" ht="12" x14ac:dyDescent="0.2">
      <c r="A2876" s="427" t="s">
        <v>13173</v>
      </c>
      <c r="B2876" s="423"/>
      <c r="C2876" s="423" t="s">
        <v>252</v>
      </c>
      <c r="D2876" s="423" t="s">
        <v>21432</v>
      </c>
      <c r="E2876" s="427"/>
      <c r="F2876" s="427" t="s">
        <v>13172</v>
      </c>
      <c r="G2876" s="423" t="s">
        <v>19897</v>
      </c>
      <c r="H2876" s="467" t="s">
        <v>8559</v>
      </c>
      <c r="I2876" s="427">
        <v>7925</v>
      </c>
      <c r="J2876" s="423">
        <v>6158</v>
      </c>
      <c r="K2876" s="423">
        <v>4868</v>
      </c>
      <c r="L2876" s="447">
        <v>0.28694381292627502</v>
      </c>
      <c r="M2876" s="427">
        <v>11614</v>
      </c>
      <c r="N2876" s="423">
        <v>10608</v>
      </c>
      <c r="O2876" s="423">
        <v>7107</v>
      </c>
      <c r="P2876" s="447">
        <v>9.4834087481146398E-2</v>
      </c>
    </row>
    <row r="2877" spans="1:16" s="63" customFormat="1" ht="12" x14ac:dyDescent="0.2">
      <c r="A2877" s="427" t="s">
        <v>14377</v>
      </c>
      <c r="B2877" s="423"/>
      <c r="C2877" s="423" t="s">
        <v>252</v>
      </c>
      <c r="D2877" s="423" t="s">
        <v>20499</v>
      </c>
      <c r="E2877" s="427"/>
      <c r="F2877" s="427" t="s">
        <v>14376</v>
      </c>
      <c r="G2877" s="423" t="s">
        <v>20500</v>
      </c>
      <c r="H2877" s="467" t="s">
        <v>8559</v>
      </c>
      <c r="I2877" s="427">
        <v>1761</v>
      </c>
      <c r="J2877" s="423">
        <v>1580</v>
      </c>
      <c r="K2877" s="423">
        <v>1232</v>
      </c>
      <c r="L2877" s="447">
        <v>0.114556962025316</v>
      </c>
      <c r="M2877" s="427">
        <v>3556</v>
      </c>
      <c r="N2877" s="423">
        <v>3486</v>
      </c>
      <c r="O2877" s="423">
        <v>2344</v>
      </c>
      <c r="P2877" s="447">
        <v>2.00803212851406E-2</v>
      </c>
    </row>
    <row r="2878" spans="1:16" s="63" customFormat="1" ht="12" x14ac:dyDescent="0.2">
      <c r="A2878" s="427" t="s">
        <v>9073</v>
      </c>
      <c r="B2878" s="423"/>
      <c r="C2878" s="423" t="s">
        <v>251</v>
      </c>
      <c r="D2878" s="423" t="s">
        <v>18354</v>
      </c>
      <c r="E2878" s="427"/>
      <c r="F2878" s="427" t="s">
        <v>9072</v>
      </c>
      <c r="G2878" s="423" t="s">
        <v>18355</v>
      </c>
      <c r="H2878" s="467" t="s">
        <v>8559</v>
      </c>
      <c r="I2878" s="427">
        <v>173</v>
      </c>
      <c r="J2878" s="423">
        <v>143</v>
      </c>
      <c r="K2878" s="423">
        <v>490</v>
      </c>
      <c r="L2878" s="447">
        <v>0.20979020979021001</v>
      </c>
      <c r="M2878" s="427">
        <v>684</v>
      </c>
      <c r="N2878" s="423">
        <v>746</v>
      </c>
      <c r="O2878" s="423">
        <v>498</v>
      </c>
      <c r="P2878" s="447">
        <v>-8.3109919571045604E-2</v>
      </c>
    </row>
    <row r="2879" spans="1:16" s="63" customFormat="1" ht="12" x14ac:dyDescent="0.2">
      <c r="A2879" s="427" t="s">
        <v>14232</v>
      </c>
      <c r="B2879" s="423"/>
      <c r="C2879" s="423" t="s">
        <v>251</v>
      </c>
      <c r="D2879" s="423" t="s">
        <v>21433</v>
      </c>
      <c r="E2879" s="427"/>
      <c r="F2879" s="427" t="s">
        <v>14231</v>
      </c>
      <c r="G2879" s="423" t="s">
        <v>21434</v>
      </c>
      <c r="H2879" s="467" t="s">
        <v>8559</v>
      </c>
      <c r="I2879" s="427">
        <v>362</v>
      </c>
      <c r="J2879" s="423">
        <v>286</v>
      </c>
      <c r="K2879" s="423">
        <v>150</v>
      </c>
      <c r="L2879" s="447">
        <v>0.26573426573426601</v>
      </c>
      <c r="M2879" s="427">
        <v>181</v>
      </c>
      <c r="N2879" s="423">
        <v>177</v>
      </c>
      <c r="O2879" s="423">
        <v>104</v>
      </c>
      <c r="P2879" s="447">
        <v>2.2598870056497199E-2</v>
      </c>
    </row>
    <row r="2880" spans="1:16" s="63" customFormat="1" ht="12" x14ac:dyDescent="0.2">
      <c r="A2880" s="427" t="s">
        <v>18265</v>
      </c>
      <c r="B2880" s="423"/>
      <c r="C2880" s="423" t="s">
        <v>14925</v>
      </c>
      <c r="D2880" s="423" t="s">
        <v>21435</v>
      </c>
      <c r="E2880" s="427" t="s">
        <v>9071</v>
      </c>
      <c r="F2880" s="427"/>
      <c r="G2880" s="423" t="s">
        <v>20285</v>
      </c>
      <c r="H2880" s="467" t="s">
        <v>8559</v>
      </c>
      <c r="I2880" s="427">
        <v>336</v>
      </c>
      <c r="J2880" s="423">
        <v>276</v>
      </c>
      <c r="K2880" s="423">
        <v>148</v>
      </c>
      <c r="L2880" s="447">
        <v>0.217391304347826</v>
      </c>
      <c r="M2880" s="427">
        <v>589</v>
      </c>
      <c r="N2880" s="423">
        <v>521</v>
      </c>
      <c r="O2880" s="423">
        <v>381</v>
      </c>
      <c r="P2880" s="447">
        <v>0.130518234165067</v>
      </c>
    </row>
    <row r="2881" spans="1:16" s="63" customFormat="1" ht="12" x14ac:dyDescent="0.2">
      <c r="A2881" s="427" t="s">
        <v>9070</v>
      </c>
      <c r="B2881" s="423"/>
      <c r="C2881" s="423" t="s">
        <v>251</v>
      </c>
      <c r="D2881" s="423" t="s">
        <v>18447</v>
      </c>
      <c r="E2881" s="427"/>
      <c r="F2881" s="427" t="s">
        <v>9069</v>
      </c>
      <c r="G2881" s="423" t="s">
        <v>18159</v>
      </c>
      <c r="H2881" s="467" t="s">
        <v>8559</v>
      </c>
      <c r="I2881" s="427">
        <v>61</v>
      </c>
      <c r="J2881" s="423">
        <v>62</v>
      </c>
      <c r="K2881" s="423">
        <v>17</v>
      </c>
      <c r="L2881" s="447">
        <v>-1.6129032258064498E-2</v>
      </c>
      <c r="M2881" s="427">
        <v>44</v>
      </c>
      <c r="N2881" s="423">
        <v>38</v>
      </c>
      <c r="O2881" s="423">
        <v>17</v>
      </c>
      <c r="P2881" s="447">
        <v>0.157894736842105</v>
      </c>
    </row>
    <row r="2882" spans="1:16" s="63" customFormat="1" ht="12" x14ac:dyDescent="0.2">
      <c r="A2882" s="427" t="s">
        <v>9067</v>
      </c>
      <c r="B2882" s="423"/>
      <c r="C2882" s="423" t="s">
        <v>14925</v>
      </c>
      <c r="D2882" s="423" t="s">
        <v>11048</v>
      </c>
      <c r="E2882" s="427"/>
      <c r="F2882" s="427" t="s">
        <v>9066</v>
      </c>
      <c r="G2882" s="423" t="s">
        <v>18141</v>
      </c>
      <c r="H2882" s="467" t="s">
        <v>8559</v>
      </c>
      <c r="I2882" s="427">
        <v>11</v>
      </c>
      <c r="J2882" s="423">
        <v>2</v>
      </c>
      <c r="K2882" s="423">
        <v>8</v>
      </c>
      <c r="L2882" s="447">
        <v>4.5</v>
      </c>
      <c r="M2882" s="427">
        <v>148</v>
      </c>
      <c r="N2882" s="423">
        <v>126</v>
      </c>
      <c r="O2882" s="423">
        <v>91</v>
      </c>
      <c r="P2882" s="447">
        <v>0.17460317460317501</v>
      </c>
    </row>
    <row r="2883" spans="1:16" s="63" customFormat="1" ht="12" x14ac:dyDescent="0.2">
      <c r="A2883" s="427" t="s">
        <v>9065</v>
      </c>
      <c r="B2883" s="423"/>
      <c r="C2883" s="423" t="s">
        <v>253</v>
      </c>
      <c r="D2883" s="423" t="s">
        <v>10174</v>
      </c>
      <c r="E2883" s="427"/>
      <c r="F2883" s="427" t="s">
        <v>9064</v>
      </c>
      <c r="G2883" s="423" t="s">
        <v>18230</v>
      </c>
      <c r="H2883" s="467" t="s">
        <v>8559</v>
      </c>
      <c r="I2883" s="427">
        <v>176</v>
      </c>
      <c r="J2883" s="423">
        <v>168</v>
      </c>
      <c r="K2883" s="423">
        <v>98</v>
      </c>
      <c r="L2883" s="447">
        <v>4.76190476190477E-2</v>
      </c>
      <c r="M2883" s="427">
        <v>28</v>
      </c>
      <c r="N2883" s="423">
        <v>11</v>
      </c>
      <c r="O2883" s="423">
        <v>8</v>
      </c>
      <c r="P2883" s="447">
        <v>1.5454545454545501</v>
      </c>
    </row>
    <row r="2884" spans="1:16" s="63" customFormat="1" ht="12" x14ac:dyDescent="0.2">
      <c r="A2884" s="427" t="s">
        <v>9063</v>
      </c>
      <c r="B2884" s="423"/>
      <c r="C2884" s="423" t="s">
        <v>253</v>
      </c>
      <c r="D2884" s="423" t="s">
        <v>17881</v>
      </c>
      <c r="E2884" s="427"/>
      <c r="F2884" s="427" t="s">
        <v>9062</v>
      </c>
      <c r="G2884" s="423" t="s">
        <v>200</v>
      </c>
      <c r="H2884" s="467" t="s">
        <v>8559</v>
      </c>
      <c r="I2884" s="427">
        <v>38</v>
      </c>
      <c r="J2884" s="423">
        <v>66</v>
      </c>
      <c r="K2884" s="423">
        <v>76</v>
      </c>
      <c r="L2884" s="447">
        <v>-0.42424242424242398</v>
      </c>
      <c r="M2884" s="427">
        <v>40</v>
      </c>
      <c r="N2884" s="423">
        <v>61</v>
      </c>
      <c r="O2884" s="423">
        <v>57</v>
      </c>
      <c r="P2884" s="447">
        <v>-0.34426229508196698</v>
      </c>
    </row>
    <row r="2885" spans="1:16" s="63" customFormat="1" ht="12" x14ac:dyDescent="0.2">
      <c r="A2885" s="427" t="s">
        <v>9061</v>
      </c>
      <c r="B2885" s="423"/>
      <c r="C2885" s="423" t="s">
        <v>249</v>
      </c>
      <c r="D2885" s="423" t="s">
        <v>19081</v>
      </c>
      <c r="E2885" s="427"/>
      <c r="F2885" s="427" t="s">
        <v>9060</v>
      </c>
      <c r="G2885" s="423" t="s">
        <v>200</v>
      </c>
      <c r="H2885" s="467" t="s">
        <v>8559</v>
      </c>
      <c r="I2885" s="427">
        <v>33</v>
      </c>
      <c r="J2885" s="423">
        <v>424</v>
      </c>
      <c r="K2885" s="423">
        <v>0</v>
      </c>
      <c r="L2885" s="447">
        <v>-0.92216981132075504</v>
      </c>
      <c r="M2885" s="427">
        <v>8</v>
      </c>
      <c r="N2885" s="423">
        <v>12</v>
      </c>
      <c r="O2885" s="423">
        <v>6</v>
      </c>
      <c r="P2885" s="447">
        <v>-0.33333333333333298</v>
      </c>
    </row>
    <row r="2886" spans="1:16" s="63" customFormat="1" ht="12" x14ac:dyDescent="0.2">
      <c r="A2886" s="427" t="s">
        <v>14242</v>
      </c>
      <c r="B2886" s="423"/>
      <c r="C2886" s="423" t="s">
        <v>251</v>
      </c>
      <c r="D2886" s="423" t="s">
        <v>18765</v>
      </c>
      <c r="E2886" s="427"/>
      <c r="F2886" s="427" t="s">
        <v>14241</v>
      </c>
      <c r="G2886" s="423" t="s">
        <v>17107</v>
      </c>
      <c r="H2886" s="467" t="s">
        <v>8559</v>
      </c>
      <c r="I2886" s="427">
        <v>259</v>
      </c>
      <c r="J2886" s="423">
        <v>222</v>
      </c>
      <c r="K2886" s="423">
        <v>104</v>
      </c>
      <c r="L2886" s="447">
        <v>0.16666666666666699</v>
      </c>
      <c r="M2886" s="427">
        <v>34</v>
      </c>
      <c r="N2886" s="423">
        <v>53</v>
      </c>
      <c r="O2886" s="423">
        <v>59</v>
      </c>
      <c r="P2886" s="447">
        <v>-0.35849056603773599</v>
      </c>
    </row>
    <row r="2887" spans="1:16" s="63" customFormat="1" ht="12" x14ac:dyDescent="0.2">
      <c r="A2887" s="427" t="s">
        <v>9059</v>
      </c>
      <c r="B2887" s="423"/>
      <c r="C2887" s="423" t="s">
        <v>372</v>
      </c>
      <c r="D2887" s="423" t="s">
        <v>20286</v>
      </c>
      <c r="E2887" s="427"/>
      <c r="F2887" s="427" t="s">
        <v>9058</v>
      </c>
      <c r="G2887" s="423" t="s">
        <v>19498</v>
      </c>
      <c r="H2887" s="467" t="s">
        <v>8559</v>
      </c>
      <c r="I2887" s="427">
        <v>163</v>
      </c>
      <c r="J2887" s="423">
        <v>111</v>
      </c>
      <c r="K2887" s="423">
        <v>64</v>
      </c>
      <c r="L2887" s="447">
        <v>0.46846846846846901</v>
      </c>
      <c r="M2887" s="427">
        <v>235</v>
      </c>
      <c r="N2887" s="423">
        <v>230</v>
      </c>
      <c r="O2887" s="423">
        <v>153</v>
      </c>
      <c r="P2887" s="447">
        <v>2.1739130434782698E-2</v>
      </c>
    </row>
    <row r="2888" spans="1:16" s="63" customFormat="1" ht="12" x14ac:dyDescent="0.2">
      <c r="A2888" s="427" t="s">
        <v>9057</v>
      </c>
      <c r="B2888" s="423"/>
      <c r="C2888" s="423" t="s">
        <v>372</v>
      </c>
      <c r="D2888" s="423" t="s">
        <v>19082</v>
      </c>
      <c r="E2888" s="427"/>
      <c r="F2888" s="427" t="s">
        <v>9056</v>
      </c>
      <c r="G2888" s="423" t="s">
        <v>19541</v>
      </c>
      <c r="H2888" s="467" t="s">
        <v>8559</v>
      </c>
      <c r="I2888" s="427">
        <v>161</v>
      </c>
      <c r="J2888" s="423">
        <v>58</v>
      </c>
      <c r="K2888" s="423">
        <v>63</v>
      </c>
      <c r="L2888" s="447">
        <v>1.77586206896552</v>
      </c>
      <c r="M2888" s="427">
        <v>428</v>
      </c>
      <c r="N2888" s="423">
        <v>368</v>
      </c>
      <c r="O2888" s="423">
        <v>321</v>
      </c>
      <c r="P2888" s="447">
        <v>0.16304347826087001</v>
      </c>
    </row>
    <row r="2889" spans="1:16" s="63" customFormat="1" ht="12" x14ac:dyDescent="0.2">
      <c r="A2889" s="427" t="s">
        <v>9055</v>
      </c>
      <c r="B2889" s="423"/>
      <c r="C2889" s="423" t="s">
        <v>372</v>
      </c>
      <c r="D2889" s="423" t="s">
        <v>19794</v>
      </c>
      <c r="E2889" s="427"/>
      <c r="F2889" s="427" t="s">
        <v>9054</v>
      </c>
      <c r="G2889" s="423" t="s">
        <v>19232</v>
      </c>
      <c r="H2889" s="467" t="s">
        <v>8559</v>
      </c>
      <c r="I2889" s="427">
        <v>0</v>
      </c>
      <c r="J2889" s="423">
        <v>2</v>
      </c>
      <c r="K2889" s="423">
        <v>2</v>
      </c>
      <c r="L2889" s="447">
        <v>-1</v>
      </c>
      <c r="M2889" s="427">
        <v>398</v>
      </c>
      <c r="N2889" s="423">
        <v>345</v>
      </c>
      <c r="O2889" s="423">
        <v>158</v>
      </c>
      <c r="P2889" s="447">
        <v>0.153623188405797</v>
      </c>
    </row>
    <row r="2890" spans="1:16" s="63" customFormat="1" ht="12" x14ac:dyDescent="0.2">
      <c r="A2890" s="427" t="s">
        <v>13860</v>
      </c>
      <c r="B2890" s="423"/>
      <c r="C2890" s="423" t="s">
        <v>251</v>
      </c>
      <c r="D2890" s="423" t="s">
        <v>20085</v>
      </c>
      <c r="E2890" s="427"/>
      <c r="F2890" s="427" t="s">
        <v>13859</v>
      </c>
      <c r="G2890" s="423" t="s">
        <v>18448</v>
      </c>
      <c r="H2890" s="467" t="s">
        <v>8559</v>
      </c>
      <c r="I2890" s="427">
        <v>70</v>
      </c>
      <c r="J2890" s="423">
        <v>60</v>
      </c>
      <c r="K2890" s="423">
        <v>52</v>
      </c>
      <c r="L2890" s="447">
        <v>0.16666666666666699</v>
      </c>
      <c r="M2890" s="427">
        <v>33</v>
      </c>
      <c r="N2890" s="423">
        <v>24</v>
      </c>
      <c r="O2890" s="423">
        <v>32</v>
      </c>
      <c r="P2890" s="447">
        <v>0.375</v>
      </c>
    </row>
    <row r="2891" spans="1:16" s="63" customFormat="1" ht="12" x14ac:dyDescent="0.2">
      <c r="A2891" s="427" t="s">
        <v>9053</v>
      </c>
      <c r="B2891" s="423"/>
      <c r="C2891" s="423" t="s">
        <v>251</v>
      </c>
      <c r="D2891" s="423" t="s">
        <v>17294</v>
      </c>
      <c r="E2891" s="427"/>
      <c r="F2891" s="427" t="s">
        <v>9052</v>
      </c>
      <c r="G2891" s="423" t="s">
        <v>9068</v>
      </c>
      <c r="H2891" s="467" t="s">
        <v>8559</v>
      </c>
      <c r="I2891" s="427">
        <v>101</v>
      </c>
      <c r="J2891" s="423">
        <v>98</v>
      </c>
      <c r="K2891" s="423">
        <v>94</v>
      </c>
      <c r="L2891" s="447">
        <v>3.06122448979591E-2</v>
      </c>
      <c r="M2891" s="427">
        <v>30</v>
      </c>
      <c r="N2891" s="423">
        <v>24</v>
      </c>
      <c r="O2891" s="423">
        <v>27</v>
      </c>
      <c r="P2891" s="447">
        <v>0.25</v>
      </c>
    </row>
    <row r="2892" spans="1:16" s="63" customFormat="1" ht="12" x14ac:dyDescent="0.2">
      <c r="A2892" s="427" t="s">
        <v>9051</v>
      </c>
      <c r="B2892" s="423"/>
      <c r="C2892" s="423" t="s">
        <v>372</v>
      </c>
      <c r="D2892" s="423" t="s">
        <v>19083</v>
      </c>
      <c r="E2892" s="427"/>
      <c r="F2892" s="427" t="s">
        <v>9050</v>
      </c>
      <c r="G2892" s="423" t="s">
        <v>8796</v>
      </c>
      <c r="H2892" s="467" t="s">
        <v>8559</v>
      </c>
      <c r="I2892" s="427">
        <v>378</v>
      </c>
      <c r="J2892" s="423">
        <v>297</v>
      </c>
      <c r="K2892" s="423">
        <v>262</v>
      </c>
      <c r="L2892" s="447">
        <v>0.27272727272727298</v>
      </c>
      <c r="M2892" s="427">
        <v>225</v>
      </c>
      <c r="N2892" s="423">
        <v>299</v>
      </c>
      <c r="O2892" s="423">
        <v>232</v>
      </c>
      <c r="P2892" s="447">
        <v>-0.24749163879598701</v>
      </c>
    </row>
    <row r="2893" spans="1:16" s="63" customFormat="1" ht="12" x14ac:dyDescent="0.2">
      <c r="A2893" s="427" t="s">
        <v>13909</v>
      </c>
      <c r="B2893" s="423"/>
      <c r="C2893" s="423" t="s">
        <v>251</v>
      </c>
      <c r="D2893" s="423" t="s">
        <v>20287</v>
      </c>
      <c r="E2893" s="427"/>
      <c r="F2893" s="427" t="s">
        <v>13908</v>
      </c>
      <c r="G2893" s="423" t="s">
        <v>20288</v>
      </c>
      <c r="H2893" s="467" t="s">
        <v>8559</v>
      </c>
      <c r="I2893" s="427">
        <v>16658</v>
      </c>
      <c r="J2893" s="423">
        <v>14150</v>
      </c>
      <c r="K2893" s="423">
        <v>10800</v>
      </c>
      <c r="L2893" s="447">
        <v>0.17724381625441701</v>
      </c>
      <c r="M2893" s="427">
        <v>9883</v>
      </c>
      <c r="N2893" s="423">
        <v>8346</v>
      </c>
      <c r="O2893" s="423">
        <v>6707</v>
      </c>
      <c r="P2893" s="447">
        <v>0.184160076683441</v>
      </c>
    </row>
    <row r="2894" spans="1:16" s="63" customFormat="1" ht="12" x14ac:dyDescent="0.2">
      <c r="A2894" s="427" t="s">
        <v>9049</v>
      </c>
      <c r="B2894" s="423"/>
      <c r="C2894" s="423" t="s">
        <v>253</v>
      </c>
      <c r="D2894" s="423" t="s">
        <v>21995</v>
      </c>
      <c r="E2894" s="427"/>
      <c r="F2894" s="427" t="s">
        <v>9048</v>
      </c>
      <c r="G2894" s="423" t="s">
        <v>200</v>
      </c>
      <c r="H2894" s="467" t="s">
        <v>8559</v>
      </c>
      <c r="I2894" s="427">
        <v>66</v>
      </c>
      <c r="J2894" s="423">
        <v>64</v>
      </c>
      <c r="K2894" s="423">
        <v>100</v>
      </c>
      <c r="L2894" s="447">
        <v>3.125E-2</v>
      </c>
      <c r="M2894" s="427">
        <v>57</v>
      </c>
      <c r="N2894" s="423">
        <v>74</v>
      </c>
      <c r="O2894" s="423">
        <v>61</v>
      </c>
      <c r="P2894" s="447">
        <v>-0.22972972972972999</v>
      </c>
    </row>
    <row r="2895" spans="1:16" s="63" customFormat="1" ht="12" x14ac:dyDescent="0.2">
      <c r="A2895" s="427" t="s">
        <v>20743</v>
      </c>
      <c r="B2895" s="423"/>
      <c r="C2895" s="423" t="s">
        <v>255</v>
      </c>
      <c r="D2895" s="423"/>
      <c r="E2895" s="427" t="s">
        <v>20723</v>
      </c>
      <c r="F2895" s="427"/>
      <c r="G2895" s="423"/>
      <c r="H2895" s="467"/>
      <c r="I2895" s="427">
        <v>0</v>
      </c>
      <c r="J2895" s="423">
        <v>0</v>
      </c>
      <c r="K2895" s="423">
        <v>0</v>
      </c>
      <c r="L2895" s="447">
        <v>0</v>
      </c>
      <c r="M2895" s="427">
        <v>2</v>
      </c>
      <c r="N2895" s="423">
        <v>4</v>
      </c>
      <c r="O2895" s="423">
        <v>1</v>
      </c>
      <c r="P2895" s="447">
        <v>-0.5</v>
      </c>
    </row>
    <row r="2896" spans="1:16" s="63" customFormat="1" ht="12" x14ac:dyDescent="0.2">
      <c r="A2896" s="427" t="s">
        <v>18076</v>
      </c>
      <c r="B2896" s="423"/>
      <c r="C2896" s="423" t="s">
        <v>262</v>
      </c>
      <c r="D2896" s="423"/>
      <c r="E2896" s="427"/>
      <c r="F2896" s="427" t="s">
        <v>18077</v>
      </c>
      <c r="G2896" s="423"/>
      <c r="H2896" s="467"/>
      <c r="I2896" s="427">
        <v>0</v>
      </c>
      <c r="J2896" s="423">
        <v>0</v>
      </c>
      <c r="K2896" s="423">
        <v>0</v>
      </c>
      <c r="L2896" s="447">
        <v>0</v>
      </c>
      <c r="M2896" s="427">
        <v>0</v>
      </c>
      <c r="N2896" s="423">
        <v>0</v>
      </c>
      <c r="O2896" s="423">
        <v>0</v>
      </c>
      <c r="P2896" s="447">
        <v>0</v>
      </c>
    </row>
    <row r="2897" spans="1:16" s="63" customFormat="1" ht="12" x14ac:dyDescent="0.2">
      <c r="A2897" s="427" t="s">
        <v>18078</v>
      </c>
      <c r="B2897" s="423"/>
      <c r="C2897" s="423" t="s">
        <v>254</v>
      </c>
      <c r="D2897" s="423" t="s">
        <v>8788</v>
      </c>
      <c r="E2897" s="427"/>
      <c r="F2897" s="427" t="s">
        <v>18079</v>
      </c>
      <c r="G2897" s="423" t="s">
        <v>223</v>
      </c>
      <c r="H2897" s="467" t="s">
        <v>8559</v>
      </c>
      <c r="I2897" s="427">
        <v>352</v>
      </c>
      <c r="J2897" s="423">
        <v>209</v>
      </c>
      <c r="K2897" s="423">
        <v>113</v>
      </c>
      <c r="L2897" s="447">
        <v>0.68421052631578905</v>
      </c>
      <c r="M2897" s="427">
        <v>3</v>
      </c>
      <c r="N2897" s="423">
        <v>2</v>
      </c>
      <c r="O2897" s="423">
        <v>0</v>
      </c>
      <c r="P2897" s="447">
        <v>0.5</v>
      </c>
    </row>
    <row r="2898" spans="1:16" s="63" customFormat="1" ht="12" x14ac:dyDescent="0.2">
      <c r="A2898" s="427" t="s">
        <v>9047</v>
      </c>
      <c r="B2898" s="423"/>
      <c r="C2898" s="423" t="s">
        <v>249</v>
      </c>
      <c r="D2898" s="423" t="s">
        <v>15847</v>
      </c>
      <c r="E2898" s="427"/>
      <c r="F2898" s="427" t="s">
        <v>9046</v>
      </c>
      <c r="G2898" s="423" t="s">
        <v>15848</v>
      </c>
      <c r="H2898" s="467" t="s">
        <v>8559</v>
      </c>
      <c r="I2898" s="427">
        <v>415</v>
      </c>
      <c r="J2898" s="423">
        <v>103</v>
      </c>
      <c r="K2898" s="423">
        <v>0</v>
      </c>
      <c r="L2898" s="447">
        <v>3.0291262135922299</v>
      </c>
      <c r="M2898" s="427">
        <v>5</v>
      </c>
      <c r="N2898" s="423">
        <v>8</v>
      </c>
      <c r="O2898" s="423">
        <v>2</v>
      </c>
      <c r="P2898" s="447">
        <v>-0.375</v>
      </c>
    </row>
    <row r="2899" spans="1:16" s="63" customFormat="1" ht="12" x14ac:dyDescent="0.2">
      <c r="A2899" s="427" t="s">
        <v>9045</v>
      </c>
      <c r="B2899" s="423"/>
      <c r="C2899" s="423" t="s">
        <v>249</v>
      </c>
      <c r="D2899" s="423" t="s">
        <v>17069</v>
      </c>
      <c r="E2899" s="427"/>
      <c r="F2899" s="427" t="s">
        <v>9044</v>
      </c>
      <c r="G2899" s="423" t="s">
        <v>17070</v>
      </c>
      <c r="H2899" s="467" t="s">
        <v>8559</v>
      </c>
      <c r="I2899" s="427">
        <v>40</v>
      </c>
      <c r="J2899" s="423">
        <v>47</v>
      </c>
      <c r="K2899" s="423">
        <v>21</v>
      </c>
      <c r="L2899" s="447">
        <v>-0.14893617021276601</v>
      </c>
      <c r="M2899" s="427">
        <v>57</v>
      </c>
      <c r="N2899" s="423">
        <v>25</v>
      </c>
      <c r="O2899" s="423">
        <v>13</v>
      </c>
      <c r="P2899" s="447">
        <v>1.28</v>
      </c>
    </row>
    <row r="2900" spans="1:16" s="63" customFormat="1" ht="12" x14ac:dyDescent="0.2">
      <c r="A2900" s="427" t="s">
        <v>9043</v>
      </c>
      <c r="B2900" s="423"/>
      <c r="C2900" s="423" t="s">
        <v>249</v>
      </c>
      <c r="D2900" s="423" t="s">
        <v>17069</v>
      </c>
      <c r="E2900" s="427"/>
      <c r="F2900" s="427" t="s">
        <v>9042</v>
      </c>
      <c r="G2900" s="423" t="s">
        <v>17070</v>
      </c>
      <c r="H2900" s="467" t="s">
        <v>8559</v>
      </c>
      <c r="I2900" s="427">
        <v>433</v>
      </c>
      <c r="J2900" s="423">
        <v>378</v>
      </c>
      <c r="K2900" s="423">
        <v>0</v>
      </c>
      <c r="L2900" s="447">
        <v>0.14550264550264599</v>
      </c>
      <c r="M2900" s="427">
        <v>12</v>
      </c>
      <c r="N2900" s="423">
        <v>20</v>
      </c>
      <c r="O2900" s="423">
        <v>10</v>
      </c>
      <c r="P2900" s="447">
        <v>-0.4</v>
      </c>
    </row>
    <row r="2901" spans="1:16" s="63" customFormat="1" ht="12" x14ac:dyDescent="0.2">
      <c r="A2901" s="427" t="s">
        <v>9041</v>
      </c>
      <c r="B2901" s="423"/>
      <c r="C2901" s="423" t="s">
        <v>254</v>
      </c>
      <c r="D2901" s="423" t="s">
        <v>15847</v>
      </c>
      <c r="E2901" s="427"/>
      <c r="F2901" s="427" t="s">
        <v>9040</v>
      </c>
      <c r="G2901" s="423" t="s">
        <v>15848</v>
      </c>
      <c r="H2901" s="467" t="s">
        <v>8559</v>
      </c>
      <c r="I2901" s="427">
        <v>39</v>
      </c>
      <c r="J2901" s="423">
        <v>9</v>
      </c>
      <c r="K2901" s="423">
        <v>40</v>
      </c>
      <c r="L2901" s="447">
        <v>3.3333333333333299</v>
      </c>
      <c r="M2901" s="427">
        <v>18</v>
      </c>
      <c r="N2901" s="423">
        <v>22</v>
      </c>
      <c r="O2901" s="423">
        <v>12</v>
      </c>
      <c r="P2901" s="447">
        <v>-0.18181818181818199</v>
      </c>
    </row>
    <row r="2902" spans="1:16" s="63" customFormat="1" ht="12" x14ac:dyDescent="0.2">
      <c r="A2902" s="427" t="s">
        <v>9039</v>
      </c>
      <c r="B2902" s="423"/>
      <c r="C2902" s="423" t="s">
        <v>249</v>
      </c>
      <c r="D2902" s="423" t="s">
        <v>17069</v>
      </c>
      <c r="E2902" s="427"/>
      <c r="F2902" s="427" t="s">
        <v>9038</v>
      </c>
      <c r="G2902" s="423" t="s">
        <v>17070</v>
      </c>
      <c r="H2902" s="467" t="s">
        <v>8559</v>
      </c>
      <c r="I2902" s="427">
        <v>490</v>
      </c>
      <c r="J2902" s="423">
        <v>194</v>
      </c>
      <c r="K2902" s="423">
        <v>184</v>
      </c>
      <c r="L2902" s="447">
        <v>1.5257731958762899</v>
      </c>
      <c r="M2902" s="427">
        <v>19</v>
      </c>
      <c r="N2902" s="423">
        <v>17</v>
      </c>
      <c r="O2902" s="423">
        <v>4</v>
      </c>
      <c r="P2902" s="447">
        <v>0.11764705882352899</v>
      </c>
    </row>
    <row r="2903" spans="1:16" s="63" customFormat="1" ht="12" x14ac:dyDescent="0.2">
      <c r="A2903" s="427" t="s">
        <v>9037</v>
      </c>
      <c r="B2903" s="423"/>
      <c r="C2903" s="423" t="s">
        <v>249</v>
      </c>
      <c r="D2903" s="423" t="s">
        <v>17069</v>
      </c>
      <c r="E2903" s="427"/>
      <c r="F2903" s="427" t="s">
        <v>9036</v>
      </c>
      <c r="G2903" s="423" t="s">
        <v>17070</v>
      </c>
      <c r="H2903" s="467" t="s">
        <v>8559</v>
      </c>
      <c r="I2903" s="427">
        <v>346</v>
      </c>
      <c r="J2903" s="423">
        <v>351</v>
      </c>
      <c r="K2903" s="423">
        <v>620</v>
      </c>
      <c r="L2903" s="447">
        <v>-1.42450142450142E-2</v>
      </c>
      <c r="M2903" s="427">
        <v>524</v>
      </c>
      <c r="N2903" s="423">
        <v>465</v>
      </c>
      <c r="O2903" s="423">
        <v>382</v>
      </c>
      <c r="P2903" s="447">
        <v>0.12688172043010801</v>
      </c>
    </row>
    <row r="2904" spans="1:16" s="63" customFormat="1" ht="12" x14ac:dyDescent="0.2">
      <c r="A2904" s="427" t="s">
        <v>9035</v>
      </c>
      <c r="B2904" s="423"/>
      <c r="C2904" s="423" t="s">
        <v>249</v>
      </c>
      <c r="D2904" s="423"/>
      <c r="E2904" s="427"/>
      <c r="F2904" s="427" t="s">
        <v>9034</v>
      </c>
      <c r="G2904" s="423"/>
      <c r="H2904" s="467" t="s">
        <v>8389</v>
      </c>
      <c r="I2904" s="427">
        <v>0</v>
      </c>
      <c r="J2904" s="423">
        <v>0</v>
      </c>
      <c r="K2904" s="423">
        <v>0</v>
      </c>
      <c r="L2904" s="447">
        <v>0</v>
      </c>
      <c r="M2904" s="427">
        <v>0</v>
      </c>
      <c r="N2904" s="423">
        <v>0</v>
      </c>
      <c r="O2904" s="423">
        <v>0</v>
      </c>
      <c r="P2904" s="447">
        <v>0</v>
      </c>
    </row>
    <row r="2905" spans="1:16" s="63" customFormat="1" ht="12" x14ac:dyDescent="0.2">
      <c r="A2905" s="427" t="s">
        <v>9033</v>
      </c>
      <c r="B2905" s="423"/>
      <c r="C2905" s="423" t="s">
        <v>253</v>
      </c>
      <c r="D2905" s="423" t="s">
        <v>20532</v>
      </c>
      <c r="E2905" s="427"/>
      <c r="F2905" s="427" t="s">
        <v>9032</v>
      </c>
      <c r="G2905" s="423" t="s">
        <v>200</v>
      </c>
      <c r="H2905" s="467" t="s">
        <v>8389</v>
      </c>
      <c r="I2905" s="427">
        <v>0</v>
      </c>
      <c r="J2905" s="423">
        <v>0</v>
      </c>
      <c r="K2905" s="423">
        <v>0</v>
      </c>
      <c r="L2905" s="447">
        <v>0</v>
      </c>
      <c r="M2905" s="427">
        <v>22</v>
      </c>
      <c r="N2905" s="423">
        <v>30</v>
      </c>
      <c r="O2905" s="423">
        <v>11</v>
      </c>
      <c r="P2905" s="447">
        <v>-0.266666666666667</v>
      </c>
    </row>
    <row r="2906" spans="1:16" s="63" customFormat="1" ht="12" x14ac:dyDescent="0.2">
      <c r="A2906" s="427" t="s">
        <v>9031</v>
      </c>
      <c r="B2906" s="423"/>
      <c r="C2906" s="423" t="s">
        <v>252</v>
      </c>
      <c r="D2906" s="423" t="s">
        <v>11985</v>
      </c>
      <c r="E2906" s="427"/>
      <c r="F2906" s="427" t="s">
        <v>9030</v>
      </c>
      <c r="G2906" s="423" t="s">
        <v>11983</v>
      </c>
      <c r="H2906" s="467" t="s">
        <v>8396</v>
      </c>
      <c r="I2906" s="427">
        <v>0</v>
      </c>
      <c r="J2906" s="423">
        <v>0</v>
      </c>
      <c r="K2906" s="423">
        <v>0</v>
      </c>
      <c r="L2906" s="447">
        <v>0</v>
      </c>
      <c r="M2906" s="427">
        <v>6</v>
      </c>
      <c r="N2906" s="423">
        <v>12</v>
      </c>
      <c r="O2906" s="423">
        <v>3</v>
      </c>
      <c r="P2906" s="447">
        <v>-0.5</v>
      </c>
    </row>
    <row r="2907" spans="1:16" s="63" customFormat="1" ht="12" x14ac:dyDescent="0.2">
      <c r="A2907" s="427" t="s">
        <v>9029</v>
      </c>
      <c r="B2907" s="423"/>
      <c r="C2907" s="423" t="s">
        <v>252</v>
      </c>
      <c r="D2907" s="423" t="s">
        <v>17108</v>
      </c>
      <c r="E2907" s="427"/>
      <c r="F2907" s="427" t="s">
        <v>9028</v>
      </c>
      <c r="G2907" s="423" t="s">
        <v>18243</v>
      </c>
      <c r="H2907" s="467" t="s">
        <v>8559</v>
      </c>
      <c r="I2907" s="427">
        <v>1678</v>
      </c>
      <c r="J2907" s="423">
        <v>1666</v>
      </c>
      <c r="K2907" s="423">
        <v>425</v>
      </c>
      <c r="L2907" s="447">
        <v>7.2028811524609297E-3</v>
      </c>
      <c r="M2907" s="427">
        <v>1830</v>
      </c>
      <c r="N2907" s="423">
        <v>1614</v>
      </c>
      <c r="O2907" s="423">
        <v>1360</v>
      </c>
      <c r="P2907" s="447">
        <v>0.13382899628252801</v>
      </c>
    </row>
    <row r="2908" spans="1:16" s="63" customFormat="1" ht="12" x14ac:dyDescent="0.2">
      <c r="A2908" s="427" t="s">
        <v>9027</v>
      </c>
      <c r="B2908" s="423"/>
      <c r="C2908" s="423" t="s">
        <v>249</v>
      </c>
      <c r="D2908" s="423" t="s">
        <v>21436</v>
      </c>
      <c r="E2908" s="427"/>
      <c r="F2908" s="427" t="s">
        <v>9026</v>
      </c>
      <c r="G2908" s="423" t="s">
        <v>21437</v>
      </c>
      <c r="H2908" s="467" t="s">
        <v>8559</v>
      </c>
      <c r="I2908" s="427">
        <v>725</v>
      </c>
      <c r="J2908" s="423">
        <v>485</v>
      </c>
      <c r="K2908" s="423">
        <v>250</v>
      </c>
      <c r="L2908" s="447">
        <v>0.49484536082474201</v>
      </c>
      <c r="M2908" s="427">
        <v>211</v>
      </c>
      <c r="N2908" s="423">
        <v>143</v>
      </c>
      <c r="O2908" s="423">
        <v>102</v>
      </c>
      <c r="P2908" s="447">
        <v>0.47552447552447602</v>
      </c>
    </row>
    <row r="2909" spans="1:16" s="63" customFormat="1" ht="12" x14ac:dyDescent="0.2">
      <c r="A2909" s="427" t="s">
        <v>9025</v>
      </c>
      <c r="B2909" s="423"/>
      <c r="C2909" s="423" t="s">
        <v>371</v>
      </c>
      <c r="D2909" s="423" t="s">
        <v>17051</v>
      </c>
      <c r="E2909" s="427"/>
      <c r="F2909" s="427" t="s">
        <v>9024</v>
      </c>
      <c r="G2909" s="423" t="s">
        <v>19283</v>
      </c>
      <c r="H2909" s="467" t="s">
        <v>8559</v>
      </c>
      <c r="I2909" s="427">
        <v>4</v>
      </c>
      <c r="J2909" s="423">
        <v>0</v>
      </c>
      <c r="K2909" s="423">
        <v>0</v>
      </c>
      <c r="L2909" s="447">
        <v>0</v>
      </c>
      <c r="M2909" s="427">
        <v>68</v>
      </c>
      <c r="N2909" s="423">
        <v>73</v>
      </c>
      <c r="O2909" s="423">
        <v>50</v>
      </c>
      <c r="P2909" s="447">
        <v>-6.84931506849316E-2</v>
      </c>
    </row>
    <row r="2910" spans="1:16" s="63" customFormat="1" ht="12" x14ac:dyDescent="0.2">
      <c r="A2910" s="427" t="s">
        <v>14703</v>
      </c>
      <c r="B2910" s="423"/>
      <c r="C2910" s="423" t="s">
        <v>372</v>
      </c>
      <c r="D2910" s="423" t="s">
        <v>21438</v>
      </c>
      <c r="E2910" s="427"/>
      <c r="F2910" s="427" t="s">
        <v>14702</v>
      </c>
      <c r="G2910" s="423" t="s">
        <v>21439</v>
      </c>
      <c r="H2910" s="467" t="s">
        <v>8559</v>
      </c>
      <c r="I2910" s="427">
        <v>5707</v>
      </c>
      <c r="J2910" s="423">
        <v>4734</v>
      </c>
      <c r="K2910" s="423">
        <v>2573</v>
      </c>
      <c r="L2910" s="447">
        <v>0.205534431770173</v>
      </c>
      <c r="M2910" s="427">
        <v>980</v>
      </c>
      <c r="N2910" s="423">
        <v>564</v>
      </c>
      <c r="O2910" s="423">
        <v>339</v>
      </c>
      <c r="P2910" s="447">
        <v>0.73758865248227001</v>
      </c>
    </row>
    <row r="2911" spans="1:16" s="63" customFormat="1" ht="12" x14ac:dyDescent="0.2">
      <c r="A2911" s="427" t="s">
        <v>17638</v>
      </c>
      <c r="B2911" s="423"/>
      <c r="C2911" s="423" t="s">
        <v>249</v>
      </c>
      <c r="D2911" s="423" t="s">
        <v>19084</v>
      </c>
      <c r="E2911" s="427" t="s">
        <v>9022</v>
      </c>
      <c r="F2911" s="427"/>
      <c r="G2911" s="423" t="s">
        <v>18151</v>
      </c>
      <c r="H2911" s="467" t="s">
        <v>8559</v>
      </c>
      <c r="I2911" s="427">
        <v>198</v>
      </c>
      <c r="J2911" s="423">
        <v>175</v>
      </c>
      <c r="K2911" s="423">
        <v>204</v>
      </c>
      <c r="L2911" s="447">
        <v>0.13142857142857101</v>
      </c>
      <c r="M2911" s="427">
        <v>54</v>
      </c>
      <c r="N2911" s="423">
        <v>59</v>
      </c>
      <c r="O2911" s="423">
        <v>34</v>
      </c>
      <c r="P2911" s="447">
        <v>-8.4745762711864403E-2</v>
      </c>
    </row>
    <row r="2912" spans="1:16" s="63" customFormat="1" ht="12" x14ac:dyDescent="0.2">
      <c r="A2912" s="427" t="s">
        <v>9021</v>
      </c>
      <c r="B2912" s="423"/>
      <c r="C2912" s="423" t="s">
        <v>252</v>
      </c>
      <c r="D2912" s="423" t="s">
        <v>17282</v>
      </c>
      <c r="E2912" s="427"/>
      <c r="F2912" s="427" t="s">
        <v>9020</v>
      </c>
      <c r="G2912" s="423" t="s">
        <v>18192</v>
      </c>
      <c r="H2912" s="467" t="s">
        <v>8559</v>
      </c>
      <c r="I2912" s="427">
        <v>881</v>
      </c>
      <c r="J2912" s="423">
        <v>986</v>
      </c>
      <c r="K2912" s="423">
        <v>777</v>
      </c>
      <c r="L2912" s="447">
        <v>-0.10649087221095301</v>
      </c>
      <c r="M2912" s="427">
        <v>635</v>
      </c>
      <c r="N2912" s="423">
        <v>545</v>
      </c>
      <c r="O2912" s="423">
        <v>360</v>
      </c>
      <c r="P2912" s="447">
        <v>0.16513761467889901</v>
      </c>
    </row>
    <row r="2913" spans="1:16" s="63" customFormat="1" ht="12" x14ac:dyDescent="0.2">
      <c r="A2913" s="427" t="s">
        <v>18276</v>
      </c>
      <c r="B2913" s="423"/>
      <c r="C2913" s="423" t="s">
        <v>14925</v>
      </c>
      <c r="D2913" s="423" t="s">
        <v>20501</v>
      </c>
      <c r="E2913" s="427" t="s">
        <v>9019</v>
      </c>
      <c r="F2913" s="427"/>
      <c r="G2913" s="423" t="s">
        <v>18171</v>
      </c>
      <c r="H2913" s="467" t="s">
        <v>8559</v>
      </c>
      <c r="I2913" s="427">
        <v>432</v>
      </c>
      <c r="J2913" s="423">
        <v>330</v>
      </c>
      <c r="K2913" s="423">
        <v>413</v>
      </c>
      <c r="L2913" s="447">
        <v>0.30909090909090903</v>
      </c>
      <c r="M2913" s="427">
        <v>55</v>
      </c>
      <c r="N2913" s="423">
        <v>84</v>
      </c>
      <c r="O2913" s="423">
        <v>44</v>
      </c>
      <c r="P2913" s="447">
        <v>-0.34523809523809501</v>
      </c>
    </row>
    <row r="2914" spans="1:16" s="63" customFormat="1" ht="12" x14ac:dyDescent="0.2">
      <c r="A2914" s="427" t="s">
        <v>9018</v>
      </c>
      <c r="B2914" s="423"/>
      <c r="C2914" s="423" t="s">
        <v>253</v>
      </c>
      <c r="D2914" s="423" t="s">
        <v>17283</v>
      </c>
      <c r="E2914" s="427"/>
      <c r="F2914" s="427" t="s">
        <v>9017</v>
      </c>
      <c r="G2914" s="423" t="s">
        <v>200</v>
      </c>
      <c r="H2914" s="467" t="s">
        <v>8559</v>
      </c>
      <c r="I2914" s="427">
        <v>0</v>
      </c>
      <c r="J2914" s="423">
        <v>0</v>
      </c>
      <c r="K2914" s="423">
        <v>0</v>
      </c>
      <c r="L2914" s="447">
        <v>0</v>
      </c>
      <c r="M2914" s="427">
        <v>3</v>
      </c>
      <c r="N2914" s="423">
        <v>4</v>
      </c>
      <c r="O2914" s="423">
        <v>3</v>
      </c>
      <c r="P2914" s="447">
        <v>-0.25</v>
      </c>
    </row>
    <row r="2915" spans="1:16" s="63" customFormat="1" ht="12" x14ac:dyDescent="0.2">
      <c r="A2915" s="427" t="s">
        <v>18080</v>
      </c>
      <c r="B2915" s="423"/>
      <c r="C2915" s="423" t="s">
        <v>371</v>
      </c>
      <c r="D2915" s="423"/>
      <c r="E2915" s="427"/>
      <c r="F2915" s="427" t="s">
        <v>18081</v>
      </c>
      <c r="G2915" s="423"/>
      <c r="H2915" s="467"/>
      <c r="I2915" s="427">
        <v>0</v>
      </c>
      <c r="J2915" s="423">
        <v>0</v>
      </c>
      <c r="K2915" s="423">
        <v>0</v>
      </c>
      <c r="L2915" s="447">
        <v>0</v>
      </c>
      <c r="M2915" s="427">
        <v>0</v>
      </c>
      <c r="N2915" s="423">
        <v>0</v>
      </c>
      <c r="O2915" s="423">
        <v>0</v>
      </c>
      <c r="P2915" s="447">
        <v>0</v>
      </c>
    </row>
    <row r="2916" spans="1:16" s="63" customFormat="1" ht="12" x14ac:dyDescent="0.2">
      <c r="A2916" s="427" t="s">
        <v>18082</v>
      </c>
      <c r="B2916" s="423"/>
      <c r="C2916" s="423" t="s">
        <v>249</v>
      </c>
      <c r="D2916" s="423" t="s">
        <v>21440</v>
      </c>
      <c r="E2916" s="427"/>
      <c r="F2916" s="427" t="s">
        <v>18083</v>
      </c>
      <c r="G2916" s="423" t="s">
        <v>19196</v>
      </c>
      <c r="H2916" s="467" t="s">
        <v>8559</v>
      </c>
      <c r="I2916" s="427">
        <v>42</v>
      </c>
      <c r="J2916" s="423">
        <v>12</v>
      </c>
      <c r="K2916" s="423">
        <v>32</v>
      </c>
      <c r="L2916" s="447">
        <v>2.5</v>
      </c>
      <c r="M2916" s="427">
        <v>90</v>
      </c>
      <c r="N2916" s="423">
        <v>98</v>
      </c>
      <c r="O2916" s="423">
        <v>65</v>
      </c>
      <c r="P2916" s="447">
        <v>-8.1632653061224497E-2</v>
      </c>
    </row>
    <row r="2917" spans="1:16" s="63" customFormat="1" ht="12" x14ac:dyDescent="0.2">
      <c r="A2917" s="427" t="s">
        <v>13735</v>
      </c>
      <c r="B2917" s="423"/>
      <c r="C2917" s="423" t="s">
        <v>258</v>
      </c>
      <c r="D2917" s="423" t="s">
        <v>21441</v>
      </c>
      <c r="E2917" s="427"/>
      <c r="F2917" s="427" t="s">
        <v>13734</v>
      </c>
      <c r="G2917" s="423" t="s">
        <v>21442</v>
      </c>
      <c r="H2917" s="467" t="s">
        <v>8559</v>
      </c>
      <c r="I2917" s="427">
        <v>1755</v>
      </c>
      <c r="J2917" s="423">
        <v>1446</v>
      </c>
      <c r="K2917" s="423">
        <v>1152</v>
      </c>
      <c r="L2917" s="447">
        <v>0.213692946058091</v>
      </c>
      <c r="M2917" s="427">
        <v>1863</v>
      </c>
      <c r="N2917" s="423">
        <v>1632</v>
      </c>
      <c r="O2917" s="423">
        <v>1307</v>
      </c>
      <c r="P2917" s="447">
        <v>0.14154411764705899</v>
      </c>
    </row>
    <row r="2918" spans="1:16" s="63" customFormat="1" ht="12" x14ac:dyDescent="0.2">
      <c r="A2918" s="427" t="s">
        <v>17246</v>
      </c>
      <c r="B2918" s="423"/>
      <c r="C2918" s="423" t="s">
        <v>252</v>
      </c>
      <c r="D2918" s="423" t="s">
        <v>21996</v>
      </c>
      <c r="E2918" s="427" t="s">
        <v>17247</v>
      </c>
      <c r="F2918" s="427"/>
      <c r="G2918" s="423" t="s">
        <v>21997</v>
      </c>
      <c r="H2918" s="467" t="s">
        <v>8559</v>
      </c>
      <c r="I2918" s="427">
        <v>1755</v>
      </c>
      <c r="J2918" s="423">
        <v>1833</v>
      </c>
      <c r="K2918" s="423">
        <v>927</v>
      </c>
      <c r="L2918" s="447">
        <v>-4.2553191489361701E-2</v>
      </c>
      <c r="M2918" s="427">
        <v>1014</v>
      </c>
      <c r="N2918" s="423">
        <v>845</v>
      </c>
      <c r="O2918" s="423">
        <v>453</v>
      </c>
      <c r="P2918" s="447">
        <v>0.2</v>
      </c>
    </row>
    <row r="2919" spans="1:16" s="63" customFormat="1" ht="12" x14ac:dyDescent="0.2">
      <c r="A2919" s="427" t="s">
        <v>13966</v>
      </c>
      <c r="B2919" s="423"/>
      <c r="C2919" s="423" t="s">
        <v>258</v>
      </c>
      <c r="D2919" s="423" t="s">
        <v>21443</v>
      </c>
      <c r="E2919" s="427"/>
      <c r="F2919" s="427" t="s">
        <v>13965</v>
      </c>
      <c r="G2919" s="423" t="s">
        <v>21444</v>
      </c>
      <c r="H2919" s="467" t="s">
        <v>8559</v>
      </c>
      <c r="I2919" s="427">
        <v>2742</v>
      </c>
      <c r="J2919" s="423">
        <v>2724</v>
      </c>
      <c r="K2919" s="423">
        <v>2688</v>
      </c>
      <c r="L2919" s="447">
        <v>6.6079295154184399E-3</v>
      </c>
      <c r="M2919" s="427">
        <v>1473</v>
      </c>
      <c r="N2919" s="423">
        <v>1478</v>
      </c>
      <c r="O2919" s="423">
        <v>1076</v>
      </c>
      <c r="P2919" s="447">
        <v>-3.3829499323410101E-3</v>
      </c>
    </row>
    <row r="2920" spans="1:16" s="63" customFormat="1" ht="12" x14ac:dyDescent="0.2">
      <c r="A2920" s="427" t="s">
        <v>9015</v>
      </c>
      <c r="B2920" s="423"/>
      <c r="C2920" s="423" t="s">
        <v>249</v>
      </c>
      <c r="D2920" s="423"/>
      <c r="E2920" s="427"/>
      <c r="F2920" s="427" t="s">
        <v>9014</v>
      </c>
      <c r="G2920" s="423"/>
      <c r="H2920" s="467" t="s">
        <v>8559</v>
      </c>
      <c r="I2920" s="427">
        <v>0</v>
      </c>
      <c r="J2920" s="423">
        <v>0</v>
      </c>
      <c r="K2920" s="423">
        <v>0</v>
      </c>
      <c r="L2920" s="447">
        <v>0</v>
      </c>
      <c r="M2920" s="427">
        <v>0</v>
      </c>
      <c r="N2920" s="423">
        <v>0</v>
      </c>
      <c r="O2920" s="423">
        <v>0</v>
      </c>
      <c r="P2920" s="447">
        <v>0</v>
      </c>
    </row>
    <row r="2921" spans="1:16" s="63" customFormat="1" ht="12" x14ac:dyDescent="0.2">
      <c r="A2921" s="427" t="s">
        <v>9013</v>
      </c>
      <c r="B2921" s="423"/>
      <c r="C2921" s="423" t="s">
        <v>258</v>
      </c>
      <c r="D2921" s="423" t="s">
        <v>17169</v>
      </c>
      <c r="E2921" s="427"/>
      <c r="F2921" s="427" t="s">
        <v>9012</v>
      </c>
      <c r="G2921" s="423" t="s">
        <v>207</v>
      </c>
      <c r="H2921" s="467" t="s">
        <v>8396</v>
      </c>
      <c r="I2921" s="427">
        <v>0</v>
      </c>
      <c r="J2921" s="423">
        <v>0</v>
      </c>
      <c r="K2921" s="423">
        <v>0</v>
      </c>
      <c r="L2921" s="447">
        <v>0</v>
      </c>
      <c r="M2921" s="427">
        <v>0</v>
      </c>
      <c r="N2921" s="423">
        <v>0</v>
      </c>
      <c r="O2921" s="423">
        <v>0</v>
      </c>
      <c r="P2921" s="447">
        <v>0</v>
      </c>
    </row>
    <row r="2922" spans="1:16" s="63" customFormat="1" ht="12" x14ac:dyDescent="0.2">
      <c r="A2922" s="427" t="s">
        <v>9011</v>
      </c>
      <c r="B2922" s="423"/>
      <c r="C2922" s="423" t="s">
        <v>258</v>
      </c>
      <c r="D2922" s="423" t="s">
        <v>17039</v>
      </c>
      <c r="E2922" s="427"/>
      <c r="F2922" s="427" t="s">
        <v>9010</v>
      </c>
      <c r="G2922" s="423" t="s">
        <v>201</v>
      </c>
      <c r="H2922" s="467" t="s">
        <v>8559</v>
      </c>
      <c r="I2922" s="427">
        <v>0</v>
      </c>
      <c r="J2922" s="423">
        <v>0</v>
      </c>
      <c r="K2922" s="423">
        <v>0</v>
      </c>
      <c r="L2922" s="447">
        <v>0</v>
      </c>
      <c r="M2922" s="427">
        <v>0</v>
      </c>
      <c r="N2922" s="423">
        <v>0</v>
      </c>
      <c r="O2922" s="423">
        <v>2</v>
      </c>
      <c r="P2922" s="447">
        <v>0</v>
      </c>
    </row>
    <row r="2923" spans="1:16" s="63" customFormat="1" ht="12" x14ac:dyDescent="0.2">
      <c r="A2923" s="427" t="s">
        <v>13370</v>
      </c>
      <c r="B2923" s="423" t="s">
        <v>11575</v>
      </c>
      <c r="C2923" s="423" t="s">
        <v>257</v>
      </c>
      <c r="D2923" s="423" t="s">
        <v>20724</v>
      </c>
      <c r="E2923" s="427" t="s">
        <v>13369</v>
      </c>
      <c r="F2923" s="427"/>
      <c r="G2923" s="423" t="s">
        <v>20725</v>
      </c>
      <c r="H2923" s="467" t="s">
        <v>8559</v>
      </c>
      <c r="I2923" s="427">
        <v>13100</v>
      </c>
      <c r="J2923" s="423">
        <v>11298</v>
      </c>
      <c r="K2923" s="423">
        <v>1873</v>
      </c>
      <c r="L2923" s="447">
        <v>0.15949725615153099</v>
      </c>
      <c r="M2923" s="427">
        <v>2073</v>
      </c>
      <c r="N2923" s="423">
        <v>1842</v>
      </c>
      <c r="O2923" s="423">
        <v>1069</v>
      </c>
      <c r="P2923" s="447">
        <v>0.125407166123779</v>
      </c>
    </row>
    <row r="2924" spans="1:16" s="63" customFormat="1" ht="12" x14ac:dyDescent="0.2">
      <c r="A2924" s="427" t="s">
        <v>9009</v>
      </c>
      <c r="B2924" s="423"/>
      <c r="C2924" s="423" t="s">
        <v>372</v>
      </c>
      <c r="D2924" s="423" t="s">
        <v>21445</v>
      </c>
      <c r="E2924" s="427"/>
      <c r="F2924" s="427" t="s">
        <v>9008</v>
      </c>
      <c r="G2924" s="423" t="s">
        <v>21446</v>
      </c>
      <c r="H2924" s="467" t="s">
        <v>8559</v>
      </c>
      <c r="I2924" s="427">
        <v>1019</v>
      </c>
      <c r="J2924" s="423">
        <v>320</v>
      </c>
      <c r="K2924" s="423">
        <v>1009</v>
      </c>
      <c r="L2924" s="447">
        <v>2.1843750000000002</v>
      </c>
      <c r="M2924" s="427">
        <v>530</v>
      </c>
      <c r="N2924" s="423">
        <v>497</v>
      </c>
      <c r="O2924" s="423">
        <v>287</v>
      </c>
      <c r="P2924" s="447">
        <v>6.6398390342052402E-2</v>
      </c>
    </row>
    <row r="2925" spans="1:16" s="63" customFormat="1" ht="12" x14ac:dyDescent="0.2">
      <c r="A2925" s="427" t="s">
        <v>14771</v>
      </c>
      <c r="B2925" s="423"/>
      <c r="C2925" s="423" t="s">
        <v>252</v>
      </c>
      <c r="D2925" s="423" t="s">
        <v>20086</v>
      </c>
      <c r="E2925" s="427"/>
      <c r="F2925" s="427" t="s">
        <v>14770</v>
      </c>
      <c r="G2925" s="423" t="s">
        <v>20087</v>
      </c>
      <c r="H2925" s="467" t="s">
        <v>8559</v>
      </c>
      <c r="I2925" s="427">
        <v>17015</v>
      </c>
      <c r="J2925" s="423">
        <v>14354</v>
      </c>
      <c r="K2925" s="423">
        <v>8813</v>
      </c>
      <c r="L2925" s="447">
        <v>0.18538386512470401</v>
      </c>
      <c r="M2925" s="427">
        <v>3747</v>
      </c>
      <c r="N2925" s="423">
        <v>2829</v>
      </c>
      <c r="O2925" s="423">
        <v>2057</v>
      </c>
      <c r="P2925" s="447">
        <v>0.32449628844114498</v>
      </c>
    </row>
    <row r="2926" spans="1:16" s="63" customFormat="1" ht="12" x14ac:dyDescent="0.2">
      <c r="A2926" s="427" t="s">
        <v>13511</v>
      </c>
      <c r="B2926" s="423" t="s">
        <v>9729</v>
      </c>
      <c r="C2926" s="423" t="s">
        <v>250</v>
      </c>
      <c r="D2926" s="423" t="s">
        <v>21998</v>
      </c>
      <c r="E2926" s="427" t="s">
        <v>13510</v>
      </c>
      <c r="F2926" s="427"/>
      <c r="G2926" s="423" t="s">
        <v>21999</v>
      </c>
      <c r="H2926" s="467" t="s">
        <v>8559</v>
      </c>
      <c r="I2926" s="427">
        <v>13600</v>
      </c>
      <c r="J2926" s="423">
        <v>12416</v>
      </c>
      <c r="K2926" s="423">
        <v>8857</v>
      </c>
      <c r="L2926" s="447">
        <v>9.5360824742268105E-2</v>
      </c>
      <c r="M2926" s="427">
        <v>3655</v>
      </c>
      <c r="N2926" s="423">
        <v>3228</v>
      </c>
      <c r="O2926" s="423">
        <v>1598</v>
      </c>
      <c r="P2926" s="447">
        <v>0.13228004956629499</v>
      </c>
    </row>
    <row r="2927" spans="1:16" s="63" customFormat="1" ht="12" x14ac:dyDescent="0.2">
      <c r="A2927" s="427" t="s">
        <v>9007</v>
      </c>
      <c r="B2927" s="423" t="s">
        <v>9006</v>
      </c>
      <c r="C2927" s="423" t="s">
        <v>253</v>
      </c>
      <c r="D2927" s="423" t="s">
        <v>21447</v>
      </c>
      <c r="E2927" s="427" t="s">
        <v>9005</v>
      </c>
      <c r="F2927" s="427"/>
      <c r="G2927" s="423" t="s">
        <v>21448</v>
      </c>
      <c r="H2927" s="467" t="s">
        <v>8559</v>
      </c>
      <c r="I2927" s="427">
        <v>2</v>
      </c>
      <c r="J2927" s="423">
        <v>0</v>
      </c>
      <c r="K2927" s="423">
        <v>0</v>
      </c>
      <c r="L2927" s="447">
        <v>0</v>
      </c>
      <c r="M2927" s="427">
        <v>50</v>
      </c>
      <c r="N2927" s="423">
        <v>54</v>
      </c>
      <c r="O2927" s="423">
        <v>23</v>
      </c>
      <c r="P2927" s="447">
        <v>-7.4074074074074098E-2</v>
      </c>
    </row>
    <row r="2928" spans="1:16" s="63" customFormat="1" ht="12" x14ac:dyDescent="0.2">
      <c r="A2928" s="427" t="s">
        <v>9004</v>
      </c>
      <c r="B2928" s="423"/>
      <c r="C2928" s="423" t="s">
        <v>249</v>
      </c>
      <c r="D2928" s="423" t="s">
        <v>22000</v>
      </c>
      <c r="E2928" s="427"/>
      <c r="F2928" s="427" t="s">
        <v>9003</v>
      </c>
      <c r="G2928" s="423" t="s">
        <v>19690</v>
      </c>
      <c r="H2928" s="467" t="s">
        <v>8559</v>
      </c>
      <c r="I2928" s="427">
        <v>215</v>
      </c>
      <c r="J2928" s="423">
        <v>234</v>
      </c>
      <c r="K2928" s="423">
        <v>197</v>
      </c>
      <c r="L2928" s="447">
        <v>-8.11965811965812E-2</v>
      </c>
      <c r="M2928" s="427">
        <v>181</v>
      </c>
      <c r="N2928" s="423">
        <v>218</v>
      </c>
      <c r="O2928" s="423">
        <v>172</v>
      </c>
      <c r="P2928" s="447">
        <v>-0.16972477064220201</v>
      </c>
    </row>
    <row r="2929" spans="1:16" s="63" customFormat="1" ht="12" x14ac:dyDescent="0.2">
      <c r="A2929" s="427" t="s">
        <v>14745</v>
      </c>
      <c r="B2929" s="423"/>
      <c r="C2929" s="423" t="s">
        <v>251</v>
      </c>
      <c r="D2929" s="423" t="s">
        <v>19085</v>
      </c>
      <c r="E2929" s="427"/>
      <c r="F2929" s="427" t="s">
        <v>14744</v>
      </c>
      <c r="G2929" s="423" t="s">
        <v>19681</v>
      </c>
      <c r="H2929" s="467" t="s">
        <v>8559</v>
      </c>
      <c r="I2929" s="427">
        <v>53568</v>
      </c>
      <c r="J2929" s="423">
        <v>47624</v>
      </c>
      <c r="K2929" s="423">
        <v>47569</v>
      </c>
      <c r="L2929" s="447">
        <v>0.124811019653956</v>
      </c>
      <c r="M2929" s="427">
        <v>12928</v>
      </c>
      <c r="N2929" s="423">
        <v>11240</v>
      </c>
      <c r="O2929" s="423">
        <v>5681</v>
      </c>
      <c r="P2929" s="447">
        <v>0.15017793594306</v>
      </c>
    </row>
    <row r="2930" spans="1:16" s="63" customFormat="1" ht="12" x14ac:dyDescent="0.2">
      <c r="A2930" s="427" t="s">
        <v>13919</v>
      </c>
      <c r="B2930" s="423"/>
      <c r="C2930" s="423" t="s">
        <v>372</v>
      </c>
      <c r="D2930" s="423" t="s">
        <v>20289</v>
      </c>
      <c r="E2930" s="427"/>
      <c r="F2930" s="427" t="s">
        <v>13918</v>
      </c>
      <c r="G2930" s="423" t="s">
        <v>20290</v>
      </c>
      <c r="H2930" s="467" t="s">
        <v>8559</v>
      </c>
      <c r="I2930" s="427">
        <v>10632</v>
      </c>
      <c r="J2930" s="423">
        <v>8534</v>
      </c>
      <c r="K2930" s="423">
        <v>6029</v>
      </c>
      <c r="L2930" s="447">
        <v>0.24584016873681699</v>
      </c>
      <c r="M2930" s="427">
        <v>4230</v>
      </c>
      <c r="N2930" s="423">
        <v>2499</v>
      </c>
      <c r="O2930" s="423">
        <v>1832</v>
      </c>
      <c r="P2930" s="447">
        <v>0.69267707082833097</v>
      </c>
    </row>
    <row r="2931" spans="1:16" s="63" customFormat="1" ht="12" x14ac:dyDescent="0.2">
      <c r="A2931" s="427" t="s">
        <v>14134</v>
      </c>
      <c r="B2931" s="423"/>
      <c r="C2931" s="423" t="s">
        <v>251</v>
      </c>
      <c r="D2931" s="423" t="s">
        <v>19086</v>
      </c>
      <c r="E2931" s="427"/>
      <c r="F2931" s="427" t="s">
        <v>14133</v>
      </c>
      <c r="G2931" s="423" t="s">
        <v>19682</v>
      </c>
      <c r="H2931" s="467" t="s">
        <v>8559</v>
      </c>
      <c r="I2931" s="427">
        <v>491</v>
      </c>
      <c r="J2931" s="423">
        <v>1363</v>
      </c>
      <c r="K2931" s="423">
        <v>3826</v>
      </c>
      <c r="L2931" s="447">
        <v>-0.63976522377109302</v>
      </c>
      <c r="M2931" s="427">
        <v>527</v>
      </c>
      <c r="N2931" s="423">
        <v>418</v>
      </c>
      <c r="O2931" s="423">
        <v>495</v>
      </c>
      <c r="P2931" s="447">
        <v>0.26076555023923498</v>
      </c>
    </row>
    <row r="2932" spans="1:16" s="63" customFormat="1" ht="12" x14ac:dyDescent="0.2">
      <c r="A2932" s="427" t="s">
        <v>14743</v>
      </c>
      <c r="B2932" s="423"/>
      <c r="C2932" s="423" t="s">
        <v>251</v>
      </c>
      <c r="D2932" s="423" t="s">
        <v>21449</v>
      </c>
      <c r="E2932" s="427"/>
      <c r="F2932" s="427" t="s">
        <v>14742</v>
      </c>
      <c r="G2932" s="423" t="s">
        <v>21450</v>
      </c>
      <c r="H2932" s="467" t="s">
        <v>8559</v>
      </c>
      <c r="I2932" s="427">
        <v>13579</v>
      </c>
      <c r="J2932" s="423">
        <v>8312</v>
      </c>
      <c r="K2932" s="423">
        <v>7717</v>
      </c>
      <c r="L2932" s="447">
        <v>0.63366217516843104</v>
      </c>
      <c r="M2932" s="427">
        <v>4648</v>
      </c>
      <c r="N2932" s="423">
        <v>3643</v>
      </c>
      <c r="O2932" s="423">
        <v>2660</v>
      </c>
      <c r="P2932" s="447">
        <v>0.27587153444962897</v>
      </c>
    </row>
    <row r="2933" spans="1:16" s="63" customFormat="1" ht="12" x14ac:dyDescent="0.2">
      <c r="A2933" s="427" t="s">
        <v>14636</v>
      </c>
      <c r="B2933" s="423"/>
      <c r="C2933" s="423" t="s">
        <v>251</v>
      </c>
      <c r="D2933" s="423" t="s">
        <v>19087</v>
      </c>
      <c r="E2933" s="427"/>
      <c r="F2933" s="427" t="s">
        <v>14635</v>
      </c>
      <c r="G2933" s="423" t="s">
        <v>19683</v>
      </c>
      <c r="H2933" s="467" t="s">
        <v>8559</v>
      </c>
      <c r="I2933" s="427">
        <v>22331</v>
      </c>
      <c r="J2933" s="423">
        <v>18704</v>
      </c>
      <c r="K2933" s="423">
        <v>13300</v>
      </c>
      <c r="L2933" s="447">
        <v>0.193915739948674</v>
      </c>
      <c r="M2933" s="427">
        <v>6114</v>
      </c>
      <c r="N2933" s="423">
        <v>4948</v>
      </c>
      <c r="O2933" s="423">
        <v>2932</v>
      </c>
      <c r="P2933" s="447">
        <v>0.235650767987065</v>
      </c>
    </row>
    <row r="2934" spans="1:16" s="63" customFormat="1" ht="12" x14ac:dyDescent="0.2">
      <c r="A2934" s="427" t="s">
        <v>14363</v>
      </c>
      <c r="B2934" s="423"/>
      <c r="C2934" s="423" t="s">
        <v>249</v>
      </c>
      <c r="D2934" s="423" t="s">
        <v>19684</v>
      </c>
      <c r="E2934" s="427"/>
      <c r="F2934" s="427" t="s">
        <v>14362</v>
      </c>
      <c r="G2934" s="423" t="s">
        <v>19685</v>
      </c>
      <c r="H2934" s="467" t="s">
        <v>8559</v>
      </c>
      <c r="I2934" s="427">
        <v>634</v>
      </c>
      <c r="J2934" s="423">
        <v>1656</v>
      </c>
      <c r="K2934" s="423">
        <v>2139</v>
      </c>
      <c r="L2934" s="447">
        <v>-0.61714975845410602</v>
      </c>
      <c r="M2934" s="427">
        <v>2037</v>
      </c>
      <c r="N2934" s="423">
        <v>1837</v>
      </c>
      <c r="O2934" s="423">
        <v>1095</v>
      </c>
      <c r="P2934" s="447">
        <v>0.10887316276537801</v>
      </c>
    </row>
    <row r="2935" spans="1:16" s="63" customFormat="1" ht="12" x14ac:dyDescent="0.2">
      <c r="A2935" s="427" t="s">
        <v>12979</v>
      </c>
      <c r="B2935" s="423"/>
      <c r="C2935" s="423" t="s">
        <v>251</v>
      </c>
      <c r="D2935" s="423" t="s">
        <v>19088</v>
      </c>
      <c r="E2935" s="427"/>
      <c r="F2935" s="427" t="s">
        <v>12978</v>
      </c>
      <c r="G2935" s="423" t="s">
        <v>19686</v>
      </c>
      <c r="H2935" s="467" t="s">
        <v>8559</v>
      </c>
      <c r="I2935" s="427">
        <v>251</v>
      </c>
      <c r="J2935" s="423">
        <v>169</v>
      </c>
      <c r="K2935" s="423">
        <v>142</v>
      </c>
      <c r="L2935" s="447">
        <v>0.48520710059171601</v>
      </c>
      <c r="M2935" s="427">
        <v>482</v>
      </c>
      <c r="N2935" s="423">
        <v>437</v>
      </c>
      <c r="O2935" s="423">
        <v>533</v>
      </c>
      <c r="P2935" s="447">
        <v>0.102974828375286</v>
      </c>
    </row>
    <row r="2936" spans="1:16" s="63" customFormat="1" ht="12" x14ac:dyDescent="0.2">
      <c r="A2936" s="427" t="s">
        <v>9002</v>
      </c>
      <c r="B2936" s="423"/>
      <c r="C2936" s="423" t="s">
        <v>251</v>
      </c>
      <c r="D2936" s="423" t="s">
        <v>20088</v>
      </c>
      <c r="E2936" s="427"/>
      <c r="F2936" s="427" t="s">
        <v>9001</v>
      </c>
      <c r="G2936" s="423" t="s">
        <v>19687</v>
      </c>
      <c r="H2936" s="467" t="s">
        <v>8559</v>
      </c>
      <c r="I2936" s="427">
        <v>4762</v>
      </c>
      <c r="J2936" s="423">
        <v>4167</v>
      </c>
      <c r="K2936" s="423">
        <v>2695</v>
      </c>
      <c r="L2936" s="447">
        <v>0.142788576913847</v>
      </c>
      <c r="M2936" s="427">
        <v>4007</v>
      </c>
      <c r="N2936" s="423">
        <v>3343</v>
      </c>
      <c r="O2936" s="423">
        <v>3142</v>
      </c>
      <c r="P2936" s="447">
        <v>0.19862399042775999</v>
      </c>
    </row>
    <row r="2937" spans="1:16" s="63" customFormat="1" ht="12" x14ac:dyDescent="0.2">
      <c r="A2937" s="427" t="s">
        <v>14455</v>
      </c>
      <c r="B2937" s="423"/>
      <c r="C2937" s="423" t="s">
        <v>371</v>
      </c>
      <c r="D2937" s="423" t="s">
        <v>19089</v>
      </c>
      <c r="E2937" s="427"/>
      <c r="F2937" s="427" t="s">
        <v>14454</v>
      </c>
      <c r="G2937" s="423" t="s">
        <v>19688</v>
      </c>
      <c r="H2937" s="467" t="s">
        <v>8559</v>
      </c>
      <c r="I2937" s="427">
        <v>1573</v>
      </c>
      <c r="J2937" s="423">
        <v>1584</v>
      </c>
      <c r="K2937" s="423">
        <v>1507</v>
      </c>
      <c r="L2937" s="447">
        <v>-6.9444444444444198E-3</v>
      </c>
      <c r="M2937" s="427">
        <v>2374</v>
      </c>
      <c r="N2937" s="423">
        <v>2276</v>
      </c>
      <c r="O2937" s="423">
        <v>1783</v>
      </c>
      <c r="P2937" s="447">
        <v>4.3057996485061499E-2</v>
      </c>
    </row>
    <row r="2938" spans="1:16" s="63" customFormat="1" ht="12" x14ac:dyDescent="0.2">
      <c r="A2938" s="427" t="s">
        <v>9000</v>
      </c>
      <c r="B2938" s="423"/>
      <c r="C2938" s="423" t="s">
        <v>371</v>
      </c>
      <c r="D2938" s="423" t="s">
        <v>20089</v>
      </c>
      <c r="E2938" s="427"/>
      <c r="F2938" s="427" t="s">
        <v>8999</v>
      </c>
      <c r="G2938" s="423" t="s">
        <v>20090</v>
      </c>
      <c r="H2938" s="467" t="s">
        <v>8559</v>
      </c>
      <c r="I2938" s="427">
        <v>615</v>
      </c>
      <c r="J2938" s="423">
        <v>526</v>
      </c>
      <c r="K2938" s="423">
        <v>691</v>
      </c>
      <c r="L2938" s="447">
        <v>0.169201520912547</v>
      </c>
      <c r="M2938" s="427">
        <v>948</v>
      </c>
      <c r="N2938" s="423">
        <v>826</v>
      </c>
      <c r="O2938" s="423">
        <v>700</v>
      </c>
      <c r="P2938" s="447">
        <v>0.14769975786924899</v>
      </c>
    </row>
    <row r="2939" spans="1:16" s="63" customFormat="1" ht="12" x14ac:dyDescent="0.2">
      <c r="A2939" s="427" t="s">
        <v>8998</v>
      </c>
      <c r="B2939" s="423"/>
      <c r="C2939" s="423" t="s">
        <v>257</v>
      </c>
      <c r="D2939" s="423" t="s">
        <v>21451</v>
      </c>
      <c r="E2939" s="427"/>
      <c r="F2939" s="427" t="s">
        <v>8997</v>
      </c>
      <c r="G2939" s="423" t="s">
        <v>18203</v>
      </c>
      <c r="H2939" s="467" t="s">
        <v>8559</v>
      </c>
      <c r="I2939" s="427">
        <v>1017</v>
      </c>
      <c r="J2939" s="423">
        <v>611</v>
      </c>
      <c r="K2939" s="423">
        <v>407</v>
      </c>
      <c r="L2939" s="447">
        <v>0.66448445171849402</v>
      </c>
      <c r="M2939" s="427">
        <v>573</v>
      </c>
      <c r="N2939" s="423">
        <v>316</v>
      </c>
      <c r="O2939" s="423">
        <v>209</v>
      </c>
      <c r="P2939" s="447">
        <v>0.813291139240506</v>
      </c>
    </row>
    <row r="2940" spans="1:16" s="63" customFormat="1" ht="12" x14ac:dyDescent="0.2">
      <c r="A2940" s="427" t="s">
        <v>8996</v>
      </c>
      <c r="B2940" s="423"/>
      <c r="C2940" s="423" t="s">
        <v>257</v>
      </c>
      <c r="D2940" s="423" t="s">
        <v>21452</v>
      </c>
      <c r="E2940" s="427"/>
      <c r="F2940" s="427" t="s">
        <v>8995</v>
      </c>
      <c r="G2940" s="423" t="s">
        <v>18244</v>
      </c>
      <c r="H2940" s="467" t="s">
        <v>8559</v>
      </c>
      <c r="I2940" s="427">
        <v>371</v>
      </c>
      <c r="J2940" s="423">
        <v>367</v>
      </c>
      <c r="K2940" s="423">
        <v>393</v>
      </c>
      <c r="L2940" s="447">
        <v>1.0899182561307799E-2</v>
      </c>
      <c r="M2940" s="427">
        <v>364</v>
      </c>
      <c r="N2940" s="423">
        <v>66</v>
      </c>
      <c r="O2940" s="423">
        <v>64</v>
      </c>
      <c r="P2940" s="447">
        <v>4.51515151515152</v>
      </c>
    </row>
    <row r="2941" spans="1:16" s="63" customFormat="1" ht="12" x14ac:dyDescent="0.2">
      <c r="A2941" s="427" t="s">
        <v>8994</v>
      </c>
      <c r="B2941" s="423"/>
      <c r="C2941" s="423" t="s">
        <v>254</v>
      </c>
      <c r="D2941" s="423" t="s">
        <v>17178</v>
      </c>
      <c r="E2941" s="427"/>
      <c r="F2941" s="427" t="s">
        <v>8993</v>
      </c>
      <c r="G2941" s="423" t="s">
        <v>19408</v>
      </c>
      <c r="H2941" s="467" t="s">
        <v>8559</v>
      </c>
      <c r="I2941" s="427">
        <v>8847</v>
      </c>
      <c r="J2941" s="423">
        <v>6969</v>
      </c>
      <c r="K2941" s="423">
        <v>4949</v>
      </c>
      <c r="L2941" s="447">
        <v>0.26947912182522599</v>
      </c>
      <c r="M2941" s="427">
        <v>488</v>
      </c>
      <c r="N2941" s="423">
        <v>286</v>
      </c>
      <c r="O2941" s="423">
        <v>134</v>
      </c>
      <c r="P2941" s="447">
        <v>0.70629370629370603</v>
      </c>
    </row>
    <row r="2942" spans="1:16" s="63" customFormat="1" ht="12" x14ac:dyDescent="0.2">
      <c r="A2942" s="427" t="s">
        <v>12977</v>
      </c>
      <c r="B2942" s="423"/>
      <c r="C2942" s="423" t="s">
        <v>255</v>
      </c>
      <c r="D2942" s="423" t="s">
        <v>19090</v>
      </c>
      <c r="E2942" s="427"/>
      <c r="F2942" s="427" t="s">
        <v>12976</v>
      </c>
      <c r="G2942" s="423" t="s">
        <v>19689</v>
      </c>
      <c r="H2942" s="467" t="s">
        <v>8559</v>
      </c>
      <c r="I2942" s="427">
        <v>9027</v>
      </c>
      <c r="J2942" s="423">
        <v>5925</v>
      </c>
      <c r="K2942" s="423">
        <v>4628</v>
      </c>
      <c r="L2942" s="447">
        <v>0.52354430379746797</v>
      </c>
      <c r="M2942" s="427">
        <v>4239</v>
      </c>
      <c r="N2942" s="423">
        <v>3779</v>
      </c>
      <c r="O2942" s="423">
        <v>2492</v>
      </c>
      <c r="P2942" s="447">
        <v>0.12172532415983101</v>
      </c>
    </row>
    <row r="2943" spans="1:16" s="63" customFormat="1" ht="12" x14ac:dyDescent="0.2">
      <c r="A2943" s="427" t="s">
        <v>8992</v>
      </c>
      <c r="B2943" s="423"/>
      <c r="C2943" s="423" t="s">
        <v>263</v>
      </c>
      <c r="D2943" s="423" t="s">
        <v>19898</v>
      </c>
      <c r="E2943" s="427"/>
      <c r="F2943" s="427" t="s">
        <v>8991</v>
      </c>
      <c r="G2943" s="423" t="s">
        <v>19899</v>
      </c>
      <c r="H2943" s="467" t="s">
        <v>8559</v>
      </c>
      <c r="I2943" s="427">
        <v>881</v>
      </c>
      <c r="J2943" s="423">
        <v>825</v>
      </c>
      <c r="K2943" s="423">
        <v>483</v>
      </c>
      <c r="L2943" s="447">
        <v>6.78787878787879E-2</v>
      </c>
      <c r="M2943" s="427">
        <v>211</v>
      </c>
      <c r="N2943" s="423">
        <v>194</v>
      </c>
      <c r="O2943" s="423">
        <v>166</v>
      </c>
      <c r="P2943" s="447">
        <v>8.7628865979381396E-2</v>
      </c>
    </row>
    <row r="2944" spans="1:16" s="63" customFormat="1" ht="12" x14ac:dyDescent="0.2">
      <c r="A2944" s="427" t="s">
        <v>8990</v>
      </c>
      <c r="B2944" s="423"/>
      <c r="C2944" s="423" t="s">
        <v>249</v>
      </c>
      <c r="D2944" s="423" t="s">
        <v>19091</v>
      </c>
      <c r="E2944" s="427"/>
      <c r="F2944" s="427" t="s">
        <v>8989</v>
      </c>
      <c r="G2944" s="423" t="s">
        <v>19690</v>
      </c>
      <c r="H2944" s="467" t="s">
        <v>8559</v>
      </c>
      <c r="I2944" s="427">
        <v>122</v>
      </c>
      <c r="J2944" s="423">
        <v>85</v>
      </c>
      <c r="K2944" s="423">
        <v>56</v>
      </c>
      <c r="L2944" s="447">
        <v>0.435294117647059</v>
      </c>
      <c r="M2944" s="427">
        <v>312</v>
      </c>
      <c r="N2944" s="423">
        <v>295</v>
      </c>
      <c r="O2944" s="423">
        <v>291</v>
      </c>
      <c r="P2944" s="447">
        <v>5.7627118644067797E-2</v>
      </c>
    </row>
    <row r="2945" spans="1:16" s="63" customFormat="1" ht="12" x14ac:dyDescent="0.2">
      <c r="A2945" s="427" t="s">
        <v>14500</v>
      </c>
      <c r="B2945" s="423"/>
      <c r="C2945" s="423" t="s">
        <v>371</v>
      </c>
      <c r="D2945" s="423" t="s">
        <v>20091</v>
      </c>
      <c r="E2945" s="427"/>
      <c r="F2945" s="427" t="s">
        <v>14499</v>
      </c>
      <c r="G2945" s="423" t="s">
        <v>20092</v>
      </c>
      <c r="H2945" s="467" t="s">
        <v>8559</v>
      </c>
      <c r="I2945" s="427">
        <v>146</v>
      </c>
      <c r="J2945" s="423">
        <v>113</v>
      </c>
      <c r="K2945" s="423">
        <v>58</v>
      </c>
      <c r="L2945" s="447">
        <v>0.29203539823008901</v>
      </c>
      <c r="M2945" s="427">
        <v>1731</v>
      </c>
      <c r="N2945" s="423">
        <v>1345</v>
      </c>
      <c r="O2945" s="423">
        <v>1221</v>
      </c>
      <c r="P2945" s="447">
        <v>0.28698884758364301</v>
      </c>
    </row>
    <row r="2946" spans="1:16" s="63" customFormat="1" ht="12" x14ac:dyDescent="0.2">
      <c r="A2946" s="427" t="s">
        <v>14792</v>
      </c>
      <c r="B2946" s="423"/>
      <c r="C2946" s="423" t="s">
        <v>254</v>
      </c>
      <c r="D2946" s="423" t="s">
        <v>19092</v>
      </c>
      <c r="E2946" s="427"/>
      <c r="F2946" s="427" t="s">
        <v>14791</v>
      </c>
      <c r="G2946" s="423" t="s">
        <v>19691</v>
      </c>
      <c r="H2946" s="467" t="s">
        <v>8559</v>
      </c>
      <c r="I2946" s="427">
        <v>11619</v>
      </c>
      <c r="J2946" s="423">
        <v>7161</v>
      </c>
      <c r="K2946" s="423">
        <v>6857</v>
      </c>
      <c r="L2946" s="447">
        <v>0.62253875157101002</v>
      </c>
      <c r="M2946" s="427">
        <v>1218</v>
      </c>
      <c r="N2946" s="423">
        <v>1022</v>
      </c>
      <c r="O2946" s="423">
        <v>749</v>
      </c>
      <c r="P2946" s="447">
        <v>0.19178082191780799</v>
      </c>
    </row>
    <row r="2947" spans="1:16" s="63" customFormat="1" ht="12" x14ac:dyDescent="0.2">
      <c r="A2947" s="427" t="s">
        <v>8988</v>
      </c>
      <c r="B2947" s="423"/>
      <c r="C2947" s="423" t="s">
        <v>258</v>
      </c>
      <c r="D2947" s="423" t="s">
        <v>20093</v>
      </c>
      <c r="E2947" s="427"/>
      <c r="F2947" s="427" t="s">
        <v>8987</v>
      </c>
      <c r="G2947" s="423" t="s">
        <v>20094</v>
      </c>
      <c r="H2947" s="467" t="s">
        <v>8559</v>
      </c>
      <c r="I2947" s="427">
        <v>5915</v>
      </c>
      <c r="J2947" s="423">
        <v>5868</v>
      </c>
      <c r="K2947" s="423">
        <v>3421</v>
      </c>
      <c r="L2947" s="447">
        <v>8.0095432856168696E-3</v>
      </c>
      <c r="M2947" s="427">
        <v>2131</v>
      </c>
      <c r="N2947" s="423">
        <v>1916</v>
      </c>
      <c r="O2947" s="423">
        <v>1463</v>
      </c>
      <c r="P2947" s="447">
        <v>0.11221294363256799</v>
      </c>
    </row>
    <row r="2948" spans="1:16" s="63" customFormat="1" ht="12" x14ac:dyDescent="0.2">
      <c r="A2948" s="427" t="s">
        <v>14516</v>
      </c>
      <c r="B2948" s="423"/>
      <c r="C2948" s="423" t="s">
        <v>257</v>
      </c>
      <c r="D2948" s="423" t="s">
        <v>18790</v>
      </c>
      <c r="E2948" s="427"/>
      <c r="F2948" s="427" t="s">
        <v>14515</v>
      </c>
      <c r="G2948" s="423" t="s">
        <v>19409</v>
      </c>
      <c r="H2948" s="467" t="s">
        <v>8559</v>
      </c>
      <c r="I2948" s="427">
        <v>3891</v>
      </c>
      <c r="J2948" s="423">
        <v>3159</v>
      </c>
      <c r="K2948" s="423">
        <v>2737</v>
      </c>
      <c r="L2948" s="447">
        <v>0.231718898385565</v>
      </c>
      <c r="M2948" s="427">
        <v>1043</v>
      </c>
      <c r="N2948" s="423">
        <v>713</v>
      </c>
      <c r="O2948" s="423">
        <v>569</v>
      </c>
      <c r="P2948" s="447">
        <v>0.46283309957924301</v>
      </c>
    </row>
    <row r="2949" spans="1:16" s="63" customFormat="1" ht="12" x14ac:dyDescent="0.2">
      <c r="A2949" s="427" t="s">
        <v>8986</v>
      </c>
      <c r="B2949" s="423"/>
      <c r="C2949" s="423" t="s">
        <v>254</v>
      </c>
      <c r="D2949" s="423" t="s">
        <v>19093</v>
      </c>
      <c r="E2949" s="427"/>
      <c r="F2949" s="427" t="s">
        <v>8985</v>
      </c>
      <c r="G2949" s="423" t="s">
        <v>19692</v>
      </c>
      <c r="H2949" s="467" t="s">
        <v>8559</v>
      </c>
      <c r="I2949" s="427">
        <v>368</v>
      </c>
      <c r="J2949" s="423">
        <v>453</v>
      </c>
      <c r="K2949" s="423">
        <v>226</v>
      </c>
      <c r="L2949" s="447">
        <v>-0.187637969094923</v>
      </c>
      <c r="M2949" s="427">
        <v>3890</v>
      </c>
      <c r="N2949" s="423">
        <v>3819</v>
      </c>
      <c r="O2949" s="423">
        <v>3052</v>
      </c>
      <c r="P2949" s="447">
        <v>1.8591254255040601E-2</v>
      </c>
    </row>
    <row r="2950" spans="1:16" s="63" customFormat="1" ht="12" x14ac:dyDescent="0.2">
      <c r="A2950" s="427" t="s">
        <v>8984</v>
      </c>
      <c r="B2950" s="423"/>
      <c r="C2950" s="423" t="s">
        <v>262</v>
      </c>
      <c r="D2950" s="423" t="s">
        <v>19094</v>
      </c>
      <c r="E2950" s="427"/>
      <c r="F2950" s="427" t="s">
        <v>8983</v>
      </c>
      <c r="G2950" s="423" t="s">
        <v>19693</v>
      </c>
      <c r="H2950" s="467" t="s">
        <v>8559</v>
      </c>
      <c r="I2950" s="427">
        <v>2643</v>
      </c>
      <c r="J2950" s="423">
        <v>2224</v>
      </c>
      <c r="K2950" s="423">
        <v>1974</v>
      </c>
      <c r="L2950" s="447">
        <v>0.18839928057554001</v>
      </c>
      <c r="M2950" s="427">
        <v>288</v>
      </c>
      <c r="N2950" s="423">
        <v>368</v>
      </c>
      <c r="O2950" s="423">
        <v>214</v>
      </c>
      <c r="P2950" s="447">
        <v>-0.217391304347826</v>
      </c>
    </row>
    <row r="2951" spans="1:16" s="63" customFormat="1" ht="12" x14ac:dyDescent="0.2">
      <c r="A2951" s="427" t="s">
        <v>14270</v>
      </c>
      <c r="B2951" s="423"/>
      <c r="C2951" s="423" t="s">
        <v>254</v>
      </c>
      <c r="D2951" s="423" t="s">
        <v>21453</v>
      </c>
      <c r="E2951" s="427"/>
      <c r="F2951" s="427" t="s">
        <v>14269</v>
      </c>
      <c r="G2951" s="423" t="s">
        <v>20502</v>
      </c>
      <c r="H2951" s="467" t="s">
        <v>8559</v>
      </c>
      <c r="I2951" s="427">
        <v>16973</v>
      </c>
      <c r="J2951" s="423">
        <v>13970</v>
      </c>
      <c r="K2951" s="423">
        <v>10867</v>
      </c>
      <c r="L2951" s="447">
        <v>0.21496062992126</v>
      </c>
      <c r="M2951" s="427">
        <v>9046</v>
      </c>
      <c r="N2951" s="423">
        <v>8172</v>
      </c>
      <c r="O2951" s="423">
        <v>6306</v>
      </c>
      <c r="P2951" s="447">
        <v>0.106950562897699</v>
      </c>
    </row>
    <row r="2952" spans="1:16" s="63" customFormat="1" ht="12" x14ac:dyDescent="0.2">
      <c r="A2952" s="427" t="s">
        <v>13777</v>
      </c>
      <c r="B2952" s="423"/>
      <c r="C2952" s="423" t="s">
        <v>257</v>
      </c>
      <c r="D2952" s="423" t="s">
        <v>21454</v>
      </c>
      <c r="E2952" s="427"/>
      <c r="F2952" s="427" t="s">
        <v>13776</v>
      </c>
      <c r="G2952" s="423" t="s">
        <v>18244</v>
      </c>
      <c r="H2952" s="467" t="s">
        <v>8559</v>
      </c>
      <c r="I2952" s="427">
        <v>379</v>
      </c>
      <c r="J2952" s="423">
        <v>374</v>
      </c>
      <c r="K2952" s="423">
        <v>150</v>
      </c>
      <c r="L2952" s="447">
        <v>1.33689839572193E-2</v>
      </c>
      <c r="M2952" s="427">
        <v>8</v>
      </c>
      <c r="N2952" s="423">
        <v>12</v>
      </c>
      <c r="O2952" s="423">
        <v>16</v>
      </c>
      <c r="P2952" s="447">
        <v>-0.33333333333333298</v>
      </c>
    </row>
    <row r="2953" spans="1:16" s="63" customFormat="1" ht="12" x14ac:dyDescent="0.2">
      <c r="A2953" s="427" t="s">
        <v>13943</v>
      </c>
      <c r="B2953" s="423"/>
      <c r="C2953" s="423" t="s">
        <v>250</v>
      </c>
      <c r="D2953" s="423" t="s">
        <v>21455</v>
      </c>
      <c r="E2953" s="427"/>
      <c r="F2953" s="427" t="s">
        <v>13942</v>
      </c>
      <c r="G2953" s="423" t="s">
        <v>21456</v>
      </c>
      <c r="H2953" s="467" t="s">
        <v>8559</v>
      </c>
      <c r="I2953" s="427">
        <v>54758</v>
      </c>
      <c r="J2953" s="423">
        <v>30628</v>
      </c>
      <c r="K2953" s="423">
        <v>16205</v>
      </c>
      <c r="L2953" s="447">
        <v>0.78784119106699801</v>
      </c>
      <c r="M2953" s="427">
        <v>7216</v>
      </c>
      <c r="N2953" s="423">
        <v>3709</v>
      </c>
      <c r="O2953" s="423">
        <v>2744</v>
      </c>
      <c r="P2953" s="447">
        <v>0.94553788083041201</v>
      </c>
    </row>
    <row r="2954" spans="1:16" s="63" customFormat="1" ht="12" x14ac:dyDescent="0.2">
      <c r="A2954" s="427" t="s">
        <v>14036</v>
      </c>
      <c r="B2954" s="423"/>
      <c r="C2954" s="423" t="s">
        <v>250</v>
      </c>
      <c r="D2954" s="423" t="s">
        <v>19095</v>
      </c>
      <c r="E2954" s="427"/>
      <c r="F2954" s="427" t="s">
        <v>14035</v>
      </c>
      <c r="G2954" s="423" t="s">
        <v>19694</v>
      </c>
      <c r="H2954" s="467" t="s">
        <v>8559</v>
      </c>
      <c r="I2954" s="427">
        <v>8191</v>
      </c>
      <c r="J2954" s="423">
        <v>8752</v>
      </c>
      <c r="K2954" s="423">
        <v>6877</v>
      </c>
      <c r="L2954" s="447">
        <v>-6.4099634369287006E-2</v>
      </c>
      <c r="M2954" s="427">
        <v>3254</v>
      </c>
      <c r="N2954" s="423">
        <v>3398</v>
      </c>
      <c r="O2954" s="423">
        <v>2848</v>
      </c>
      <c r="P2954" s="447">
        <v>-4.2377869334902799E-2</v>
      </c>
    </row>
    <row r="2955" spans="1:16" s="63" customFormat="1" ht="12" x14ac:dyDescent="0.2">
      <c r="A2955" s="427" t="s">
        <v>8982</v>
      </c>
      <c r="B2955" s="423"/>
      <c r="C2955" s="423" t="s">
        <v>257</v>
      </c>
      <c r="D2955" s="423" t="s">
        <v>17165</v>
      </c>
      <c r="E2955" s="427"/>
      <c r="F2955" s="427" t="s">
        <v>8981</v>
      </c>
      <c r="G2955" s="423" t="s">
        <v>19695</v>
      </c>
      <c r="H2955" s="467" t="s">
        <v>8559</v>
      </c>
      <c r="I2955" s="427">
        <v>2497</v>
      </c>
      <c r="J2955" s="423">
        <v>2219</v>
      </c>
      <c r="K2955" s="423">
        <v>751</v>
      </c>
      <c r="L2955" s="447">
        <v>0.125281658404687</v>
      </c>
      <c r="M2955" s="427">
        <v>1118</v>
      </c>
      <c r="N2955" s="423">
        <v>1036</v>
      </c>
      <c r="O2955" s="423">
        <v>519</v>
      </c>
      <c r="P2955" s="447">
        <v>7.9150579150579103E-2</v>
      </c>
    </row>
    <row r="2956" spans="1:16" s="63" customFormat="1" ht="12" x14ac:dyDescent="0.2">
      <c r="A2956" s="427" t="s">
        <v>13886</v>
      </c>
      <c r="B2956" s="423"/>
      <c r="C2956" s="423" t="s">
        <v>249</v>
      </c>
      <c r="D2956" s="423" t="s">
        <v>21457</v>
      </c>
      <c r="E2956" s="427"/>
      <c r="F2956" s="427" t="s">
        <v>13885</v>
      </c>
      <c r="G2956" s="423" t="s">
        <v>21458</v>
      </c>
      <c r="H2956" s="467" t="s">
        <v>8559</v>
      </c>
      <c r="I2956" s="427">
        <v>10223</v>
      </c>
      <c r="J2956" s="423">
        <v>8430</v>
      </c>
      <c r="K2956" s="423">
        <v>6459</v>
      </c>
      <c r="L2956" s="447">
        <v>0.21269276393831599</v>
      </c>
      <c r="M2956" s="427">
        <v>1835</v>
      </c>
      <c r="N2956" s="423">
        <v>1391</v>
      </c>
      <c r="O2956" s="423">
        <v>1223</v>
      </c>
      <c r="P2956" s="447">
        <v>0.31919482386772102</v>
      </c>
    </row>
    <row r="2957" spans="1:16" s="63" customFormat="1" ht="12" x14ac:dyDescent="0.2">
      <c r="A2957" s="427" t="s">
        <v>8980</v>
      </c>
      <c r="B2957" s="423"/>
      <c r="C2957" s="423" t="s">
        <v>14925</v>
      </c>
      <c r="D2957" s="423" t="s">
        <v>17144</v>
      </c>
      <c r="E2957" s="427"/>
      <c r="F2957" s="427" t="s">
        <v>8979</v>
      </c>
      <c r="G2957" s="423" t="s">
        <v>18173</v>
      </c>
      <c r="H2957" s="467" t="s">
        <v>8559</v>
      </c>
      <c r="I2957" s="427">
        <v>287</v>
      </c>
      <c r="J2957" s="423">
        <v>266</v>
      </c>
      <c r="K2957" s="423">
        <v>155</v>
      </c>
      <c r="L2957" s="447">
        <v>7.8947368421052697E-2</v>
      </c>
      <c r="M2957" s="427">
        <v>281</v>
      </c>
      <c r="N2957" s="423">
        <v>311</v>
      </c>
      <c r="O2957" s="423">
        <v>140</v>
      </c>
      <c r="P2957" s="447">
        <v>-9.6463022508038607E-2</v>
      </c>
    </row>
    <row r="2958" spans="1:16" s="63" customFormat="1" ht="12" x14ac:dyDescent="0.2">
      <c r="A2958" s="427" t="s">
        <v>13171</v>
      </c>
      <c r="B2958" s="423"/>
      <c r="C2958" s="423" t="s">
        <v>251</v>
      </c>
      <c r="D2958" s="423" t="s">
        <v>22001</v>
      </c>
      <c r="E2958" s="427"/>
      <c r="F2958" s="427" t="s">
        <v>13170</v>
      </c>
      <c r="G2958" s="423" t="s">
        <v>22002</v>
      </c>
      <c r="H2958" s="467" t="s">
        <v>8559</v>
      </c>
      <c r="I2958" s="427">
        <v>21012</v>
      </c>
      <c r="J2958" s="423">
        <v>16865</v>
      </c>
      <c r="K2958" s="423">
        <v>11140</v>
      </c>
      <c r="L2958" s="447">
        <v>0.24589386302994401</v>
      </c>
      <c r="M2958" s="427">
        <v>2058</v>
      </c>
      <c r="N2958" s="423">
        <v>1742</v>
      </c>
      <c r="O2958" s="423">
        <v>1057</v>
      </c>
      <c r="P2958" s="447">
        <v>0.18140068886337499</v>
      </c>
    </row>
    <row r="2959" spans="1:16" s="63" customFormat="1" ht="12" x14ac:dyDescent="0.2">
      <c r="A2959" s="427" t="s">
        <v>13169</v>
      </c>
      <c r="B2959" s="423"/>
      <c r="C2959" s="423" t="s">
        <v>254</v>
      </c>
      <c r="D2959" s="423" t="s">
        <v>19096</v>
      </c>
      <c r="E2959" s="427"/>
      <c r="F2959" s="427" t="s">
        <v>13168</v>
      </c>
      <c r="G2959" s="423" t="s">
        <v>19097</v>
      </c>
      <c r="H2959" s="467" t="s">
        <v>8559</v>
      </c>
      <c r="I2959" s="427">
        <v>0</v>
      </c>
      <c r="J2959" s="423">
        <v>10790</v>
      </c>
      <c r="K2959" s="423">
        <v>34404</v>
      </c>
      <c r="L2959" s="447">
        <v>-1</v>
      </c>
      <c r="M2959" s="427">
        <v>44</v>
      </c>
      <c r="N2959" s="423">
        <v>205</v>
      </c>
      <c r="O2959" s="423">
        <v>115</v>
      </c>
      <c r="P2959" s="447">
        <v>-0.78536585365853695</v>
      </c>
    </row>
    <row r="2960" spans="1:16" s="63" customFormat="1" ht="12" x14ac:dyDescent="0.2">
      <c r="A2960" s="427" t="s">
        <v>14498</v>
      </c>
      <c r="B2960" s="423"/>
      <c r="C2960" s="423" t="s">
        <v>251</v>
      </c>
      <c r="D2960" s="423" t="s">
        <v>20291</v>
      </c>
      <c r="E2960" s="427"/>
      <c r="F2960" s="427" t="s">
        <v>14497</v>
      </c>
      <c r="G2960" s="423" t="s">
        <v>20292</v>
      </c>
      <c r="H2960" s="467" t="s">
        <v>8559</v>
      </c>
      <c r="I2960" s="427">
        <v>29699</v>
      </c>
      <c r="J2960" s="423">
        <v>25650</v>
      </c>
      <c r="K2960" s="423">
        <v>18055</v>
      </c>
      <c r="L2960" s="447">
        <v>0.157855750487329</v>
      </c>
      <c r="M2960" s="427">
        <v>2088</v>
      </c>
      <c r="N2960" s="423">
        <v>1537</v>
      </c>
      <c r="O2960" s="423">
        <v>969</v>
      </c>
      <c r="P2960" s="447">
        <v>0.35849056603773599</v>
      </c>
    </row>
    <row r="2961" spans="1:16" s="63" customFormat="1" ht="12" x14ac:dyDescent="0.2">
      <c r="A2961" s="427" t="s">
        <v>14373</v>
      </c>
      <c r="B2961" s="423"/>
      <c r="C2961" s="423" t="s">
        <v>258</v>
      </c>
      <c r="D2961" s="423" t="s">
        <v>21459</v>
      </c>
      <c r="E2961" s="427"/>
      <c r="F2961" s="427" t="s">
        <v>14372</v>
      </c>
      <c r="G2961" s="423" t="s">
        <v>21460</v>
      </c>
      <c r="H2961" s="467" t="s">
        <v>8559</v>
      </c>
      <c r="I2961" s="427">
        <v>1738</v>
      </c>
      <c r="J2961" s="423">
        <v>1477</v>
      </c>
      <c r="K2961" s="423">
        <v>872</v>
      </c>
      <c r="L2961" s="447">
        <v>0.17670954637779299</v>
      </c>
      <c r="M2961" s="427">
        <v>1332</v>
      </c>
      <c r="N2961" s="423">
        <v>1194</v>
      </c>
      <c r="O2961" s="423">
        <v>962</v>
      </c>
      <c r="P2961" s="447">
        <v>0.115577889447236</v>
      </c>
    </row>
    <row r="2962" spans="1:16" s="63" customFormat="1" ht="12" x14ac:dyDescent="0.2">
      <c r="A2962" s="427" t="s">
        <v>14514</v>
      </c>
      <c r="B2962" s="423"/>
      <c r="C2962" s="423" t="s">
        <v>253</v>
      </c>
      <c r="D2962" s="423" t="s">
        <v>19098</v>
      </c>
      <c r="E2962" s="427"/>
      <c r="F2962" s="427" t="s">
        <v>14513</v>
      </c>
      <c r="G2962" s="423" t="s">
        <v>19696</v>
      </c>
      <c r="H2962" s="467" t="s">
        <v>8559</v>
      </c>
      <c r="I2962" s="427">
        <v>6726</v>
      </c>
      <c r="J2962" s="423">
        <v>6769</v>
      </c>
      <c r="K2962" s="423">
        <v>4115</v>
      </c>
      <c r="L2962" s="447">
        <v>-6.3524892894075702E-3</v>
      </c>
      <c r="M2962" s="427">
        <v>3668</v>
      </c>
      <c r="N2962" s="423">
        <v>2777</v>
      </c>
      <c r="O2962" s="423">
        <v>2207</v>
      </c>
      <c r="P2962" s="447">
        <v>0.32084983795462702</v>
      </c>
    </row>
    <row r="2963" spans="1:16" s="63" customFormat="1" ht="12" x14ac:dyDescent="0.2">
      <c r="A2963" s="427" t="s">
        <v>8978</v>
      </c>
      <c r="B2963" s="423"/>
      <c r="C2963" s="423" t="s">
        <v>371</v>
      </c>
      <c r="D2963" s="423" t="s">
        <v>22003</v>
      </c>
      <c r="E2963" s="427"/>
      <c r="F2963" s="427" t="s">
        <v>8977</v>
      </c>
      <c r="G2963" s="423" t="s">
        <v>19697</v>
      </c>
      <c r="H2963" s="467" t="s">
        <v>8559</v>
      </c>
      <c r="I2963" s="427">
        <v>324</v>
      </c>
      <c r="J2963" s="423">
        <v>239</v>
      </c>
      <c r="K2963" s="423">
        <v>300</v>
      </c>
      <c r="L2963" s="447">
        <v>0.35564853556485398</v>
      </c>
      <c r="M2963" s="427">
        <v>362</v>
      </c>
      <c r="N2963" s="423">
        <v>333</v>
      </c>
      <c r="O2963" s="423">
        <v>221</v>
      </c>
      <c r="P2963" s="447">
        <v>8.7087087087086998E-2</v>
      </c>
    </row>
    <row r="2964" spans="1:16" s="63" customFormat="1" ht="12" x14ac:dyDescent="0.2">
      <c r="A2964" s="427" t="s">
        <v>8976</v>
      </c>
      <c r="B2964" s="423"/>
      <c r="C2964" s="423" t="s">
        <v>249</v>
      </c>
      <c r="D2964" s="423" t="s">
        <v>19099</v>
      </c>
      <c r="E2964" s="427"/>
      <c r="F2964" s="427" t="s">
        <v>8975</v>
      </c>
      <c r="G2964" s="423" t="s">
        <v>19698</v>
      </c>
      <c r="H2964" s="467" t="s">
        <v>8559</v>
      </c>
      <c r="I2964" s="427">
        <v>455</v>
      </c>
      <c r="J2964" s="423">
        <v>405</v>
      </c>
      <c r="K2964" s="423">
        <v>227</v>
      </c>
      <c r="L2964" s="447">
        <v>0.12345679012345701</v>
      </c>
      <c r="M2964" s="427">
        <v>156</v>
      </c>
      <c r="N2964" s="423">
        <v>166</v>
      </c>
      <c r="O2964" s="423">
        <v>103</v>
      </c>
      <c r="P2964" s="447">
        <v>-6.02409638554217E-2</v>
      </c>
    </row>
    <row r="2965" spans="1:16" s="63" customFormat="1" ht="12" x14ac:dyDescent="0.2">
      <c r="A2965" s="427" t="s">
        <v>8974</v>
      </c>
      <c r="B2965" s="423"/>
      <c r="C2965" s="423" t="s">
        <v>251</v>
      </c>
      <c r="D2965" s="423" t="s">
        <v>19699</v>
      </c>
      <c r="E2965" s="427"/>
      <c r="F2965" s="427" t="s">
        <v>8973</v>
      </c>
      <c r="G2965" s="423" t="s">
        <v>19700</v>
      </c>
      <c r="H2965" s="467" t="s">
        <v>8559</v>
      </c>
      <c r="I2965" s="427">
        <v>19590</v>
      </c>
      <c r="J2965" s="423">
        <v>13905</v>
      </c>
      <c r="K2965" s="423">
        <v>8088</v>
      </c>
      <c r="L2965" s="447">
        <v>0.408845738942826</v>
      </c>
      <c r="M2965" s="427">
        <v>5981</v>
      </c>
      <c r="N2965" s="423">
        <v>4133</v>
      </c>
      <c r="O2965" s="423">
        <v>3486</v>
      </c>
      <c r="P2965" s="447">
        <v>0.44713283329300801</v>
      </c>
    </row>
    <row r="2966" spans="1:16" s="63" customFormat="1" ht="12" x14ac:dyDescent="0.2">
      <c r="A2966" s="427" t="s">
        <v>14357</v>
      </c>
      <c r="B2966" s="423"/>
      <c r="C2966" s="423" t="s">
        <v>252</v>
      </c>
      <c r="D2966" s="423" t="s">
        <v>19100</v>
      </c>
      <c r="E2966" s="427"/>
      <c r="F2966" s="427" t="s">
        <v>14356</v>
      </c>
      <c r="G2966" s="423" t="s">
        <v>19276</v>
      </c>
      <c r="H2966" s="467" t="s">
        <v>8559</v>
      </c>
      <c r="I2966" s="427">
        <v>4496</v>
      </c>
      <c r="J2966" s="423">
        <v>3751</v>
      </c>
      <c r="K2966" s="423">
        <v>2087</v>
      </c>
      <c r="L2966" s="447">
        <v>0.19861370301253001</v>
      </c>
      <c r="M2966" s="427">
        <v>1769</v>
      </c>
      <c r="N2966" s="423">
        <v>1549</v>
      </c>
      <c r="O2966" s="423">
        <v>1026</v>
      </c>
      <c r="P2966" s="447">
        <v>0.14202711426726899</v>
      </c>
    </row>
    <row r="2967" spans="1:16" s="63" customFormat="1" ht="12" x14ac:dyDescent="0.2">
      <c r="A2967" s="427" t="s">
        <v>14540</v>
      </c>
      <c r="B2967" s="423"/>
      <c r="C2967" s="423" t="s">
        <v>254</v>
      </c>
      <c r="D2967" s="423" t="s">
        <v>19100</v>
      </c>
      <c r="E2967" s="427"/>
      <c r="F2967" s="427" t="s">
        <v>14539</v>
      </c>
      <c r="G2967" s="423" t="s">
        <v>19276</v>
      </c>
      <c r="H2967" s="467" t="s">
        <v>8559</v>
      </c>
      <c r="I2967" s="427">
        <v>14082</v>
      </c>
      <c r="J2967" s="423">
        <v>13157</v>
      </c>
      <c r="K2967" s="423">
        <v>8380</v>
      </c>
      <c r="L2967" s="447">
        <v>7.0304780725089402E-2</v>
      </c>
      <c r="M2967" s="427">
        <v>11017</v>
      </c>
      <c r="N2967" s="423">
        <v>9778</v>
      </c>
      <c r="O2967" s="423">
        <v>6588</v>
      </c>
      <c r="P2967" s="447">
        <v>0.126713029249335</v>
      </c>
    </row>
    <row r="2968" spans="1:16" s="63" customFormat="1" ht="12" x14ac:dyDescent="0.2">
      <c r="A2968" s="427" t="s">
        <v>8972</v>
      </c>
      <c r="B2968" s="423"/>
      <c r="C2968" s="423" t="s">
        <v>257</v>
      </c>
      <c r="D2968" s="423" t="s">
        <v>21461</v>
      </c>
      <c r="E2968" s="427"/>
      <c r="F2968" s="427" t="s">
        <v>8971</v>
      </c>
      <c r="G2968" s="423" t="s">
        <v>19900</v>
      </c>
      <c r="H2968" s="467" t="s">
        <v>8559</v>
      </c>
      <c r="I2968" s="427">
        <v>4753</v>
      </c>
      <c r="J2968" s="423">
        <v>5899</v>
      </c>
      <c r="K2968" s="423">
        <v>3644</v>
      </c>
      <c r="L2968" s="447">
        <v>-0.19427021529072699</v>
      </c>
      <c r="M2968" s="427">
        <v>1403</v>
      </c>
      <c r="N2968" s="423">
        <v>983</v>
      </c>
      <c r="O2968" s="423">
        <v>627</v>
      </c>
      <c r="P2968" s="447">
        <v>0.42726347914547302</v>
      </c>
    </row>
    <row r="2969" spans="1:16" s="63" customFormat="1" ht="12" x14ac:dyDescent="0.2">
      <c r="A2969" s="427" t="s">
        <v>8970</v>
      </c>
      <c r="B2969" s="423"/>
      <c r="C2969" s="423" t="s">
        <v>371</v>
      </c>
      <c r="D2969" s="423" t="s">
        <v>17039</v>
      </c>
      <c r="E2969" s="427"/>
      <c r="F2969" s="427" t="s">
        <v>8969</v>
      </c>
      <c r="G2969" s="423" t="s">
        <v>201</v>
      </c>
      <c r="H2969" s="467" t="s">
        <v>8389</v>
      </c>
      <c r="I2969" s="427">
        <v>0</v>
      </c>
      <c r="J2969" s="423">
        <v>0</v>
      </c>
      <c r="K2969" s="423">
        <v>0</v>
      </c>
      <c r="L2969" s="447">
        <v>0</v>
      </c>
      <c r="M2969" s="427">
        <v>0</v>
      </c>
      <c r="N2969" s="423">
        <v>0</v>
      </c>
      <c r="O2969" s="423">
        <v>0</v>
      </c>
      <c r="P2969" s="447">
        <v>0</v>
      </c>
    </row>
    <row r="2970" spans="1:16" s="63" customFormat="1" ht="12" x14ac:dyDescent="0.2">
      <c r="A2970" s="427" t="s">
        <v>14198</v>
      </c>
      <c r="B2970" s="423"/>
      <c r="C2970" s="423" t="s">
        <v>250</v>
      </c>
      <c r="D2970" s="423" t="s">
        <v>21462</v>
      </c>
      <c r="E2970" s="427"/>
      <c r="F2970" s="427" t="s">
        <v>14197</v>
      </c>
      <c r="G2970" s="423" t="s">
        <v>20095</v>
      </c>
      <c r="H2970" s="467" t="s">
        <v>8559</v>
      </c>
      <c r="I2970" s="427">
        <v>877</v>
      </c>
      <c r="J2970" s="423">
        <v>636</v>
      </c>
      <c r="K2970" s="423">
        <v>345</v>
      </c>
      <c r="L2970" s="447">
        <v>0.37893081761006298</v>
      </c>
      <c r="M2970" s="427">
        <v>593</v>
      </c>
      <c r="N2970" s="423">
        <v>478</v>
      </c>
      <c r="O2970" s="423">
        <v>270</v>
      </c>
      <c r="P2970" s="447">
        <v>0.24058577405857801</v>
      </c>
    </row>
    <row r="2971" spans="1:16" s="63" customFormat="1" ht="12" x14ac:dyDescent="0.2">
      <c r="A2971" s="427" t="s">
        <v>8968</v>
      </c>
      <c r="B2971" s="423"/>
      <c r="C2971" s="423" t="s">
        <v>371</v>
      </c>
      <c r="D2971" s="423" t="s">
        <v>21463</v>
      </c>
      <c r="E2971" s="427"/>
      <c r="F2971" s="427" t="s">
        <v>8967</v>
      </c>
      <c r="G2971" s="423" t="s">
        <v>21464</v>
      </c>
      <c r="H2971" s="467" t="s">
        <v>8559</v>
      </c>
      <c r="I2971" s="427">
        <v>2085</v>
      </c>
      <c r="J2971" s="423">
        <v>2136</v>
      </c>
      <c r="K2971" s="423">
        <v>406</v>
      </c>
      <c r="L2971" s="447">
        <v>-2.3876404494382001E-2</v>
      </c>
      <c r="M2971" s="427">
        <v>199</v>
      </c>
      <c r="N2971" s="423">
        <v>333</v>
      </c>
      <c r="O2971" s="423">
        <v>267</v>
      </c>
      <c r="P2971" s="447">
        <v>-0.40240240240240199</v>
      </c>
    </row>
    <row r="2972" spans="1:16" s="63" customFormat="1" ht="12" x14ac:dyDescent="0.2">
      <c r="A2972" s="427" t="s">
        <v>8966</v>
      </c>
      <c r="B2972" s="423"/>
      <c r="C2972" s="423" t="s">
        <v>257</v>
      </c>
      <c r="D2972" s="423" t="s">
        <v>20293</v>
      </c>
      <c r="E2972" s="427"/>
      <c r="F2972" s="427" t="s">
        <v>8965</v>
      </c>
      <c r="G2972" s="423" t="s">
        <v>20294</v>
      </c>
      <c r="H2972" s="467" t="s">
        <v>8559</v>
      </c>
      <c r="I2972" s="427">
        <v>9803</v>
      </c>
      <c r="J2972" s="423">
        <v>7706</v>
      </c>
      <c r="K2972" s="423">
        <v>5779</v>
      </c>
      <c r="L2972" s="447">
        <v>0.27212561640280297</v>
      </c>
      <c r="M2972" s="427">
        <v>12155</v>
      </c>
      <c r="N2972" s="423">
        <v>10137</v>
      </c>
      <c r="O2972" s="423">
        <v>7664</v>
      </c>
      <c r="P2972" s="447">
        <v>0.19907270395580601</v>
      </c>
    </row>
    <row r="2973" spans="1:16" s="63" customFormat="1" ht="12" x14ac:dyDescent="0.2">
      <c r="A2973" s="427" t="s">
        <v>14383</v>
      </c>
      <c r="B2973" s="423"/>
      <c r="C2973" s="423" t="s">
        <v>250</v>
      </c>
      <c r="D2973" s="423" t="s">
        <v>21465</v>
      </c>
      <c r="E2973" s="427"/>
      <c r="F2973" s="427" t="s">
        <v>14382</v>
      </c>
      <c r="G2973" s="423" t="s">
        <v>21466</v>
      </c>
      <c r="H2973" s="467" t="s">
        <v>8559</v>
      </c>
      <c r="I2973" s="427">
        <v>3448</v>
      </c>
      <c r="J2973" s="423">
        <v>3191</v>
      </c>
      <c r="K2973" s="423">
        <v>1937</v>
      </c>
      <c r="L2973" s="447">
        <v>8.0539015982450599E-2</v>
      </c>
      <c r="M2973" s="427">
        <v>4003</v>
      </c>
      <c r="N2973" s="423">
        <v>4076</v>
      </c>
      <c r="O2973" s="423">
        <v>2807</v>
      </c>
      <c r="P2973" s="447">
        <v>-1.7909715407262099E-2</v>
      </c>
    </row>
    <row r="2974" spans="1:16" s="63" customFormat="1" ht="12" x14ac:dyDescent="0.2">
      <c r="A2974" s="427" t="s">
        <v>8964</v>
      </c>
      <c r="B2974" s="423"/>
      <c r="C2974" s="423" t="s">
        <v>255</v>
      </c>
      <c r="D2974" s="423" t="s">
        <v>20096</v>
      </c>
      <c r="E2974" s="427"/>
      <c r="F2974" s="427" t="s">
        <v>8963</v>
      </c>
      <c r="G2974" s="423" t="s">
        <v>19634</v>
      </c>
      <c r="H2974" s="467" t="s">
        <v>8559</v>
      </c>
      <c r="I2974" s="427">
        <v>1520</v>
      </c>
      <c r="J2974" s="423">
        <v>1398</v>
      </c>
      <c r="K2974" s="423">
        <v>589</v>
      </c>
      <c r="L2974" s="447">
        <v>8.7267525035765306E-2</v>
      </c>
      <c r="M2974" s="427">
        <v>471</v>
      </c>
      <c r="N2974" s="423">
        <v>472</v>
      </c>
      <c r="O2974" s="423">
        <v>311</v>
      </c>
      <c r="P2974" s="447">
        <v>-2.1186440677966002E-3</v>
      </c>
    </row>
    <row r="2975" spans="1:16" s="63" customFormat="1" ht="12" x14ac:dyDescent="0.2">
      <c r="A2975" s="427" t="s">
        <v>14391</v>
      </c>
      <c r="B2975" s="423"/>
      <c r="C2975" s="423" t="s">
        <v>253</v>
      </c>
      <c r="D2975" s="423" t="s">
        <v>20295</v>
      </c>
      <c r="E2975" s="427"/>
      <c r="F2975" s="427" t="s">
        <v>14390</v>
      </c>
      <c r="G2975" s="423" t="s">
        <v>20296</v>
      </c>
      <c r="H2975" s="467" t="s">
        <v>8559</v>
      </c>
      <c r="I2975" s="427">
        <v>5213</v>
      </c>
      <c r="J2975" s="423">
        <v>4071</v>
      </c>
      <c r="K2975" s="423">
        <v>3211</v>
      </c>
      <c r="L2975" s="447">
        <v>0.280520756570867</v>
      </c>
      <c r="M2975" s="427">
        <v>1900</v>
      </c>
      <c r="N2975" s="423">
        <v>1455</v>
      </c>
      <c r="O2975" s="423">
        <v>896</v>
      </c>
      <c r="P2975" s="447">
        <v>0.30584192439862501</v>
      </c>
    </row>
    <row r="2976" spans="1:16" s="63" customFormat="1" ht="12" x14ac:dyDescent="0.2">
      <c r="A2976" s="427" t="s">
        <v>12975</v>
      </c>
      <c r="B2976" s="423"/>
      <c r="C2976" s="423" t="s">
        <v>253</v>
      </c>
      <c r="D2976" s="423" t="s">
        <v>9185</v>
      </c>
      <c r="E2976" s="427"/>
      <c r="F2976" s="427" t="s">
        <v>12974</v>
      </c>
      <c r="G2976" s="423" t="s">
        <v>9183</v>
      </c>
      <c r="H2976" s="467" t="s">
        <v>8559</v>
      </c>
      <c r="I2976" s="427">
        <v>101</v>
      </c>
      <c r="J2976" s="423">
        <v>99</v>
      </c>
      <c r="K2976" s="423">
        <v>37</v>
      </c>
      <c r="L2976" s="447">
        <v>2.02020202020201E-2</v>
      </c>
      <c r="M2976" s="427">
        <v>166</v>
      </c>
      <c r="N2976" s="423">
        <v>144</v>
      </c>
      <c r="O2976" s="423">
        <v>96</v>
      </c>
      <c r="P2976" s="447">
        <v>0.15277777777777801</v>
      </c>
    </row>
    <row r="2977" spans="1:16" s="63" customFormat="1" ht="12" x14ac:dyDescent="0.2">
      <c r="A2977" s="427" t="s">
        <v>12973</v>
      </c>
      <c r="B2977" s="423"/>
      <c r="C2977" s="423" t="s">
        <v>254</v>
      </c>
      <c r="D2977" s="423" t="s">
        <v>20726</v>
      </c>
      <c r="E2977" s="427"/>
      <c r="F2977" s="427" t="s">
        <v>12972</v>
      </c>
      <c r="G2977" s="423" t="s">
        <v>19701</v>
      </c>
      <c r="H2977" s="467" t="s">
        <v>8559</v>
      </c>
      <c r="I2977" s="427">
        <v>12048</v>
      </c>
      <c r="J2977" s="423">
        <v>10947</v>
      </c>
      <c r="K2977" s="423">
        <v>8639</v>
      </c>
      <c r="L2977" s="447">
        <v>0.100575500137024</v>
      </c>
      <c r="M2977" s="427">
        <v>2327</v>
      </c>
      <c r="N2977" s="423">
        <v>1654</v>
      </c>
      <c r="O2977" s="423">
        <v>1199</v>
      </c>
      <c r="P2977" s="447">
        <v>0.40689238210398998</v>
      </c>
    </row>
    <row r="2978" spans="1:16" s="63" customFormat="1" ht="12" x14ac:dyDescent="0.2">
      <c r="A2978" s="427" t="s">
        <v>8962</v>
      </c>
      <c r="B2978" s="423"/>
      <c r="C2978" s="423" t="s">
        <v>258</v>
      </c>
      <c r="D2978" s="423" t="s">
        <v>18797</v>
      </c>
      <c r="E2978" s="427"/>
      <c r="F2978" s="427" t="s">
        <v>8961</v>
      </c>
      <c r="G2978" s="423" t="s">
        <v>19409</v>
      </c>
      <c r="H2978" s="467" t="s">
        <v>8559</v>
      </c>
      <c r="I2978" s="427">
        <v>9226</v>
      </c>
      <c r="J2978" s="423">
        <v>8109</v>
      </c>
      <c r="K2978" s="423">
        <v>5930</v>
      </c>
      <c r="L2978" s="447">
        <v>0.13774818103341999</v>
      </c>
      <c r="M2978" s="427">
        <v>1605</v>
      </c>
      <c r="N2978" s="423">
        <v>1107</v>
      </c>
      <c r="O2978" s="423">
        <v>914</v>
      </c>
      <c r="P2978" s="447">
        <v>0.44986449864498601</v>
      </c>
    </row>
    <row r="2979" spans="1:16" s="63" customFormat="1" ht="12" x14ac:dyDescent="0.2">
      <c r="A2979" s="427" t="s">
        <v>8960</v>
      </c>
      <c r="B2979" s="423"/>
      <c r="C2979" s="423" t="s">
        <v>14925</v>
      </c>
      <c r="D2979" s="423" t="s">
        <v>17054</v>
      </c>
      <c r="E2979" s="427"/>
      <c r="F2979" s="427" t="s">
        <v>8958</v>
      </c>
      <c r="G2979" s="423" t="s">
        <v>17055</v>
      </c>
      <c r="H2979" s="467" t="s">
        <v>8559</v>
      </c>
      <c r="I2979" s="427">
        <v>547</v>
      </c>
      <c r="J2979" s="423">
        <v>246</v>
      </c>
      <c r="K2979" s="423">
        <v>44</v>
      </c>
      <c r="L2979" s="447">
        <v>1.22357723577236</v>
      </c>
      <c r="M2979" s="427">
        <v>540</v>
      </c>
      <c r="N2979" s="423">
        <v>485</v>
      </c>
      <c r="O2979" s="423">
        <v>312</v>
      </c>
      <c r="P2979" s="447">
        <v>0.11340206185567001</v>
      </c>
    </row>
    <row r="2980" spans="1:16" s="63" customFormat="1" ht="12" x14ac:dyDescent="0.2">
      <c r="A2980" s="427" t="s">
        <v>8956</v>
      </c>
      <c r="B2980" s="423"/>
      <c r="C2980" s="423" t="s">
        <v>249</v>
      </c>
      <c r="D2980" s="423" t="s">
        <v>19101</v>
      </c>
      <c r="E2980" s="427"/>
      <c r="F2980" s="427" t="s">
        <v>8955</v>
      </c>
      <c r="G2980" s="423" t="s">
        <v>19702</v>
      </c>
      <c r="H2980" s="467" t="s">
        <v>8559</v>
      </c>
      <c r="I2980" s="427">
        <v>6079</v>
      </c>
      <c r="J2980" s="423">
        <v>5594</v>
      </c>
      <c r="K2980" s="423">
        <v>4892</v>
      </c>
      <c r="L2980" s="447">
        <v>8.6700035752591997E-2</v>
      </c>
      <c r="M2980" s="427">
        <v>1143</v>
      </c>
      <c r="N2980" s="423">
        <v>1115</v>
      </c>
      <c r="O2980" s="423">
        <v>812</v>
      </c>
      <c r="P2980" s="447">
        <v>2.5112107623318301E-2</v>
      </c>
    </row>
    <row r="2981" spans="1:16" s="63" customFormat="1" ht="12" x14ac:dyDescent="0.2">
      <c r="A2981" s="427" t="s">
        <v>13368</v>
      </c>
      <c r="B2981" s="423"/>
      <c r="C2981" s="423" t="s">
        <v>254</v>
      </c>
      <c r="D2981" s="423" t="s">
        <v>19703</v>
      </c>
      <c r="E2981" s="427"/>
      <c r="F2981" s="427" t="s">
        <v>13367</v>
      </c>
      <c r="G2981" s="423" t="s">
        <v>19704</v>
      </c>
      <c r="H2981" s="467" t="s">
        <v>8559</v>
      </c>
      <c r="I2981" s="427">
        <v>4</v>
      </c>
      <c r="J2981" s="423">
        <v>2</v>
      </c>
      <c r="K2981" s="423">
        <v>0</v>
      </c>
      <c r="L2981" s="447">
        <v>1</v>
      </c>
      <c r="M2981" s="427">
        <v>52</v>
      </c>
      <c r="N2981" s="423">
        <v>51</v>
      </c>
      <c r="O2981" s="423">
        <v>40</v>
      </c>
      <c r="P2981" s="447">
        <v>1.9607843137254801E-2</v>
      </c>
    </row>
    <row r="2982" spans="1:16" s="63" customFormat="1" ht="12" x14ac:dyDescent="0.2">
      <c r="A2982" s="427" t="s">
        <v>8954</v>
      </c>
      <c r="B2982" s="423"/>
      <c r="C2982" s="423" t="s">
        <v>258</v>
      </c>
      <c r="D2982" s="423" t="s">
        <v>19102</v>
      </c>
      <c r="E2982" s="427"/>
      <c r="F2982" s="427" t="s">
        <v>8953</v>
      </c>
      <c r="G2982" s="423" t="s">
        <v>19698</v>
      </c>
      <c r="H2982" s="467" t="s">
        <v>8559</v>
      </c>
      <c r="I2982" s="427">
        <v>631</v>
      </c>
      <c r="J2982" s="423">
        <v>499</v>
      </c>
      <c r="K2982" s="423">
        <v>242</v>
      </c>
      <c r="L2982" s="447">
        <v>0.26452905811623301</v>
      </c>
      <c r="M2982" s="427">
        <v>959</v>
      </c>
      <c r="N2982" s="423">
        <v>1009</v>
      </c>
      <c r="O2982" s="423">
        <v>629</v>
      </c>
      <c r="P2982" s="447">
        <v>-4.9554013875123898E-2</v>
      </c>
    </row>
    <row r="2983" spans="1:16" s="63" customFormat="1" ht="12" x14ac:dyDescent="0.2">
      <c r="A2983" s="427" t="s">
        <v>8952</v>
      </c>
      <c r="B2983" s="423"/>
      <c r="C2983" s="423" t="s">
        <v>255</v>
      </c>
      <c r="D2983" s="423" t="s">
        <v>20503</v>
      </c>
      <c r="E2983" s="427"/>
      <c r="F2983" s="427" t="s">
        <v>8951</v>
      </c>
      <c r="G2983" s="423" t="s">
        <v>20504</v>
      </c>
      <c r="H2983" s="467" t="s">
        <v>8559</v>
      </c>
      <c r="I2983" s="427">
        <v>18931</v>
      </c>
      <c r="J2983" s="423">
        <v>16959</v>
      </c>
      <c r="K2983" s="423">
        <v>6941</v>
      </c>
      <c r="L2983" s="447">
        <v>0.116280441063742</v>
      </c>
      <c r="M2983" s="427">
        <v>905</v>
      </c>
      <c r="N2983" s="423">
        <v>618</v>
      </c>
      <c r="O2983" s="423">
        <v>252</v>
      </c>
      <c r="P2983" s="447">
        <v>0.46440129449838202</v>
      </c>
    </row>
    <row r="2984" spans="1:16" s="63" customFormat="1" ht="12" x14ac:dyDescent="0.2">
      <c r="A2984" s="427" t="s">
        <v>8950</v>
      </c>
      <c r="B2984" s="423"/>
      <c r="C2984" s="423" t="s">
        <v>254</v>
      </c>
      <c r="D2984" s="423" t="s">
        <v>19103</v>
      </c>
      <c r="E2984" s="427"/>
      <c r="F2984" s="427" t="s">
        <v>8949</v>
      </c>
      <c r="G2984" s="423" t="s">
        <v>18449</v>
      </c>
      <c r="H2984" s="467" t="s">
        <v>8559</v>
      </c>
      <c r="I2984" s="427">
        <v>698</v>
      </c>
      <c r="J2984" s="423">
        <v>546</v>
      </c>
      <c r="K2984" s="423">
        <v>348</v>
      </c>
      <c r="L2984" s="447">
        <v>0.27838827838827801</v>
      </c>
      <c r="M2984" s="427">
        <v>69</v>
      </c>
      <c r="N2984" s="423">
        <v>45</v>
      </c>
      <c r="O2984" s="423">
        <v>31</v>
      </c>
      <c r="P2984" s="447">
        <v>0.53333333333333299</v>
      </c>
    </row>
    <row r="2985" spans="1:16" s="63" customFormat="1" ht="12" x14ac:dyDescent="0.2">
      <c r="A2985" s="427" t="s">
        <v>12971</v>
      </c>
      <c r="B2985" s="423"/>
      <c r="C2985" s="423" t="s">
        <v>255</v>
      </c>
      <c r="D2985" s="423" t="s">
        <v>19104</v>
      </c>
      <c r="E2985" s="427"/>
      <c r="F2985" s="427" t="s">
        <v>12970</v>
      </c>
      <c r="G2985" s="423" t="s">
        <v>19705</v>
      </c>
      <c r="H2985" s="467" t="s">
        <v>8559</v>
      </c>
      <c r="I2985" s="427">
        <v>1632</v>
      </c>
      <c r="J2985" s="423">
        <v>1639</v>
      </c>
      <c r="K2985" s="423">
        <v>540</v>
      </c>
      <c r="L2985" s="447">
        <v>-4.2708968883465896E-3</v>
      </c>
      <c r="M2985" s="427">
        <v>2479</v>
      </c>
      <c r="N2985" s="423">
        <v>2394</v>
      </c>
      <c r="O2985" s="423">
        <v>1388</v>
      </c>
      <c r="P2985" s="447">
        <v>3.5505430242272401E-2</v>
      </c>
    </row>
    <row r="2986" spans="1:16" s="63" customFormat="1" ht="12" x14ac:dyDescent="0.2">
      <c r="A2986" s="427" t="s">
        <v>12969</v>
      </c>
      <c r="B2986" s="423"/>
      <c r="C2986" s="423" t="s">
        <v>251</v>
      </c>
      <c r="D2986" s="423" t="s">
        <v>20505</v>
      </c>
      <c r="E2986" s="427"/>
      <c r="F2986" s="427" t="s">
        <v>12968</v>
      </c>
      <c r="G2986" s="423" t="s">
        <v>20506</v>
      </c>
      <c r="H2986" s="467" t="s">
        <v>8559</v>
      </c>
      <c r="I2986" s="427">
        <v>3100</v>
      </c>
      <c r="J2986" s="423">
        <v>4365</v>
      </c>
      <c r="K2986" s="423">
        <v>4586</v>
      </c>
      <c r="L2986" s="447">
        <v>-0.28980526918671201</v>
      </c>
      <c r="M2986" s="427">
        <v>4428</v>
      </c>
      <c r="N2986" s="423">
        <v>4351</v>
      </c>
      <c r="O2986" s="423">
        <v>3494</v>
      </c>
      <c r="P2986" s="447">
        <v>1.7697081130774599E-2</v>
      </c>
    </row>
    <row r="2987" spans="1:16" s="63" customFormat="1" ht="12" x14ac:dyDescent="0.2">
      <c r="A2987" s="427" t="s">
        <v>14172</v>
      </c>
      <c r="B2987" s="423"/>
      <c r="C2987" s="423" t="s">
        <v>249</v>
      </c>
      <c r="D2987" s="423" t="s">
        <v>19105</v>
      </c>
      <c r="E2987" s="427"/>
      <c r="F2987" s="427" t="s">
        <v>14171</v>
      </c>
      <c r="G2987" s="423" t="s">
        <v>19706</v>
      </c>
      <c r="H2987" s="467" t="s">
        <v>8559</v>
      </c>
      <c r="I2987" s="427">
        <v>17646</v>
      </c>
      <c r="J2987" s="423">
        <v>13856</v>
      </c>
      <c r="K2987" s="423">
        <v>8186</v>
      </c>
      <c r="L2987" s="447">
        <v>0.27352771362586598</v>
      </c>
      <c r="M2987" s="427">
        <v>2845</v>
      </c>
      <c r="N2987" s="423">
        <v>2423</v>
      </c>
      <c r="O2987" s="423">
        <v>1514</v>
      </c>
      <c r="P2987" s="447">
        <v>0.17416425918283099</v>
      </c>
    </row>
    <row r="2988" spans="1:16" s="63" customFormat="1" ht="12" x14ac:dyDescent="0.2">
      <c r="A2988" s="427" t="s">
        <v>14427</v>
      </c>
      <c r="B2988" s="423"/>
      <c r="C2988" s="423" t="s">
        <v>251</v>
      </c>
      <c r="D2988" s="423" t="s">
        <v>22004</v>
      </c>
      <c r="E2988" s="427"/>
      <c r="F2988" s="427" t="s">
        <v>14426</v>
      </c>
      <c r="G2988" s="423" t="s">
        <v>22005</v>
      </c>
      <c r="H2988" s="467" t="s">
        <v>8559</v>
      </c>
      <c r="I2988" s="427">
        <v>19799</v>
      </c>
      <c r="J2988" s="423">
        <v>16145</v>
      </c>
      <c r="K2988" s="423">
        <v>9846</v>
      </c>
      <c r="L2988" s="447">
        <v>0.22632393930009301</v>
      </c>
      <c r="M2988" s="427">
        <v>1904</v>
      </c>
      <c r="N2988" s="423">
        <v>1165</v>
      </c>
      <c r="O2988" s="423">
        <v>675</v>
      </c>
      <c r="P2988" s="447">
        <v>0.63433476394849797</v>
      </c>
    </row>
    <row r="2989" spans="1:16" s="63" customFormat="1" ht="12" x14ac:dyDescent="0.2">
      <c r="A2989" s="427" t="s">
        <v>14324</v>
      </c>
      <c r="B2989" s="423"/>
      <c r="C2989" s="423" t="s">
        <v>249</v>
      </c>
      <c r="D2989" s="423" t="s">
        <v>20507</v>
      </c>
      <c r="E2989" s="427"/>
      <c r="F2989" s="427" t="s">
        <v>14323</v>
      </c>
      <c r="G2989" s="423" t="s">
        <v>20508</v>
      </c>
      <c r="H2989" s="467" t="s">
        <v>8559</v>
      </c>
      <c r="I2989" s="427">
        <v>699</v>
      </c>
      <c r="J2989" s="423">
        <v>505</v>
      </c>
      <c r="K2989" s="423">
        <v>260</v>
      </c>
      <c r="L2989" s="447">
        <v>0.384158415841584</v>
      </c>
      <c r="M2989" s="427">
        <v>820</v>
      </c>
      <c r="N2989" s="423">
        <v>532</v>
      </c>
      <c r="O2989" s="423">
        <v>429</v>
      </c>
      <c r="P2989" s="447">
        <v>0.54135338345864703</v>
      </c>
    </row>
    <row r="2990" spans="1:16" s="63" customFormat="1" ht="12" x14ac:dyDescent="0.2">
      <c r="A2990" s="427" t="s">
        <v>8948</v>
      </c>
      <c r="B2990" s="423"/>
      <c r="C2990" s="423" t="s">
        <v>14925</v>
      </c>
      <c r="D2990" s="423" t="s">
        <v>19106</v>
      </c>
      <c r="E2990" s="427"/>
      <c r="F2990" s="427" t="s">
        <v>8947</v>
      </c>
      <c r="G2990" s="423" t="s">
        <v>18141</v>
      </c>
      <c r="H2990" s="467" t="s">
        <v>8559</v>
      </c>
      <c r="I2990" s="427">
        <v>128</v>
      </c>
      <c r="J2990" s="423">
        <v>107</v>
      </c>
      <c r="K2990" s="423">
        <v>105</v>
      </c>
      <c r="L2990" s="447">
        <v>0.19626168224299101</v>
      </c>
      <c r="M2990" s="427">
        <v>89</v>
      </c>
      <c r="N2990" s="423">
        <v>104</v>
      </c>
      <c r="O2990" s="423">
        <v>83</v>
      </c>
      <c r="P2990" s="447">
        <v>-0.144230769230769</v>
      </c>
    </row>
    <row r="2991" spans="1:16" s="63" customFormat="1" ht="12" x14ac:dyDescent="0.2">
      <c r="A2991" s="427" t="s">
        <v>14466</v>
      </c>
      <c r="B2991" s="423"/>
      <c r="C2991" s="423" t="s">
        <v>371</v>
      </c>
      <c r="D2991" s="423" t="s">
        <v>19707</v>
      </c>
      <c r="E2991" s="427"/>
      <c r="F2991" s="427" t="s">
        <v>14465</v>
      </c>
      <c r="G2991" s="423" t="s">
        <v>19708</v>
      </c>
      <c r="H2991" s="467" t="s">
        <v>8559</v>
      </c>
      <c r="I2991" s="427">
        <v>3794</v>
      </c>
      <c r="J2991" s="423">
        <v>3321</v>
      </c>
      <c r="K2991" s="423">
        <v>2362</v>
      </c>
      <c r="L2991" s="447">
        <v>0.14242697982535399</v>
      </c>
      <c r="M2991" s="427">
        <v>1146</v>
      </c>
      <c r="N2991" s="423">
        <v>1068</v>
      </c>
      <c r="O2991" s="423">
        <v>859</v>
      </c>
      <c r="P2991" s="447">
        <v>7.3033707865168607E-2</v>
      </c>
    </row>
    <row r="2992" spans="1:16" s="63" customFormat="1" ht="12" x14ac:dyDescent="0.2">
      <c r="A2992" s="427" t="s">
        <v>14726</v>
      </c>
      <c r="B2992" s="423"/>
      <c r="C2992" s="423" t="s">
        <v>252</v>
      </c>
      <c r="D2992" s="423" t="s">
        <v>22006</v>
      </c>
      <c r="E2992" s="427"/>
      <c r="F2992" s="427" t="s">
        <v>14725</v>
      </c>
      <c r="G2992" s="423" t="s">
        <v>19311</v>
      </c>
      <c r="H2992" s="467" t="s">
        <v>8559</v>
      </c>
      <c r="I2992" s="427">
        <v>4338</v>
      </c>
      <c r="J2992" s="423">
        <v>2615</v>
      </c>
      <c r="K2992" s="423">
        <v>2012</v>
      </c>
      <c r="L2992" s="447">
        <v>0.65889101338432099</v>
      </c>
      <c r="M2992" s="427">
        <v>5832</v>
      </c>
      <c r="N2992" s="423">
        <v>5399</v>
      </c>
      <c r="O2992" s="423">
        <v>3450</v>
      </c>
      <c r="P2992" s="447">
        <v>8.0200037043897096E-2</v>
      </c>
    </row>
    <row r="2993" spans="1:16" s="63" customFormat="1" ht="12" x14ac:dyDescent="0.2">
      <c r="A2993" s="427" t="s">
        <v>8946</v>
      </c>
      <c r="B2993" s="423"/>
      <c r="C2993" s="423" t="s">
        <v>263</v>
      </c>
      <c r="D2993" s="423" t="s">
        <v>22007</v>
      </c>
      <c r="E2993" s="427"/>
      <c r="F2993" s="427" t="s">
        <v>8945</v>
      </c>
      <c r="G2993" s="423" t="s">
        <v>22008</v>
      </c>
      <c r="H2993" s="467" t="s">
        <v>8559</v>
      </c>
      <c r="I2993" s="427">
        <v>1386</v>
      </c>
      <c r="J2993" s="423">
        <v>1158</v>
      </c>
      <c r="K2993" s="423">
        <v>824</v>
      </c>
      <c r="L2993" s="447">
        <v>0.19689119170984501</v>
      </c>
      <c r="M2993" s="427">
        <v>825</v>
      </c>
      <c r="N2993" s="423">
        <v>371</v>
      </c>
      <c r="O2993" s="423">
        <v>434</v>
      </c>
      <c r="P2993" s="447">
        <v>1.2237196765498699</v>
      </c>
    </row>
    <row r="2994" spans="1:16" s="63" customFormat="1" ht="12" x14ac:dyDescent="0.2">
      <c r="A2994" s="427" t="s">
        <v>13869</v>
      </c>
      <c r="B2994" s="423"/>
      <c r="C2994" s="423" t="s">
        <v>249</v>
      </c>
      <c r="D2994" s="423" t="s">
        <v>21467</v>
      </c>
      <c r="E2994" s="427"/>
      <c r="F2994" s="427" t="s">
        <v>13868</v>
      </c>
      <c r="G2994" s="423" t="s">
        <v>19709</v>
      </c>
      <c r="H2994" s="467" t="s">
        <v>8559</v>
      </c>
      <c r="I2994" s="427">
        <v>18046</v>
      </c>
      <c r="J2994" s="423">
        <v>14772</v>
      </c>
      <c r="K2994" s="423">
        <v>10985</v>
      </c>
      <c r="L2994" s="447">
        <v>0.221635526672082</v>
      </c>
      <c r="M2994" s="427">
        <v>3694</v>
      </c>
      <c r="N2994" s="423">
        <v>3031</v>
      </c>
      <c r="O2994" s="423">
        <v>2320</v>
      </c>
      <c r="P2994" s="447">
        <v>0.21873968987133</v>
      </c>
    </row>
    <row r="2995" spans="1:16" s="63" customFormat="1" ht="12" x14ac:dyDescent="0.2">
      <c r="A2995" s="427" t="s">
        <v>14351</v>
      </c>
      <c r="B2995" s="423"/>
      <c r="C2995" s="423" t="s">
        <v>253</v>
      </c>
      <c r="D2995" s="423" t="s">
        <v>19107</v>
      </c>
      <c r="E2995" s="427"/>
      <c r="F2995" s="427" t="s">
        <v>14350</v>
      </c>
      <c r="G2995" s="423" t="s">
        <v>19710</v>
      </c>
      <c r="H2995" s="467" t="s">
        <v>8559</v>
      </c>
      <c r="I2995" s="427">
        <v>10615</v>
      </c>
      <c r="J2995" s="423">
        <v>9203</v>
      </c>
      <c r="K2995" s="423">
        <v>5433</v>
      </c>
      <c r="L2995" s="447">
        <v>0.153428229925024</v>
      </c>
      <c r="M2995" s="427">
        <v>591</v>
      </c>
      <c r="N2995" s="423">
        <v>517</v>
      </c>
      <c r="O2995" s="423">
        <v>343</v>
      </c>
      <c r="P2995" s="447">
        <v>0.14313346228239901</v>
      </c>
    </row>
    <row r="2996" spans="1:16" s="63" customFormat="1" ht="12" x14ac:dyDescent="0.2">
      <c r="A2996" s="427" t="s">
        <v>14451</v>
      </c>
      <c r="B2996" s="423"/>
      <c r="C2996" s="423" t="s">
        <v>372</v>
      </c>
      <c r="D2996" s="423" t="s">
        <v>19108</v>
      </c>
      <c r="E2996" s="427"/>
      <c r="F2996" s="427" t="s">
        <v>14450</v>
      </c>
      <c r="G2996" s="423" t="s">
        <v>19711</v>
      </c>
      <c r="H2996" s="467" t="s">
        <v>8559</v>
      </c>
      <c r="I2996" s="427">
        <v>8753</v>
      </c>
      <c r="J2996" s="423">
        <v>8354</v>
      </c>
      <c r="K2996" s="423">
        <v>4029</v>
      </c>
      <c r="L2996" s="447">
        <v>4.7761551352645502E-2</v>
      </c>
      <c r="M2996" s="427">
        <v>5845</v>
      </c>
      <c r="N2996" s="423">
        <v>4534</v>
      </c>
      <c r="O2996" s="423">
        <v>3542</v>
      </c>
      <c r="P2996" s="447">
        <v>0.28914865460961597</v>
      </c>
    </row>
    <row r="2997" spans="1:16" s="63" customFormat="1" ht="12" x14ac:dyDescent="0.2">
      <c r="A2997" s="427" t="s">
        <v>12967</v>
      </c>
      <c r="B2997" s="423"/>
      <c r="C2997" s="423" t="s">
        <v>252</v>
      </c>
      <c r="D2997" s="423" t="s">
        <v>19109</v>
      </c>
      <c r="E2997" s="427"/>
      <c r="F2997" s="427" t="s">
        <v>12966</v>
      </c>
      <c r="G2997" s="423" t="s">
        <v>19712</v>
      </c>
      <c r="H2997" s="467" t="s">
        <v>8559</v>
      </c>
      <c r="I2997" s="427">
        <v>4880</v>
      </c>
      <c r="J2997" s="423">
        <v>3730</v>
      </c>
      <c r="K2997" s="423">
        <v>2253</v>
      </c>
      <c r="L2997" s="447">
        <v>0.30831099195710499</v>
      </c>
      <c r="M2997" s="427">
        <v>4588</v>
      </c>
      <c r="N2997" s="423">
        <v>4156</v>
      </c>
      <c r="O2997" s="423">
        <v>2435</v>
      </c>
      <c r="P2997" s="447">
        <v>0.10394610202117401</v>
      </c>
    </row>
    <row r="2998" spans="1:16" s="63" customFormat="1" ht="12" x14ac:dyDescent="0.2">
      <c r="A2998" s="427" t="s">
        <v>13366</v>
      </c>
      <c r="B2998" s="423"/>
      <c r="C2998" s="423" t="s">
        <v>371</v>
      </c>
      <c r="D2998" s="423" t="s">
        <v>20727</v>
      </c>
      <c r="E2998" s="427"/>
      <c r="F2998" s="427" t="s">
        <v>13365</v>
      </c>
      <c r="G2998" s="423" t="s">
        <v>19713</v>
      </c>
      <c r="H2998" s="467" t="s">
        <v>8559</v>
      </c>
      <c r="I2998" s="427">
        <v>4770</v>
      </c>
      <c r="J2998" s="423">
        <v>3555</v>
      </c>
      <c r="K2998" s="423">
        <v>2284</v>
      </c>
      <c r="L2998" s="447">
        <v>0.341772151898734</v>
      </c>
      <c r="M2998" s="427">
        <v>2857</v>
      </c>
      <c r="N2998" s="423">
        <v>2250</v>
      </c>
      <c r="O2998" s="423">
        <v>1623</v>
      </c>
      <c r="P2998" s="447">
        <v>0.26977777777777801</v>
      </c>
    </row>
    <row r="2999" spans="1:16" s="63" customFormat="1" ht="12" x14ac:dyDescent="0.2">
      <c r="A2999" s="427" t="s">
        <v>8944</v>
      </c>
      <c r="B2999" s="423"/>
      <c r="C2999" s="423" t="s">
        <v>251</v>
      </c>
      <c r="D2999" s="423" t="s">
        <v>22009</v>
      </c>
      <c r="E2999" s="427"/>
      <c r="F2999" s="427" t="s">
        <v>8943</v>
      </c>
      <c r="G2999" s="423" t="s">
        <v>22010</v>
      </c>
      <c r="H2999" s="467" t="s">
        <v>8559</v>
      </c>
      <c r="I2999" s="427">
        <v>1275</v>
      </c>
      <c r="J2999" s="423">
        <v>969</v>
      </c>
      <c r="K2999" s="423">
        <v>813</v>
      </c>
      <c r="L2999" s="447">
        <v>0.31578947368421101</v>
      </c>
      <c r="M2999" s="427">
        <v>1850</v>
      </c>
      <c r="N2999" s="423">
        <v>1825</v>
      </c>
      <c r="O2999" s="423">
        <v>1772</v>
      </c>
      <c r="P2999" s="447">
        <v>1.3698630136986399E-2</v>
      </c>
    </row>
    <row r="3000" spans="1:16" s="63" customFormat="1" ht="12" x14ac:dyDescent="0.2">
      <c r="A3000" s="427" t="s">
        <v>14732</v>
      </c>
      <c r="B3000" s="423"/>
      <c r="C3000" s="423" t="s">
        <v>251</v>
      </c>
      <c r="D3000" s="423" t="s">
        <v>19110</v>
      </c>
      <c r="E3000" s="427"/>
      <c r="F3000" s="427" t="s">
        <v>14731</v>
      </c>
      <c r="G3000" s="423" t="s">
        <v>19714</v>
      </c>
      <c r="H3000" s="467" t="s">
        <v>8559</v>
      </c>
      <c r="I3000" s="427">
        <v>2200</v>
      </c>
      <c r="J3000" s="423">
        <v>1836</v>
      </c>
      <c r="K3000" s="423">
        <v>1370</v>
      </c>
      <c r="L3000" s="447">
        <v>0.19825708061002201</v>
      </c>
      <c r="M3000" s="427">
        <v>1624</v>
      </c>
      <c r="N3000" s="423">
        <v>1472</v>
      </c>
      <c r="O3000" s="423">
        <v>1011</v>
      </c>
      <c r="P3000" s="447">
        <v>0.103260869565217</v>
      </c>
    </row>
    <row r="3001" spans="1:16" s="63" customFormat="1" ht="12" x14ac:dyDescent="0.2">
      <c r="A3001" s="427" t="s">
        <v>14048</v>
      </c>
      <c r="B3001" s="423"/>
      <c r="C3001" s="423" t="s">
        <v>254</v>
      </c>
      <c r="D3001" s="423" t="s">
        <v>19111</v>
      </c>
      <c r="E3001" s="427"/>
      <c r="F3001" s="427" t="s">
        <v>14047</v>
      </c>
      <c r="G3001" s="423" t="s">
        <v>19715</v>
      </c>
      <c r="H3001" s="467" t="s">
        <v>8559</v>
      </c>
      <c r="I3001" s="427">
        <v>119</v>
      </c>
      <c r="J3001" s="423">
        <v>45</v>
      </c>
      <c r="K3001" s="423">
        <v>30</v>
      </c>
      <c r="L3001" s="447">
        <v>1.6444444444444399</v>
      </c>
      <c r="M3001" s="427">
        <v>3307</v>
      </c>
      <c r="N3001" s="423">
        <v>2839</v>
      </c>
      <c r="O3001" s="423">
        <v>2080</v>
      </c>
      <c r="P3001" s="447">
        <v>0.164846777034167</v>
      </c>
    </row>
    <row r="3002" spans="1:16" s="63" customFormat="1" ht="12" x14ac:dyDescent="0.2">
      <c r="A3002" s="427" t="s">
        <v>12965</v>
      </c>
      <c r="B3002" s="423"/>
      <c r="C3002" s="423" t="s">
        <v>371</v>
      </c>
      <c r="D3002" s="423" t="s">
        <v>18356</v>
      </c>
      <c r="E3002" s="427"/>
      <c r="F3002" s="427" t="s">
        <v>12964</v>
      </c>
      <c r="G3002" s="423" t="s">
        <v>19716</v>
      </c>
      <c r="H3002" s="467" t="s">
        <v>8559</v>
      </c>
      <c r="I3002" s="427">
        <v>13494</v>
      </c>
      <c r="J3002" s="423">
        <v>10692</v>
      </c>
      <c r="K3002" s="423">
        <v>4228</v>
      </c>
      <c r="L3002" s="447">
        <v>0.26206509539842898</v>
      </c>
      <c r="M3002" s="427">
        <v>562</v>
      </c>
      <c r="N3002" s="423">
        <v>530</v>
      </c>
      <c r="O3002" s="423">
        <v>198</v>
      </c>
      <c r="P3002" s="447">
        <v>6.0377358490565997E-2</v>
      </c>
    </row>
    <row r="3003" spans="1:16" s="63" customFormat="1" ht="12" x14ac:dyDescent="0.2">
      <c r="A3003" s="427" t="s">
        <v>14109</v>
      </c>
      <c r="B3003" s="423"/>
      <c r="C3003" s="423" t="s">
        <v>249</v>
      </c>
      <c r="D3003" s="423" t="s">
        <v>20509</v>
      </c>
      <c r="E3003" s="427"/>
      <c r="F3003" s="427" t="s">
        <v>14108</v>
      </c>
      <c r="G3003" s="423" t="s">
        <v>19901</v>
      </c>
      <c r="H3003" s="467" t="s">
        <v>8559</v>
      </c>
      <c r="I3003" s="427">
        <v>21696</v>
      </c>
      <c r="J3003" s="423">
        <v>13024</v>
      </c>
      <c r="K3003" s="423">
        <v>14064</v>
      </c>
      <c r="L3003" s="447">
        <v>0.66584766584766597</v>
      </c>
      <c r="M3003" s="427">
        <v>1088</v>
      </c>
      <c r="N3003" s="423">
        <v>552</v>
      </c>
      <c r="O3003" s="423">
        <v>635</v>
      </c>
      <c r="P3003" s="447">
        <v>0.97101449275362295</v>
      </c>
    </row>
    <row r="3004" spans="1:16" s="63" customFormat="1" ht="12" x14ac:dyDescent="0.2">
      <c r="A3004" s="427" t="s">
        <v>14194</v>
      </c>
      <c r="B3004" s="423"/>
      <c r="C3004" s="423" t="s">
        <v>253</v>
      </c>
      <c r="D3004" s="423" t="s">
        <v>22011</v>
      </c>
      <c r="E3004" s="427"/>
      <c r="F3004" s="427" t="s">
        <v>14193</v>
      </c>
      <c r="G3004" s="423" t="s">
        <v>22012</v>
      </c>
      <c r="H3004" s="467" t="s">
        <v>8559</v>
      </c>
      <c r="I3004" s="427">
        <v>2531</v>
      </c>
      <c r="J3004" s="423">
        <v>1901</v>
      </c>
      <c r="K3004" s="423">
        <v>1140</v>
      </c>
      <c r="L3004" s="447">
        <v>0.33140452393477099</v>
      </c>
      <c r="M3004" s="427">
        <v>2057</v>
      </c>
      <c r="N3004" s="423">
        <v>1926</v>
      </c>
      <c r="O3004" s="423">
        <v>1407</v>
      </c>
      <c r="P3004" s="447">
        <v>6.8016614745586707E-2</v>
      </c>
    </row>
    <row r="3005" spans="1:16" s="63" customFormat="1" ht="12" x14ac:dyDescent="0.2">
      <c r="A3005" s="427" t="s">
        <v>14040</v>
      </c>
      <c r="B3005" s="423"/>
      <c r="C3005" s="423" t="s">
        <v>253</v>
      </c>
      <c r="D3005" s="423" t="s">
        <v>19112</v>
      </c>
      <c r="E3005" s="427"/>
      <c r="F3005" s="427" t="s">
        <v>14039</v>
      </c>
      <c r="G3005" s="423" t="s">
        <v>18245</v>
      </c>
      <c r="H3005" s="467" t="s">
        <v>8559</v>
      </c>
      <c r="I3005" s="427">
        <v>5714</v>
      </c>
      <c r="J3005" s="423">
        <v>4825</v>
      </c>
      <c r="K3005" s="423">
        <v>2336</v>
      </c>
      <c r="L3005" s="447">
        <v>0.184248704663212</v>
      </c>
      <c r="M3005" s="427">
        <v>1080</v>
      </c>
      <c r="N3005" s="423">
        <v>949</v>
      </c>
      <c r="O3005" s="423">
        <v>646</v>
      </c>
      <c r="P3005" s="447">
        <v>0.138040042149631</v>
      </c>
    </row>
    <row r="3006" spans="1:16" s="63" customFormat="1" ht="12" x14ac:dyDescent="0.2">
      <c r="A3006" s="427" t="s">
        <v>8942</v>
      </c>
      <c r="B3006" s="423"/>
      <c r="C3006" s="423" t="s">
        <v>249</v>
      </c>
      <c r="D3006" s="423" t="s">
        <v>20297</v>
      </c>
      <c r="E3006" s="427"/>
      <c r="F3006" s="427" t="s">
        <v>8941</v>
      </c>
      <c r="G3006" s="423" t="s">
        <v>20298</v>
      </c>
      <c r="H3006" s="467" t="s">
        <v>8559</v>
      </c>
      <c r="I3006" s="427">
        <v>1</v>
      </c>
      <c r="J3006" s="423">
        <v>0</v>
      </c>
      <c r="K3006" s="423">
        <v>1</v>
      </c>
      <c r="L3006" s="447">
        <v>0</v>
      </c>
      <c r="M3006" s="427">
        <v>158</v>
      </c>
      <c r="N3006" s="423">
        <v>137</v>
      </c>
      <c r="O3006" s="423">
        <v>150</v>
      </c>
      <c r="P3006" s="447">
        <v>0.153284671532847</v>
      </c>
    </row>
    <row r="3007" spans="1:16" s="63" customFormat="1" ht="12" x14ac:dyDescent="0.2">
      <c r="A3007" s="427" t="s">
        <v>13847</v>
      </c>
      <c r="B3007" s="423"/>
      <c r="C3007" s="423" t="s">
        <v>258</v>
      </c>
      <c r="D3007" s="423" t="s">
        <v>18827</v>
      </c>
      <c r="E3007" s="427"/>
      <c r="F3007" s="427" t="s">
        <v>13846</v>
      </c>
      <c r="G3007" s="423" t="s">
        <v>17062</v>
      </c>
      <c r="H3007" s="467" t="s">
        <v>8559</v>
      </c>
      <c r="I3007" s="427">
        <v>4774</v>
      </c>
      <c r="J3007" s="423">
        <v>5144</v>
      </c>
      <c r="K3007" s="423">
        <v>3356</v>
      </c>
      <c r="L3007" s="447">
        <v>-7.19284603421462E-2</v>
      </c>
      <c r="M3007" s="427">
        <v>72</v>
      </c>
      <c r="N3007" s="423">
        <v>65</v>
      </c>
      <c r="O3007" s="423">
        <v>38</v>
      </c>
      <c r="P3007" s="447">
        <v>0.107692307692308</v>
      </c>
    </row>
    <row r="3008" spans="1:16" s="63" customFormat="1" ht="12" x14ac:dyDescent="0.2">
      <c r="A3008" s="427" t="s">
        <v>8940</v>
      </c>
      <c r="B3008" s="423"/>
      <c r="C3008" s="423" t="s">
        <v>14925</v>
      </c>
      <c r="D3008" s="423" t="s">
        <v>19113</v>
      </c>
      <c r="E3008" s="427"/>
      <c r="F3008" s="427" t="s">
        <v>8939</v>
      </c>
      <c r="G3008" s="423" t="s">
        <v>19717</v>
      </c>
      <c r="H3008" s="467" t="s">
        <v>8559</v>
      </c>
      <c r="I3008" s="427">
        <v>5353</v>
      </c>
      <c r="J3008" s="423">
        <v>4700</v>
      </c>
      <c r="K3008" s="423">
        <v>1743</v>
      </c>
      <c r="L3008" s="447">
        <v>0.138936170212766</v>
      </c>
      <c r="M3008" s="427">
        <v>2373</v>
      </c>
      <c r="N3008" s="423">
        <v>1814</v>
      </c>
      <c r="O3008" s="423">
        <v>785</v>
      </c>
      <c r="P3008" s="447">
        <v>0.30815876515986801</v>
      </c>
    </row>
    <row r="3009" spans="1:16" s="63" customFormat="1" ht="12" x14ac:dyDescent="0.2">
      <c r="A3009" s="427" t="s">
        <v>8938</v>
      </c>
      <c r="B3009" s="423"/>
      <c r="C3009" s="423" t="s">
        <v>254</v>
      </c>
      <c r="D3009" s="423" t="s">
        <v>20299</v>
      </c>
      <c r="E3009" s="427"/>
      <c r="F3009" s="427" t="s">
        <v>8937</v>
      </c>
      <c r="G3009" s="423" t="s">
        <v>20300</v>
      </c>
      <c r="H3009" s="467" t="s">
        <v>8559</v>
      </c>
      <c r="I3009" s="427">
        <v>4</v>
      </c>
      <c r="J3009" s="423">
        <v>7</v>
      </c>
      <c r="K3009" s="423">
        <v>4</v>
      </c>
      <c r="L3009" s="447">
        <v>-0.42857142857142899</v>
      </c>
      <c r="M3009" s="427">
        <v>1151</v>
      </c>
      <c r="N3009" s="423">
        <v>1284</v>
      </c>
      <c r="O3009" s="423">
        <v>961</v>
      </c>
      <c r="P3009" s="447">
        <v>-0.103582554517134</v>
      </c>
    </row>
    <row r="3010" spans="1:16" s="63" customFormat="1" ht="12" x14ac:dyDescent="0.2">
      <c r="A3010" s="427" t="s">
        <v>8936</v>
      </c>
      <c r="B3010" s="423"/>
      <c r="C3010" s="423" t="s">
        <v>262</v>
      </c>
      <c r="D3010" s="423" t="s">
        <v>19114</v>
      </c>
      <c r="E3010" s="427"/>
      <c r="F3010" s="427" t="s">
        <v>8934</v>
      </c>
      <c r="G3010" s="423" t="s">
        <v>18398</v>
      </c>
      <c r="H3010" s="467" t="s">
        <v>8559</v>
      </c>
      <c r="I3010" s="427">
        <v>174</v>
      </c>
      <c r="J3010" s="423">
        <v>158</v>
      </c>
      <c r="K3010" s="423">
        <v>186</v>
      </c>
      <c r="L3010" s="447">
        <v>0.10126582278481</v>
      </c>
      <c r="M3010" s="427">
        <v>8</v>
      </c>
      <c r="N3010" s="423">
        <v>13</v>
      </c>
      <c r="O3010" s="423">
        <v>6</v>
      </c>
      <c r="P3010" s="447">
        <v>-0.38461538461538503</v>
      </c>
    </row>
    <row r="3011" spans="1:16" s="63" customFormat="1" ht="12" x14ac:dyDescent="0.2">
      <c r="A3011" s="427" t="s">
        <v>8933</v>
      </c>
      <c r="B3011" s="423"/>
      <c r="C3011" s="423" t="s">
        <v>254</v>
      </c>
      <c r="D3011" s="423" t="s">
        <v>21468</v>
      </c>
      <c r="E3011" s="427"/>
      <c r="F3011" s="427" t="s">
        <v>8932</v>
      </c>
      <c r="G3011" s="423" t="s">
        <v>19701</v>
      </c>
      <c r="H3011" s="467" t="s">
        <v>8559</v>
      </c>
      <c r="I3011" s="427">
        <v>5698</v>
      </c>
      <c r="J3011" s="423">
        <v>4828</v>
      </c>
      <c r="K3011" s="423">
        <v>2466</v>
      </c>
      <c r="L3011" s="447">
        <v>0.18019884009942</v>
      </c>
      <c r="M3011" s="427">
        <v>420</v>
      </c>
      <c r="N3011" s="423">
        <v>337</v>
      </c>
      <c r="O3011" s="423">
        <v>231</v>
      </c>
      <c r="P3011" s="447">
        <v>0.24629080118694399</v>
      </c>
    </row>
    <row r="3012" spans="1:16" s="63" customFormat="1" ht="12" x14ac:dyDescent="0.2">
      <c r="A3012" s="427" t="s">
        <v>13988</v>
      </c>
      <c r="B3012" s="423"/>
      <c r="C3012" s="423" t="s">
        <v>254</v>
      </c>
      <c r="D3012" s="423" t="s">
        <v>20510</v>
      </c>
      <c r="E3012" s="427"/>
      <c r="F3012" s="427" t="s">
        <v>13987</v>
      </c>
      <c r="G3012" s="423" t="s">
        <v>20511</v>
      </c>
      <c r="H3012" s="467" t="s">
        <v>8559</v>
      </c>
      <c r="I3012" s="427">
        <v>2764</v>
      </c>
      <c r="J3012" s="423">
        <v>2530</v>
      </c>
      <c r="K3012" s="423">
        <v>2071</v>
      </c>
      <c r="L3012" s="447">
        <v>9.2490118577074995E-2</v>
      </c>
      <c r="M3012" s="427">
        <v>536</v>
      </c>
      <c r="N3012" s="423">
        <v>465</v>
      </c>
      <c r="O3012" s="423">
        <v>409</v>
      </c>
      <c r="P3012" s="447">
        <v>0.15268817204301099</v>
      </c>
    </row>
    <row r="3013" spans="1:16" s="63" customFormat="1" ht="12" x14ac:dyDescent="0.2">
      <c r="A3013" s="427" t="s">
        <v>14082</v>
      </c>
      <c r="B3013" s="423"/>
      <c r="C3013" s="423" t="s">
        <v>249</v>
      </c>
      <c r="D3013" s="423" t="s">
        <v>20301</v>
      </c>
      <c r="E3013" s="427"/>
      <c r="F3013" s="427" t="s">
        <v>14081</v>
      </c>
      <c r="G3013" s="423" t="s">
        <v>20302</v>
      </c>
      <c r="H3013" s="467" t="s">
        <v>8559</v>
      </c>
      <c r="I3013" s="427">
        <v>3515</v>
      </c>
      <c r="J3013" s="423">
        <v>3181</v>
      </c>
      <c r="K3013" s="423">
        <v>2174</v>
      </c>
      <c r="L3013" s="447">
        <v>0.104998428167243</v>
      </c>
      <c r="M3013" s="427">
        <v>817</v>
      </c>
      <c r="N3013" s="423">
        <v>745</v>
      </c>
      <c r="O3013" s="423">
        <v>477</v>
      </c>
      <c r="P3013" s="447">
        <v>9.6644295302013503E-2</v>
      </c>
    </row>
    <row r="3014" spans="1:16" s="63" customFormat="1" ht="12" x14ac:dyDescent="0.2">
      <c r="A3014" s="427" t="s">
        <v>14779</v>
      </c>
      <c r="B3014" s="423"/>
      <c r="C3014" s="423" t="s">
        <v>252</v>
      </c>
      <c r="D3014" s="423" t="s">
        <v>22013</v>
      </c>
      <c r="E3014" s="427"/>
      <c r="F3014" s="427" t="s">
        <v>14778</v>
      </c>
      <c r="G3014" s="423" t="s">
        <v>22014</v>
      </c>
      <c r="H3014" s="467" t="s">
        <v>8559</v>
      </c>
      <c r="I3014" s="427">
        <v>9716</v>
      </c>
      <c r="J3014" s="423">
        <v>9587</v>
      </c>
      <c r="K3014" s="423">
        <v>6283</v>
      </c>
      <c r="L3014" s="447">
        <v>1.34557212892459E-2</v>
      </c>
      <c r="M3014" s="427">
        <v>3533</v>
      </c>
      <c r="N3014" s="423">
        <v>3433</v>
      </c>
      <c r="O3014" s="423">
        <v>2012</v>
      </c>
      <c r="P3014" s="447">
        <v>2.9129041654529599E-2</v>
      </c>
    </row>
    <row r="3015" spans="1:16" s="63" customFormat="1" ht="12" x14ac:dyDescent="0.2">
      <c r="A3015" s="427" t="s">
        <v>8931</v>
      </c>
      <c r="B3015" s="423"/>
      <c r="C3015" s="423" t="s">
        <v>251</v>
      </c>
      <c r="D3015" s="423" t="s">
        <v>22015</v>
      </c>
      <c r="E3015" s="427"/>
      <c r="F3015" s="427" t="s">
        <v>8930</v>
      </c>
      <c r="G3015" s="423" t="s">
        <v>22016</v>
      </c>
      <c r="H3015" s="467" t="s">
        <v>8559</v>
      </c>
      <c r="I3015" s="427">
        <v>8726</v>
      </c>
      <c r="J3015" s="423">
        <v>5840</v>
      </c>
      <c r="K3015" s="423">
        <v>2964</v>
      </c>
      <c r="L3015" s="447">
        <v>0.494178082191781</v>
      </c>
      <c r="M3015" s="427">
        <v>2191</v>
      </c>
      <c r="N3015" s="423">
        <v>1998</v>
      </c>
      <c r="O3015" s="423">
        <v>1292</v>
      </c>
      <c r="P3015" s="447">
        <v>9.6596596596596696E-2</v>
      </c>
    </row>
    <row r="3016" spans="1:16" s="63" customFormat="1" ht="12" x14ac:dyDescent="0.2">
      <c r="A3016" s="427" t="s">
        <v>8927</v>
      </c>
      <c r="B3016" s="423"/>
      <c r="C3016" s="423" t="s">
        <v>253</v>
      </c>
      <c r="D3016" s="423" t="s">
        <v>20512</v>
      </c>
      <c r="E3016" s="427"/>
      <c r="F3016" s="427" t="s">
        <v>14733</v>
      </c>
      <c r="G3016" s="423" t="s">
        <v>20513</v>
      </c>
      <c r="H3016" s="467" t="s">
        <v>8559</v>
      </c>
      <c r="I3016" s="427">
        <v>14792</v>
      </c>
      <c r="J3016" s="423">
        <v>14190</v>
      </c>
      <c r="K3016" s="423">
        <v>11733</v>
      </c>
      <c r="L3016" s="447">
        <v>4.2424242424242503E-2</v>
      </c>
      <c r="M3016" s="427">
        <v>6497</v>
      </c>
      <c r="N3016" s="423">
        <v>5890</v>
      </c>
      <c r="O3016" s="423">
        <v>3371</v>
      </c>
      <c r="P3016" s="447">
        <v>0.103056027164686</v>
      </c>
    </row>
    <row r="3017" spans="1:16" s="63" customFormat="1" ht="12" x14ac:dyDescent="0.2">
      <c r="A3017" s="427" t="s">
        <v>8929</v>
      </c>
      <c r="B3017" s="423"/>
      <c r="C3017" s="423" t="s">
        <v>14925</v>
      </c>
      <c r="D3017" s="423" t="s">
        <v>21469</v>
      </c>
      <c r="E3017" s="427"/>
      <c r="F3017" s="427" t="s">
        <v>8928</v>
      </c>
      <c r="G3017" s="423" t="s">
        <v>18246</v>
      </c>
      <c r="H3017" s="467" t="s">
        <v>8559</v>
      </c>
      <c r="I3017" s="427">
        <v>3296</v>
      </c>
      <c r="J3017" s="423">
        <v>3083</v>
      </c>
      <c r="K3017" s="423">
        <v>3248</v>
      </c>
      <c r="L3017" s="447">
        <v>6.9088550113525896E-2</v>
      </c>
      <c r="M3017" s="427">
        <v>1805</v>
      </c>
      <c r="N3017" s="423">
        <v>1775</v>
      </c>
      <c r="O3017" s="423">
        <v>1261</v>
      </c>
      <c r="P3017" s="447">
        <v>1.6901408450704199E-2</v>
      </c>
    </row>
    <row r="3018" spans="1:16" s="63" customFormat="1" ht="12" x14ac:dyDescent="0.2">
      <c r="A3018" s="427" t="s">
        <v>18084</v>
      </c>
      <c r="B3018" s="423"/>
      <c r="C3018" s="423" t="s">
        <v>258</v>
      </c>
      <c r="D3018" s="423" t="s">
        <v>21470</v>
      </c>
      <c r="E3018" s="427"/>
      <c r="F3018" s="427" t="s">
        <v>18085</v>
      </c>
      <c r="G3018" s="423" t="s">
        <v>19718</v>
      </c>
      <c r="H3018" s="467" t="s">
        <v>8559</v>
      </c>
      <c r="I3018" s="427">
        <v>11939</v>
      </c>
      <c r="J3018" s="423">
        <v>10397</v>
      </c>
      <c r="K3018" s="423">
        <v>4915</v>
      </c>
      <c r="L3018" s="447">
        <v>0.148312013080696</v>
      </c>
      <c r="M3018" s="427">
        <v>4060</v>
      </c>
      <c r="N3018" s="423">
        <v>2832</v>
      </c>
      <c r="O3018" s="423">
        <v>1853</v>
      </c>
      <c r="P3018" s="447">
        <v>0.43361581920904002</v>
      </c>
    </row>
    <row r="3019" spans="1:16" s="63" customFormat="1" ht="12" x14ac:dyDescent="0.2">
      <c r="A3019" s="427" t="s">
        <v>14564</v>
      </c>
      <c r="B3019" s="423"/>
      <c r="C3019" s="423" t="s">
        <v>252</v>
      </c>
      <c r="D3019" s="423" t="s">
        <v>20303</v>
      </c>
      <c r="E3019" s="427"/>
      <c r="F3019" s="427" t="s">
        <v>14563</v>
      </c>
      <c r="G3019" s="423" t="s">
        <v>20304</v>
      </c>
      <c r="H3019" s="467" t="s">
        <v>8559</v>
      </c>
      <c r="I3019" s="427">
        <v>3782</v>
      </c>
      <c r="J3019" s="423">
        <v>2761</v>
      </c>
      <c r="K3019" s="423">
        <v>2442</v>
      </c>
      <c r="L3019" s="447">
        <v>0.369793553060485</v>
      </c>
      <c r="M3019" s="427">
        <v>2198</v>
      </c>
      <c r="N3019" s="423">
        <v>2300</v>
      </c>
      <c r="O3019" s="423">
        <v>1445</v>
      </c>
      <c r="P3019" s="447">
        <v>-4.4347826086956497E-2</v>
      </c>
    </row>
    <row r="3020" spans="1:16" s="63" customFormat="1" ht="12" x14ac:dyDescent="0.2">
      <c r="A3020" s="427" t="s">
        <v>8926</v>
      </c>
      <c r="B3020" s="423"/>
      <c r="C3020" s="423" t="s">
        <v>249</v>
      </c>
      <c r="D3020" s="423" t="s">
        <v>21471</v>
      </c>
      <c r="E3020" s="427"/>
      <c r="F3020" s="427" t="s">
        <v>8925</v>
      </c>
      <c r="G3020" s="423" t="s">
        <v>19719</v>
      </c>
      <c r="H3020" s="467" t="s">
        <v>8559</v>
      </c>
      <c r="I3020" s="427">
        <v>11632</v>
      </c>
      <c r="J3020" s="423">
        <v>9607</v>
      </c>
      <c r="K3020" s="423">
        <v>7373</v>
      </c>
      <c r="L3020" s="447">
        <v>0.210783803476632</v>
      </c>
      <c r="M3020" s="427">
        <v>3382</v>
      </c>
      <c r="N3020" s="423">
        <v>3013</v>
      </c>
      <c r="O3020" s="423">
        <v>1671</v>
      </c>
      <c r="P3020" s="447">
        <v>0.122469299701294</v>
      </c>
    </row>
    <row r="3021" spans="1:16" s="63" customFormat="1" ht="12" x14ac:dyDescent="0.2">
      <c r="A3021" s="427" t="s">
        <v>8924</v>
      </c>
      <c r="B3021" s="423"/>
      <c r="C3021" s="423" t="s">
        <v>249</v>
      </c>
      <c r="D3021" s="423" t="s">
        <v>20097</v>
      </c>
      <c r="E3021" s="427"/>
      <c r="F3021" s="427" t="s">
        <v>8923</v>
      </c>
      <c r="G3021" s="423" t="s">
        <v>20098</v>
      </c>
      <c r="H3021" s="467" t="s">
        <v>8559</v>
      </c>
      <c r="I3021" s="427">
        <v>9323</v>
      </c>
      <c r="J3021" s="423">
        <v>8343</v>
      </c>
      <c r="K3021" s="423">
        <v>5381</v>
      </c>
      <c r="L3021" s="447">
        <v>0.11746374205921099</v>
      </c>
      <c r="M3021" s="427">
        <v>943</v>
      </c>
      <c r="N3021" s="423">
        <v>855</v>
      </c>
      <c r="O3021" s="423">
        <v>532</v>
      </c>
      <c r="P3021" s="447">
        <v>0.102923976608187</v>
      </c>
    </row>
    <row r="3022" spans="1:16" s="63" customFormat="1" ht="12" x14ac:dyDescent="0.2">
      <c r="A3022" s="427" t="s">
        <v>14502</v>
      </c>
      <c r="B3022" s="423"/>
      <c r="C3022" s="423" t="s">
        <v>253</v>
      </c>
      <c r="D3022" s="423" t="s">
        <v>19720</v>
      </c>
      <c r="E3022" s="427"/>
      <c r="F3022" s="427" t="s">
        <v>14501</v>
      </c>
      <c r="G3022" s="423" t="s">
        <v>19721</v>
      </c>
      <c r="H3022" s="467" t="s">
        <v>8559</v>
      </c>
      <c r="I3022" s="427">
        <v>5343</v>
      </c>
      <c r="J3022" s="423">
        <v>4700</v>
      </c>
      <c r="K3022" s="423">
        <v>3227</v>
      </c>
      <c r="L3022" s="447">
        <v>0.13680851063829799</v>
      </c>
      <c r="M3022" s="427">
        <v>2945</v>
      </c>
      <c r="N3022" s="423">
        <v>2048</v>
      </c>
      <c r="O3022" s="423">
        <v>1847</v>
      </c>
      <c r="P3022" s="447">
        <v>0.43798828125</v>
      </c>
    </row>
    <row r="3023" spans="1:16" s="63" customFormat="1" ht="12" x14ac:dyDescent="0.2">
      <c r="A3023" s="427" t="s">
        <v>8922</v>
      </c>
      <c r="B3023" s="423"/>
      <c r="C3023" s="423" t="s">
        <v>255</v>
      </c>
      <c r="D3023" s="423" t="s">
        <v>22017</v>
      </c>
      <c r="E3023" s="427"/>
      <c r="F3023" s="427" t="s">
        <v>8920</v>
      </c>
      <c r="G3023" s="423" t="s">
        <v>22018</v>
      </c>
      <c r="H3023" s="467" t="s">
        <v>8559</v>
      </c>
      <c r="I3023" s="427">
        <v>5898</v>
      </c>
      <c r="J3023" s="423">
        <v>4670</v>
      </c>
      <c r="K3023" s="423">
        <v>3964</v>
      </c>
      <c r="L3023" s="447">
        <v>0.262955032119914</v>
      </c>
      <c r="M3023" s="427">
        <v>1190</v>
      </c>
      <c r="N3023" s="423">
        <v>1223</v>
      </c>
      <c r="O3023" s="423">
        <v>838</v>
      </c>
      <c r="P3023" s="447">
        <v>-2.6982829108748899E-2</v>
      </c>
    </row>
    <row r="3024" spans="1:16" s="63" customFormat="1" ht="12" x14ac:dyDescent="0.2">
      <c r="A3024" s="427" t="s">
        <v>12963</v>
      </c>
      <c r="B3024" s="423"/>
      <c r="C3024" s="423" t="s">
        <v>249</v>
      </c>
      <c r="D3024" s="423" t="s">
        <v>21472</v>
      </c>
      <c r="E3024" s="427"/>
      <c r="F3024" s="427" t="s">
        <v>12962</v>
      </c>
      <c r="G3024" s="423" t="s">
        <v>19722</v>
      </c>
      <c r="H3024" s="467" t="s">
        <v>8559</v>
      </c>
      <c r="I3024" s="427">
        <v>9678</v>
      </c>
      <c r="J3024" s="423">
        <v>7765</v>
      </c>
      <c r="K3024" s="423">
        <v>3651</v>
      </c>
      <c r="L3024" s="447">
        <v>0.24636188023180899</v>
      </c>
      <c r="M3024" s="427">
        <v>3088</v>
      </c>
      <c r="N3024" s="423">
        <v>2157</v>
      </c>
      <c r="O3024" s="423">
        <v>1735</v>
      </c>
      <c r="P3024" s="447">
        <v>0.43161798794622203</v>
      </c>
    </row>
    <row r="3025" spans="1:16" s="63" customFormat="1" ht="12" x14ac:dyDescent="0.2">
      <c r="A3025" s="427" t="s">
        <v>14510</v>
      </c>
      <c r="B3025" s="423"/>
      <c r="C3025" s="423" t="s">
        <v>253</v>
      </c>
      <c r="D3025" s="423" t="s">
        <v>20099</v>
      </c>
      <c r="E3025" s="427"/>
      <c r="F3025" s="427" t="s">
        <v>14509</v>
      </c>
      <c r="G3025" s="423" t="s">
        <v>20100</v>
      </c>
      <c r="H3025" s="467" t="s">
        <v>8559</v>
      </c>
      <c r="I3025" s="427">
        <v>5202</v>
      </c>
      <c r="J3025" s="423">
        <v>4255</v>
      </c>
      <c r="K3025" s="423">
        <v>2556</v>
      </c>
      <c r="L3025" s="447">
        <v>0.22256169212690999</v>
      </c>
      <c r="M3025" s="427">
        <v>3002</v>
      </c>
      <c r="N3025" s="423">
        <v>2038</v>
      </c>
      <c r="O3025" s="423">
        <v>1355</v>
      </c>
      <c r="P3025" s="447">
        <v>0.47301275760549599</v>
      </c>
    </row>
    <row r="3026" spans="1:16" s="63" customFormat="1" ht="12" x14ac:dyDescent="0.2">
      <c r="A3026" s="427" t="s">
        <v>13867</v>
      </c>
      <c r="B3026" s="423"/>
      <c r="C3026" s="423" t="s">
        <v>254</v>
      </c>
      <c r="D3026" s="423" t="s">
        <v>19723</v>
      </c>
      <c r="E3026" s="427"/>
      <c r="F3026" s="427" t="s">
        <v>13866</v>
      </c>
      <c r="G3026" s="423" t="s">
        <v>19701</v>
      </c>
      <c r="H3026" s="467" t="s">
        <v>8559</v>
      </c>
      <c r="I3026" s="427">
        <v>17165</v>
      </c>
      <c r="J3026" s="423">
        <v>14830</v>
      </c>
      <c r="K3026" s="423">
        <v>11709</v>
      </c>
      <c r="L3026" s="447">
        <v>0.15745111260957501</v>
      </c>
      <c r="M3026" s="427">
        <v>3795</v>
      </c>
      <c r="N3026" s="423">
        <v>2416</v>
      </c>
      <c r="O3026" s="423">
        <v>1821</v>
      </c>
      <c r="P3026" s="447">
        <v>0.570778145695364</v>
      </c>
    </row>
    <row r="3027" spans="1:16" s="63" customFormat="1" ht="12" x14ac:dyDescent="0.2">
      <c r="A3027" s="427" t="s">
        <v>12961</v>
      </c>
      <c r="B3027" s="423"/>
      <c r="C3027" s="423" t="s">
        <v>14925</v>
      </c>
      <c r="D3027" s="423" t="s">
        <v>19115</v>
      </c>
      <c r="E3027" s="427"/>
      <c r="F3027" s="427" t="s">
        <v>12960</v>
      </c>
      <c r="G3027" s="423" t="s">
        <v>19116</v>
      </c>
      <c r="H3027" s="467" t="s">
        <v>8559</v>
      </c>
      <c r="I3027" s="427">
        <v>186</v>
      </c>
      <c r="J3027" s="423">
        <v>181</v>
      </c>
      <c r="K3027" s="423">
        <v>31</v>
      </c>
      <c r="L3027" s="447">
        <v>2.7624309392265199E-2</v>
      </c>
      <c r="M3027" s="427">
        <v>444</v>
      </c>
      <c r="N3027" s="423">
        <v>298</v>
      </c>
      <c r="O3027" s="423">
        <v>172</v>
      </c>
      <c r="P3027" s="447">
        <v>0.48993288590604001</v>
      </c>
    </row>
    <row r="3028" spans="1:16" s="63" customFormat="1" ht="12" x14ac:dyDescent="0.2">
      <c r="A3028" s="427" t="s">
        <v>8919</v>
      </c>
      <c r="B3028" s="423"/>
      <c r="C3028" s="423" t="s">
        <v>254</v>
      </c>
      <c r="D3028" s="423" t="s">
        <v>20101</v>
      </c>
      <c r="E3028" s="427"/>
      <c r="F3028" s="427" t="s">
        <v>8918</v>
      </c>
      <c r="G3028" s="423" t="s">
        <v>20102</v>
      </c>
      <c r="H3028" s="467" t="s">
        <v>8559</v>
      </c>
      <c r="I3028" s="427">
        <v>3266</v>
      </c>
      <c r="J3028" s="423">
        <v>2372</v>
      </c>
      <c r="K3028" s="423">
        <v>1993</v>
      </c>
      <c r="L3028" s="447">
        <v>0.37689713322091101</v>
      </c>
      <c r="M3028" s="427">
        <v>175</v>
      </c>
      <c r="N3028" s="423">
        <v>63</v>
      </c>
      <c r="O3028" s="423">
        <v>41</v>
      </c>
      <c r="P3028" s="447">
        <v>1.7777777777777799</v>
      </c>
    </row>
    <row r="3029" spans="1:16" s="63" customFormat="1" ht="12" x14ac:dyDescent="0.2">
      <c r="A3029" s="427" t="s">
        <v>13432</v>
      </c>
      <c r="B3029" s="423"/>
      <c r="C3029" s="423" t="s">
        <v>249</v>
      </c>
      <c r="D3029" s="423" t="s">
        <v>22019</v>
      </c>
      <c r="E3029" s="427"/>
      <c r="F3029" s="427" t="s">
        <v>13431</v>
      </c>
      <c r="G3029" s="423" t="s">
        <v>22020</v>
      </c>
      <c r="H3029" s="467" t="s">
        <v>8559</v>
      </c>
      <c r="I3029" s="427">
        <v>580</v>
      </c>
      <c r="J3029" s="423">
        <v>407</v>
      </c>
      <c r="K3029" s="423">
        <v>320</v>
      </c>
      <c r="L3029" s="447">
        <v>0.42506142506142502</v>
      </c>
      <c r="M3029" s="427">
        <v>85</v>
      </c>
      <c r="N3029" s="423">
        <v>122</v>
      </c>
      <c r="O3029" s="423">
        <v>56</v>
      </c>
      <c r="P3029" s="447">
        <v>-0.30327868852459</v>
      </c>
    </row>
    <row r="3030" spans="1:16" s="63" customFormat="1" ht="12" x14ac:dyDescent="0.2">
      <c r="A3030" s="427" t="s">
        <v>8917</v>
      </c>
      <c r="B3030" s="423"/>
      <c r="C3030" s="423" t="s">
        <v>252</v>
      </c>
      <c r="D3030" s="423" t="s">
        <v>19175</v>
      </c>
      <c r="E3030" s="427"/>
      <c r="F3030" s="427" t="s">
        <v>8916</v>
      </c>
      <c r="G3030" s="423" t="s">
        <v>18179</v>
      </c>
      <c r="H3030" s="467" t="s">
        <v>8559</v>
      </c>
      <c r="I3030" s="427">
        <v>48</v>
      </c>
      <c r="J3030" s="423">
        <v>47</v>
      </c>
      <c r="K3030" s="423">
        <v>18</v>
      </c>
      <c r="L3030" s="447">
        <v>2.1276595744680799E-2</v>
      </c>
      <c r="M3030" s="427">
        <v>8</v>
      </c>
      <c r="N3030" s="423">
        <v>17</v>
      </c>
      <c r="O3030" s="423">
        <v>10</v>
      </c>
      <c r="P3030" s="447">
        <v>-0.52941176470588203</v>
      </c>
    </row>
    <row r="3031" spans="1:16" s="63" customFormat="1" ht="12" x14ac:dyDescent="0.2">
      <c r="A3031" s="427" t="s">
        <v>8915</v>
      </c>
      <c r="B3031" s="423"/>
      <c r="C3031" s="423" t="s">
        <v>249</v>
      </c>
      <c r="D3031" s="423" t="s">
        <v>19117</v>
      </c>
      <c r="E3031" s="427"/>
      <c r="F3031" s="427" t="s">
        <v>8914</v>
      </c>
      <c r="G3031" s="423" t="s">
        <v>200</v>
      </c>
      <c r="H3031" s="467" t="s">
        <v>8559</v>
      </c>
      <c r="I3031" s="427">
        <v>81</v>
      </c>
      <c r="J3031" s="423">
        <v>22</v>
      </c>
      <c r="K3031" s="423">
        <v>23</v>
      </c>
      <c r="L3031" s="447">
        <v>2.6818181818181799</v>
      </c>
      <c r="M3031" s="427">
        <v>72</v>
      </c>
      <c r="N3031" s="423">
        <v>64</v>
      </c>
      <c r="O3031" s="423">
        <v>55</v>
      </c>
      <c r="P3031" s="447">
        <v>0.125</v>
      </c>
    </row>
    <row r="3032" spans="1:16" s="63" customFormat="1" ht="12" x14ac:dyDescent="0.2">
      <c r="A3032" s="427" t="s">
        <v>18286</v>
      </c>
      <c r="B3032" s="423"/>
      <c r="C3032" s="423" t="s">
        <v>14925</v>
      </c>
      <c r="D3032" s="423" t="s">
        <v>21473</v>
      </c>
      <c r="E3032" s="427" t="s">
        <v>8913</v>
      </c>
      <c r="F3032" s="427"/>
      <c r="G3032" s="423" t="s">
        <v>18247</v>
      </c>
      <c r="H3032" s="467" t="s">
        <v>8559</v>
      </c>
      <c r="I3032" s="427">
        <v>12</v>
      </c>
      <c r="J3032" s="423">
        <v>71</v>
      </c>
      <c r="K3032" s="423">
        <v>7</v>
      </c>
      <c r="L3032" s="447">
        <v>-0.83098591549295797</v>
      </c>
      <c r="M3032" s="427">
        <v>397</v>
      </c>
      <c r="N3032" s="423">
        <v>444</v>
      </c>
      <c r="O3032" s="423">
        <v>194</v>
      </c>
      <c r="P3032" s="447">
        <v>-0.105855855855856</v>
      </c>
    </row>
    <row r="3033" spans="1:16" s="63" customFormat="1" ht="12" x14ac:dyDescent="0.2">
      <c r="A3033" s="427" t="s">
        <v>19141</v>
      </c>
      <c r="B3033" s="423"/>
      <c r="C3033" s="423" t="s">
        <v>253</v>
      </c>
      <c r="D3033" s="423" t="s">
        <v>8959</v>
      </c>
      <c r="E3033" s="427" t="s">
        <v>19118</v>
      </c>
      <c r="F3033" s="427"/>
      <c r="G3033" s="423" t="s">
        <v>8957</v>
      </c>
      <c r="H3033" s="467" t="s">
        <v>8559</v>
      </c>
      <c r="I3033" s="427">
        <v>13</v>
      </c>
      <c r="J3033" s="423">
        <v>12</v>
      </c>
      <c r="K3033" s="423">
        <v>16</v>
      </c>
      <c r="L3033" s="447">
        <v>8.3333333333333301E-2</v>
      </c>
      <c r="M3033" s="427">
        <v>7</v>
      </c>
      <c r="N3033" s="423">
        <v>11</v>
      </c>
      <c r="O3033" s="423">
        <v>4</v>
      </c>
      <c r="P3033" s="447">
        <v>-0.36363636363636398</v>
      </c>
    </row>
    <row r="3034" spans="1:16" s="63" customFormat="1" ht="12" x14ac:dyDescent="0.2">
      <c r="A3034" s="427" t="s">
        <v>18458</v>
      </c>
      <c r="B3034" s="423"/>
      <c r="C3034" s="423" t="s">
        <v>252</v>
      </c>
      <c r="D3034" s="423" t="s">
        <v>8741</v>
      </c>
      <c r="E3034" s="427" t="s">
        <v>18450</v>
      </c>
      <c r="F3034" s="427"/>
      <c r="G3034" s="423" t="s">
        <v>213</v>
      </c>
      <c r="H3034" s="467" t="s">
        <v>8559</v>
      </c>
      <c r="I3034" s="427">
        <v>57</v>
      </c>
      <c r="J3034" s="423">
        <v>66</v>
      </c>
      <c r="K3034" s="423">
        <v>72</v>
      </c>
      <c r="L3034" s="447">
        <v>-0.13636363636363599</v>
      </c>
      <c r="M3034" s="427">
        <v>69</v>
      </c>
      <c r="N3034" s="423">
        <v>100</v>
      </c>
      <c r="O3034" s="423">
        <v>68</v>
      </c>
      <c r="P3034" s="447">
        <v>-0.31</v>
      </c>
    </row>
    <row r="3035" spans="1:16" s="63" customFormat="1" ht="12" x14ac:dyDescent="0.2">
      <c r="A3035" s="427" t="s">
        <v>18259</v>
      </c>
      <c r="B3035" s="423"/>
      <c r="C3035" s="423" t="s">
        <v>249</v>
      </c>
      <c r="D3035" s="423" t="s">
        <v>21474</v>
      </c>
      <c r="E3035" s="427" t="s">
        <v>15828</v>
      </c>
      <c r="F3035" s="427"/>
      <c r="G3035" s="423" t="s">
        <v>200</v>
      </c>
      <c r="H3035" s="467" t="s">
        <v>8559</v>
      </c>
      <c r="I3035" s="427">
        <v>571</v>
      </c>
      <c r="J3035" s="423">
        <v>672</v>
      </c>
      <c r="K3035" s="423">
        <v>305</v>
      </c>
      <c r="L3035" s="447">
        <v>-0.15029761904761901</v>
      </c>
      <c r="M3035" s="427">
        <v>658</v>
      </c>
      <c r="N3035" s="423">
        <v>566</v>
      </c>
      <c r="O3035" s="423">
        <v>346</v>
      </c>
      <c r="P3035" s="447">
        <v>0.16254416961130699</v>
      </c>
    </row>
    <row r="3036" spans="1:16" s="63" customFormat="1" ht="12" x14ac:dyDescent="0.2">
      <c r="A3036" s="427" t="s">
        <v>18283</v>
      </c>
      <c r="B3036" s="423"/>
      <c r="C3036" s="423" t="s">
        <v>249</v>
      </c>
      <c r="D3036" s="423" t="s">
        <v>20514</v>
      </c>
      <c r="E3036" s="427" t="s">
        <v>13467</v>
      </c>
      <c r="F3036" s="427"/>
      <c r="G3036" s="423" t="s">
        <v>18702</v>
      </c>
      <c r="H3036" s="467" t="s">
        <v>8559</v>
      </c>
      <c r="I3036" s="427">
        <v>203</v>
      </c>
      <c r="J3036" s="423">
        <v>107</v>
      </c>
      <c r="K3036" s="423">
        <v>111</v>
      </c>
      <c r="L3036" s="447">
        <v>0.89719626168224298</v>
      </c>
      <c r="M3036" s="427">
        <v>476</v>
      </c>
      <c r="N3036" s="423">
        <v>399</v>
      </c>
      <c r="O3036" s="423">
        <v>291</v>
      </c>
      <c r="P3036" s="447">
        <v>0.19298245614035101</v>
      </c>
    </row>
    <row r="3037" spans="1:16" s="63" customFormat="1" ht="12" x14ac:dyDescent="0.2">
      <c r="A3037" s="427" t="s">
        <v>18309</v>
      </c>
      <c r="B3037" s="423"/>
      <c r="C3037" s="423" t="s">
        <v>249</v>
      </c>
      <c r="D3037" s="423" t="s">
        <v>15216</v>
      </c>
      <c r="E3037" s="427" t="s">
        <v>15829</v>
      </c>
      <c r="F3037" s="427"/>
      <c r="G3037" s="423" t="s">
        <v>200</v>
      </c>
      <c r="H3037" s="467"/>
      <c r="I3037" s="427">
        <v>0</v>
      </c>
      <c r="J3037" s="423">
        <v>0</v>
      </c>
      <c r="K3037" s="423">
        <v>0</v>
      </c>
      <c r="L3037" s="447">
        <v>0</v>
      </c>
      <c r="M3037" s="427">
        <v>31</v>
      </c>
      <c r="N3037" s="423">
        <v>27</v>
      </c>
      <c r="O3037" s="423">
        <v>21</v>
      </c>
      <c r="P3037" s="447">
        <v>0.148148148148148</v>
      </c>
    </row>
    <row r="3038" spans="1:16" s="63" customFormat="1" ht="12" x14ac:dyDescent="0.2">
      <c r="A3038" s="427" t="s">
        <v>18268</v>
      </c>
      <c r="B3038" s="423"/>
      <c r="C3038" s="423" t="s">
        <v>251</v>
      </c>
      <c r="D3038" s="423" t="s">
        <v>8912</v>
      </c>
      <c r="E3038" s="427" t="s">
        <v>17109</v>
      </c>
      <c r="F3038" s="427"/>
      <c r="G3038" s="423" t="s">
        <v>206</v>
      </c>
      <c r="H3038" s="467" t="s">
        <v>8559</v>
      </c>
      <c r="I3038" s="427">
        <v>128</v>
      </c>
      <c r="J3038" s="423">
        <v>0</v>
      </c>
      <c r="K3038" s="423">
        <v>277</v>
      </c>
      <c r="L3038" s="447">
        <v>0</v>
      </c>
      <c r="M3038" s="427">
        <v>7</v>
      </c>
      <c r="N3038" s="423">
        <v>11</v>
      </c>
      <c r="O3038" s="423">
        <v>6</v>
      </c>
      <c r="P3038" s="447">
        <v>-0.36363636363636398</v>
      </c>
    </row>
    <row r="3039" spans="1:16" s="63" customFormat="1" ht="12" x14ac:dyDescent="0.2">
      <c r="A3039" s="427" t="s">
        <v>20744</v>
      </c>
      <c r="B3039" s="423"/>
      <c r="C3039" s="423" t="s">
        <v>372</v>
      </c>
      <c r="D3039" s="423" t="s">
        <v>8912</v>
      </c>
      <c r="E3039" s="427" t="s">
        <v>20728</v>
      </c>
      <c r="F3039" s="427"/>
      <c r="G3039" s="423" t="s">
        <v>206</v>
      </c>
      <c r="H3039" s="467" t="s">
        <v>8559</v>
      </c>
      <c r="I3039" s="427">
        <v>0</v>
      </c>
      <c r="J3039" s="423">
        <v>0</v>
      </c>
      <c r="K3039" s="423">
        <v>0</v>
      </c>
      <c r="L3039" s="447">
        <v>0</v>
      </c>
      <c r="M3039" s="427">
        <v>2</v>
      </c>
      <c r="N3039" s="423">
        <v>4</v>
      </c>
      <c r="O3039" s="423">
        <v>1</v>
      </c>
      <c r="P3039" s="447">
        <v>-0.5</v>
      </c>
    </row>
    <row r="3040" spans="1:16" s="63" customFormat="1" ht="12" x14ac:dyDescent="0.2">
      <c r="A3040" s="427" t="s">
        <v>18257</v>
      </c>
      <c r="B3040" s="423"/>
      <c r="C3040" s="423" t="s">
        <v>254</v>
      </c>
      <c r="D3040" s="423" t="s">
        <v>8912</v>
      </c>
      <c r="E3040" s="427" t="s">
        <v>17179</v>
      </c>
      <c r="F3040" s="427"/>
      <c r="G3040" s="423" t="s">
        <v>206</v>
      </c>
      <c r="H3040" s="467" t="s">
        <v>8559</v>
      </c>
      <c r="I3040" s="427">
        <v>558</v>
      </c>
      <c r="J3040" s="423">
        <v>479</v>
      </c>
      <c r="K3040" s="423">
        <v>396</v>
      </c>
      <c r="L3040" s="447">
        <v>0.164926931106472</v>
      </c>
      <c r="M3040" s="427">
        <v>174</v>
      </c>
      <c r="N3040" s="423">
        <v>207</v>
      </c>
      <c r="O3040" s="423">
        <v>147</v>
      </c>
      <c r="P3040" s="447">
        <v>-0.15942028985507301</v>
      </c>
    </row>
    <row r="3041" spans="1:16" s="63" customFormat="1" ht="12" x14ac:dyDescent="0.2">
      <c r="A3041" s="427" t="s">
        <v>20745</v>
      </c>
      <c r="B3041" s="423"/>
      <c r="C3041" s="423" t="s">
        <v>252</v>
      </c>
      <c r="D3041" s="423" t="s">
        <v>15708</v>
      </c>
      <c r="E3041" s="427" t="s">
        <v>20729</v>
      </c>
      <c r="F3041" s="427"/>
      <c r="G3041" s="423" t="s">
        <v>213</v>
      </c>
      <c r="H3041" s="467"/>
      <c r="I3041" s="427">
        <v>0</v>
      </c>
      <c r="J3041" s="423">
        <v>0</v>
      </c>
      <c r="K3041" s="423">
        <v>0</v>
      </c>
      <c r="L3041" s="447">
        <v>0</v>
      </c>
      <c r="M3041" s="427">
        <v>2</v>
      </c>
      <c r="N3041" s="423">
        <v>4</v>
      </c>
      <c r="O3041" s="423">
        <v>1</v>
      </c>
      <c r="P3041" s="447">
        <v>-0.5</v>
      </c>
    </row>
    <row r="3042" spans="1:16" s="63" customFormat="1" ht="12" x14ac:dyDescent="0.2">
      <c r="A3042" s="427" t="s">
        <v>18287</v>
      </c>
      <c r="B3042" s="423"/>
      <c r="C3042" s="423" t="s">
        <v>255</v>
      </c>
      <c r="D3042" s="423" t="s">
        <v>18451</v>
      </c>
      <c r="E3042" s="427" t="s">
        <v>15449</v>
      </c>
      <c r="F3042" s="427"/>
      <c r="G3042" s="423" t="s">
        <v>18185</v>
      </c>
      <c r="H3042" s="467" t="s">
        <v>8559</v>
      </c>
      <c r="I3042" s="427">
        <v>1</v>
      </c>
      <c r="J3042" s="423">
        <v>1</v>
      </c>
      <c r="K3042" s="423">
        <v>0</v>
      </c>
      <c r="L3042" s="447">
        <v>0</v>
      </c>
      <c r="M3042" s="427">
        <v>8</v>
      </c>
      <c r="N3042" s="423">
        <v>6</v>
      </c>
      <c r="O3042" s="423">
        <v>2</v>
      </c>
      <c r="P3042" s="447">
        <v>0.33333333333333298</v>
      </c>
    </row>
    <row r="3043" spans="1:16" s="63" customFormat="1" ht="12" x14ac:dyDescent="0.2">
      <c r="A3043" s="427" t="s">
        <v>19732</v>
      </c>
      <c r="B3043" s="423"/>
      <c r="C3043" s="423" t="s">
        <v>252</v>
      </c>
      <c r="D3043" s="423" t="s">
        <v>8741</v>
      </c>
      <c r="E3043" s="427" t="s">
        <v>19724</v>
      </c>
      <c r="F3043" s="427"/>
      <c r="G3043" s="423" t="s">
        <v>213</v>
      </c>
      <c r="H3043" s="467"/>
      <c r="I3043" s="427">
        <v>0</v>
      </c>
      <c r="J3043" s="423">
        <v>0</v>
      </c>
      <c r="K3043" s="423">
        <v>0</v>
      </c>
      <c r="L3043" s="447">
        <v>0</v>
      </c>
      <c r="M3043" s="427">
        <v>26</v>
      </c>
      <c r="N3043" s="423">
        <v>21</v>
      </c>
      <c r="O3043" s="423">
        <v>10</v>
      </c>
      <c r="P3043" s="447">
        <v>0.238095238095238</v>
      </c>
    </row>
    <row r="3044" spans="1:16" s="63" customFormat="1" ht="12" x14ac:dyDescent="0.2">
      <c r="A3044" s="427" t="s">
        <v>20746</v>
      </c>
      <c r="B3044" s="423"/>
      <c r="C3044" s="423" t="s">
        <v>252</v>
      </c>
      <c r="D3044" s="423" t="s">
        <v>8741</v>
      </c>
      <c r="E3044" s="427" t="s">
        <v>20730</v>
      </c>
      <c r="F3044" s="427"/>
      <c r="G3044" s="423" t="s">
        <v>213</v>
      </c>
      <c r="H3044" s="467"/>
      <c r="I3044" s="427">
        <v>0</v>
      </c>
      <c r="J3044" s="423">
        <v>0</v>
      </c>
      <c r="K3044" s="423">
        <v>0</v>
      </c>
      <c r="L3044" s="447">
        <v>0</v>
      </c>
      <c r="M3044" s="427">
        <v>2</v>
      </c>
      <c r="N3044" s="423">
        <v>4</v>
      </c>
      <c r="O3044" s="423">
        <v>1</v>
      </c>
      <c r="P3044" s="447">
        <v>-0.5</v>
      </c>
    </row>
    <row r="3045" spans="1:16" s="63" customFormat="1" ht="12" x14ac:dyDescent="0.2">
      <c r="A3045" s="427" t="s">
        <v>18263</v>
      </c>
      <c r="B3045" s="423"/>
      <c r="C3045" s="423" t="s">
        <v>257</v>
      </c>
      <c r="D3045" s="423" t="s">
        <v>8959</v>
      </c>
      <c r="E3045" s="427" t="s">
        <v>17132</v>
      </c>
      <c r="F3045" s="427"/>
      <c r="G3045" s="423" t="s">
        <v>8957</v>
      </c>
      <c r="H3045" s="467" t="s">
        <v>8559</v>
      </c>
      <c r="I3045" s="427">
        <v>122</v>
      </c>
      <c r="J3045" s="423">
        <v>0</v>
      </c>
      <c r="K3045" s="423">
        <v>160</v>
      </c>
      <c r="L3045" s="447">
        <v>0</v>
      </c>
      <c r="M3045" s="427">
        <v>5</v>
      </c>
      <c r="N3045" s="423">
        <v>5</v>
      </c>
      <c r="O3045" s="423">
        <v>6</v>
      </c>
      <c r="P3045" s="447">
        <v>0</v>
      </c>
    </row>
    <row r="3046" spans="1:16" s="63" customFormat="1" ht="12" x14ac:dyDescent="0.2">
      <c r="A3046" s="427" t="s">
        <v>18270</v>
      </c>
      <c r="B3046" s="423"/>
      <c r="C3046" s="423" t="s">
        <v>14925</v>
      </c>
      <c r="D3046" s="423" t="s">
        <v>19725</v>
      </c>
      <c r="E3046" s="427" t="s">
        <v>17080</v>
      </c>
      <c r="F3046" s="427"/>
      <c r="G3046" s="423" t="s">
        <v>19394</v>
      </c>
      <c r="H3046" s="467" t="s">
        <v>8559</v>
      </c>
      <c r="I3046" s="427">
        <v>12</v>
      </c>
      <c r="J3046" s="423">
        <v>30</v>
      </c>
      <c r="K3046" s="423">
        <v>19</v>
      </c>
      <c r="L3046" s="447">
        <v>-0.6</v>
      </c>
      <c r="M3046" s="427">
        <v>68</v>
      </c>
      <c r="N3046" s="423">
        <v>45</v>
      </c>
      <c r="O3046" s="423">
        <v>34</v>
      </c>
      <c r="P3046" s="447">
        <v>0.51111111111111096</v>
      </c>
    </row>
    <row r="3047" spans="1:16" s="63" customFormat="1" ht="12" x14ac:dyDescent="0.2">
      <c r="A3047" s="427" t="s">
        <v>20747</v>
      </c>
      <c r="B3047" s="423"/>
      <c r="C3047" s="423" t="s">
        <v>14925</v>
      </c>
      <c r="D3047" s="423" t="s">
        <v>8912</v>
      </c>
      <c r="E3047" s="427" t="s">
        <v>20731</v>
      </c>
      <c r="F3047" s="427"/>
      <c r="G3047" s="423" t="s">
        <v>206</v>
      </c>
      <c r="H3047" s="467"/>
      <c r="I3047" s="427">
        <v>0</v>
      </c>
      <c r="J3047" s="423">
        <v>0</v>
      </c>
      <c r="K3047" s="423">
        <v>0</v>
      </c>
      <c r="L3047" s="447">
        <v>0</v>
      </c>
      <c r="M3047" s="427">
        <v>2</v>
      </c>
      <c r="N3047" s="423">
        <v>4</v>
      </c>
      <c r="O3047" s="423">
        <v>1</v>
      </c>
      <c r="P3047" s="447">
        <v>-0.5</v>
      </c>
    </row>
    <row r="3048" spans="1:16" s="63" customFormat="1" ht="12" x14ac:dyDescent="0.2">
      <c r="A3048" s="427" t="s">
        <v>18281</v>
      </c>
      <c r="B3048" s="423"/>
      <c r="C3048" s="423" t="s">
        <v>14925</v>
      </c>
      <c r="D3048" s="423" t="s">
        <v>10921</v>
      </c>
      <c r="E3048" s="427" t="s">
        <v>14456</v>
      </c>
      <c r="F3048" s="427"/>
      <c r="G3048" s="423" t="s">
        <v>8858</v>
      </c>
      <c r="H3048" s="467" t="s">
        <v>8559</v>
      </c>
      <c r="I3048" s="427">
        <v>0</v>
      </c>
      <c r="J3048" s="423">
        <v>0</v>
      </c>
      <c r="K3048" s="423">
        <v>0</v>
      </c>
      <c r="L3048" s="447">
        <v>0</v>
      </c>
      <c r="M3048" s="427">
        <v>436</v>
      </c>
      <c r="N3048" s="423">
        <v>386</v>
      </c>
      <c r="O3048" s="423">
        <v>303</v>
      </c>
      <c r="P3048" s="447">
        <v>0.12953367875647701</v>
      </c>
    </row>
    <row r="3049" spans="1:16" s="63" customFormat="1" ht="12" x14ac:dyDescent="0.2">
      <c r="A3049" s="427" t="s">
        <v>20748</v>
      </c>
      <c r="B3049" s="423"/>
      <c r="C3049" s="423" t="s">
        <v>14925</v>
      </c>
      <c r="D3049" s="423" t="s">
        <v>8912</v>
      </c>
      <c r="E3049" s="427" t="s">
        <v>20732</v>
      </c>
      <c r="F3049" s="427"/>
      <c r="G3049" s="423" t="s">
        <v>206</v>
      </c>
      <c r="H3049" s="467"/>
      <c r="I3049" s="427">
        <v>0</v>
      </c>
      <c r="J3049" s="423">
        <v>0</v>
      </c>
      <c r="K3049" s="423">
        <v>0</v>
      </c>
      <c r="L3049" s="447">
        <v>0</v>
      </c>
      <c r="M3049" s="427">
        <v>2</v>
      </c>
      <c r="N3049" s="423">
        <v>4</v>
      </c>
      <c r="O3049" s="423">
        <v>1</v>
      </c>
      <c r="P3049" s="447">
        <v>-0.5</v>
      </c>
    </row>
    <row r="3050" spans="1:16" s="63" customFormat="1" ht="12" x14ac:dyDescent="0.2">
      <c r="A3050" s="427" t="s">
        <v>18459</v>
      </c>
      <c r="B3050" s="423"/>
      <c r="C3050" s="423" t="s">
        <v>255</v>
      </c>
      <c r="D3050" s="423" t="s">
        <v>19119</v>
      </c>
      <c r="E3050" s="427" t="s">
        <v>18452</v>
      </c>
      <c r="F3050" s="427"/>
      <c r="G3050" s="423" t="s">
        <v>19120</v>
      </c>
      <c r="H3050" s="467"/>
      <c r="I3050" s="427">
        <v>0</v>
      </c>
      <c r="J3050" s="423">
        <v>0</v>
      </c>
      <c r="K3050" s="423">
        <v>0</v>
      </c>
      <c r="L3050" s="447">
        <v>0</v>
      </c>
      <c r="M3050" s="427">
        <v>9</v>
      </c>
      <c r="N3050" s="423">
        <v>16</v>
      </c>
      <c r="O3050" s="423">
        <v>6</v>
      </c>
      <c r="P3050" s="447">
        <v>-0.4375</v>
      </c>
    </row>
    <row r="3051" spans="1:16" s="63" customFormat="1" ht="12" x14ac:dyDescent="0.2">
      <c r="A3051" s="427" t="s">
        <v>14127</v>
      </c>
      <c r="B3051" s="423"/>
      <c r="C3051" s="423" t="s">
        <v>372</v>
      </c>
      <c r="D3051" s="423" t="s">
        <v>21475</v>
      </c>
      <c r="E3051" s="427"/>
      <c r="F3051" s="427" t="s">
        <v>14126</v>
      </c>
      <c r="G3051" s="423" t="s">
        <v>20305</v>
      </c>
      <c r="H3051" s="467" t="s">
        <v>8559</v>
      </c>
      <c r="I3051" s="427">
        <v>440</v>
      </c>
      <c r="J3051" s="423">
        <v>266</v>
      </c>
      <c r="K3051" s="423">
        <v>257</v>
      </c>
      <c r="L3051" s="447">
        <v>0.65413533834586501</v>
      </c>
      <c r="M3051" s="427">
        <v>290</v>
      </c>
      <c r="N3051" s="423">
        <v>267</v>
      </c>
      <c r="O3051" s="423">
        <v>142</v>
      </c>
      <c r="P3051" s="447">
        <v>8.6142322097378293E-2</v>
      </c>
    </row>
    <row r="3052" spans="1:16" s="63" customFormat="1" ht="12" x14ac:dyDescent="0.2">
      <c r="A3052" s="427" t="s">
        <v>8911</v>
      </c>
      <c r="B3052" s="423"/>
      <c r="C3052" s="423" t="s">
        <v>14925</v>
      </c>
      <c r="D3052" s="423" t="s">
        <v>11048</v>
      </c>
      <c r="E3052" s="427"/>
      <c r="F3052" s="427" t="s">
        <v>8910</v>
      </c>
      <c r="G3052" s="423" t="s">
        <v>18141</v>
      </c>
      <c r="H3052" s="467" t="s">
        <v>8559</v>
      </c>
      <c r="I3052" s="427">
        <v>8</v>
      </c>
      <c r="J3052" s="423">
        <v>2</v>
      </c>
      <c r="K3052" s="423">
        <v>5</v>
      </c>
      <c r="L3052" s="447">
        <v>3</v>
      </c>
      <c r="M3052" s="427">
        <v>13</v>
      </c>
      <c r="N3052" s="423">
        <v>17</v>
      </c>
      <c r="O3052" s="423">
        <v>11</v>
      </c>
      <c r="P3052" s="447">
        <v>-0.23529411764705899</v>
      </c>
    </row>
    <row r="3053" spans="1:16" s="63" customFormat="1" ht="12" x14ac:dyDescent="0.2">
      <c r="A3053" s="427" t="s">
        <v>8909</v>
      </c>
      <c r="B3053" s="423"/>
      <c r="C3053" s="423" t="s">
        <v>257</v>
      </c>
      <c r="D3053" s="423" t="s">
        <v>8908</v>
      </c>
      <c r="E3053" s="427"/>
      <c r="F3053" s="427" t="s">
        <v>8907</v>
      </c>
      <c r="G3053" s="423" t="s">
        <v>202</v>
      </c>
      <c r="H3053" s="467" t="s">
        <v>8559</v>
      </c>
      <c r="I3053" s="427">
        <v>44</v>
      </c>
      <c r="J3053" s="423">
        <v>17</v>
      </c>
      <c r="K3053" s="423">
        <v>0</v>
      </c>
      <c r="L3053" s="447">
        <v>1.5882352941176501</v>
      </c>
      <c r="M3053" s="427">
        <v>21</v>
      </c>
      <c r="N3053" s="423">
        <v>29</v>
      </c>
      <c r="O3053" s="423">
        <v>9</v>
      </c>
      <c r="P3053" s="447">
        <v>-0.27586206896551702</v>
      </c>
    </row>
    <row r="3054" spans="1:16" s="63" customFormat="1" ht="12" x14ac:dyDescent="0.2">
      <c r="A3054" s="427" t="s">
        <v>13167</v>
      </c>
      <c r="B3054" s="423"/>
      <c r="C3054" s="423" t="s">
        <v>371</v>
      </c>
      <c r="D3054" s="423" t="s">
        <v>21476</v>
      </c>
      <c r="E3054" s="427"/>
      <c r="F3054" s="427" t="s">
        <v>13166</v>
      </c>
      <c r="G3054" s="423" t="s">
        <v>21477</v>
      </c>
      <c r="H3054" s="467" t="s">
        <v>8559</v>
      </c>
      <c r="I3054" s="427">
        <v>1</v>
      </c>
      <c r="J3054" s="423">
        <v>0</v>
      </c>
      <c r="K3054" s="423">
        <v>0</v>
      </c>
      <c r="L3054" s="447">
        <v>0</v>
      </c>
      <c r="M3054" s="427">
        <v>107</v>
      </c>
      <c r="N3054" s="423">
        <v>103</v>
      </c>
      <c r="O3054" s="423">
        <v>78</v>
      </c>
      <c r="P3054" s="447">
        <v>3.8834951456310697E-2</v>
      </c>
    </row>
    <row r="3055" spans="1:16" s="63" customFormat="1" ht="12" x14ac:dyDescent="0.2">
      <c r="A3055" s="427" t="s">
        <v>8906</v>
      </c>
      <c r="B3055" s="423"/>
      <c r="C3055" s="423" t="s">
        <v>254</v>
      </c>
      <c r="D3055" s="423" t="s">
        <v>17327</v>
      </c>
      <c r="E3055" s="427"/>
      <c r="F3055" s="427" t="s">
        <v>8905</v>
      </c>
      <c r="G3055" s="423" t="s">
        <v>19726</v>
      </c>
      <c r="H3055" s="467" t="s">
        <v>8559</v>
      </c>
      <c r="I3055" s="427">
        <v>1121</v>
      </c>
      <c r="J3055" s="423">
        <v>4924</v>
      </c>
      <c r="K3055" s="423">
        <v>1324</v>
      </c>
      <c r="L3055" s="447">
        <v>-0.77233956133225001</v>
      </c>
      <c r="M3055" s="427">
        <v>200</v>
      </c>
      <c r="N3055" s="423">
        <v>311</v>
      </c>
      <c r="O3055" s="423">
        <v>139</v>
      </c>
      <c r="P3055" s="447">
        <v>-0.35691318327974297</v>
      </c>
    </row>
    <row r="3056" spans="1:16" s="63" customFormat="1" ht="12" x14ac:dyDescent="0.2">
      <c r="A3056" s="427" t="s">
        <v>13825</v>
      </c>
      <c r="B3056" s="423"/>
      <c r="C3056" s="423" t="s">
        <v>249</v>
      </c>
      <c r="D3056" s="423" t="s">
        <v>22021</v>
      </c>
      <c r="E3056" s="427"/>
      <c r="F3056" s="427" t="s">
        <v>13824</v>
      </c>
      <c r="G3056" s="423" t="s">
        <v>22022</v>
      </c>
      <c r="H3056" s="467" t="s">
        <v>8559</v>
      </c>
      <c r="I3056" s="427">
        <v>6178</v>
      </c>
      <c r="J3056" s="423">
        <v>5916</v>
      </c>
      <c r="K3056" s="423">
        <v>2750</v>
      </c>
      <c r="L3056" s="447">
        <v>4.4286680189317099E-2</v>
      </c>
      <c r="M3056" s="427">
        <v>958</v>
      </c>
      <c r="N3056" s="423">
        <v>870</v>
      </c>
      <c r="O3056" s="423">
        <v>513</v>
      </c>
      <c r="P3056" s="447">
        <v>0.101149425287356</v>
      </c>
    </row>
    <row r="3057" spans="1:16" s="63" customFormat="1" ht="12" x14ac:dyDescent="0.2">
      <c r="A3057" s="427" t="s">
        <v>8904</v>
      </c>
      <c r="B3057" s="423"/>
      <c r="C3057" s="423" t="s">
        <v>371</v>
      </c>
      <c r="D3057" s="423" t="s">
        <v>19121</v>
      </c>
      <c r="E3057" s="427"/>
      <c r="F3057" s="427" t="s">
        <v>8903</v>
      </c>
      <c r="G3057" s="423" t="s">
        <v>8796</v>
      </c>
      <c r="H3057" s="467" t="s">
        <v>8559</v>
      </c>
      <c r="I3057" s="427">
        <v>0</v>
      </c>
      <c r="J3057" s="423">
        <v>0</v>
      </c>
      <c r="K3057" s="423">
        <v>1</v>
      </c>
      <c r="L3057" s="447">
        <v>0</v>
      </c>
      <c r="M3057" s="427">
        <v>4</v>
      </c>
      <c r="N3057" s="423">
        <v>8</v>
      </c>
      <c r="O3057" s="423">
        <v>3</v>
      </c>
      <c r="P3057" s="447">
        <v>-0.5</v>
      </c>
    </row>
    <row r="3058" spans="1:16" s="63" customFormat="1" ht="12" x14ac:dyDescent="0.2">
      <c r="A3058" s="427" t="s">
        <v>8902</v>
      </c>
      <c r="B3058" s="423"/>
      <c r="C3058" s="423" t="s">
        <v>254</v>
      </c>
      <c r="D3058" s="423" t="s">
        <v>17214</v>
      </c>
      <c r="E3058" s="427"/>
      <c r="F3058" s="427" t="s">
        <v>8901</v>
      </c>
      <c r="G3058" s="423" t="s">
        <v>270</v>
      </c>
      <c r="H3058" s="467" t="s">
        <v>8559</v>
      </c>
      <c r="I3058" s="427">
        <v>1542</v>
      </c>
      <c r="J3058" s="423">
        <v>1282</v>
      </c>
      <c r="K3058" s="423">
        <v>225</v>
      </c>
      <c r="L3058" s="447">
        <v>0.202808112324493</v>
      </c>
      <c r="M3058" s="427">
        <v>714</v>
      </c>
      <c r="N3058" s="423">
        <v>527</v>
      </c>
      <c r="O3058" s="423">
        <v>351</v>
      </c>
      <c r="P3058" s="447">
        <v>0.35483870967741898</v>
      </c>
    </row>
    <row r="3059" spans="1:16" s="63" customFormat="1" ht="12" x14ac:dyDescent="0.2">
      <c r="A3059" s="427" t="s">
        <v>18280</v>
      </c>
      <c r="B3059" s="423"/>
      <c r="C3059" s="423" t="s">
        <v>254</v>
      </c>
      <c r="D3059" s="423" t="s">
        <v>18357</v>
      </c>
      <c r="E3059" s="427" t="s">
        <v>17081</v>
      </c>
      <c r="F3059" s="427"/>
      <c r="G3059" s="423" t="s">
        <v>18453</v>
      </c>
      <c r="H3059" s="467" t="s">
        <v>8559</v>
      </c>
      <c r="I3059" s="427">
        <v>23</v>
      </c>
      <c r="J3059" s="423">
        <v>8</v>
      </c>
      <c r="K3059" s="423">
        <v>6</v>
      </c>
      <c r="L3059" s="447">
        <v>1.875</v>
      </c>
      <c r="M3059" s="427">
        <v>43</v>
      </c>
      <c r="N3059" s="423">
        <v>54</v>
      </c>
      <c r="O3059" s="423">
        <v>35</v>
      </c>
      <c r="P3059" s="447">
        <v>-0.203703703703704</v>
      </c>
    </row>
    <row r="3060" spans="1:16" s="63" customFormat="1" ht="12" x14ac:dyDescent="0.2">
      <c r="A3060" s="427" t="s">
        <v>18274</v>
      </c>
      <c r="B3060" s="423"/>
      <c r="C3060" s="423" t="s">
        <v>255</v>
      </c>
      <c r="D3060" s="423" t="s">
        <v>21478</v>
      </c>
      <c r="E3060" s="427" t="s">
        <v>8900</v>
      </c>
      <c r="F3060" s="427"/>
      <c r="G3060" s="423" t="s">
        <v>21479</v>
      </c>
      <c r="H3060" s="467" t="s">
        <v>8559</v>
      </c>
      <c r="I3060" s="427">
        <v>1167</v>
      </c>
      <c r="J3060" s="423">
        <v>1160</v>
      </c>
      <c r="K3060" s="423">
        <v>213</v>
      </c>
      <c r="L3060" s="447">
        <v>6.0344827586207303E-3</v>
      </c>
      <c r="M3060" s="427">
        <v>1164</v>
      </c>
      <c r="N3060" s="423">
        <v>947</v>
      </c>
      <c r="O3060" s="423">
        <v>520</v>
      </c>
      <c r="P3060" s="447">
        <v>0.22914466737064401</v>
      </c>
    </row>
    <row r="3061" spans="1:16" s="63" customFormat="1" ht="12" x14ac:dyDescent="0.2">
      <c r="A3061" s="427" t="s">
        <v>8899</v>
      </c>
      <c r="B3061" s="423"/>
      <c r="C3061" s="423" t="s">
        <v>254</v>
      </c>
      <c r="D3061" s="423" t="s">
        <v>20515</v>
      </c>
      <c r="E3061" s="427"/>
      <c r="F3061" s="427" t="s">
        <v>8898</v>
      </c>
      <c r="G3061" s="423" t="s">
        <v>18453</v>
      </c>
      <c r="H3061" s="467" t="s">
        <v>8559</v>
      </c>
      <c r="I3061" s="427">
        <v>3</v>
      </c>
      <c r="J3061" s="423">
        <v>7</v>
      </c>
      <c r="K3061" s="423">
        <v>79</v>
      </c>
      <c r="L3061" s="447">
        <v>-0.57142857142857095</v>
      </c>
      <c r="M3061" s="427">
        <v>79</v>
      </c>
      <c r="N3061" s="423">
        <v>124</v>
      </c>
      <c r="O3061" s="423">
        <v>120</v>
      </c>
      <c r="P3061" s="447">
        <v>-0.36290322580645201</v>
      </c>
    </row>
    <row r="3062" spans="1:16" s="63" customFormat="1" ht="12" x14ac:dyDescent="0.2">
      <c r="A3062" s="427" t="s">
        <v>8897</v>
      </c>
      <c r="B3062" s="423"/>
      <c r="C3062" s="423" t="s">
        <v>254</v>
      </c>
      <c r="D3062" s="423" t="s">
        <v>20733</v>
      </c>
      <c r="E3062" s="427"/>
      <c r="F3062" s="427" t="s">
        <v>8896</v>
      </c>
      <c r="G3062" s="423" t="s">
        <v>18453</v>
      </c>
      <c r="H3062" s="467" t="s">
        <v>8559</v>
      </c>
      <c r="I3062" s="427">
        <v>94</v>
      </c>
      <c r="J3062" s="423">
        <v>82</v>
      </c>
      <c r="K3062" s="423">
        <v>70</v>
      </c>
      <c r="L3062" s="447">
        <v>0.146341463414634</v>
      </c>
      <c r="M3062" s="427">
        <v>54</v>
      </c>
      <c r="N3062" s="423">
        <v>77</v>
      </c>
      <c r="O3062" s="423">
        <v>56</v>
      </c>
      <c r="P3062" s="447">
        <v>-0.29870129870129902</v>
      </c>
    </row>
    <row r="3063" spans="1:16" s="63" customFormat="1" ht="12" x14ac:dyDescent="0.2">
      <c r="A3063" s="427" t="s">
        <v>8895</v>
      </c>
      <c r="B3063" s="423"/>
      <c r="C3063" s="423" t="s">
        <v>254</v>
      </c>
      <c r="D3063" s="423" t="s">
        <v>19902</v>
      </c>
      <c r="E3063" s="427"/>
      <c r="F3063" s="427" t="s">
        <v>8894</v>
      </c>
      <c r="G3063" s="423" t="s">
        <v>19903</v>
      </c>
      <c r="H3063" s="467" t="s">
        <v>8559</v>
      </c>
      <c r="I3063" s="427">
        <v>266</v>
      </c>
      <c r="J3063" s="423">
        <v>256</v>
      </c>
      <c r="K3063" s="423">
        <v>349</v>
      </c>
      <c r="L3063" s="447">
        <v>3.90625E-2</v>
      </c>
      <c r="M3063" s="427">
        <v>285</v>
      </c>
      <c r="N3063" s="423">
        <v>323</v>
      </c>
      <c r="O3063" s="423">
        <v>238</v>
      </c>
      <c r="P3063" s="447">
        <v>-0.11764705882352899</v>
      </c>
    </row>
    <row r="3064" spans="1:16" s="63" customFormat="1" ht="12" x14ac:dyDescent="0.2">
      <c r="A3064" s="427" t="s">
        <v>8893</v>
      </c>
      <c r="B3064" s="423"/>
      <c r="C3064" s="423" t="s">
        <v>254</v>
      </c>
      <c r="D3064" s="423" t="s">
        <v>17214</v>
      </c>
      <c r="E3064" s="427"/>
      <c r="F3064" s="427" t="s">
        <v>8892</v>
      </c>
      <c r="G3064" s="423" t="s">
        <v>270</v>
      </c>
      <c r="H3064" s="467" t="s">
        <v>8396</v>
      </c>
      <c r="I3064" s="427">
        <v>0</v>
      </c>
      <c r="J3064" s="423">
        <v>0</v>
      </c>
      <c r="K3064" s="423">
        <v>0</v>
      </c>
      <c r="L3064" s="447">
        <v>0</v>
      </c>
      <c r="M3064" s="427">
        <v>2</v>
      </c>
      <c r="N3064" s="423">
        <v>4</v>
      </c>
      <c r="O3064" s="423">
        <v>1</v>
      </c>
      <c r="P3064" s="447">
        <v>-0.5</v>
      </c>
    </row>
    <row r="3065" spans="1:16" s="63" customFormat="1" ht="12" x14ac:dyDescent="0.2">
      <c r="A3065" s="427" t="s">
        <v>8891</v>
      </c>
      <c r="B3065" s="423"/>
      <c r="C3065" s="423" t="s">
        <v>254</v>
      </c>
      <c r="D3065" s="423"/>
      <c r="E3065" s="427"/>
      <c r="F3065" s="427" t="s">
        <v>8890</v>
      </c>
      <c r="G3065" s="423"/>
      <c r="H3065" s="467" t="s">
        <v>8389</v>
      </c>
      <c r="I3065" s="427">
        <v>0</v>
      </c>
      <c r="J3065" s="423">
        <v>0</v>
      </c>
      <c r="K3065" s="423">
        <v>0</v>
      </c>
      <c r="L3065" s="447">
        <v>0</v>
      </c>
      <c r="M3065" s="427">
        <v>0</v>
      </c>
      <c r="N3065" s="423">
        <v>0</v>
      </c>
      <c r="O3065" s="423">
        <v>0</v>
      </c>
      <c r="P3065" s="447">
        <v>0</v>
      </c>
    </row>
    <row r="3066" spans="1:16" s="63" customFormat="1" ht="12" x14ac:dyDescent="0.2">
      <c r="A3066" s="427" t="s">
        <v>8889</v>
      </c>
      <c r="B3066" s="423"/>
      <c r="C3066" s="423" t="s">
        <v>254</v>
      </c>
      <c r="D3066" s="423"/>
      <c r="E3066" s="427"/>
      <c r="F3066" s="427" t="s">
        <v>8888</v>
      </c>
      <c r="G3066" s="423"/>
      <c r="H3066" s="467" t="s">
        <v>8389</v>
      </c>
      <c r="I3066" s="427">
        <v>0</v>
      </c>
      <c r="J3066" s="423">
        <v>0</v>
      </c>
      <c r="K3066" s="423">
        <v>0</v>
      </c>
      <c r="L3066" s="447">
        <v>0</v>
      </c>
      <c r="M3066" s="427">
        <v>0</v>
      </c>
      <c r="N3066" s="423">
        <v>0</v>
      </c>
      <c r="O3066" s="423">
        <v>0</v>
      </c>
      <c r="P3066" s="447">
        <v>0</v>
      </c>
    </row>
    <row r="3067" spans="1:16" s="63" customFormat="1" ht="12" x14ac:dyDescent="0.2">
      <c r="A3067" s="427" t="s">
        <v>8887</v>
      </c>
      <c r="B3067" s="423"/>
      <c r="C3067" s="423" t="s">
        <v>254</v>
      </c>
      <c r="D3067" s="423" t="s">
        <v>8778</v>
      </c>
      <c r="E3067" s="427"/>
      <c r="F3067" s="427" t="s">
        <v>8886</v>
      </c>
      <c r="G3067" s="423" t="s">
        <v>201</v>
      </c>
      <c r="H3067" s="467" t="s">
        <v>8559</v>
      </c>
      <c r="I3067" s="427">
        <v>5</v>
      </c>
      <c r="J3067" s="423">
        <v>3</v>
      </c>
      <c r="K3067" s="423">
        <v>18</v>
      </c>
      <c r="L3067" s="447">
        <v>0.66666666666666696</v>
      </c>
      <c r="M3067" s="427">
        <v>0</v>
      </c>
      <c r="N3067" s="423">
        <v>1</v>
      </c>
      <c r="O3067" s="423">
        <v>0</v>
      </c>
      <c r="P3067" s="447">
        <v>-1</v>
      </c>
    </row>
    <row r="3068" spans="1:16" s="63" customFormat="1" ht="12" x14ac:dyDescent="0.2">
      <c r="A3068" s="427" t="s">
        <v>8885</v>
      </c>
      <c r="B3068" s="423"/>
      <c r="C3068" s="423" t="s">
        <v>254</v>
      </c>
      <c r="D3068" s="423"/>
      <c r="E3068" s="427"/>
      <c r="F3068" s="427" t="s">
        <v>8884</v>
      </c>
      <c r="G3068" s="423"/>
      <c r="H3068" s="467" t="s">
        <v>8389</v>
      </c>
      <c r="I3068" s="427">
        <v>0</v>
      </c>
      <c r="J3068" s="423">
        <v>0</v>
      </c>
      <c r="K3068" s="423">
        <v>0</v>
      </c>
      <c r="L3068" s="447">
        <v>0</v>
      </c>
      <c r="M3068" s="427">
        <v>0</v>
      </c>
      <c r="N3068" s="423">
        <v>0</v>
      </c>
      <c r="O3068" s="423">
        <v>0</v>
      </c>
      <c r="P3068" s="447">
        <v>0</v>
      </c>
    </row>
    <row r="3069" spans="1:16" s="63" customFormat="1" ht="12" x14ac:dyDescent="0.2">
      <c r="A3069" s="427" t="s">
        <v>8883</v>
      </c>
      <c r="B3069" s="423"/>
      <c r="C3069" s="423" t="s">
        <v>254</v>
      </c>
      <c r="D3069" s="423"/>
      <c r="E3069" s="427"/>
      <c r="F3069" s="427" t="s">
        <v>8882</v>
      </c>
      <c r="G3069" s="423"/>
      <c r="H3069" s="467" t="s">
        <v>8389</v>
      </c>
      <c r="I3069" s="427">
        <v>0</v>
      </c>
      <c r="J3069" s="423">
        <v>0</v>
      </c>
      <c r="K3069" s="423">
        <v>0</v>
      </c>
      <c r="L3069" s="447">
        <v>0</v>
      </c>
      <c r="M3069" s="427">
        <v>0</v>
      </c>
      <c r="N3069" s="423">
        <v>0</v>
      </c>
      <c r="O3069" s="423">
        <v>0</v>
      </c>
      <c r="P3069" s="447">
        <v>0</v>
      </c>
    </row>
    <row r="3070" spans="1:16" s="63" customFormat="1" ht="12" x14ac:dyDescent="0.2">
      <c r="A3070" s="427" t="s">
        <v>8881</v>
      </c>
      <c r="B3070" s="423"/>
      <c r="C3070" s="423" t="s">
        <v>254</v>
      </c>
      <c r="D3070" s="423"/>
      <c r="E3070" s="427"/>
      <c r="F3070" s="427" t="s">
        <v>8880</v>
      </c>
      <c r="G3070" s="423"/>
      <c r="H3070" s="467" t="s">
        <v>8389</v>
      </c>
      <c r="I3070" s="427">
        <v>0</v>
      </c>
      <c r="J3070" s="423">
        <v>0</v>
      </c>
      <c r="K3070" s="423">
        <v>0</v>
      </c>
      <c r="L3070" s="447">
        <v>0</v>
      </c>
      <c r="M3070" s="427">
        <v>0</v>
      </c>
      <c r="N3070" s="423">
        <v>0</v>
      </c>
      <c r="O3070" s="423">
        <v>0</v>
      </c>
      <c r="P3070" s="447">
        <v>0</v>
      </c>
    </row>
    <row r="3071" spans="1:16" s="63" customFormat="1" ht="12" x14ac:dyDescent="0.2">
      <c r="A3071" s="427" t="s">
        <v>8879</v>
      </c>
      <c r="B3071" s="423"/>
      <c r="C3071" s="423" t="s">
        <v>254</v>
      </c>
      <c r="D3071" s="423"/>
      <c r="E3071" s="427"/>
      <c r="F3071" s="427" t="s">
        <v>8878</v>
      </c>
      <c r="G3071" s="423"/>
      <c r="H3071" s="467" t="s">
        <v>8389</v>
      </c>
      <c r="I3071" s="427">
        <v>0</v>
      </c>
      <c r="J3071" s="423">
        <v>0</v>
      </c>
      <c r="K3071" s="423">
        <v>0</v>
      </c>
      <c r="L3071" s="447">
        <v>0</v>
      </c>
      <c r="M3071" s="427">
        <v>0</v>
      </c>
      <c r="N3071" s="423">
        <v>0</v>
      </c>
      <c r="O3071" s="423">
        <v>0</v>
      </c>
      <c r="P3071" s="447">
        <v>0</v>
      </c>
    </row>
    <row r="3072" spans="1:16" s="63" customFormat="1" ht="12" x14ac:dyDescent="0.2">
      <c r="A3072" s="427" t="s">
        <v>8877</v>
      </c>
      <c r="B3072" s="423"/>
      <c r="C3072" s="423" t="s">
        <v>254</v>
      </c>
      <c r="D3072" s="423"/>
      <c r="E3072" s="427"/>
      <c r="F3072" s="427" t="s">
        <v>8876</v>
      </c>
      <c r="G3072" s="423"/>
      <c r="H3072" s="467" t="s">
        <v>8389</v>
      </c>
      <c r="I3072" s="427">
        <v>0</v>
      </c>
      <c r="J3072" s="423">
        <v>0</v>
      </c>
      <c r="K3072" s="423">
        <v>0</v>
      </c>
      <c r="L3072" s="447">
        <v>0</v>
      </c>
      <c r="M3072" s="427">
        <v>0</v>
      </c>
      <c r="N3072" s="423">
        <v>0</v>
      </c>
      <c r="O3072" s="423">
        <v>0</v>
      </c>
      <c r="P3072" s="447">
        <v>0</v>
      </c>
    </row>
    <row r="3073" spans="1:16" s="63" customFormat="1" ht="12" x14ac:dyDescent="0.2">
      <c r="A3073" s="427" t="s">
        <v>8875</v>
      </c>
      <c r="B3073" s="423"/>
      <c r="C3073" s="423" t="s">
        <v>249</v>
      </c>
      <c r="D3073" s="423" t="s">
        <v>20306</v>
      </c>
      <c r="E3073" s="427" t="s">
        <v>8874</v>
      </c>
      <c r="F3073" s="427"/>
      <c r="G3073" s="423" t="s">
        <v>18178</v>
      </c>
      <c r="H3073" s="467" t="s">
        <v>8559</v>
      </c>
      <c r="I3073" s="427">
        <v>291</v>
      </c>
      <c r="J3073" s="423">
        <v>271</v>
      </c>
      <c r="K3073" s="423">
        <v>737</v>
      </c>
      <c r="L3073" s="447">
        <v>7.3800738007380198E-2</v>
      </c>
      <c r="M3073" s="427">
        <v>194</v>
      </c>
      <c r="N3073" s="423">
        <v>216</v>
      </c>
      <c r="O3073" s="423">
        <v>159</v>
      </c>
      <c r="P3073" s="447">
        <v>-0.101851851851852</v>
      </c>
    </row>
    <row r="3074" spans="1:16" s="63" customFormat="1" ht="12" x14ac:dyDescent="0.2">
      <c r="A3074" s="427" t="s">
        <v>13165</v>
      </c>
      <c r="B3074" s="423"/>
      <c r="C3074" s="423" t="s">
        <v>251</v>
      </c>
      <c r="D3074" s="423" t="s">
        <v>19122</v>
      </c>
      <c r="E3074" s="427"/>
      <c r="F3074" s="427" t="s">
        <v>13164</v>
      </c>
      <c r="G3074" s="423" t="s">
        <v>18141</v>
      </c>
      <c r="H3074" s="467" t="s">
        <v>8559</v>
      </c>
      <c r="I3074" s="427">
        <v>1080</v>
      </c>
      <c r="J3074" s="423">
        <v>640</v>
      </c>
      <c r="K3074" s="423">
        <v>611</v>
      </c>
      <c r="L3074" s="447">
        <v>0.6875</v>
      </c>
      <c r="M3074" s="427">
        <v>303</v>
      </c>
      <c r="N3074" s="423">
        <v>256</v>
      </c>
      <c r="O3074" s="423">
        <v>210</v>
      </c>
      <c r="P3074" s="447">
        <v>0.18359375</v>
      </c>
    </row>
    <row r="3075" spans="1:16" s="63" customFormat="1" ht="12" x14ac:dyDescent="0.2">
      <c r="A3075" s="427" t="s">
        <v>13163</v>
      </c>
      <c r="B3075" s="423"/>
      <c r="C3075" s="423" t="s">
        <v>251</v>
      </c>
      <c r="D3075" s="423" t="s">
        <v>20103</v>
      </c>
      <c r="E3075" s="427"/>
      <c r="F3075" s="427" t="s">
        <v>13162</v>
      </c>
      <c r="G3075" s="423" t="s">
        <v>20104</v>
      </c>
      <c r="H3075" s="467" t="s">
        <v>8559</v>
      </c>
      <c r="I3075" s="427">
        <v>42</v>
      </c>
      <c r="J3075" s="423">
        <v>40</v>
      </c>
      <c r="K3075" s="423">
        <v>32</v>
      </c>
      <c r="L3075" s="447">
        <v>0.05</v>
      </c>
      <c r="M3075" s="427">
        <v>163</v>
      </c>
      <c r="N3075" s="423">
        <v>173</v>
      </c>
      <c r="O3075" s="423">
        <v>140</v>
      </c>
      <c r="P3075" s="447">
        <v>-5.7803468208092498E-2</v>
      </c>
    </row>
    <row r="3076" spans="1:16" s="63" customFormat="1" ht="12" x14ac:dyDescent="0.2">
      <c r="A3076" s="427" t="s">
        <v>18310</v>
      </c>
      <c r="B3076" s="423"/>
      <c r="C3076" s="423" t="s">
        <v>371</v>
      </c>
      <c r="D3076" s="423" t="s">
        <v>20516</v>
      </c>
      <c r="E3076" s="427" t="s">
        <v>8873</v>
      </c>
      <c r="F3076" s="427"/>
      <c r="G3076" s="423" t="s">
        <v>20517</v>
      </c>
      <c r="H3076" s="467"/>
      <c r="I3076" s="427">
        <v>0</v>
      </c>
      <c r="J3076" s="423">
        <v>0</v>
      </c>
      <c r="K3076" s="423">
        <v>0</v>
      </c>
      <c r="L3076" s="447">
        <v>0</v>
      </c>
      <c r="M3076" s="427">
        <v>230</v>
      </c>
      <c r="N3076" s="423">
        <v>246</v>
      </c>
      <c r="O3076" s="423">
        <v>170</v>
      </c>
      <c r="P3076" s="447">
        <v>-6.50406504065041E-2</v>
      </c>
    </row>
    <row r="3077" spans="1:16" s="63" customFormat="1" ht="12" x14ac:dyDescent="0.2">
      <c r="A3077" s="427" t="s">
        <v>17709</v>
      </c>
      <c r="B3077" s="423"/>
      <c r="C3077" s="423" t="s">
        <v>251</v>
      </c>
      <c r="D3077" s="423" t="s">
        <v>17121</v>
      </c>
      <c r="E3077" s="427" t="s">
        <v>17122</v>
      </c>
      <c r="F3077" s="427"/>
      <c r="G3077" s="423" t="s">
        <v>18146</v>
      </c>
      <c r="H3077" s="467" t="s">
        <v>8559</v>
      </c>
      <c r="I3077" s="427">
        <v>0</v>
      </c>
      <c r="J3077" s="423">
        <v>0</v>
      </c>
      <c r="K3077" s="423">
        <v>0</v>
      </c>
      <c r="L3077" s="447">
        <v>0</v>
      </c>
      <c r="M3077" s="427">
        <v>2</v>
      </c>
      <c r="N3077" s="423">
        <v>5</v>
      </c>
      <c r="O3077" s="423">
        <v>3</v>
      </c>
      <c r="P3077" s="447">
        <v>-0.6</v>
      </c>
    </row>
    <row r="3078" spans="1:16" s="63" customFormat="1" ht="12" x14ac:dyDescent="0.2">
      <c r="A3078" s="427" t="s">
        <v>18086</v>
      </c>
      <c r="B3078" s="423"/>
      <c r="C3078" s="423" t="s">
        <v>254</v>
      </c>
      <c r="D3078" s="423" t="s">
        <v>8788</v>
      </c>
      <c r="E3078" s="427"/>
      <c r="F3078" s="427" t="s">
        <v>8872</v>
      </c>
      <c r="G3078" s="423" t="s">
        <v>223</v>
      </c>
      <c r="H3078" s="467"/>
      <c r="I3078" s="427">
        <v>0</v>
      </c>
      <c r="J3078" s="423">
        <v>0</v>
      </c>
      <c r="K3078" s="423">
        <v>0</v>
      </c>
      <c r="L3078" s="447">
        <v>0</v>
      </c>
      <c r="M3078" s="427">
        <v>12</v>
      </c>
      <c r="N3078" s="423">
        <v>0</v>
      </c>
      <c r="O3078" s="423">
        <v>0</v>
      </c>
      <c r="P3078" s="447">
        <v>0</v>
      </c>
    </row>
    <row r="3079" spans="1:16" s="63" customFormat="1" ht="12" x14ac:dyDescent="0.2">
      <c r="A3079" s="427" t="s">
        <v>18087</v>
      </c>
      <c r="B3079" s="423"/>
      <c r="C3079" s="423" t="s">
        <v>254</v>
      </c>
      <c r="D3079" s="423" t="s">
        <v>9185</v>
      </c>
      <c r="E3079" s="427"/>
      <c r="F3079" s="427" t="s">
        <v>18088</v>
      </c>
      <c r="G3079" s="423" t="s">
        <v>9183</v>
      </c>
      <c r="H3079" s="467" t="s">
        <v>8559</v>
      </c>
      <c r="I3079" s="427">
        <v>971</v>
      </c>
      <c r="J3079" s="423">
        <v>759</v>
      </c>
      <c r="K3079" s="423">
        <v>195</v>
      </c>
      <c r="L3079" s="447">
        <v>0.27931488801054</v>
      </c>
      <c r="M3079" s="427">
        <v>194</v>
      </c>
      <c r="N3079" s="423">
        <v>173</v>
      </c>
      <c r="O3079" s="423">
        <v>72</v>
      </c>
      <c r="P3079" s="447">
        <v>0.12138728323699401</v>
      </c>
    </row>
    <row r="3080" spans="1:16" s="63" customFormat="1" ht="12" x14ac:dyDescent="0.2">
      <c r="A3080" s="427" t="s">
        <v>8871</v>
      </c>
      <c r="B3080" s="423"/>
      <c r="C3080" s="423" t="s">
        <v>254</v>
      </c>
      <c r="D3080" s="423" t="s">
        <v>17051</v>
      </c>
      <c r="E3080" s="427"/>
      <c r="F3080" s="427" t="s">
        <v>8869</v>
      </c>
      <c r="G3080" s="423" t="s">
        <v>19283</v>
      </c>
      <c r="H3080" s="467" t="s">
        <v>8559</v>
      </c>
      <c r="I3080" s="427">
        <v>3</v>
      </c>
      <c r="J3080" s="423">
        <v>1</v>
      </c>
      <c r="K3080" s="423">
        <v>0</v>
      </c>
      <c r="L3080" s="447">
        <v>2</v>
      </c>
      <c r="M3080" s="427">
        <v>201</v>
      </c>
      <c r="N3080" s="423">
        <v>205</v>
      </c>
      <c r="O3080" s="423">
        <v>141</v>
      </c>
      <c r="P3080" s="447">
        <v>-1.9512195121951199E-2</v>
      </c>
    </row>
    <row r="3081" spans="1:16" s="63" customFormat="1" ht="12" x14ac:dyDescent="0.2">
      <c r="A3081" s="427" t="s">
        <v>8868</v>
      </c>
      <c r="B3081" s="423"/>
      <c r="C3081" s="423" t="s">
        <v>255</v>
      </c>
      <c r="D3081" s="423" t="s">
        <v>20518</v>
      </c>
      <c r="E3081" s="427"/>
      <c r="F3081" s="427" t="s">
        <v>8867</v>
      </c>
      <c r="G3081" s="423" t="s">
        <v>20519</v>
      </c>
      <c r="H3081" s="467" t="s">
        <v>8559</v>
      </c>
      <c r="I3081" s="427">
        <v>26</v>
      </c>
      <c r="J3081" s="423">
        <v>48</v>
      </c>
      <c r="K3081" s="423">
        <v>41</v>
      </c>
      <c r="L3081" s="447">
        <v>-0.45833333333333298</v>
      </c>
      <c r="M3081" s="427">
        <v>47</v>
      </c>
      <c r="N3081" s="423">
        <v>37</v>
      </c>
      <c r="O3081" s="423">
        <v>19</v>
      </c>
      <c r="P3081" s="447">
        <v>0.27027027027027001</v>
      </c>
    </row>
    <row r="3082" spans="1:16" s="63" customFormat="1" ht="12" x14ac:dyDescent="0.2">
      <c r="A3082" s="427" t="s">
        <v>8866</v>
      </c>
      <c r="B3082" s="423"/>
      <c r="C3082" s="423" t="s">
        <v>487</v>
      </c>
      <c r="D3082" s="423" t="s">
        <v>19123</v>
      </c>
      <c r="E3082" s="427"/>
      <c r="F3082" s="427" t="s">
        <v>8865</v>
      </c>
      <c r="G3082" s="423" t="s">
        <v>19124</v>
      </c>
      <c r="H3082" s="467" t="s">
        <v>8559</v>
      </c>
      <c r="I3082" s="427">
        <v>143</v>
      </c>
      <c r="J3082" s="423">
        <v>143</v>
      </c>
      <c r="K3082" s="423">
        <v>134</v>
      </c>
      <c r="L3082" s="447">
        <v>0</v>
      </c>
      <c r="M3082" s="427">
        <v>92</v>
      </c>
      <c r="N3082" s="423">
        <v>99</v>
      </c>
      <c r="O3082" s="423">
        <v>82</v>
      </c>
      <c r="P3082" s="447">
        <v>-7.0707070707070704E-2</v>
      </c>
    </row>
    <row r="3083" spans="1:16" s="63" customFormat="1" ht="12" x14ac:dyDescent="0.2">
      <c r="A3083" s="427" t="s">
        <v>8864</v>
      </c>
      <c r="B3083" s="423"/>
      <c r="C3083" s="423" t="s">
        <v>254</v>
      </c>
      <c r="D3083" s="423" t="s">
        <v>17814</v>
      </c>
      <c r="E3083" s="427"/>
      <c r="F3083" s="427" t="s">
        <v>8863</v>
      </c>
      <c r="G3083" s="423" t="s">
        <v>202</v>
      </c>
      <c r="H3083" s="467" t="s">
        <v>8559</v>
      </c>
      <c r="I3083" s="427">
        <v>726</v>
      </c>
      <c r="J3083" s="423">
        <v>574</v>
      </c>
      <c r="K3083" s="423">
        <v>368</v>
      </c>
      <c r="L3083" s="447">
        <v>0.26480836236933802</v>
      </c>
      <c r="M3083" s="427">
        <v>18</v>
      </c>
      <c r="N3083" s="423">
        <v>22</v>
      </c>
      <c r="O3083" s="423">
        <v>5</v>
      </c>
      <c r="P3083" s="447">
        <v>-0.18181818181818199</v>
      </c>
    </row>
    <row r="3084" spans="1:16" s="63" customFormat="1" ht="12" x14ac:dyDescent="0.2">
      <c r="A3084" s="427" t="s">
        <v>8862</v>
      </c>
      <c r="B3084" s="423"/>
      <c r="C3084" s="423" t="s">
        <v>372</v>
      </c>
      <c r="D3084" s="423" t="s">
        <v>8788</v>
      </c>
      <c r="E3084" s="427"/>
      <c r="F3084" s="427" t="s">
        <v>8861</v>
      </c>
      <c r="G3084" s="423" t="s">
        <v>223</v>
      </c>
      <c r="H3084" s="467" t="s">
        <v>8559</v>
      </c>
      <c r="I3084" s="427">
        <v>268</v>
      </c>
      <c r="J3084" s="423">
        <v>403</v>
      </c>
      <c r="K3084" s="423">
        <v>850</v>
      </c>
      <c r="L3084" s="447">
        <v>-0.33498759305210901</v>
      </c>
      <c r="M3084" s="427">
        <v>18</v>
      </c>
      <c r="N3084" s="423">
        <v>23</v>
      </c>
      <c r="O3084" s="423">
        <v>35</v>
      </c>
      <c r="P3084" s="447">
        <v>-0.217391304347826</v>
      </c>
    </row>
    <row r="3085" spans="1:16" s="63" customFormat="1" ht="12" x14ac:dyDescent="0.2">
      <c r="A3085" s="427" t="s">
        <v>8860</v>
      </c>
      <c r="B3085" s="423"/>
      <c r="C3085" s="423" t="s">
        <v>254</v>
      </c>
      <c r="D3085" s="423" t="s">
        <v>22023</v>
      </c>
      <c r="E3085" s="427"/>
      <c r="F3085" s="427" t="s">
        <v>8859</v>
      </c>
      <c r="G3085" s="423" t="s">
        <v>17062</v>
      </c>
      <c r="H3085" s="467" t="s">
        <v>8559</v>
      </c>
      <c r="I3085" s="427">
        <v>1863</v>
      </c>
      <c r="J3085" s="423">
        <v>1548</v>
      </c>
      <c r="K3085" s="423">
        <v>925</v>
      </c>
      <c r="L3085" s="447">
        <v>0.20348837209302301</v>
      </c>
      <c r="M3085" s="427">
        <v>582</v>
      </c>
      <c r="N3085" s="423">
        <v>487</v>
      </c>
      <c r="O3085" s="423">
        <v>339</v>
      </c>
      <c r="P3085" s="447">
        <v>0.195071868583162</v>
      </c>
    </row>
    <row r="3086" spans="1:16" s="63" customFormat="1" ht="12" x14ac:dyDescent="0.2">
      <c r="A3086" s="427" t="s">
        <v>8857</v>
      </c>
      <c r="B3086" s="423"/>
      <c r="C3086" s="423" t="s">
        <v>249</v>
      </c>
      <c r="D3086" s="423" t="s">
        <v>15240</v>
      </c>
      <c r="E3086" s="427" t="s">
        <v>8856</v>
      </c>
      <c r="F3086" s="427"/>
      <c r="G3086" s="423" t="s">
        <v>200</v>
      </c>
      <c r="H3086" s="467" t="s">
        <v>8559</v>
      </c>
      <c r="I3086" s="427">
        <v>0</v>
      </c>
      <c r="J3086" s="423">
        <v>0</v>
      </c>
      <c r="K3086" s="423">
        <v>0</v>
      </c>
      <c r="L3086" s="447">
        <v>0</v>
      </c>
      <c r="M3086" s="427">
        <v>2</v>
      </c>
      <c r="N3086" s="423">
        <v>6</v>
      </c>
      <c r="O3086" s="423">
        <v>2</v>
      </c>
      <c r="P3086" s="447">
        <v>-0.66666666666666696</v>
      </c>
    </row>
    <row r="3087" spans="1:16" s="63" customFormat="1" ht="12" x14ac:dyDescent="0.2">
      <c r="A3087" s="427" t="s">
        <v>8855</v>
      </c>
      <c r="B3087" s="423"/>
      <c r="C3087" s="423" t="s">
        <v>254</v>
      </c>
      <c r="D3087" s="423" t="s">
        <v>10704</v>
      </c>
      <c r="E3087" s="427"/>
      <c r="F3087" s="427" t="s">
        <v>8854</v>
      </c>
      <c r="G3087" s="423" t="s">
        <v>200</v>
      </c>
      <c r="H3087" s="467" t="s">
        <v>8559</v>
      </c>
      <c r="I3087" s="427">
        <v>268</v>
      </c>
      <c r="J3087" s="423">
        <v>285</v>
      </c>
      <c r="K3087" s="423">
        <v>248</v>
      </c>
      <c r="L3087" s="447">
        <v>-5.96491228070175E-2</v>
      </c>
      <c r="M3087" s="427">
        <v>287</v>
      </c>
      <c r="N3087" s="423">
        <v>292</v>
      </c>
      <c r="O3087" s="423">
        <v>249</v>
      </c>
      <c r="P3087" s="447">
        <v>-1.7123287671232799E-2</v>
      </c>
    </row>
    <row r="3088" spans="1:16" s="63" customFormat="1" ht="12" x14ac:dyDescent="0.2">
      <c r="A3088" s="427" t="s">
        <v>8853</v>
      </c>
      <c r="B3088" s="423"/>
      <c r="C3088" s="423" t="s">
        <v>254</v>
      </c>
      <c r="D3088" s="423" t="s">
        <v>19904</v>
      </c>
      <c r="E3088" s="427"/>
      <c r="F3088" s="427" t="s">
        <v>8852</v>
      </c>
      <c r="G3088" s="423" t="s">
        <v>19905</v>
      </c>
      <c r="H3088" s="467" t="s">
        <v>8559</v>
      </c>
      <c r="I3088" s="427">
        <v>0</v>
      </c>
      <c r="J3088" s="423">
        <v>20</v>
      </c>
      <c r="K3088" s="423">
        <v>0</v>
      </c>
      <c r="L3088" s="447">
        <v>-1</v>
      </c>
      <c r="M3088" s="427">
        <v>124</v>
      </c>
      <c r="N3088" s="423">
        <v>9</v>
      </c>
      <c r="O3088" s="423">
        <v>6</v>
      </c>
      <c r="P3088" s="447">
        <v>12.7777777777778</v>
      </c>
    </row>
    <row r="3089" spans="1:16" s="63" customFormat="1" ht="12" x14ac:dyDescent="0.2">
      <c r="A3089" s="427" t="s">
        <v>8851</v>
      </c>
      <c r="B3089" s="423"/>
      <c r="C3089" s="423" t="s">
        <v>252</v>
      </c>
      <c r="D3089" s="423" t="s">
        <v>20105</v>
      </c>
      <c r="E3089" s="427"/>
      <c r="F3089" s="427" t="s">
        <v>8850</v>
      </c>
      <c r="G3089" s="423" t="s">
        <v>18179</v>
      </c>
      <c r="H3089" s="467" t="s">
        <v>8559</v>
      </c>
      <c r="I3089" s="427">
        <v>319</v>
      </c>
      <c r="J3089" s="423">
        <v>49</v>
      </c>
      <c r="K3089" s="423">
        <v>1</v>
      </c>
      <c r="L3089" s="447">
        <v>5.5102040816326499</v>
      </c>
      <c r="M3089" s="427">
        <v>52</v>
      </c>
      <c r="N3089" s="423">
        <v>102</v>
      </c>
      <c r="O3089" s="423">
        <v>14</v>
      </c>
      <c r="P3089" s="447">
        <v>-0.49019607843137297</v>
      </c>
    </row>
    <row r="3090" spans="1:16" s="63" customFormat="1" ht="12" x14ac:dyDescent="0.2">
      <c r="A3090" s="427" t="s">
        <v>8849</v>
      </c>
      <c r="B3090" s="423"/>
      <c r="C3090" s="423" t="s">
        <v>254</v>
      </c>
      <c r="D3090" s="423" t="s">
        <v>8788</v>
      </c>
      <c r="E3090" s="427"/>
      <c r="F3090" s="427" t="s">
        <v>8848</v>
      </c>
      <c r="G3090" s="423" t="s">
        <v>223</v>
      </c>
      <c r="H3090" s="467" t="s">
        <v>8396</v>
      </c>
      <c r="I3090" s="427">
        <v>0</v>
      </c>
      <c r="J3090" s="423">
        <v>0</v>
      </c>
      <c r="K3090" s="423">
        <v>0</v>
      </c>
      <c r="L3090" s="447">
        <v>0</v>
      </c>
      <c r="M3090" s="427">
        <v>14</v>
      </c>
      <c r="N3090" s="423">
        <v>11</v>
      </c>
      <c r="O3090" s="423">
        <v>3</v>
      </c>
      <c r="P3090" s="447">
        <v>0.27272727272727298</v>
      </c>
    </row>
    <row r="3091" spans="1:16" s="63" customFormat="1" ht="12" x14ac:dyDescent="0.2">
      <c r="A3091" s="427" t="s">
        <v>8847</v>
      </c>
      <c r="B3091" s="423"/>
      <c r="C3091" s="423" t="s">
        <v>14925</v>
      </c>
      <c r="D3091" s="423" t="s">
        <v>8870</v>
      </c>
      <c r="E3091" s="427"/>
      <c r="F3091" s="427" t="s">
        <v>8846</v>
      </c>
      <c r="G3091" s="423" t="s">
        <v>205</v>
      </c>
      <c r="H3091" s="467" t="s">
        <v>8396</v>
      </c>
      <c r="I3091" s="427">
        <v>0</v>
      </c>
      <c r="J3091" s="423">
        <v>0</v>
      </c>
      <c r="K3091" s="423">
        <v>0</v>
      </c>
      <c r="L3091" s="447">
        <v>0</v>
      </c>
      <c r="M3091" s="427">
        <v>2</v>
      </c>
      <c r="N3091" s="423">
        <v>0</v>
      </c>
      <c r="O3091" s="423">
        <v>0</v>
      </c>
      <c r="P3091" s="447">
        <v>0</v>
      </c>
    </row>
    <row r="3092" spans="1:16" s="63" customFormat="1" ht="12" x14ac:dyDescent="0.2">
      <c r="A3092" s="427" t="s">
        <v>18089</v>
      </c>
      <c r="B3092" s="423"/>
      <c r="C3092" s="423" t="s">
        <v>252</v>
      </c>
      <c r="D3092" s="423" t="s">
        <v>8741</v>
      </c>
      <c r="E3092" s="427"/>
      <c r="F3092" s="427" t="s">
        <v>18090</v>
      </c>
      <c r="G3092" s="423" t="s">
        <v>213</v>
      </c>
      <c r="H3092" s="467"/>
      <c r="I3092" s="427">
        <v>0</v>
      </c>
      <c r="J3092" s="423">
        <v>0</v>
      </c>
      <c r="K3092" s="423">
        <v>0</v>
      </c>
      <c r="L3092" s="447">
        <v>0</v>
      </c>
      <c r="M3092" s="427">
        <v>0</v>
      </c>
      <c r="N3092" s="423">
        <v>0</v>
      </c>
      <c r="O3092" s="423">
        <v>0</v>
      </c>
      <c r="P3092" s="447">
        <v>0</v>
      </c>
    </row>
    <row r="3093" spans="1:16" s="63" customFormat="1" ht="12" x14ac:dyDescent="0.2">
      <c r="A3093" s="427" t="s">
        <v>12959</v>
      </c>
      <c r="B3093" s="423"/>
      <c r="C3093" s="423" t="s">
        <v>251</v>
      </c>
      <c r="D3093" s="423" t="s">
        <v>20307</v>
      </c>
      <c r="E3093" s="427"/>
      <c r="F3093" s="427" t="s">
        <v>12958</v>
      </c>
      <c r="G3093" s="423" t="s">
        <v>19727</v>
      </c>
      <c r="H3093" s="467" t="s">
        <v>8559</v>
      </c>
      <c r="I3093" s="427">
        <v>7</v>
      </c>
      <c r="J3093" s="423">
        <v>213</v>
      </c>
      <c r="K3093" s="423">
        <v>0</v>
      </c>
      <c r="L3093" s="447">
        <v>-0.96713615023474198</v>
      </c>
      <c r="M3093" s="427">
        <v>436</v>
      </c>
      <c r="N3093" s="423">
        <v>457</v>
      </c>
      <c r="O3093" s="423">
        <v>361</v>
      </c>
      <c r="P3093" s="447">
        <v>-4.5951859956236303E-2</v>
      </c>
    </row>
    <row r="3094" spans="1:16" s="63" customFormat="1" ht="12" x14ac:dyDescent="0.2">
      <c r="A3094" s="427" t="s">
        <v>8845</v>
      </c>
      <c r="B3094" s="423"/>
      <c r="C3094" s="423" t="s">
        <v>250</v>
      </c>
      <c r="D3094" s="423" t="s">
        <v>20106</v>
      </c>
      <c r="E3094" s="427"/>
      <c r="F3094" s="427" t="s">
        <v>8844</v>
      </c>
      <c r="G3094" s="423" t="s">
        <v>20107</v>
      </c>
      <c r="H3094" s="467" t="s">
        <v>8559</v>
      </c>
      <c r="I3094" s="427">
        <v>1</v>
      </c>
      <c r="J3094" s="423">
        <v>0</v>
      </c>
      <c r="K3094" s="423">
        <v>1</v>
      </c>
      <c r="L3094" s="447">
        <v>0</v>
      </c>
      <c r="M3094" s="427">
        <v>299</v>
      </c>
      <c r="N3094" s="423">
        <v>376</v>
      </c>
      <c r="O3094" s="423">
        <v>247</v>
      </c>
      <c r="P3094" s="447">
        <v>-0.204787234042553</v>
      </c>
    </row>
    <row r="3095" spans="1:16" s="63" customFormat="1" ht="12" x14ac:dyDescent="0.2">
      <c r="A3095" s="427" t="s">
        <v>8843</v>
      </c>
      <c r="B3095" s="423"/>
      <c r="C3095" s="423" t="s">
        <v>255</v>
      </c>
      <c r="D3095" s="423" t="s">
        <v>19728</v>
      </c>
      <c r="E3095" s="427"/>
      <c r="F3095" s="427" t="s">
        <v>8842</v>
      </c>
      <c r="G3095" s="423" t="s">
        <v>200</v>
      </c>
      <c r="H3095" s="467" t="s">
        <v>8559</v>
      </c>
      <c r="I3095" s="427">
        <v>0</v>
      </c>
      <c r="J3095" s="423">
        <v>0</v>
      </c>
      <c r="K3095" s="423">
        <v>0</v>
      </c>
      <c r="L3095" s="447">
        <v>0</v>
      </c>
      <c r="M3095" s="427">
        <v>2</v>
      </c>
      <c r="N3095" s="423">
        <v>4</v>
      </c>
      <c r="O3095" s="423">
        <v>1</v>
      </c>
      <c r="P3095" s="447">
        <v>-0.5</v>
      </c>
    </row>
    <row r="3096" spans="1:16" s="63" customFormat="1" ht="12" x14ac:dyDescent="0.2">
      <c r="A3096" s="427" t="s">
        <v>8841</v>
      </c>
      <c r="B3096" s="423"/>
      <c r="C3096" s="423" t="s">
        <v>257</v>
      </c>
      <c r="D3096" s="423"/>
      <c r="E3096" s="427"/>
      <c r="F3096" s="427" t="s">
        <v>8840</v>
      </c>
      <c r="G3096" s="423"/>
      <c r="H3096" s="467" t="s">
        <v>8559</v>
      </c>
      <c r="I3096" s="427">
        <v>0</v>
      </c>
      <c r="J3096" s="423">
        <v>0</v>
      </c>
      <c r="K3096" s="423">
        <v>0</v>
      </c>
      <c r="L3096" s="447">
        <v>0</v>
      </c>
      <c r="M3096" s="427">
        <v>0</v>
      </c>
      <c r="N3096" s="423">
        <v>0</v>
      </c>
      <c r="O3096" s="423">
        <v>0</v>
      </c>
      <c r="P3096" s="447">
        <v>0</v>
      </c>
    </row>
    <row r="3097" spans="1:16" s="63" customFormat="1" ht="12" x14ac:dyDescent="0.2">
      <c r="A3097" s="427" t="s">
        <v>8839</v>
      </c>
      <c r="B3097" s="423"/>
      <c r="C3097" s="423" t="s">
        <v>254</v>
      </c>
      <c r="D3097" s="423" t="s">
        <v>19125</v>
      </c>
      <c r="E3097" s="427"/>
      <c r="F3097" s="427" t="s">
        <v>8837</v>
      </c>
      <c r="G3097" s="423" t="s">
        <v>18151</v>
      </c>
      <c r="H3097" s="467" t="s">
        <v>8559</v>
      </c>
      <c r="I3097" s="427">
        <v>22</v>
      </c>
      <c r="J3097" s="423">
        <v>19</v>
      </c>
      <c r="K3097" s="423">
        <v>17</v>
      </c>
      <c r="L3097" s="447">
        <v>0.157894736842105</v>
      </c>
      <c r="M3097" s="427">
        <v>84</v>
      </c>
      <c r="N3097" s="423">
        <v>58</v>
      </c>
      <c r="O3097" s="423">
        <v>61</v>
      </c>
      <c r="P3097" s="447">
        <v>0.44827586206896602</v>
      </c>
    </row>
    <row r="3098" spans="1:16" s="63" customFormat="1" ht="12" x14ac:dyDescent="0.2">
      <c r="A3098" s="427" t="s">
        <v>8836</v>
      </c>
      <c r="B3098" s="423"/>
      <c r="C3098" s="423" t="s">
        <v>255</v>
      </c>
      <c r="D3098" s="423" t="s">
        <v>20108</v>
      </c>
      <c r="E3098" s="427"/>
      <c r="F3098" s="427" t="s">
        <v>8835</v>
      </c>
      <c r="G3098" s="423" t="s">
        <v>20109</v>
      </c>
      <c r="H3098" s="467" t="s">
        <v>8559</v>
      </c>
      <c r="I3098" s="427">
        <v>0</v>
      </c>
      <c r="J3098" s="423">
        <v>0</v>
      </c>
      <c r="K3098" s="423">
        <v>0</v>
      </c>
      <c r="L3098" s="447">
        <v>0</v>
      </c>
      <c r="M3098" s="427">
        <v>20</v>
      </c>
      <c r="N3098" s="423">
        <v>27</v>
      </c>
      <c r="O3098" s="423">
        <v>20</v>
      </c>
      <c r="P3098" s="447">
        <v>-0.25925925925925902</v>
      </c>
    </row>
    <row r="3099" spans="1:16" s="63" customFormat="1" ht="12" x14ac:dyDescent="0.2">
      <c r="A3099" s="427" t="s">
        <v>8834</v>
      </c>
      <c r="B3099" s="423"/>
      <c r="C3099" s="423" t="s">
        <v>372</v>
      </c>
      <c r="D3099" s="423" t="s">
        <v>8833</v>
      </c>
      <c r="E3099" s="427"/>
      <c r="F3099" s="427" t="s">
        <v>8832</v>
      </c>
      <c r="G3099" s="423" t="s">
        <v>208</v>
      </c>
      <c r="H3099" s="467" t="s">
        <v>8396</v>
      </c>
      <c r="I3099" s="427">
        <v>0</v>
      </c>
      <c r="J3099" s="423">
        <v>0</v>
      </c>
      <c r="K3099" s="423">
        <v>0</v>
      </c>
      <c r="L3099" s="447">
        <v>0</v>
      </c>
      <c r="M3099" s="427">
        <v>0</v>
      </c>
      <c r="N3099" s="423">
        <v>0</v>
      </c>
      <c r="O3099" s="423">
        <v>0</v>
      </c>
      <c r="P3099" s="447">
        <v>0</v>
      </c>
    </row>
    <row r="3100" spans="1:16" s="63" customFormat="1" ht="12" x14ac:dyDescent="0.2">
      <c r="A3100" s="427" t="s">
        <v>8831</v>
      </c>
      <c r="B3100" s="423"/>
      <c r="C3100" s="423" t="s">
        <v>252</v>
      </c>
      <c r="D3100" s="423" t="s">
        <v>8741</v>
      </c>
      <c r="E3100" s="427"/>
      <c r="F3100" s="427" t="s">
        <v>8830</v>
      </c>
      <c r="G3100" s="423" t="s">
        <v>213</v>
      </c>
      <c r="H3100" s="467" t="s">
        <v>8396</v>
      </c>
      <c r="I3100" s="427">
        <v>0</v>
      </c>
      <c r="J3100" s="423">
        <v>0</v>
      </c>
      <c r="K3100" s="423">
        <v>0</v>
      </c>
      <c r="L3100" s="447">
        <v>0</v>
      </c>
      <c r="M3100" s="427">
        <v>9</v>
      </c>
      <c r="N3100" s="423">
        <v>0</v>
      </c>
      <c r="O3100" s="423">
        <v>0</v>
      </c>
      <c r="P3100" s="447">
        <v>0</v>
      </c>
    </row>
    <row r="3101" spans="1:16" s="63" customFormat="1" ht="12" x14ac:dyDescent="0.2">
      <c r="A3101" s="427" t="s">
        <v>8829</v>
      </c>
      <c r="B3101" s="423"/>
      <c r="C3101" s="423" t="s">
        <v>252</v>
      </c>
      <c r="D3101" s="423" t="s">
        <v>19176</v>
      </c>
      <c r="E3101" s="427"/>
      <c r="F3101" s="427" t="s">
        <v>8828</v>
      </c>
      <c r="G3101" s="423" t="s">
        <v>18164</v>
      </c>
      <c r="H3101" s="467" t="s">
        <v>8559</v>
      </c>
      <c r="I3101" s="427">
        <v>631</v>
      </c>
      <c r="J3101" s="423">
        <v>662</v>
      </c>
      <c r="K3101" s="423">
        <v>435</v>
      </c>
      <c r="L3101" s="447">
        <v>-4.6827794561933499E-2</v>
      </c>
      <c r="M3101" s="427">
        <v>125</v>
      </c>
      <c r="N3101" s="423">
        <v>133</v>
      </c>
      <c r="O3101" s="423">
        <v>94</v>
      </c>
      <c r="P3101" s="447">
        <v>-6.01503759398496E-2</v>
      </c>
    </row>
    <row r="3102" spans="1:16" s="63" customFormat="1" ht="12" x14ac:dyDescent="0.2">
      <c r="A3102" s="427" t="s">
        <v>8827</v>
      </c>
      <c r="B3102" s="423"/>
      <c r="C3102" s="423" t="s">
        <v>371</v>
      </c>
      <c r="D3102" s="423" t="s">
        <v>8812</v>
      </c>
      <c r="E3102" s="427"/>
      <c r="F3102" s="427" t="s">
        <v>8826</v>
      </c>
      <c r="G3102" s="423" t="s">
        <v>201</v>
      </c>
      <c r="H3102" s="467" t="s">
        <v>8559</v>
      </c>
      <c r="I3102" s="427">
        <v>0</v>
      </c>
      <c r="J3102" s="423">
        <v>0</v>
      </c>
      <c r="K3102" s="423">
        <v>0</v>
      </c>
      <c r="L3102" s="447">
        <v>0</v>
      </c>
      <c r="M3102" s="427">
        <v>12</v>
      </c>
      <c r="N3102" s="423">
        <v>21</v>
      </c>
      <c r="O3102" s="423">
        <v>42</v>
      </c>
      <c r="P3102" s="447">
        <v>-0.42857142857142899</v>
      </c>
    </row>
    <row r="3103" spans="1:16" s="63" customFormat="1" ht="12" x14ac:dyDescent="0.2">
      <c r="A3103" s="427" t="s">
        <v>8825</v>
      </c>
      <c r="B3103" s="423"/>
      <c r="C3103" s="423" t="s">
        <v>251</v>
      </c>
      <c r="D3103" s="423" t="s">
        <v>19126</v>
      </c>
      <c r="E3103" s="427" t="s">
        <v>8824</v>
      </c>
      <c r="F3103" s="427"/>
      <c r="G3103" s="423" t="s">
        <v>19729</v>
      </c>
      <c r="H3103" s="467" t="s">
        <v>8559</v>
      </c>
      <c r="I3103" s="427">
        <v>11</v>
      </c>
      <c r="J3103" s="423">
        <v>14</v>
      </c>
      <c r="K3103" s="423">
        <v>6</v>
      </c>
      <c r="L3103" s="447">
        <v>-0.214285714285714</v>
      </c>
      <c r="M3103" s="427">
        <v>655</v>
      </c>
      <c r="N3103" s="423">
        <v>472</v>
      </c>
      <c r="O3103" s="423">
        <v>443</v>
      </c>
      <c r="P3103" s="447">
        <v>0.38771186440678002</v>
      </c>
    </row>
    <row r="3104" spans="1:16" s="63" customFormat="1" ht="12" x14ac:dyDescent="0.2">
      <c r="A3104" s="427" t="s">
        <v>8823</v>
      </c>
      <c r="B3104" s="423"/>
      <c r="C3104" s="423" t="s">
        <v>14925</v>
      </c>
      <c r="D3104" s="423" t="s">
        <v>19906</v>
      </c>
      <c r="E3104" s="427" t="s">
        <v>8822</v>
      </c>
      <c r="F3104" s="427"/>
      <c r="G3104" s="423" t="s">
        <v>19907</v>
      </c>
      <c r="H3104" s="467" t="s">
        <v>8559</v>
      </c>
      <c r="I3104" s="427">
        <v>19</v>
      </c>
      <c r="J3104" s="423">
        <v>16</v>
      </c>
      <c r="K3104" s="423">
        <v>8</v>
      </c>
      <c r="L3104" s="447">
        <v>0.1875</v>
      </c>
      <c r="M3104" s="427">
        <v>826</v>
      </c>
      <c r="N3104" s="423">
        <v>815</v>
      </c>
      <c r="O3104" s="423">
        <v>643</v>
      </c>
      <c r="P3104" s="447">
        <v>1.34969325153373E-2</v>
      </c>
    </row>
    <row r="3105" spans="1:16" s="63" customFormat="1" ht="12" x14ac:dyDescent="0.2">
      <c r="A3105" s="427" t="s">
        <v>8821</v>
      </c>
      <c r="B3105" s="423"/>
      <c r="C3105" s="423" t="s">
        <v>487</v>
      </c>
      <c r="D3105" s="423" t="s">
        <v>12253</v>
      </c>
      <c r="E3105" s="427"/>
      <c r="F3105" s="427" t="s">
        <v>8820</v>
      </c>
      <c r="G3105" s="423" t="s">
        <v>9183</v>
      </c>
      <c r="H3105" s="467" t="s">
        <v>8559</v>
      </c>
      <c r="I3105" s="427">
        <v>921</v>
      </c>
      <c r="J3105" s="423">
        <v>403</v>
      </c>
      <c r="K3105" s="423">
        <v>0</v>
      </c>
      <c r="L3105" s="447">
        <v>1.2853598014888299</v>
      </c>
      <c r="M3105" s="427">
        <v>34</v>
      </c>
      <c r="N3105" s="423">
        <v>9</v>
      </c>
      <c r="O3105" s="423">
        <v>3</v>
      </c>
      <c r="P3105" s="447">
        <v>2.7777777777777799</v>
      </c>
    </row>
    <row r="3106" spans="1:16" s="63" customFormat="1" ht="12" x14ac:dyDescent="0.2">
      <c r="A3106" s="427" t="s">
        <v>8819</v>
      </c>
      <c r="B3106" s="423"/>
      <c r="C3106" s="423" t="s">
        <v>14925</v>
      </c>
      <c r="D3106" s="423" t="s">
        <v>18091</v>
      </c>
      <c r="E3106" s="427"/>
      <c r="F3106" s="427" t="s">
        <v>8818</v>
      </c>
      <c r="G3106" s="423" t="s">
        <v>18455</v>
      </c>
      <c r="H3106" s="467" t="s">
        <v>8559</v>
      </c>
      <c r="I3106" s="427">
        <v>104</v>
      </c>
      <c r="J3106" s="423">
        <v>45</v>
      </c>
      <c r="K3106" s="423">
        <v>215</v>
      </c>
      <c r="L3106" s="447">
        <v>1.31111111111111</v>
      </c>
      <c r="M3106" s="427">
        <v>98</v>
      </c>
      <c r="N3106" s="423">
        <v>62</v>
      </c>
      <c r="O3106" s="423">
        <v>66</v>
      </c>
      <c r="P3106" s="447">
        <v>0.58064516129032295</v>
      </c>
    </row>
    <row r="3107" spans="1:16" s="63" customFormat="1" ht="12" x14ac:dyDescent="0.2">
      <c r="A3107" s="427" t="s">
        <v>13582</v>
      </c>
      <c r="B3107" s="423"/>
      <c r="C3107" s="423" t="s">
        <v>255</v>
      </c>
      <c r="D3107" s="423" t="s">
        <v>20110</v>
      </c>
      <c r="E3107" s="427"/>
      <c r="F3107" s="427" t="s">
        <v>13580</v>
      </c>
      <c r="G3107" s="423" t="s">
        <v>19770</v>
      </c>
      <c r="H3107" s="467" t="s">
        <v>8559</v>
      </c>
      <c r="I3107" s="427">
        <v>202</v>
      </c>
      <c r="J3107" s="423">
        <v>142</v>
      </c>
      <c r="K3107" s="423">
        <v>134</v>
      </c>
      <c r="L3107" s="447">
        <v>0.42253521126760601</v>
      </c>
      <c r="M3107" s="427">
        <v>33</v>
      </c>
      <c r="N3107" s="423">
        <v>26</v>
      </c>
      <c r="O3107" s="423">
        <v>17</v>
      </c>
      <c r="P3107" s="447">
        <v>0.269230769230769</v>
      </c>
    </row>
    <row r="3108" spans="1:16" s="63" customFormat="1" ht="12" x14ac:dyDescent="0.2">
      <c r="A3108" s="427" t="s">
        <v>8817</v>
      </c>
      <c r="B3108" s="423"/>
      <c r="C3108" s="423" t="s">
        <v>371</v>
      </c>
      <c r="D3108" s="423"/>
      <c r="E3108" s="427"/>
      <c r="F3108" s="427" t="s">
        <v>8816</v>
      </c>
      <c r="G3108" s="423"/>
      <c r="H3108" s="467" t="s">
        <v>8389</v>
      </c>
      <c r="I3108" s="427">
        <v>0</v>
      </c>
      <c r="J3108" s="423">
        <v>0</v>
      </c>
      <c r="K3108" s="423">
        <v>0</v>
      </c>
      <c r="L3108" s="447">
        <v>0</v>
      </c>
      <c r="M3108" s="427">
        <v>0</v>
      </c>
      <c r="N3108" s="423">
        <v>0</v>
      </c>
      <c r="O3108" s="423">
        <v>0</v>
      </c>
      <c r="P3108" s="447">
        <v>0</v>
      </c>
    </row>
    <row r="3109" spans="1:16" s="63" customFormat="1" ht="12" x14ac:dyDescent="0.2">
      <c r="A3109" s="427" t="s">
        <v>18258</v>
      </c>
      <c r="B3109" s="423"/>
      <c r="C3109" s="423" t="s">
        <v>14925</v>
      </c>
      <c r="D3109" s="423" t="s">
        <v>22024</v>
      </c>
      <c r="E3109" s="427" t="s">
        <v>14716</v>
      </c>
      <c r="F3109" s="427"/>
      <c r="G3109" s="423" t="s">
        <v>21480</v>
      </c>
      <c r="H3109" s="467" t="s">
        <v>8559</v>
      </c>
      <c r="I3109" s="427">
        <v>1550</v>
      </c>
      <c r="J3109" s="423">
        <v>1098</v>
      </c>
      <c r="K3109" s="423">
        <v>763</v>
      </c>
      <c r="L3109" s="447">
        <v>0.41165755919854302</v>
      </c>
      <c r="M3109" s="427">
        <v>17038</v>
      </c>
      <c r="N3109" s="423">
        <v>19098</v>
      </c>
      <c r="O3109" s="423">
        <v>13871</v>
      </c>
      <c r="P3109" s="447">
        <v>-0.10786469787412301</v>
      </c>
    </row>
    <row r="3110" spans="1:16" s="63" customFormat="1" ht="12" x14ac:dyDescent="0.2">
      <c r="A3110" s="427" t="s">
        <v>8815</v>
      </c>
      <c r="B3110" s="423"/>
      <c r="C3110" s="423" t="s">
        <v>251</v>
      </c>
      <c r="D3110" s="423" t="s">
        <v>10168</v>
      </c>
      <c r="E3110" s="427"/>
      <c r="F3110" s="427" t="s">
        <v>8814</v>
      </c>
      <c r="G3110" s="423" t="s">
        <v>218</v>
      </c>
      <c r="H3110" s="467" t="s">
        <v>8396</v>
      </c>
      <c r="I3110" s="427">
        <v>0</v>
      </c>
      <c r="J3110" s="423">
        <v>0</v>
      </c>
      <c r="K3110" s="423">
        <v>0</v>
      </c>
      <c r="L3110" s="447">
        <v>0</v>
      </c>
      <c r="M3110" s="427">
        <v>2</v>
      </c>
      <c r="N3110" s="423">
        <v>4</v>
      </c>
      <c r="O3110" s="423">
        <v>1</v>
      </c>
      <c r="P3110" s="447">
        <v>-0.5</v>
      </c>
    </row>
    <row r="3111" spans="1:16" s="63" customFormat="1" ht="12" x14ac:dyDescent="0.2">
      <c r="A3111" s="427" t="s">
        <v>8813</v>
      </c>
      <c r="B3111" s="423"/>
      <c r="C3111" s="423" t="s">
        <v>254</v>
      </c>
      <c r="D3111" s="423" t="s">
        <v>21481</v>
      </c>
      <c r="E3111" s="427"/>
      <c r="F3111" s="427" t="s">
        <v>8811</v>
      </c>
      <c r="G3111" s="423" t="s">
        <v>18141</v>
      </c>
      <c r="H3111" s="467" t="s">
        <v>8559</v>
      </c>
      <c r="I3111" s="427">
        <v>129</v>
      </c>
      <c r="J3111" s="423">
        <v>42</v>
      </c>
      <c r="K3111" s="423">
        <v>39</v>
      </c>
      <c r="L3111" s="447">
        <v>2.0714285714285698</v>
      </c>
      <c r="M3111" s="427">
        <v>6</v>
      </c>
      <c r="N3111" s="423">
        <v>5</v>
      </c>
      <c r="O3111" s="423">
        <v>4</v>
      </c>
      <c r="P3111" s="447">
        <v>0.2</v>
      </c>
    </row>
    <row r="3112" spans="1:16" s="63" customFormat="1" ht="12" x14ac:dyDescent="0.2">
      <c r="A3112" s="427" t="s">
        <v>8810</v>
      </c>
      <c r="B3112" s="423"/>
      <c r="C3112" s="423" t="s">
        <v>252</v>
      </c>
      <c r="D3112" s="423" t="s">
        <v>19127</v>
      </c>
      <c r="E3112" s="427"/>
      <c r="F3112" s="427" t="s">
        <v>8809</v>
      </c>
      <c r="G3112" s="423" t="s">
        <v>213</v>
      </c>
      <c r="H3112" s="467" t="s">
        <v>8559</v>
      </c>
      <c r="I3112" s="427">
        <v>273</v>
      </c>
      <c r="J3112" s="423">
        <v>198</v>
      </c>
      <c r="K3112" s="423">
        <v>209</v>
      </c>
      <c r="L3112" s="447">
        <v>0.37878787878787901</v>
      </c>
      <c r="M3112" s="427">
        <v>104</v>
      </c>
      <c r="N3112" s="423">
        <v>102</v>
      </c>
      <c r="O3112" s="423">
        <v>74</v>
      </c>
      <c r="P3112" s="447">
        <v>1.9607843137254801E-2</v>
      </c>
    </row>
    <row r="3113" spans="1:16" s="63" customFormat="1" ht="12" x14ac:dyDescent="0.2">
      <c r="A3113" s="427" t="s">
        <v>8808</v>
      </c>
      <c r="B3113" s="423"/>
      <c r="C3113" s="423" t="s">
        <v>254</v>
      </c>
      <c r="D3113" s="423" t="s">
        <v>16103</v>
      </c>
      <c r="E3113" s="427"/>
      <c r="F3113" s="427" t="s">
        <v>8807</v>
      </c>
      <c r="G3113" s="423" t="s">
        <v>200</v>
      </c>
      <c r="H3113" s="467" t="s">
        <v>8559</v>
      </c>
      <c r="I3113" s="427">
        <v>0</v>
      </c>
      <c r="J3113" s="423">
        <v>0</v>
      </c>
      <c r="K3113" s="423">
        <v>0</v>
      </c>
      <c r="L3113" s="447">
        <v>0</v>
      </c>
      <c r="M3113" s="427">
        <v>8</v>
      </c>
      <c r="N3113" s="423">
        <v>16</v>
      </c>
      <c r="O3113" s="423">
        <v>4</v>
      </c>
      <c r="P3113" s="447">
        <v>-0.5</v>
      </c>
    </row>
    <row r="3114" spans="1:16" s="63" customFormat="1" ht="12" x14ac:dyDescent="0.2">
      <c r="A3114" s="427" t="s">
        <v>8806</v>
      </c>
      <c r="B3114" s="423"/>
      <c r="C3114" s="423" t="s">
        <v>249</v>
      </c>
      <c r="D3114" s="423"/>
      <c r="E3114" s="427"/>
      <c r="F3114" s="427" t="s">
        <v>8805</v>
      </c>
      <c r="G3114" s="423"/>
      <c r="H3114" s="467" t="s">
        <v>8396</v>
      </c>
      <c r="I3114" s="427">
        <v>0</v>
      </c>
      <c r="J3114" s="423">
        <v>0</v>
      </c>
      <c r="K3114" s="423">
        <v>0</v>
      </c>
      <c r="L3114" s="447">
        <v>0</v>
      </c>
      <c r="M3114" s="427">
        <v>0</v>
      </c>
      <c r="N3114" s="423">
        <v>0</v>
      </c>
      <c r="O3114" s="423">
        <v>0</v>
      </c>
      <c r="P3114" s="447">
        <v>0</v>
      </c>
    </row>
    <row r="3115" spans="1:16" s="63" customFormat="1" ht="12" x14ac:dyDescent="0.2">
      <c r="A3115" s="427" t="s">
        <v>13661</v>
      </c>
      <c r="B3115" s="423"/>
      <c r="C3115" s="423" t="s">
        <v>254</v>
      </c>
      <c r="D3115" s="423" t="s">
        <v>20734</v>
      </c>
      <c r="E3115" s="427"/>
      <c r="F3115" s="427" t="s">
        <v>13660</v>
      </c>
      <c r="G3115" s="423" t="s">
        <v>13035</v>
      </c>
      <c r="H3115" s="467" t="s">
        <v>8559</v>
      </c>
      <c r="I3115" s="427">
        <v>298</v>
      </c>
      <c r="J3115" s="423">
        <v>314</v>
      </c>
      <c r="K3115" s="423">
        <v>206</v>
      </c>
      <c r="L3115" s="447">
        <v>-5.0955414012738801E-2</v>
      </c>
      <c r="M3115" s="427">
        <v>57</v>
      </c>
      <c r="N3115" s="423">
        <v>68</v>
      </c>
      <c r="O3115" s="423">
        <v>33</v>
      </c>
      <c r="P3115" s="447">
        <v>-0.161764705882353</v>
      </c>
    </row>
    <row r="3116" spans="1:16" s="63" customFormat="1" ht="12" x14ac:dyDescent="0.2">
      <c r="A3116" s="427" t="s">
        <v>8804</v>
      </c>
      <c r="B3116" s="423"/>
      <c r="C3116" s="423" t="s">
        <v>249</v>
      </c>
      <c r="D3116" s="423" t="s">
        <v>20111</v>
      </c>
      <c r="E3116" s="427"/>
      <c r="F3116" s="427" t="s">
        <v>8803</v>
      </c>
      <c r="G3116" s="423" t="s">
        <v>19214</v>
      </c>
      <c r="H3116" s="467" t="s">
        <v>8559</v>
      </c>
      <c r="I3116" s="427">
        <v>861</v>
      </c>
      <c r="J3116" s="423">
        <v>667</v>
      </c>
      <c r="K3116" s="423">
        <v>619</v>
      </c>
      <c r="L3116" s="447">
        <v>0.29085457271364301</v>
      </c>
      <c r="M3116" s="427">
        <v>372</v>
      </c>
      <c r="N3116" s="423">
        <v>310</v>
      </c>
      <c r="O3116" s="423">
        <v>248</v>
      </c>
      <c r="P3116" s="447">
        <v>0.2</v>
      </c>
    </row>
    <row r="3117" spans="1:16" s="63" customFormat="1" ht="12" x14ac:dyDescent="0.2">
      <c r="A3117" s="427" t="s">
        <v>8802</v>
      </c>
      <c r="B3117" s="423"/>
      <c r="C3117" s="423" t="s">
        <v>249</v>
      </c>
      <c r="D3117" s="423" t="s">
        <v>19908</v>
      </c>
      <c r="E3117" s="427"/>
      <c r="F3117" s="427" t="s">
        <v>8801</v>
      </c>
      <c r="G3117" s="423" t="s">
        <v>18174</v>
      </c>
      <c r="H3117" s="467" t="s">
        <v>8559</v>
      </c>
      <c r="I3117" s="427">
        <v>192</v>
      </c>
      <c r="J3117" s="423">
        <v>128</v>
      </c>
      <c r="K3117" s="423">
        <v>151</v>
      </c>
      <c r="L3117" s="447">
        <v>0.5</v>
      </c>
      <c r="M3117" s="427">
        <v>66</v>
      </c>
      <c r="N3117" s="423">
        <v>61</v>
      </c>
      <c r="O3117" s="423">
        <v>57</v>
      </c>
      <c r="P3117" s="447">
        <v>8.1967213114754203E-2</v>
      </c>
    </row>
    <row r="3118" spans="1:16" s="63" customFormat="1" ht="12" x14ac:dyDescent="0.2">
      <c r="A3118" s="427" t="s">
        <v>8800</v>
      </c>
      <c r="B3118" s="423"/>
      <c r="C3118" s="423" t="s">
        <v>254</v>
      </c>
      <c r="D3118" s="423" t="s">
        <v>17164</v>
      </c>
      <c r="E3118" s="427"/>
      <c r="F3118" s="427" t="s">
        <v>8799</v>
      </c>
      <c r="G3118" s="423" t="s">
        <v>200</v>
      </c>
      <c r="H3118" s="467" t="s">
        <v>8559</v>
      </c>
      <c r="I3118" s="427">
        <v>63</v>
      </c>
      <c r="J3118" s="423">
        <v>52</v>
      </c>
      <c r="K3118" s="423">
        <v>41</v>
      </c>
      <c r="L3118" s="447">
        <v>0.21153846153846101</v>
      </c>
      <c r="M3118" s="427">
        <v>6</v>
      </c>
      <c r="N3118" s="423">
        <v>6</v>
      </c>
      <c r="O3118" s="423">
        <v>1</v>
      </c>
      <c r="P3118" s="447">
        <v>0</v>
      </c>
    </row>
    <row r="3119" spans="1:16" s="63" customFormat="1" ht="12" x14ac:dyDescent="0.2">
      <c r="A3119" s="427" t="s">
        <v>8798</v>
      </c>
      <c r="B3119" s="423"/>
      <c r="C3119" s="423" t="s">
        <v>254</v>
      </c>
      <c r="D3119" s="423" t="s">
        <v>17110</v>
      </c>
      <c r="E3119" s="427"/>
      <c r="F3119" s="427" t="s">
        <v>8797</v>
      </c>
      <c r="G3119" s="423" t="s">
        <v>17111</v>
      </c>
      <c r="H3119" s="467" t="s">
        <v>8559</v>
      </c>
      <c r="I3119" s="427">
        <v>1</v>
      </c>
      <c r="J3119" s="423">
        <v>0</v>
      </c>
      <c r="K3119" s="423">
        <v>0</v>
      </c>
      <c r="L3119" s="447">
        <v>0</v>
      </c>
      <c r="M3119" s="427">
        <v>21</v>
      </c>
      <c r="N3119" s="423">
        <v>21</v>
      </c>
      <c r="O3119" s="423">
        <v>16</v>
      </c>
      <c r="P3119" s="447">
        <v>0</v>
      </c>
    </row>
    <row r="3120" spans="1:16" s="63" customFormat="1" ht="12" x14ac:dyDescent="0.2">
      <c r="A3120" s="427" t="s">
        <v>18092</v>
      </c>
      <c r="B3120" s="423"/>
      <c r="C3120" s="423" t="s">
        <v>250</v>
      </c>
      <c r="D3120" s="423" t="s">
        <v>8788</v>
      </c>
      <c r="E3120" s="427"/>
      <c r="F3120" s="427" t="s">
        <v>18093</v>
      </c>
      <c r="G3120" s="423" t="s">
        <v>223</v>
      </c>
      <c r="H3120" s="467" t="s">
        <v>8559</v>
      </c>
      <c r="I3120" s="427">
        <v>229</v>
      </c>
      <c r="J3120" s="423">
        <v>222</v>
      </c>
      <c r="K3120" s="423">
        <v>107</v>
      </c>
      <c r="L3120" s="447">
        <v>3.1531531531531397E-2</v>
      </c>
      <c r="M3120" s="427">
        <v>48</v>
      </c>
      <c r="N3120" s="423">
        <v>50</v>
      </c>
      <c r="O3120" s="423">
        <v>14</v>
      </c>
      <c r="P3120" s="447">
        <v>-0.04</v>
      </c>
    </row>
    <row r="3121" spans="1:16" s="63" customFormat="1" ht="12" x14ac:dyDescent="0.2">
      <c r="A3121" s="427" t="s">
        <v>8795</v>
      </c>
      <c r="B3121" s="423"/>
      <c r="C3121" s="423" t="s">
        <v>249</v>
      </c>
      <c r="D3121" s="423" t="s">
        <v>15163</v>
      </c>
      <c r="E3121" s="427"/>
      <c r="F3121" s="427" t="s">
        <v>8794</v>
      </c>
      <c r="G3121" s="423" t="s">
        <v>200</v>
      </c>
      <c r="H3121" s="467" t="s">
        <v>8559</v>
      </c>
      <c r="I3121" s="427">
        <v>32</v>
      </c>
      <c r="J3121" s="423">
        <v>28</v>
      </c>
      <c r="K3121" s="423">
        <v>0</v>
      </c>
      <c r="L3121" s="447">
        <v>0.14285714285714299</v>
      </c>
      <c r="M3121" s="427">
        <v>55</v>
      </c>
      <c r="N3121" s="423">
        <v>56</v>
      </c>
      <c r="O3121" s="423">
        <v>24</v>
      </c>
      <c r="P3121" s="447">
        <v>-1.7857142857142901E-2</v>
      </c>
    </row>
    <row r="3122" spans="1:16" s="63" customFormat="1" ht="12" x14ac:dyDescent="0.2">
      <c r="A3122" s="427" t="s">
        <v>8793</v>
      </c>
      <c r="B3122" s="423"/>
      <c r="C3122" s="423" t="s">
        <v>371</v>
      </c>
      <c r="D3122" s="423" t="s">
        <v>17133</v>
      </c>
      <c r="E3122" s="427"/>
      <c r="F3122" s="427" t="s">
        <v>8792</v>
      </c>
      <c r="G3122" s="423" t="s">
        <v>18248</v>
      </c>
      <c r="H3122" s="467" t="s">
        <v>8559</v>
      </c>
      <c r="I3122" s="427">
        <v>97</v>
      </c>
      <c r="J3122" s="423">
        <v>116</v>
      </c>
      <c r="K3122" s="423">
        <v>94</v>
      </c>
      <c r="L3122" s="447">
        <v>-0.163793103448276</v>
      </c>
      <c r="M3122" s="427">
        <v>342</v>
      </c>
      <c r="N3122" s="423">
        <v>262</v>
      </c>
      <c r="O3122" s="423">
        <v>297</v>
      </c>
      <c r="P3122" s="447">
        <v>0.30534351145038202</v>
      </c>
    </row>
    <row r="3123" spans="1:16" s="63" customFormat="1" ht="12" x14ac:dyDescent="0.2">
      <c r="A3123" s="427" t="s">
        <v>8791</v>
      </c>
      <c r="B3123" s="423"/>
      <c r="C3123" s="423" t="s">
        <v>249</v>
      </c>
      <c r="D3123" s="423" t="s">
        <v>19128</v>
      </c>
      <c r="E3123" s="427"/>
      <c r="F3123" s="427" t="s">
        <v>8790</v>
      </c>
      <c r="G3123" s="423" t="s">
        <v>18161</v>
      </c>
      <c r="H3123" s="467" t="s">
        <v>8559</v>
      </c>
      <c r="I3123" s="427">
        <v>31</v>
      </c>
      <c r="J3123" s="423">
        <v>7</v>
      </c>
      <c r="K3123" s="423">
        <v>13</v>
      </c>
      <c r="L3123" s="447">
        <v>3.4285714285714302</v>
      </c>
      <c r="M3123" s="427">
        <v>48</v>
      </c>
      <c r="N3123" s="423">
        <v>74</v>
      </c>
      <c r="O3123" s="423">
        <v>38</v>
      </c>
      <c r="P3123" s="447">
        <v>-0.35135135135135098</v>
      </c>
    </row>
    <row r="3124" spans="1:16" s="63" customFormat="1" ht="12" x14ac:dyDescent="0.2">
      <c r="A3124" s="427" t="s">
        <v>8789</v>
      </c>
      <c r="B3124" s="423"/>
      <c r="C3124" s="423" t="s">
        <v>257</v>
      </c>
      <c r="D3124" s="423" t="s">
        <v>17046</v>
      </c>
      <c r="E3124" s="427"/>
      <c r="F3124" s="427" t="s">
        <v>8787</v>
      </c>
      <c r="G3124" s="423" t="s">
        <v>9068</v>
      </c>
      <c r="H3124" s="467" t="s">
        <v>8559</v>
      </c>
      <c r="I3124" s="427">
        <v>96</v>
      </c>
      <c r="J3124" s="423">
        <v>96</v>
      </c>
      <c r="K3124" s="423">
        <v>54</v>
      </c>
      <c r="L3124" s="447">
        <v>0</v>
      </c>
      <c r="M3124" s="427">
        <v>22</v>
      </c>
      <c r="N3124" s="423">
        <v>6</v>
      </c>
      <c r="O3124" s="423">
        <v>5</v>
      </c>
      <c r="P3124" s="447">
        <v>2.6666666666666701</v>
      </c>
    </row>
    <row r="3125" spans="1:16" s="63" customFormat="1" ht="12" x14ac:dyDescent="0.2">
      <c r="A3125" s="427" t="s">
        <v>8786</v>
      </c>
      <c r="B3125" s="423"/>
      <c r="C3125" s="423" t="s">
        <v>251</v>
      </c>
      <c r="D3125" s="423"/>
      <c r="E3125" s="427"/>
      <c r="F3125" s="427" t="s">
        <v>8785</v>
      </c>
      <c r="G3125" s="423"/>
      <c r="H3125" s="467" t="s">
        <v>8389</v>
      </c>
      <c r="I3125" s="427">
        <v>0</v>
      </c>
      <c r="J3125" s="423">
        <v>0</v>
      </c>
      <c r="K3125" s="423">
        <v>0</v>
      </c>
      <c r="L3125" s="447">
        <v>0</v>
      </c>
      <c r="M3125" s="427">
        <v>0</v>
      </c>
      <c r="N3125" s="423">
        <v>0</v>
      </c>
      <c r="O3125" s="423">
        <v>0</v>
      </c>
      <c r="P3125" s="447">
        <v>0</v>
      </c>
    </row>
    <row r="3126" spans="1:16" s="63" customFormat="1" ht="12" x14ac:dyDescent="0.2">
      <c r="A3126" s="427" t="s">
        <v>14154</v>
      </c>
      <c r="B3126" s="423"/>
      <c r="C3126" s="423" t="s">
        <v>249</v>
      </c>
      <c r="D3126" s="423" t="s">
        <v>19129</v>
      </c>
      <c r="E3126" s="427"/>
      <c r="F3126" s="427" t="s">
        <v>14153</v>
      </c>
      <c r="G3126" s="423" t="s">
        <v>18174</v>
      </c>
      <c r="H3126" s="467" t="s">
        <v>8559</v>
      </c>
      <c r="I3126" s="427">
        <v>161</v>
      </c>
      <c r="J3126" s="423">
        <v>168</v>
      </c>
      <c r="K3126" s="423">
        <v>116</v>
      </c>
      <c r="L3126" s="447">
        <v>-4.1666666666666602E-2</v>
      </c>
      <c r="M3126" s="427">
        <v>100</v>
      </c>
      <c r="N3126" s="423">
        <v>101</v>
      </c>
      <c r="O3126" s="423">
        <v>74</v>
      </c>
      <c r="P3126" s="447">
        <v>-9.9009900990099098E-3</v>
      </c>
    </row>
    <row r="3127" spans="1:16" s="63" customFormat="1" ht="12" x14ac:dyDescent="0.2">
      <c r="A3127" s="427" t="s">
        <v>8784</v>
      </c>
      <c r="B3127" s="423"/>
      <c r="C3127" s="423" t="s">
        <v>252</v>
      </c>
      <c r="D3127" s="423" t="s">
        <v>18456</v>
      </c>
      <c r="E3127" s="427"/>
      <c r="F3127" s="427" t="s">
        <v>8782</v>
      </c>
      <c r="G3127" s="423" t="s">
        <v>18154</v>
      </c>
      <c r="H3127" s="467" t="s">
        <v>8559</v>
      </c>
      <c r="I3127" s="427">
        <v>259</v>
      </c>
      <c r="J3127" s="423">
        <v>141</v>
      </c>
      <c r="K3127" s="423">
        <v>114</v>
      </c>
      <c r="L3127" s="447">
        <v>0.83687943262411402</v>
      </c>
      <c r="M3127" s="427">
        <v>82</v>
      </c>
      <c r="N3127" s="423">
        <v>67</v>
      </c>
      <c r="O3127" s="423">
        <v>60</v>
      </c>
      <c r="P3127" s="447">
        <v>0.22388059701492499</v>
      </c>
    </row>
    <row r="3128" spans="1:16" s="63" customFormat="1" ht="12" x14ac:dyDescent="0.2">
      <c r="A3128" s="427" t="s">
        <v>8781</v>
      </c>
      <c r="B3128" s="423"/>
      <c r="C3128" s="423" t="s">
        <v>14925</v>
      </c>
      <c r="D3128" s="423" t="s">
        <v>19177</v>
      </c>
      <c r="E3128" s="427"/>
      <c r="F3128" s="427" t="s">
        <v>8780</v>
      </c>
      <c r="G3128" s="423" t="s">
        <v>19178</v>
      </c>
      <c r="H3128" s="467" t="s">
        <v>8559</v>
      </c>
      <c r="I3128" s="427">
        <v>0</v>
      </c>
      <c r="J3128" s="423">
        <v>27</v>
      </c>
      <c r="K3128" s="423">
        <v>0</v>
      </c>
      <c r="L3128" s="447">
        <v>-1</v>
      </c>
      <c r="M3128" s="427">
        <v>40</v>
      </c>
      <c r="N3128" s="423">
        <v>67</v>
      </c>
      <c r="O3128" s="423">
        <v>39</v>
      </c>
      <c r="P3128" s="447">
        <v>-0.402985074626866</v>
      </c>
    </row>
    <row r="3129" spans="1:16" s="63" customFormat="1" ht="12" x14ac:dyDescent="0.2">
      <c r="A3129" s="427" t="s">
        <v>8779</v>
      </c>
      <c r="B3129" s="423"/>
      <c r="C3129" s="423" t="s">
        <v>251</v>
      </c>
      <c r="D3129" s="423" t="s">
        <v>17676</v>
      </c>
      <c r="E3129" s="427"/>
      <c r="F3129" s="427" t="s">
        <v>8777</v>
      </c>
      <c r="G3129" s="423" t="s">
        <v>13035</v>
      </c>
      <c r="H3129" s="467" t="s">
        <v>8559</v>
      </c>
      <c r="I3129" s="427">
        <v>50</v>
      </c>
      <c r="J3129" s="423">
        <v>48</v>
      </c>
      <c r="K3129" s="423">
        <v>22</v>
      </c>
      <c r="L3129" s="447">
        <v>4.1666666666666699E-2</v>
      </c>
      <c r="M3129" s="427">
        <v>30</v>
      </c>
      <c r="N3129" s="423">
        <v>34</v>
      </c>
      <c r="O3129" s="423">
        <v>12</v>
      </c>
      <c r="P3129" s="447">
        <v>-0.11764705882352899</v>
      </c>
    </row>
    <row r="3130" spans="1:16" s="63" customFormat="1" ht="12" x14ac:dyDescent="0.2">
      <c r="A3130" s="427" t="s">
        <v>8775</v>
      </c>
      <c r="B3130" s="423"/>
      <c r="C3130" s="423" t="s">
        <v>249</v>
      </c>
      <c r="D3130" s="423" t="s">
        <v>19130</v>
      </c>
      <c r="E3130" s="427"/>
      <c r="F3130" s="427" t="s">
        <v>8774</v>
      </c>
      <c r="G3130" s="423" t="s">
        <v>18249</v>
      </c>
      <c r="H3130" s="467" t="s">
        <v>8559</v>
      </c>
      <c r="I3130" s="427">
        <v>215</v>
      </c>
      <c r="J3130" s="423">
        <v>174</v>
      </c>
      <c r="K3130" s="423">
        <v>193</v>
      </c>
      <c r="L3130" s="447">
        <v>0.23563218390804599</v>
      </c>
      <c r="M3130" s="427">
        <v>158</v>
      </c>
      <c r="N3130" s="423">
        <v>97</v>
      </c>
      <c r="O3130" s="423">
        <v>79</v>
      </c>
      <c r="P3130" s="447">
        <v>0.62886597938144295</v>
      </c>
    </row>
    <row r="3131" spans="1:16" s="63" customFormat="1" ht="12" x14ac:dyDescent="0.2">
      <c r="A3131" s="427" t="s">
        <v>18094</v>
      </c>
      <c r="B3131" s="423"/>
      <c r="C3131" s="423" t="s">
        <v>252</v>
      </c>
      <c r="D3131" s="423" t="s">
        <v>21482</v>
      </c>
      <c r="E3131" s="427"/>
      <c r="F3131" s="427" t="s">
        <v>18095</v>
      </c>
      <c r="G3131" s="423" t="s">
        <v>21483</v>
      </c>
      <c r="H3131" s="467" t="s">
        <v>8559</v>
      </c>
      <c r="I3131" s="427">
        <v>101</v>
      </c>
      <c r="J3131" s="423">
        <v>708</v>
      </c>
      <c r="K3131" s="423">
        <v>373</v>
      </c>
      <c r="L3131" s="447">
        <v>-0.85734463276836204</v>
      </c>
      <c r="M3131" s="427">
        <v>263</v>
      </c>
      <c r="N3131" s="423">
        <v>250</v>
      </c>
      <c r="O3131" s="423">
        <v>64</v>
      </c>
      <c r="P3131" s="447">
        <v>5.2000000000000102E-2</v>
      </c>
    </row>
    <row r="3132" spans="1:16" s="63" customFormat="1" ht="12" x14ac:dyDescent="0.2">
      <c r="A3132" s="427" t="s">
        <v>8773</v>
      </c>
      <c r="B3132" s="423"/>
      <c r="C3132" s="423" t="s">
        <v>252</v>
      </c>
      <c r="D3132" s="423" t="s">
        <v>22025</v>
      </c>
      <c r="E3132" s="427"/>
      <c r="F3132" s="427" t="s">
        <v>8772</v>
      </c>
      <c r="G3132" s="423" t="s">
        <v>18169</v>
      </c>
      <c r="H3132" s="467" t="s">
        <v>8559</v>
      </c>
      <c r="I3132" s="427">
        <v>171</v>
      </c>
      <c r="J3132" s="423">
        <v>113</v>
      </c>
      <c r="K3132" s="423">
        <v>130</v>
      </c>
      <c r="L3132" s="447">
        <v>0.51327433628318597</v>
      </c>
      <c r="M3132" s="427">
        <v>167</v>
      </c>
      <c r="N3132" s="423">
        <v>163</v>
      </c>
      <c r="O3132" s="423">
        <v>136</v>
      </c>
      <c r="P3132" s="447">
        <v>2.4539877300613602E-2</v>
      </c>
    </row>
    <row r="3133" spans="1:16" s="63" customFormat="1" ht="12" x14ac:dyDescent="0.2">
      <c r="A3133" s="427" t="s">
        <v>8771</v>
      </c>
      <c r="B3133" s="423"/>
      <c r="C3133" s="423" t="s">
        <v>249</v>
      </c>
      <c r="D3133" s="423" t="s">
        <v>19043</v>
      </c>
      <c r="E3133" s="427"/>
      <c r="F3133" s="427" t="s">
        <v>8770</v>
      </c>
      <c r="G3133" s="423" t="s">
        <v>18756</v>
      </c>
      <c r="H3133" s="467" t="s">
        <v>8559</v>
      </c>
      <c r="I3133" s="427">
        <v>116</v>
      </c>
      <c r="J3133" s="423">
        <v>85</v>
      </c>
      <c r="K3133" s="423">
        <v>65</v>
      </c>
      <c r="L3133" s="447">
        <v>0.36470588235294099</v>
      </c>
      <c r="M3133" s="427">
        <v>115</v>
      </c>
      <c r="N3133" s="423">
        <v>79</v>
      </c>
      <c r="O3133" s="423">
        <v>59</v>
      </c>
      <c r="P3133" s="447">
        <v>0.455696202531646</v>
      </c>
    </row>
    <row r="3134" spans="1:16" s="63" customFormat="1" ht="12" x14ac:dyDescent="0.2">
      <c r="A3134" s="427" t="s">
        <v>8769</v>
      </c>
      <c r="B3134" s="423"/>
      <c r="C3134" s="423" t="s">
        <v>254</v>
      </c>
      <c r="D3134" s="423" t="s">
        <v>18096</v>
      </c>
      <c r="E3134" s="427"/>
      <c r="F3134" s="427" t="s">
        <v>8768</v>
      </c>
      <c r="G3134" s="423" t="s">
        <v>18097</v>
      </c>
      <c r="H3134" s="467" t="s">
        <v>8559</v>
      </c>
      <c r="I3134" s="427">
        <v>0</v>
      </c>
      <c r="J3134" s="423">
        <v>0</v>
      </c>
      <c r="K3134" s="423">
        <v>0</v>
      </c>
      <c r="L3134" s="447">
        <v>0</v>
      </c>
      <c r="M3134" s="427">
        <v>6</v>
      </c>
      <c r="N3134" s="423">
        <v>8</v>
      </c>
      <c r="O3134" s="423">
        <v>6</v>
      </c>
      <c r="P3134" s="447">
        <v>-0.25</v>
      </c>
    </row>
    <row r="3135" spans="1:16" s="63" customFormat="1" ht="12" x14ac:dyDescent="0.2">
      <c r="A3135" s="427" t="s">
        <v>8767</v>
      </c>
      <c r="B3135" s="423"/>
      <c r="C3135" s="423" t="s">
        <v>254</v>
      </c>
      <c r="D3135" s="423" t="s">
        <v>21484</v>
      </c>
      <c r="E3135" s="427"/>
      <c r="F3135" s="427" t="s">
        <v>8766</v>
      </c>
      <c r="G3135" s="423" t="s">
        <v>18141</v>
      </c>
      <c r="H3135" s="467" t="s">
        <v>8559</v>
      </c>
      <c r="I3135" s="427">
        <v>565</v>
      </c>
      <c r="J3135" s="423">
        <v>592</v>
      </c>
      <c r="K3135" s="423">
        <v>376</v>
      </c>
      <c r="L3135" s="447">
        <v>-4.56081081081081E-2</v>
      </c>
      <c r="M3135" s="427">
        <v>7</v>
      </c>
      <c r="N3135" s="423">
        <v>11</v>
      </c>
      <c r="O3135" s="423">
        <v>5</v>
      </c>
      <c r="P3135" s="447">
        <v>-0.36363636363636398</v>
      </c>
    </row>
    <row r="3136" spans="1:16" s="63" customFormat="1" ht="12" x14ac:dyDescent="0.2">
      <c r="A3136" s="427" t="s">
        <v>8765</v>
      </c>
      <c r="B3136" s="423"/>
      <c r="C3136" s="423" t="s">
        <v>254</v>
      </c>
      <c r="D3136" s="423" t="s">
        <v>17882</v>
      </c>
      <c r="E3136" s="427"/>
      <c r="F3136" s="427" t="s">
        <v>8764</v>
      </c>
      <c r="G3136" s="423" t="s">
        <v>18141</v>
      </c>
      <c r="H3136" s="467" t="s">
        <v>8559</v>
      </c>
      <c r="I3136" s="427">
        <v>0</v>
      </c>
      <c r="J3136" s="423">
        <v>533</v>
      </c>
      <c r="K3136" s="423">
        <v>1586</v>
      </c>
      <c r="L3136" s="447">
        <v>-1</v>
      </c>
      <c r="M3136" s="427">
        <v>11</v>
      </c>
      <c r="N3136" s="423">
        <v>16</v>
      </c>
      <c r="O3136" s="423">
        <v>10</v>
      </c>
      <c r="P3136" s="447">
        <v>-0.3125</v>
      </c>
    </row>
    <row r="3137" spans="1:16" s="63" customFormat="1" ht="12" x14ac:dyDescent="0.2">
      <c r="A3137" s="427" t="s">
        <v>8763</v>
      </c>
      <c r="B3137" s="423"/>
      <c r="C3137" s="423" t="s">
        <v>249</v>
      </c>
      <c r="D3137" s="423" t="s">
        <v>19131</v>
      </c>
      <c r="E3137" s="427"/>
      <c r="F3137" s="427" t="s">
        <v>8761</v>
      </c>
      <c r="G3137" s="423" t="s">
        <v>19186</v>
      </c>
      <c r="H3137" s="467" t="s">
        <v>8559</v>
      </c>
      <c r="I3137" s="427">
        <v>2</v>
      </c>
      <c r="J3137" s="423">
        <v>14</v>
      </c>
      <c r="K3137" s="423">
        <v>1</v>
      </c>
      <c r="L3137" s="447">
        <v>-0.85714285714285698</v>
      </c>
      <c r="M3137" s="427">
        <v>43</v>
      </c>
      <c r="N3137" s="423">
        <v>51</v>
      </c>
      <c r="O3137" s="423">
        <v>37</v>
      </c>
      <c r="P3137" s="447">
        <v>-0.15686274509803899</v>
      </c>
    </row>
    <row r="3138" spans="1:16" s="63" customFormat="1" ht="12" x14ac:dyDescent="0.2">
      <c r="A3138" s="427" t="s">
        <v>8760</v>
      </c>
      <c r="B3138" s="423"/>
      <c r="C3138" s="423" t="s">
        <v>251</v>
      </c>
      <c r="D3138" s="423" t="s">
        <v>17883</v>
      </c>
      <c r="E3138" s="427"/>
      <c r="F3138" s="427" t="s">
        <v>8759</v>
      </c>
      <c r="G3138" s="423" t="s">
        <v>18141</v>
      </c>
      <c r="H3138" s="467" t="s">
        <v>8559</v>
      </c>
      <c r="I3138" s="427">
        <v>52</v>
      </c>
      <c r="J3138" s="423">
        <v>0</v>
      </c>
      <c r="K3138" s="423">
        <v>16</v>
      </c>
      <c r="L3138" s="447">
        <v>0</v>
      </c>
      <c r="M3138" s="427">
        <v>47</v>
      </c>
      <c r="N3138" s="423">
        <v>21</v>
      </c>
      <c r="O3138" s="423">
        <v>21</v>
      </c>
      <c r="P3138" s="447">
        <v>1.2380952380952399</v>
      </c>
    </row>
    <row r="3139" spans="1:16" s="63" customFormat="1" ht="12" x14ac:dyDescent="0.2">
      <c r="A3139" s="427" t="s">
        <v>8758</v>
      </c>
      <c r="B3139" s="423"/>
      <c r="C3139" s="423" t="s">
        <v>254</v>
      </c>
      <c r="D3139" s="423" t="s">
        <v>21485</v>
      </c>
      <c r="E3139" s="427"/>
      <c r="F3139" s="427" t="s">
        <v>8757</v>
      </c>
      <c r="G3139" s="423" t="s">
        <v>21486</v>
      </c>
      <c r="H3139" s="467" t="s">
        <v>8559</v>
      </c>
      <c r="I3139" s="427">
        <v>885</v>
      </c>
      <c r="J3139" s="423">
        <v>790</v>
      </c>
      <c r="K3139" s="423">
        <v>794</v>
      </c>
      <c r="L3139" s="447">
        <v>0.120253164556962</v>
      </c>
      <c r="M3139" s="427">
        <v>522</v>
      </c>
      <c r="N3139" s="423">
        <v>518</v>
      </c>
      <c r="O3139" s="423">
        <v>524</v>
      </c>
      <c r="P3139" s="447">
        <v>7.72200772200771E-3</v>
      </c>
    </row>
    <row r="3140" spans="1:16" s="63" customFormat="1" ht="12" x14ac:dyDescent="0.2">
      <c r="A3140" s="427" t="s">
        <v>8756</v>
      </c>
      <c r="B3140" s="423"/>
      <c r="C3140" s="423" t="s">
        <v>14925</v>
      </c>
      <c r="D3140" s="423" t="s">
        <v>21487</v>
      </c>
      <c r="E3140" s="427"/>
      <c r="F3140" s="427" t="s">
        <v>8755</v>
      </c>
      <c r="G3140" s="423" t="s">
        <v>19497</v>
      </c>
      <c r="H3140" s="467" t="s">
        <v>8559</v>
      </c>
      <c r="I3140" s="427">
        <v>24</v>
      </c>
      <c r="J3140" s="423">
        <v>4</v>
      </c>
      <c r="K3140" s="423">
        <v>2</v>
      </c>
      <c r="L3140" s="447">
        <v>5</v>
      </c>
      <c r="M3140" s="427">
        <v>182</v>
      </c>
      <c r="N3140" s="423">
        <v>178</v>
      </c>
      <c r="O3140" s="423">
        <v>110</v>
      </c>
      <c r="P3140" s="447">
        <v>2.2471910112359599E-2</v>
      </c>
    </row>
    <row r="3141" spans="1:16" s="63" customFormat="1" ht="12" x14ac:dyDescent="0.2">
      <c r="A3141" s="427" t="s">
        <v>8754</v>
      </c>
      <c r="B3141" s="423"/>
      <c r="C3141" s="423" t="s">
        <v>249</v>
      </c>
      <c r="D3141" s="423"/>
      <c r="E3141" s="427"/>
      <c r="F3141" s="427" t="s">
        <v>8753</v>
      </c>
      <c r="G3141" s="423"/>
      <c r="H3141" s="467" t="s">
        <v>8389</v>
      </c>
      <c r="I3141" s="427">
        <v>0</v>
      </c>
      <c r="J3141" s="423">
        <v>0</v>
      </c>
      <c r="K3141" s="423">
        <v>0</v>
      </c>
      <c r="L3141" s="447">
        <v>0</v>
      </c>
      <c r="M3141" s="427">
        <v>0</v>
      </c>
      <c r="N3141" s="423">
        <v>0</v>
      </c>
      <c r="O3141" s="423">
        <v>0</v>
      </c>
      <c r="P3141" s="447">
        <v>0</v>
      </c>
    </row>
    <row r="3142" spans="1:16" s="63" customFormat="1" ht="12" x14ac:dyDescent="0.2">
      <c r="A3142" s="427" t="s">
        <v>8752</v>
      </c>
      <c r="B3142" s="423"/>
      <c r="C3142" s="423" t="s">
        <v>253</v>
      </c>
      <c r="D3142" s="423" t="s">
        <v>17112</v>
      </c>
      <c r="E3142" s="427"/>
      <c r="F3142" s="427" t="s">
        <v>8751</v>
      </c>
      <c r="G3142" s="423" t="s">
        <v>208</v>
      </c>
      <c r="H3142" s="467" t="s">
        <v>8559</v>
      </c>
      <c r="I3142" s="427">
        <v>0</v>
      </c>
      <c r="J3142" s="423">
        <v>0</v>
      </c>
      <c r="K3142" s="423">
        <v>0</v>
      </c>
      <c r="L3142" s="447">
        <v>0</v>
      </c>
      <c r="M3142" s="427">
        <v>34</v>
      </c>
      <c r="N3142" s="423">
        <v>26</v>
      </c>
      <c r="O3142" s="423">
        <v>9</v>
      </c>
      <c r="P3142" s="447">
        <v>0.30769230769230799</v>
      </c>
    </row>
    <row r="3143" spans="1:16" s="63" customFormat="1" ht="12" x14ac:dyDescent="0.2">
      <c r="A3143" s="427" t="s">
        <v>8750</v>
      </c>
      <c r="B3143" s="423"/>
      <c r="C3143" s="423" t="s">
        <v>257</v>
      </c>
      <c r="D3143" s="423" t="s">
        <v>22026</v>
      </c>
      <c r="E3143" s="427"/>
      <c r="F3143" s="427" t="s">
        <v>8749</v>
      </c>
      <c r="G3143" s="423" t="s">
        <v>22027</v>
      </c>
      <c r="H3143" s="467" t="s">
        <v>8559</v>
      </c>
      <c r="I3143" s="427">
        <v>209</v>
      </c>
      <c r="J3143" s="423">
        <v>72</v>
      </c>
      <c r="K3143" s="423">
        <v>220</v>
      </c>
      <c r="L3143" s="447">
        <v>1.9027777777777799</v>
      </c>
      <c r="M3143" s="427">
        <v>86</v>
      </c>
      <c r="N3143" s="423">
        <v>89</v>
      </c>
      <c r="O3143" s="423">
        <v>61</v>
      </c>
      <c r="P3143" s="447">
        <v>-3.3707865168539297E-2</v>
      </c>
    </row>
    <row r="3144" spans="1:16" s="63" customFormat="1" ht="12" x14ac:dyDescent="0.2">
      <c r="A3144" s="427" t="s">
        <v>18098</v>
      </c>
      <c r="B3144" s="423"/>
      <c r="C3144" s="423" t="s">
        <v>14925</v>
      </c>
      <c r="D3144" s="423" t="s">
        <v>17294</v>
      </c>
      <c r="E3144" s="427"/>
      <c r="F3144" s="427" t="s">
        <v>18099</v>
      </c>
      <c r="G3144" s="423" t="s">
        <v>9068</v>
      </c>
      <c r="H3144" s="467" t="s">
        <v>8559</v>
      </c>
      <c r="I3144" s="427">
        <v>454</v>
      </c>
      <c r="J3144" s="423">
        <v>268</v>
      </c>
      <c r="K3144" s="423">
        <v>339</v>
      </c>
      <c r="L3144" s="447">
        <v>0.69402985074626899</v>
      </c>
      <c r="M3144" s="427">
        <v>49</v>
      </c>
      <c r="N3144" s="423">
        <v>35</v>
      </c>
      <c r="O3144" s="423">
        <v>18</v>
      </c>
      <c r="P3144" s="447">
        <v>0.4</v>
      </c>
    </row>
    <row r="3145" spans="1:16" s="63" customFormat="1" ht="12" x14ac:dyDescent="0.2">
      <c r="A3145" s="427" t="s">
        <v>8748</v>
      </c>
      <c r="B3145" s="423"/>
      <c r="C3145" s="423" t="s">
        <v>254</v>
      </c>
      <c r="D3145" s="423"/>
      <c r="E3145" s="427"/>
      <c r="F3145" s="427" t="s">
        <v>8747</v>
      </c>
      <c r="G3145" s="423"/>
      <c r="H3145" s="467" t="s">
        <v>8389</v>
      </c>
      <c r="I3145" s="427">
        <v>0</v>
      </c>
      <c r="J3145" s="423">
        <v>0</v>
      </c>
      <c r="K3145" s="423">
        <v>0</v>
      </c>
      <c r="L3145" s="447">
        <v>0</v>
      </c>
      <c r="M3145" s="427">
        <v>0</v>
      </c>
      <c r="N3145" s="423">
        <v>0</v>
      </c>
      <c r="O3145" s="423">
        <v>0</v>
      </c>
      <c r="P3145" s="447">
        <v>0</v>
      </c>
    </row>
    <row r="3146" spans="1:16" s="63" customFormat="1" ht="12" x14ac:dyDescent="0.2">
      <c r="A3146" s="427" t="s">
        <v>13161</v>
      </c>
      <c r="B3146" s="423"/>
      <c r="C3146" s="423" t="s">
        <v>251</v>
      </c>
      <c r="D3146" s="423" t="s">
        <v>22028</v>
      </c>
      <c r="E3146" s="427"/>
      <c r="F3146" s="427" t="s">
        <v>13160</v>
      </c>
      <c r="G3146" s="423" t="s">
        <v>18197</v>
      </c>
      <c r="H3146" s="467" t="s">
        <v>8559</v>
      </c>
      <c r="I3146" s="427">
        <v>133</v>
      </c>
      <c r="J3146" s="423">
        <v>111</v>
      </c>
      <c r="K3146" s="423">
        <v>52</v>
      </c>
      <c r="L3146" s="447">
        <v>0.19819819819819801</v>
      </c>
      <c r="M3146" s="427">
        <v>63</v>
      </c>
      <c r="N3146" s="423">
        <v>46</v>
      </c>
      <c r="O3146" s="423">
        <v>22</v>
      </c>
      <c r="P3146" s="447">
        <v>0.36956521739130399</v>
      </c>
    </row>
    <row r="3147" spans="1:16" s="63" customFormat="1" ht="12" x14ac:dyDescent="0.2">
      <c r="A3147" s="427" t="s">
        <v>8746</v>
      </c>
      <c r="B3147" s="423"/>
      <c r="C3147" s="423" t="s">
        <v>249</v>
      </c>
      <c r="D3147" s="423" t="s">
        <v>10704</v>
      </c>
      <c r="E3147" s="427"/>
      <c r="F3147" s="427" t="s">
        <v>8745</v>
      </c>
      <c r="G3147" s="423" t="s">
        <v>200</v>
      </c>
      <c r="H3147" s="467" t="s">
        <v>8559</v>
      </c>
      <c r="I3147" s="427">
        <v>60</v>
      </c>
      <c r="J3147" s="423">
        <v>43</v>
      </c>
      <c r="K3147" s="423">
        <v>57</v>
      </c>
      <c r="L3147" s="447">
        <v>0.39534883720930197</v>
      </c>
      <c r="M3147" s="427">
        <v>111</v>
      </c>
      <c r="N3147" s="423">
        <v>118</v>
      </c>
      <c r="O3147" s="423">
        <v>96</v>
      </c>
      <c r="P3147" s="447">
        <v>-5.9322033898305003E-2</v>
      </c>
    </row>
    <row r="3148" spans="1:16" s="63" customFormat="1" ht="12" x14ac:dyDescent="0.2">
      <c r="A3148" s="427" t="s">
        <v>8744</v>
      </c>
      <c r="B3148" s="423"/>
      <c r="C3148" s="423" t="s">
        <v>249</v>
      </c>
      <c r="D3148" s="423" t="s">
        <v>21488</v>
      </c>
      <c r="E3148" s="427"/>
      <c r="F3148" s="427" t="s">
        <v>8743</v>
      </c>
      <c r="G3148" s="423" t="s">
        <v>18151</v>
      </c>
      <c r="H3148" s="467" t="s">
        <v>8559</v>
      </c>
      <c r="I3148" s="427">
        <v>0</v>
      </c>
      <c r="J3148" s="423">
        <v>13</v>
      </c>
      <c r="K3148" s="423">
        <v>0</v>
      </c>
      <c r="L3148" s="447">
        <v>-1</v>
      </c>
      <c r="M3148" s="427">
        <v>4</v>
      </c>
      <c r="N3148" s="423">
        <v>5</v>
      </c>
      <c r="O3148" s="423">
        <v>2</v>
      </c>
      <c r="P3148" s="447">
        <v>-0.2</v>
      </c>
    </row>
    <row r="3149" spans="1:16" s="63" customFormat="1" ht="12" x14ac:dyDescent="0.2">
      <c r="A3149" s="427" t="s">
        <v>8742</v>
      </c>
      <c r="B3149" s="423"/>
      <c r="C3149" s="423" t="s">
        <v>252</v>
      </c>
      <c r="D3149" s="423" t="s">
        <v>21489</v>
      </c>
      <c r="E3149" s="427"/>
      <c r="F3149" s="427" t="s">
        <v>8740</v>
      </c>
      <c r="G3149" s="423" t="s">
        <v>18140</v>
      </c>
      <c r="H3149" s="467" t="s">
        <v>8559</v>
      </c>
      <c r="I3149" s="427">
        <v>964</v>
      </c>
      <c r="J3149" s="423">
        <v>688</v>
      </c>
      <c r="K3149" s="423">
        <v>662</v>
      </c>
      <c r="L3149" s="447">
        <v>0.40116279069767402</v>
      </c>
      <c r="M3149" s="427">
        <v>281</v>
      </c>
      <c r="N3149" s="423">
        <v>220</v>
      </c>
      <c r="O3149" s="423">
        <v>114</v>
      </c>
      <c r="P3149" s="447">
        <v>0.277272727272727</v>
      </c>
    </row>
    <row r="3150" spans="1:16" s="63" customFormat="1" ht="12" x14ac:dyDescent="0.2">
      <c r="A3150" s="427" t="s">
        <v>18100</v>
      </c>
      <c r="B3150" s="423"/>
      <c r="C3150" s="423" t="s">
        <v>250</v>
      </c>
      <c r="D3150" s="423" t="s">
        <v>8788</v>
      </c>
      <c r="E3150" s="427"/>
      <c r="F3150" s="427" t="s">
        <v>18101</v>
      </c>
      <c r="G3150" s="423" t="s">
        <v>223</v>
      </c>
      <c r="H3150" s="467" t="s">
        <v>8559</v>
      </c>
      <c r="I3150" s="427">
        <v>27</v>
      </c>
      <c r="J3150" s="423">
        <v>26</v>
      </c>
      <c r="K3150" s="423">
        <v>17</v>
      </c>
      <c r="L3150" s="447">
        <v>3.8461538461538498E-2</v>
      </c>
      <c r="M3150" s="427">
        <v>5</v>
      </c>
      <c r="N3150" s="423">
        <v>5</v>
      </c>
      <c r="O3150" s="423">
        <v>2</v>
      </c>
      <c r="P3150" s="447">
        <v>0</v>
      </c>
    </row>
    <row r="3151" spans="1:16" s="63" customFormat="1" ht="12" x14ac:dyDescent="0.2">
      <c r="A3151" s="427" t="s">
        <v>8739</v>
      </c>
      <c r="B3151" s="423"/>
      <c r="C3151" s="423" t="s">
        <v>258</v>
      </c>
      <c r="D3151" s="423" t="s">
        <v>8788</v>
      </c>
      <c r="E3151" s="427"/>
      <c r="F3151" s="427" t="s">
        <v>8738</v>
      </c>
      <c r="G3151" s="423" t="s">
        <v>223</v>
      </c>
      <c r="H3151" s="467" t="s">
        <v>8559</v>
      </c>
      <c r="I3151" s="427">
        <v>719</v>
      </c>
      <c r="J3151" s="423">
        <v>941</v>
      </c>
      <c r="K3151" s="423">
        <v>372</v>
      </c>
      <c r="L3151" s="447">
        <v>-0.23591923485653599</v>
      </c>
      <c r="M3151" s="427">
        <v>75</v>
      </c>
      <c r="N3151" s="423">
        <v>105</v>
      </c>
      <c r="O3151" s="423">
        <v>23</v>
      </c>
      <c r="P3151" s="447">
        <v>-0.28571428571428598</v>
      </c>
    </row>
    <row r="3152" spans="1:16" s="63" customFormat="1" ht="12" x14ac:dyDescent="0.2">
      <c r="A3152" s="427" t="s">
        <v>8737</v>
      </c>
      <c r="B3152" s="423"/>
      <c r="C3152" s="423" t="s">
        <v>253</v>
      </c>
      <c r="D3152" s="423"/>
      <c r="E3152" s="427"/>
      <c r="F3152" s="427" t="s">
        <v>8736</v>
      </c>
      <c r="G3152" s="423"/>
      <c r="H3152" s="467" t="s">
        <v>8396</v>
      </c>
      <c r="I3152" s="427">
        <v>0</v>
      </c>
      <c r="J3152" s="423">
        <v>0</v>
      </c>
      <c r="K3152" s="423">
        <v>0</v>
      </c>
      <c r="L3152" s="447">
        <v>0</v>
      </c>
      <c r="M3152" s="427">
        <v>0</v>
      </c>
      <c r="N3152" s="423">
        <v>0</v>
      </c>
      <c r="O3152" s="423">
        <v>0</v>
      </c>
      <c r="P3152" s="447">
        <v>0</v>
      </c>
    </row>
    <row r="3153" spans="1:16" s="63" customFormat="1" ht="12" x14ac:dyDescent="0.2">
      <c r="A3153" s="427" t="s">
        <v>8735</v>
      </c>
      <c r="B3153" s="423"/>
      <c r="C3153" s="423" t="s">
        <v>258</v>
      </c>
      <c r="D3153" s="423" t="s">
        <v>20112</v>
      </c>
      <c r="E3153" s="427"/>
      <c r="F3153" s="427" t="s">
        <v>8734</v>
      </c>
      <c r="G3153" s="423" t="s">
        <v>20113</v>
      </c>
      <c r="H3153" s="467" t="s">
        <v>8559</v>
      </c>
      <c r="I3153" s="427">
        <v>457</v>
      </c>
      <c r="J3153" s="423">
        <v>385</v>
      </c>
      <c r="K3153" s="423">
        <v>183</v>
      </c>
      <c r="L3153" s="447">
        <v>0.18701298701298699</v>
      </c>
      <c r="M3153" s="427">
        <v>114</v>
      </c>
      <c r="N3153" s="423">
        <v>95</v>
      </c>
      <c r="O3153" s="423">
        <v>52</v>
      </c>
      <c r="P3153" s="447">
        <v>0.2</v>
      </c>
    </row>
    <row r="3154" spans="1:16" s="63" customFormat="1" ht="12" x14ac:dyDescent="0.2">
      <c r="A3154" s="427" t="s">
        <v>8733</v>
      </c>
      <c r="B3154" s="423"/>
      <c r="C3154" s="423" t="s">
        <v>250</v>
      </c>
      <c r="D3154" s="423" t="s">
        <v>17151</v>
      </c>
      <c r="E3154" s="427"/>
      <c r="F3154" s="427" t="s">
        <v>8732</v>
      </c>
      <c r="G3154" s="423" t="s">
        <v>17152</v>
      </c>
      <c r="H3154" s="467" t="s">
        <v>8559</v>
      </c>
      <c r="I3154" s="427">
        <v>162</v>
      </c>
      <c r="J3154" s="423">
        <v>134</v>
      </c>
      <c r="K3154" s="423">
        <v>104</v>
      </c>
      <c r="L3154" s="447">
        <v>0.20895522388059701</v>
      </c>
      <c r="M3154" s="427">
        <v>124</v>
      </c>
      <c r="N3154" s="423">
        <v>125</v>
      </c>
      <c r="O3154" s="423">
        <v>114</v>
      </c>
      <c r="P3154" s="447">
        <v>-8.0000000000000106E-3</v>
      </c>
    </row>
    <row r="3155" spans="1:16" s="63" customFormat="1" ht="12" x14ac:dyDescent="0.2">
      <c r="A3155" s="427" t="s">
        <v>8731</v>
      </c>
      <c r="B3155" s="423"/>
      <c r="C3155" s="423" t="s">
        <v>250</v>
      </c>
      <c r="D3155" s="423" t="s">
        <v>20114</v>
      </c>
      <c r="E3155" s="427"/>
      <c r="F3155" s="427" t="s">
        <v>8730</v>
      </c>
      <c r="G3155" s="423" t="s">
        <v>17160</v>
      </c>
      <c r="H3155" s="467" t="s">
        <v>8559</v>
      </c>
      <c r="I3155" s="427">
        <v>0</v>
      </c>
      <c r="J3155" s="423">
        <v>3</v>
      </c>
      <c r="K3155" s="423">
        <v>1</v>
      </c>
      <c r="L3155" s="447">
        <v>-1</v>
      </c>
      <c r="M3155" s="427">
        <v>9</v>
      </c>
      <c r="N3155" s="423">
        <v>10</v>
      </c>
      <c r="O3155" s="423">
        <v>7</v>
      </c>
      <c r="P3155" s="447">
        <v>-0.1</v>
      </c>
    </row>
    <row r="3156" spans="1:16" s="63" customFormat="1" ht="12" x14ac:dyDescent="0.2">
      <c r="A3156" s="427" t="s">
        <v>8729</v>
      </c>
      <c r="B3156" s="423"/>
      <c r="C3156" s="423" t="s">
        <v>253</v>
      </c>
      <c r="D3156" s="423" t="s">
        <v>19132</v>
      </c>
      <c r="E3156" s="427"/>
      <c r="F3156" s="427" t="s">
        <v>8728</v>
      </c>
      <c r="G3156" s="423" t="s">
        <v>19730</v>
      </c>
      <c r="H3156" s="467" t="s">
        <v>8559</v>
      </c>
      <c r="I3156" s="427">
        <v>1731</v>
      </c>
      <c r="J3156" s="423">
        <v>1815</v>
      </c>
      <c r="K3156" s="423">
        <v>934</v>
      </c>
      <c r="L3156" s="447">
        <v>-4.6280991735537201E-2</v>
      </c>
      <c r="M3156" s="427">
        <v>271</v>
      </c>
      <c r="N3156" s="423">
        <v>212</v>
      </c>
      <c r="O3156" s="423">
        <v>173</v>
      </c>
      <c r="P3156" s="447">
        <v>0.27830188679245299</v>
      </c>
    </row>
    <row r="3157" spans="1:16" s="63" customFormat="1" ht="12" x14ac:dyDescent="0.2">
      <c r="A3157" s="427" t="s">
        <v>14046</v>
      </c>
      <c r="B3157" s="423"/>
      <c r="C3157" s="423" t="s">
        <v>253</v>
      </c>
      <c r="D3157" s="423" t="s">
        <v>19133</v>
      </c>
      <c r="E3157" s="427"/>
      <c r="F3157" s="427" t="s">
        <v>14045</v>
      </c>
      <c r="G3157" s="423" t="s">
        <v>19248</v>
      </c>
      <c r="H3157" s="467" t="s">
        <v>8559</v>
      </c>
      <c r="I3157" s="427">
        <v>639</v>
      </c>
      <c r="J3157" s="423">
        <v>466</v>
      </c>
      <c r="K3157" s="423">
        <v>522</v>
      </c>
      <c r="L3157" s="447">
        <v>0.371244635193133</v>
      </c>
      <c r="M3157" s="427">
        <v>635</v>
      </c>
      <c r="N3157" s="423">
        <v>467</v>
      </c>
      <c r="O3157" s="423">
        <v>399</v>
      </c>
      <c r="P3157" s="447">
        <v>0.359743040685225</v>
      </c>
    </row>
    <row r="3158" spans="1:16" s="63" customFormat="1" ht="12" x14ac:dyDescent="0.2">
      <c r="A3158" s="427" t="s">
        <v>8727</v>
      </c>
      <c r="B3158" s="423"/>
      <c r="C3158" s="423" t="s">
        <v>372</v>
      </c>
      <c r="D3158" s="423" t="s">
        <v>22029</v>
      </c>
      <c r="E3158" s="427"/>
      <c r="F3158" s="427" t="s">
        <v>8726</v>
      </c>
      <c r="G3158" s="423" t="s">
        <v>20735</v>
      </c>
      <c r="H3158" s="467" t="s">
        <v>8559</v>
      </c>
      <c r="I3158" s="427">
        <v>257</v>
      </c>
      <c r="J3158" s="423">
        <v>244</v>
      </c>
      <c r="K3158" s="423">
        <v>242</v>
      </c>
      <c r="L3158" s="447">
        <v>5.3278688524590202E-2</v>
      </c>
      <c r="M3158" s="427">
        <v>53</v>
      </c>
      <c r="N3158" s="423">
        <v>37</v>
      </c>
      <c r="O3158" s="423">
        <v>20</v>
      </c>
      <c r="P3158" s="447">
        <v>0.43243243243243201</v>
      </c>
    </row>
    <row r="3159" spans="1:16" s="63" customFormat="1" ht="12" x14ac:dyDescent="0.2">
      <c r="A3159" s="427" t="s">
        <v>8725</v>
      </c>
      <c r="B3159" s="423"/>
      <c r="C3159" s="423" t="s">
        <v>487</v>
      </c>
      <c r="D3159" s="423" t="s">
        <v>18433</v>
      </c>
      <c r="E3159" s="427"/>
      <c r="F3159" s="427" t="s">
        <v>8724</v>
      </c>
      <c r="G3159" s="423" t="s">
        <v>201</v>
      </c>
      <c r="H3159" s="467" t="s">
        <v>8559</v>
      </c>
      <c r="I3159" s="427">
        <v>0</v>
      </c>
      <c r="J3159" s="423">
        <v>0</v>
      </c>
      <c r="K3159" s="423">
        <v>0</v>
      </c>
      <c r="L3159" s="447">
        <v>0</v>
      </c>
      <c r="M3159" s="427">
        <v>6</v>
      </c>
      <c r="N3159" s="423">
        <v>9</v>
      </c>
      <c r="O3159" s="423">
        <v>29</v>
      </c>
      <c r="P3159" s="447">
        <v>-0.33333333333333298</v>
      </c>
    </row>
    <row r="3160" spans="1:16" s="63" customFormat="1" ht="12" x14ac:dyDescent="0.2">
      <c r="A3160" s="427" t="s">
        <v>8723</v>
      </c>
      <c r="B3160" s="423"/>
      <c r="C3160" s="423" t="s">
        <v>487</v>
      </c>
      <c r="D3160" s="423"/>
      <c r="E3160" s="427"/>
      <c r="F3160" s="427" t="s">
        <v>8722</v>
      </c>
      <c r="G3160" s="423"/>
      <c r="H3160" s="467" t="s">
        <v>8389</v>
      </c>
      <c r="I3160" s="427">
        <v>0</v>
      </c>
      <c r="J3160" s="423">
        <v>0</v>
      </c>
      <c r="K3160" s="423">
        <v>0</v>
      </c>
      <c r="L3160" s="447">
        <v>0</v>
      </c>
      <c r="M3160" s="427">
        <v>0</v>
      </c>
      <c r="N3160" s="423">
        <v>0</v>
      </c>
      <c r="O3160" s="423">
        <v>0</v>
      </c>
      <c r="P3160" s="447">
        <v>0</v>
      </c>
    </row>
    <row r="3161" spans="1:16" s="63" customFormat="1" ht="12" x14ac:dyDescent="0.2">
      <c r="A3161" s="427" t="s">
        <v>8721</v>
      </c>
      <c r="B3161" s="423"/>
      <c r="C3161" s="423" t="s">
        <v>487</v>
      </c>
      <c r="D3161" s="423"/>
      <c r="E3161" s="427"/>
      <c r="F3161" s="427" t="s">
        <v>8720</v>
      </c>
      <c r="G3161" s="423"/>
      <c r="H3161" s="467" t="s">
        <v>8396</v>
      </c>
      <c r="I3161" s="427">
        <v>0</v>
      </c>
      <c r="J3161" s="423">
        <v>0</v>
      </c>
      <c r="K3161" s="423">
        <v>0</v>
      </c>
      <c r="L3161" s="447">
        <v>0</v>
      </c>
      <c r="M3161" s="427">
        <v>0</v>
      </c>
      <c r="N3161" s="423">
        <v>0</v>
      </c>
      <c r="O3161" s="423">
        <v>0</v>
      </c>
      <c r="P3161" s="447">
        <v>0</v>
      </c>
    </row>
    <row r="3162" spans="1:16" s="63" customFormat="1" ht="12" x14ac:dyDescent="0.2">
      <c r="A3162" s="427" t="s">
        <v>8719</v>
      </c>
      <c r="B3162" s="423"/>
      <c r="C3162" s="423" t="s">
        <v>254</v>
      </c>
      <c r="D3162" s="423"/>
      <c r="E3162" s="427"/>
      <c r="F3162" s="427" t="s">
        <v>8718</v>
      </c>
      <c r="G3162" s="423"/>
      <c r="H3162" s="467" t="s">
        <v>8389</v>
      </c>
      <c r="I3162" s="427">
        <v>0</v>
      </c>
      <c r="J3162" s="423">
        <v>0</v>
      </c>
      <c r="K3162" s="423">
        <v>0</v>
      </c>
      <c r="L3162" s="447">
        <v>0</v>
      </c>
      <c r="M3162" s="427">
        <v>0</v>
      </c>
      <c r="N3162" s="423">
        <v>0</v>
      </c>
      <c r="O3162" s="423">
        <v>0</v>
      </c>
      <c r="P3162" s="447">
        <v>0</v>
      </c>
    </row>
    <row r="3163" spans="1:16" s="63" customFormat="1" ht="12" x14ac:dyDescent="0.2">
      <c r="A3163" s="427" t="s">
        <v>8717</v>
      </c>
      <c r="B3163" s="423"/>
      <c r="C3163" s="423" t="s">
        <v>254</v>
      </c>
      <c r="D3163" s="423"/>
      <c r="E3163" s="427"/>
      <c r="F3163" s="427" t="s">
        <v>8716</v>
      </c>
      <c r="G3163" s="423"/>
      <c r="H3163" s="467" t="s">
        <v>8389</v>
      </c>
      <c r="I3163" s="427">
        <v>0</v>
      </c>
      <c r="J3163" s="423">
        <v>0</v>
      </c>
      <c r="K3163" s="423">
        <v>0</v>
      </c>
      <c r="L3163" s="447">
        <v>0</v>
      </c>
      <c r="M3163" s="427">
        <v>0</v>
      </c>
      <c r="N3163" s="423">
        <v>0</v>
      </c>
      <c r="O3163" s="423">
        <v>0</v>
      </c>
      <c r="P3163" s="447">
        <v>0</v>
      </c>
    </row>
    <row r="3164" spans="1:16" s="63" customFormat="1" ht="12" x14ac:dyDescent="0.2">
      <c r="A3164" s="427" t="s">
        <v>8715</v>
      </c>
      <c r="B3164" s="423"/>
      <c r="C3164" s="423" t="s">
        <v>254</v>
      </c>
      <c r="D3164" s="423"/>
      <c r="E3164" s="427"/>
      <c r="F3164" s="427" t="s">
        <v>8714</v>
      </c>
      <c r="G3164" s="423"/>
      <c r="H3164" s="467" t="s">
        <v>8389</v>
      </c>
      <c r="I3164" s="427">
        <v>0</v>
      </c>
      <c r="J3164" s="423">
        <v>0</v>
      </c>
      <c r="K3164" s="423">
        <v>0</v>
      </c>
      <c r="L3164" s="447">
        <v>0</v>
      </c>
      <c r="M3164" s="427">
        <v>0</v>
      </c>
      <c r="N3164" s="423">
        <v>0</v>
      </c>
      <c r="O3164" s="423">
        <v>0</v>
      </c>
      <c r="P3164" s="447">
        <v>0</v>
      </c>
    </row>
    <row r="3165" spans="1:16" s="63" customFormat="1" ht="12" x14ac:dyDescent="0.2">
      <c r="A3165" s="427" t="s">
        <v>8713</v>
      </c>
      <c r="B3165" s="423"/>
      <c r="C3165" s="423" t="s">
        <v>254</v>
      </c>
      <c r="D3165" s="423"/>
      <c r="E3165" s="427"/>
      <c r="F3165" s="427" t="s">
        <v>8712</v>
      </c>
      <c r="G3165" s="423"/>
      <c r="H3165" s="467" t="s">
        <v>8389</v>
      </c>
      <c r="I3165" s="427">
        <v>0</v>
      </c>
      <c r="J3165" s="423">
        <v>0</v>
      </c>
      <c r="K3165" s="423">
        <v>0</v>
      </c>
      <c r="L3165" s="447">
        <v>0</v>
      </c>
      <c r="M3165" s="427">
        <v>0</v>
      </c>
      <c r="N3165" s="423">
        <v>0</v>
      </c>
      <c r="O3165" s="423">
        <v>0</v>
      </c>
      <c r="P3165" s="447">
        <v>0</v>
      </c>
    </row>
    <row r="3166" spans="1:16" s="63" customFormat="1" ht="12" x14ac:dyDescent="0.2">
      <c r="A3166" s="427" t="s">
        <v>8711</v>
      </c>
      <c r="B3166" s="423"/>
      <c r="C3166" s="423" t="s">
        <v>254</v>
      </c>
      <c r="D3166" s="423"/>
      <c r="E3166" s="427"/>
      <c r="F3166" s="427" t="s">
        <v>8710</v>
      </c>
      <c r="G3166" s="423"/>
      <c r="H3166" s="467" t="s">
        <v>8389</v>
      </c>
      <c r="I3166" s="427">
        <v>0</v>
      </c>
      <c r="J3166" s="423">
        <v>0</v>
      </c>
      <c r="K3166" s="423">
        <v>0</v>
      </c>
      <c r="L3166" s="447">
        <v>0</v>
      </c>
      <c r="M3166" s="427">
        <v>0</v>
      </c>
      <c r="N3166" s="423">
        <v>0</v>
      </c>
      <c r="O3166" s="423">
        <v>0</v>
      </c>
      <c r="P3166" s="447">
        <v>0</v>
      </c>
    </row>
    <row r="3167" spans="1:16" s="63" customFormat="1" ht="12" x14ac:dyDescent="0.2">
      <c r="A3167" s="427" t="s">
        <v>8709</v>
      </c>
      <c r="B3167" s="423"/>
      <c r="C3167" s="423" t="s">
        <v>254</v>
      </c>
      <c r="D3167" s="423"/>
      <c r="E3167" s="427"/>
      <c r="F3167" s="427" t="s">
        <v>8708</v>
      </c>
      <c r="G3167" s="423"/>
      <c r="H3167" s="467" t="s">
        <v>8389</v>
      </c>
      <c r="I3167" s="427">
        <v>0</v>
      </c>
      <c r="J3167" s="423">
        <v>0</v>
      </c>
      <c r="K3167" s="423">
        <v>0</v>
      </c>
      <c r="L3167" s="447">
        <v>0</v>
      </c>
      <c r="M3167" s="427">
        <v>0</v>
      </c>
      <c r="N3167" s="423">
        <v>0</v>
      </c>
      <c r="O3167" s="423">
        <v>0</v>
      </c>
      <c r="P3167" s="447">
        <v>0</v>
      </c>
    </row>
    <row r="3168" spans="1:16" s="63" customFormat="1" ht="12" x14ac:dyDescent="0.2">
      <c r="A3168" s="427" t="s">
        <v>8707</v>
      </c>
      <c r="B3168" s="423"/>
      <c r="C3168" s="423" t="s">
        <v>487</v>
      </c>
      <c r="D3168" s="423"/>
      <c r="E3168" s="427"/>
      <c r="F3168" s="427" t="s">
        <v>8706</v>
      </c>
      <c r="G3168" s="423"/>
      <c r="H3168" s="467" t="s">
        <v>8396</v>
      </c>
      <c r="I3168" s="427">
        <v>0</v>
      </c>
      <c r="J3168" s="423">
        <v>0</v>
      </c>
      <c r="K3168" s="423">
        <v>0</v>
      </c>
      <c r="L3168" s="447">
        <v>0</v>
      </c>
      <c r="M3168" s="427">
        <v>0</v>
      </c>
      <c r="N3168" s="423">
        <v>0</v>
      </c>
      <c r="O3168" s="423">
        <v>0</v>
      </c>
      <c r="P3168" s="447">
        <v>0</v>
      </c>
    </row>
    <row r="3169" spans="1:16" s="63" customFormat="1" ht="12" x14ac:dyDescent="0.2">
      <c r="A3169" s="427" t="s">
        <v>8705</v>
      </c>
      <c r="B3169" s="423"/>
      <c r="C3169" s="423" t="s">
        <v>487</v>
      </c>
      <c r="D3169" s="423"/>
      <c r="E3169" s="427"/>
      <c r="F3169" s="427" t="s">
        <v>8704</v>
      </c>
      <c r="G3169" s="423"/>
      <c r="H3169" s="467" t="s">
        <v>8389</v>
      </c>
      <c r="I3169" s="427">
        <v>0</v>
      </c>
      <c r="J3169" s="423">
        <v>0</v>
      </c>
      <c r="K3169" s="423">
        <v>0</v>
      </c>
      <c r="L3169" s="447">
        <v>0</v>
      </c>
      <c r="M3169" s="427">
        <v>0</v>
      </c>
      <c r="N3169" s="423">
        <v>0</v>
      </c>
      <c r="O3169" s="423">
        <v>0</v>
      </c>
      <c r="P3169" s="447">
        <v>0</v>
      </c>
    </row>
    <row r="3170" spans="1:16" s="63" customFormat="1" ht="12" x14ac:dyDescent="0.2">
      <c r="A3170" s="427" t="s">
        <v>8703</v>
      </c>
      <c r="B3170" s="423"/>
      <c r="C3170" s="423" t="s">
        <v>487</v>
      </c>
      <c r="D3170" s="423"/>
      <c r="E3170" s="427"/>
      <c r="F3170" s="427" t="s">
        <v>8702</v>
      </c>
      <c r="G3170" s="423"/>
      <c r="H3170" s="467" t="s">
        <v>8396</v>
      </c>
      <c r="I3170" s="427">
        <v>0</v>
      </c>
      <c r="J3170" s="423">
        <v>0</v>
      </c>
      <c r="K3170" s="423">
        <v>0</v>
      </c>
      <c r="L3170" s="447">
        <v>0</v>
      </c>
      <c r="M3170" s="427">
        <v>0</v>
      </c>
      <c r="N3170" s="423">
        <v>0</v>
      </c>
      <c r="O3170" s="423">
        <v>0</v>
      </c>
      <c r="P3170" s="447">
        <v>0</v>
      </c>
    </row>
    <row r="3171" spans="1:16" s="63" customFormat="1" ht="12" x14ac:dyDescent="0.2">
      <c r="A3171" s="427" t="s">
        <v>8701</v>
      </c>
      <c r="B3171" s="423"/>
      <c r="C3171" s="423" t="s">
        <v>487</v>
      </c>
      <c r="D3171" s="423"/>
      <c r="E3171" s="427"/>
      <c r="F3171" s="427" t="s">
        <v>8700</v>
      </c>
      <c r="G3171" s="423"/>
      <c r="H3171" s="467" t="s">
        <v>8389</v>
      </c>
      <c r="I3171" s="427">
        <v>0</v>
      </c>
      <c r="J3171" s="423">
        <v>0</v>
      </c>
      <c r="K3171" s="423">
        <v>0</v>
      </c>
      <c r="L3171" s="447">
        <v>0</v>
      </c>
      <c r="M3171" s="427">
        <v>0</v>
      </c>
      <c r="N3171" s="423">
        <v>0</v>
      </c>
      <c r="O3171" s="423">
        <v>0</v>
      </c>
      <c r="P3171" s="447">
        <v>0</v>
      </c>
    </row>
    <row r="3172" spans="1:16" s="63" customFormat="1" ht="12" x14ac:dyDescent="0.2">
      <c r="A3172" s="427" t="s">
        <v>8699</v>
      </c>
      <c r="B3172" s="423"/>
      <c r="C3172" s="423" t="s">
        <v>487</v>
      </c>
      <c r="D3172" s="423"/>
      <c r="E3172" s="427"/>
      <c r="F3172" s="427" t="s">
        <v>8698</v>
      </c>
      <c r="G3172" s="423"/>
      <c r="H3172" s="467" t="s">
        <v>8396</v>
      </c>
      <c r="I3172" s="427">
        <v>0</v>
      </c>
      <c r="J3172" s="423">
        <v>0</v>
      </c>
      <c r="K3172" s="423">
        <v>0</v>
      </c>
      <c r="L3172" s="447">
        <v>0</v>
      </c>
      <c r="M3172" s="427">
        <v>0</v>
      </c>
      <c r="N3172" s="423">
        <v>0</v>
      </c>
      <c r="O3172" s="423">
        <v>0</v>
      </c>
      <c r="P3172" s="447">
        <v>0</v>
      </c>
    </row>
    <row r="3173" spans="1:16" s="63" customFormat="1" ht="12" x14ac:dyDescent="0.2">
      <c r="A3173" s="427" t="s">
        <v>8697</v>
      </c>
      <c r="B3173" s="423"/>
      <c r="C3173" s="423" t="s">
        <v>487</v>
      </c>
      <c r="D3173" s="423"/>
      <c r="E3173" s="427"/>
      <c r="F3173" s="427" t="s">
        <v>8696</v>
      </c>
      <c r="G3173" s="423"/>
      <c r="H3173" s="467" t="s">
        <v>8559</v>
      </c>
      <c r="I3173" s="427">
        <v>0</v>
      </c>
      <c r="J3173" s="423">
        <v>0</v>
      </c>
      <c r="K3173" s="423">
        <v>0</v>
      </c>
      <c r="L3173" s="447">
        <v>0</v>
      </c>
      <c r="M3173" s="427">
        <v>0</v>
      </c>
      <c r="N3173" s="423">
        <v>0</v>
      </c>
      <c r="O3173" s="423">
        <v>0</v>
      </c>
      <c r="P3173" s="447">
        <v>0</v>
      </c>
    </row>
    <row r="3174" spans="1:16" s="63" customFormat="1" ht="12" x14ac:dyDescent="0.2">
      <c r="A3174" s="427" t="s">
        <v>8695</v>
      </c>
      <c r="B3174" s="423"/>
      <c r="C3174" s="423" t="s">
        <v>487</v>
      </c>
      <c r="D3174" s="423"/>
      <c r="E3174" s="427"/>
      <c r="F3174" s="427" t="s">
        <v>8693</v>
      </c>
      <c r="G3174" s="423"/>
      <c r="H3174" s="467" t="s">
        <v>8396</v>
      </c>
      <c r="I3174" s="427">
        <v>0</v>
      </c>
      <c r="J3174" s="423">
        <v>0</v>
      </c>
      <c r="K3174" s="423">
        <v>0</v>
      </c>
      <c r="L3174" s="447">
        <v>0</v>
      </c>
      <c r="M3174" s="427">
        <v>0</v>
      </c>
      <c r="N3174" s="423">
        <v>0</v>
      </c>
      <c r="O3174" s="423">
        <v>0</v>
      </c>
      <c r="P3174" s="447">
        <v>0</v>
      </c>
    </row>
    <row r="3175" spans="1:16" s="63" customFormat="1" ht="12" x14ac:dyDescent="0.2">
      <c r="A3175" s="427" t="s">
        <v>8692</v>
      </c>
      <c r="B3175" s="423"/>
      <c r="C3175" s="423" t="s">
        <v>487</v>
      </c>
      <c r="D3175" s="423" t="s">
        <v>8659</v>
      </c>
      <c r="E3175" s="427"/>
      <c r="F3175" s="427" t="s">
        <v>8691</v>
      </c>
      <c r="G3175" s="423" t="s">
        <v>200</v>
      </c>
      <c r="H3175" s="467" t="s">
        <v>8559</v>
      </c>
      <c r="I3175" s="427">
        <v>4</v>
      </c>
      <c r="J3175" s="423">
        <v>1</v>
      </c>
      <c r="K3175" s="423">
        <v>0</v>
      </c>
      <c r="L3175" s="447">
        <v>3</v>
      </c>
      <c r="M3175" s="427">
        <v>4</v>
      </c>
      <c r="N3175" s="423">
        <v>4</v>
      </c>
      <c r="O3175" s="423">
        <v>0</v>
      </c>
      <c r="P3175" s="447">
        <v>0</v>
      </c>
    </row>
    <row r="3176" spans="1:16" s="63" customFormat="1" ht="12" x14ac:dyDescent="0.2">
      <c r="A3176" s="427" t="s">
        <v>8690</v>
      </c>
      <c r="B3176" s="423"/>
      <c r="C3176" s="423" t="s">
        <v>254</v>
      </c>
      <c r="D3176" s="423"/>
      <c r="E3176" s="427"/>
      <c r="F3176" s="427" t="s">
        <v>8689</v>
      </c>
      <c r="G3176" s="423"/>
      <c r="H3176" s="467" t="s">
        <v>8389</v>
      </c>
      <c r="I3176" s="427">
        <v>0</v>
      </c>
      <c r="J3176" s="423">
        <v>0</v>
      </c>
      <c r="K3176" s="423">
        <v>0</v>
      </c>
      <c r="L3176" s="447">
        <v>0</v>
      </c>
      <c r="M3176" s="427">
        <v>0</v>
      </c>
      <c r="N3176" s="423">
        <v>0</v>
      </c>
      <c r="O3176" s="423">
        <v>0</v>
      </c>
      <c r="P3176" s="447">
        <v>0</v>
      </c>
    </row>
    <row r="3177" spans="1:16" s="63" customFormat="1" ht="12" x14ac:dyDescent="0.2">
      <c r="A3177" s="427" t="s">
        <v>8688</v>
      </c>
      <c r="B3177" s="423"/>
      <c r="C3177" s="423" t="s">
        <v>254</v>
      </c>
      <c r="D3177" s="423"/>
      <c r="E3177" s="427"/>
      <c r="F3177" s="427" t="s">
        <v>8687</v>
      </c>
      <c r="G3177" s="423"/>
      <c r="H3177" s="467" t="s">
        <v>8389</v>
      </c>
      <c r="I3177" s="427">
        <v>0</v>
      </c>
      <c r="J3177" s="423">
        <v>0</v>
      </c>
      <c r="K3177" s="423">
        <v>0</v>
      </c>
      <c r="L3177" s="447">
        <v>0</v>
      </c>
      <c r="M3177" s="427">
        <v>0</v>
      </c>
      <c r="N3177" s="423">
        <v>0</v>
      </c>
      <c r="O3177" s="423">
        <v>0</v>
      </c>
      <c r="P3177" s="447">
        <v>0</v>
      </c>
    </row>
    <row r="3178" spans="1:16" s="63" customFormat="1" ht="12" x14ac:dyDescent="0.2">
      <c r="A3178" s="427" t="s">
        <v>8686</v>
      </c>
      <c r="B3178" s="423"/>
      <c r="C3178" s="423" t="s">
        <v>487</v>
      </c>
      <c r="D3178" s="423"/>
      <c r="E3178" s="427"/>
      <c r="F3178" s="427" t="s">
        <v>8685</v>
      </c>
      <c r="G3178" s="423"/>
      <c r="H3178" s="467" t="s">
        <v>8396</v>
      </c>
      <c r="I3178" s="427">
        <v>0</v>
      </c>
      <c r="J3178" s="423">
        <v>0</v>
      </c>
      <c r="K3178" s="423">
        <v>0</v>
      </c>
      <c r="L3178" s="447">
        <v>0</v>
      </c>
      <c r="M3178" s="427">
        <v>0</v>
      </c>
      <c r="N3178" s="423">
        <v>0</v>
      </c>
      <c r="O3178" s="423">
        <v>0</v>
      </c>
      <c r="P3178" s="447">
        <v>0</v>
      </c>
    </row>
    <row r="3179" spans="1:16" s="63" customFormat="1" ht="12" x14ac:dyDescent="0.2">
      <c r="A3179" s="427" t="s">
        <v>8684</v>
      </c>
      <c r="B3179" s="423"/>
      <c r="C3179" s="423" t="s">
        <v>258</v>
      </c>
      <c r="D3179" s="423" t="s">
        <v>17071</v>
      </c>
      <c r="E3179" s="427"/>
      <c r="F3179" s="427" t="s">
        <v>8683</v>
      </c>
      <c r="G3179" s="423" t="s">
        <v>18167</v>
      </c>
      <c r="H3179" s="467" t="s">
        <v>8559</v>
      </c>
      <c r="I3179" s="427">
        <v>347</v>
      </c>
      <c r="J3179" s="423">
        <v>279</v>
      </c>
      <c r="K3179" s="423">
        <v>239</v>
      </c>
      <c r="L3179" s="447">
        <v>0.24372759856630799</v>
      </c>
      <c r="M3179" s="427">
        <v>65</v>
      </c>
      <c r="N3179" s="423">
        <v>79</v>
      </c>
      <c r="O3179" s="423">
        <v>40</v>
      </c>
      <c r="P3179" s="447">
        <v>-0.177215189873418</v>
      </c>
    </row>
    <row r="3180" spans="1:16" s="63" customFormat="1" ht="12" x14ac:dyDescent="0.2">
      <c r="A3180" s="427" t="s">
        <v>8682</v>
      </c>
      <c r="B3180" s="423"/>
      <c r="C3180" s="423" t="s">
        <v>258</v>
      </c>
      <c r="D3180" s="423"/>
      <c r="E3180" s="427"/>
      <c r="F3180" s="427" t="s">
        <v>8681</v>
      </c>
      <c r="G3180" s="423"/>
      <c r="H3180" s="467" t="s">
        <v>8396</v>
      </c>
      <c r="I3180" s="427">
        <v>0</v>
      </c>
      <c r="J3180" s="423">
        <v>0</v>
      </c>
      <c r="K3180" s="423">
        <v>0</v>
      </c>
      <c r="L3180" s="447">
        <v>0</v>
      </c>
      <c r="M3180" s="427">
        <v>0</v>
      </c>
      <c r="N3180" s="423">
        <v>0</v>
      </c>
      <c r="O3180" s="423">
        <v>0</v>
      </c>
      <c r="P3180" s="447">
        <v>0</v>
      </c>
    </row>
    <row r="3181" spans="1:16" s="63" customFormat="1" ht="12" x14ac:dyDescent="0.2">
      <c r="A3181" s="427" t="s">
        <v>8680</v>
      </c>
      <c r="B3181" s="423"/>
      <c r="C3181" s="423" t="s">
        <v>258</v>
      </c>
      <c r="D3181" s="423" t="s">
        <v>8612</v>
      </c>
      <c r="E3181" s="427"/>
      <c r="F3181" s="427" t="s">
        <v>8678</v>
      </c>
      <c r="G3181" s="423" t="s">
        <v>18166</v>
      </c>
      <c r="H3181" s="467" t="s">
        <v>8559</v>
      </c>
      <c r="I3181" s="427">
        <v>0</v>
      </c>
      <c r="J3181" s="423">
        <v>0</v>
      </c>
      <c r="K3181" s="423">
        <v>1</v>
      </c>
      <c r="L3181" s="447">
        <v>0</v>
      </c>
      <c r="M3181" s="427">
        <v>4</v>
      </c>
      <c r="N3181" s="423">
        <v>8</v>
      </c>
      <c r="O3181" s="423">
        <v>2</v>
      </c>
      <c r="P3181" s="447">
        <v>-0.5</v>
      </c>
    </row>
    <row r="3182" spans="1:16" s="63" customFormat="1" ht="12" x14ac:dyDescent="0.2">
      <c r="A3182" s="427" t="s">
        <v>8677</v>
      </c>
      <c r="B3182" s="423"/>
      <c r="C3182" s="423" t="s">
        <v>258</v>
      </c>
      <c r="D3182" s="423" t="s">
        <v>8676</v>
      </c>
      <c r="E3182" s="427"/>
      <c r="F3182" s="427" t="s">
        <v>8675</v>
      </c>
      <c r="G3182" s="423" t="s">
        <v>18250</v>
      </c>
      <c r="H3182" s="467" t="s">
        <v>8559</v>
      </c>
      <c r="I3182" s="427">
        <v>12</v>
      </c>
      <c r="J3182" s="423">
        <v>9</v>
      </c>
      <c r="K3182" s="423">
        <v>0</v>
      </c>
      <c r="L3182" s="447">
        <v>0.33333333333333298</v>
      </c>
      <c r="M3182" s="427">
        <v>25</v>
      </c>
      <c r="N3182" s="423">
        <v>40</v>
      </c>
      <c r="O3182" s="423">
        <v>16</v>
      </c>
      <c r="P3182" s="447">
        <v>-0.375</v>
      </c>
    </row>
    <row r="3183" spans="1:16" s="63" customFormat="1" ht="12" x14ac:dyDescent="0.2">
      <c r="A3183" s="427" t="s">
        <v>8674</v>
      </c>
      <c r="B3183" s="423"/>
      <c r="C3183" s="423" t="s">
        <v>14925</v>
      </c>
      <c r="D3183" s="423" t="s">
        <v>17069</v>
      </c>
      <c r="E3183" s="427"/>
      <c r="F3183" s="427" t="s">
        <v>8673</v>
      </c>
      <c r="G3183" s="423" t="s">
        <v>17070</v>
      </c>
      <c r="H3183" s="467" t="s">
        <v>8559</v>
      </c>
      <c r="I3183" s="427">
        <v>0</v>
      </c>
      <c r="J3183" s="423">
        <v>0</v>
      </c>
      <c r="K3183" s="423">
        <v>0</v>
      </c>
      <c r="L3183" s="447">
        <v>0</v>
      </c>
      <c r="M3183" s="427">
        <v>78</v>
      </c>
      <c r="N3183" s="423">
        <v>45</v>
      </c>
      <c r="O3183" s="423">
        <v>24</v>
      </c>
      <c r="P3183" s="447">
        <v>0.73333333333333295</v>
      </c>
    </row>
    <row r="3184" spans="1:16" s="63" customFormat="1" ht="12" x14ac:dyDescent="0.2">
      <c r="A3184" s="427" t="s">
        <v>8672</v>
      </c>
      <c r="B3184" s="423"/>
      <c r="C3184" s="423" t="s">
        <v>250</v>
      </c>
      <c r="D3184" s="423" t="s">
        <v>21490</v>
      </c>
      <c r="E3184" s="427"/>
      <c r="F3184" s="427" t="s">
        <v>8671</v>
      </c>
      <c r="G3184" s="423" t="s">
        <v>21491</v>
      </c>
      <c r="H3184" s="467" t="s">
        <v>8559</v>
      </c>
      <c r="I3184" s="427">
        <v>3</v>
      </c>
      <c r="J3184" s="423">
        <v>11</v>
      </c>
      <c r="K3184" s="423">
        <v>20</v>
      </c>
      <c r="L3184" s="447">
        <v>-0.72727272727272696</v>
      </c>
      <c r="M3184" s="427">
        <v>13</v>
      </c>
      <c r="N3184" s="423">
        <v>23</v>
      </c>
      <c r="O3184" s="423">
        <v>17</v>
      </c>
      <c r="P3184" s="447">
        <v>-0.434782608695652</v>
      </c>
    </row>
    <row r="3185" spans="1:16" s="63" customFormat="1" ht="12" x14ac:dyDescent="0.2">
      <c r="A3185" s="427" t="s">
        <v>8670</v>
      </c>
      <c r="B3185" s="423"/>
      <c r="C3185" s="423" t="s">
        <v>254</v>
      </c>
      <c r="D3185" s="423"/>
      <c r="E3185" s="427"/>
      <c r="F3185" s="427" t="s">
        <v>8669</v>
      </c>
      <c r="G3185" s="423"/>
      <c r="H3185" s="467" t="s">
        <v>8389</v>
      </c>
      <c r="I3185" s="427">
        <v>0</v>
      </c>
      <c r="J3185" s="423">
        <v>0</v>
      </c>
      <c r="K3185" s="423">
        <v>0</v>
      </c>
      <c r="L3185" s="447">
        <v>0</v>
      </c>
      <c r="M3185" s="427">
        <v>0</v>
      </c>
      <c r="N3185" s="423">
        <v>0</v>
      </c>
      <c r="O3185" s="423">
        <v>0</v>
      </c>
      <c r="P3185" s="447">
        <v>0</v>
      </c>
    </row>
    <row r="3186" spans="1:16" s="63" customFormat="1" ht="12" x14ac:dyDescent="0.2">
      <c r="A3186" s="427" t="s">
        <v>8668</v>
      </c>
      <c r="B3186" s="423"/>
      <c r="C3186" s="423" t="s">
        <v>371</v>
      </c>
      <c r="D3186" s="423"/>
      <c r="E3186" s="427"/>
      <c r="F3186" s="427" t="s">
        <v>8667</v>
      </c>
      <c r="G3186" s="423"/>
      <c r="H3186" s="467" t="s">
        <v>8389</v>
      </c>
      <c r="I3186" s="427">
        <v>0</v>
      </c>
      <c r="J3186" s="423">
        <v>0</v>
      </c>
      <c r="K3186" s="423">
        <v>0</v>
      </c>
      <c r="L3186" s="447">
        <v>0</v>
      </c>
      <c r="M3186" s="427">
        <v>0</v>
      </c>
      <c r="N3186" s="423">
        <v>0</v>
      </c>
      <c r="O3186" s="423">
        <v>0</v>
      </c>
      <c r="P3186" s="447">
        <v>0</v>
      </c>
    </row>
    <row r="3187" spans="1:16" s="63" customFormat="1" ht="12" x14ac:dyDescent="0.2">
      <c r="A3187" s="427" t="s">
        <v>8666</v>
      </c>
      <c r="B3187" s="423"/>
      <c r="C3187" s="423" t="s">
        <v>258</v>
      </c>
      <c r="D3187" s="423"/>
      <c r="E3187" s="427"/>
      <c r="F3187" s="427" t="s">
        <v>8665</v>
      </c>
      <c r="G3187" s="423"/>
      <c r="H3187" s="467" t="s">
        <v>8389</v>
      </c>
      <c r="I3187" s="427">
        <v>0</v>
      </c>
      <c r="J3187" s="423">
        <v>0</v>
      </c>
      <c r="K3187" s="423">
        <v>0</v>
      </c>
      <c r="L3187" s="447">
        <v>0</v>
      </c>
      <c r="M3187" s="427">
        <v>0</v>
      </c>
      <c r="N3187" s="423">
        <v>0</v>
      </c>
      <c r="O3187" s="423">
        <v>0</v>
      </c>
      <c r="P3187" s="447">
        <v>0</v>
      </c>
    </row>
    <row r="3188" spans="1:16" s="63" customFormat="1" ht="12" x14ac:dyDescent="0.2">
      <c r="A3188" s="427" t="s">
        <v>8664</v>
      </c>
      <c r="B3188" s="423"/>
      <c r="C3188" s="423" t="s">
        <v>487</v>
      </c>
      <c r="D3188" s="423"/>
      <c r="E3188" s="427"/>
      <c r="F3188" s="427" t="s">
        <v>8663</v>
      </c>
      <c r="G3188" s="423"/>
      <c r="H3188" s="467" t="s">
        <v>8396</v>
      </c>
      <c r="I3188" s="427">
        <v>0</v>
      </c>
      <c r="J3188" s="423">
        <v>0</v>
      </c>
      <c r="K3188" s="423">
        <v>0</v>
      </c>
      <c r="L3188" s="447">
        <v>0</v>
      </c>
      <c r="M3188" s="427">
        <v>0</v>
      </c>
      <c r="N3188" s="423">
        <v>0</v>
      </c>
      <c r="O3188" s="423">
        <v>0</v>
      </c>
      <c r="P3188" s="447">
        <v>0</v>
      </c>
    </row>
    <row r="3189" spans="1:16" s="63" customFormat="1" ht="12" x14ac:dyDescent="0.2">
      <c r="A3189" s="427" t="s">
        <v>18102</v>
      </c>
      <c r="B3189" s="423"/>
      <c r="C3189" s="423" t="s">
        <v>487</v>
      </c>
      <c r="D3189" s="423"/>
      <c r="E3189" s="427"/>
      <c r="F3189" s="427" t="s">
        <v>18103</v>
      </c>
      <c r="G3189" s="423"/>
      <c r="H3189" s="467"/>
      <c r="I3189" s="427">
        <v>0</v>
      </c>
      <c r="J3189" s="423">
        <v>0</v>
      </c>
      <c r="K3189" s="423">
        <v>0</v>
      </c>
      <c r="L3189" s="447">
        <v>0</v>
      </c>
      <c r="M3189" s="427">
        <v>0</v>
      </c>
      <c r="N3189" s="423">
        <v>0</v>
      </c>
      <c r="O3189" s="423">
        <v>0</v>
      </c>
      <c r="P3189" s="447">
        <v>0</v>
      </c>
    </row>
    <row r="3190" spans="1:16" s="63" customFormat="1" ht="12" x14ac:dyDescent="0.2">
      <c r="A3190" s="427" t="s">
        <v>8662</v>
      </c>
      <c r="B3190" s="423"/>
      <c r="C3190" s="423" t="s">
        <v>487</v>
      </c>
      <c r="D3190" s="423" t="s">
        <v>17039</v>
      </c>
      <c r="E3190" s="427"/>
      <c r="F3190" s="427" t="s">
        <v>8661</v>
      </c>
      <c r="G3190" s="423" t="s">
        <v>201</v>
      </c>
      <c r="H3190" s="467" t="s">
        <v>8396</v>
      </c>
      <c r="I3190" s="427">
        <v>0</v>
      </c>
      <c r="J3190" s="423">
        <v>0</v>
      </c>
      <c r="K3190" s="423">
        <v>0</v>
      </c>
      <c r="L3190" s="447">
        <v>0</v>
      </c>
      <c r="M3190" s="427">
        <v>3</v>
      </c>
      <c r="N3190" s="423">
        <v>7</v>
      </c>
      <c r="O3190" s="423">
        <v>21</v>
      </c>
      <c r="P3190" s="447">
        <v>-0.57142857142857095</v>
      </c>
    </row>
    <row r="3191" spans="1:16" s="63" customFormat="1" ht="12" x14ac:dyDescent="0.2">
      <c r="A3191" s="427" t="s">
        <v>8660</v>
      </c>
      <c r="B3191" s="423"/>
      <c r="C3191" s="423" t="s">
        <v>487</v>
      </c>
      <c r="D3191" s="423"/>
      <c r="E3191" s="427"/>
      <c r="F3191" s="427" t="s">
        <v>8658</v>
      </c>
      <c r="G3191" s="423"/>
      <c r="H3191" s="467" t="s">
        <v>8389</v>
      </c>
      <c r="I3191" s="427">
        <v>0</v>
      </c>
      <c r="J3191" s="423">
        <v>0</v>
      </c>
      <c r="K3191" s="423">
        <v>0</v>
      </c>
      <c r="L3191" s="447">
        <v>0</v>
      </c>
      <c r="M3191" s="427">
        <v>0</v>
      </c>
      <c r="N3191" s="423">
        <v>0</v>
      </c>
      <c r="O3191" s="423">
        <v>0</v>
      </c>
      <c r="P3191" s="447">
        <v>0</v>
      </c>
    </row>
    <row r="3192" spans="1:16" s="63" customFormat="1" ht="12" x14ac:dyDescent="0.2">
      <c r="A3192" s="427" t="s">
        <v>8657</v>
      </c>
      <c r="B3192" s="423"/>
      <c r="C3192" s="423" t="s">
        <v>253</v>
      </c>
      <c r="D3192" s="423" t="s">
        <v>21492</v>
      </c>
      <c r="E3192" s="427"/>
      <c r="F3192" s="427" t="s">
        <v>8656</v>
      </c>
      <c r="G3192" s="423" t="s">
        <v>21493</v>
      </c>
      <c r="H3192" s="467" t="s">
        <v>8559</v>
      </c>
      <c r="I3192" s="427">
        <v>482</v>
      </c>
      <c r="J3192" s="423">
        <v>630</v>
      </c>
      <c r="K3192" s="423">
        <v>978</v>
      </c>
      <c r="L3192" s="447">
        <v>-0.234920634920635</v>
      </c>
      <c r="M3192" s="427">
        <v>162</v>
      </c>
      <c r="N3192" s="423">
        <v>247</v>
      </c>
      <c r="O3192" s="423">
        <v>327</v>
      </c>
      <c r="P3192" s="447">
        <v>-0.34412955465586997</v>
      </c>
    </row>
    <row r="3193" spans="1:16" s="63" customFormat="1" ht="12" x14ac:dyDescent="0.2">
      <c r="A3193" s="427" t="s">
        <v>13974</v>
      </c>
      <c r="B3193" s="423"/>
      <c r="C3193" s="423" t="s">
        <v>252</v>
      </c>
      <c r="D3193" s="423" t="s">
        <v>18457</v>
      </c>
      <c r="E3193" s="427"/>
      <c r="F3193" s="427" t="s">
        <v>13973</v>
      </c>
      <c r="G3193" s="423" t="s">
        <v>18179</v>
      </c>
      <c r="H3193" s="467" t="s">
        <v>8559</v>
      </c>
      <c r="I3193" s="427">
        <v>87</v>
      </c>
      <c r="J3193" s="423">
        <v>47</v>
      </c>
      <c r="K3193" s="423">
        <v>2</v>
      </c>
      <c r="L3193" s="447">
        <v>0.85106382978723405</v>
      </c>
      <c r="M3193" s="427">
        <v>31</v>
      </c>
      <c r="N3193" s="423">
        <v>21</v>
      </c>
      <c r="O3193" s="423">
        <v>13</v>
      </c>
      <c r="P3193" s="447">
        <v>0.476190476190476</v>
      </c>
    </row>
    <row r="3194" spans="1:16" s="63" customFormat="1" ht="12" x14ac:dyDescent="0.2">
      <c r="A3194" s="427" t="s">
        <v>8655</v>
      </c>
      <c r="B3194" s="423"/>
      <c r="C3194" s="423" t="s">
        <v>254</v>
      </c>
      <c r="D3194" s="423" t="s">
        <v>9089</v>
      </c>
      <c r="E3194" s="427"/>
      <c r="F3194" s="427" t="s">
        <v>8654</v>
      </c>
      <c r="G3194" s="423" t="s">
        <v>208</v>
      </c>
      <c r="H3194" s="467" t="s">
        <v>8559</v>
      </c>
      <c r="I3194" s="427">
        <v>62</v>
      </c>
      <c r="J3194" s="423">
        <v>46</v>
      </c>
      <c r="K3194" s="423">
        <v>70</v>
      </c>
      <c r="L3194" s="447">
        <v>0.34782608695652201</v>
      </c>
      <c r="M3194" s="427">
        <v>3</v>
      </c>
      <c r="N3194" s="423">
        <v>3</v>
      </c>
      <c r="O3194" s="423">
        <v>1</v>
      </c>
      <c r="P3194" s="447">
        <v>0</v>
      </c>
    </row>
    <row r="3195" spans="1:16" s="63" customFormat="1" ht="12" x14ac:dyDescent="0.2">
      <c r="A3195" s="427" t="s">
        <v>8653</v>
      </c>
      <c r="B3195" s="423"/>
      <c r="C3195" s="423" t="s">
        <v>14925</v>
      </c>
      <c r="D3195" s="423"/>
      <c r="E3195" s="427" t="s">
        <v>8652</v>
      </c>
      <c r="F3195" s="427"/>
      <c r="G3195" s="423"/>
      <c r="H3195" s="467" t="s">
        <v>8389</v>
      </c>
      <c r="I3195" s="427">
        <v>0</v>
      </c>
      <c r="J3195" s="423">
        <v>0</v>
      </c>
      <c r="K3195" s="423">
        <v>0</v>
      </c>
      <c r="L3195" s="447">
        <v>0</v>
      </c>
      <c r="M3195" s="427">
        <v>0</v>
      </c>
      <c r="N3195" s="423">
        <v>0</v>
      </c>
      <c r="O3195" s="423">
        <v>0</v>
      </c>
      <c r="P3195" s="447">
        <v>0</v>
      </c>
    </row>
    <row r="3196" spans="1:16" s="63" customFormat="1" ht="12" x14ac:dyDescent="0.2">
      <c r="A3196" s="427" t="s">
        <v>8651</v>
      </c>
      <c r="B3196" s="423"/>
      <c r="C3196" s="423" t="s">
        <v>249</v>
      </c>
      <c r="D3196" s="423" t="s">
        <v>21494</v>
      </c>
      <c r="E3196" s="427" t="s">
        <v>8650</v>
      </c>
      <c r="F3196" s="427"/>
      <c r="G3196" s="423" t="s">
        <v>20308</v>
      </c>
      <c r="H3196" s="467" t="s">
        <v>8559</v>
      </c>
      <c r="I3196" s="427">
        <v>259</v>
      </c>
      <c r="J3196" s="423">
        <v>254</v>
      </c>
      <c r="K3196" s="423">
        <v>123</v>
      </c>
      <c r="L3196" s="447">
        <v>1.9685039370078702E-2</v>
      </c>
      <c r="M3196" s="427">
        <v>138</v>
      </c>
      <c r="N3196" s="423">
        <v>115</v>
      </c>
      <c r="O3196" s="423">
        <v>79</v>
      </c>
      <c r="P3196" s="447">
        <v>0.2</v>
      </c>
    </row>
    <row r="3197" spans="1:16" s="63" customFormat="1" ht="12" x14ac:dyDescent="0.2">
      <c r="A3197" s="427" t="s">
        <v>8649</v>
      </c>
      <c r="B3197" s="423" t="s">
        <v>8648</v>
      </c>
      <c r="C3197" s="423" t="s">
        <v>371</v>
      </c>
      <c r="D3197" s="423" t="s">
        <v>19134</v>
      </c>
      <c r="E3197" s="427" t="s">
        <v>8647</v>
      </c>
      <c r="F3197" s="427"/>
      <c r="G3197" s="423" t="s">
        <v>19731</v>
      </c>
      <c r="H3197" s="467" t="s">
        <v>8559</v>
      </c>
      <c r="I3197" s="427">
        <v>1034</v>
      </c>
      <c r="J3197" s="423">
        <v>1322</v>
      </c>
      <c r="K3197" s="423">
        <v>902</v>
      </c>
      <c r="L3197" s="447">
        <v>-0.21785173978819999</v>
      </c>
      <c r="M3197" s="427">
        <v>2263</v>
      </c>
      <c r="N3197" s="423">
        <v>2417</v>
      </c>
      <c r="O3197" s="423">
        <v>1723</v>
      </c>
      <c r="P3197" s="447">
        <v>-6.37153496069508E-2</v>
      </c>
    </row>
    <row r="3198" spans="1:16" s="63" customFormat="1" ht="12" x14ac:dyDescent="0.2">
      <c r="A3198" s="427" t="s">
        <v>8645</v>
      </c>
      <c r="B3198" s="423"/>
      <c r="C3198" s="423" t="s">
        <v>14925</v>
      </c>
      <c r="D3198" s="423" t="s">
        <v>17677</v>
      </c>
      <c r="E3198" s="427"/>
      <c r="F3198" s="427" t="s">
        <v>8644</v>
      </c>
      <c r="G3198" s="423" t="s">
        <v>19224</v>
      </c>
      <c r="H3198" s="467" t="s">
        <v>8559</v>
      </c>
      <c r="I3198" s="427">
        <v>0</v>
      </c>
      <c r="J3198" s="423">
        <v>0</v>
      </c>
      <c r="K3198" s="423">
        <v>0</v>
      </c>
      <c r="L3198" s="447">
        <v>0</v>
      </c>
      <c r="M3198" s="427">
        <v>4</v>
      </c>
      <c r="N3198" s="423">
        <v>8</v>
      </c>
      <c r="O3198" s="423">
        <v>2</v>
      </c>
      <c r="P3198" s="447">
        <v>-0.5</v>
      </c>
    </row>
    <row r="3199" spans="1:16" s="63" customFormat="1" ht="12" x14ac:dyDescent="0.2">
      <c r="A3199" s="427" t="s">
        <v>8643</v>
      </c>
      <c r="B3199" s="423"/>
      <c r="C3199" s="423" t="s">
        <v>261</v>
      </c>
      <c r="D3199" s="423"/>
      <c r="E3199" s="427"/>
      <c r="F3199" s="427" t="s">
        <v>8642</v>
      </c>
      <c r="G3199" s="423"/>
      <c r="H3199" s="467" t="s">
        <v>8396</v>
      </c>
      <c r="I3199" s="427">
        <v>0</v>
      </c>
      <c r="J3199" s="423">
        <v>0</v>
      </c>
      <c r="K3199" s="423">
        <v>0</v>
      </c>
      <c r="L3199" s="447">
        <v>0</v>
      </c>
      <c r="M3199" s="427">
        <v>0</v>
      </c>
      <c r="N3199" s="423">
        <v>0</v>
      </c>
      <c r="O3199" s="423">
        <v>0</v>
      </c>
      <c r="P3199" s="447">
        <v>0</v>
      </c>
    </row>
    <row r="3200" spans="1:16" s="63" customFormat="1" ht="12" x14ac:dyDescent="0.2">
      <c r="A3200" s="427" t="s">
        <v>8641</v>
      </c>
      <c r="B3200" s="423"/>
      <c r="C3200" s="423" t="s">
        <v>257</v>
      </c>
      <c r="D3200" s="423" t="s">
        <v>17043</v>
      </c>
      <c r="E3200" s="427"/>
      <c r="F3200" s="427" t="s">
        <v>8640</v>
      </c>
      <c r="G3200" s="423" t="s">
        <v>9068</v>
      </c>
      <c r="H3200" s="467" t="s">
        <v>8396</v>
      </c>
      <c r="I3200" s="427">
        <v>0</v>
      </c>
      <c r="J3200" s="423">
        <v>0</v>
      </c>
      <c r="K3200" s="423">
        <v>0</v>
      </c>
      <c r="L3200" s="447">
        <v>0</v>
      </c>
      <c r="M3200" s="427">
        <v>16</v>
      </c>
      <c r="N3200" s="423">
        <v>4</v>
      </c>
      <c r="O3200" s="423">
        <v>3</v>
      </c>
      <c r="P3200" s="447">
        <v>3</v>
      </c>
    </row>
    <row r="3201" spans="1:16" s="63" customFormat="1" ht="12" x14ac:dyDescent="0.2">
      <c r="A3201" s="427" t="s">
        <v>8639</v>
      </c>
      <c r="B3201" s="423"/>
      <c r="C3201" s="423" t="s">
        <v>371</v>
      </c>
      <c r="D3201" s="423" t="s">
        <v>20115</v>
      </c>
      <c r="E3201" s="427"/>
      <c r="F3201" s="427" t="s">
        <v>8638</v>
      </c>
      <c r="G3201" s="423" t="s">
        <v>20116</v>
      </c>
      <c r="H3201" s="467" t="s">
        <v>8559</v>
      </c>
      <c r="I3201" s="427">
        <v>2</v>
      </c>
      <c r="J3201" s="423">
        <v>0</v>
      </c>
      <c r="K3201" s="423">
        <v>0</v>
      </c>
      <c r="L3201" s="447">
        <v>0</v>
      </c>
      <c r="M3201" s="427">
        <v>122</v>
      </c>
      <c r="N3201" s="423">
        <v>93</v>
      </c>
      <c r="O3201" s="423">
        <v>92</v>
      </c>
      <c r="P3201" s="447">
        <v>0.31182795698924698</v>
      </c>
    </row>
    <row r="3202" spans="1:16" s="63" customFormat="1" ht="12" x14ac:dyDescent="0.2">
      <c r="A3202" s="427" t="s">
        <v>8637</v>
      </c>
      <c r="B3202" s="423"/>
      <c r="C3202" s="423" t="s">
        <v>371</v>
      </c>
      <c r="D3202" s="423"/>
      <c r="E3202" s="427"/>
      <c r="F3202" s="427" t="s">
        <v>8636</v>
      </c>
      <c r="G3202" s="423"/>
      <c r="H3202" s="467" t="s">
        <v>8389</v>
      </c>
      <c r="I3202" s="427">
        <v>0</v>
      </c>
      <c r="J3202" s="423">
        <v>0</v>
      </c>
      <c r="K3202" s="423">
        <v>0</v>
      </c>
      <c r="L3202" s="447">
        <v>0</v>
      </c>
      <c r="M3202" s="427">
        <v>0</v>
      </c>
      <c r="N3202" s="423">
        <v>0</v>
      </c>
      <c r="O3202" s="423">
        <v>0</v>
      </c>
      <c r="P3202" s="447">
        <v>0</v>
      </c>
    </row>
    <row r="3203" spans="1:16" s="63" customFormat="1" ht="12" x14ac:dyDescent="0.2">
      <c r="A3203" s="427" t="s">
        <v>8635</v>
      </c>
      <c r="B3203" s="423"/>
      <c r="C3203" s="423" t="s">
        <v>14925</v>
      </c>
      <c r="D3203" s="423"/>
      <c r="E3203" s="427"/>
      <c r="F3203" s="427" t="s">
        <v>8634</v>
      </c>
      <c r="G3203" s="423"/>
      <c r="H3203" s="467" t="s">
        <v>8389</v>
      </c>
      <c r="I3203" s="427">
        <v>0</v>
      </c>
      <c r="J3203" s="423">
        <v>0</v>
      </c>
      <c r="K3203" s="423">
        <v>0</v>
      </c>
      <c r="L3203" s="447">
        <v>0</v>
      </c>
      <c r="M3203" s="427">
        <v>0</v>
      </c>
      <c r="N3203" s="423">
        <v>0</v>
      </c>
      <c r="O3203" s="423">
        <v>0</v>
      </c>
      <c r="P3203" s="447">
        <v>0</v>
      </c>
    </row>
    <row r="3204" spans="1:16" s="63" customFormat="1" ht="12" x14ac:dyDescent="0.2">
      <c r="A3204" s="427" t="s">
        <v>8633</v>
      </c>
      <c r="B3204" s="423"/>
      <c r="C3204" s="423" t="s">
        <v>258</v>
      </c>
      <c r="D3204" s="423"/>
      <c r="E3204" s="427"/>
      <c r="F3204" s="427" t="s">
        <v>8632</v>
      </c>
      <c r="G3204" s="423"/>
      <c r="H3204" s="467" t="s">
        <v>8389</v>
      </c>
      <c r="I3204" s="427">
        <v>0</v>
      </c>
      <c r="J3204" s="423">
        <v>0</v>
      </c>
      <c r="K3204" s="423">
        <v>0</v>
      </c>
      <c r="L3204" s="447">
        <v>0</v>
      </c>
      <c r="M3204" s="427">
        <v>0</v>
      </c>
      <c r="N3204" s="423">
        <v>0</v>
      </c>
      <c r="O3204" s="423">
        <v>0</v>
      </c>
      <c r="P3204" s="447">
        <v>0</v>
      </c>
    </row>
    <row r="3205" spans="1:16" s="63" customFormat="1" ht="12" x14ac:dyDescent="0.2">
      <c r="A3205" s="427" t="s">
        <v>8631</v>
      </c>
      <c r="B3205" s="423"/>
      <c r="C3205" s="423" t="s">
        <v>258</v>
      </c>
      <c r="D3205" s="423"/>
      <c r="E3205" s="427"/>
      <c r="F3205" s="427" t="s">
        <v>8630</v>
      </c>
      <c r="G3205" s="423"/>
      <c r="H3205" s="467" t="s">
        <v>8396</v>
      </c>
      <c r="I3205" s="427">
        <v>0</v>
      </c>
      <c r="J3205" s="423">
        <v>0</v>
      </c>
      <c r="K3205" s="423">
        <v>0</v>
      </c>
      <c r="L3205" s="447">
        <v>0</v>
      </c>
      <c r="M3205" s="427">
        <v>0</v>
      </c>
      <c r="N3205" s="423">
        <v>0</v>
      </c>
      <c r="O3205" s="423">
        <v>0</v>
      </c>
      <c r="P3205" s="447">
        <v>0</v>
      </c>
    </row>
    <row r="3206" spans="1:16" s="63" customFormat="1" ht="12" x14ac:dyDescent="0.2">
      <c r="A3206" s="427" t="s">
        <v>8629</v>
      </c>
      <c r="B3206" s="423"/>
      <c r="C3206" s="423" t="s">
        <v>258</v>
      </c>
      <c r="D3206" s="423"/>
      <c r="E3206" s="427"/>
      <c r="F3206" s="427" t="s">
        <v>8628</v>
      </c>
      <c r="G3206" s="423"/>
      <c r="H3206" s="467" t="s">
        <v>8389</v>
      </c>
      <c r="I3206" s="427">
        <v>0</v>
      </c>
      <c r="J3206" s="423">
        <v>0</v>
      </c>
      <c r="K3206" s="423">
        <v>0</v>
      </c>
      <c r="L3206" s="447">
        <v>0</v>
      </c>
      <c r="M3206" s="427">
        <v>0</v>
      </c>
      <c r="N3206" s="423">
        <v>0</v>
      </c>
      <c r="O3206" s="423">
        <v>0</v>
      </c>
      <c r="P3206" s="447">
        <v>0</v>
      </c>
    </row>
    <row r="3207" spans="1:16" s="63" customFormat="1" ht="12" x14ac:dyDescent="0.2">
      <c r="A3207" s="427" t="s">
        <v>8627</v>
      </c>
      <c r="B3207" s="423"/>
      <c r="C3207" s="423" t="s">
        <v>258</v>
      </c>
      <c r="D3207" s="423"/>
      <c r="E3207" s="427"/>
      <c r="F3207" s="427" t="s">
        <v>8626</v>
      </c>
      <c r="G3207" s="423"/>
      <c r="H3207" s="467" t="s">
        <v>8389</v>
      </c>
      <c r="I3207" s="427">
        <v>0</v>
      </c>
      <c r="J3207" s="423">
        <v>0</v>
      </c>
      <c r="K3207" s="423">
        <v>0</v>
      </c>
      <c r="L3207" s="447">
        <v>0</v>
      </c>
      <c r="M3207" s="427">
        <v>0</v>
      </c>
      <c r="N3207" s="423">
        <v>0</v>
      </c>
      <c r="O3207" s="423">
        <v>0</v>
      </c>
      <c r="P3207" s="447">
        <v>0</v>
      </c>
    </row>
    <row r="3208" spans="1:16" s="63" customFormat="1" ht="12" x14ac:dyDescent="0.2">
      <c r="A3208" s="427" t="s">
        <v>8625</v>
      </c>
      <c r="B3208" s="423"/>
      <c r="C3208" s="423" t="s">
        <v>258</v>
      </c>
      <c r="D3208" s="423"/>
      <c r="E3208" s="427"/>
      <c r="F3208" s="427" t="s">
        <v>8624</v>
      </c>
      <c r="G3208" s="423"/>
      <c r="H3208" s="467" t="s">
        <v>8389</v>
      </c>
      <c r="I3208" s="427">
        <v>0</v>
      </c>
      <c r="J3208" s="423">
        <v>0</v>
      </c>
      <c r="K3208" s="423">
        <v>0</v>
      </c>
      <c r="L3208" s="447">
        <v>0</v>
      </c>
      <c r="M3208" s="427">
        <v>0</v>
      </c>
      <c r="N3208" s="423">
        <v>0</v>
      </c>
      <c r="O3208" s="423">
        <v>0</v>
      </c>
      <c r="P3208" s="447">
        <v>0</v>
      </c>
    </row>
    <row r="3209" spans="1:16" s="63" customFormat="1" ht="12" x14ac:dyDescent="0.2">
      <c r="A3209" s="427" t="s">
        <v>8623</v>
      </c>
      <c r="B3209" s="423"/>
      <c r="C3209" s="423" t="s">
        <v>258</v>
      </c>
      <c r="D3209" s="423"/>
      <c r="E3209" s="427"/>
      <c r="F3209" s="427" t="s">
        <v>8622</v>
      </c>
      <c r="G3209" s="423"/>
      <c r="H3209" s="467" t="s">
        <v>8396</v>
      </c>
      <c r="I3209" s="427">
        <v>0</v>
      </c>
      <c r="J3209" s="423">
        <v>0</v>
      </c>
      <c r="K3209" s="423">
        <v>0</v>
      </c>
      <c r="L3209" s="447">
        <v>0</v>
      </c>
      <c r="M3209" s="427">
        <v>0</v>
      </c>
      <c r="N3209" s="423">
        <v>0</v>
      </c>
      <c r="O3209" s="423">
        <v>0</v>
      </c>
      <c r="P3209" s="447">
        <v>0</v>
      </c>
    </row>
    <row r="3210" spans="1:16" s="63" customFormat="1" ht="12" x14ac:dyDescent="0.2">
      <c r="A3210" s="427" t="s">
        <v>8621</v>
      </c>
      <c r="B3210" s="423"/>
      <c r="C3210" s="423" t="s">
        <v>258</v>
      </c>
      <c r="D3210" s="423"/>
      <c r="E3210" s="427"/>
      <c r="F3210" s="427" t="s">
        <v>8620</v>
      </c>
      <c r="G3210" s="423"/>
      <c r="H3210" s="467" t="s">
        <v>8389</v>
      </c>
      <c r="I3210" s="427">
        <v>0</v>
      </c>
      <c r="J3210" s="423">
        <v>0</v>
      </c>
      <c r="K3210" s="423">
        <v>0</v>
      </c>
      <c r="L3210" s="447">
        <v>0</v>
      </c>
      <c r="M3210" s="427">
        <v>0</v>
      </c>
      <c r="N3210" s="423">
        <v>0</v>
      </c>
      <c r="O3210" s="423">
        <v>0</v>
      </c>
      <c r="P3210" s="447">
        <v>0</v>
      </c>
    </row>
    <row r="3211" spans="1:16" s="63" customFormat="1" ht="12" x14ac:dyDescent="0.2">
      <c r="A3211" s="427" t="s">
        <v>8619</v>
      </c>
      <c r="B3211" s="423"/>
      <c r="C3211" s="423" t="s">
        <v>258</v>
      </c>
      <c r="D3211" s="423"/>
      <c r="E3211" s="427"/>
      <c r="F3211" s="427" t="s">
        <v>8618</v>
      </c>
      <c r="G3211" s="423"/>
      <c r="H3211" s="467" t="s">
        <v>8389</v>
      </c>
      <c r="I3211" s="427">
        <v>0</v>
      </c>
      <c r="J3211" s="423">
        <v>0</v>
      </c>
      <c r="K3211" s="423">
        <v>0</v>
      </c>
      <c r="L3211" s="447">
        <v>0</v>
      </c>
      <c r="M3211" s="427">
        <v>0</v>
      </c>
      <c r="N3211" s="423">
        <v>0</v>
      </c>
      <c r="O3211" s="423">
        <v>0</v>
      </c>
      <c r="P3211" s="447">
        <v>0</v>
      </c>
    </row>
    <row r="3212" spans="1:16" s="63" customFormat="1" ht="12" x14ac:dyDescent="0.2">
      <c r="A3212" s="427" t="s">
        <v>8617</v>
      </c>
      <c r="B3212" s="423"/>
      <c r="C3212" s="423" t="s">
        <v>258</v>
      </c>
      <c r="D3212" s="423"/>
      <c r="E3212" s="427"/>
      <c r="F3212" s="427" t="s">
        <v>8616</v>
      </c>
      <c r="G3212" s="423"/>
      <c r="H3212" s="467" t="s">
        <v>8389</v>
      </c>
      <c r="I3212" s="427">
        <v>0</v>
      </c>
      <c r="J3212" s="423">
        <v>0</v>
      </c>
      <c r="K3212" s="423">
        <v>0</v>
      </c>
      <c r="L3212" s="447">
        <v>0</v>
      </c>
      <c r="M3212" s="427">
        <v>0</v>
      </c>
      <c r="N3212" s="423">
        <v>0</v>
      </c>
      <c r="O3212" s="423">
        <v>0</v>
      </c>
      <c r="P3212" s="447">
        <v>0</v>
      </c>
    </row>
    <row r="3213" spans="1:16" s="63" customFormat="1" ht="12" x14ac:dyDescent="0.2">
      <c r="A3213" s="427" t="s">
        <v>8615</v>
      </c>
      <c r="B3213" s="423"/>
      <c r="C3213" s="423" t="s">
        <v>260</v>
      </c>
      <c r="D3213" s="423" t="s">
        <v>8788</v>
      </c>
      <c r="E3213" s="427"/>
      <c r="F3213" s="427" t="s">
        <v>8614</v>
      </c>
      <c r="G3213" s="423" t="s">
        <v>223</v>
      </c>
      <c r="H3213" s="467" t="s">
        <v>8396</v>
      </c>
      <c r="I3213" s="427">
        <v>0</v>
      </c>
      <c r="J3213" s="423">
        <v>0</v>
      </c>
      <c r="K3213" s="423">
        <v>0</v>
      </c>
      <c r="L3213" s="447">
        <v>0</v>
      </c>
      <c r="M3213" s="427">
        <v>0</v>
      </c>
      <c r="N3213" s="423">
        <v>0</v>
      </c>
      <c r="O3213" s="423">
        <v>0</v>
      </c>
      <c r="P3213" s="447">
        <v>0</v>
      </c>
    </row>
    <row r="3214" spans="1:16" s="63" customFormat="1" ht="12" x14ac:dyDescent="0.2">
      <c r="A3214" s="427" t="s">
        <v>8613</v>
      </c>
      <c r="B3214" s="423"/>
      <c r="C3214" s="423" t="s">
        <v>258</v>
      </c>
      <c r="D3214" s="423"/>
      <c r="E3214" s="427"/>
      <c r="F3214" s="427" t="s">
        <v>8611</v>
      </c>
      <c r="G3214" s="423"/>
      <c r="H3214" s="467" t="s">
        <v>8559</v>
      </c>
      <c r="I3214" s="427">
        <v>0</v>
      </c>
      <c r="J3214" s="423">
        <v>0</v>
      </c>
      <c r="K3214" s="423">
        <v>0</v>
      </c>
      <c r="L3214" s="447">
        <v>0</v>
      </c>
      <c r="M3214" s="427">
        <v>0</v>
      </c>
      <c r="N3214" s="423">
        <v>0</v>
      </c>
      <c r="O3214" s="423">
        <v>0</v>
      </c>
      <c r="P3214" s="447">
        <v>0</v>
      </c>
    </row>
    <row r="3215" spans="1:16" s="63" customFormat="1" ht="12" x14ac:dyDescent="0.2">
      <c r="A3215" s="427" t="s">
        <v>8610</v>
      </c>
      <c r="B3215" s="423"/>
      <c r="C3215" s="423" t="s">
        <v>258</v>
      </c>
      <c r="D3215" s="423"/>
      <c r="E3215" s="427"/>
      <c r="F3215" s="427" t="s">
        <v>8609</v>
      </c>
      <c r="G3215" s="423"/>
      <c r="H3215" s="467" t="s">
        <v>8396</v>
      </c>
      <c r="I3215" s="427">
        <v>0</v>
      </c>
      <c r="J3215" s="423">
        <v>0</v>
      </c>
      <c r="K3215" s="423">
        <v>0</v>
      </c>
      <c r="L3215" s="447">
        <v>0</v>
      </c>
      <c r="M3215" s="427">
        <v>0</v>
      </c>
      <c r="N3215" s="423">
        <v>0</v>
      </c>
      <c r="O3215" s="423">
        <v>0</v>
      </c>
      <c r="P3215" s="447">
        <v>0</v>
      </c>
    </row>
    <row r="3216" spans="1:16" s="63" customFormat="1" ht="12" x14ac:dyDescent="0.2">
      <c r="A3216" s="427" t="s">
        <v>8608</v>
      </c>
      <c r="B3216" s="423"/>
      <c r="C3216" s="423" t="s">
        <v>258</v>
      </c>
      <c r="D3216" s="423"/>
      <c r="E3216" s="427"/>
      <c r="F3216" s="427" t="s">
        <v>8607</v>
      </c>
      <c r="G3216" s="423"/>
      <c r="H3216" s="467" t="s">
        <v>8389</v>
      </c>
      <c r="I3216" s="427">
        <v>0</v>
      </c>
      <c r="J3216" s="423">
        <v>0</v>
      </c>
      <c r="K3216" s="423">
        <v>0</v>
      </c>
      <c r="L3216" s="447">
        <v>0</v>
      </c>
      <c r="M3216" s="427">
        <v>0</v>
      </c>
      <c r="N3216" s="423">
        <v>0</v>
      </c>
      <c r="O3216" s="423">
        <v>0</v>
      </c>
      <c r="P3216" s="447">
        <v>0</v>
      </c>
    </row>
    <row r="3217" spans="1:16" s="63" customFormat="1" ht="12" x14ac:dyDescent="0.2">
      <c r="A3217" s="427" t="s">
        <v>8606</v>
      </c>
      <c r="B3217" s="423"/>
      <c r="C3217" s="423" t="s">
        <v>258</v>
      </c>
      <c r="D3217" s="423"/>
      <c r="E3217" s="427"/>
      <c r="F3217" s="427" t="s">
        <v>8605</v>
      </c>
      <c r="G3217" s="423"/>
      <c r="H3217" s="467" t="s">
        <v>8396</v>
      </c>
      <c r="I3217" s="427">
        <v>0</v>
      </c>
      <c r="J3217" s="423">
        <v>0</v>
      </c>
      <c r="K3217" s="423">
        <v>0</v>
      </c>
      <c r="L3217" s="447">
        <v>0</v>
      </c>
      <c r="M3217" s="427">
        <v>0</v>
      </c>
      <c r="N3217" s="423">
        <v>0</v>
      </c>
      <c r="O3217" s="423">
        <v>0</v>
      </c>
      <c r="P3217" s="447">
        <v>0</v>
      </c>
    </row>
    <row r="3218" spans="1:16" s="63" customFormat="1" ht="12" x14ac:dyDescent="0.2">
      <c r="A3218" s="427" t="s">
        <v>8604</v>
      </c>
      <c r="B3218" s="423"/>
      <c r="C3218" s="423" t="s">
        <v>258</v>
      </c>
      <c r="D3218" s="423"/>
      <c r="E3218" s="427"/>
      <c r="F3218" s="427" t="s">
        <v>8603</v>
      </c>
      <c r="G3218" s="423"/>
      <c r="H3218" s="467" t="s">
        <v>8389</v>
      </c>
      <c r="I3218" s="427">
        <v>0</v>
      </c>
      <c r="J3218" s="423">
        <v>0</v>
      </c>
      <c r="K3218" s="423">
        <v>0</v>
      </c>
      <c r="L3218" s="447">
        <v>0</v>
      </c>
      <c r="M3218" s="427">
        <v>0</v>
      </c>
      <c r="N3218" s="423">
        <v>0</v>
      </c>
      <c r="O3218" s="423">
        <v>0</v>
      </c>
      <c r="P3218" s="447">
        <v>0</v>
      </c>
    </row>
    <row r="3219" spans="1:16" s="63" customFormat="1" ht="12" x14ac:dyDescent="0.2">
      <c r="A3219" s="427" t="s">
        <v>8602</v>
      </c>
      <c r="B3219" s="423"/>
      <c r="C3219" s="423" t="s">
        <v>250</v>
      </c>
      <c r="D3219" s="423"/>
      <c r="E3219" s="427"/>
      <c r="F3219" s="427" t="s">
        <v>8601</v>
      </c>
      <c r="G3219" s="423"/>
      <c r="H3219" s="467" t="s">
        <v>8396</v>
      </c>
      <c r="I3219" s="427">
        <v>0</v>
      </c>
      <c r="J3219" s="423">
        <v>0</v>
      </c>
      <c r="K3219" s="423">
        <v>0</v>
      </c>
      <c r="L3219" s="447">
        <v>0</v>
      </c>
      <c r="M3219" s="427">
        <v>0</v>
      </c>
      <c r="N3219" s="423">
        <v>0</v>
      </c>
      <c r="O3219" s="423">
        <v>0</v>
      </c>
      <c r="P3219" s="447">
        <v>0</v>
      </c>
    </row>
    <row r="3220" spans="1:16" s="63" customFormat="1" ht="12" x14ac:dyDescent="0.2">
      <c r="A3220" s="427" t="s">
        <v>8600</v>
      </c>
      <c r="B3220" s="423"/>
      <c r="C3220" s="423" t="s">
        <v>258</v>
      </c>
      <c r="D3220" s="423"/>
      <c r="E3220" s="427"/>
      <c r="F3220" s="427" t="s">
        <v>8599</v>
      </c>
      <c r="G3220" s="423"/>
      <c r="H3220" s="467" t="s">
        <v>8389</v>
      </c>
      <c r="I3220" s="427">
        <v>0</v>
      </c>
      <c r="J3220" s="423">
        <v>0</v>
      </c>
      <c r="K3220" s="423">
        <v>0</v>
      </c>
      <c r="L3220" s="447">
        <v>0</v>
      </c>
      <c r="M3220" s="427">
        <v>0</v>
      </c>
      <c r="N3220" s="423">
        <v>0</v>
      </c>
      <c r="O3220" s="423">
        <v>0</v>
      </c>
      <c r="P3220" s="447">
        <v>0</v>
      </c>
    </row>
    <row r="3221" spans="1:16" s="63" customFormat="1" ht="12" x14ac:dyDescent="0.2">
      <c r="A3221" s="427" t="s">
        <v>8598</v>
      </c>
      <c r="B3221" s="423"/>
      <c r="C3221" s="423" t="s">
        <v>258</v>
      </c>
      <c r="D3221" s="423" t="s">
        <v>17039</v>
      </c>
      <c r="E3221" s="427"/>
      <c r="F3221" s="427" t="s">
        <v>8597</v>
      </c>
      <c r="G3221" s="423" t="s">
        <v>201</v>
      </c>
      <c r="H3221" s="467" t="s">
        <v>8396</v>
      </c>
      <c r="I3221" s="427">
        <v>0</v>
      </c>
      <c r="J3221" s="423">
        <v>0</v>
      </c>
      <c r="K3221" s="423">
        <v>0</v>
      </c>
      <c r="L3221" s="447">
        <v>0</v>
      </c>
      <c r="M3221" s="427">
        <v>3</v>
      </c>
      <c r="N3221" s="423">
        <v>4</v>
      </c>
      <c r="O3221" s="423">
        <v>3</v>
      </c>
      <c r="P3221" s="447">
        <v>-0.25</v>
      </c>
    </row>
    <row r="3222" spans="1:16" s="63" customFormat="1" ht="12" x14ac:dyDescent="0.2">
      <c r="A3222" s="427" t="s">
        <v>8596</v>
      </c>
      <c r="B3222" s="423"/>
      <c r="C3222" s="423" t="s">
        <v>14925</v>
      </c>
      <c r="D3222" s="423" t="s">
        <v>8595</v>
      </c>
      <c r="E3222" s="427"/>
      <c r="F3222" s="427" t="s">
        <v>8594</v>
      </c>
      <c r="G3222" s="423" t="s">
        <v>208</v>
      </c>
      <c r="H3222" s="467" t="s">
        <v>8559</v>
      </c>
      <c r="I3222" s="427">
        <v>0</v>
      </c>
      <c r="J3222" s="423">
        <v>0</v>
      </c>
      <c r="K3222" s="423">
        <v>0</v>
      </c>
      <c r="L3222" s="447">
        <v>0</v>
      </c>
      <c r="M3222" s="427">
        <v>2</v>
      </c>
      <c r="N3222" s="423">
        <v>4</v>
      </c>
      <c r="O3222" s="423">
        <v>3</v>
      </c>
      <c r="P3222" s="447">
        <v>-0.5</v>
      </c>
    </row>
    <row r="3223" spans="1:16" s="63" customFormat="1" ht="12" x14ac:dyDescent="0.2">
      <c r="A3223" s="427" t="s">
        <v>8593</v>
      </c>
      <c r="B3223" s="423"/>
      <c r="C3223" s="423" t="s">
        <v>258</v>
      </c>
      <c r="D3223" s="423" t="s">
        <v>8788</v>
      </c>
      <c r="E3223" s="427"/>
      <c r="F3223" s="427" t="s">
        <v>8592</v>
      </c>
      <c r="G3223" s="423" t="s">
        <v>223</v>
      </c>
      <c r="H3223" s="467" t="s">
        <v>8559</v>
      </c>
      <c r="I3223" s="427">
        <v>0</v>
      </c>
      <c r="J3223" s="423">
        <v>0</v>
      </c>
      <c r="K3223" s="423">
        <v>0</v>
      </c>
      <c r="L3223" s="447">
        <v>0</v>
      </c>
      <c r="M3223" s="427">
        <v>159</v>
      </c>
      <c r="N3223" s="423">
        <v>160</v>
      </c>
      <c r="O3223" s="423">
        <v>92</v>
      </c>
      <c r="P3223" s="447">
        <v>-6.2499999999999804E-3</v>
      </c>
    </row>
    <row r="3224" spans="1:16" s="63" customFormat="1" ht="12" x14ac:dyDescent="0.2">
      <c r="A3224" s="427" t="s">
        <v>8591</v>
      </c>
      <c r="B3224" s="423"/>
      <c r="C3224" s="423" t="s">
        <v>14925</v>
      </c>
      <c r="D3224" s="423" t="s">
        <v>15847</v>
      </c>
      <c r="E3224" s="427"/>
      <c r="F3224" s="427" t="s">
        <v>8590</v>
      </c>
      <c r="G3224" s="423" t="s">
        <v>15848</v>
      </c>
      <c r="H3224" s="467" t="s">
        <v>8396</v>
      </c>
      <c r="I3224" s="427">
        <v>0</v>
      </c>
      <c r="J3224" s="423">
        <v>0</v>
      </c>
      <c r="K3224" s="423">
        <v>0</v>
      </c>
      <c r="L3224" s="447">
        <v>0</v>
      </c>
      <c r="M3224" s="427">
        <v>4</v>
      </c>
      <c r="N3224" s="423">
        <v>8</v>
      </c>
      <c r="O3224" s="423">
        <v>2</v>
      </c>
      <c r="P3224" s="447">
        <v>-0.5</v>
      </c>
    </row>
    <row r="3225" spans="1:16" s="63" customFormat="1" ht="12" x14ac:dyDescent="0.2">
      <c r="A3225" s="427" t="s">
        <v>8589</v>
      </c>
      <c r="B3225" s="423"/>
      <c r="C3225" s="423" t="s">
        <v>14925</v>
      </c>
      <c r="D3225" s="423" t="s">
        <v>8788</v>
      </c>
      <c r="E3225" s="427"/>
      <c r="F3225" s="427" t="s">
        <v>8588</v>
      </c>
      <c r="G3225" s="423" t="s">
        <v>223</v>
      </c>
      <c r="H3225" s="467" t="s">
        <v>8559</v>
      </c>
      <c r="I3225" s="427">
        <v>71</v>
      </c>
      <c r="J3225" s="423">
        <v>139</v>
      </c>
      <c r="K3225" s="423">
        <v>14</v>
      </c>
      <c r="L3225" s="447">
        <v>-0.48920863309352502</v>
      </c>
      <c r="M3225" s="427">
        <v>4</v>
      </c>
      <c r="N3225" s="423">
        <v>12</v>
      </c>
      <c r="O3225" s="423">
        <v>0</v>
      </c>
      <c r="P3225" s="447">
        <v>-0.66666666666666696</v>
      </c>
    </row>
    <row r="3226" spans="1:16" s="63" customFormat="1" ht="12" x14ac:dyDescent="0.2">
      <c r="A3226" s="427" t="s">
        <v>8587</v>
      </c>
      <c r="B3226" s="423"/>
      <c r="C3226" s="423" t="s">
        <v>14925</v>
      </c>
      <c r="D3226" s="423" t="s">
        <v>19605</v>
      </c>
      <c r="E3226" s="427"/>
      <c r="F3226" s="427" t="s">
        <v>8586</v>
      </c>
      <c r="G3226" s="423" t="s">
        <v>19407</v>
      </c>
      <c r="H3226" s="467" t="s">
        <v>8396</v>
      </c>
      <c r="I3226" s="427">
        <v>0</v>
      </c>
      <c r="J3226" s="423">
        <v>0</v>
      </c>
      <c r="K3226" s="423">
        <v>0</v>
      </c>
      <c r="L3226" s="447">
        <v>0</v>
      </c>
      <c r="M3226" s="427">
        <v>2</v>
      </c>
      <c r="N3226" s="423">
        <v>0</v>
      </c>
      <c r="O3226" s="423">
        <v>0</v>
      </c>
      <c r="P3226" s="447">
        <v>0</v>
      </c>
    </row>
    <row r="3227" spans="1:16" s="63" customFormat="1" ht="12" x14ac:dyDescent="0.2">
      <c r="A3227" s="427" t="s">
        <v>8585</v>
      </c>
      <c r="B3227" s="423"/>
      <c r="C3227" s="423" t="s">
        <v>14925</v>
      </c>
      <c r="D3227" s="423" t="s">
        <v>8870</v>
      </c>
      <c r="E3227" s="427"/>
      <c r="F3227" s="427" t="s">
        <v>8584</v>
      </c>
      <c r="G3227" s="423" t="s">
        <v>205</v>
      </c>
      <c r="H3227" s="467" t="s">
        <v>8396</v>
      </c>
      <c r="I3227" s="427">
        <v>0</v>
      </c>
      <c r="J3227" s="423">
        <v>0</v>
      </c>
      <c r="K3227" s="423">
        <v>0</v>
      </c>
      <c r="L3227" s="447">
        <v>0</v>
      </c>
      <c r="M3227" s="427">
        <v>2</v>
      </c>
      <c r="N3227" s="423">
        <v>0</v>
      </c>
      <c r="O3227" s="423">
        <v>0</v>
      </c>
      <c r="P3227" s="447">
        <v>0</v>
      </c>
    </row>
    <row r="3228" spans="1:16" s="63" customFormat="1" ht="12" x14ac:dyDescent="0.2">
      <c r="A3228" s="427" t="s">
        <v>8583</v>
      </c>
      <c r="B3228" s="423"/>
      <c r="C3228" s="423" t="s">
        <v>14925</v>
      </c>
      <c r="D3228" s="423" t="s">
        <v>15847</v>
      </c>
      <c r="E3228" s="427"/>
      <c r="F3228" s="427" t="s">
        <v>8582</v>
      </c>
      <c r="G3228" s="423" t="s">
        <v>15848</v>
      </c>
      <c r="H3228" s="467" t="s">
        <v>8559</v>
      </c>
      <c r="I3228" s="427">
        <v>1</v>
      </c>
      <c r="J3228" s="423">
        <v>0</v>
      </c>
      <c r="K3228" s="423">
        <v>0</v>
      </c>
      <c r="L3228" s="447">
        <v>0</v>
      </c>
      <c r="M3228" s="427">
        <v>4</v>
      </c>
      <c r="N3228" s="423">
        <v>8</v>
      </c>
      <c r="O3228" s="423">
        <v>2</v>
      </c>
      <c r="P3228" s="447">
        <v>-0.5</v>
      </c>
    </row>
    <row r="3229" spans="1:16" s="63" customFormat="1" ht="12" x14ac:dyDescent="0.2">
      <c r="A3229" s="427" t="s">
        <v>8581</v>
      </c>
      <c r="B3229" s="423"/>
      <c r="C3229" s="423" t="s">
        <v>14925</v>
      </c>
      <c r="D3229" s="423"/>
      <c r="E3229" s="427"/>
      <c r="F3229" s="427" t="s">
        <v>8580</v>
      </c>
      <c r="G3229" s="423"/>
      <c r="H3229" s="467" t="s">
        <v>8389</v>
      </c>
      <c r="I3229" s="427">
        <v>0</v>
      </c>
      <c r="J3229" s="423">
        <v>0</v>
      </c>
      <c r="K3229" s="423">
        <v>0</v>
      </c>
      <c r="L3229" s="447">
        <v>0</v>
      </c>
      <c r="M3229" s="427">
        <v>0</v>
      </c>
      <c r="N3229" s="423">
        <v>0</v>
      </c>
      <c r="O3229" s="423">
        <v>0</v>
      </c>
      <c r="P3229" s="447">
        <v>0</v>
      </c>
    </row>
    <row r="3230" spans="1:16" s="63" customFormat="1" ht="12" x14ac:dyDescent="0.2">
      <c r="A3230" s="427" t="s">
        <v>8579</v>
      </c>
      <c r="B3230" s="423"/>
      <c r="C3230" s="423" t="s">
        <v>14925</v>
      </c>
      <c r="D3230" s="423" t="s">
        <v>15847</v>
      </c>
      <c r="E3230" s="427"/>
      <c r="F3230" s="427" t="s">
        <v>8578</v>
      </c>
      <c r="G3230" s="423" t="s">
        <v>15848</v>
      </c>
      <c r="H3230" s="467" t="s">
        <v>8559</v>
      </c>
      <c r="I3230" s="427">
        <v>10</v>
      </c>
      <c r="J3230" s="423">
        <v>0</v>
      </c>
      <c r="K3230" s="423">
        <v>0</v>
      </c>
      <c r="L3230" s="447">
        <v>0</v>
      </c>
      <c r="M3230" s="427">
        <v>48</v>
      </c>
      <c r="N3230" s="423">
        <v>15</v>
      </c>
      <c r="O3230" s="423">
        <v>5</v>
      </c>
      <c r="P3230" s="447">
        <v>2.2000000000000002</v>
      </c>
    </row>
    <row r="3231" spans="1:16" s="63" customFormat="1" ht="12" x14ac:dyDescent="0.2">
      <c r="A3231" s="427" t="s">
        <v>8577</v>
      </c>
      <c r="B3231" s="423"/>
      <c r="C3231" s="423" t="s">
        <v>14925</v>
      </c>
      <c r="D3231" s="423" t="s">
        <v>11985</v>
      </c>
      <c r="E3231" s="427"/>
      <c r="F3231" s="427" t="s">
        <v>8576</v>
      </c>
      <c r="G3231" s="423" t="s">
        <v>11983</v>
      </c>
      <c r="H3231" s="467" t="s">
        <v>8559</v>
      </c>
      <c r="I3231" s="427">
        <v>0</v>
      </c>
      <c r="J3231" s="423">
        <v>0</v>
      </c>
      <c r="K3231" s="423">
        <v>1</v>
      </c>
      <c r="L3231" s="447">
        <v>0</v>
      </c>
      <c r="M3231" s="427">
        <v>4</v>
      </c>
      <c r="N3231" s="423">
        <v>8</v>
      </c>
      <c r="O3231" s="423">
        <v>2</v>
      </c>
      <c r="P3231" s="447">
        <v>-0.5</v>
      </c>
    </row>
    <row r="3232" spans="1:16" s="63" customFormat="1" ht="12" x14ac:dyDescent="0.2">
      <c r="A3232" s="427" t="s">
        <v>8575</v>
      </c>
      <c r="B3232" s="423"/>
      <c r="C3232" s="423" t="s">
        <v>14925</v>
      </c>
      <c r="D3232" s="423" t="s">
        <v>17328</v>
      </c>
      <c r="E3232" s="427"/>
      <c r="F3232" s="427" t="s">
        <v>8574</v>
      </c>
      <c r="G3232" s="423" t="s">
        <v>17298</v>
      </c>
      <c r="H3232" s="467" t="s">
        <v>8396</v>
      </c>
      <c r="I3232" s="427">
        <v>0</v>
      </c>
      <c r="J3232" s="423">
        <v>0</v>
      </c>
      <c r="K3232" s="423">
        <v>0</v>
      </c>
      <c r="L3232" s="447">
        <v>0</v>
      </c>
      <c r="M3232" s="427">
        <v>4</v>
      </c>
      <c r="N3232" s="423">
        <v>8</v>
      </c>
      <c r="O3232" s="423">
        <v>4</v>
      </c>
      <c r="P3232" s="447">
        <v>-0.5</v>
      </c>
    </row>
    <row r="3233" spans="1:16" s="63" customFormat="1" ht="12" x14ac:dyDescent="0.2">
      <c r="A3233" s="427" t="s">
        <v>8573</v>
      </c>
      <c r="B3233" s="423"/>
      <c r="C3233" s="423" t="s">
        <v>263</v>
      </c>
      <c r="D3233" s="423" t="s">
        <v>17007</v>
      </c>
      <c r="E3233" s="427"/>
      <c r="F3233" s="427" t="s">
        <v>8572</v>
      </c>
      <c r="G3233" s="423" t="s">
        <v>200</v>
      </c>
      <c r="H3233" s="467" t="s">
        <v>8559</v>
      </c>
      <c r="I3233" s="427">
        <v>0</v>
      </c>
      <c r="J3233" s="423">
        <v>3</v>
      </c>
      <c r="K3233" s="423">
        <v>0</v>
      </c>
      <c r="L3233" s="447">
        <v>-1</v>
      </c>
      <c r="M3233" s="427">
        <v>2</v>
      </c>
      <c r="N3233" s="423">
        <v>6</v>
      </c>
      <c r="O3233" s="423">
        <v>1</v>
      </c>
      <c r="P3233" s="447">
        <v>-0.66666666666666696</v>
      </c>
    </row>
    <row r="3234" spans="1:16" s="63" customFormat="1" ht="12" x14ac:dyDescent="0.2">
      <c r="A3234" s="427" t="s">
        <v>8571</v>
      </c>
      <c r="B3234" s="423"/>
      <c r="C3234" s="423" t="s">
        <v>263</v>
      </c>
      <c r="D3234" s="423"/>
      <c r="E3234" s="427"/>
      <c r="F3234" s="427" t="s">
        <v>8570</v>
      </c>
      <c r="G3234" s="423"/>
      <c r="H3234" s="467" t="s">
        <v>8389</v>
      </c>
      <c r="I3234" s="427">
        <v>0</v>
      </c>
      <c r="J3234" s="423">
        <v>0</v>
      </c>
      <c r="K3234" s="423">
        <v>0</v>
      </c>
      <c r="L3234" s="447">
        <v>0</v>
      </c>
      <c r="M3234" s="427">
        <v>0</v>
      </c>
      <c r="N3234" s="423">
        <v>0</v>
      </c>
      <c r="O3234" s="423">
        <v>0</v>
      </c>
      <c r="P3234" s="447">
        <v>0</v>
      </c>
    </row>
    <row r="3235" spans="1:16" s="63" customFormat="1" ht="12" x14ac:dyDescent="0.2">
      <c r="A3235" s="427" t="s">
        <v>8569</v>
      </c>
      <c r="B3235" s="423"/>
      <c r="C3235" s="423" t="s">
        <v>14925</v>
      </c>
      <c r="D3235" s="423" t="s">
        <v>19135</v>
      </c>
      <c r="E3235" s="427"/>
      <c r="F3235" s="427" t="s">
        <v>8568</v>
      </c>
      <c r="G3235" s="423" t="s">
        <v>17298</v>
      </c>
      <c r="H3235" s="467" t="s">
        <v>8559</v>
      </c>
      <c r="I3235" s="427">
        <v>0</v>
      </c>
      <c r="J3235" s="423">
        <v>0</v>
      </c>
      <c r="K3235" s="423">
        <v>1</v>
      </c>
      <c r="L3235" s="447">
        <v>0</v>
      </c>
      <c r="M3235" s="427">
        <v>16</v>
      </c>
      <c r="N3235" s="423">
        <v>22</v>
      </c>
      <c r="O3235" s="423">
        <v>16</v>
      </c>
      <c r="P3235" s="447">
        <v>-0.27272727272727298</v>
      </c>
    </row>
    <row r="3236" spans="1:16" s="63" customFormat="1" ht="12" x14ac:dyDescent="0.2">
      <c r="A3236" s="427" t="s">
        <v>8567</v>
      </c>
      <c r="B3236" s="423"/>
      <c r="C3236" s="423" t="s">
        <v>14925</v>
      </c>
      <c r="D3236" s="423" t="s">
        <v>20520</v>
      </c>
      <c r="E3236" s="427"/>
      <c r="F3236" s="427" t="s">
        <v>8566</v>
      </c>
      <c r="G3236" s="423" t="s">
        <v>17721</v>
      </c>
      <c r="H3236" s="467" t="s">
        <v>8396</v>
      </c>
      <c r="I3236" s="427">
        <v>0</v>
      </c>
      <c r="J3236" s="423">
        <v>0</v>
      </c>
      <c r="K3236" s="423">
        <v>0</v>
      </c>
      <c r="L3236" s="447">
        <v>0</v>
      </c>
      <c r="M3236" s="427">
        <v>2</v>
      </c>
      <c r="N3236" s="423">
        <v>4</v>
      </c>
      <c r="O3236" s="423">
        <v>1</v>
      </c>
      <c r="P3236" s="447">
        <v>-0.5</v>
      </c>
    </row>
    <row r="3237" spans="1:16" s="63" customFormat="1" ht="12" x14ac:dyDescent="0.2">
      <c r="A3237" s="427" t="s">
        <v>8565</v>
      </c>
      <c r="B3237" s="423"/>
      <c r="C3237" s="423" t="s">
        <v>14925</v>
      </c>
      <c r="D3237" s="423" t="s">
        <v>12369</v>
      </c>
      <c r="E3237" s="427"/>
      <c r="F3237" s="427" t="s">
        <v>8564</v>
      </c>
      <c r="G3237" s="423" t="s">
        <v>208</v>
      </c>
      <c r="H3237" s="467" t="s">
        <v>8559</v>
      </c>
      <c r="I3237" s="427">
        <v>3</v>
      </c>
      <c r="J3237" s="423">
        <v>0</v>
      </c>
      <c r="K3237" s="423">
        <v>0</v>
      </c>
      <c r="L3237" s="447">
        <v>0</v>
      </c>
      <c r="M3237" s="427">
        <v>1</v>
      </c>
      <c r="N3237" s="423">
        <v>1</v>
      </c>
      <c r="O3237" s="423">
        <v>1</v>
      </c>
      <c r="P3237" s="447">
        <v>0</v>
      </c>
    </row>
    <row r="3238" spans="1:16" s="63" customFormat="1" ht="12" x14ac:dyDescent="0.2">
      <c r="A3238" s="427" t="s">
        <v>8563</v>
      </c>
      <c r="B3238" s="423"/>
      <c r="C3238" s="423" t="s">
        <v>249</v>
      </c>
      <c r="D3238" s="423" t="s">
        <v>17044</v>
      </c>
      <c r="E3238" s="427"/>
      <c r="F3238" s="427" t="s">
        <v>8562</v>
      </c>
      <c r="G3238" s="423" t="s">
        <v>201</v>
      </c>
      <c r="H3238" s="467" t="s">
        <v>8559</v>
      </c>
      <c r="I3238" s="427">
        <v>0</v>
      </c>
      <c r="J3238" s="423">
        <v>0</v>
      </c>
      <c r="K3238" s="423">
        <v>0</v>
      </c>
      <c r="L3238" s="447">
        <v>0</v>
      </c>
      <c r="M3238" s="427">
        <v>12</v>
      </c>
      <c r="N3238" s="423">
        <v>16</v>
      </c>
      <c r="O3238" s="423">
        <v>18</v>
      </c>
      <c r="P3238" s="447">
        <v>-0.25</v>
      </c>
    </row>
    <row r="3239" spans="1:16" s="63" customFormat="1" ht="12" x14ac:dyDescent="0.2">
      <c r="A3239" s="427" t="s">
        <v>8561</v>
      </c>
      <c r="B3239" s="423"/>
      <c r="C3239" s="423" t="s">
        <v>14925</v>
      </c>
      <c r="D3239" s="423" t="s">
        <v>15847</v>
      </c>
      <c r="E3239" s="427"/>
      <c r="F3239" s="427" t="s">
        <v>8560</v>
      </c>
      <c r="G3239" s="423" t="s">
        <v>15848</v>
      </c>
      <c r="H3239" s="467" t="s">
        <v>8559</v>
      </c>
      <c r="I3239" s="427">
        <v>215</v>
      </c>
      <c r="J3239" s="423">
        <v>162</v>
      </c>
      <c r="K3239" s="423">
        <v>262</v>
      </c>
      <c r="L3239" s="447">
        <v>0.32716049382716</v>
      </c>
      <c r="M3239" s="427">
        <v>155</v>
      </c>
      <c r="N3239" s="423">
        <v>76</v>
      </c>
      <c r="O3239" s="423">
        <v>60</v>
      </c>
      <c r="P3239" s="447">
        <v>1.0394736842105301</v>
      </c>
    </row>
    <row r="3240" spans="1:16" s="63" customFormat="1" ht="12" x14ac:dyDescent="0.2">
      <c r="A3240" s="427" t="s">
        <v>8558</v>
      </c>
      <c r="B3240" s="423"/>
      <c r="C3240" s="423" t="s">
        <v>14925</v>
      </c>
      <c r="D3240" s="423" t="s">
        <v>11985</v>
      </c>
      <c r="E3240" s="427"/>
      <c r="F3240" s="427" t="s">
        <v>8557</v>
      </c>
      <c r="G3240" s="423" t="s">
        <v>11983</v>
      </c>
      <c r="H3240" s="467" t="s">
        <v>8559</v>
      </c>
      <c r="I3240" s="427">
        <v>0</v>
      </c>
      <c r="J3240" s="423">
        <v>0</v>
      </c>
      <c r="K3240" s="423">
        <v>0</v>
      </c>
      <c r="L3240" s="447">
        <v>0</v>
      </c>
      <c r="M3240" s="427">
        <v>4</v>
      </c>
      <c r="N3240" s="423">
        <v>8</v>
      </c>
      <c r="O3240" s="423">
        <v>2</v>
      </c>
      <c r="P3240" s="447">
        <v>-0.5</v>
      </c>
    </row>
    <row r="3241" spans="1:16" s="63" customFormat="1" ht="12" x14ac:dyDescent="0.2">
      <c r="A3241" s="427" t="s">
        <v>8556</v>
      </c>
      <c r="B3241" s="423"/>
      <c r="C3241" s="423" t="s">
        <v>254</v>
      </c>
      <c r="D3241" s="423"/>
      <c r="E3241" s="427"/>
      <c r="F3241" s="427" t="s">
        <v>8555</v>
      </c>
      <c r="G3241" s="423"/>
      <c r="H3241" s="467" t="s">
        <v>8389</v>
      </c>
      <c r="I3241" s="427">
        <v>0</v>
      </c>
      <c r="J3241" s="423">
        <v>0</v>
      </c>
      <c r="K3241" s="423">
        <v>0</v>
      </c>
      <c r="L3241" s="447">
        <v>0</v>
      </c>
      <c r="M3241" s="427">
        <v>0</v>
      </c>
      <c r="N3241" s="423">
        <v>0</v>
      </c>
      <c r="O3241" s="423">
        <v>0</v>
      </c>
      <c r="P3241" s="447">
        <v>0</v>
      </c>
    </row>
    <row r="3242" spans="1:16" s="63" customFormat="1" ht="12" x14ac:dyDescent="0.2">
      <c r="A3242" s="427" t="s">
        <v>8554</v>
      </c>
      <c r="B3242" s="423"/>
      <c r="C3242" s="423" t="s">
        <v>14925</v>
      </c>
      <c r="D3242" s="423" t="s">
        <v>15847</v>
      </c>
      <c r="E3242" s="427"/>
      <c r="F3242" s="427" t="s">
        <v>8553</v>
      </c>
      <c r="G3242" s="423" t="s">
        <v>15848</v>
      </c>
      <c r="H3242" s="467" t="s">
        <v>8559</v>
      </c>
      <c r="I3242" s="427">
        <v>1</v>
      </c>
      <c r="J3242" s="423">
        <v>0</v>
      </c>
      <c r="K3242" s="423">
        <v>0</v>
      </c>
      <c r="L3242" s="447">
        <v>0</v>
      </c>
      <c r="M3242" s="427">
        <v>6</v>
      </c>
      <c r="N3242" s="423">
        <v>8</v>
      </c>
      <c r="O3242" s="423">
        <v>2</v>
      </c>
      <c r="P3242" s="447">
        <v>-0.25</v>
      </c>
    </row>
    <row r="3243" spans="1:16" s="63" customFormat="1" ht="12" x14ac:dyDescent="0.2">
      <c r="A3243" s="427" t="s">
        <v>8552</v>
      </c>
      <c r="B3243" s="423"/>
      <c r="C3243" s="423" t="s">
        <v>14925</v>
      </c>
      <c r="D3243" s="423" t="s">
        <v>8788</v>
      </c>
      <c r="E3243" s="427"/>
      <c r="F3243" s="427" t="s">
        <v>8551</v>
      </c>
      <c r="G3243" s="423" t="s">
        <v>223</v>
      </c>
      <c r="H3243" s="467" t="s">
        <v>8559</v>
      </c>
      <c r="I3243" s="427">
        <v>0</v>
      </c>
      <c r="J3243" s="423">
        <v>0</v>
      </c>
      <c r="K3243" s="423">
        <v>0</v>
      </c>
      <c r="L3243" s="447">
        <v>0</v>
      </c>
      <c r="M3243" s="427">
        <v>106</v>
      </c>
      <c r="N3243" s="423">
        <v>27</v>
      </c>
      <c r="O3243" s="423">
        <v>19</v>
      </c>
      <c r="P3243" s="447">
        <v>2.92592592592593</v>
      </c>
    </row>
    <row r="3244" spans="1:16" s="63" customFormat="1" ht="12" x14ac:dyDescent="0.2">
      <c r="A3244" s="427" t="s">
        <v>8550</v>
      </c>
      <c r="B3244" s="423"/>
      <c r="C3244" s="423" t="s">
        <v>263</v>
      </c>
      <c r="D3244" s="423"/>
      <c r="E3244" s="427"/>
      <c r="F3244" s="427" t="s">
        <v>8549</v>
      </c>
      <c r="G3244" s="423"/>
      <c r="H3244" s="467" t="s">
        <v>8389</v>
      </c>
      <c r="I3244" s="427">
        <v>0</v>
      </c>
      <c r="J3244" s="423">
        <v>0</v>
      </c>
      <c r="K3244" s="423">
        <v>0</v>
      </c>
      <c r="L3244" s="447">
        <v>0</v>
      </c>
      <c r="M3244" s="427">
        <v>0</v>
      </c>
      <c r="N3244" s="423">
        <v>0</v>
      </c>
      <c r="O3244" s="423">
        <v>0</v>
      </c>
      <c r="P3244" s="447">
        <v>0</v>
      </c>
    </row>
    <row r="3245" spans="1:16" s="63" customFormat="1" ht="12" x14ac:dyDescent="0.2">
      <c r="A3245" s="427" t="s">
        <v>8548</v>
      </c>
      <c r="B3245" s="423"/>
      <c r="C3245" s="423" t="s">
        <v>14925</v>
      </c>
      <c r="D3245" s="423" t="s">
        <v>8870</v>
      </c>
      <c r="E3245" s="427"/>
      <c r="F3245" s="427" t="s">
        <v>8547</v>
      </c>
      <c r="G3245" s="423" t="s">
        <v>205</v>
      </c>
      <c r="H3245" s="467" t="s">
        <v>8396</v>
      </c>
      <c r="I3245" s="427">
        <v>0</v>
      </c>
      <c r="J3245" s="423">
        <v>0</v>
      </c>
      <c r="K3245" s="423">
        <v>0</v>
      </c>
      <c r="L3245" s="447">
        <v>0</v>
      </c>
      <c r="M3245" s="427">
        <v>2</v>
      </c>
      <c r="N3245" s="423">
        <v>0</v>
      </c>
      <c r="O3245" s="423">
        <v>0</v>
      </c>
      <c r="P3245" s="447">
        <v>0</v>
      </c>
    </row>
    <row r="3246" spans="1:16" s="63" customFormat="1" ht="12" x14ac:dyDescent="0.2">
      <c r="A3246" s="427" t="s">
        <v>8546</v>
      </c>
      <c r="B3246" s="423"/>
      <c r="C3246" s="423" t="s">
        <v>14925</v>
      </c>
      <c r="D3246" s="423" t="s">
        <v>11985</v>
      </c>
      <c r="E3246" s="427"/>
      <c r="F3246" s="427" t="s">
        <v>8545</v>
      </c>
      <c r="G3246" s="423" t="s">
        <v>11983</v>
      </c>
      <c r="H3246" s="467" t="s">
        <v>8559</v>
      </c>
      <c r="I3246" s="427">
        <v>0</v>
      </c>
      <c r="J3246" s="423">
        <v>0</v>
      </c>
      <c r="K3246" s="423">
        <v>3</v>
      </c>
      <c r="L3246" s="447">
        <v>0</v>
      </c>
      <c r="M3246" s="427">
        <v>4</v>
      </c>
      <c r="N3246" s="423">
        <v>8</v>
      </c>
      <c r="O3246" s="423">
        <v>2</v>
      </c>
      <c r="P3246" s="447">
        <v>-0.5</v>
      </c>
    </row>
    <row r="3247" spans="1:16" s="63" customFormat="1" ht="12" x14ac:dyDescent="0.2">
      <c r="A3247" s="427" t="s">
        <v>8544</v>
      </c>
      <c r="B3247" s="423"/>
      <c r="C3247" s="423" t="s">
        <v>14925</v>
      </c>
      <c r="D3247" s="423" t="s">
        <v>8870</v>
      </c>
      <c r="E3247" s="427"/>
      <c r="F3247" s="427" t="s">
        <v>8543</v>
      </c>
      <c r="G3247" s="423" t="s">
        <v>205</v>
      </c>
      <c r="H3247" s="467" t="s">
        <v>8396</v>
      </c>
      <c r="I3247" s="427">
        <v>0</v>
      </c>
      <c r="J3247" s="423">
        <v>0</v>
      </c>
      <c r="K3247" s="423">
        <v>0</v>
      </c>
      <c r="L3247" s="447">
        <v>0</v>
      </c>
      <c r="M3247" s="427">
        <v>2</v>
      </c>
      <c r="N3247" s="423">
        <v>0</v>
      </c>
      <c r="O3247" s="423">
        <v>0</v>
      </c>
      <c r="P3247" s="447">
        <v>0</v>
      </c>
    </row>
    <row r="3248" spans="1:16" s="63" customFormat="1" ht="12" x14ac:dyDescent="0.2">
      <c r="A3248" s="427" t="s">
        <v>8542</v>
      </c>
      <c r="B3248" s="423"/>
      <c r="C3248" s="423" t="s">
        <v>258</v>
      </c>
      <c r="D3248" s="423"/>
      <c r="E3248" s="427"/>
      <c r="F3248" s="427" t="s">
        <v>8541</v>
      </c>
      <c r="G3248" s="423"/>
      <c r="H3248" s="467" t="s">
        <v>8389</v>
      </c>
      <c r="I3248" s="427">
        <v>0</v>
      </c>
      <c r="J3248" s="423">
        <v>0</v>
      </c>
      <c r="K3248" s="423">
        <v>0</v>
      </c>
      <c r="L3248" s="447">
        <v>0</v>
      </c>
      <c r="M3248" s="427">
        <v>0</v>
      </c>
      <c r="N3248" s="423">
        <v>0</v>
      </c>
      <c r="O3248" s="423">
        <v>0</v>
      </c>
      <c r="P3248" s="447">
        <v>0</v>
      </c>
    </row>
    <row r="3249" spans="1:16" s="63" customFormat="1" ht="12" x14ac:dyDescent="0.2">
      <c r="A3249" s="427" t="s">
        <v>8540</v>
      </c>
      <c r="B3249" s="423"/>
      <c r="C3249" s="423" t="s">
        <v>260</v>
      </c>
      <c r="D3249" s="423"/>
      <c r="E3249" s="427"/>
      <c r="F3249" s="427" t="s">
        <v>8539</v>
      </c>
      <c r="G3249" s="423"/>
      <c r="H3249" s="467" t="s">
        <v>8389</v>
      </c>
      <c r="I3249" s="427">
        <v>0</v>
      </c>
      <c r="J3249" s="423">
        <v>0</v>
      </c>
      <c r="K3249" s="423">
        <v>0</v>
      </c>
      <c r="L3249" s="447">
        <v>0</v>
      </c>
      <c r="M3249" s="427">
        <v>0</v>
      </c>
      <c r="N3249" s="423">
        <v>0</v>
      </c>
      <c r="O3249" s="423">
        <v>0</v>
      </c>
      <c r="P3249" s="447">
        <v>0</v>
      </c>
    </row>
    <row r="3250" spans="1:16" s="63" customFormat="1" ht="12" x14ac:dyDescent="0.2">
      <c r="A3250" s="427" t="s">
        <v>8538</v>
      </c>
      <c r="B3250" s="423"/>
      <c r="C3250" s="423" t="s">
        <v>14925</v>
      </c>
      <c r="D3250" s="423" t="s">
        <v>17166</v>
      </c>
      <c r="E3250" s="427"/>
      <c r="F3250" s="427" t="s">
        <v>8537</v>
      </c>
      <c r="G3250" s="423" t="s">
        <v>17167</v>
      </c>
      <c r="H3250" s="467" t="s">
        <v>8559</v>
      </c>
      <c r="I3250" s="427">
        <v>50</v>
      </c>
      <c r="J3250" s="423">
        <v>41</v>
      </c>
      <c r="K3250" s="423">
        <v>11</v>
      </c>
      <c r="L3250" s="447">
        <v>0.219512195121951</v>
      </c>
      <c r="M3250" s="427">
        <v>65</v>
      </c>
      <c r="N3250" s="423">
        <v>53</v>
      </c>
      <c r="O3250" s="423">
        <v>34</v>
      </c>
      <c r="P3250" s="447">
        <v>0.22641509433962301</v>
      </c>
    </row>
    <row r="3251" spans="1:16" s="63" customFormat="1" ht="12" x14ac:dyDescent="0.2">
      <c r="A3251" s="427" t="s">
        <v>8536</v>
      </c>
      <c r="B3251" s="423"/>
      <c r="C3251" s="423" t="s">
        <v>14925</v>
      </c>
      <c r="D3251" s="423"/>
      <c r="E3251" s="427"/>
      <c r="F3251" s="427" t="s">
        <v>8535</v>
      </c>
      <c r="G3251" s="423"/>
      <c r="H3251" s="467" t="s">
        <v>8389</v>
      </c>
      <c r="I3251" s="427">
        <v>0</v>
      </c>
      <c r="J3251" s="423">
        <v>0</v>
      </c>
      <c r="K3251" s="423">
        <v>0</v>
      </c>
      <c r="L3251" s="447">
        <v>0</v>
      </c>
      <c r="M3251" s="427">
        <v>0</v>
      </c>
      <c r="N3251" s="423">
        <v>0</v>
      </c>
      <c r="O3251" s="423">
        <v>0</v>
      </c>
      <c r="P3251" s="447">
        <v>0</v>
      </c>
    </row>
    <row r="3252" spans="1:16" s="63" customFormat="1" ht="12" x14ac:dyDescent="0.2">
      <c r="A3252" s="427" t="s">
        <v>17248</v>
      </c>
      <c r="B3252" s="423"/>
      <c r="C3252" s="423" t="s">
        <v>252</v>
      </c>
      <c r="D3252" s="423" t="s">
        <v>20521</v>
      </c>
      <c r="E3252" s="427" t="s">
        <v>17249</v>
      </c>
      <c r="F3252" s="427"/>
      <c r="G3252" s="423" t="s">
        <v>18200</v>
      </c>
      <c r="H3252" s="467" t="s">
        <v>8559</v>
      </c>
      <c r="I3252" s="427">
        <v>2379</v>
      </c>
      <c r="J3252" s="423">
        <v>1094</v>
      </c>
      <c r="K3252" s="423">
        <v>1020</v>
      </c>
      <c r="L3252" s="447">
        <v>1.1745886654479001</v>
      </c>
      <c r="M3252" s="427">
        <v>1541</v>
      </c>
      <c r="N3252" s="423">
        <v>1033</v>
      </c>
      <c r="O3252" s="423">
        <v>925</v>
      </c>
      <c r="P3252" s="447">
        <v>0.49177153920619598</v>
      </c>
    </row>
    <row r="3253" spans="1:16" s="63" customFormat="1" ht="12" x14ac:dyDescent="0.2">
      <c r="A3253" s="427" t="s">
        <v>8534</v>
      </c>
      <c r="B3253" s="423"/>
      <c r="C3253" s="423" t="s">
        <v>14925</v>
      </c>
      <c r="D3253" s="423"/>
      <c r="E3253" s="427"/>
      <c r="F3253" s="427" t="s">
        <v>8533</v>
      </c>
      <c r="G3253" s="423"/>
      <c r="H3253" s="467" t="s">
        <v>8389</v>
      </c>
      <c r="I3253" s="427">
        <v>0</v>
      </c>
      <c r="J3253" s="423">
        <v>0</v>
      </c>
      <c r="K3253" s="423">
        <v>0</v>
      </c>
      <c r="L3253" s="447">
        <v>0</v>
      </c>
      <c r="M3253" s="427">
        <v>0</v>
      </c>
      <c r="N3253" s="423">
        <v>0</v>
      </c>
      <c r="O3253" s="423">
        <v>0</v>
      </c>
      <c r="P3253" s="447">
        <v>0</v>
      </c>
    </row>
    <row r="3254" spans="1:16" s="63" customFormat="1" ht="12" x14ac:dyDescent="0.2">
      <c r="A3254" s="427" t="s">
        <v>8532</v>
      </c>
      <c r="B3254" s="423"/>
      <c r="C3254" s="423" t="s">
        <v>14925</v>
      </c>
      <c r="D3254" s="423" t="s">
        <v>9089</v>
      </c>
      <c r="E3254" s="427"/>
      <c r="F3254" s="427" t="s">
        <v>8531</v>
      </c>
      <c r="G3254" s="423" t="s">
        <v>208</v>
      </c>
      <c r="H3254" s="467" t="s">
        <v>8396</v>
      </c>
      <c r="I3254" s="427">
        <v>0</v>
      </c>
      <c r="J3254" s="423">
        <v>0</v>
      </c>
      <c r="K3254" s="423">
        <v>0</v>
      </c>
      <c r="L3254" s="447">
        <v>0</v>
      </c>
      <c r="M3254" s="427">
        <v>2</v>
      </c>
      <c r="N3254" s="423">
        <v>4</v>
      </c>
      <c r="O3254" s="423">
        <v>1</v>
      </c>
      <c r="P3254" s="447">
        <v>-0.5</v>
      </c>
    </row>
    <row r="3255" spans="1:16" s="63" customFormat="1" ht="12" x14ac:dyDescent="0.2">
      <c r="A3255" s="427" t="s">
        <v>8530</v>
      </c>
      <c r="B3255" s="423"/>
      <c r="C3255" s="423" t="s">
        <v>371</v>
      </c>
      <c r="D3255" s="423" t="s">
        <v>17017</v>
      </c>
      <c r="E3255" s="427"/>
      <c r="F3255" s="427" t="s">
        <v>8529</v>
      </c>
      <c r="G3255" s="423" t="s">
        <v>12729</v>
      </c>
      <c r="H3255" s="467" t="s">
        <v>8396</v>
      </c>
      <c r="I3255" s="427">
        <v>0</v>
      </c>
      <c r="J3255" s="423">
        <v>0</v>
      </c>
      <c r="K3255" s="423">
        <v>0</v>
      </c>
      <c r="L3255" s="447">
        <v>0</v>
      </c>
      <c r="M3255" s="427">
        <v>3</v>
      </c>
      <c r="N3255" s="423">
        <v>1</v>
      </c>
      <c r="O3255" s="423">
        <v>0</v>
      </c>
      <c r="P3255" s="447">
        <v>2</v>
      </c>
    </row>
    <row r="3256" spans="1:16" s="63" customFormat="1" ht="12" x14ac:dyDescent="0.2">
      <c r="A3256" s="427" t="s">
        <v>8528</v>
      </c>
      <c r="B3256" s="423"/>
      <c r="C3256" s="423" t="s">
        <v>14925</v>
      </c>
      <c r="D3256" s="423"/>
      <c r="E3256" s="427"/>
      <c r="F3256" s="427" t="s">
        <v>8527</v>
      </c>
      <c r="G3256" s="423"/>
      <c r="H3256" s="467" t="s">
        <v>8389</v>
      </c>
      <c r="I3256" s="427">
        <v>0</v>
      </c>
      <c r="J3256" s="423">
        <v>0</v>
      </c>
      <c r="K3256" s="423">
        <v>0</v>
      </c>
      <c r="L3256" s="447">
        <v>0</v>
      </c>
      <c r="M3256" s="427">
        <v>0</v>
      </c>
      <c r="N3256" s="423">
        <v>0</v>
      </c>
      <c r="O3256" s="423">
        <v>0</v>
      </c>
      <c r="P3256" s="447">
        <v>0</v>
      </c>
    </row>
    <row r="3257" spans="1:16" s="63" customFormat="1" ht="12" x14ac:dyDescent="0.2">
      <c r="A3257" s="427" t="s">
        <v>8526</v>
      </c>
      <c r="B3257" s="423"/>
      <c r="C3257" s="423" t="s">
        <v>14925</v>
      </c>
      <c r="D3257" s="423"/>
      <c r="E3257" s="427"/>
      <c r="F3257" s="427" t="s">
        <v>8525</v>
      </c>
      <c r="G3257" s="423"/>
      <c r="H3257" s="467" t="s">
        <v>8389</v>
      </c>
      <c r="I3257" s="427">
        <v>0</v>
      </c>
      <c r="J3257" s="423">
        <v>0</v>
      </c>
      <c r="K3257" s="423">
        <v>0</v>
      </c>
      <c r="L3257" s="447">
        <v>0</v>
      </c>
      <c r="M3257" s="427">
        <v>0</v>
      </c>
      <c r="N3257" s="423">
        <v>0</v>
      </c>
      <c r="O3257" s="423">
        <v>0</v>
      </c>
      <c r="P3257" s="447">
        <v>0</v>
      </c>
    </row>
    <row r="3258" spans="1:16" s="63" customFormat="1" ht="12" x14ac:dyDescent="0.2">
      <c r="A3258" s="427" t="s">
        <v>8524</v>
      </c>
      <c r="B3258" s="423"/>
      <c r="C3258" s="423" t="s">
        <v>14925</v>
      </c>
      <c r="D3258" s="423" t="s">
        <v>19909</v>
      </c>
      <c r="E3258" s="427"/>
      <c r="F3258" s="427" t="s">
        <v>8523</v>
      </c>
      <c r="G3258" s="423" t="s">
        <v>208</v>
      </c>
      <c r="H3258" s="467" t="s">
        <v>8396</v>
      </c>
      <c r="I3258" s="427">
        <v>0</v>
      </c>
      <c r="J3258" s="423">
        <v>0</v>
      </c>
      <c r="K3258" s="423">
        <v>0</v>
      </c>
      <c r="L3258" s="447">
        <v>0</v>
      </c>
      <c r="M3258" s="427">
        <v>4</v>
      </c>
      <c r="N3258" s="423">
        <v>8</v>
      </c>
      <c r="O3258" s="423">
        <v>2</v>
      </c>
      <c r="P3258" s="447">
        <v>-0.5</v>
      </c>
    </row>
    <row r="3259" spans="1:16" s="63" customFormat="1" ht="12" x14ac:dyDescent="0.2">
      <c r="A3259" s="427" t="s">
        <v>8522</v>
      </c>
      <c r="B3259" s="423"/>
      <c r="C3259" s="423" t="s">
        <v>14925</v>
      </c>
      <c r="D3259" s="423" t="s">
        <v>19909</v>
      </c>
      <c r="E3259" s="427"/>
      <c r="F3259" s="427" t="s">
        <v>8521</v>
      </c>
      <c r="G3259" s="423" t="s">
        <v>208</v>
      </c>
      <c r="H3259" s="467" t="s">
        <v>8396</v>
      </c>
      <c r="I3259" s="427">
        <v>0</v>
      </c>
      <c r="J3259" s="423">
        <v>0</v>
      </c>
      <c r="K3259" s="423">
        <v>0</v>
      </c>
      <c r="L3259" s="447">
        <v>0</v>
      </c>
      <c r="M3259" s="427">
        <v>4</v>
      </c>
      <c r="N3259" s="423">
        <v>8</v>
      </c>
      <c r="O3259" s="423">
        <v>2</v>
      </c>
      <c r="P3259" s="447">
        <v>-0.5</v>
      </c>
    </row>
    <row r="3260" spans="1:16" s="63" customFormat="1" ht="12" x14ac:dyDescent="0.2">
      <c r="A3260" s="427" t="s">
        <v>8520</v>
      </c>
      <c r="B3260" s="423"/>
      <c r="C3260" s="423" t="s">
        <v>255</v>
      </c>
      <c r="D3260" s="423" t="s">
        <v>22030</v>
      </c>
      <c r="E3260" s="427"/>
      <c r="F3260" s="427" t="s">
        <v>8519</v>
      </c>
      <c r="G3260" s="423" t="s">
        <v>18453</v>
      </c>
      <c r="H3260" s="467" t="s">
        <v>8559</v>
      </c>
      <c r="I3260" s="427">
        <v>0</v>
      </c>
      <c r="J3260" s="423">
        <v>0</v>
      </c>
      <c r="K3260" s="423">
        <v>0</v>
      </c>
      <c r="L3260" s="447">
        <v>0</v>
      </c>
      <c r="M3260" s="427">
        <v>0</v>
      </c>
      <c r="N3260" s="423">
        <v>0</v>
      </c>
      <c r="O3260" s="423">
        <v>0</v>
      </c>
      <c r="P3260" s="447">
        <v>0</v>
      </c>
    </row>
    <row r="3261" spans="1:16" s="63" customFormat="1" ht="12" x14ac:dyDescent="0.2">
      <c r="A3261" s="427" t="s">
        <v>8518</v>
      </c>
      <c r="B3261" s="423"/>
      <c r="C3261" s="423" t="s">
        <v>252</v>
      </c>
      <c r="D3261" s="423" t="s">
        <v>17052</v>
      </c>
      <c r="E3261" s="427"/>
      <c r="F3261" s="427" t="s">
        <v>8517</v>
      </c>
      <c r="G3261" s="423" t="s">
        <v>18140</v>
      </c>
      <c r="H3261" s="467" t="s">
        <v>8559</v>
      </c>
      <c r="I3261" s="427">
        <v>0</v>
      </c>
      <c r="J3261" s="423">
        <v>1</v>
      </c>
      <c r="K3261" s="423">
        <v>0</v>
      </c>
      <c r="L3261" s="447">
        <v>-1</v>
      </c>
      <c r="M3261" s="427">
        <v>0</v>
      </c>
      <c r="N3261" s="423">
        <v>1</v>
      </c>
      <c r="O3261" s="423">
        <v>3</v>
      </c>
      <c r="P3261" s="447">
        <v>-1</v>
      </c>
    </row>
    <row r="3262" spans="1:16" s="63" customFormat="1" ht="12" x14ac:dyDescent="0.2">
      <c r="A3262" s="427" t="s">
        <v>8516</v>
      </c>
      <c r="B3262" s="423"/>
      <c r="C3262" s="423" t="s">
        <v>252</v>
      </c>
      <c r="D3262" s="423"/>
      <c r="E3262" s="427"/>
      <c r="F3262" s="427" t="s">
        <v>8515</v>
      </c>
      <c r="G3262" s="423"/>
      <c r="H3262" s="467" t="s">
        <v>8396</v>
      </c>
      <c r="I3262" s="427">
        <v>0</v>
      </c>
      <c r="J3262" s="423">
        <v>0</v>
      </c>
      <c r="K3262" s="423">
        <v>0</v>
      </c>
      <c r="L3262" s="447">
        <v>0</v>
      </c>
      <c r="M3262" s="427">
        <v>0</v>
      </c>
      <c r="N3262" s="423">
        <v>0</v>
      </c>
      <c r="O3262" s="423">
        <v>0</v>
      </c>
      <c r="P3262" s="447">
        <v>0</v>
      </c>
    </row>
    <row r="3263" spans="1:16" s="63" customFormat="1" ht="12" x14ac:dyDescent="0.2">
      <c r="A3263" s="427" t="s">
        <v>8514</v>
      </c>
      <c r="B3263" s="423"/>
      <c r="C3263" s="423" t="s">
        <v>255</v>
      </c>
      <c r="D3263" s="423"/>
      <c r="E3263" s="427"/>
      <c r="F3263" s="427" t="s">
        <v>8513</v>
      </c>
      <c r="G3263" s="423"/>
      <c r="H3263" s="467" t="s">
        <v>8396</v>
      </c>
      <c r="I3263" s="427">
        <v>0</v>
      </c>
      <c r="J3263" s="423">
        <v>0</v>
      </c>
      <c r="K3263" s="423">
        <v>0</v>
      </c>
      <c r="L3263" s="447">
        <v>0</v>
      </c>
      <c r="M3263" s="427">
        <v>0</v>
      </c>
      <c r="N3263" s="423">
        <v>0</v>
      </c>
      <c r="O3263" s="423">
        <v>0</v>
      </c>
      <c r="P3263" s="447">
        <v>0</v>
      </c>
    </row>
    <row r="3264" spans="1:16" s="63" customFormat="1" ht="12" x14ac:dyDescent="0.2">
      <c r="A3264" s="427" t="s">
        <v>8512</v>
      </c>
      <c r="B3264" s="423"/>
      <c r="C3264" s="423" t="s">
        <v>255</v>
      </c>
      <c r="D3264" s="423" t="s">
        <v>17214</v>
      </c>
      <c r="E3264" s="427"/>
      <c r="F3264" s="427" t="s">
        <v>8511</v>
      </c>
      <c r="G3264" s="423" t="s">
        <v>270</v>
      </c>
      <c r="H3264" s="467" t="s">
        <v>8396</v>
      </c>
      <c r="I3264" s="427">
        <v>0</v>
      </c>
      <c r="J3264" s="423">
        <v>0</v>
      </c>
      <c r="K3264" s="423">
        <v>0</v>
      </c>
      <c r="L3264" s="447">
        <v>0</v>
      </c>
      <c r="M3264" s="427">
        <v>0</v>
      </c>
      <c r="N3264" s="423">
        <v>0</v>
      </c>
      <c r="O3264" s="423">
        <v>0</v>
      </c>
      <c r="P3264" s="447">
        <v>0</v>
      </c>
    </row>
    <row r="3265" spans="1:16" s="63" customFormat="1" ht="12" x14ac:dyDescent="0.2">
      <c r="A3265" s="427" t="s">
        <v>8510</v>
      </c>
      <c r="B3265" s="423"/>
      <c r="C3265" s="423" t="s">
        <v>254</v>
      </c>
      <c r="D3265" s="423"/>
      <c r="E3265" s="427"/>
      <c r="F3265" s="427" t="s">
        <v>8509</v>
      </c>
      <c r="G3265" s="423"/>
      <c r="H3265" s="467" t="s">
        <v>8389</v>
      </c>
      <c r="I3265" s="427">
        <v>0</v>
      </c>
      <c r="J3265" s="423">
        <v>0</v>
      </c>
      <c r="K3265" s="423">
        <v>0</v>
      </c>
      <c r="L3265" s="447">
        <v>0</v>
      </c>
      <c r="M3265" s="427">
        <v>0</v>
      </c>
      <c r="N3265" s="423">
        <v>0</v>
      </c>
      <c r="O3265" s="423">
        <v>0</v>
      </c>
      <c r="P3265" s="447">
        <v>0</v>
      </c>
    </row>
    <row r="3266" spans="1:16" s="63" customFormat="1" ht="12" x14ac:dyDescent="0.2">
      <c r="A3266" s="427" t="s">
        <v>8508</v>
      </c>
      <c r="B3266" s="423"/>
      <c r="C3266" s="423" t="s">
        <v>252</v>
      </c>
      <c r="D3266" s="423"/>
      <c r="E3266" s="427"/>
      <c r="F3266" s="427" t="s">
        <v>8507</v>
      </c>
      <c r="G3266" s="423"/>
      <c r="H3266" s="467" t="s">
        <v>8396</v>
      </c>
      <c r="I3266" s="427">
        <v>0</v>
      </c>
      <c r="J3266" s="423">
        <v>0</v>
      </c>
      <c r="K3266" s="423">
        <v>0</v>
      </c>
      <c r="L3266" s="447">
        <v>0</v>
      </c>
      <c r="M3266" s="427">
        <v>0</v>
      </c>
      <c r="N3266" s="423">
        <v>0</v>
      </c>
      <c r="O3266" s="423">
        <v>0</v>
      </c>
      <c r="P3266" s="447">
        <v>0</v>
      </c>
    </row>
    <row r="3267" spans="1:16" s="63" customFormat="1" ht="12" x14ac:dyDescent="0.2">
      <c r="A3267" s="427" t="s">
        <v>8506</v>
      </c>
      <c r="B3267" s="423"/>
      <c r="C3267" s="423" t="s">
        <v>255</v>
      </c>
      <c r="D3267" s="423"/>
      <c r="E3267" s="427"/>
      <c r="F3267" s="427" t="s">
        <v>8505</v>
      </c>
      <c r="G3267" s="423"/>
      <c r="H3267" s="467" t="s">
        <v>8396</v>
      </c>
      <c r="I3267" s="427">
        <v>0</v>
      </c>
      <c r="J3267" s="423">
        <v>0</v>
      </c>
      <c r="K3267" s="423">
        <v>0</v>
      </c>
      <c r="L3267" s="447">
        <v>0</v>
      </c>
      <c r="M3267" s="427">
        <v>0</v>
      </c>
      <c r="N3267" s="423">
        <v>0</v>
      </c>
      <c r="O3267" s="423">
        <v>0</v>
      </c>
      <c r="P3267" s="447">
        <v>0</v>
      </c>
    </row>
    <row r="3268" spans="1:16" s="63" customFormat="1" ht="12" x14ac:dyDescent="0.2">
      <c r="A3268" s="427" t="s">
        <v>8504</v>
      </c>
      <c r="B3268" s="423"/>
      <c r="C3268" s="423" t="s">
        <v>254</v>
      </c>
      <c r="D3268" s="423"/>
      <c r="E3268" s="427"/>
      <c r="F3268" s="427" t="s">
        <v>8503</v>
      </c>
      <c r="G3268" s="423"/>
      <c r="H3268" s="467" t="s">
        <v>8389</v>
      </c>
      <c r="I3268" s="427">
        <v>0</v>
      </c>
      <c r="J3268" s="423">
        <v>0</v>
      </c>
      <c r="K3268" s="423">
        <v>0</v>
      </c>
      <c r="L3268" s="447">
        <v>0</v>
      </c>
      <c r="M3268" s="427">
        <v>0</v>
      </c>
      <c r="N3268" s="423">
        <v>0</v>
      </c>
      <c r="O3268" s="423">
        <v>0</v>
      </c>
      <c r="P3268" s="447">
        <v>0</v>
      </c>
    </row>
    <row r="3269" spans="1:16" s="63" customFormat="1" ht="12" x14ac:dyDescent="0.2">
      <c r="A3269" s="427" t="s">
        <v>8502</v>
      </c>
      <c r="B3269" s="423"/>
      <c r="C3269" s="423" t="s">
        <v>255</v>
      </c>
      <c r="D3269" s="423"/>
      <c r="E3269" s="427"/>
      <c r="F3269" s="427" t="s">
        <v>8501</v>
      </c>
      <c r="G3269" s="423"/>
      <c r="H3269" s="467" t="s">
        <v>8396</v>
      </c>
      <c r="I3269" s="427">
        <v>0</v>
      </c>
      <c r="J3269" s="423">
        <v>0</v>
      </c>
      <c r="K3269" s="423">
        <v>0</v>
      </c>
      <c r="L3269" s="447">
        <v>0</v>
      </c>
      <c r="M3269" s="427">
        <v>0</v>
      </c>
      <c r="N3269" s="423">
        <v>0</v>
      </c>
      <c r="O3269" s="423">
        <v>0</v>
      </c>
      <c r="P3269" s="447">
        <v>0</v>
      </c>
    </row>
    <row r="3270" spans="1:16" s="63" customFormat="1" ht="12" x14ac:dyDescent="0.2">
      <c r="A3270" s="427" t="s">
        <v>8500</v>
      </c>
      <c r="B3270" s="423"/>
      <c r="C3270" s="423" t="s">
        <v>254</v>
      </c>
      <c r="D3270" s="423"/>
      <c r="E3270" s="427"/>
      <c r="F3270" s="427" t="s">
        <v>8499</v>
      </c>
      <c r="G3270" s="423"/>
      <c r="H3270" s="467" t="s">
        <v>8389</v>
      </c>
      <c r="I3270" s="427">
        <v>0</v>
      </c>
      <c r="J3270" s="423">
        <v>0</v>
      </c>
      <c r="K3270" s="423">
        <v>0</v>
      </c>
      <c r="L3270" s="447">
        <v>0</v>
      </c>
      <c r="M3270" s="427">
        <v>0</v>
      </c>
      <c r="N3270" s="423">
        <v>0</v>
      </c>
      <c r="O3270" s="423">
        <v>0</v>
      </c>
      <c r="P3270" s="447">
        <v>0</v>
      </c>
    </row>
    <row r="3271" spans="1:16" s="63" customFormat="1" ht="12" x14ac:dyDescent="0.2">
      <c r="A3271" s="427" t="s">
        <v>8498</v>
      </c>
      <c r="B3271" s="423"/>
      <c r="C3271" s="423" t="s">
        <v>255</v>
      </c>
      <c r="D3271" s="423" t="s">
        <v>17039</v>
      </c>
      <c r="E3271" s="427"/>
      <c r="F3271" s="427" t="s">
        <v>8497</v>
      </c>
      <c r="G3271" s="423" t="s">
        <v>201</v>
      </c>
      <c r="H3271" s="467" t="s">
        <v>8396</v>
      </c>
      <c r="I3271" s="427">
        <v>0</v>
      </c>
      <c r="J3271" s="423">
        <v>0</v>
      </c>
      <c r="K3271" s="423">
        <v>0</v>
      </c>
      <c r="L3271" s="447">
        <v>0</v>
      </c>
      <c r="M3271" s="427">
        <v>0</v>
      </c>
      <c r="N3271" s="423">
        <v>0</v>
      </c>
      <c r="O3271" s="423">
        <v>3</v>
      </c>
      <c r="P3271" s="447">
        <v>0</v>
      </c>
    </row>
    <row r="3272" spans="1:16" s="63" customFormat="1" ht="12" x14ac:dyDescent="0.2">
      <c r="A3272" s="427" t="s">
        <v>8496</v>
      </c>
      <c r="B3272" s="423"/>
      <c r="C3272" s="423" t="s">
        <v>255</v>
      </c>
      <c r="D3272" s="423"/>
      <c r="E3272" s="427"/>
      <c r="F3272" s="427" t="s">
        <v>8495</v>
      </c>
      <c r="G3272" s="423"/>
      <c r="H3272" s="467" t="s">
        <v>8389</v>
      </c>
      <c r="I3272" s="427">
        <v>0</v>
      </c>
      <c r="J3272" s="423">
        <v>0</v>
      </c>
      <c r="K3272" s="423">
        <v>0</v>
      </c>
      <c r="L3272" s="447">
        <v>0</v>
      </c>
      <c r="M3272" s="427">
        <v>0</v>
      </c>
      <c r="N3272" s="423">
        <v>0</v>
      </c>
      <c r="O3272" s="423">
        <v>0</v>
      </c>
      <c r="P3272" s="447">
        <v>0</v>
      </c>
    </row>
    <row r="3273" spans="1:16" s="63" customFormat="1" ht="12" x14ac:dyDescent="0.2">
      <c r="A3273" s="427" t="s">
        <v>8494</v>
      </c>
      <c r="B3273" s="423"/>
      <c r="C3273" s="423" t="s">
        <v>255</v>
      </c>
      <c r="D3273" s="423"/>
      <c r="E3273" s="427"/>
      <c r="F3273" s="427" t="s">
        <v>8493</v>
      </c>
      <c r="G3273" s="423"/>
      <c r="H3273" s="467" t="s">
        <v>8396</v>
      </c>
      <c r="I3273" s="427">
        <v>0</v>
      </c>
      <c r="J3273" s="423">
        <v>0</v>
      </c>
      <c r="K3273" s="423">
        <v>0</v>
      </c>
      <c r="L3273" s="447">
        <v>0</v>
      </c>
      <c r="M3273" s="427">
        <v>0</v>
      </c>
      <c r="N3273" s="423">
        <v>0</v>
      </c>
      <c r="O3273" s="423">
        <v>0</v>
      </c>
      <c r="P3273" s="447">
        <v>0</v>
      </c>
    </row>
    <row r="3274" spans="1:16" s="63" customFormat="1" ht="12" x14ac:dyDescent="0.2">
      <c r="A3274" s="427" t="s">
        <v>8492</v>
      </c>
      <c r="B3274" s="423"/>
      <c r="C3274" s="423" t="s">
        <v>255</v>
      </c>
      <c r="D3274" s="423" t="s">
        <v>17039</v>
      </c>
      <c r="E3274" s="427"/>
      <c r="F3274" s="427" t="s">
        <v>8491</v>
      </c>
      <c r="G3274" s="423" t="s">
        <v>201</v>
      </c>
      <c r="H3274" s="467" t="s">
        <v>8396</v>
      </c>
      <c r="I3274" s="427">
        <v>0</v>
      </c>
      <c r="J3274" s="423">
        <v>0</v>
      </c>
      <c r="K3274" s="423">
        <v>0</v>
      </c>
      <c r="L3274" s="447">
        <v>0</v>
      </c>
      <c r="M3274" s="427">
        <v>0</v>
      </c>
      <c r="N3274" s="423">
        <v>3</v>
      </c>
      <c r="O3274" s="423">
        <v>3</v>
      </c>
      <c r="P3274" s="447">
        <v>-1</v>
      </c>
    </row>
    <row r="3275" spans="1:16" s="63" customFormat="1" ht="12" x14ac:dyDescent="0.2">
      <c r="A3275" s="427" t="s">
        <v>8490</v>
      </c>
      <c r="B3275" s="423"/>
      <c r="C3275" s="423" t="s">
        <v>255</v>
      </c>
      <c r="D3275" s="423" t="s">
        <v>17044</v>
      </c>
      <c r="E3275" s="427"/>
      <c r="F3275" s="427" t="s">
        <v>8489</v>
      </c>
      <c r="G3275" s="423" t="s">
        <v>201</v>
      </c>
      <c r="H3275" s="467" t="s">
        <v>8396</v>
      </c>
      <c r="I3275" s="427">
        <v>0</v>
      </c>
      <c r="J3275" s="423">
        <v>0</v>
      </c>
      <c r="K3275" s="423">
        <v>0</v>
      </c>
      <c r="L3275" s="447">
        <v>0</v>
      </c>
      <c r="M3275" s="427">
        <v>3</v>
      </c>
      <c r="N3275" s="423">
        <v>4</v>
      </c>
      <c r="O3275" s="423">
        <v>3</v>
      </c>
      <c r="P3275" s="447">
        <v>-0.25</v>
      </c>
    </row>
    <row r="3276" spans="1:16" s="63" customFormat="1" ht="12" x14ac:dyDescent="0.2">
      <c r="A3276" s="427" t="s">
        <v>8488</v>
      </c>
      <c r="B3276" s="423"/>
      <c r="C3276" s="423" t="s">
        <v>252</v>
      </c>
      <c r="D3276" s="423"/>
      <c r="E3276" s="427"/>
      <c r="F3276" s="427" t="s">
        <v>8487</v>
      </c>
      <c r="G3276" s="423"/>
      <c r="H3276" s="467" t="s">
        <v>8396</v>
      </c>
      <c r="I3276" s="427">
        <v>0</v>
      </c>
      <c r="J3276" s="423">
        <v>0</v>
      </c>
      <c r="K3276" s="423">
        <v>0</v>
      </c>
      <c r="L3276" s="447">
        <v>0</v>
      </c>
      <c r="M3276" s="427">
        <v>0</v>
      </c>
      <c r="N3276" s="423">
        <v>0</v>
      </c>
      <c r="O3276" s="423">
        <v>0</v>
      </c>
      <c r="P3276" s="447">
        <v>0</v>
      </c>
    </row>
    <row r="3277" spans="1:16" s="63" customFormat="1" ht="12" x14ac:dyDescent="0.2">
      <c r="A3277" s="427" t="s">
        <v>8486</v>
      </c>
      <c r="B3277" s="423"/>
      <c r="C3277" s="423" t="s">
        <v>252</v>
      </c>
      <c r="D3277" s="423"/>
      <c r="E3277" s="427"/>
      <c r="F3277" s="427" t="s">
        <v>8485</v>
      </c>
      <c r="G3277" s="423"/>
      <c r="H3277" s="467" t="s">
        <v>8396</v>
      </c>
      <c r="I3277" s="427">
        <v>0</v>
      </c>
      <c r="J3277" s="423">
        <v>0</v>
      </c>
      <c r="K3277" s="423">
        <v>0</v>
      </c>
      <c r="L3277" s="447">
        <v>0</v>
      </c>
      <c r="M3277" s="427">
        <v>0</v>
      </c>
      <c r="N3277" s="423">
        <v>0</v>
      </c>
      <c r="O3277" s="423">
        <v>0</v>
      </c>
      <c r="P3277" s="447">
        <v>0</v>
      </c>
    </row>
    <row r="3278" spans="1:16" s="63" customFormat="1" ht="12" x14ac:dyDescent="0.2">
      <c r="A3278" s="427" t="s">
        <v>8484</v>
      </c>
      <c r="B3278" s="423"/>
      <c r="C3278" s="423" t="s">
        <v>254</v>
      </c>
      <c r="D3278" s="423"/>
      <c r="E3278" s="427"/>
      <c r="F3278" s="427" t="s">
        <v>8483</v>
      </c>
      <c r="G3278" s="423"/>
      <c r="H3278" s="467" t="s">
        <v>8389</v>
      </c>
      <c r="I3278" s="427">
        <v>0</v>
      </c>
      <c r="J3278" s="423">
        <v>0</v>
      </c>
      <c r="K3278" s="423">
        <v>0</v>
      </c>
      <c r="L3278" s="447">
        <v>0</v>
      </c>
      <c r="M3278" s="427">
        <v>0</v>
      </c>
      <c r="N3278" s="423">
        <v>0</v>
      </c>
      <c r="O3278" s="423">
        <v>0</v>
      </c>
      <c r="P3278" s="447">
        <v>0</v>
      </c>
    </row>
    <row r="3279" spans="1:16" s="63" customFormat="1" ht="12" x14ac:dyDescent="0.2">
      <c r="A3279" s="427" t="s">
        <v>8482</v>
      </c>
      <c r="B3279" s="423"/>
      <c r="C3279" s="423" t="s">
        <v>252</v>
      </c>
      <c r="D3279" s="423"/>
      <c r="E3279" s="427"/>
      <c r="F3279" s="427" t="s">
        <v>8481</v>
      </c>
      <c r="G3279" s="423"/>
      <c r="H3279" s="467" t="s">
        <v>8396</v>
      </c>
      <c r="I3279" s="427">
        <v>0</v>
      </c>
      <c r="J3279" s="423">
        <v>0</v>
      </c>
      <c r="K3279" s="423">
        <v>0</v>
      </c>
      <c r="L3279" s="447">
        <v>0</v>
      </c>
      <c r="M3279" s="427">
        <v>0</v>
      </c>
      <c r="N3279" s="423">
        <v>0</v>
      </c>
      <c r="O3279" s="423">
        <v>0</v>
      </c>
      <c r="P3279" s="447">
        <v>0</v>
      </c>
    </row>
    <row r="3280" spans="1:16" s="63" customFormat="1" ht="12" x14ac:dyDescent="0.2">
      <c r="A3280" s="427" t="s">
        <v>8480</v>
      </c>
      <c r="B3280" s="423"/>
      <c r="C3280" s="423" t="s">
        <v>254</v>
      </c>
      <c r="D3280" s="423" t="s">
        <v>8788</v>
      </c>
      <c r="E3280" s="427"/>
      <c r="F3280" s="427" t="s">
        <v>8479</v>
      </c>
      <c r="G3280" s="423" t="s">
        <v>223</v>
      </c>
      <c r="H3280" s="467" t="s">
        <v>8396</v>
      </c>
      <c r="I3280" s="427">
        <v>0</v>
      </c>
      <c r="J3280" s="423">
        <v>0</v>
      </c>
      <c r="K3280" s="423">
        <v>0</v>
      </c>
      <c r="L3280" s="447">
        <v>0</v>
      </c>
      <c r="M3280" s="427">
        <v>3</v>
      </c>
      <c r="N3280" s="423">
        <v>4</v>
      </c>
      <c r="O3280" s="423">
        <v>3</v>
      </c>
      <c r="P3280" s="447">
        <v>-0.25</v>
      </c>
    </row>
    <row r="3281" spans="1:16" s="63" customFormat="1" ht="12" x14ac:dyDescent="0.2">
      <c r="A3281" s="427" t="s">
        <v>8478</v>
      </c>
      <c r="B3281" s="423"/>
      <c r="C3281" s="423" t="s">
        <v>254</v>
      </c>
      <c r="D3281" s="423" t="s">
        <v>8788</v>
      </c>
      <c r="E3281" s="427"/>
      <c r="F3281" s="427" t="s">
        <v>8477</v>
      </c>
      <c r="G3281" s="423" t="s">
        <v>223</v>
      </c>
      <c r="H3281" s="467" t="s">
        <v>8396</v>
      </c>
      <c r="I3281" s="427">
        <v>0</v>
      </c>
      <c r="J3281" s="423">
        <v>0</v>
      </c>
      <c r="K3281" s="423">
        <v>0</v>
      </c>
      <c r="L3281" s="447">
        <v>0</v>
      </c>
      <c r="M3281" s="427">
        <v>8</v>
      </c>
      <c r="N3281" s="423">
        <v>14</v>
      </c>
      <c r="O3281" s="423">
        <v>7</v>
      </c>
      <c r="P3281" s="447">
        <v>-0.42857142857142899</v>
      </c>
    </row>
    <row r="3282" spans="1:16" s="63" customFormat="1" ht="12" x14ac:dyDescent="0.2">
      <c r="A3282" s="427" t="s">
        <v>8476</v>
      </c>
      <c r="B3282" s="423"/>
      <c r="C3282" s="423" t="s">
        <v>252</v>
      </c>
      <c r="D3282" s="423"/>
      <c r="E3282" s="427"/>
      <c r="F3282" s="427" t="s">
        <v>8475</v>
      </c>
      <c r="G3282" s="423"/>
      <c r="H3282" s="467" t="s">
        <v>8396</v>
      </c>
      <c r="I3282" s="427">
        <v>0</v>
      </c>
      <c r="J3282" s="423">
        <v>0</v>
      </c>
      <c r="K3282" s="423">
        <v>0</v>
      </c>
      <c r="L3282" s="447">
        <v>0</v>
      </c>
      <c r="M3282" s="427">
        <v>0</v>
      </c>
      <c r="N3282" s="423">
        <v>0</v>
      </c>
      <c r="O3282" s="423">
        <v>0</v>
      </c>
      <c r="P3282" s="447">
        <v>0</v>
      </c>
    </row>
    <row r="3283" spans="1:16" s="63" customFormat="1" ht="12" x14ac:dyDescent="0.2">
      <c r="A3283" s="427" t="s">
        <v>8474</v>
      </c>
      <c r="B3283" s="423"/>
      <c r="C3283" s="423" t="s">
        <v>254</v>
      </c>
      <c r="D3283" s="423"/>
      <c r="E3283" s="427"/>
      <c r="F3283" s="427" t="s">
        <v>8473</v>
      </c>
      <c r="G3283" s="423"/>
      <c r="H3283" s="467" t="s">
        <v>8389</v>
      </c>
      <c r="I3283" s="427">
        <v>0</v>
      </c>
      <c r="J3283" s="423">
        <v>0</v>
      </c>
      <c r="K3283" s="423">
        <v>0</v>
      </c>
      <c r="L3283" s="447">
        <v>0</v>
      </c>
      <c r="M3283" s="427">
        <v>0</v>
      </c>
      <c r="N3283" s="423">
        <v>0</v>
      </c>
      <c r="O3283" s="423">
        <v>0</v>
      </c>
      <c r="P3283" s="447">
        <v>0</v>
      </c>
    </row>
    <row r="3284" spans="1:16" s="63" customFormat="1" ht="12" x14ac:dyDescent="0.2">
      <c r="A3284" s="427" t="s">
        <v>8472</v>
      </c>
      <c r="B3284" s="423"/>
      <c r="C3284" s="423" t="s">
        <v>255</v>
      </c>
      <c r="D3284" s="423" t="s">
        <v>17039</v>
      </c>
      <c r="E3284" s="427"/>
      <c r="F3284" s="427" t="s">
        <v>8471</v>
      </c>
      <c r="G3284" s="423" t="s">
        <v>201</v>
      </c>
      <c r="H3284" s="467" t="s">
        <v>8396</v>
      </c>
      <c r="I3284" s="427">
        <v>0</v>
      </c>
      <c r="J3284" s="423">
        <v>0</v>
      </c>
      <c r="K3284" s="423">
        <v>0</v>
      </c>
      <c r="L3284" s="447">
        <v>0</v>
      </c>
      <c r="M3284" s="427">
        <v>0</v>
      </c>
      <c r="N3284" s="423">
        <v>0</v>
      </c>
      <c r="O3284" s="423">
        <v>0</v>
      </c>
      <c r="P3284" s="447">
        <v>0</v>
      </c>
    </row>
    <row r="3285" spans="1:16" s="63" customFormat="1" ht="12" x14ac:dyDescent="0.2">
      <c r="A3285" s="427" t="s">
        <v>8470</v>
      </c>
      <c r="B3285" s="423"/>
      <c r="C3285" s="423" t="s">
        <v>252</v>
      </c>
      <c r="D3285" s="423"/>
      <c r="E3285" s="427"/>
      <c r="F3285" s="427" t="s">
        <v>8469</v>
      </c>
      <c r="G3285" s="423"/>
      <c r="H3285" s="467" t="s">
        <v>8396</v>
      </c>
      <c r="I3285" s="427">
        <v>0</v>
      </c>
      <c r="J3285" s="423">
        <v>0</v>
      </c>
      <c r="K3285" s="423">
        <v>0</v>
      </c>
      <c r="L3285" s="447">
        <v>0</v>
      </c>
      <c r="M3285" s="427">
        <v>0</v>
      </c>
      <c r="N3285" s="423">
        <v>0</v>
      </c>
      <c r="O3285" s="423">
        <v>0</v>
      </c>
      <c r="P3285" s="447">
        <v>0</v>
      </c>
    </row>
    <row r="3286" spans="1:16" s="63" customFormat="1" ht="12" x14ac:dyDescent="0.2">
      <c r="A3286" s="427" t="s">
        <v>8468</v>
      </c>
      <c r="B3286" s="423"/>
      <c r="C3286" s="423" t="s">
        <v>254</v>
      </c>
      <c r="D3286" s="423"/>
      <c r="E3286" s="427"/>
      <c r="F3286" s="427" t="s">
        <v>8467</v>
      </c>
      <c r="G3286" s="423"/>
      <c r="H3286" s="467" t="s">
        <v>8389</v>
      </c>
      <c r="I3286" s="427">
        <v>0</v>
      </c>
      <c r="J3286" s="423">
        <v>0</v>
      </c>
      <c r="K3286" s="423">
        <v>0</v>
      </c>
      <c r="L3286" s="447">
        <v>0</v>
      </c>
      <c r="M3286" s="427">
        <v>0</v>
      </c>
      <c r="N3286" s="423">
        <v>0</v>
      </c>
      <c r="O3286" s="423">
        <v>0</v>
      </c>
      <c r="P3286" s="447">
        <v>0</v>
      </c>
    </row>
    <row r="3287" spans="1:16" s="63" customFormat="1" ht="12" x14ac:dyDescent="0.2">
      <c r="A3287" s="427" t="s">
        <v>8466</v>
      </c>
      <c r="B3287" s="423"/>
      <c r="C3287" s="423" t="s">
        <v>252</v>
      </c>
      <c r="D3287" s="423"/>
      <c r="E3287" s="427"/>
      <c r="F3287" s="427" t="s">
        <v>8465</v>
      </c>
      <c r="G3287" s="423"/>
      <c r="H3287" s="467" t="s">
        <v>8396</v>
      </c>
      <c r="I3287" s="427">
        <v>0</v>
      </c>
      <c r="J3287" s="423">
        <v>0</v>
      </c>
      <c r="K3287" s="423">
        <v>0</v>
      </c>
      <c r="L3287" s="447">
        <v>0</v>
      </c>
      <c r="M3287" s="427">
        <v>0</v>
      </c>
      <c r="N3287" s="423">
        <v>0</v>
      </c>
      <c r="O3287" s="423">
        <v>0</v>
      </c>
      <c r="P3287" s="447">
        <v>0</v>
      </c>
    </row>
    <row r="3288" spans="1:16" s="63" customFormat="1" ht="12" x14ac:dyDescent="0.2">
      <c r="A3288" s="427" t="s">
        <v>8464</v>
      </c>
      <c r="B3288" s="423"/>
      <c r="C3288" s="423" t="s">
        <v>255</v>
      </c>
      <c r="D3288" s="423"/>
      <c r="E3288" s="427"/>
      <c r="F3288" s="427" t="s">
        <v>8463</v>
      </c>
      <c r="G3288" s="423"/>
      <c r="H3288" s="467" t="s">
        <v>8396</v>
      </c>
      <c r="I3288" s="427">
        <v>0</v>
      </c>
      <c r="J3288" s="423">
        <v>0</v>
      </c>
      <c r="K3288" s="423">
        <v>0</v>
      </c>
      <c r="L3288" s="447">
        <v>0</v>
      </c>
      <c r="M3288" s="427">
        <v>0</v>
      </c>
      <c r="N3288" s="423">
        <v>0</v>
      </c>
      <c r="O3288" s="423">
        <v>0</v>
      </c>
      <c r="P3288" s="447">
        <v>0</v>
      </c>
    </row>
    <row r="3289" spans="1:16" s="63" customFormat="1" ht="12" x14ac:dyDescent="0.2">
      <c r="A3289" s="427" t="s">
        <v>8462</v>
      </c>
      <c r="B3289" s="423"/>
      <c r="C3289" s="423" t="s">
        <v>252</v>
      </c>
      <c r="D3289" s="423" t="s">
        <v>8778</v>
      </c>
      <c r="E3289" s="427"/>
      <c r="F3289" s="427" t="s">
        <v>8461</v>
      </c>
      <c r="G3289" s="423" t="s">
        <v>201</v>
      </c>
      <c r="H3289" s="467" t="s">
        <v>8396</v>
      </c>
      <c r="I3289" s="427">
        <v>0</v>
      </c>
      <c r="J3289" s="423">
        <v>0</v>
      </c>
      <c r="K3289" s="423">
        <v>0</v>
      </c>
      <c r="L3289" s="447">
        <v>0</v>
      </c>
      <c r="M3289" s="427">
        <v>3</v>
      </c>
      <c r="N3289" s="423">
        <v>4</v>
      </c>
      <c r="O3289" s="423">
        <v>3</v>
      </c>
      <c r="P3289" s="447">
        <v>-0.25</v>
      </c>
    </row>
    <row r="3290" spans="1:16" s="63" customFormat="1" ht="12" x14ac:dyDescent="0.2">
      <c r="A3290" s="427" t="s">
        <v>8460</v>
      </c>
      <c r="B3290" s="423"/>
      <c r="C3290" s="423" t="s">
        <v>252</v>
      </c>
      <c r="D3290" s="423"/>
      <c r="E3290" s="427"/>
      <c r="F3290" s="427" t="s">
        <v>8459</v>
      </c>
      <c r="G3290" s="423"/>
      <c r="H3290" s="467" t="s">
        <v>8396</v>
      </c>
      <c r="I3290" s="427">
        <v>0</v>
      </c>
      <c r="J3290" s="423">
        <v>0</v>
      </c>
      <c r="K3290" s="423">
        <v>0</v>
      </c>
      <c r="L3290" s="447">
        <v>0</v>
      </c>
      <c r="M3290" s="427">
        <v>0</v>
      </c>
      <c r="N3290" s="423">
        <v>0</v>
      </c>
      <c r="O3290" s="423">
        <v>0</v>
      </c>
      <c r="P3290" s="447">
        <v>0</v>
      </c>
    </row>
    <row r="3291" spans="1:16" s="63" customFormat="1" ht="12" x14ac:dyDescent="0.2">
      <c r="A3291" s="427" t="s">
        <v>8458</v>
      </c>
      <c r="B3291" s="423"/>
      <c r="C3291" s="423" t="s">
        <v>252</v>
      </c>
      <c r="D3291" s="423"/>
      <c r="E3291" s="427"/>
      <c r="F3291" s="427" t="s">
        <v>8457</v>
      </c>
      <c r="G3291" s="423"/>
      <c r="H3291" s="467" t="s">
        <v>8396</v>
      </c>
      <c r="I3291" s="427">
        <v>0</v>
      </c>
      <c r="J3291" s="423">
        <v>0</v>
      </c>
      <c r="K3291" s="423">
        <v>0</v>
      </c>
      <c r="L3291" s="447">
        <v>0</v>
      </c>
      <c r="M3291" s="427">
        <v>0</v>
      </c>
      <c r="N3291" s="423">
        <v>0</v>
      </c>
      <c r="O3291" s="423">
        <v>0</v>
      </c>
      <c r="P3291" s="447">
        <v>0</v>
      </c>
    </row>
    <row r="3292" spans="1:16" s="63" customFormat="1" ht="12" x14ac:dyDescent="0.2">
      <c r="A3292" s="427" t="s">
        <v>8456</v>
      </c>
      <c r="B3292" s="423"/>
      <c r="C3292" s="423" t="s">
        <v>252</v>
      </c>
      <c r="D3292" s="423"/>
      <c r="E3292" s="427"/>
      <c r="F3292" s="427" t="s">
        <v>8455</v>
      </c>
      <c r="G3292" s="423"/>
      <c r="H3292" s="467" t="s">
        <v>8396</v>
      </c>
      <c r="I3292" s="427">
        <v>0</v>
      </c>
      <c r="J3292" s="423">
        <v>0</v>
      </c>
      <c r="K3292" s="423">
        <v>0</v>
      </c>
      <c r="L3292" s="447">
        <v>0</v>
      </c>
      <c r="M3292" s="427">
        <v>0</v>
      </c>
      <c r="N3292" s="423">
        <v>0</v>
      </c>
      <c r="O3292" s="423">
        <v>0</v>
      </c>
      <c r="P3292" s="447">
        <v>0</v>
      </c>
    </row>
    <row r="3293" spans="1:16" s="63" customFormat="1" ht="12" x14ac:dyDescent="0.2">
      <c r="A3293" s="427" t="s">
        <v>18104</v>
      </c>
      <c r="B3293" s="423"/>
      <c r="C3293" s="423" t="s">
        <v>487</v>
      </c>
      <c r="D3293" s="423"/>
      <c r="E3293" s="427"/>
      <c r="F3293" s="427" t="s">
        <v>18105</v>
      </c>
      <c r="G3293" s="423"/>
      <c r="H3293" s="467"/>
      <c r="I3293" s="427">
        <v>0</v>
      </c>
      <c r="J3293" s="423">
        <v>0</v>
      </c>
      <c r="K3293" s="423">
        <v>0</v>
      </c>
      <c r="L3293" s="447">
        <v>0</v>
      </c>
      <c r="M3293" s="427">
        <v>0</v>
      </c>
      <c r="N3293" s="423">
        <v>0</v>
      </c>
      <c r="O3293" s="423">
        <v>0</v>
      </c>
      <c r="P3293" s="447">
        <v>0</v>
      </c>
    </row>
    <row r="3294" spans="1:16" s="63" customFormat="1" ht="12" x14ac:dyDescent="0.2">
      <c r="A3294" s="427" t="s">
        <v>8454</v>
      </c>
      <c r="B3294" s="423"/>
      <c r="C3294" s="423" t="s">
        <v>254</v>
      </c>
      <c r="D3294" s="423"/>
      <c r="E3294" s="427"/>
      <c r="F3294" s="427" t="s">
        <v>8453</v>
      </c>
      <c r="G3294" s="423"/>
      <c r="H3294" s="467" t="s">
        <v>8389</v>
      </c>
      <c r="I3294" s="427">
        <v>0</v>
      </c>
      <c r="J3294" s="423">
        <v>0</v>
      </c>
      <c r="K3294" s="423">
        <v>0</v>
      </c>
      <c r="L3294" s="447">
        <v>0</v>
      </c>
      <c r="M3294" s="427">
        <v>0</v>
      </c>
      <c r="N3294" s="423">
        <v>0</v>
      </c>
      <c r="O3294" s="423">
        <v>0</v>
      </c>
      <c r="P3294" s="447">
        <v>0</v>
      </c>
    </row>
    <row r="3295" spans="1:16" s="63" customFormat="1" ht="12" x14ac:dyDescent="0.2">
      <c r="A3295" s="427" t="s">
        <v>8452</v>
      </c>
      <c r="B3295" s="423"/>
      <c r="C3295" s="423" t="s">
        <v>250</v>
      </c>
      <c r="D3295" s="423"/>
      <c r="E3295" s="427"/>
      <c r="F3295" s="427" t="s">
        <v>8451</v>
      </c>
      <c r="G3295" s="423"/>
      <c r="H3295" s="467" t="s">
        <v>8396</v>
      </c>
      <c r="I3295" s="427">
        <v>0</v>
      </c>
      <c r="J3295" s="423">
        <v>0</v>
      </c>
      <c r="K3295" s="423">
        <v>0</v>
      </c>
      <c r="L3295" s="447">
        <v>0</v>
      </c>
      <c r="M3295" s="427">
        <v>0</v>
      </c>
      <c r="N3295" s="423">
        <v>0</v>
      </c>
      <c r="O3295" s="423">
        <v>0</v>
      </c>
      <c r="P3295" s="447">
        <v>0</v>
      </c>
    </row>
    <row r="3296" spans="1:16" s="63" customFormat="1" ht="12" x14ac:dyDescent="0.2">
      <c r="A3296" s="427" t="s">
        <v>8450</v>
      </c>
      <c r="B3296" s="423"/>
      <c r="C3296" s="423" t="s">
        <v>14925</v>
      </c>
      <c r="D3296" s="423" t="s">
        <v>18433</v>
      </c>
      <c r="E3296" s="427"/>
      <c r="F3296" s="427" t="s">
        <v>8449</v>
      </c>
      <c r="G3296" s="423" t="s">
        <v>201</v>
      </c>
      <c r="H3296" s="467" t="s">
        <v>8559</v>
      </c>
      <c r="I3296" s="427">
        <v>0</v>
      </c>
      <c r="J3296" s="423">
        <v>0</v>
      </c>
      <c r="K3296" s="423">
        <v>0</v>
      </c>
      <c r="L3296" s="447">
        <v>0</v>
      </c>
      <c r="M3296" s="427">
        <v>66</v>
      </c>
      <c r="N3296" s="423">
        <v>48</v>
      </c>
      <c r="O3296" s="423">
        <v>49</v>
      </c>
      <c r="P3296" s="447">
        <v>0.375</v>
      </c>
    </row>
    <row r="3297" spans="1:16" s="63" customFormat="1" ht="12" x14ac:dyDescent="0.2">
      <c r="A3297" s="427" t="s">
        <v>8448</v>
      </c>
      <c r="B3297" s="423"/>
      <c r="C3297" s="423" t="s">
        <v>253</v>
      </c>
      <c r="D3297" s="423" t="s">
        <v>15823</v>
      </c>
      <c r="E3297" s="427"/>
      <c r="F3297" s="427" t="s">
        <v>8446</v>
      </c>
      <c r="G3297" s="423" t="s">
        <v>200</v>
      </c>
      <c r="H3297" s="467" t="s">
        <v>8559</v>
      </c>
      <c r="I3297" s="427">
        <v>266</v>
      </c>
      <c r="J3297" s="423">
        <v>223</v>
      </c>
      <c r="K3297" s="423">
        <v>393</v>
      </c>
      <c r="L3297" s="447">
        <v>0.19282511210762299</v>
      </c>
      <c r="M3297" s="427">
        <v>98</v>
      </c>
      <c r="N3297" s="423">
        <v>109</v>
      </c>
      <c r="O3297" s="423">
        <v>158</v>
      </c>
      <c r="P3297" s="447">
        <v>-0.100917431192661</v>
      </c>
    </row>
    <row r="3298" spans="1:16" s="63" customFormat="1" ht="12" x14ac:dyDescent="0.2">
      <c r="A3298" s="427" t="s">
        <v>8445</v>
      </c>
      <c r="B3298" s="423"/>
      <c r="C3298" s="423" t="s">
        <v>255</v>
      </c>
      <c r="D3298" s="423" t="s">
        <v>20722</v>
      </c>
      <c r="E3298" s="427"/>
      <c r="F3298" s="427" t="s">
        <v>8444</v>
      </c>
      <c r="G3298" s="423" t="s">
        <v>18151</v>
      </c>
      <c r="H3298" s="467" t="s">
        <v>8559</v>
      </c>
      <c r="I3298" s="427">
        <v>181</v>
      </c>
      <c r="J3298" s="423">
        <v>48</v>
      </c>
      <c r="K3298" s="423">
        <v>15</v>
      </c>
      <c r="L3298" s="447">
        <v>2.7708333333333299</v>
      </c>
      <c r="M3298" s="427">
        <v>54</v>
      </c>
      <c r="N3298" s="423">
        <v>60</v>
      </c>
      <c r="O3298" s="423">
        <v>49</v>
      </c>
      <c r="P3298" s="447">
        <v>-0.1</v>
      </c>
    </row>
    <row r="3299" spans="1:16" s="63" customFormat="1" ht="12" x14ac:dyDescent="0.2">
      <c r="A3299" s="427" t="s">
        <v>8443</v>
      </c>
      <c r="B3299" s="423"/>
      <c r="C3299" s="423" t="s">
        <v>258</v>
      </c>
      <c r="D3299" s="423"/>
      <c r="E3299" s="427"/>
      <c r="F3299" s="427" t="s">
        <v>8442</v>
      </c>
      <c r="G3299" s="423"/>
      <c r="H3299" s="467" t="s">
        <v>8389</v>
      </c>
      <c r="I3299" s="427">
        <v>0</v>
      </c>
      <c r="J3299" s="423">
        <v>0</v>
      </c>
      <c r="K3299" s="423">
        <v>0</v>
      </c>
      <c r="L3299" s="447">
        <v>0</v>
      </c>
      <c r="M3299" s="427">
        <v>0</v>
      </c>
      <c r="N3299" s="423">
        <v>0</v>
      </c>
      <c r="O3299" s="423">
        <v>0</v>
      </c>
      <c r="P3299" s="447">
        <v>0</v>
      </c>
    </row>
    <row r="3300" spans="1:16" s="63" customFormat="1" ht="12" x14ac:dyDescent="0.2">
      <c r="A3300" s="427" t="s">
        <v>8441</v>
      </c>
      <c r="B3300" s="423"/>
      <c r="C3300" s="423" t="s">
        <v>14925</v>
      </c>
      <c r="D3300" s="423" t="s">
        <v>8788</v>
      </c>
      <c r="E3300" s="427"/>
      <c r="F3300" s="427" t="s">
        <v>8440</v>
      </c>
      <c r="G3300" s="423" t="s">
        <v>223</v>
      </c>
      <c r="H3300" s="467" t="s">
        <v>8559</v>
      </c>
      <c r="I3300" s="427">
        <v>271</v>
      </c>
      <c r="J3300" s="423">
        <v>259</v>
      </c>
      <c r="K3300" s="423">
        <v>211</v>
      </c>
      <c r="L3300" s="447">
        <v>4.6332046332046198E-2</v>
      </c>
      <c r="M3300" s="427">
        <v>88</v>
      </c>
      <c r="N3300" s="423">
        <v>71</v>
      </c>
      <c r="O3300" s="423">
        <v>66</v>
      </c>
      <c r="P3300" s="447">
        <v>0.23943661971831001</v>
      </c>
    </row>
    <row r="3301" spans="1:16" s="63" customFormat="1" ht="12" x14ac:dyDescent="0.2">
      <c r="A3301" s="427" t="s">
        <v>8439</v>
      </c>
      <c r="B3301" s="423"/>
      <c r="C3301" s="423" t="s">
        <v>254</v>
      </c>
      <c r="D3301" s="423"/>
      <c r="E3301" s="427"/>
      <c r="F3301" s="427" t="s">
        <v>8438</v>
      </c>
      <c r="G3301" s="423"/>
      <c r="H3301" s="467" t="s">
        <v>8389</v>
      </c>
      <c r="I3301" s="427">
        <v>0</v>
      </c>
      <c r="J3301" s="423">
        <v>0</v>
      </c>
      <c r="K3301" s="423">
        <v>0</v>
      </c>
      <c r="L3301" s="447">
        <v>0</v>
      </c>
      <c r="M3301" s="427">
        <v>0</v>
      </c>
      <c r="N3301" s="423">
        <v>0</v>
      </c>
      <c r="O3301" s="423">
        <v>0</v>
      </c>
      <c r="P3301" s="447">
        <v>0</v>
      </c>
    </row>
    <row r="3302" spans="1:16" s="63" customFormat="1" ht="12" x14ac:dyDescent="0.2">
      <c r="A3302" s="427" t="s">
        <v>8437</v>
      </c>
      <c r="B3302" s="423"/>
      <c r="C3302" s="423" t="s">
        <v>258</v>
      </c>
      <c r="D3302" s="423"/>
      <c r="E3302" s="427"/>
      <c r="F3302" s="427" t="s">
        <v>8436</v>
      </c>
      <c r="G3302" s="423"/>
      <c r="H3302" s="467" t="s">
        <v>8389</v>
      </c>
      <c r="I3302" s="427">
        <v>0</v>
      </c>
      <c r="J3302" s="423">
        <v>0</v>
      </c>
      <c r="K3302" s="423">
        <v>0</v>
      </c>
      <c r="L3302" s="447">
        <v>0</v>
      </c>
      <c r="M3302" s="427">
        <v>0</v>
      </c>
      <c r="N3302" s="423">
        <v>0</v>
      </c>
      <c r="O3302" s="423">
        <v>0</v>
      </c>
      <c r="P3302" s="447">
        <v>0</v>
      </c>
    </row>
    <row r="3303" spans="1:16" s="63" customFormat="1" ht="12" x14ac:dyDescent="0.2">
      <c r="A3303" s="427" t="s">
        <v>8435</v>
      </c>
      <c r="B3303" s="423"/>
      <c r="C3303" s="423" t="s">
        <v>258</v>
      </c>
      <c r="D3303" s="423" t="s">
        <v>17072</v>
      </c>
      <c r="E3303" s="427"/>
      <c r="F3303" s="427" t="s">
        <v>8434</v>
      </c>
      <c r="G3303" s="423" t="s">
        <v>18250</v>
      </c>
      <c r="H3303" s="467" t="s">
        <v>8559</v>
      </c>
      <c r="I3303" s="427">
        <v>6</v>
      </c>
      <c r="J3303" s="423">
        <v>6</v>
      </c>
      <c r="K3303" s="423">
        <v>4</v>
      </c>
      <c r="L3303" s="447">
        <v>0</v>
      </c>
      <c r="M3303" s="427">
        <v>41</v>
      </c>
      <c r="N3303" s="423">
        <v>46</v>
      </c>
      <c r="O3303" s="423">
        <v>47</v>
      </c>
      <c r="P3303" s="447">
        <v>-0.108695652173913</v>
      </c>
    </row>
    <row r="3304" spans="1:16" s="63" customFormat="1" ht="12" x14ac:dyDescent="0.2">
      <c r="A3304" s="427" t="s">
        <v>8433</v>
      </c>
      <c r="B3304" s="423"/>
      <c r="C3304" s="423" t="s">
        <v>258</v>
      </c>
      <c r="D3304" s="423" t="s">
        <v>17071</v>
      </c>
      <c r="E3304" s="427"/>
      <c r="F3304" s="427" t="s">
        <v>8432</v>
      </c>
      <c r="G3304" s="423" t="s">
        <v>18167</v>
      </c>
      <c r="H3304" s="467" t="s">
        <v>8559</v>
      </c>
      <c r="I3304" s="427">
        <v>121</v>
      </c>
      <c r="J3304" s="423">
        <v>50</v>
      </c>
      <c r="K3304" s="423">
        <v>53</v>
      </c>
      <c r="L3304" s="447">
        <v>1.42</v>
      </c>
      <c r="M3304" s="427">
        <v>19</v>
      </c>
      <c r="N3304" s="423">
        <v>30</v>
      </c>
      <c r="O3304" s="423">
        <v>23</v>
      </c>
      <c r="P3304" s="447">
        <v>-0.36666666666666697</v>
      </c>
    </row>
    <row r="3305" spans="1:16" s="63" customFormat="1" ht="12" x14ac:dyDescent="0.2">
      <c r="A3305" s="427" t="s">
        <v>8431</v>
      </c>
      <c r="B3305" s="423"/>
      <c r="C3305" s="423" t="s">
        <v>258</v>
      </c>
      <c r="D3305" s="423" t="s">
        <v>8612</v>
      </c>
      <c r="E3305" s="427"/>
      <c r="F3305" s="427" t="s">
        <v>8430</v>
      </c>
      <c r="G3305" s="423" t="s">
        <v>18166</v>
      </c>
      <c r="H3305" s="467" t="s">
        <v>8396</v>
      </c>
      <c r="I3305" s="427">
        <v>0</v>
      </c>
      <c r="J3305" s="423">
        <v>0</v>
      </c>
      <c r="K3305" s="423">
        <v>0</v>
      </c>
      <c r="L3305" s="447">
        <v>0</v>
      </c>
      <c r="M3305" s="427">
        <v>4</v>
      </c>
      <c r="N3305" s="423">
        <v>8</v>
      </c>
      <c r="O3305" s="423">
        <v>2</v>
      </c>
      <c r="P3305" s="447">
        <v>-0.5</v>
      </c>
    </row>
    <row r="3306" spans="1:16" s="63" customFormat="1" ht="12" x14ac:dyDescent="0.2">
      <c r="A3306" s="427" t="s">
        <v>8429</v>
      </c>
      <c r="B3306" s="423"/>
      <c r="C3306" s="423" t="s">
        <v>258</v>
      </c>
      <c r="D3306" s="423" t="s">
        <v>16152</v>
      </c>
      <c r="E3306" s="427"/>
      <c r="F3306" s="427" t="s">
        <v>8428</v>
      </c>
      <c r="G3306" s="423" t="s">
        <v>18165</v>
      </c>
      <c r="H3306" s="467" t="s">
        <v>8559</v>
      </c>
      <c r="I3306" s="427">
        <v>997</v>
      </c>
      <c r="J3306" s="423">
        <v>1029</v>
      </c>
      <c r="K3306" s="423">
        <v>722</v>
      </c>
      <c r="L3306" s="447">
        <v>-3.10981535471332E-2</v>
      </c>
      <c r="M3306" s="427">
        <v>63</v>
      </c>
      <c r="N3306" s="423">
        <v>59</v>
      </c>
      <c r="O3306" s="423">
        <v>24</v>
      </c>
      <c r="P3306" s="447">
        <v>6.7796610169491595E-2</v>
      </c>
    </row>
    <row r="3307" spans="1:16" s="63" customFormat="1" ht="12" x14ac:dyDescent="0.2">
      <c r="A3307" s="427" t="s">
        <v>8427</v>
      </c>
      <c r="B3307" s="423"/>
      <c r="C3307" s="423" t="s">
        <v>255</v>
      </c>
      <c r="D3307" s="423" t="s">
        <v>17214</v>
      </c>
      <c r="E3307" s="427"/>
      <c r="F3307" s="427" t="s">
        <v>8426</v>
      </c>
      <c r="G3307" s="423" t="s">
        <v>270</v>
      </c>
      <c r="H3307" s="467" t="s">
        <v>8396</v>
      </c>
      <c r="I3307" s="427">
        <v>0</v>
      </c>
      <c r="J3307" s="423">
        <v>0</v>
      </c>
      <c r="K3307" s="423">
        <v>0</v>
      </c>
      <c r="L3307" s="447">
        <v>0</v>
      </c>
      <c r="M3307" s="427">
        <v>0</v>
      </c>
      <c r="N3307" s="423">
        <v>0</v>
      </c>
      <c r="O3307" s="423">
        <v>0</v>
      </c>
      <c r="P3307" s="447">
        <v>0</v>
      </c>
    </row>
    <row r="3308" spans="1:16" s="63" customFormat="1" ht="12" x14ac:dyDescent="0.2">
      <c r="A3308" s="427" t="s">
        <v>8425</v>
      </c>
      <c r="B3308" s="423"/>
      <c r="C3308" s="423" t="s">
        <v>255</v>
      </c>
      <c r="D3308" s="423" t="s">
        <v>17707</v>
      </c>
      <c r="E3308" s="427"/>
      <c r="F3308" s="427" t="s">
        <v>8424</v>
      </c>
      <c r="G3308" s="423" t="s">
        <v>18151</v>
      </c>
      <c r="H3308" s="467" t="s">
        <v>8559</v>
      </c>
      <c r="I3308" s="427">
        <v>169</v>
      </c>
      <c r="J3308" s="423">
        <v>201</v>
      </c>
      <c r="K3308" s="423">
        <v>92</v>
      </c>
      <c r="L3308" s="447">
        <v>-0.15920398009950301</v>
      </c>
      <c r="M3308" s="427">
        <v>258</v>
      </c>
      <c r="N3308" s="423">
        <v>330</v>
      </c>
      <c r="O3308" s="423">
        <v>243</v>
      </c>
      <c r="P3308" s="447">
        <v>-0.218181818181818</v>
      </c>
    </row>
    <row r="3309" spans="1:16" s="63" customFormat="1" ht="12" x14ac:dyDescent="0.2">
      <c r="A3309" s="427" t="s">
        <v>8423</v>
      </c>
      <c r="B3309" s="423"/>
      <c r="C3309" s="423" t="s">
        <v>255</v>
      </c>
      <c r="D3309" s="423" t="s">
        <v>19136</v>
      </c>
      <c r="E3309" s="427"/>
      <c r="F3309" s="427" t="s">
        <v>8422</v>
      </c>
      <c r="G3309" s="423" t="s">
        <v>19196</v>
      </c>
      <c r="H3309" s="467" t="s">
        <v>8559</v>
      </c>
      <c r="I3309" s="427">
        <v>28</v>
      </c>
      <c r="J3309" s="423">
        <v>19</v>
      </c>
      <c r="K3309" s="423">
        <v>46</v>
      </c>
      <c r="L3309" s="447">
        <v>0.47368421052631599</v>
      </c>
      <c r="M3309" s="427">
        <v>4</v>
      </c>
      <c r="N3309" s="423">
        <v>2</v>
      </c>
      <c r="O3309" s="423">
        <v>3</v>
      </c>
      <c r="P3309" s="447">
        <v>1</v>
      </c>
    </row>
    <row r="3310" spans="1:16" s="63" customFormat="1" ht="12" x14ac:dyDescent="0.2">
      <c r="A3310" s="427" t="s">
        <v>8421</v>
      </c>
      <c r="B3310" s="423"/>
      <c r="C3310" s="423" t="s">
        <v>255</v>
      </c>
      <c r="D3310" s="423" t="s">
        <v>21495</v>
      </c>
      <c r="E3310" s="427"/>
      <c r="F3310" s="427" t="s">
        <v>8420</v>
      </c>
      <c r="G3310" s="423" t="s">
        <v>18151</v>
      </c>
      <c r="H3310" s="467" t="s">
        <v>8559</v>
      </c>
      <c r="I3310" s="427">
        <v>63</v>
      </c>
      <c r="J3310" s="423">
        <v>42</v>
      </c>
      <c r="K3310" s="423">
        <v>26</v>
      </c>
      <c r="L3310" s="447">
        <v>0.5</v>
      </c>
      <c r="M3310" s="427">
        <v>2</v>
      </c>
      <c r="N3310" s="423">
        <v>3</v>
      </c>
      <c r="O3310" s="423">
        <v>3</v>
      </c>
      <c r="P3310" s="447">
        <v>-0.33333333333333298</v>
      </c>
    </row>
    <row r="3311" spans="1:16" s="63" customFormat="1" ht="12" x14ac:dyDescent="0.2">
      <c r="A3311" s="427" t="s">
        <v>8419</v>
      </c>
      <c r="B3311" s="423"/>
      <c r="C3311" s="423" t="s">
        <v>254</v>
      </c>
      <c r="D3311" s="423" t="s">
        <v>17811</v>
      </c>
      <c r="E3311" s="427"/>
      <c r="F3311" s="427" t="s">
        <v>8418</v>
      </c>
      <c r="G3311" s="423" t="s">
        <v>8796</v>
      </c>
      <c r="H3311" s="467" t="s">
        <v>8559</v>
      </c>
      <c r="I3311" s="427">
        <v>82</v>
      </c>
      <c r="J3311" s="423">
        <v>98</v>
      </c>
      <c r="K3311" s="423">
        <v>81</v>
      </c>
      <c r="L3311" s="447">
        <v>-0.16326530612244899</v>
      </c>
      <c r="M3311" s="427">
        <v>6</v>
      </c>
      <c r="N3311" s="423">
        <v>10</v>
      </c>
      <c r="O3311" s="423">
        <v>2</v>
      </c>
      <c r="P3311" s="447">
        <v>-0.4</v>
      </c>
    </row>
    <row r="3312" spans="1:16" s="63" customFormat="1" ht="12" x14ac:dyDescent="0.2">
      <c r="A3312" s="427" t="s">
        <v>8417</v>
      </c>
      <c r="B3312" s="423"/>
      <c r="C3312" s="423" t="s">
        <v>254</v>
      </c>
      <c r="D3312" s="423" t="s">
        <v>20522</v>
      </c>
      <c r="E3312" s="427"/>
      <c r="F3312" s="427" t="s">
        <v>8416</v>
      </c>
      <c r="G3312" s="423" t="s">
        <v>18169</v>
      </c>
      <c r="H3312" s="467" t="s">
        <v>8559</v>
      </c>
      <c r="I3312" s="427">
        <v>57</v>
      </c>
      <c r="J3312" s="423">
        <v>84</v>
      </c>
      <c r="K3312" s="423">
        <v>26</v>
      </c>
      <c r="L3312" s="447">
        <v>-0.32142857142857101</v>
      </c>
      <c r="M3312" s="427">
        <v>11</v>
      </c>
      <c r="N3312" s="423">
        <v>18</v>
      </c>
      <c r="O3312" s="423">
        <v>6</v>
      </c>
      <c r="P3312" s="447">
        <v>-0.38888888888888901</v>
      </c>
    </row>
    <row r="3313" spans="1:16" s="63" customFormat="1" ht="12" x14ac:dyDescent="0.2">
      <c r="A3313" s="427" t="s">
        <v>8415</v>
      </c>
      <c r="B3313" s="423"/>
      <c r="C3313" s="423" t="s">
        <v>253</v>
      </c>
      <c r="D3313" s="423" t="s">
        <v>10704</v>
      </c>
      <c r="E3313" s="427"/>
      <c r="F3313" s="427" t="s">
        <v>8414</v>
      </c>
      <c r="G3313" s="423" t="s">
        <v>200</v>
      </c>
      <c r="H3313" s="467" t="s">
        <v>8559</v>
      </c>
      <c r="I3313" s="427">
        <v>0</v>
      </c>
      <c r="J3313" s="423">
        <v>0</v>
      </c>
      <c r="K3313" s="423">
        <v>0</v>
      </c>
      <c r="L3313" s="447">
        <v>0</v>
      </c>
      <c r="M3313" s="427">
        <v>56</v>
      </c>
      <c r="N3313" s="423">
        <v>54</v>
      </c>
      <c r="O3313" s="423">
        <v>37</v>
      </c>
      <c r="P3313" s="447">
        <v>3.7037037037037E-2</v>
      </c>
    </row>
    <row r="3314" spans="1:16" s="63" customFormat="1" ht="12" x14ac:dyDescent="0.2">
      <c r="A3314" s="427" t="s">
        <v>8413</v>
      </c>
      <c r="B3314" s="423"/>
      <c r="C3314" s="423" t="s">
        <v>257</v>
      </c>
      <c r="D3314" s="423"/>
      <c r="E3314" s="427"/>
      <c r="F3314" s="427" t="s">
        <v>8412</v>
      </c>
      <c r="G3314" s="423"/>
      <c r="H3314" s="467" t="s">
        <v>8389</v>
      </c>
      <c r="I3314" s="427">
        <v>0</v>
      </c>
      <c r="J3314" s="423">
        <v>0</v>
      </c>
      <c r="K3314" s="423">
        <v>0</v>
      </c>
      <c r="L3314" s="447">
        <v>0</v>
      </c>
      <c r="M3314" s="427">
        <v>0</v>
      </c>
      <c r="N3314" s="423">
        <v>0</v>
      </c>
      <c r="O3314" s="423">
        <v>0</v>
      </c>
      <c r="P3314" s="447">
        <v>0</v>
      </c>
    </row>
    <row r="3315" spans="1:16" s="63" customFormat="1" ht="12" x14ac:dyDescent="0.2">
      <c r="A3315" s="427" t="s">
        <v>17145</v>
      </c>
      <c r="B3315" s="423"/>
      <c r="C3315" s="423" t="s">
        <v>257</v>
      </c>
      <c r="D3315" s="423" t="s">
        <v>17797</v>
      </c>
      <c r="E3315" s="427"/>
      <c r="F3315" s="427" t="s">
        <v>8646</v>
      </c>
      <c r="G3315" s="423" t="s">
        <v>18251</v>
      </c>
      <c r="H3315" s="467" t="s">
        <v>8389</v>
      </c>
      <c r="I3315" s="427">
        <v>0</v>
      </c>
      <c r="J3315" s="423">
        <v>0</v>
      </c>
      <c r="K3315" s="423">
        <v>0</v>
      </c>
      <c r="L3315" s="447">
        <v>0</v>
      </c>
      <c r="M3315" s="427">
        <v>20</v>
      </c>
      <c r="N3315" s="423">
        <v>27</v>
      </c>
      <c r="O3315" s="423">
        <v>23</v>
      </c>
      <c r="P3315" s="447">
        <v>-0.25925925925925902</v>
      </c>
    </row>
    <row r="3316" spans="1:16" s="63" customFormat="1" ht="12" x14ac:dyDescent="0.2">
      <c r="A3316" s="427" t="s">
        <v>8411</v>
      </c>
      <c r="B3316" s="423"/>
      <c r="C3316" s="423" t="s">
        <v>250</v>
      </c>
      <c r="D3316" s="423"/>
      <c r="E3316" s="427"/>
      <c r="F3316" s="427" t="s">
        <v>8410</v>
      </c>
      <c r="G3316" s="423"/>
      <c r="H3316" s="467" t="s">
        <v>8389</v>
      </c>
      <c r="I3316" s="427">
        <v>0</v>
      </c>
      <c r="J3316" s="423">
        <v>0</v>
      </c>
      <c r="K3316" s="423">
        <v>0</v>
      </c>
      <c r="L3316" s="447">
        <v>0</v>
      </c>
      <c r="M3316" s="427">
        <v>0</v>
      </c>
      <c r="N3316" s="423">
        <v>0</v>
      </c>
      <c r="O3316" s="423">
        <v>0</v>
      </c>
      <c r="P3316" s="447">
        <v>0</v>
      </c>
    </row>
    <row r="3317" spans="1:16" s="63" customFormat="1" ht="12" x14ac:dyDescent="0.2">
      <c r="A3317" s="427" t="s">
        <v>8409</v>
      </c>
      <c r="B3317" s="423"/>
      <c r="C3317" s="423" t="s">
        <v>250</v>
      </c>
      <c r="D3317" s="423"/>
      <c r="E3317" s="427"/>
      <c r="F3317" s="427" t="s">
        <v>8408</v>
      </c>
      <c r="G3317" s="423"/>
      <c r="H3317" s="467" t="s">
        <v>8389</v>
      </c>
      <c r="I3317" s="427">
        <v>0</v>
      </c>
      <c r="J3317" s="423">
        <v>0</v>
      </c>
      <c r="K3317" s="423">
        <v>0</v>
      </c>
      <c r="L3317" s="447">
        <v>0</v>
      </c>
      <c r="M3317" s="427">
        <v>0</v>
      </c>
      <c r="N3317" s="423">
        <v>0</v>
      </c>
      <c r="O3317" s="423">
        <v>0</v>
      </c>
      <c r="P3317" s="447">
        <v>0</v>
      </c>
    </row>
    <row r="3318" spans="1:16" s="63" customFormat="1" ht="12" x14ac:dyDescent="0.2">
      <c r="A3318" s="427" t="s">
        <v>8407</v>
      </c>
      <c r="B3318" s="423"/>
      <c r="C3318" s="423" t="s">
        <v>254</v>
      </c>
      <c r="D3318" s="423" t="s">
        <v>21496</v>
      </c>
      <c r="E3318" s="427"/>
      <c r="F3318" s="427" t="s">
        <v>8406</v>
      </c>
      <c r="G3318" s="423" t="s">
        <v>19071</v>
      </c>
      <c r="H3318" s="467" t="s">
        <v>8559</v>
      </c>
      <c r="I3318" s="427">
        <v>77</v>
      </c>
      <c r="J3318" s="423">
        <v>61</v>
      </c>
      <c r="K3318" s="423">
        <v>57</v>
      </c>
      <c r="L3318" s="447">
        <v>0.26229508196721302</v>
      </c>
      <c r="M3318" s="427">
        <v>138</v>
      </c>
      <c r="N3318" s="423">
        <v>93</v>
      </c>
      <c r="O3318" s="423">
        <v>15</v>
      </c>
      <c r="P3318" s="447">
        <v>0.483870967741936</v>
      </c>
    </row>
    <row r="3319" spans="1:16" s="63" customFormat="1" ht="12" x14ac:dyDescent="0.2">
      <c r="A3319" s="427" t="s">
        <v>8405</v>
      </c>
      <c r="B3319" s="423"/>
      <c r="C3319" s="423" t="s">
        <v>254</v>
      </c>
      <c r="D3319" s="423" t="s">
        <v>17056</v>
      </c>
      <c r="E3319" s="427"/>
      <c r="F3319" s="427" t="s">
        <v>8404</v>
      </c>
      <c r="G3319" s="423" t="s">
        <v>8796</v>
      </c>
      <c r="H3319" s="467" t="s">
        <v>8559</v>
      </c>
      <c r="I3319" s="427">
        <v>100</v>
      </c>
      <c r="J3319" s="423">
        <v>63</v>
      </c>
      <c r="K3319" s="423">
        <v>43</v>
      </c>
      <c r="L3319" s="447">
        <v>0.58730158730158699</v>
      </c>
      <c r="M3319" s="427">
        <v>22</v>
      </c>
      <c r="N3319" s="423">
        <v>9</v>
      </c>
      <c r="O3319" s="423">
        <v>6</v>
      </c>
      <c r="P3319" s="447">
        <v>1.44444444444444</v>
      </c>
    </row>
    <row r="3320" spans="1:16" s="63" customFormat="1" ht="12" x14ac:dyDescent="0.2">
      <c r="A3320" s="427" t="s">
        <v>8403</v>
      </c>
      <c r="B3320" s="423"/>
      <c r="C3320" s="423" t="s">
        <v>258</v>
      </c>
      <c r="D3320" s="423" t="s">
        <v>22031</v>
      </c>
      <c r="E3320" s="427"/>
      <c r="F3320" s="427" t="s">
        <v>8401</v>
      </c>
      <c r="G3320" s="423" t="s">
        <v>18141</v>
      </c>
      <c r="H3320" s="467" t="s">
        <v>8559</v>
      </c>
      <c r="I3320" s="427">
        <v>399</v>
      </c>
      <c r="J3320" s="423">
        <v>286</v>
      </c>
      <c r="K3320" s="423">
        <v>100</v>
      </c>
      <c r="L3320" s="447">
        <v>0.39510489510489499</v>
      </c>
      <c r="M3320" s="427">
        <v>155</v>
      </c>
      <c r="N3320" s="423">
        <v>226</v>
      </c>
      <c r="O3320" s="423">
        <v>127</v>
      </c>
      <c r="P3320" s="447">
        <v>-0.314159292035398</v>
      </c>
    </row>
    <row r="3321" spans="1:16" s="63" customFormat="1" ht="12" x14ac:dyDescent="0.2">
      <c r="A3321" s="427" t="s">
        <v>8400</v>
      </c>
      <c r="B3321" s="423"/>
      <c r="C3321" s="423" t="s">
        <v>252</v>
      </c>
      <c r="D3321" s="423" t="s">
        <v>18758</v>
      </c>
      <c r="E3321" s="427"/>
      <c r="F3321" s="427" t="s">
        <v>8399</v>
      </c>
      <c r="G3321" s="423" t="s">
        <v>18200</v>
      </c>
      <c r="H3321" s="467" t="s">
        <v>8559</v>
      </c>
      <c r="I3321" s="427">
        <v>0</v>
      </c>
      <c r="J3321" s="423">
        <v>3</v>
      </c>
      <c r="K3321" s="423">
        <v>2</v>
      </c>
      <c r="L3321" s="447">
        <v>-1</v>
      </c>
      <c r="M3321" s="427">
        <v>22</v>
      </c>
      <c r="N3321" s="423">
        <v>15</v>
      </c>
      <c r="O3321" s="423">
        <v>14</v>
      </c>
      <c r="P3321" s="447">
        <v>0.46666666666666701</v>
      </c>
    </row>
    <row r="3322" spans="1:16" s="63" customFormat="1" ht="12" x14ac:dyDescent="0.2">
      <c r="A3322" s="427" t="s">
        <v>18106</v>
      </c>
      <c r="B3322" s="423"/>
      <c r="C3322" s="423" t="s">
        <v>250</v>
      </c>
      <c r="D3322" s="423" t="s">
        <v>18107</v>
      </c>
      <c r="E3322" s="427"/>
      <c r="F3322" s="427" t="s">
        <v>18108</v>
      </c>
      <c r="G3322" s="423" t="s">
        <v>208</v>
      </c>
      <c r="H3322" s="467" t="s">
        <v>8559</v>
      </c>
      <c r="I3322" s="427">
        <v>1</v>
      </c>
      <c r="J3322" s="423">
        <v>3</v>
      </c>
      <c r="K3322" s="423">
        <v>0</v>
      </c>
      <c r="L3322" s="447">
        <v>-0.66666666666666696</v>
      </c>
      <c r="M3322" s="427">
        <v>2</v>
      </c>
      <c r="N3322" s="423">
        <v>6</v>
      </c>
      <c r="O3322" s="423">
        <v>1</v>
      </c>
      <c r="P3322" s="447">
        <v>-0.66666666666666696</v>
      </c>
    </row>
    <row r="3323" spans="1:16" s="63" customFormat="1" ht="12" x14ac:dyDescent="0.2">
      <c r="A3323" s="427" t="s">
        <v>18109</v>
      </c>
      <c r="B3323" s="423"/>
      <c r="C3323" s="423" t="s">
        <v>258</v>
      </c>
      <c r="D3323" s="423"/>
      <c r="E3323" s="427"/>
      <c r="F3323" s="427" t="s">
        <v>18110</v>
      </c>
      <c r="G3323" s="423"/>
      <c r="H3323" s="467"/>
      <c r="I3323" s="427">
        <v>0</v>
      </c>
      <c r="J3323" s="423">
        <v>0</v>
      </c>
      <c r="K3323" s="423">
        <v>0</v>
      </c>
      <c r="L3323" s="447">
        <v>0</v>
      </c>
      <c r="M3323" s="427">
        <v>0</v>
      </c>
      <c r="N3323" s="423">
        <v>0</v>
      </c>
      <c r="O3323" s="423">
        <v>0</v>
      </c>
      <c r="P3323" s="447">
        <v>0</v>
      </c>
    </row>
    <row r="3324" spans="1:16" s="63" customFormat="1" ht="12" x14ac:dyDescent="0.2">
      <c r="A3324" s="427" t="s">
        <v>17031</v>
      </c>
      <c r="B3324" s="423" t="s">
        <v>9528</v>
      </c>
      <c r="C3324" s="423" t="s">
        <v>249</v>
      </c>
      <c r="D3324" s="423" t="s">
        <v>15274</v>
      </c>
      <c r="E3324" s="427"/>
      <c r="F3324" s="427" t="s">
        <v>17032</v>
      </c>
      <c r="G3324" s="423" t="s">
        <v>200</v>
      </c>
      <c r="H3324" s="467" t="s">
        <v>8396</v>
      </c>
      <c r="I3324" s="427">
        <v>0</v>
      </c>
      <c r="J3324" s="423">
        <v>0</v>
      </c>
      <c r="K3324" s="423">
        <v>0</v>
      </c>
      <c r="L3324" s="447">
        <v>0</v>
      </c>
      <c r="M3324" s="427">
        <v>0</v>
      </c>
      <c r="N3324" s="423">
        <v>0</v>
      </c>
      <c r="O3324" s="423">
        <v>0</v>
      </c>
      <c r="P3324" s="447">
        <v>0</v>
      </c>
    </row>
    <row r="3325" spans="1:16" s="63" customFormat="1" ht="12" x14ac:dyDescent="0.2">
      <c r="A3325" s="427" t="s">
        <v>17033</v>
      </c>
      <c r="B3325" s="423"/>
      <c r="C3325" s="423" t="s">
        <v>371</v>
      </c>
      <c r="D3325" s="423" t="s">
        <v>22032</v>
      </c>
      <c r="E3325" s="427"/>
      <c r="F3325" s="427" t="s">
        <v>17034</v>
      </c>
      <c r="G3325" s="423" t="s">
        <v>22033</v>
      </c>
      <c r="H3325" s="467" t="s">
        <v>8559</v>
      </c>
      <c r="I3325" s="427">
        <v>0</v>
      </c>
      <c r="J3325" s="423">
        <v>0</v>
      </c>
      <c r="K3325" s="423">
        <v>0</v>
      </c>
      <c r="L3325" s="447">
        <v>0</v>
      </c>
      <c r="M3325" s="427">
        <v>11</v>
      </c>
      <c r="N3325" s="423">
        <v>14</v>
      </c>
      <c r="O3325" s="423">
        <v>9</v>
      </c>
      <c r="P3325" s="447">
        <v>-0.214285714285714</v>
      </c>
    </row>
    <row r="3326" spans="1:16" s="63" customFormat="1" ht="12" x14ac:dyDescent="0.2">
      <c r="A3326" s="427" t="s">
        <v>18111</v>
      </c>
      <c r="B3326" s="423"/>
      <c r="C3326" s="423" t="s">
        <v>254</v>
      </c>
      <c r="D3326" s="423"/>
      <c r="E3326" s="427"/>
      <c r="F3326" s="427" t="s">
        <v>18112</v>
      </c>
      <c r="G3326" s="423"/>
      <c r="H3326" s="467"/>
      <c r="I3326" s="427">
        <v>0</v>
      </c>
      <c r="J3326" s="423">
        <v>0</v>
      </c>
      <c r="K3326" s="423">
        <v>0</v>
      </c>
      <c r="L3326" s="447">
        <v>0</v>
      </c>
      <c r="M3326" s="427">
        <v>0</v>
      </c>
      <c r="N3326" s="423">
        <v>4</v>
      </c>
      <c r="O3326" s="423">
        <v>3</v>
      </c>
      <c r="P3326" s="447">
        <v>-1</v>
      </c>
    </row>
    <row r="3327" spans="1:16" s="63" customFormat="1" ht="12" x14ac:dyDescent="0.2">
      <c r="A3327" s="427" t="s">
        <v>18113</v>
      </c>
      <c r="B3327" s="423"/>
      <c r="C3327" s="423" t="s">
        <v>17905</v>
      </c>
      <c r="D3327" s="423"/>
      <c r="E3327" s="427"/>
      <c r="F3327" s="427" t="s">
        <v>18114</v>
      </c>
      <c r="G3327" s="423"/>
      <c r="H3327" s="467"/>
      <c r="I3327" s="427">
        <v>0</v>
      </c>
      <c r="J3327" s="423">
        <v>0</v>
      </c>
      <c r="K3327" s="423">
        <v>0</v>
      </c>
      <c r="L3327" s="447">
        <v>0</v>
      </c>
      <c r="M3327" s="427">
        <v>0</v>
      </c>
      <c r="N3327" s="423">
        <v>0</v>
      </c>
      <c r="O3327" s="423">
        <v>0</v>
      </c>
      <c r="P3327" s="447">
        <v>0</v>
      </c>
    </row>
    <row r="3328" spans="1:16" s="63" customFormat="1" ht="12" x14ac:dyDescent="0.2">
      <c r="A3328" s="427" t="s">
        <v>18115</v>
      </c>
      <c r="B3328" s="423"/>
      <c r="C3328" s="423" t="s">
        <v>371</v>
      </c>
      <c r="D3328" s="423"/>
      <c r="E3328" s="427"/>
      <c r="F3328" s="427" t="s">
        <v>18116</v>
      </c>
      <c r="G3328" s="423"/>
      <c r="H3328" s="467"/>
      <c r="I3328" s="427">
        <v>0</v>
      </c>
      <c r="J3328" s="423">
        <v>0</v>
      </c>
      <c r="K3328" s="423">
        <v>0</v>
      </c>
      <c r="L3328" s="447">
        <v>0</v>
      </c>
      <c r="M3328" s="427">
        <v>0</v>
      </c>
      <c r="N3328" s="423">
        <v>0</v>
      </c>
      <c r="O3328" s="423">
        <v>0</v>
      </c>
      <c r="P3328" s="447">
        <v>0</v>
      </c>
    </row>
    <row r="3329" spans="1:16" s="63" customFormat="1" ht="12" x14ac:dyDescent="0.2">
      <c r="A3329" s="427" t="s">
        <v>18117</v>
      </c>
      <c r="B3329" s="423"/>
      <c r="C3329" s="423" t="s">
        <v>371</v>
      </c>
      <c r="D3329" s="423"/>
      <c r="E3329" s="427"/>
      <c r="F3329" s="427" t="s">
        <v>18118</v>
      </c>
      <c r="G3329" s="423"/>
      <c r="H3329" s="467"/>
      <c r="I3329" s="427">
        <v>0</v>
      </c>
      <c r="J3329" s="423">
        <v>0</v>
      </c>
      <c r="K3329" s="423">
        <v>0</v>
      </c>
      <c r="L3329" s="447">
        <v>0</v>
      </c>
      <c r="M3329" s="427">
        <v>0</v>
      </c>
      <c r="N3329" s="423">
        <v>0</v>
      </c>
      <c r="O3329" s="423">
        <v>0</v>
      </c>
      <c r="P3329" s="447">
        <v>0</v>
      </c>
    </row>
    <row r="3330" spans="1:16" s="63" customFormat="1" ht="12" x14ac:dyDescent="0.2">
      <c r="A3330" s="427" t="s">
        <v>18119</v>
      </c>
      <c r="B3330" s="423"/>
      <c r="C3330" s="423" t="s">
        <v>249</v>
      </c>
      <c r="D3330" s="423"/>
      <c r="E3330" s="427"/>
      <c r="F3330" s="427" t="s">
        <v>18120</v>
      </c>
      <c r="G3330" s="423"/>
      <c r="H3330" s="467"/>
      <c r="I3330" s="427">
        <v>0</v>
      </c>
      <c r="J3330" s="423">
        <v>0</v>
      </c>
      <c r="K3330" s="423">
        <v>0</v>
      </c>
      <c r="L3330" s="447">
        <v>0</v>
      </c>
      <c r="M3330" s="427">
        <v>0</v>
      </c>
      <c r="N3330" s="423">
        <v>0</v>
      </c>
      <c r="O3330" s="423">
        <v>0</v>
      </c>
      <c r="P3330" s="447">
        <v>0</v>
      </c>
    </row>
    <row r="3331" spans="1:16" s="63" customFormat="1" ht="12" x14ac:dyDescent="0.2">
      <c r="A3331" s="427" t="s">
        <v>18121</v>
      </c>
      <c r="B3331" s="423"/>
      <c r="C3331" s="423" t="s">
        <v>250</v>
      </c>
      <c r="D3331" s="423" t="s">
        <v>19910</v>
      </c>
      <c r="E3331" s="427"/>
      <c r="F3331" s="427" t="s">
        <v>18122</v>
      </c>
      <c r="G3331" s="423" t="s">
        <v>19911</v>
      </c>
      <c r="H3331" s="467"/>
      <c r="I3331" s="427">
        <v>0</v>
      </c>
      <c r="J3331" s="423">
        <v>0</v>
      </c>
      <c r="K3331" s="423">
        <v>0</v>
      </c>
      <c r="L3331" s="447">
        <v>0</v>
      </c>
      <c r="M3331" s="427">
        <v>17</v>
      </c>
      <c r="N3331" s="423">
        <v>17</v>
      </c>
      <c r="O3331" s="423">
        <v>9</v>
      </c>
      <c r="P3331" s="447">
        <v>0</v>
      </c>
    </row>
    <row r="3332" spans="1:16" s="63" customFormat="1" ht="12" x14ac:dyDescent="0.2">
      <c r="A3332" s="427" t="s">
        <v>17035</v>
      </c>
      <c r="B3332" s="423"/>
      <c r="C3332" s="423" t="s">
        <v>251</v>
      </c>
      <c r="D3332" s="423" t="s">
        <v>22034</v>
      </c>
      <c r="E3332" s="427"/>
      <c r="F3332" s="427" t="s">
        <v>17036</v>
      </c>
      <c r="G3332" s="423" t="s">
        <v>18188</v>
      </c>
      <c r="H3332" s="467" t="s">
        <v>8559</v>
      </c>
      <c r="I3332" s="427">
        <v>0</v>
      </c>
      <c r="J3332" s="423">
        <v>0</v>
      </c>
      <c r="K3332" s="423">
        <v>0</v>
      </c>
      <c r="L3332" s="447">
        <v>0</v>
      </c>
      <c r="M3332" s="427">
        <v>24</v>
      </c>
      <c r="N3332" s="423">
        <v>33</v>
      </c>
      <c r="O3332" s="423">
        <v>17</v>
      </c>
      <c r="P3332" s="447">
        <v>-0.27272727272727298</v>
      </c>
    </row>
    <row r="3333" spans="1:16" s="63" customFormat="1" ht="12" x14ac:dyDescent="0.2">
      <c r="A3333" s="427" t="s">
        <v>17037</v>
      </c>
      <c r="B3333" s="423"/>
      <c r="C3333" s="423" t="s">
        <v>249</v>
      </c>
      <c r="D3333" s="423" t="s">
        <v>15251</v>
      </c>
      <c r="E3333" s="427"/>
      <c r="F3333" s="427" t="s">
        <v>17038</v>
      </c>
      <c r="G3333" s="423" t="s">
        <v>200</v>
      </c>
      <c r="H3333" s="467" t="s">
        <v>8396</v>
      </c>
      <c r="I3333" s="427">
        <v>0</v>
      </c>
      <c r="J3333" s="423">
        <v>0</v>
      </c>
      <c r="K3333" s="423">
        <v>0</v>
      </c>
      <c r="L3333" s="447">
        <v>0</v>
      </c>
      <c r="M3333" s="427">
        <v>0</v>
      </c>
      <c r="N3333" s="423">
        <v>0</v>
      </c>
      <c r="O3333" s="423">
        <v>0</v>
      </c>
      <c r="P3333" s="447">
        <v>0</v>
      </c>
    </row>
    <row r="3334" spans="1:16" s="63" customFormat="1" ht="12" x14ac:dyDescent="0.2">
      <c r="A3334" s="427" t="s">
        <v>18123</v>
      </c>
      <c r="B3334" s="423"/>
      <c r="C3334" s="423" t="s">
        <v>252</v>
      </c>
      <c r="D3334" s="423" t="s">
        <v>8741</v>
      </c>
      <c r="E3334" s="427"/>
      <c r="F3334" s="427" t="s">
        <v>18124</v>
      </c>
      <c r="G3334" s="423" t="s">
        <v>213</v>
      </c>
      <c r="H3334" s="467" t="s">
        <v>8559</v>
      </c>
      <c r="I3334" s="427">
        <v>0</v>
      </c>
      <c r="J3334" s="423">
        <v>0</v>
      </c>
      <c r="K3334" s="423">
        <v>0</v>
      </c>
      <c r="L3334" s="447">
        <v>0</v>
      </c>
      <c r="M3334" s="427">
        <v>8</v>
      </c>
      <c r="N3334" s="423">
        <v>9</v>
      </c>
      <c r="O3334" s="423">
        <v>3</v>
      </c>
      <c r="P3334" s="447">
        <v>-0.11111111111111099</v>
      </c>
    </row>
    <row r="3335" spans="1:16" s="63" customFormat="1" ht="12" x14ac:dyDescent="0.2">
      <c r="A3335" s="427" t="s">
        <v>18125</v>
      </c>
      <c r="B3335" s="423"/>
      <c r="C3335" s="423" t="s">
        <v>252</v>
      </c>
      <c r="D3335" s="423" t="s">
        <v>8741</v>
      </c>
      <c r="E3335" s="427"/>
      <c r="F3335" s="427" t="s">
        <v>18126</v>
      </c>
      <c r="G3335" s="423" t="s">
        <v>213</v>
      </c>
      <c r="H3335" s="467" t="s">
        <v>8559</v>
      </c>
      <c r="I3335" s="427">
        <v>0</v>
      </c>
      <c r="J3335" s="423">
        <v>0</v>
      </c>
      <c r="K3335" s="423">
        <v>0</v>
      </c>
      <c r="L3335" s="447">
        <v>0</v>
      </c>
      <c r="M3335" s="427">
        <v>0</v>
      </c>
      <c r="N3335" s="423">
        <v>0</v>
      </c>
      <c r="O3335" s="423">
        <v>0</v>
      </c>
      <c r="P3335" s="447">
        <v>0</v>
      </c>
    </row>
    <row r="3336" spans="1:16" s="63" customFormat="1" ht="12" x14ac:dyDescent="0.2">
      <c r="A3336" s="427" t="s">
        <v>18127</v>
      </c>
      <c r="B3336" s="423"/>
      <c r="C3336" s="423" t="s">
        <v>253</v>
      </c>
      <c r="D3336" s="423" t="s">
        <v>10704</v>
      </c>
      <c r="E3336" s="427"/>
      <c r="F3336" s="427" t="s">
        <v>18128</v>
      </c>
      <c r="G3336" s="423" t="s">
        <v>200</v>
      </c>
      <c r="H3336" s="467" t="s">
        <v>8559</v>
      </c>
      <c r="I3336" s="427">
        <v>0</v>
      </c>
      <c r="J3336" s="423">
        <v>0</v>
      </c>
      <c r="K3336" s="423">
        <v>1</v>
      </c>
      <c r="L3336" s="447">
        <v>0</v>
      </c>
      <c r="M3336" s="427">
        <v>14</v>
      </c>
      <c r="N3336" s="423">
        <v>13</v>
      </c>
      <c r="O3336" s="423">
        <v>8</v>
      </c>
      <c r="P3336" s="447">
        <v>7.69230769230769E-2</v>
      </c>
    </row>
    <row r="3337" spans="1:16" s="63" customFormat="1" ht="12" x14ac:dyDescent="0.2">
      <c r="A3337" s="427" t="s">
        <v>8398</v>
      </c>
      <c r="B3337" s="423"/>
      <c r="C3337" s="423" t="s">
        <v>371</v>
      </c>
      <c r="D3337" s="423"/>
      <c r="E3337" s="427"/>
      <c r="F3337" s="427" t="s">
        <v>8397</v>
      </c>
      <c r="G3337" s="423"/>
      <c r="H3337" s="467" t="s">
        <v>8396</v>
      </c>
      <c r="I3337" s="427">
        <v>0</v>
      </c>
      <c r="J3337" s="423">
        <v>0</v>
      </c>
      <c r="K3337" s="423">
        <v>0</v>
      </c>
      <c r="L3337" s="447">
        <v>0</v>
      </c>
      <c r="M3337" s="427">
        <v>0</v>
      </c>
      <c r="N3337" s="423">
        <v>0</v>
      </c>
      <c r="O3337" s="423">
        <v>0</v>
      </c>
      <c r="P3337" s="447">
        <v>0</v>
      </c>
    </row>
    <row r="3338" spans="1:16" s="63" customFormat="1" ht="12" x14ac:dyDescent="0.2">
      <c r="A3338" s="427" t="s">
        <v>8395</v>
      </c>
      <c r="B3338" s="423"/>
      <c r="C3338" s="423" t="s">
        <v>252</v>
      </c>
      <c r="D3338" s="423" t="s">
        <v>8741</v>
      </c>
      <c r="E3338" s="427"/>
      <c r="F3338" s="427" t="s">
        <v>8394</v>
      </c>
      <c r="G3338" s="423" t="s">
        <v>213</v>
      </c>
      <c r="H3338" s="467" t="s">
        <v>8559</v>
      </c>
      <c r="I3338" s="427">
        <v>9</v>
      </c>
      <c r="J3338" s="423">
        <v>85</v>
      </c>
      <c r="K3338" s="423">
        <v>140</v>
      </c>
      <c r="L3338" s="447">
        <v>-0.89411764705882402</v>
      </c>
      <c r="M3338" s="427">
        <v>33</v>
      </c>
      <c r="N3338" s="423">
        <v>73</v>
      </c>
      <c r="O3338" s="423">
        <v>32</v>
      </c>
      <c r="P3338" s="447">
        <v>-0.54794520547945202</v>
      </c>
    </row>
    <row r="3339" spans="1:16" s="63" customFormat="1" ht="12" x14ac:dyDescent="0.2">
      <c r="A3339" s="427" t="s">
        <v>18129</v>
      </c>
      <c r="B3339" s="423"/>
      <c r="C3339" s="423" t="s">
        <v>254</v>
      </c>
      <c r="D3339" s="423" t="s">
        <v>17039</v>
      </c>
      <c r="E3339" s="427"/>
      <c r="F3339" s="427" t="s">
        <v>18130</v>
      </c>
      <c r="G3339" s="423" t="s">
        <v>201</v>
      </c>
      <c r="H3339" s="467"/>
      <c r="I3339" s="427">
        <v>0</v>
      </c>
      <c r="J3339" s="423">
        <v>0</v>
      </c>
      <c r="K3339" s="423">
        <v>0</v>
      </c>
      <c r="L3339" s="447">
        <v>0</v>
      </c>
      <c r="M3339" s="427">
        <v>2</v>
      </c>
      <c r="N3339" s="423">
        <v>0</v>
      </c>
      <c r="O3339" s="423">
        <v>2</v>
      </c>
      <c r="P3339" s="447">
        <v>0</v>
      </c>
    </row>
    <row r="3340" spans="1:16" s="63" customFormat="1" ht="12" x14ac:dyDescent="0.2">
      <c r="A3340" s="427" t="s">
        <v>18131</v>
      </c>
      <c r="B3340" s="423"/>
      <c r="C3340" s="423" t="s">
        <v>17905</v>
      </c>
      <c r="D3340" s="423" t="s">
        <v>22035</v>
      </c>
      <c r="E3340" s="427"/>
      <c r="F3340" s="427" t="s">
        <v>18132</v>
      </c>
      <c r="G3340" s="423" t="s">
        <v>18442</v>
      </c>
      <c r="H3340" s="467"/>
      <c r="I3340" s="427">
        <v>0</v>
      </c>
      <c r="J3340" s="423">
        <v>0</v>
      </c>
      <c r="K3340" s="423">
        <v>0</v>
      </c>
      <c r="L3340" s="447">
        <v>0</v>
      </c>
      <c r="M3340" s="427">
        <v>21</v>
      </c>
      <c r="N3340" s="423">
        <v>17</v>
      </c>
      <c r="O3340" s="423">
        <v>18</v>
      </c>
      <c r="P3340" s="447">
        <v>0.23529411764705899</v>
      </c>
    </row>
    <row r="3341" spans="1:16" s="63" customFormat="1" ht="12" x14ac:dyDescent="0.2">
      <c r="A3341" s="427" t="s">
        <v>18133</v>
      </c>
      <c r="B3341" s="423"/>
      <c r="C3341" s="423" t="s">
        <v>254</v>
      </c>
      <c r="D3341" s="423"/>
      <c r="E3341" s="427"/>
      <c r="F3341" s="427" t="s">
        <v>18134</v>
      </c>
      <c r="G3341" s="423"/>
      <c r="H3341" s="467"/>
      <c r="I3341" s="427">
        <v>0</v>
      </c>
      <c r="J3341" s="423">
        <v>0</v>
      </c>
      <c r="K3341" s="423">
        <v>0</v>
      </c>
      <c r="L3341" s="447">
        <v>0</v>
      </c>
      <c r="M3341" s="427">
        <v>0</v>
      </c>
      <c r="N3341" s="423">
        <v>0</v>
      </c>
      <c r="O3341" s="423">
        <v>0</v>
      </c>
      <c r="P3341" s="447">
        <v>0</v>
      </c>
    </row>
    <row r="3342" spans="1:16" s="63" customFormat="1" ht="12" x14ac:dyDescent="0.2">
      <c r="A3342" s="427" t="s">
        <v>8393</v>
      </c>
      <c r="B3342" s="423"/>
      <c r="C3342" s="423" t="s">
        <v>252</v>
      </c>
      <c r="D3342" s="423" t="s">
        <v>8741</v>
      </c>
      <c r="E3342" s="427"/>
      <c r="F3342" s="427" t="s">
        <v>8392</v>
      </c>
      <c r="G3342" s="423" t="s">
        <v>213</v>
      </c>
      <c r="H3342" s="467" t="s">
        <v>8396</v>
      </c>
      <c r="I3342" s="427">
        <v>0</v>
      </c>
      <c r="J3342" s="423">
        <v>0</v>
      </c>
      <c r="K3342" s="423">
        <v>0</v>
      </c>
      <c r="L3342" s="447">
        <v>0</v>
      </c>
      <c r="M3342" s="427">
        <v>1</v>
      </c>
      <c r="N3342" s="423">
        <v>1</v>
      </c>
      <c r="O3342" s="423">
        <v>6</v>
      </c>
      <c r="P3342" s="447">
        <v>0</v>
      </c>
    </row>
    <row r="3343" spans="1:16" s="63" customFormat="1" ht="12" x14ac:dyDescent="0.2">
      <c r="A3343" s="427" t="s">
        <v>8391</v>
      </c>
      <c r="B3343" s="423"/>
      <c r="C3343" s="423" t="s">
        <v>251</v>
      </c>
      <c r="D3343" s="423" t="s">
        <v>20523</v>
      </c>
      <c r="E3343" s="427"/>
      <c r="F3343" s="427" t="s">
        <v>8390</v>
      </c>
      <c r="G3343" s="423" t="s">
        <v>20524</v>
      </c>
      <c r="H3343" s="467" t="s">
        <v>8559</v>
      </c>
      <c r="I3343" s="427">
        <v>73</v>
      </c>
      <c r="J3343" s="423">
        <v>219</v>
      </c>
      <c r="K3343" s="423">
        <v>199</v>
      </c>
      <c r="L3343" s="447">
        <v>-0.66666666666666696</v>
      </c>
      <c r="M3343" s="427">
        <v>8</v>
      </c>
      <c r="N3343" s="423">
        <v>16</v>
      </c>
      <c r="O3343" s="423">
        <v>9</v>
      </c>
      <c r="P3343" s="447">
        <v>-0.5</v>
      </c>
    </row>
    <row r="3344" spans="1:16" s="63" customFormat="1" ht="12" x14ac:dyDescent="0.2">
      <c r="A3344" s="427" t="s">
        <v>20527</v>
      </c>
      <c r="B3344" s="423"/>
      <c r="C3344" s="423" t="s">
        <v>251</v>
      </c>
      <c r="D3344" s="423" t="s">
        <v>8388</v>
      </c>
      <c r="E3344" s="427" t="s">
        <v>20525</v>
      </c>
      <c r="F3344" s="427"/>
      <c r="G3344" s="423" t="s">
        <v>216</v>
      </c>
      <c r="H3344" s="467"/>
      <c r="I3344" s="427">
        <v>0</v>
      </c>
      <c r="J3344" s="423">
        <v>0</v>
      </c>
      <c r="K3344" s="423">
        <v>0</v>
      </c>
      <c r="L3344" s="447">
        <v>0</v>
      </c>
      <c r="M3344" s="427">
        <v>6</v>
      </c>
      <c r="N3344" s="423">
        <v>9</v>
      </c>
      <c r="O3344" s="423">
        <v>8</v>
      </c>
      <c r="P3344" s="447">
        <v>-0.33333333333333298</v>
      </c>
    </row>
    <row r="3345" spans="1:16" s="63" customFormat="1" ht="12" x14ac:dyDescent="0.2">
      <c r="A3345" s="427" t="s">
        <v>17639</v>
      </c>
      <c r="B3345" s="423"/>
      <c r="C3345" s="423" t="s">
        <v>258</v>
      </c>
      <c r="D3345" s="423" t="s">
        <v>8388</v>
      </c>
      <c r="E3345" s="427" t="s">
        <v>8387</v>
      </c>
      <c r="F3345" s="427"/>
      <c r="G3345" s="423" t="s">
        <v>216</v>
      </c>
      <c r="H3345" s="467"/>
      <c r="I3345" s="427">
        <v>0</v>
      </c>
      <c r="J3345" s="423">
        <v>0</v>
      </c>
      <c r="K3345" s="423">
        <v>0</v>
      </c>
      <c r="L3345" s="447">
        <v>0</v>
      </c>
      <c r="M3345" s="427">
        <v>5</v>
      </c>
      <c r="N3345" s="423">
        <v>8</v>
      </c>
      <c r="O3345" s="423">
        <v>3</v>
      </c>
      <c r="P3345" s="447">
        <v>-0.375</v>
      </c>
    </row>
    <row r="3346" spans="1:16" s="63" customFormat="1" ht="12" x14ac:dyDescent="0.2">
      <c r="A3346" s="427" t="s">
        <v>17885</v>
      </c>
      <c r="B3346" s="423"/>
      <c r="C3346" s="423" t="s">
        <v>258</v>
      </c>
      <c r="D3346" s="423" t="s">
        <v>8388</v>
      </c>
      <c r="E3346" s="427" t="s">
        <v>17884</v>
      </c>
      <c r="F3346" s="427"/>
      <c r="G3346" s="423" t="s">
        <v>216</v>
      </c>
      <c r="H3346" s="467" t="s">
        <v>8559</v>
      </c>
      <c r="I3346" s="427">
        <v>1</v>
      </c>
      <c r="J3346" s="423">
        <v>8</v>
      </c>
      <c r="K3346" s="423">
        <v>2</v>
      </c>
      <c r="L3346" s="447">
        <v>-0.875</v>
      </c>
      <c r="M3346" s="427">
        <v>4</v>
      </c>
      <c r="N3346" s="423">
        <v>8</v>
      </c>
      <c r="O3346" s="423">
        <v>2</v>
      </c>
      <c r="P3346" s="447">
        <v>-0.5</v>
      </c>
    </row>
    <row r="3347" spans="1:16" s="63" customFormat="1" ht="12" x14ac:dyDescent="0.2">
      <c r="A3347" s="427" t="s">
        <v>17640</v>
      </c>
      <c r="B3347" s="423"/>
      <c r="C3347" s="423" t="s">
        <v>252</v>
      </c>
      <c r="D3347" s="423" t="s">
        <v>18358</v>
      </c>
      <c r="E3347" s="427" t="s">
        <v>8386</v>
      </c>
      <c r="F3347" s="427"/>
      <c r="G3347" s="423" t="s">
        <v>18154</v>
      </c>
      <c r="H3347" s="467" t="s">
        <v>8559</v>
      </c>
      <c r="I3347" s="427">
        <v>32</v>
      </c>
      <c r="J3347" s="423">
        <v>652</v>
      </c>
      <c r="K3347" s="423">
        <v>209</v>
      </c>
      <c r="L3347" s="447">
        <v>-0.95092024539877296</v>
      </c>
      <c r="M3347" s="427">
        <v>139</v>
      </c>
      <c r="N3347" s="423">
        <v>120</v>
      </c>
      <c r="O3347" s="423">
        <v>61</v>
      </c>
      <c r="P3347" s="447">
        <v>0.15833333333333299</v>
      </c>
    </row>
    <row r="3348" spans="1:16" s="63" customFormat="1" ht="12" x14ac:dyDescent="0.2">
      <c r="A3348" s="427" t="s">
        <v>17641</v>
      </c>
      <c r="B3348" s="423"/>
      <c r="C3348" s="423" t="s">
        <v>14925</v>
      </c>
      <c r="D3348" s="423" t="s">
        <v>8388</v>
      </c>
      <c r="E3348" s="427" t="s">
        <v>16104</v>
      </c>
      <c r="F3348" s="427"/>
      <c r="G3348" s="423" t="s">
        <v>216</v>
      </c>
      <c r="H3348" s="467" t="s">
        <v>8559</v>
      </c>
      <c r="I3348" s="427">
        <v>0</v>
      </c>
      <c r="J3348" s="423">
        <v>0</v>
      </c>
      <c r="K3348" s="423">
        <v>0</v>
      </c>
      <c r="L3348" s="447">
        <v>0</v>
      </c>
      <c r="M3348" s="427">
        <v>31</v>
      </c>
      <c r="N3348" s="423">
        <v>28</v>
      </c>
      <c r="O3348" s="423">
        <v>19</v>
      </c>
      <c r="P3348" s="447">
        <v>0.107142857142857</v>
      </c>
    </row>
    <row r="3349" spans="1:16" s="63" customFormat="1" ht="12" x14ac:dyDescent="0.2">
      <c r="A3349" s="427" t="s">
        <v>17642</v>
      </c>
      <c r="B3349" s="423"/>
      <c r="C3349" s="423" t="s">
        <v>258</v>
      </c>
      <c r="D3349" s="423" t="s">
        <v>8388</v>
      </c>
      <c r="E3349" s="427" t="s">
        <v>16965</v>
      </c>
      <c r="F3349" s="427"/>
      <c r="G3349" s="423" t="s">
        <v>216</v>
      </c>
      <c r="H3349" s="467" t="s">
        <v>8559</v>
      </c>
      <c r="I3349" s="427">
        <v>0</v>
      </c>
      <c r="J3349" s="423">
        <v>0</v>
      </c>
      <c r="K3349" s="423">
        <v>0</v>
      </c>
      <c r="L3349" s="447">
        <v>0</v>
      </c>
      <c r="M3349" s="427">
        <v>73</v>
      </c>
      <c r="N3349" s="423">
        <v>159</v>
      </c>
      <c r="O3349" s="423">
        <v>184</v>
      </c>
      <c r="P3349" s="447">
        <v>-0.54088050314465397</v>
      </c>
    </row>
    <row r="3350" spans="1:16" s="63" customFormat="1" ht="12" x14ac:dyDescent="0.2">
      <c r="A3350" s="427" t="s">
        <v>20749</v>
      </c>
      <c r="B3350" s="423"/>
      <c r="C3350" s="423" t="s">
        <v>258</v>
      </c>
      <c r="D3350" s="423" t="s">
        <v>9089</v>
      </c>
      <c r="E3350" s="427" t="s">
        <v>20736</v>
      </c>
      <c r="F3350" s="427"/>
      <c r="G3350" s="423" t="s">
        <v>208</v>
      </c>
      <c r="H3350" s="467"/>
      <c r="I3350" s="427">
        <v>0</v>
      </c>
      <c r="J3350" s="423">
        <v>0</v>
      </c>
      <c r="K3350" s="423">
        <v>0</v>
      </c>
      <c r="L3350" s="447">
        <v>0</v>
      </c>
      <c r="M3350" s="427">
        <v>2</v>
      </c>
      <c r="N3350" s="423">
        <v>4</v>
      </c>
      <c r="O3350" s="423">
        <v>1</v>
      </c>
      <c r="P3350" s="447">
        <v>-0.5</v>
      </c>
    </row>
  </sheetData>
  <autoFilter ref="A7:P3350" xr:uid="{00000000-0009-0000-0000-000012000000}">
    <sortState xmlns:xlrd2="http://schemas.microsoft.com/office/spreadsheetml/2017/richdata2" ref="A8:P1876">
      <sortCondition descending="1" ref="I7"/>
    </sortState>
  </autoFilter>
  <mergeCells count="5">
    <mergeCell ref="I6:L6"/>
    <mergeCell ref="G2:I3"/>
    <mergeCell ref="M6:P6"/>
    <mergeCell ref="M2:P3"/>
    <mergeCell ref="A5:I5"/>
  </mergeCells>
  <conditionalFormatting sqref="I17:O20 L8:O16">
    <cfRule type="containsBlanks" priority="9">
      <formula>LEN(TRIM(I8))=0</formula>
    </cfRule>
  </conditionalFormatting>
  <conditionalFormatting sqref="P8:P27 L8:L27">
    <cfRule type="cellIs" dxfId="124" priority="7" operator="greaterThan">
      <formula>0</formula>
    </cfRule>
    <cfRule type="cellIs" dxfId="123" priority="8"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8">
    <tabColor rgb="FFFF2F92"/>
  </sheetPr>
  <dimension ref="A1:N106"/>
  <sheetViews>
    <sheetView showGridLines="0" topLeftCell="A7" zoomScaleNormal="100" zoomScaleSheetLayoutView="150" zoomScalePageLayoutView="160" workbookViewId="0"/>
  </sheetViews>
  <sheetFormatPr baseColWidth="10" defaultColWidth="10.625" defaultRowHeight="15" x14ac:dyDescent="0.2"/>
  <cols>
    <col min="1" max="1" width="3.125" style="13" customWidth="1"/>
    <col min="2" max="2" width="10.125" style="13" customWidth="1"/>
    <col min="3" max="3" width="5.625" style="13" customWidth="1"/>
    <col min="4" max="4" width="1.375" style="13" customWidth="1"/>
    <col min="5" max="5" width="4.625" style="13" customWidth="1"/>
    <col min="6" max="6" width="10.125" style="13" customWidth="1"/>
    <col min="7" max="7" width="6" style="13" customWidth="1"/>
    <col min="8" max="8" width="1.375" style="13" customWidth="1"/>
    <col min="9" max="9" width="4.625" style="13" customWidth="1"/>
    <col min="10" max="10" width="10.125" style="13" customWidth="1"/>
    <col min="11" max="11" width="6.125" style="13" customWidth="1"/>
    <col min="12" max="12" width="4.625" style="13" customWidth="1"/>
    <col min="13" max="13" width="11.5" style="13" customWidth="1"/>
    <col min="14" max="14" width="6.5" style="13" customWidth="1"/>
    <col min="15" max="55" width="5" style="13" customWidth="1"/>
    <col min="56" max="16384" width="10.625" style="13"/>
  </cols>
  <sheetData>
    <row r="1" spans="1:14" ht="15" customHeight="1" x14ac:dyDescent="0.2">
      <c r="A1" s="12"/>
      <c r="B1" s="12"/>
      <c r="C1" s="12"/>
      <c r="D1" s="12"/>
      <c r="E1" s="12"/>
      <c r="F1" s="12"/>
      <c r="G1" s="12"/>
      <c r="H1" s="12"/>
      <c r="I1" s="12"/>
      <c r="J1" s="12"/>
      <c r="K1" s="12"/>
      <c r="L1" s="12"/>
      <c r="M1" s="12"/>
      <c r="N1" s="12"/>
    </row>
    <row r="2" spans="1:14" ht="15" customHeight="1" x14ac:dyDescent="0.2">
      <c r="A2" s="12"/>
      <c r="B2" s="12"/>
      <c r="C2" s="11" t="s">
        <v>34</v>
      </c>
      <c r="D2" s="14"/>
      <c r="E2" s="14"/>
      <c r="F2" s="14"/>
      <c r="G2" s="12"/>
      <c r="H2" s="12"/>
      <c r="I2" s="12"/>
      <c r="J2" s="12"/>
      <c r="K2" s="12"/>
      <c r="L2" s="478" t="s">
        <v>122</v>
      </c>
      <c r="M2" s="478"/>
      <c r="N2" s="478"/>
    </row>
    <row r="3" spans="1:14" ht="15" customHeight="1" x14ac:dyDescent="0.2">
      <c r="A3" s="12"/>
      <c r="B3" s="12"/>
      <c r="C3" s="516" t="s">
        <v>15844</v>
      </c>
      <c r="D3" s="516"/>
      <c r="E3" s="516"/>
      <c r="F3" s="516"/>
      <c r="G3" s="516"/>
      <c r="H3" s="516"/>
      <c r="I3" s="516"/>
      <c r="J3" s="516"/>
      <c r="K3" s="516"/>
      <c r="L3" s="478"/>
      <c r="M3" s="478"/>
      <c r="N3" s="478"/>
    </row>
    <row r="4" spans="1:14" ht="15" customHeight="1" thickBot="1" x14ac:dyDescent="0.25">
      <c r="A4" s="15"/>
      <c r="B4" s="15"/>
      <c r="C4" s="517"/>
      <c r="D4" s="517"/>
      <c r="E4" s="517"/>
      <c r="F4" s="517"/>
      <c r="G4" s="517"/>
      <c r="H4" s="517"/>
      <c r="I4" s="517"/>
      <c r="J4" s="517"/>
      <c r="K4" s="517"/>
      <c r="L4" s="102"/>
      <c r="M4" s="102"/>
      <c r="N4" s="15"/>
    </row>
    <row r="5" spans="1:14" ht="15" customHeight="1" x14ac:dyDescent="0.2">
      <c r="A5" s="12"/>
      <c r="B5" s="12"/>
      <c r="C5" s="12"/>
      <c r="D5" s="12"/>
      <c r="E5" s="12"/>
      <c r="F5" s="12"/>
      <c r="G5" s="12"/>
      <c r="H5" s="12"/>
      <c r="I5" s="12"/>
      <c r="J5" s="12"/>
      <c r="K5" s="12"/>
      <c r="L5" s="12"/>
      <c r="M5" s="12"/>
      <c r="N5" s="12"/>
    </row>
    <row r="6" spans="1:14" ht="15" customHeight="1" x14ac:dyDescent="0.25">
      <c r="A6" s="27" t="s">
        <v>1</v>
      </c>
      <c r="B6" s="12"/>
      <c r="C6" s="12"/>
      <c r="D6" s="12"/>
      <c r="E6" s="12"/>
      <c r="F6" s="12"/>
      <c r="G6" s="12"/>
      <c r="H6" s="12"/>
      <c r="I6" s="12"/>
      <c r="J6" s="12"/>
      <c r="K6" s="27"/>
      <c r="L6" s="12"/>
      <c r="M6" s="12"/>
      <c r="N6" s="12"/>
    </row>
    <row r="7" spans="1:14" ht="15" customHeight="1" x14ac:dyDescent="0.25">
      <c r="A7" s="72"/>
      <c r="B7" s="73"/>
      <c r="C7" s="73"/>
      <c r="D7" s="73"/>
      <c r="E7" s="73"/>
      <c r="F7" s="73"/>
      <c r="G7" s="73"/>
      <c r="H7" s="73"/>
      <c r="I7" s="73"/>
      <c r="J7" s="73"/>
      <c r="K7" s="72"/>
      <c r="L7" s="73"/>
      <c r="M7" s="73"/>
      <c r="N7" s="73"/>
    </row>
    <row r="8" spans="1:14" ht="15" customHeight="1" x14ac:dyDescent="0.25">
      <c r="A8" s="77" t="s">
        <v>14</v>
      </c>
      <c r="B8" s="21">
        <v>345270</v>
      </c>
      <c r="C8" s="345" t="s">
        <v>17825</v>
      </c>
      <c r="D8" s="101"/>
      <c r="E8" s="77" t="s">
        <v>14</v>
      </c>
      <c r="F8" s="21">
        <v>4142935</v>
      </c>
      <c r="G8" s="354" t="s">
        <v>22044</v>
      </c>
      <c r="H8" s="101"/>
      <c r="I8" s="77" t="s">
        <v>14</v>
      </c>
      <c r="J8" s="21">
        <v>14306465</v>
      </c>
      <c r="K8" s="343" t="s">
        <v>22046</v>
      </c>
      <c r="L8" s="77"/>
      <c r="M8" s="21"/>
      <c r="N8" s="76"/>
    </row>
    <row r="9" spans="1:14" ht="15" customHeight="1" x14ac:dyDescent="0.2">
      <c r="A9" s="24"/>
      <c r="B9" s="483" t="s">
        <v>7</v>
      </c>
      <c r="C9" s="483"/>
      <c r="D9" s="97"/>
      <c r="E9" s="43"/>
      <c r="F9" s="43" t="s">
        <v>227</v>
      </c>
      <c r="G9" s="85"/>
      <c r="H9" s="97"/>
      <c r="I9" s="43"/>
      <c r="J9" s="483" t="s">
        <v>228</v>
      </c>
      <c r="K9" s="495"/>
      <c r="L9" s="57"/>
      <c r="M9" s="43"/>
      <c r="N9" s="98"/>
    </row>
    <row r="10" spans="1:14" ht="15" customHeight="1" x14ac:dyDescent="0.2">
      <c r="A10" s="12"/>
      <c r="B10" s="502" t="s">
        <v>21505</v>
      </c>
      <c r="C10" s="502"/>
      <c r="D10" s="95"/>
      <c r="E10" s="20"/>
      <c r="F10" s="502" t="s">
        <v>22045</v>
      </c>
      <c r="G10" s="502"/>
      <c r="H10" s="95"/>
      <c r="I10" s="20"/>
      <c r="J10" s="99" t="s">
        <v>17636</v>
      </c>
      <c r="K10" s="98"/>
      <c r="L10" s="57"/>
      <c r="M10" s="43"/>
      <c r="N10" s="98"/>
    </row>
    <row r="11" spans="1:14" ht="12.75" customHeight="1" x14ac:dyDescent="0.2">
      <c r="A11" s="12"/>
      <c r="B11" s="505" t="s">
        <v>7962</v>
      </c>
      <c r="C11" s="505"/>
      <c r="D11" s="96"/>
      <c r="E11" s="85"/>
      <c r="F11" s="507" t="s">
        <v>388</v>
      </c>
      <c r="G11" s="507"/>
      <c r="H11" s="96"/>
      <c r="I11" s="85"/>
      <c r="J11" s="507" t="s">
        <v>388</v>
      </c>
      <c r="K11" s="508"/>
      <c r="L11" s="86"/>
      <c r="M11" s="99"/>
      <c r="N11" s="100"/>
    </row>
    <row r="12" spans="1:14" ht="15.75" customHeight="1" x14ac:dyDescent="0.2">
      <c r="A12" s="12"/>
      <c r="B12" s="85"/>
      <c r="C12" s="85"/>
      <c r="D12" s="89"/>
      <c r="E12" s="85"/>
      <c r="F12" s="507"/>
      <c r="G12" s="507"/>
      <c r="H12" s="89"/>
      <c r="I12" s="85"/>
      <c r="J12" s="507"/>
      <c r="K12" s="508"/>
      <c r="L12" s="86"/>
      <c r="M12" s="507"/>
      <c r="N12" s="508"/>
    </row>
    <row r="13" spans="1:14" ht="15" customHeight="1" x14ac:dyDescent="0.25">
      <c r="A13" s="91"/>
      <c r="B13" s="92"/>
      <c r="C13" s="92"/>
      <c r="D13" s="92"/>
      <c r="E13" s="92"/>
      <c r="F13" s="92"/>
      <c r="G13" s="92"/>
      <c r="H13" s="92"/>
      <c r="I13" s="92"/>
      <c r="J13" s="92"/>
      <c r="K13" s="92"/>
      <c r="L13" s="92"/>
      <c r="M13" s="92"/>
      <c r="N13" s="92"/>
    </row>
    <row r="14" spans="1:14" ht="9.75" customHeight="1" x14ac:dyDescent="0.2">
      <c r="A14" s="12"/>
      <c r="B14" s="12"/>
      <c r="C14" s="12"/>
      <c r="D14" s="12"/>
      <c r="E14" s="12"/>
      <c r="F14" s="12"/>
      <c r="G14" s="12"/>
      <c r="H14" s="12"/>
      <c r="I14" s="12"/>
      <c r="J14" s="12"/>
      <c r="K14" s="12"/>
      <c r="L14" s="12"/>
      <c r="M14" s="12"/>
      <c r="N14" s="12"/>
    </row>
    <row r="15" spans="1:14" ht="16.5" customHeight="1" x14ac:dyDescent="0.25">
      <c r="A15" s="33" t="s">
        <v>15845</v>
      </c>
      <c r="B15" s="33"/>
      <c r="C15" s="33"/>
      <c r="D15" s="33"/>
      <c r="E15" s="33"/>
      <c r="F15" s="33"/>
      <c r="G15" s="33"/>
      <c r="H15" s="33"/>
      <c r="I15" s="33"/>
      <c r="J15" s="33"/>
      <c r="K15" s="33"/>
      <c r="L15" s="33"/>
      <c r="M15" s="33"/>
      <c r="N15" s="33"/>
    </row>
    <row r="16" spans="1:14" ht="16.5" customHeight="1" x14ac:dyDescent="0.2">
      <c r="A16" s="12"/>
      <c r="B16" s="80"/>
      <c r="C16" s="12"/>
      <c r="D16" s="12"/>
      <c r="E16" s="12"/>
      <c r="F16" s="12"/>
      <c r="G16" s="12"/>
      <c r="H16" s="12"/>
      <c r="I16" s="12"/>
      <c r="J16" s="12"/>
      <c r="K16" s="12"/>
      <c r="L16" s="105"/>
      <c r="M16" s="105"/>
      <c r="N16" s="105"/>
    </row>
    <row r="17" spans="1:14" ht="16.5" customHeight="1" x14ac:dyDescent="0.2">
      <c r="A17" s="12"/>
      <c r="B17" s="12"/>
      <c r="C17" s="12"/>
      <c r="D17" s="12"/>
      <c r="E17" s="12"/>
      <c r="F17" s="184"/>
      <c r="G17" s="12"/>
      <c r="H17" s="12"/>
      <c r="I17" s="12"/>
      <c r="J17" s="524" t="s">
        <v>7961</v>
      </c>
      <c r="K17" s="524"/>
      <c r="L17" s="524"/>
      <c r="M17" s="260">
        <v>109519</v>
      </c>
      <c r="N17" s="199">
        <v>0.84</v>
      </c>
    </row>
    <row r="18" spans="1:14" ht="16.5" customHeight="1" x14ac:dyDescent="0.2">
      <c r="A18" s="12"/>
      <c r="B18" s="12"/>
      <c r="C18" s="12"/>
      <c r="D18" s="12"/>
      <c r="E18" s="12"/>
      <c r="F18" s="184"/>
      <c r="G18" s="12"/>
      <c r="H18" s="12"/>
      <c r="I18" s="12"/>
      <c r="J18" s="522" t="s">
        <v>7960</v>
      </c>
      <c r="K18" s="522"/>
      <c r="L18" s="522"/>
      <c r="M18" s="261">
        <v>19263</v>
      </c>
      <c r="N18" s="199">
        <v>0.67</v>
      </c>
    </row>
    <row r="19" spans="1:14" ht="16.5" customHeight="1" x14ac:dyDescent="0.2">
      <c r="A19" s="12"/>
      <c r="B19" s="12"/>
      <c r="C19" s="12"/>
      <c r="D19" s="12"/>
      <c r="E19" s="12"/>
      <c r="F19" s="12"/>
      <c r="G19" s="12"/>
      <c r="H19" s="12"/>
      <c r="I19" s="12"/>
      <c r="J19" s="522" t="s">
        <v>7959</v>
      </c>
      <c r="K19" s="522"/>
      <c r="L19" s="522"/>
      <c r="M19" s="261">
        <v>82017</v>
      </c>
      <c r="N19" s="199">
        <v>0.62</v>
      </c>
    </row>
    <row r="20" spans="1:14" ht="16.5" customHeight="1" x14ac:dyDescent="0.2">
      <c r="A20" s="12"/>
      <c r="B20" s="12"/>
      <c r="C20" s="12"/>
      <c r="D20" s="12"/>
      <c r="E20" s="12"/>
      <c r="F20" s="12"/>
      <c r="G20" s="12"/>
      <c r="H20" s="12"/>
      <c r="I20" s="12"/>
      <c r="J20" s="522" t="s">
        <v>7958</v>
      </c>
      <c r="K20" s="522"/>
      <c r="L20" s="522"/>
      <c r="M20" s="261">
        <v>64112</v>
      </c>
      <c r="N20" s="199">
        <v>0.76</v>
      </c>
    </row>
    <row r="21" spans="1:14" ht="16.5" customHeight="1" x14ac:dyDescent="0.2">
      <c r="A21" s="12"/>
      <c r="B21" s="12"/>
      <c r="C21" s="12"/>
      <c r="D21" s="12"/>
      <c r="E21" s="12"/>
      <c r="F21" s="12"/>
      <c r="G21" s="12"/>
      <c r="H21" s="12"/>
      <c r="I21" s="12"/>
      <c r="J21" s="522" t="s">
        <v>7990</v>
      </c>
      <c r="K21" s="522"/>
      <c r="L21" s="522"/>
      <c r="M21" s="261">
        <v>25185</v>
      </c>
      <c r="N21" s="199">
        <v>0.65</v>
      </c>
    </row>
    <row r="22" spans="1:14" ht="16.5" customHeight="1" x14ac:dyDescent="0.2">
      <c r="A22" s="12"/>
      <c r="B22" s="12"/>
      <c r="C22" s="12"/>
      <c r="D22" s="12"/>
      <c r="E22" s="12"/>
      <c r="F22" s="12"/>
      <c r="G22" s="12"/>
      <c r="H22" s="12"/>
      <c r="I22" s="12"/>
      <c r="J22" s="523" t="s">
        <v>7956</v>
      </c>
      <c r="K22" s="523"/>
      <c r="L22" s="523"/>
      <c r="M22" s="262">
        <v>8024</v>
      </c>
      <c r="N22" s="259">
        <v>0.9</v>
      </c>
    </row>
    <row r="23" spans="1:14" ht="16.5" customHeight="1" x14ac:dyDescent="0.2">
      <c r="A23" s="12"/>
      <c r="B23" s="12"/>
      <c r="C23" s="12"/>
      <c r="D23" s="12"/>
      <c r="E23" s="12"/>
      <c r="F23" s="12"/>
      <c r="G23" s="12"/>
      <c r="H23" s="12"/>
      <c r="I23" s="12"/>
      <c r="J23" s="12"/>
      <c r="K23" s="12"/>
      <c r="L23" s="12"/>
      <c r="M23" s="12"/>
      <c r="N23" s="12"/>
    </row>
    <row r="24" spans="1:14" ht="12.75" customHeight="1" x14ac:dyDescent="0.2">
      <c r="A24" s="12"/>
      <c r="B24" s="12"/>
      <c r="C24" s="12"/>
      <c r="D24" s="12"/>
      <c r="E24" s="12"/>
      <c r="F24" s="12"/>
      <c r="G24" s="12"/>
      <c r="H24" s="12"/>
      <c r="I24" s="12"/>
      <c r="J24" s="181"/>
      <c r="K24" s="183" t="s">
        <v>7963</v>
      </c>
      <c r="L24" s="12"/>
      <c r="M24" s="12"/>
      <c r="N24" s="12"/>
    </row>
    <row r="25" spans="1:14" ht="12" customHeight="1" x14ac:dyDescent="0.2">
      <c r="A25" s="12"/>
      <c r="B25" s="12"/>
      <c r="C25" s="12"/>
      <c r="D25" s="12"/>
      <c r="E25" s="12"/>
      <c r="F25" s="12"/>
      <c r="G25" s="12"/>
      <c r="H25" s="12"/>
      <c r="I25" s="12"/>
      <c r="J25" s="189"/>
      <c r="K25" s="183" t="s">
        <v>8020</v>
      </c>
      <c r="L25" s="12"/>
      <c r="M25" s="12"/>
      <c r="N25" s="12"/>
    </row>
    <row r="26" spans="1:14" ht="16.5" customHeight="1" x14ac:dyDescent="0.2">
      <c r="A26" s="12"/>
      <c r="B26" s="12"/>
      <c r="C26" s="12"/>
      <c r="D26" s="12"/>
      <c r="E26" s="12"/>
      <c r="F26" s="12"/>
      <c r="G26" s="12"/>
      <c r="H26" s="12"/>
      <c r="I26" s="12"/>
      <c r="J26" s="12"/>
      <c r="K26" s="12"/>
      <c r="L26" s="12"/>
      <c r="M26" s="12"/>
      <c r="N26" s="12"/>
    </row>
    <row r="27" spans="1:14" ht="16.5" customHeight="1" x14ac:dyDescent="0.25">
      <c r="A27" s="33" t="s">
        <v>7964</v>
      </c>
      <c r="B27" s="30"/>
      <c r="C27" s="30"/>
      <c r="D27" s="30"/>
      <c r="E27" s="30"/>
      <c r="F27" s="30"/>
      <c r="G27" s="30"/>
      <c r="H27" s="30"/>
      <c r="I27" s="30"/>
      <c r="J27" s="30"/>
      <c r="K27" s="30"/>
      <c r="L27" s="30"/>
      <c r="M27" s="30"/>
      <c r="N27" s="30"/>
    </row>
    <row r="28" spans="1:14" ht="26.25" customHeight="1" x14ac:dyDescent="0.2">
      <c r="A28" s="12"/>
      <c r="B28" s="12"/>
      <c r="C28" s="12"/>
      <c r="D28" s="12"/>
      <c r="E28" s="12"/>
      <c r="F28" s="12"/>
      <c r="G28" s="12"/>
      <c r="H28" s="12"/>
      <c r="I28" s="12"/>
      <c r="J28" s="12"/>
      <c r="K28" s="12"/>
      <c r="L28" s="12"/>
      <c r="M28" s="12"/>
      <c r="N28" s="12"/>
    </row>
    <row r="29" spans="1:14" ht="16.5" customHeight="1" x14ac:dyDescent="0.2">
      <c r="A29" s="12"/>
      <c r="B29" s="12"/>
      <c r="C29" s="12"/>
      <c r="D29" s="12"/>
      <c r="E29" s="12"/>
      <c r="F29" s="12"/>
      <c r="G29" s="12"/>
      <c r="H29" s="12"/>
      <c r="I29" s="12"/>
      <c r="J29" s="30" t="s">
        <v>7969</v>
      </c>
      <c r="K29" s="30"/>
      <c r="L29" s="30"/>
      <c r="M29" s="30"/>
      <c r="N29" s="12"/>
    </row>
    <row r="30" spans="1:14" ht="16.5" customHeight="1" x14ac:dyDescent="0.2">
      <c r="A30" s="12"/>
      <c r="B30" s="12"/>
      <c r="C30" s="12"/>
      <c r="D30" s="12"/>
      <c r="E30" s="12"/>
      <c r="F30" s="12"/>
      <c r="G30" s="12"/>
      <c r="H30" s="12"/>
      <c r="I30" s="12"/>
      <c r="J30" s="521" t="str">
        <f>'Graphique Data'!$A$65</f>
        <v>&lt;1 mois</v>
      </c>
      <c r="K30" s="521"/>
      <c r="L30" s="526">
        <f ca="1">'Graphique Data'!$B$65</f>
        <v>151206</v>
      </c>
      <c r="M30" s="526"/>
      <c r="N30" s="190">
        <f ca="1">L30/L36</f>
        <v>0.32848375568903904</v>
      </c>
    </row>
    <row r="31" spans="1:14" ht="16.5" customHeight="1" x14ac:dyDescent="0.2">
      <c r="A31" s="12"/>
      <c r="B31" s="12"/>
      <c r="C31" s="12"/>
      <c r="D31" s="12"/>
      <c r="E31" s="12"/>
      <c r="F31" s="12"/>
      <c r="G31" s="12"/>
      <c r="H31" s="12"/>
      <c r="I31" s="12"/>
      <c r="J31" s="518" t="str">
        <f>'Graphique Data'!$A$66</f>
        <v>Entre 1 et 6 mois</v>
      </c>
      <c r="K31" s="518"/>
      <c r="L31" s="527">
        <f ca="1">'Graphique Data'!$B$66</f>
        <v>62686</v>
      </c>
      <c r="M31" s="527"/>
      <c r="N31" s="191">
        <f ca="1">L31/L36</f>
        <v>0.13618065889662515</v>
      </c>
    </row>
    <row r="32" spans="1:14" ht="16.5" customHeight="1" x14ac:dyDescent="0.2">
      <c r="A32" s="12"/>
      <c r="B32" s="12"/>
      <c r="C32" s="12"/>
      <c r="D32" s="12"/>
      <c r="E32" s="12"/>
      <c r="F32" s="12"/>
      <c r="G32" s="12"/>
      <c r="H32" s="12"/>
      <c r="I32" s="12"/>
      <c r="J32" s="518" t="str">
        <f>'Graphique Data'!$A$67</f>
        <v xml:space="preserve">Entre 6 et 12 mois </v>
      </c>
      <c r="K32" s="518"/>
      <c r="L32" s="527">
        <f ca="1">'Graphique Data'!$B$67</f>
        <v>27144</v>
      </c>
      <c r="M32" s="527"/>
      <c r="N32" s="191">
        <f ca="1">L32/L36</f>
        <v>5.896831517547766E-2</v>
      </c>
    </row>
    <row r="33" spans="1:14" ht="16.5" customHeight="1" x14ac:dyDescent="0.2">
      <c r="A33" s="12"/>
      <c r="B33" s="12"/>
      <c r="C33" s="12"/>
      <c r="D33" s="12"/>
      <c r="E33" s="12"/>
      <c r="F33" s="12"/>
      <c r="G33" s="12"/>
      <c r="H33" s="12"/>
      <c r="I33" s="12"/>
      <c r="J33" s="518" t="str">
        <f>'Graphique Data'!$A$68</f>
        <v>&gt;12 mois</v>
      </c>
      <c r="K33" s="518"/>
      <c r="L33" s="527">
        <f ca="1">'Graphique Data'!$B$68</f>
        <v>130481</v>
      </c>
      <c r="M33" s="527"/>
      <c r="N33" s="191">
        <f ca="1">L33/L36</f>
        <v>0.28346023918403701</v>
      </c>
    </row>
    <row r="34" spans="1:14" ht="16.5" customHeight="1" x14ac:dyDescent="0.2">
      <c r="A34" s="12"/>
      <c r="B34" s="12"/>
      <c r="C34" s="12"/>
      <c r="D34" s="12"/>
      <c r="E34" s="12"/>
      <c r="F34" s="12"/>
      <c r="G34" s="12"/>
      <c r="H34" s="12"/>
      <c r="I34" s="12"/>
      <c r="J34" s="518" t="str">
        <f>'Graphique Data'!$A$69</f>
        <v>Aucune connexion</v>
      </c>
      <c r="K34" s="518"/>
      <c r="L34" s="527">
        <f ca="1">'Graphique Data'!$B$69</f>
        <v>14693</v>
      </c>
      <c r="M34" s="527"/>
      <c r="N34" s="191">
        <f ca="1">L34/L36</f>
        <v>3.1919446466006973E-2</v>
      </c>
    </row>
    <row r="35" spans="1:14" ht="16.5" customHeight="1" x14ac:dyDescent="0.2">
      <c r="A35" s="12"/>
      <c r="B35" s="12"/>
      <c r="C35" s="12"/>
      <c r="D35" s="12"/>
      <c r="E35" s="12"/>
      <c r="F35" s="12"/>
      <c r="G35" s="12"/>
      <c r="H35" s="12"/>
      <c r="I35" s="12"/>
      <c r="J35" s="518" t="str">
        <f>'Graphique Data'!$A$70</f>
        <v>n.c.</v>
      </c>
      <c r="K35" s="518"/>
      <c r="L35" s="527">
        <f ca="1">'Graphique Data'!$B$70</f>
        <v>74105</v>
      </c>
      <c r="M35" s="527"/>
      <c r="N35" s="191">
        <f ca="1">L35/L36</f>
        <v>0.16098758458881418</v>
      </c>
    </row>
    <row r="36" spans="1:14" ht="16.5" customHeight="1" x14ac:dyDescent="0.2">
      <c r="A36" s="12"/>
      <c r="B36" s="12"/>
      <c r="C36" s="12"/>
      <c r="D36" s="12"/>
      <c r="E36" s="12"/>
      <c r="F36" s="12"/>
      <c r="G36" s="12"/>
      <c r="H36" s="12"/>
      <c r="I36" s="12"/>
      <c r="J36" s="12"/>
      <c r="K36" s="12"/>
      <c r="L36" s="525">
        <f ca="1">SUM(L30:M35)</f>
        <v>460315</v>
      </c>
      <c r="M36" s="525"/>
      <c r="N36" s="12"/>
    </row>
    <row r="37" spans="1:14" ht="16.5" customHeight="1" x14ac:dyDescent="0.2">
      <c r="A37" s="12"/>
      <c r="B37" s="12"/>
      <c r="C37" s="12"/>
      <c r="D37" s="12"/>
      <c r="E37" s="12"/>
      <c r="F37" s="12"/>
      <c r="G37" s="12"/>
      <c r="H37" s="12"/>
      <c r="I37" s="12"/>
      <c r="J37" s="12"/>
      <c r="K37" s="12"/>
      <c r="L37" s="12"/>
      <c r="M37" s="12"/>
      <c r="N37" s="12"/>
    </row>
    <row r="38" spans="1:14" ht="16.5" customHeight="1" x14ac:dyDescent="0.2">
      <c r="A38" s="12"/>
      <c r="B38" s="12"/>
      <c r="C38" s="12"/>
      <c r="D38" s="12"/>
      <c r="E38" s="12"/>
      <c r="F38" s="12"/>
      <c r="G38" s="12"/>
      <c r="H38" s="12"/>
      <c r="I38" s="12"/>
      <c r="J38" s="12"/>
      <c r="K38" s="12"/>
      <c r="L38" s="12"/>
      <c r="M38" s="12"/>
      <c r="N38" s="12"/>
    </row>
    <row r="39" spans="1:14" ht="15" customHeight="1" x14ac:dyDescent="0.25">
      <c r="A39" s="33" t="s">
        <v>15846</v>
      </c>
      <c r="B39" s="30"/>
      <c r="C39" s="30"/>
      <c r="D39" s="30"/>
      <c r="E39" s="30"/>
      <c r="F39" s="30"/>
      <c r="G39" s="30"/>
      <c r="H39" s="30"/>
      <c r="I39" s="30"/>
      <c r="J39" s="30"/>
      <c r="K39" s="30"/>
      <c r="L39" s="30"/>
      <c r="M39" s="30"/>
      <c r="N39" s="30"/>
    </row>
    <row r="40" spans="1:14" ht="6.75" customHeight="1" x14ac:dyDescent="0.2">
      <c r="A40" s="12"/>
      <c r="B40" s="12"/>
      <c r="C40" s="12"/>
      <c r="D40" s="12"/>
      <c r="E40" s="12"/>
      <c r="F40" s="12"/>
      <c r="G40" s="12"/>
      <c r="H40" s="12"/>
      <c r="I40" s="12"/>
      <c r="J40" s="12"/>
      <c r="K40" s="12"/>
      <c r="L40" s="12"/>
      <c r="M40" s="12"/>
      <c r="N40" s="12"/>
    </row>
    <row r="41" spans="1:14" x14ac:dyDescent="0.2">
      <c r="A41" s="80"/>
      <c r="B41" s="12"/>
      <c r="C41" s="12"/>
      <c r="D41" s="12"/>
      <c r="E41" s="12"/>
      <c r="F41" s="80" t="s">
        <v>7987</v>
      </c>
      <c r="G41" s="12"/>
      <c r="H41" s="12"/>
      <c r="I41" s="12"/>
      <c r="J41" s="80" t="s">
        <v>7988</v>
      </c>
      <c r="K41" s="12"/>
      <c r="L41" s="12"/>
      <c r="M41" s="12"/>
      <c r="N41" s="35"/>
    </row>
    <row r="42" spans="1:14" ht="15" customHeight="1" x14ac:dyDescent="0.2">
      <c r="A42" s="519" t="s">
        <v>7961</v>
      </c>
      <c r="B42" s="519"/>
      <c r="C42" s="519"/>
      <c r="D42" s="192"/>
      <c r="E42" s="193" t="s">
        <v>14</v>
      </c>
      <c r="F42" s="263">
        <v>3946342</v>
      </c>
      <c r="G42" s="530" t="s">
        <v>22044</v>
      </c>
      <c r="H42" s="531"/>
      <c r="I42" s="193" t="s">
        <v>14</v>
      </c>
      <c r="J42" s="263">
        <v>13528081</v>
      </c>
      <c r="K42" s="530" t="s">
        <v>20753</v>
      </c>
      <c r="L42" s="536"/>
      <c r="M42" s="12"/>
      <c r="N42" s="12"/>
    </row>
    <row r="43" spans="1:14" ht="15" customHeight="1" x14ac:dyDescent="0.2">
      <c r="A43" s="520" t="s">
        <v>7960</v>
      </c>
      <c r="B43" s="520"/>
      <c r="C43" s="520"/>
      <c r="D43" s="194"/>
      <c r="E43" s="195" t="s">
        <v>14</v>
      </c>
      <c r="F43" s="264">
        <v>33860</v>
      </c>
      <c r="G43" s="532" t="s">
        <v>22047</v>
      </c>
      <c r="H43" s="533"/>
      <c r="I43" s="195" t="s">
        <v>8027</v>
      </c>
      <c r="J43" s="264">
        <v>66736</v>
      </c>
      <c r="K43" s="534" t="s">
        <v>22048</v>
      </c>
      <c r="L43" s="537"/>
      <c r="M43" s="12"/>
      <c r="N43" s="12"/>
    </row>
    <row r="44" spans="1:14" ht="15" customHeight="1" x14ac:dyDescent="0.2">
      <c r="A44" s="520" t="s">
        <v>7959</v>
      </c>
      <c r="B44" s="520"/>
      <c r="C44" s="520"/>
      <c r="D44" s="194"/>
      <c r="E44" s="195" t="s">
        <v>14</v>
      </c>
      <c r="F44" s="264">
        <v>48239</v>
      </c>
      <c r="G44" s="534" t="s">
        <v>22049</v>
      </c>
      <c r="H44" s="533"/>
      <c r="I44" s="195" t="s">
        <v>8027</v>
      </c>
      <c r="J44" s="264">
        <v>173454</v>
      </c>
      <c r="K44" s="534" t="s">
        <v>22050</v>
      </c>
      <c r="L44" s="537"/>
      <c r="M44" s="12"/>
      <c r="N44" s="12"/>
    </row>
    <row r="45" spans="1:14" ht="15" customHeight="1" x14ac:dyDescent="0.2">
      <c r="A45" s="520" t="s">
        <v>7958</v>
      </c>
      <c r="B45" s="520"/>
      <c r="C45" s="520"/>
      <c r="D45" s="194"/>
      <c r="E45" s="195" t="s">
        <v>14</v>
      </c>
      <c r="F45" s="264">
        <v>12500</v>
      </c>
      <c r="G45" s="534" t="s">
        <v>21502</v>
      </c>
      <c r="H45" s="533"/>
      <c r="I45" s="195" t="s">
        <v>8027</v>
      </c>
      <c r="J45" s="264">
        <v>61922</v>
      </c>
      <c r="K45" s="534" t="s">
        <v>22051</v>
      </c>
      <c r="L45" s="537"/>
      <c r="M45" s="12"/>
      <c r="N45" s="12"/>
    </row>
    <row r="46" spans="1:14" ht="15" customHeight="1" x14ac:dyDescent="0.2">
      <c r="A46" s="520" t="s">
        <v>7957</v>
      </c>
      <c r="B46" s="520"/>
      <c r="C46" s="520"/>
      <c r="D46" s="194"/>
      <c r="E46" s="195" t="s">
        <v>14</v>
      </c>
      <c r="F46" s="264">
        <v>19580</v>
      </c>
      <c r="G46" s="534" t="s">
        <v>22052</v>
      </c>
      <c r="H46" s="533"/>
      <c r="I46" s="195" t="s">
        <v>8027</v>
      </c>
      <c r="J46" s="264">
        <v>56258</v>
      </c>
      <c r="K46" s="534" t="s">
        <v>22053</v>
      </c>
      <c r="L46" s="537"/>
      <c r="M46" s="12"/>
      <c r="N46" s="12"/>
    </row>
    <row r="47" spans="1:14" ht="15" customHeight="1" x14ac:dyDescent="0.2">
      <c r="A47" s="538" t="s">
        <v>7956</v>
      </c>
      <c r="B47" s="538"/>
      <c r="C47" s="538"/>
      <c r="D47" s="196"/>
      <c r="E47" s="197" t="s">
        <v>14</v>
      </c>
      <c r="F47" s="265">
        <v>16284</v>
      </c>
      <c r="G47" s="528" t="s">
        <v>22054</v>
      </c>
      <c r="H47" s="535"/>
      <c r="I47" s="197" t="s">
        <v>14</v>
      </c>
      <c r="J47" s="265">
        <v>306745</v>
      </c>
      <c r="K47" s="528" t="s">
        <v>22055</v>
      </c>
      <c r="L47" s="529"/>
      <c r="M47" s="12"/>
      <c r="N47" s="12"/>
    </row>
    <row r="48" spans="1:14" ht="15" customHeight="1" x14ac:dyDescent="0.2">
      <c r="A48" s="12"/>
      <c r="B48" s="12"/>
      <c r="C48" s="12"/>
      <c r="D48" s="12"/>
      <c r="E48" s="12"/>
      <c r="F48" s="12"/>
      <c r="G48" s="12"/>
      <c r="H48" s="12"/>
      <c r="I48" s="12"/>
      <c r="J48" s="12"/>
      <c r="K48" s="12"/>
      <c r="L48" s="12"/>
      <c r="M48" s="12"/>
      <c r="N48" s="12"/>
    </row>
    <row r="49" spans="1:14" ht="15" customHeight="1" x14ac:dyDescent="0.2">
      <c r="A49" s="12"/>
      <c r="B49" s="12"/>
      <c r="C49" s="12"/>
      <c r="D49" s="12"/>
      <c r="E49" s="12"/>
      <c r="F49" s="12"/>
      <c r="G49" s="12"/>
      <c r="H49" s="12"/>
      <c r="I49" s="12"/>
      <c r="J49" s="12"/>
      <c r="K49" s="12"/>
      <c r="L49" s="12"/>
      <c r="M49" s="12"/>
      <c r="N49" s="12"/>
    </row>
    <row r="50" spans="1:14" ht="15" customHeight="1" x14ac:dyDescent="0.2">
      <c r="A50" s="12"/>
      <c r="B50" s="12"/>
      <c r="C50" s="12"/>
      <c r="D50" s="12"/>
      <c r="E50" s="12"/>
      <c r="F50" s="12"/>
      <c r="G50" s="12"/>
      <c r="H50" s="12"/>
      <c r="I50" s="12"/>
      <c r="J50" s="12"/>
      <c r="K50" s="12"/>
      <c r="L50" s="12"/>
      <c r="M50" s="12"/>
      <c r="N50" s="12"/>
    </row>
    <row r="51" spans="1:14" ht="15" customHeight="1" x14ac:dyDescent="0.25">
      <c r="A51" s="33" t="s">
        <v>248</v>
      </c>
      <c r="B51" s="30"/>
      <c r="C51" s="30"/>
      <c r="D51" s="30"/>
      <c r="E51" s="30"/>
      <c r="F51" s="30"/>
      <c r="G51" s="30"/>
      <c r="H51" s="30"/>
      <c r="I51" s="30"/>
      <c r="J51" s="30"/>
      <c r="K51" s="30"/>
      <c r="L51" s="30"/>
      <c r="M51" s="30"/>
      <c r="N51" s="30"/>
    </row>
    <row r="52" spans="1:14" ht="15" customHeight="1" x14ac:dyDescent="0.2">
      <c r="A52" s="81"/>
      <c r="B52" s="185"/>
      <c r="C52" s="82"/>
      <c r="D52" s="82"/>
      <c r="E52" s="82"/>
      <c r="F52" s="82"/>
      <c r="G52" s="82"/>
      <c r="H52" s="82"/>
      <c r="I52" s="82"/>
      <c r="J52" s="185"/>
      <c r="K52" s="81"/>
      <c r="L52" s="73"/>
      <c r="M52" s="73"/>
      <c r="N52" s="73"/>
    </row>
    <row r="53" spans="1:14" ht="15" customHeight="1" x14ac:dyDescent="0.2">
      <c r="A53" s="12"/>
      <c r="B53" s="12"/>
      <c r="C53" s="12"/>
      <c r="D53" s="12"/>
      <c r="E53" s="12"/>
      <c r="F53" s="12"/>
      <c r="G53" s="12"/>
      <c r="H53" s="12"/>
      <c r="I53" s="12"/>
      <c r="J53" s="12"/>
      <c r="K53" s="12"/>
      <c r="L53" s="12"/>
      <c r="M53" s="12"/>
      <c r="N53" s="12"/>
    </row>
    <row r="54" spans="1:14" ht="15" customHeight="1" x14ac:dyDescent="0.2">
      <c r="A54" s="12"/>
      <c r="B54" s="12"/>
      <c r="C54" s="12"/>
      <c r="D54" s="12"/>
      <c r="E54" s="12"/>
      <c r="F54" s="12"/>
      <c r="G54" s="12"/>
      <c r="H54" s="12"/>
      <c r="I54" s="12"/>
      <c r="J54" s="12"/>
      <c r="K54" s="12"/>
      <c r="L54" s="12"/>
      <c r="M54" s="12"/>
      <c r="N54" s="12"/>
    </row>
    <row r="55" spans="1:14" ht="15" customHeight="1" x14ac:dyDescent="0.2">
      <c r="A55" s="12"/>
      <c r="B55" s="12"/>
      <c r="C55" s="12"/>
      <c r="D55" s="12"/>
      <c r="E55" s="12"/>
      <c r="F55" s="12"/>
      <c r="G55" s="12"/>
      <c r="H55" s="12"/>
      <c r="I55" s="12"/>
      <c r="J55" s="12"/>
      <c r="K55" s="12"/>
      <c r="L55" s="12"/>
      <c r="M55" s="12"/>
      <c r="N55" s="12"/>
    </row>
    <row r="56" spans="1:14" ht="15" customHeight="1" x14ac:dyDescent="0.2">
      <c r="A56" s="12"/>
      <c r="B56" s="12"/>
      <c r="C56" s="12"/>
      <c r="D56" s="12"/>
      <c r="E56" s="12"/>
      <c r="F56" s="12"/>
      <c r="G56" s="12"/>
      <c r="H56" s="12"/>
      <c r="I56" s="12"/>
      <c r="J56" s="12"/>
      <c r="K56" s="12"/>
      <c r="L56" s="12"/>
      <c r="M56" s="12"/>
      <c r="N56" s="12"/>
    </row>
    <row r="57" spans="1:14" ht="15" customHeight="1" x14ac:dyDescent="0.2">
      <c r="A57" s="12"/>
      <c r="B57" s="12"/>
      <c r="C57" s="12"/>
      <c r="D57" s="12"/>
      <c r="E57" s="12"/>
      <c r="F57" s="12"/>
      <c r="G57" s="12"/>
      <c r="H57" s="12"/>
      <c r="I57" s="12"/>
      <c r="J57" s="12"/>
      <c r="K57" s="12"/>
      <c r="L57" s="12"/>
      <c r="M57" s="12"/>
      <c r="N57" s="12"/>
    </row>
    <row r="58" spans="1:14" ht="15" customHeight="1" x14ac:dyDescent="0.2">
      <c r="A58" s="12"/>
      <c r="B58" s="12"/>
      <c r="C58" s="12"/>
      <c r="D58" s="12"/>
      <c r="E58" s="12"/>
      <c r="F58" s="12"/>
      <c r="G58" s="12"/>
      <c r="H58" s="12"/>
      <c r="I58" s="12"/>
      <c r="J58" s="12"/>
      <c r="K58" s="12"/>
      <c r="L58" s="12"/>
      <c r="M58" s="12"/>
      <c r="N58" s="12"/>
    </row>
    <row r="59" spans="1:14" ht="15" customHeight="1" x14ac:dyDescent="0.2">
      <c r="A59" s="12"/>
      <c r="B59" s="12"/>
      <c r="C59" s="12"/>
      <c r="D59" s="12"/>
      <c r="E59" s="12"/>
      <c r="F59" s="12"/>
      <c r="G59" s="12"/>
      <c r="H59" s="12"/>
      <c r="I59" s="12"/>
      <c r="J59" s="12"/>
      <c r="K59" s="12"/>
      <c r="L59" s="12"/>
      <c r="M59" s="12"/>
      <c r="N59" s="12"/>
    </row>
    <row r="60" spans="1:14" ht="15" customHeight="1" x14ac:dyDescent="0.2">
      <c r="A60" s="12"/>
      <c r="B60" s="12"/>
      <c r="C60" s="12"/>
      <c r="D60" s="12"/>
      <c r="E60" s="12"/>
      <c r="F60" s="12"/>
      <c r="G60" s="12"/>
      <c r="H60" s="12"/>
      <c r="I60" s="12"/>
      <c r="J60" s="12"/>
      <c r="K60" s="12"/>
      <c r="L60" s="12"/>
      <c r="M60" s="12"/>
      <c r="N60" s="12"/>
    </row>
    <row r="61" spans="1:14" ht="15" customHeight="1" x14ac:dyDescent="0.2">
      <c r="A61" s="12"/>
      <c r="B61" s="12"/>
      <c r="C61" s="12"/>
      <c r="D61" s="12"/>
      <c r="E61" s="12"/>
      <c r="F61" s="12"/>
      <c r="G61" s="12"/>
      <c r="H61" s="12"/>
      <c r="I61" s="12"/>
      <c r="J61" s="12"/>
      <c r="K61" s="12"/>
      <c r="L61" s="12"/>
      <c r="M61" s="12"/>
      <c r="N61" s="12"/>
    </row>
    <row r="62" spans="1:14" ht="15" customHeight="1" x14ac:dyDescent="0.2">
      <c r="A62" s="12"/>
      <c r="B62" s="12"/>
      <c r="C62" s="12"/>
      <c r="D62" s="12"/>
      <c r="E62" s="12"/>
      <c r="F62" s="12"/>
      <c r="G62" s="12"/>
      <c r="H62" s="12"/>
      <c r="I62" s="12"/>
      <c r="J62" s="12"/>
      <c r="K62" s="12"/>
      <c r="L62" s="12"/>
      <c r="M62" s="12"/>
      <c r="N62" s="12"/>
    </row>
    <row r="63" spans="1:14" ht="15" customHeight="1" x14ac:dyDescent="0.2">
      <c r="A63" s="12"/>
      <c r="B63" s="12"/>
      <c r="C63" s="12"/>
      <c r="D63" s="12"/>
      <c r="E63" s="12"/>
      <c r="F63" s="12"/>
      <c r="G63" s="12"/>
      <c r="H63" s="12"/>
      <c r="I63" s="12"/>
      <c r="J63" s="12"/>
      <c r="K63" s="12"/>
      <c r="L63" s="12"/>
      <c r="M63" s="12"/>
      <c r="N63" s="12"/>
    </row>
    <row r="64" spans="1:14" ht="15" customHeight="1" x14ac:dyDescent="0.2">
      <c r="A64" s="12"/>
      <c r="B64" s="12"/>
      <c r="C64" s="12"/>
      <c r="D64" s="12"/>
      <c r="E64" s="12"/>
      <c r="F64" s="12"/>
      <c r="G64" s="12"/>
      <c r="H64" s="12"/>
      <c r="I64" s="12"/>
      <c r="J64" s="12"/>
      <c r="K64" s="12"/>
      <c r="L64" s="12"/>
      <c r="M64" s="12"/>
      <c r="N64" s="12"/>
    </row>
    <row r="65" spans="1:14" ht="15" customHeight="1" x14ac:dyDescent="0.2">
      <c r="A65" s="12"/>
      <c r="B65" s="12"/>
      <c r="C65" s="12"/>
      <c r="D65" s="12"/>
      <c r="E65" s="12"/>
      <c r="F65" s="12"/>
      <c r="G65" s="12"/>
      <c r="H65" s="12"/>
      <c r="I65" s="12"/>
      <c r="J65" s="12"/>
      <c r="K65" s="12"/>
      <c r="L65" s="12"/>
      <c r="M65" s="12"/>
      <c r="N65" s="12"/>
    </row>
    <row r="66" spans="1:14" ht="15" customHeight="1" x14ac:dyDescent="0.2">
      <c r="A66" s="12"/>
      <c r="B66" s="12"/>
      <c r="C66" s="12"/>
      <c r="D66" s="12"/>
      <c r="E66" s="12"/>
      <c r="F66" s="12"/>
      <c r="G66" s="12"/>
      <c r="H66" s="12"/>
      <c r="I66" s="12"/>
      <c r="J66" s="12"/>
      <c r="K66" s="12"/>
      <c r="L66" s="12"/>
      <c r="M66" s="12"/>
      <c r="N66" s="12"/>
    </row>
    <row r="67" spans="1:14" ht="15" customHeight="1" x14ac:dyDescent="0.2">
      <c r="A67" s="12"/>
      <c r="B67" s="12"/>
      <c r="C67" s="12"/>
      <c r="D67" s="12"/>
      <c r="E67" s="12"/>
      <c r="F67" s="12"/>
      <c r="G67" s="12"/>
      <c r="H67" s="12"/>
      <c r="I67" s="12"/>
      <c r="J67" s="12"/>
      <c r="K67" s="12"/>
      <c r="L67" s="12"/>
      <c r="M67" s="12"/>
      <c r="N67" s="12"/>
    </row>
    <row r="68" spans="1:14" ht="15" customHeight="1" x14ac:dyDescent="0.2">
      <c r="A68" s="12"/>
      <c r="B68" s="12"/>
      <c r="C68" s="12"/>
      <c r="D68" s="12"/>
      <c r="E68" s="12"/>
      <c r="F68" s="12"/>
      <c r="G68" s="12"/>
      <c r="H68" s="12"/>
      <c r="I68" s="12"/>
      <c r="J68" s="12"/>
      <c r="K68" s="12"/>
      <c r="L68" s="12"/>
      <c r="M68" s="12"/>
      <c r="N68" s="12"/>
    </row>
    <row r="69" spans="1:14" ht="15" customHeight="1" x14ac:dyDescent="0.2">
      <c r="A69" s="12"/>
      <c r="B69" s="12"/>
      <c r="C69" s="12"/>
      <c r="D69" s="12"/>
      <c r="E69" s="12"/>
      <c r="F69" s="12"/>
      <c r="G69" s="12"/>
      <c r="H69" s="12"/>
      <c r="I69" s="12"/>
      <c r="J69" s="12"/>
      <c r="K69" s="12"/>
      <c r="L69" s="12"/>
      <c r="M69" s="12"/>
      <c r="N69" s="12"/>
    </row>
    <row r="70" spans="1:14" ht="15" customHeight="1" x14ac:dyDescent="0.2">
      <c r="A70" s="12"/>
      <c r="B70" s="12"/>
      <c r="C70" s="12"/>
      <c r="D70" s="12"/>
      <c r="E70" s="12"/>
      <c r="F70" s="12"/>
      <c r="G70" s="12"/>
      <c r="H70" s="12"/>
      <c r="I70" s="12"/>
      <c r="J70" s="12"/>
      <c r="K70" s="12"/>
      <c r="L70" s="12"/>
      <c r="M70" s="12"/>
      <c r="N70" s="12"/>
    </row>
    <row r="71" spans="1:14" ht="15" customHeight="1" x14ac:dyDescent="0.2">
      <c r="A71" s="12"/>
      <c r="B71" s="12"/>
      <c r="C71" s="12"/>
      <c r="D71" s="12"/>
      <c r="E71" s="12"/>
      <c r="F71" s="12"/>
      <c r="G71" s="12"/>
      <c r="H71" s="12"/>
      <c r="I71" s="12"/>
      <c r="J71" s="12"/>
      <c r="K71" s="12"/>
      <c r="L71" s="12"/>
      <c r="M71" s="12"/>
      <c r="N71" s="12"/>
    </row>
    <row r="72" spans="1:14" ht="15" customHeight="1" x14ac:dyDescent="0.2">
      <c r="A72" s="12"/>
      <c r="B72" s="12"/>
      <c r="C72" s="12"/>
      <c r="D72" s="12"/>
      <c r="E72" s="12"/>
      <c r="F72" s="12"/>
      <c r="G72" s="12"/>
      <c r="H72" s="12"/>
      <c r="I72" s="12"/>
      <c r="J72" s="12"/>
      <c r="K72" s="12"/>
      <c r="L72" s="12"/>
      <c r="M72" s="12"/>
      <c r="N72" s="12"/>
    </row>
    <row r="73" spans="1:14" ht="15" customHeight="1" x14ac:dyDescent="0.2">
      <c r="A73" s="12"/>
      <c r="B73" s="186"/>
      <c r="C73" s="12"/>
      <c r="D73" s="12"/>
      <c r="E73" s="12"/>
      <c r="F73" s="12"/>
      <c r="G73" s="12"/>
      <c r="H73" s="12"/>
      <c r="I73" s="12"/>
      <c r="J73" s="186"/>
      <c r="K73" s="12"/>
      <c r="L73" s="12"/>
      <c r="M73" s="12"/>
      <c r="N73" s="12"/>
    </row>
    <row r="74" spans="1:14" ht="15" customHeight="1" x14ac:dyDescent="0.2">
      <c r="A74" s="12"/>
      <c r="B74" s="12"/>
      <c r="C74" s="12"/>
      <c r="D74" s="12"/>
      <c r="E74" s="12"/>
      <c r="F74" s="12"/>
      <c r="G74" s="12"/>
      <c r="H74" s="12"/>
      <c r="I74" s="12"/>
      <c r="J74" s="12"/>
      <c r="K74" s="12"/>
      <c r="L74" s="12"/>
      <c r="M74" s="12"/>
      <c r="N74" s="12"/>
    </row>
    <row r="75" spans="1:14" ht="15" customHeight="1" x14ac:dyDescent="0.2">
      <c r="A75" s="12"/>
      <c r="B75" s="12"/>
      <c r="C75" s="12"/>
      <c r="D75" s="12"/>
      <c r="E75" s="12"/>
      <c r="F75" s="12"/>
      <c r="G75" s="12"/>
      <c r="H75" s="12"/>
      <c r="I75" s="12"/>
      <c r="J75" s="12"/>
      <c r="K75" s="12"/>
      <c r="L75" s="12"/>
      <c r="M75" s="12"/>
      <c r="N75" s="12"/>
    </row>
    <row r="76" spans="1:14" ht="15" customHeight="1" x14ac:dyDescent="0.2">
      <c r="A76" s="12"/>
      <c r="B76" s="12"/>
      <c r="C76" s="12"/>
      <c r="D76" s="12"/>
      <c r="E76" s="12"/>
      <c r="F76" s="12"/>
      <c r="G76" s="12"/>
      <c r="H76" s="12"/>
      <c r="I76" s="12"/>
      <c r="J76" s="12"/>
      <c r="K76" s="12"/>
      <c r="L76" s="12"/>
      <c r="M76" s="12"/>
      <c r="N76" s="12"/>
    </row>
    <row r="77" spans="1:14" ht="15" customHeight="1" x14ac:dyDescent="0.2">
      <c r="A77" s="12"/>
      <c r="B77" s="12"/>
      <c r="C77" s="12"/>
      <c r="D77" s="12"/>
      <c r="E77" s="12"/>
      <c r="F77" s="12"/>
      <c r="G77" s="12"/>
      <c r="H77" s="12"/>
      <c r="I77" s="12"/>
      <c r="J77" s="12"/>
      <c r="K77" s="12"/>
      <c r="L77" s="12"/>
      <c r="M77" s="12"/>
      <c r="N77" s="12"/>
    </row>
    <row r="78" spans="1:14" ht="15" customHeight="1" x14ac:dyDescent="0.2">
      <c r="A78" s="12"/>
      <c r="B78" s="12"/>
      <c r="C78" s="12"/>
      <c r="D78" s="12"/>
      <c r="E78" s="12"/>
      <c r="F78" s="12"/>
      <c r="G78" s="12"/>
      <c r="H78" s="12"/>
      <c r="I78" s="12"/>
      <c r="J78" s="12"/>
      <c r="K78" s="12"/>
      <c r="L78" s="12"/>
      <c r="M78" s="12"/>
      <c r="N78" s="12"/>
    </row>
    <row r="79" spans="1:14" ht="15" customHeight="1" x14ac:dyDescent="0.2">
      <c r="A79" s="12"/>
      <c r="B79" s="12"/>
      <c r="C79" s="12"/>
      <c r="D79" s="12"/>
      <c r="E79" s="12"/>
      <c r="F79" s="12"/>
      <c r="G79" s="12"/>
      <c r="H79" s="12"/>
      <c r="I79" s="12"/>
      <c r="J79" s="12"/>
      <c r="K79" s="12"/>
      <c r="L79" s="12"/>
      <c r="M79" s="12"/>
      <c r="N79" s="12"/>
    </row>
    <row r="80" spans="1:14" ht="15" customHeight="1" x14ac:dyDescent="0.2">
      <c r="A80" s="12"/>
      <c r="B80" s="12"/>
      <c r="C80" s="12"/>
      <c r="D80" s="12"/>
      <c r="E80" s="12"/>
      <c r="F80" s="12"/>
      <c r="G80" s="12"/>
      <c r="H80" s="12"/>
      <c r="I80" s="12"/>
      <c r="J80" s="12"/>
      <c r="K80" s="12"/>
      <c r="L80" s="12"/>
      <c r="M80" s="12"/>
      <c r="N80" s="12"/>
    </row>
    <row r="81" spans="1:14" ht="15" customHeight="1" x14ac:dyDescent="0.2">
      <c r="A81" s="12"/>
      <c r="B81" s="12"/>
      <c r="C81" s="12"/>
      <c r="D81" s="12"/>
      <c r="E81" s="12"/>
      <c r="F81" s="12"/>
      <c r="G81" s="12"/>
      <c r="H81" s="12"/>
      <c r="I81" s="12"/>
      <c r="J81" s="12"/>
      <c r="K81" s="40"/>
      <c r="L81" s="12"/>
      <c r="M81" s="12"/>
      <c r="N81" s="12"/>
    </row>
    <row r="82" spans="1:14" ht="15" customHeight="1" x14ac:dyDescent="0.2">
      <c r="A82" s="12"/>
      <c r="B82" s="12"/>
      <c r="C82" s="12"/>
      <c r="D82" s="12"/>
      <c r="E82" s="12"/>
      <c r="F82" s="12"/>
      <c r="G82" s="12"/>
      <c r="H82" s="12"/>
      <c r="I82" s="12"/>
      <c r="J82" s="12"/>
      <c r="K82" s="40"/>
      <c r="L82" s="12"/>
      <c r="M82" s="12"/>
      <c r="N82" s="12"/>
    </row>
    <row r="83" spans="1:14" ht="15" customHeight="1" x14ac:dyDescent="0.2">
      <c r="A83" s="12"/>
      <c r="B83" s="12"/>
      <c r="C83" s="12"/>
      <c r="D83" s="12"/>
      <c r="E83" s="12"/>
      <c r="F83" s="12"/>
      <c r="G83" s="12"/>
      <c r="H83" s="12"/>
      <c r="I83" s="12"/>
      <c r="J83" s="12"/>
      <c r="K83" s="40"/>
      <c r="L83" s="12"/>
      <c r="M83" s="12"/>
      <c r="N83" s="12"/>
    </row>
    <row r="84" spans="1:14" ht="15" customHeight="1" x14ac:dyDescent="0.2">
      <c r="A84" s="12"/>
      <c r="B84" s="12"/>
      <c r="C84" s="12"/>
      <c r="D84" s="12"/>
      <c r="E84" s="12"/>
      <c r="F84" s="12"/>
      <c r="G84" s="12"/>
      <c r="H84" s="12"/>
      <c r="I84" s="12"/>
      <c r="J84" s="12"/>
      <c r="K84" s="40"/>
      <c r="L84" s="12"/>
      <c r="M84" s="12"/>
      <c r="N84" s="12"/>
    </row>
    <row r="85" spans="1:14" ht="15" customHeight="1" x14ac:dyDescent="0.2">
      <c r="A85" s="12"/>
      <c r="B85" s="12"/>
      <c r="C85" s="12"/>
      <c r="D85" s="12"/>
      <c r="E85" s="12"/>
      <c r="F85" s="12"/>
      <c r="G85" s="12"/>
      <c r="H85" s="12"/>
      <c r="I85" s="12"/>
      <c r="J85" s="12"/>
      <c r="K85" s="12"/>
      <c r="L85" s="12"/>
      <c r="M85" s="12"/>
      <c r="N85" s="12"/>
    </row>
    <row r="86" spans="1:14" ht="15" customHeight="1" x14ac:dyDescent="0.2">
      <c r="A86" s="12"/>
      <c r="B86" s="12"/>
      <c r="C86" s="12"/>
      <c r="D86" s="12"/>
      <c r="E86" s="12"/>
      <c r="F86" s="12"/>
      <c r="G86" s="12"/>
      <c r="H86" s="12"/>
      <c r="I86" s="12"/>
      <c r="J86" s="12"/>
      <c r="K86" s="12"/>
      <c r="L86" s="12"/>
      <c r="M86" s="12"/>
      <c r="N86" s="35"/>
    </row>
    <row r="87" spans="1:14" ht="15" customHeight="1" x14ac:dyDescent="0.2">
      <c r="A87" s="12"/>
      <c r="B87" s="12"/>
      <c r="C87" s="12"/>
      <c r="D87" s="12"/>
      <c r="E87" s="12"/>
      <c r="F87" s="12"/>
      <c r="G87" s="12"/>
      <c r="H87" s="12"/>
      <c r="I87" s="12"/>
      <c r="J87" s="12"/>
      <c r="K87" s="12"/>
      <c r="L87" s="12"/>
      <c r="M87" s="12"/>
      <c r="N87" s="12"/>
    </row>
    <row r="88" spans="1:14" ht="12.75" customHeight="1" x14ac:dyDescent="0.2">
      <c r="A88" s="12"/>
      <c r="B88" s="12"/>
      <c r="C88" s="12"/>
      <c r="D88" s="12"/>
      <c r="E88" s="12"/>
      <c r="F88" s="12"/>
      <c r="G88" s="12"/>
      <c r="H88" s="12"/>
      <c r="I88" s="12"/>
      <c r="J88" s="12"/>
      <c r="K88" s="12"/>
      <c r="L88" s="12"/>
      <c r="M88" s="12"/>
      <c r="N88" s="12"/>
    </row>
    <row r="89" spans="1:14" ht="12.75" customHeight="1" x14ac:dyDescent="0.2">
      <c r="A89" s="12"/>
      <c r="B89" s="12"/>
      <c r="C89" s="12"/>
      <c r="D89" s="12"/>
      <c r="E89" s="12"/>
      <c r="F89" s="12"/>
      <c r="G89" s="12"/>
      <c r="H89" s="12"/>
      <c r="I89" s="12"/>
      <c r="J89" s="12"/>
      <c r="K89" s="12"/>
      <c r="L89" s="12"/>
      <c r="M89" s="12"/>
      <c r="N89" s="12"/>
    </row>
    <row r="90" spans="1:14" ht="15" customHeight="1" x14ac:dyDescent="0.2">
      <c r="A90" s="12"/>
      <c r="B90" s="12"/>
      <c r="C90" s="12"/>
      <c r="D90" s="12"/>
      <c r="E90" s="12"/>
      <c r="F90" s="12"/>
      <c r="G90" s="12"/>
      <c r="H90" s="12"/>
      <c r="I90" s="12"/>
      <c r="J90" s="12"/>
      <c r="K90" s="12"/>
      <c r="L90" s="12"/>
      <c r="M90" s="12"/>
      <c r="N90" s="12"/>
    </row>
    <row r="91" spans="1:14" ht="15" customHeight="1" x14ac:dyDescent="0.2">
      <c r="A91" s="12"/>
      <c r="B91" s="12"/>
      <c r="C91" s="12"/>
      <c r="D91" s="12"/>
      <c r="E91" s="12"/>
      <c r="F91" s="12"/>
      <c r="G91" s="12"/>
      <c r="H91" s="12"/>
      <c r="I91" s="12"/>
      <c r="J91" s="12"/>
      <c r="K91" s="12"/>
      <c r="L91" s="12"/>
      <c r="M91" s="12"/>
      <c r="N91" s="12"/>
    </row>
    <row r="92" spans="1:14" ht="15" customHeight="1" x14ac:dyDescent="0.2">
      <c r="A92" s="12"/>
      <c r="B92" s="12"/>
      <c r="C92" s="12"/>
      <c r="D92" s="12"/>
      <c r="E92" s="12"/>
      <c r="F92" s="12"/>
      <c r="G92" s="12"/>
      <c r="H92" s="12"/>
      <c r="I92" s="12"/>
      <c r="J92" s="12"/>
      <c r="K92" s="12"/>
      <c r="L92" s="12"/>
      <c r="M92" s="12"/>
      <c r="N92" s="12"/>
    </row>
    <row r="93" spans="1:14" ht="15" customHeight="1" x14ac:dyDescent="0.2">
      <c r="A93" s="12"/>
      <c r="B93" s="186"/>
      <c r="C93" s="12"/>
      <c r="D93" s="12"/>
      <c r="E93" s="12"/>
      <c r="F93" s="12"/>
      <c r="G93" s="12"/>
      <c r="H93" s="12"/>
      <c r="I93" s="12"/>
      <c r="J93" s="186"/>
      <c r="K93" s="12"/>
      <c r="L93" s="12"/>
      <c r="M93" s="12"/>
      <c r="N93" s="12"/>
    </row>
    <row r="94" spans="1:14" ht="15" customHeight="1" x14ac:dyDescent="0.2">
      <c r="A94" s="12"/>
      <c r="B94" s="12"/>
      <c r="C94" s="12"/>
      <c r="D94" s="12"/>
      <c r="E94" s="12"/>
      <c r="F94" s="12"/>
      <c r="G94" s="12"/>
      <c r="H94" s="12"/>
      <c r="I94" s="12"/>
      <c r="J94" s="12"/>
      <c r="K94" s="12"/>
      <c r="L94" s="12"/>
      <c r="M94" s="12"/>
      <c r="N94" s="12"/>
    </row>
    <row r="95" spans="1:14" ht="15" customHeight="1" x14ac:dyDescent="0.2">
      <c r="A95" s="12"/>
      <c r="B95" s="12"/>
      <c r="C95" s="12"/>
      <c r="D95" s="12"/>
      <c r="E95" s="12"/>
      <c r="F95" s="12"/>
      <c r="G95" s="12"/>
      <c r="H95" s="12"/>
      <c r="I95" s="12"/>
      <c r="J95" s="12"/>
      <c r="K95" s="12"/>
      <c r="L95" s="12"/>
      <c r="M95" s="12"/>
      <c r="N95" s="12"/>
    </row>
    <row r="96" spans="1:14" ht="15" customHeight="1" x14ac:dyDescent="0.2">
      <c r="A96" s="12"/>
      <c r="B96" s="12"/>
      <c r="C96" s="12"/>
      <c r="D96" s="12"/>
      <c r="E96" s="12"/>
      <c r="F96" s="12"/>
      <c r="G96" s="12"/>
      <c r="H96" s="12"/>
      <c r="I96" s="12"/>
      <c r="J96" s="12"/>
      <c r="K96" s="12"/>
      <c r="L96" s="12"/>
      <c r="M96" s="12"/>
      <c r="N96" s="12"/>
    </row>
    <row r="97" spans="1:14" ht="15" customHeight="1" x14ac:dyDescent="0.2">
      <c r="A97" s="12"/>
      <c r="B97" s="12"/>
      <c r="C97" s="12"/>
      <c r="D97" s="12"/>
      <c r="E97" s="12"/>
      <c r="F97" s="12"/>
      <c r="G97" s="12"/>
      <c r="H97" s="12"/>
      <c r="I97" s="12"/>
      <c r="J97" s="12"/>
      <c r="K97" s="12"/>
      <c r="L97" s="12"/>
      <c r="M97" s="12"/>
      <c r="N97" s="12"/>
    </row>
    <row r="98" spans="1:14" ht="15" customHeight="1" x14ac:dyDescent="0.2">
      <c r="A98" s="12"/>
      <c r="B98" s="12"/>
      <c r="C98" s="12"/>
      <c r="D98" s="12"/>
      <c r="E98" s="12"/>
      <c r="F98" s="12"/>
      <c r="G98" s="12"/>
      <c r="H98" s="12"/>
      <c r="I98" s="12"/>
      <c r="J98" s="12"/>
      <c r="K98" s="12"/>
      <c r="L98" s="12"/>
      <c r="M98" s="12"/>
      <c r="N98" s="12"/>
    </row>
    <row r="99" spans="1:14" ht="15" customHeight="1" x14ac:dyDescent="0.2">
      <c r="A99" s="12"/>
      <c r="B99" s="12"/>
      <c r="C99" s="12"/>
      <c r="D99" s="12"/>
      <c r="E99" s="12"/>
      <c r="F99" s="12"/>
      <c r="G99" s="12"/>
      <c r="H99" s="12"/>
      <c r="I99" s="12"/>
      <c r="J99" s="12"/>
      <c r="K99" s="12"/>
      <c r="L99" s="12"/>
      <c r="M99" s="12"/>
      <c r="N99" s="12"/>
    </row>
    <row r="100" spans="1:14" ht="15" customHeight="1" x14ac:dyDescent="0.2">
      <c r="A100" s="12"/>
      <c r="B100" s="12"/>
      <c r="C100" s="12"/>
      <c r="D100" s="12"/>
      <c r="E100" s="12"/>
      <c r="F100" s="12"/>
      <c r="G100" s="12"/>
      <c r="H100" s="12"/>
      <c r="I100" s="12"/>
      <c r="J100" s="12"/>
      <c r="K100" s="12"/>
      <c r="L100" s="12"/>
      <c r="M100" s="12"/>
      <c r="N100" s="12"/>
    </row>
    <row r="101" spans="1:14" ht="15" customHeight="1" x14ac:dyDescent="0.2">
      <c r="A101" s="12"/>
      <c r="B101" s="12"/>
      <c r="C101" s="12"/>
      <c r="D101" s="12"/>
      <c r="E101" s="12"/>
      <c r="F101" s="12"/>
      <c r="G101" s="12"/>
      <c r="H101" s="12"/>
      <c r="I101" s="12"/>
      <c r="J101" s="12"/>
      <c r="K101" s="40"/>
      <c r="L101" s="12"/>
      <c r="M101" s="12"/>
      <c r="N101" s="12"/>
    </row>
    <row r="102" spans="1:14" ht="15" customHeight="1" x14ac:dyDescent="0.2">
      <c r="A102" s="12"/>
      <c r="B102" s="12"/>
      <c r="C102" s="12"/>
      <c r="D102" s="12"/>
      <c r="E102" s="12"/>
      <c r="F102" s="12"/>
      <c r="G102" s="12"/>
      <c r="H102" s="12"/>
      <c r="I102" s="12"/>
      <c r="J102" s="12"/>
      <c r="K102" s="40"/>
      <c r="L102" s="12"/>
      <c r="M102" s="12"/>
      <c r="N102" s="12"/>
    </row>
    <row r="103" spans="1:14" ht="15" customHeight="1" x14ac:dyDescent="0.2">
      <c r="A103" s="12"/>
      <c r="B103" s="12"/>
      <c r="C103" s="12"/>
      <c r="D103" s="12"/>
      <c r="E103" s="12"/>
      <c r="F103" s="12"/>
      <c r="G103" s="12"/>
      <c r="H103" s="12"/>
      <c r="I103" s="12"/>
      <c r="J103" s="12"/>
      <c r="K103" s="40"/>
      <c r="L103" s="12"/>
      <c r="M103" s="12"/>
      <c r="N103" s="12"/>
    </row>
    <row r="104" spans="1:14" ht="15.75" customHeight="1" x14ac:dyDescent="0.2">
      <c r="A104" s="12"/>
      <c r="B104" s="12"/>
      <c r="C104" s="12"/>
      <c r="D104" s="12"/>
      <c r="E104" s="12"/>
      <c r="F104" s="12"/>
      <c r="G104" s="12"/>
      <c r="H104" s="12"/>
      <c r="I104" s="12"/>
      <c r="J104" s="12"/>
      <c r="K104" s="40"/>
      <c r="L104" s="12"/>
      <c r="M104" s="12"/>
      <c r="N104" s="12"/>
    </row>
    <row r="105" spans="1:14" ht="10.5" customHeight="1" x14ac:dyDescent="0.2">
      <c r="A105" s="12"/>
      <c r="B105" s="12"/>
      <c r="C105" s="12"/>
      <c r="D105" s="12"/>
      <c r="E105" s="12"/>
      <c r="F105" s="12"/>
      <c r="G105" s="12"/>
      <c r="H105" s="12"/>
      <c r="I105" s="12"/>
      <c r="J105" s="12"/>
      <c r="K105" s="12"/>
      <c r="L105" s="12"/>
      <c r="M105" s="12"/>
      <c r="N105" s="12"/>
    </row>
    <row r="106" spans="1:14" ht="15" customHeight="1" x14ac:dyDescent="0.2">
      <c r="A106" s="12"/>
      <c r="B106" s="12"/>
      <c r="C106" s="12"/>
      <c r="D106" s="12"/>
      <c r="E106" s="12"/>
      <c r="F106" s="12"/>
      <c r="G106" s="12"/>
      <c r="H106" s="12"/>
      <c r="I106" s="12"/>
      <c r="J106" s="12"/>
      <c r="K106" s="12"/>
      <c r="L106" s="12"/>
      <c r="M106" s="12"/>
      <c r="N106" s="35"/>
    </row>
  </sheetData>
  <mergeCells count="47">
    <mergeCell ref="A44:C44"/>
    <mergeCell ref="A45:C45"/>
    <mergeCell ref="A46:C46"/>
    <mergeCell ref="K47:L47"/>
    <mergeCell ref="G42:H42"/>
    <mergeCell ref="G43:H43"/>
    <mergeCell ref="G44:H44"/>
    <mergeCell ref="G45:H45"/>
    <mergeCell ref="G46:H46"/>
    <mergeCell ref="G47:H47"/>
    <mergeCell ref="K42:L42"/>
    <mergeCell ref="K43:L43"/>
    <mergeCell ref="K44:L44"/>
    <mergeCell ref="K45:L45"/>
    <mergeCell ref="K46:L46"/>
    <mergeCell ref="A47:C47"/>
    <mergeCell ref="L36:M36"/>
    <mergeCell ref="L30:M30"/>
    <mergeCell ref="L31:M31"/>
    <mergeCell ref="L32:M32"/>
    <mergeCell ref="L33:M33"/>
    <mergeCell ref="L34:M34"/>
    <mergeCell ref="L35:M35"/>
    <mergeCell ref="J35:K35"/>
    <mergeCell ref="A42:C42"/>
    <mergeCell ref="A43:C43"/>
    <mergeCell ref="B11:C11"/>
    <mergeCell ref="J11:K12"/>
    <mergeCell ref="J30:K30"/>
    <mergeCell ref="J31:K31"/>
    <mergeCell ref="J32:K32"/>
    <mergeCell ref="J33:K33"/>
    <mergeCell ref="J34:K34"/>
    <mergeCell ref="J21:L21"/>
    <mergeCell ref="J22:L22"/>
    <mergeCell ref="J17:L17"/>
    <mergeCell ref="J18:L18"/>
    <mergeCell ref="J19:L19"/>
    <mergeCell ref="J20:L20"/>
    <mergeCell ref="M12:N12"/>
    <mergeCell ref="F11:G12"/>
    <mergeCell ref="L2:N3"/>
    <mergeCell ref="B9:C9"/>
    <mergeCell ref="J9:K9"/>
    <mergeCell ref="B10:C10"/>
    <mergeCell ref="F10:G10"/>
    <mergeCell ref="C3:K4"/>
  </mergeCells>
  <conditionalFormatting sqref="A8">
    <cfRule type="containsText" dxfId="122" priority="19" operator="containsText" text="u">
      <formula>NOT(ISERROR(SEARCH("u",A8)))</formula>
    </cfRule>
    <cfRule type="containsText" dxfId="121" priority="20" operator="containsText" text="q">
      <formula>NOT(ISERROR(SEARCH("q",A8)))</formula>
    </cfRule>
    <cfRule type="containsText" dxfId="120" priority="21" operator="containsText" text="p">
      <formula>NOT(ISERROR(SEARCH("p",A8)))</formula>
    </cfRule>
  </conditionalFormatting>
  <conditionalFormatting sqref="E8">
    <cfRule type="containsText" dxfId="119" priority="16" operator="containsText" text="u">
      <formula>NOT(ISERROR(SEARCH("u",E8)))</formula>
    </cfRule>
    <cfRule type="containsText" dxfId="118" priority="17" operator="containsText" text="q">
      <formula>NOT(ISERROR(SEARCH("q",E8)))</formula>
    </cfRule>
    <cfRule type="containsText" dxfId="117" priority="18" operator="containsText" text="p">
      <formula>NOT(ISERROR(SEARCH("p",E8)))</formula>
    </cfRule>
  </conditionalFormatting>
  <conditionalFormatting sqref="I8">
    <cfRule type="containsText" dxfId="116" priority="13" operator="containsText" text="u">
      <formula>NOT(ISERROR(SEARCH("u",I8)))</formula>
    </cfRule>
    <cfRule type="containsText" dxfId="115" priority="14" operator="containsText" text="q">
      <formula>NOT(ISERROR(SEARCH("q",I8)))</formula>
    </cfRule>
    <cfRule type="containsText" dxfId="114" priority="15" operator="containsText" text="p">
      <formula>NOT(ISERROR(SEARCH("p",I8)))</formula>
    </cfRule>
  </conditionalFormatting>
  <conditionalFormatting sqref="L8">
    <cfRule type="containsText" dxfId="113" priority="10" operator="containsText" text="u">
      <formula>NOT(ISERROR(SEARCH("u",L8)))</formula>
    </cfRule>
    <cfRule type="containsText" dxfId="112" priority="11" operator="containsText" text="q">
      <formula>NOT(ISERROR(SEARCH("q",L8)))</formula>
    </cfRule>
    <cfRule type="containsText" dxfId="111" priority="12" operator="containsText" text="p">
      <formula>NOT(ISERROR(SEARCH("p",L8)))</formula>
    </cfRule>
  </conditionalFormatting>
  <conditionalFormatting sqref="E42:E47">
    <cfRule type="containsText" dxfId="110" priority="7" operator="containsText" text="u">
      <formula>NOT(ISERROR(SEARCH("u",E42)))</formula>
    </cfRule>
    <cfRule type="containsText" dxfId="109" priority="8" operator="containsText" text="q">
      <formula>NOT(ISERROR(SEARCH("q",E42)))</formula>
    </cfRule>
    <cfRule type="containsText" dxfId="108" priority="9" operator="containsText" text="p">
      <formula>NOT(ISERROR(SEARCH("p",E42)))</formula>
    </cfRule>
  </conditionalFormatting>
  <conditionalFormatting sqref="I42:I47">
    <cfRule type="containsText" dxfId="107" priority="1" operator="containsText" text="u">
      <formula>NOT(ISERROR(SEARCH("u",I42)))</formula>
    </cfRule>
    <cfRule type="containsText" dxfId="106" priority="2" operator="containsText" text="q">
      <formula>NOT(ISERROR(SEARCH("q",I42)))</formula>
    </cfRule>
    <cfRule type="containsText" dxfId="105" priority="3" operator="containsText" text="p">
      <formula>NOT(ISERROR(SEARCH("p",I42)))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B9:K9 D8 H8 H46 H45 H44 H43 H42 H47 L46 L45 L44 L43 L42 L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2620C-7833-456B-BE17-FE935AF675F9}">
  <sheetPr codeName="Feuil58">
    <tabColor rgb="FFFF2F92"/>
  </sheetPr>
  <dimension ref="A1:Y799"/>
  <sheetViews>
    <sheetView workbookViewId="0">
      <selection activeCell="A235" sqref="A235:XFD235"/>
    </sheetView>
  </sheetViews>
  <sheetFormatPr baseColWidth="10" defaultColWidth="11.25" defaultRowHeight="12.75" x14ac:dyDescent="0.2"/>
  <cols>
    <col min="1" max="15" width="18.75" style="188" customWidth="1"/>
    <col min="16" max="25" width="9.125" style="188" customWidth="1"/>
    <col min="26" max="16384" width="11.25" style="188"/>
  </cols>
  <sheetData>
    <row r="1" spans="1:25" s="12" customFormat="1" ht="15" customHeight="1" x14ac:dyDescent="0.25">
      <c r="A1" s="357"/>
      <c r="B1" s="357"/>
      <c r="C1" s="357"/>
      <c r="D1" s="357"/>
      <c r="E1" s="424"/>
      <c r="F1" s="424"/>
      <c r="G1" s="357"/>
      <c r="H1" s="431"/>
      <c r="I1" s="424"/>
      <c r="J1" s="357"/>
      <c r="K1" s="357"/>
      <c r="L1" s="442"/>
      <c r="M1" s="424"/>
      <c r="N1" s="357"/>
      <c r="O1" s="357"/>
      <c r="P1" s="442"/>
    </row>
    <row r="2" spans="1:25" s="12" customFormat="1" ht="15" customHeight="1" x14ac:dyDescent="0.2">
      <c r="A2" s="432" t="s">
        <v>34</v>
      </c>
      <c r="B2" s="357"/>
      <c r="C2" s="358"/>
      <c r="D2" s="433"/>
      <c r="E2" s="358"/>
      <c r="F2" s="358"/>
      <c r="G2" s="513"/>
      <c r="H2" s="513"/>
      <c r="I2" s="513"/>
      <c r="J2" s="429"/>
      <c r="K2" s="429" t="s">
        <v>122</v>
      </c>
      <c r="L2" s="443"/>
      <c r="M2" s="513"/>
      <c r="N2" s="513"/>
      <c r="O2" s="513"/>
      <c r="P2" s="513"/>
      <c r="Q2" s="75"/>
    </row>
    <row r="3" spans="1:25" s="12" customFormat="1" ht="15" customHeight="1" x14ac:dyDescent="0.2">
      <c r="A3" s="434" t="s">
        <v>15824</v>
      </c>
      <c r="B3" s="357"/>
      <c r="C3" s="358"/>
      <c r="D3" s="433"/>
      <c r="E3" s="358"/>
      <c r="F3" s="358"/>
      <c r="G3" s="513"/>
      <c r="H3" s="513"/>
      <c r="I3" s="513"/>
      <c r="J3" s="429"/>
      <c r="K3" s="429"/>
      <c r="L3" s="443"/>
      <c r="M3" s="513"/>
      <c r="N3" s="513"/>
      <c r="O3" s="513"/>
      <c r="P3" s="513"/>
      <c r="Q3" s="75"/>
    </row>
    <row r="4" spans="1:25" s="30" customFormat="1" ht="15" customHeight="1" x14ac:dyDescent="0.25">
      <c r="A4" s="382"/>
      <c r="B4" s="382"/>
      <c r="C4" s="382"/>
      <c r="D4" s="382"/>
      <c r="E4" s="463"/>
      <c r="F4" s="463"/>
      <c r="G4" s="382"/>
      <c r="H4" s="464"/>
      <c r="I4" s="463"/>
      <c r="J4" s="382"/>
      <c r="K4" s="382"/>
      <c r="L4" s="465"/>
      <c r="M4" s="463"/>
      <c r="N4" s="382"/>
      <c r="O4" s="382"/>
      <c r="P4" s="465"/>
    </row>
    <row r="5" spans="1:25" s="187" customFormat="1" ht="14.45" customHeight="1" x14ac:dyDescent="0.2"/>
    <row r="6" spans="1:25" s="187" customFormat="1" ht="14.45" customHeight="1" x14ac:dyDescent="0.2">
      <c r="Q6" s="342"/>
      <c r="R6" s="342"/>
      <c r="S6" s="342"/>
      <c r="T6" s="342"/>
      <c r="U6" s="342"/>
      <c r="V6" s="342"/>
      <c r="W6" s="342"/>
      <c r="X6" s="342"/>
      <c r="Y6" s="342"/>
    </row>
    <row r="7" spans="1:25" s="187" customFormat="1" ht="14.45" customHeight="1" x14ac:dyDescent="0.2"/>
    <row r="8" spans="1:25" s="187" customFormat="1" ht="55.9" customHeight="1" x14ac:dyDescent="0.2">
      <c r="A8" s="330" t="s">
        <v>8134</v>
      </c>
      <c r="B8" s="330" t="s">
        <v>344</v>
      </c>
      <c r="C8" s="331" t="s">
        <v>15453</v>
      </c>
      <c r="D8" s="331" t="s">
        <v>15815</v>
      </c>
      <c r="E8" s="331" t="s">
        <v>15454</v>
      </c>
      <c r="F8" s="331" t="s">
        <v>15455</v>
      </c>
      <c r="G8" s="331" t="s">
        <v>15816</v>
      </c>
      <c r="H8" s="332" t="s">
        <v>15457</v>
      </c>
      <c r="I8" s="332" t="s">
        <v>15458</v>
      </c>
      <c r="J8" s="332" t="s">
        <v>15816</v>
      </c>
      <c r="K8" s="332" t="s">
        <v>15459</v>
      </c>
      <c r="L8" s="333" t="s">
        <v>15460</v>
      </c>
      <c r="M8" s="333" t="s">
        <v>15461</v>
      </c>
      <c r="N8" s="333" t="s">
        <v>15816</v>
      </c>
      <c r="O8" s="333" t="s">
        <v>15462</v>
      </c>
    </row>
    <row r="9" spans="1:25" s="187" customFormat="1" ht="24" customHeight="1" x14ac:dyDescent="0.2">
      <c r="A9" s="540" t="s">
        <v>15463</v>
      </c>
      <c r="B9" s="540"/>
      <c r="C9" s="334">
        <v>565413</v>
      </c>
      <c r="D9" s="334">
        <v>345270</v>
      </c>
      <c r="E9" s="335">
        <v>61.1</v>
      </c>
      <c r="F9" s="335">
        <v>60.9</v>
      </c>
      <c r="G9" s="335">
        <v>0.3</v>
      </c>
      <c r="H9" s="334">
        <v>4142935</v>
      </c>
      <c r="I9" s="334">
        <v>3848558</v>
      </c>
      <c r="J9" s="335">
        <v>7.6</v>
      </c>
      <c r="K9" s="336">
        <v>11.999116633359399</v>
      </c>
      <c r="L9" s="334">
        <v>14306465</v>
      </c>
      <c r="M9" s="334">
        <v>12921514</v>
      </c>
      <c r="N9" s="335">
        <v>10.7</v>
      </c>
      <c r="O9" s="336">
        <v>41.435586642337903</v>
      </c>
    </row>
    <row r="10" spans="1:25" s="187" customFormat="1" ht="14.45" customHeight="1" x14ac:dyDescent="0.2">
      <c r="A10" s="539" t="s">
        <v>252</v>
      </c>
      <c r="B10" s="337" t="s">
        <v>349</v>
      </c>
      <c r="C10" s="258">
        <v>4031</v>
      </c>
      <c r="D10" s="258">
        <v>2830</v>
      </c>
      <c r="E10" s="338">
        <v>70.2</v>
      </c>
      <c r="F10" s="338">
        <v>69.900000000000006</v>
      </c>
      <c r="G10" s="338">
        <v>0.5</v>
      </c>
      <c r="H10" s="258">
        <v>49828</v>
      </c>
      <c r="I10" s="258">
        <v>47153</v>
      </c>
      <c r="J10" s="338">
        <v>5.7</v>
      </c>
      <c r="K10" s="339">
        <v>17.607067137809199</v>
      </c>
      <c r="L10" s="258">
        <v>165889</v>
      </c>
      <c r="M10" s="258">
        <v>147705</v>
      </c>
      <c r="N10" s="338">
        <v>12.3</v>
      </c>
      <c r="O10" s="339">
        <v>58.618021201413399</v>
      </c>
    </row>
    <row r="11" spans="1:25" s="187" customFormat="1" ht="14.45" customHeight="1" x14ac:dyDescent="0.2">
      <c r="A11" s="539"/>
      <c r="B11" s="337" t="s">
        <v>350</v>
      </c>
      <c r="C11" s="258">
        <v>2402</v>
      </c>
      <c r="D11" s="258">
        <v>1707</v>
      </c>
      <c r="E11" s="338">
        <v>71.099999999999994</v>
      </c>
      <c r="F11" s="338">
        <v>70.900000000000006</v>
      </c>
      <c r="G11" s="338">
        <v>0.2</v>
      </c>
      <c r="H11" s="258">
        <v>19244</v>
      </c>
      <c r="I11" s="258">
        <v>17889</v>
      </c>
      <c r="J11" s="338">
        <v>7.6</v>
      </c>
      <c r="K11" s="339">
        <v>11.273579379027501</v>
      </c>
      <c r="L11" s="258">
        <v>125540</v>
      </c>
      <c r="M11" s="258">
        <v>109350</v>
      </c>
      <c r="N11" s="338">
        <v>14.8</v>
      </c>
      <c r="O11" s="339">
        <v>73.544229642647906</v>
      </c>
    </row>
    <row r="12" spans="1:25" s="187" customFormat="1" ht="14.45" customHeight="1" x14ac:dyDescent="0.2">
      <c r="A12" s="539"/>
      <c r="B12" s="337" t="s">
        <v>351</v>
      </c>
      <c r="C12" s="258">
        <v>2518</v>
      </c>
      <c r="D12" s="258">
        <v>1734</v>
      </c>
      <c r="E12" s="338">
        <v>68.900000000000006</v>
      </c>
      <c r="F12" s="338">
        <v>68.900000000000006</v>
      </c>
      <c r="G12" s="338">
        <v>0</v>
      </c>
      <c r="H12" s="258">
        <v>22413</v>
      </c>
      <c r="I12" s="258">
        <v>19862</v>
      </c>
      <c r="J12" s="338">
        <v>12.8</v>
      </c>
      <c r="K12" s="339">
        <v>12.925605536332201</v>
      </c>
      <c r="L12" s="258">
        <v>103250</v>
      </c>
      <c r="M12" s="258">
        <v>86700</v>
      </c>
      <c r="N12" s="338">
        <v>19.100000000000001</v>
      </c>
      <c r="O12" s="339">
        <v>59.544405997693197</v>
      </c>
    </row>
    <row r="13" spans="1:25" s="187" customFormat="1" ht="14.45" customHeight="1" x14ac:dyDescent="0.2">
      <c r="A13" s="539"/>
      <c r="B13" s="337" t="s">
        <v>352</v>
      </c>
      <c r="C13" s="258">
        <v>1077</v>
      </c>
      <c r="D13" s="258">
        <v>832</v>
      </c>
      <c r="E13" s="338">
        <v>77.3</v>
      </c>
      <c r="F13" s="338">
        <v>76.900000000000006</v>
      </c>
      <c r="G13" s="338">
        <v>0.5</v>
      </c>
      <c r="H13" s="258">
        <v>13963</v>
      </c>
      <c r="I13" s="258">
        <v>12849</v>
      </c>
      <c r="J13" s="338">
        <v>8.6999999999999993</v>
      </c>
      <c r="K13" s="339">
        <v>16.782451923076898</v>
      </c>
      <c r="L13" s="258">
        <v>49826</v>
      </c>
      <c r="M13" s="258">
        <v>44401</v>
      </c>
      <c r="N13" s="338">
        <v>12.2</v>
      </c>
      <c r="O13" s="339">
        <v>59.887019230769198</v>
      </c>
    </row>
    <row r="14" spans="1:25" s="187" customFormat="1" ht="14.45" customHeight="1" x14ac:dyDescent="0.2">
      <c r="A14" s="539"/>
      <c r="B14" s="337" t="s">
        <v>353</v>
      </c>
      <c r="C14" s="258">
        <v>4637</v>
      </c>
      <c r="D14" s="258">
        <v>3106</v>
      </c>
      <c r="E14" s="338">
        <v>67</v>
      </c>
      <c r="F14" s="338">
        <v>66.7</v>
      </c>
      <c r="G14" s="338">
        <v>0.4</v>
      </c>
      <c r="H14" s="258">
        <v>44024</v>
      </c>
      <c r="I14" s="258">
        <v>36507</v>
      </c>
      <c r="J14" s="338">
        <v>20.6</v>
      </c>
      <c r="K14" s="339">
        <v>14.1738570508693</v>
      </c>
      <c r="L14" s="258">
        <v>164040</v>
      </c>
      <c r="M14" s="258">
        <v>141901</v>
      </c>
      <c r="N14" s="338">
        <v>15.6</v>
      </c>
      <c r="O14" s="339">
        <v>52.8139085640695</v>
      </c>
    </row>
    <row r="15" spans="1:25" s="187" customFormat="1" ht="14.45" customHeight="1" x14ac:dyDescent="0.2">
      <c r="A15" s="539"/>
      <c r="B15" s="337" t="s">
        <v>354</v>
      </c>
      <c r="C15" s="258">
        <v>1749</v>
      </c>
      <c r="D15" s="258">
        <v>1442</v>
      </c>
      <c r="E15" s="338">
        <v>82.4</v>
      </c>
      <c r="F15" s="338">
        <v>81.900000000000006</v>
      </c>
      <c r="G15" s="338">
        <v>0.6</v>
      </c>
      <c r="H15" s="258">
        <v>9207</v>
      </c>
      <c r="I15" s="258">
        <v>8804</v>
      </c>
      <c r="J15" s="338">
        <v>4.5999999999999996</v>
      </c>
      <c r="K15" s="339">
        <v>6.3848821081830804</v>
      </c>
      <c r="L15" s="258">
        <v>85425</v>
      </c>
      <c r="M15" s="258">
        <v>73381</v>
      </c>
      <c r="N15" s="338">
        <v>16.399999999999999</v>
      </c>
      <c r="O15" s="339">
        <v>59.240638002773899</v>
      </c>
    </row>
    <row r="16" spans="1:25" s="187" customFormat="1" ht="14.45" customHeight="1" x14ac:dyDescent="0.2">
      <c r="A16" s="539"/>
      <c r="B16" s="337" t="s">
        <v>355</v>
      </c>
      <c r="C16" s="258">
        <v>6964</v>
      </c>
      <c r="D16" s="258">
        <v>4526</v>
      </c>
      <c r="E16" s="338">
        <v>65</v>
      </c>
      <c r="F16" s="338">
        <v>64.5</v>
      </c>
      <c r="G16" s="338">
        <v>0.7</v>
      </c>
      <c r="H16" s="258">
        <v>95384</v>
      </c>
      <c r="I16" s="258">
        <v>95376</v>
      </c>
      <c r="J16" s="338">
        <v>0</v>
      </c>
      <c r="K16" s="339">
        <v>21.0746796288113</v>
      </c>
      <c r="L16" s="258">
        <v>264901</v>
      </c>
      <c r="M16" s="258">
        <v>242377</v>
      </c>
      <c r="N16" s="338">
        <v>9.3000000000000007</v>
      </c>
      <c r="O16" s="339">
        <v>58.528722934158203</v>
      </c>
    </row>
    <row r="17" spans="1:15" s="187" customFormat="1" ht="14.45" customHeight="1" x14ac:dyDescent="0.2">
      <c r="A17" s="539"/>
      <c r="B17" s="337" t="s">
        <v>356</v>
      </c>
      <c r="C17" s="258">
        <v>11024</v>
      </c>
      <c r="D17" s="258">
        <v>8010</v>
      </c>
      <c r="E17" s="338">
        <v>72.7</v>
      </c>
      <c r="F17" s="338">
        <v>72.2</v>
      </c>
      <c r="G17" s="338">
        <v>0.7</v>
      </c>
      <c r="H17" s="258">
        <v>112738</v>
      </c>
      <c r="I17" s="258">
        <v>101600</v>
      </c>
      <c r="J17" s="338">
        <v>11</v>
      </c>
      <c r="K17" s="339">
        <v>14.074656679151101</v>
      </c>
      <c r="L17" s="258">
        <v>519291</v>
      </c>
      <c r="M17" s="258">
        <v>478848</v>
      </c>
      <c r="N17" s="338">
        <v>8.4</v>
      </c>
      <c r="O17" s="339">
        <v>64.830337078651695</v>
      </c>
    </row>
    <row r="18" spans="1:15" s="187" customFormat="1" ht="14.45" customHeight="1" x14ac:dyDescent="0.2">
      <c r="A18" s="539"/>
      <c r="B18" s="337" t="s">
        <v>357</v>
      </c>
      <c r="C18" s="258">
        <v>6031</v>
      </c>
      <c r="D18" s="258">
        <v>4319</v>
      </c>
      <c r="E18" s="338">
        <v>71.599999999999994</v>
      </c>
      <c r="F18" s="338">
        <v>71.2</v>
      </c>
      <c r="G18" s="338">
        <v>0.6</v>
      </c>
      <c r="H18" s="258">
        <v>62914</v>
      </c>
      <c r="I18" s="258">
        <v>53616</v>
      </c>
      <c r="J18" s="338">
        <v>17.3</v>
      </c>
      <c r="K18" s="339">
        <v>14.5667978698773</v>
      </c>
      <c r="L18" s="258">
        <v>258104</v>
      </c>
      <c r="M18" s="258">
        <v>221238</v>
      </c>
      <c r="N18" s="338">
        <v>16.7</v>
      </c>
      <c r="O18" s="339">
        <v>59.760129659643397</v>
      </c>
    </row>
    <row r="19" spans="1:15" s="187" customFormat="1" ht="14.45" customHeight="1" x14ac:dyDescent="0.2">
      <c r="A19" s="539"/>
      <c r="B19" s="337" t="s">
        <v>15464</v>
      </c>
      <c r="C19" s="258">
        <v>5362</v>
      </c>
      <c r="D19" s="258">
        <v>4155</v>
      </c>
      <c r="E19" s="338">
        <v>77.5</v>
      </c>
      <c r="F19" s="338">
        <v>77.099999999999994</v>
      </c>
      <c r="G19" s="338">
        <v>0.5</v>
      </c>
      <c r="H19" s="258">
        <v>82493</v>
      </c>
      <c r="I19" s="258">
        <v>126668</v>
      </c>
      <c r="J19" s="338">
        <v>-34.9</v>
      </c>
      <c r="K19" s="339">
        <v>19.853910950661898</v>
      </c>
      <c r="L19" s="258">
        <v>285537</v>
      </c>
      <c r="M19" s="258">
        <v>292844</v>
      </c>
      <c r="N19" s="338">
        <v>-2.5</v>
      </c>
      <c r="O19" s="339">
        <v>68.721299638989194</v>
      </c>
    </row>
    <row r="20" spans="1:15" s="187" customFormat="1" ht="14.45" customHeight="1" x14ac:dyDescent="0.2">
      <c r="A20" s="539"/>
      <c r="B20" s="337" t="s">
        <v>358</v>
      </c>
      <c r="C20" s="258">
        <v>19219</v>
      </c>
      <c r="D20" s="258">
        <v>12841</v>
      </c>
      <c r="E20" s="338">
        <v>66.8</v>
      </c>
      <c r="F20" s="338">
        <v>66.5</v>
      </c>
      <c r="G20" s="338">
        <v>0.5</v>
      </c>
      <c r="H20" s="258">
        <v>235690</v>
      </c>
      <c r="I20" s="258">
        <v>240484</v>
      </c>
      <c r="J20" s="338">
        <v>-2</v>
      </c>
      <c r="K20" s="339">
        <v>18.3544895257379</v>
      </c>
      <c r="L20" s="258">
        <v>667980</v>
      </c>
      <c r="M20" s="258">
        <v>605212</v>
      </c>
      <c r="N20" s="338">
        <v>10.4</v>
      </c>
      <c r="O20" s="339">
        <v>52.019313137606098</v>
      </c>
    </row>
    <row r="21" spans="1:15" s="187" customFormat="1" ht="14.45" customHeight="1" x14ac:dyDescent="0.2">
      <c r="A21" s="539"/>
      <c r="B21" s="337" t="s">
        <v>359</v>
      </c>
      <c r="C21" s="258">
        <v>4318</v>
      </c>
      <c r="D21" s="258">
        <v>3164</v>
      </c>
      <c r="E21" s="338">
        <v>73.3</v>
      </c>
      <c r="F21" s="338">
        <v>72.8</v>
      </c>
      <c r="G21" s="338">
        <v>0.7</v>
      </c>
      <c r="H21" s="258">
        <v>64674</v>
      </c>
      <c r="I21" s="258">
        <v>61616</v>
      </c>
      <c r="J21" s="338">
        <v>5</v>
      </c>
      <c r="K21" s="339">
        <v>20.440581542351499</v>
      </c>
      <c r="L21" s="258">
        <v>166966</v>
      </c>
      <c r="M21" s="258">
        <v>154833</v>
      </c>
      <c r="N21" s="338">
        <v>7.8</v>
      </c>
      <c r="O21" s="339">
        <v>52.770543615676402</v>
      </c>
    </row>
    <row r="22" spans="1:15" s="187" customFormat="1" ht="14.45" customHeight="1" x14ac:dyDescent="0.2">
      <c r="A22" s="539" t="s">
        <v>255</v>
      </c>
      <c r="B22" s="337" t="s">
        <v>2076</v>
      </c>
      <c r="C22" s="258">
        <v>4017</v>
      </c>
      <c r="D22" s="258">
        <v>2905</v>
      </c>
      <c r="E22" s="338">
        <v>72.3</v>
      </c>
      <c r="F22" s="338">
        <v>72.099999999999994</v>
      </c>
      <c r="G22" s="338">
        <v>0.3</v>
      </c>
      <c r="H22" s="258">
        <v>28028</v>
      </c>
      <c r="I22" s="258">
        <v>23809</v>
      </c>
      <c r="J22" s="338">
        <v>17.7</v>
      </c>
      <c r="K22" s="339">
        <v>9.6481927710843394</v>
      </c>
      <c r="L22" s="258">
        <v>115855</v>
      </c>
      <c r="M22" s="258">
        <v>105460</v>
      </c>
      <c r="N22" s="338">
        <v>9.9</v>
      </c>
      <c r="O22" s="339">
        <v>39.881239242684998</v>
      </c>
    </row>
    <row r="23" spans="1:15" s="187" customFormat="1" ht="14.45" customHeight="1" x14ac:dyDescent="0.2">
      <c r="A23" s="539"/>
      <c r="B23" s="337" t="s">
        <v>2196</v>
      </c>
      <c r="C23" s="258">
        <v>3859</v>
      </c>
      <c r="D23" s="258">
        <v>2549</v>
      </c>
      <c r="E23" s="338">
        <v>66.099999999999994</v>
      </c>
      <c r="F23" s="338">
        <v>65.400000000000006</v>
      </c>
      <c r="G23" s="338">
        <v>1</v>
      </c>
      <c r="H23" s="258">
        <v>44773</v>
      </c>
      <c r="I23" s="258">
        <v>37917</v>
      </c>
      <c r="J23" s="338">
        <v>18.100000000000001</v>
      </c>
      <c r="K23" s="339">
        <v>17.564927422518601</v>
      </c>
      <c r="L23" s="258">
        <v>112043</v>
      </c>
      <c r="M23" s="258">
        <v>99438</v>
      </c>
      <c r="N23" s="338">
        <v>12.7</v>
      </c>
      <c r="O23" s="339">
        <v>43.955668889760702</v>
      </c>
    </row>
    <row r="24" spans="1:15" s="187" customFormat="1" ht="14.45" customHeight="1" x14ac:dyDescent="0.2">
      <c r="A24" s="539"/>
      <c r="B24" s="337" t="s">
        <v>5477</v>
      </c>
      <c r="C24" s="258">
        <v>1241</v>
      </c>
      <c r="D24" s="258">
        <v>926</v>
      </c>
      <c r="E24" s="338">
        <v>74.599999999999994</v>
      </c>
      <c r="F24" s="338">
        <v>74</v>
      </c>
      <c r="G24" s="338">
        <v>0.9</v>
      </c>
      <c r="H24" s="258">
        <v>12149</v>
      </c>
      <c r="I24" s="258">
        <v>11292</v>
      </c>
      <c r="J24" s="338">
        <v>7.6</v>
      </c>
      <c r="K24" s="339">
        <v>13.1198704103672</v>
      </c>
      <c r="L24" s="258">
        <v>46751</v>
      </c>
      <c r="M24" s="258">
        <v>41887</v>
      </c>
      <c r="N24" s="338">
        <v>11.6</v>
      </c>
      <c r="O24" s="339">
        <v>50.487041036717102</v>
      </c>
    </row>
    <row r="25" spans="1:15" s="187" customFormat="1" ht="14.45" customHeight="1" x14ac:dyDescent="0.2">
      <c r="A25" s="539"/>
      <c r="B25" s="337" t="s">
        <v>2243</v>
      </c>
      <c r="C25" s="258">
        <v>1557</v>
      </c>
      <c r="D25" s="258">
        <v>1102</v>
      </c>
      <c r="E25" s="338">
        <v>70.8</v>
      </c>
      <c r="F25" s="338">
        <v>70.400000000000006</v>
      </c>
      <c r="G25" s="338">
        <v>0.5</v>
      </c>
      <c r="H25" s="258">
        <v>4697</v>
      </c>
      <c r="I25" s="258">
        <v>10055</v>
      </c>
      <c r="J25" s="338">
        <v>-53.3</v>
      </c>
      <c r="K25" s="339">
        <v>4.2622504537205099</v>
      </c>
      <c r="L25" s="258">
        <v>58601</v>
      </c>
      <c r="M25" s="258">
        <v>57850</v>
      </c>
      <c r="N25" s="338">
        <v>1.3</v>
      </c>
      <c r="O25" s="339">
        <v>53.176950998185099</v>
      </c>
    </row>
    <row r="26" spans="1:15" s="187" customFormat="1" ht="14.45" customHeight="1" x14ac:dyDescent="0.2">
      <c r="A26" s="539"/>
      <c r="B26" s="337" t="s">
        <v>7993</v>
      </c>
      <c r="C26" s="258">
        <v>1134</v>
      </c>
      <c r="D26" s="258">
        <v>833</v>
      </c>
      <c r="E26" s="338">
        <v>73.5</v>
      </c>
      <c r="F26" s="338">
        <v>73.3</v>
      </c>
      <c r="G26" s="338">
        <v>0.2</v>
      </c>
      <c r="H26" s="258">
        <v>14768</v>
      </c>
      <c r="I26" s="258">
        <v>12872</v>
      </c>
      <c r="J26" s="338">
        <v>14.7</v>
      </c>
      <c r="K26" s="339">
        <v>17.728691476590601</v>
      </c>
      <c r="L26" s="258">
        <v>55282</v>
      </c>
      <c r="M26" s="258">
        <v>48037</v>
      </c>
      <c r="N26" s="338">
        <v>15.1</v>
      </c>
      <c r="O26" s="339">
        <v>66.364945978391404</v>
      </c>
    </row>
    <row r="27" spans="1:15" s="187" customFormat="1" ht="14.45" customHeight="1" x14ac:dyDescent="0.2">
      <c r="A27" s="539"/>
      <c r="B27" s="337" t="s">
        <v>1207</v>
      </c>
      <c r="C27" s="258">
        <v>3566</v>
      </c>
      <c r="D27" s="258">
        <v>2348</v>
      </c>
      <c r="E27" s="338">
        <v>65.8</v>
      </c>
      <c r="F27" s="338">
        <v>65.599999999999994</v>
      </c>
      <c r="G27" s="338">
        <v>0.3</v>
      </c>
      <c r="H27" s="258">
        <v>34155</v>
      </c>
      <c r="I27" s="258">
        <v>33409</v>
      </c>
      <c r="J27" s="338">
        <v>2.2000000000000002</v>
      </c>
      <c r="K27" s="339">
        <v>14.5464224872232</v>
      </c>
      <c r="L27" s="258">
        <v>120343</v>
      </c>
      <c r="M27" s="258">
        <v>108530</v>
      </c>
      <c r="N27" s="338">
        <v>10.9</v>
      </c>
      <c r="O27" s="339">
        <v>51.253407155025599</v>
      </c>
    </row>
    <row r="28" spans="1:15" s="187" customFormat="1" ht="14.45" customHeight="1" x14ac:dyDescent="0.2">
      <c r="A28" s="539"/>
      <c r="B28" s="337" t="s">
        <v>15465</v>
      </c>
      <c r="C28" s="258">
        <v>870</v>
      </c>
      <c r="D28" s="258">
        <v>638</v>
      </c>
      <c r="E28" s="338">
        <v>73.3</v>
      </c>
      <c r="F28" s="338">
        <v>72.900000000000006</v>
      </c>
      <c r="G28" s="338">
        <v>0.6</v>
      </c>
      <c r="H28" s="258">
        <v>9253</v>
      </c>
      <c r="I28" s="258">
        <v>8500</v>
      </c>
      <c r="J28" s="338">
        <v>8.9</v>
      </c>
      <c r="K28" s="339">
        <v>14.5031347962382</v>
      </c>
      <c r="L28" s="258">
        <v>31237</v>
      </c>
      <c r="M28" s="258">
        <v>27702</v>
      </c>
      <c r="N28" s="338">
        <v>12.8</v>
      </c>
      <c r="O28" s="339">
        <v>48.960815047021903</v>
      </c>
    </row>
    <row r="29" spans="1:15" s="187" customFormat="1" ht="14.45" customHeight="1" x14ac:dyDescent="0.2">
      <c r="A29" s="539"/>
      <c r="B29" s="337" t="s">
        <v>6959</v>
      </c>
      <c r="C29" s="258">
        <v>1789</v>
      </c>
      <c r="D29" s="258">
        <v>1127</v>
      </c>
      <c r="E29" s="338">
        <v>63</v>
      </c>
      <c r="F29" s="338">
        <v>62.7</v>
      </c>
      <c r="G29" s="338">
        <v>0.5</v>
      </c>
      <c r="H29" s="258">
        <v>16728</v>
      </c>
      <c r="I29" s="258">
        <v>15719</v>
      </c>
      <c r="J29" s="338">
        <v>6.4</v>
      </c>
      <c r="K29" s="339">
        <v>14.842945874001799</v>
      </c>
      <c r="L29" s="258">
        <v>64473</v>
      </c>
      <c r="M29" s="258">
        <v>55426</v>
      </c>
      <c r="N29" s="338">
        <v>16.3</v>
      </c>
      <c r="O29" s="339">
        <v>57.207630878438302</v>
      </c>
    </row>
    <row r="30" spans="1:15" s="187" customFormat="1" ht="14.45" customHeight="1" x14ac:dyDescent="0.2">
      <c r="A30" s="539" t="s">
        <v>258</v>
      </c>
      <c r="B30" s="337" t="s">
        <v>2132</v>
      </c>
      <c r="C30" s="258">
        <v>4308</v>
      </c>
      <c r="D30" s="258">
        <v>2388</v>
      </c>
      <c r="E30" s="338">
        <v>55.4</v>
      </c>
      <c r="F30" s="338">
        <v>54.9</v>
      </c>
      <c r="G30" s="338">
        <v>0.9</v>
      </c>
      <c r="H30" s="258">
        <v>15689</v>
      </c>
      <c r="I30" s="258">
        <v>13626</v>
      </c>
      <c r="J30" s="338">
        <v>15.1</v>
      </c>
      <c r="K30" s="339">
        <v>6.5699329983249601</v>
      </c>
      <c r="L30" s="258">
        <v>93252</v>
      </c>
      <c r="M30" s="258">
        <v>86248</v>
      </c>
      <c r="N30" s="338">
        <v>8.1</v>
      </c>
      <c r="O30" s="339">
        <v>39.050251256281399</v>
      </c>
    </row>
    <row r="31" spans="1:15" s="187" customFormat="1" ht="14.45" customHeight="1" x14ac:dyDescent="0.2">
      <c r="A31" s="539"/>
      <c r="B31" s="337" t="s">
        <v>7994</v>
      </c>
      <c r="C31" s="258">
        <v>8300</v>
      </c>
      <c r="D31" s="258">
        <v>5485</v>
      </c>
      <c r="E31" s="338">
        <v>66.099999999999994</v>
      </c>
      <c r="F31" s="338">
        <v>66</v>
      </c>
      <c r="G31" s="338">
        <v>0.1</v>
      </c>
      <c r="H31" s="258">
        <v>82119</v>
      </c>
      <c r="I31" s="258">
        <v>76054</v>
      </c>
      <c r="J31" s="338">
        <v>8</v>
      </c>
      <c r="K31" s="339">
        <v>14.9715587967183</v>
      </c>
      <c r="L31" s="258">
        <v>163855</v>
      </c>
      <c r="M31" s="258">
        <v>153836</v>
      </c>
      <c r="N31" s="338">
        <v>6.5</v>
      </c>
      <c r="O31" s="339">
        <v>29.873290793072002</v>
      </c>
    </row>
    <row r="32" spans="1:15" s="187" customFormat="1" ht="14.45" customHeight="1" x14ac:dyDescent="0.2">
      <c r="A32" s="539"/>
      <c r="B32" s="337" t="s">
        <v>2140</v>
      </c>
      <c r="C32" s="258">
        <v>9242</v>
      </c>
      <c r="D32" s="258">
        <v>6018</v>
      </c>
      <c r="E32" s="338">
        <v>65.099999999999994</v>
      </c>
      <c r="F32" s="338">
        <v>64.7</v>
      </c>
      <c r="G32" s="338">
        <v>0.7</v>
      </c>
      <c r="H32" s="258">
        <v>82354</v>
      </c>
      <c r="I32" s="258">
        <v>77508</v>
      </c>
      <c r="J32" s="338">
        <v>6.3</v>
      </c>
      <c r="K32" s="339">
        <v>13.6846128281821</v>
      </c>
      <c r="L32" s="258">
        <v>343601</v>
      </c>
      <c r="M32" s="258">
        <v>321161</v>
      </c>
      <c r="N32" s="338">
        <v>7</v>
      </c>
      <c r="O32" s="339">
        <v>57.095546693253603</v>
      </c>
    </row>
    <row r="33" spans="1:15" s="187" customFormat="1" ht="14.45" customHeight="1" x14ac:dyDescent="0.2">
      <c r="A33" s="539"/>
      <c r="B33" s="337" t="s">
        <v>2465</v>
      </c>
      <c r="C33" s="258">
        <v>6941</v>
      </c>
      <c r="D33" s="258">
        <v>4620</v>
      </c>
      <c r="E33" s="338">
        <v>66.599999999999994</v>
      </c>
      <c r="F33" s="338">
        <v>66.2</v>
      </c>
      <c r="G33" s="338">
        <v>0.6</v>
      </c>
      <c r="H33" s="258">
        <v>34721</v>
      </c>
      <c r="I33" s="258">
        <v>32610</v>
      </c>
      <c r="J33" s="338">
        <v>6.5</v>
      </c>
      <c r="K33" s="339">
        <v>7.5153679653679699</v>
      </c>
      <c r="L33" s="258">
        <v>171921</v>
      </c>
      <c r="M33" s="258">
        <v>152285</v>
      </c>
      <c r="N33" s="338">
        <v>12.9</v>
      </c>
      <c r="O33" s="339">
        <v>37.212337662337703</v>
      </c>
    </row>
    <row r="34" spans="1:15" s="187" customFormat="1" ht="14.45" customHeight="1" x14ac:dyDescent="0.2">
      <c r="A34" s="539" t="s">
        <v>372</v>
      </c>
      <c r="B34" s="337" t="s">
        <v>2062</v>
      </c>
      <c r="C34" s="258">
        <v>1502</v>
      </c>
      <c r="D34" s="258">
        <v>984</v>
      </c>
      <c r="E34" s="338">
        <v>65.5</v>
      </c>
      <c r="F34" s="338">
        <v>65.5</v>
      </c>
      <c r="G34" s="338">
        <v>0</v>
      </c>
      <c r="H34" s="258">
        <v>5053</v>
      </c>
      <c r="I34" s="258">
        <v>4764</v>
      </c>
      <c r="J34" s="338">
        <v>6.1</v>
      </c>
      <c r="K34" s="339">
        <v>5.1351626016260203</v>
      </c>
      <c r="L34" s="258">
        <v>42346</v>
      </c>
      <c r="M34" s="258">
        <v>37554</v>
      </c>
      <c r="N34" s="338">
        <v>12.8</v>
      </c>
      <c r="O34" s="339">
        <v>43.034552845528502</v>
      </c>
    </row>
    <row r="35" spans="1:15" s="187" customFormat="1" ht="14.45" customHeight="1" x14ac:dyDescent="0.2">
      <c r="A35" s="539"/>
      <c r="B35" s="337" t="s">
        <v>2325</v>
      </c>
      <c r="C35" s="258">
        <v>1969</v>
      </c>
      <c r="D35" s="258">
        <v>1332</v>
      </c>
      <c r="E35" s="338">
        <v>67.599999999999994</v>
      </c>
      <c r="F35" s="338">
        <v>66.8</v>
      </c>
      <c r="G35" s="338">
        <v>1.3</v>
      </c>
      <c r="H35" s="258">
        <v>9270</v>
      </c>
      <c r="I35" s="258">
        <v>9439</v>
      </c>
      <c r="J35" s="338">
        <v>-1.8</v>
      </c>
      <c r="K35" s="339">
        <v>6.9594594594594597</v>
      </c>
      <c r="L35" s="258">
        <v>56241</v>
      </c>
      <c r="M35" s="258">
        <v>48423</v>
      </c>
      <c r="N35" s="338">
        <v>16.100000000000001</v>
      </c>
      <c r="O35" s="339">
        <v>42.222972972972997</v>
      </c>
    </row>
    <row r="36" spans="1:15" s="187" customFormat="1" ht="14.45" customHeight="1" x14ac:dyDescent="0.2">
      <c r="A36" s="539"/>
      <c r="B36" s="337" t="s">
        <v>3408</v>
      </c>
      <c r="C36" s="258">
        <v>1139</v>
      </c>
      <c r="D36" s="258">
        <v>804</v>
      </c>
      <c r="E36" s="338">
        <v>70.599999999999994</v>
      </c>
      <c r="F36" s="338">
        <v>70</v>
      </c>
      <c r="G36" s="338">
        <v>0.9</v>
      </c>
      <c r="H36" s="258">
        <v>4244</v>
      </c>
      <c r="I36" s="258">
        <v>2732</v>
      </c>
      <c r="J36" s="338">
        <v>55.3</v>
      </c>
      <c r="K36" s="339">
        <v>5.2786069651741299</v>
      </c>
      <c r="L36" s="258">
        <v>35292</v>
      </c>
      <c r="M36" s="258">
        <v>30310</v>
      </c>
      <c r="N36" s="338">
        <v>16.399999999999999</v>
      </c>
      <c r="O36" s="339">
        <v>43.895522388059703</v>
      </c>
    </row>
    <row r="37" spans="1:15" s="187" customFormat="1" ht="14.45" customHeight="1" x14ac:dyDescent="0.2">
      <c r="A37" s="539"/>
      <c r="B37" s="337" t="s">
        <v>3413</v>
      </c>
      <c r="C37" s="258">
        <v>4680</v>
      </c>
      <c r="D37" s="258">
        <v>3216</v>
      </c>
      <c r="E37" s="338">
        <v>68.7</v>
      </c>
      <c r="F37" s="338">
        <v>68.5</v>
      </c>
      <c r="G37" s="338">
        <v>0.3</v>
      </c>
      <c r="H37" s="258">
        <v>30161</v>
      </c>
      <c r="I37" s="258">
        <v>28861</v>
      </c>
      <c r="J37" s="338">
        <v>4.5</v>
      </c>
      <c r="K37" s="339">
        <v>9.3784203980099505</v>
      </c>
      <c r="L37" s="258">
        <v>140540</v>
      </c>
      <c r="M37" s="258">
        <v>125111</v>
      </c>
      <c r="N37" s="338">
        <v>12.3</v>
      </c>
      <c r="O37" s="339">
        <v>43.700248756218897</v>
      </c>
    </row>
    <row r="38" spans="1:15" s="187" customFormat="1" ht="14.45" customHeight="1" x14ac:dyDescent="0.2">
      <c r="A38" s="539"/>
      <c r="B38" s="337" t="s">
        <v>2367</v>
      </c>
      <c r="C38" s="258">
        <v>3754</v>
      </c>
      <c r="D38" s="258">
        <v>2503</v>
      </c>
      <c r="E38" s="338">
        <v>66.7</v>
      </c>
      <c r="F38" s="338">
        <v>66.099999999999994</v>
      </c>
      <c r="G38" s="338">
        <v>0.8</v>
      </c>
      <c r="H38" s="258">
        <v>18736</v>
      </c>
      <c r="I38" s="258">
        <v>17372</v>
      </c>
      <c r="J38" s="338">
        <v>7.9</v>
      </c>
      <c r="K38" s="339">
        <v>7.4854174990012003</v>
      </c>
      <c r="L38" s="258">
        <v>80944</v>
      </c>
      <c r="M38" s="258">
        <v>72821</v>
      </c>
      <c r="N38" s="338">
        <v>11.2</v>
      </c>
      <c r="O38" s="339">
        <v>32.338793447862599</v>
      </c>
    </row>
    <row r="39" spans="1:15" s="187" customFormat="1" ht="14.45" customHeight="1" x14ac:dyDescent="0.2">
      <c r="A39" s="539"/>
      <c r="B39" s="337" t="s">
        <v>2365</v>
      </c>
      <c r="C39" s="258">
        <v>1833</v>
      </c>
      <c r="D39" s="258">
        <v>1243</v>
      </c>
      <c r="E39" s="338">
        <v>67.8</v>
      </c>
      <c r="F39" s="338">
        <v>67.2</v>
      </c>
      <c r="G39" s="338">
        <v>1</v>
      </c>
      <c r="H39" s="258">
        <v>4799</v>
      </c>
      <c r="I39" s="258">
        <v>4442</v>
      </c>
      <c r="J39" s="338">
        <v>8</v>
      </c>
      <c r="K39" s="339">
        <v>3.8608205953338701</v>
      </c>
      <c r="L39" s="258">
        <v>41735</v>
      </c>
      <c r="M39" s="258">
        <v>38405</v>
      </c>
      <c r="N39" s="338">
        <v>8.6999999999999993</v>
      </c>
      <c r="O39" s="339">
        <v>33.576025744167303</v>
      </c>
    </row>
    <row r="40" spans="1:15" s="187" customFormat="1" ht="14.45" customHeight="1" x14ac:dyDescent="0.2">
      <c r="A40" s="539" t="s">
        <v>263</v>
      </c>
      <c r="B40" s="337" t="s">
        <v>15480</v>
      </c>
      <c r="C40" s="258">
        <v>19</v>
      </c>
      <c r="D40" s="258">
        <v>10</v>
      </c>
      <c r="E40" s="338">
        <v>52.6</v>
      </c>
      <c r="F40" s="338">
        <v>47.4</v>
      </c>
      <c r="G40" s="338">
        <v>11.1</v>
      </c>
      <c r="H40" s="258">
        <v>0</v>
      </c>
      <c r="I40" s="258">
        <v>0</v>
      </c>
      <c r="J40" s="338">
        <v>0</v>
      </c>
      <c r="K40" s="339">
        <v>0</v>
      </c>
      <c r="L40" s="258">
        <v>13</v>
      </c>
      <c r="M40" s="258">
        <v>12</v>
      </c>
      <c r="N40" s="338">
        <v>8.3000000000000007</v>
      </c>
      <c r="O40" s="339">
        <v>1.3</v>
      </c>
    </row>
    <row r="41" spans="1:15" s="187" customFormat="1" ht="14.45" customHeight="1" x14ac:dyDescent="0.2">
      <c r="A41" s="539"/>
      <c r="B41" s="337" t="s">
        <v>15466</v>
      </c>
      <c r="C41" s="258">
        <v>1812</v>
      </c>
      <c r="D41" s="258">
        <v>1127</v>
      </c>
      <c r="E41" s="338">
        <v>62.2</v>
      </c>
      <c r="F41" s="338">
        <v>61.4</v>
      </c>
      <c r="G41" s="338">
        <v>1.3</v>
      </c>
      <c r="H41" s="258">
        <v>24567</v>
      </c>
      <c r="I41" s="258">
        <v>22514</v>
      </c>
      <c r="J41" s="338">
        <v>9.1</v>
      </c>
      <c r="K41" s="339">
        <v>21.798580301685899</v>
      </c>
      <c r="L41" s="258">
        <v>33204</v>
      </c>
      <c r="M41" s="258">
        <v>29556</v>
      </c>
      <c r="N41" s="338">
        <v>12.3</v>
      </c>
      <c r="O41" s="339">
        <v>29.462289263531499</v>
      </c>
    </row>
    <row r="42" spans="1:15" s="187" customFormat="1" ht="14.45" customHeight="1" x14ac:dyDescent="0.2">
      <c r="A42" s="539"/>
      <c r="B42" s="337" t="s">
        <v>2479</v>
      </c>
      <c r="C42" s="258">
        <v>2095</v>
      </c>
      <c r="D42" s="258">
        <v>1212</v>
      </c>
      <c r="E42" s="338">
        <v>57.9</v>
      </c>
      <c r="F42" s="338">
        <v>57.6</v>
      </c>
      <c r="G42" s="338">
        <v>0.4</v>
      </c>
      <c r="H42" s="258">
        <v>2545</v>
      </c>
      <c r="I42" s="258">
        <v>2409</v>
      </c>
      <c r="J42" s="338">
        <v>5.6</v>
      </c>
      <c r="K42" s="339">
        <v>2.0998349834983498</v>
      </c>
      <c r="L42" s="258">
        <v>28778</v>
      </c>
      <c r="M42" s="258">
        <v>26402</v>
      </c>
      <c r="N42" s="338">
        <v>9</v>
      </c>
      <c r="O42" s="339">
        <v>23.744224422442201</v>
      </c>
    </row>
    <row r="43" spans="1:15" s="187" customFormat="1" ht="14.45" customHeight="1" x14ac:dyDescent="0.2">
      <c r="A43" s="539" t="s">
        <v>371</v>
      </c>
      <c r="B43" s="337" t="s">
        <v>1391</v>
      </c>
      <c r="C43" s="258">
        <v>1723</v>
      </c>
      <c r="D43" s="258">
        <v>1281</v>
      </c>
      <c r="E43" s="338">
        <v>74.3</v>
      </c>
      <c r="F43" s="338">
        <v>74.099999999999994</v>
      </c>
      <c r="G43" s="338">
        <v>0.3</v>
      </c>
      <c r="H43" s="258">
        <v>9144</v>
      </c>
      <c r="I43" s="258">
        <v>7637</v>
      </c>
      <c r="J43" s="338">
        <v>19.7</v>
      </c>
      <c r="K43" s="339">
        <v>7.13817330210773</v>
      </c>
      <c r="L43" s="258">
        <v>19604</v>
      </c>
      <c r="M43" s="258">
        <v>17962</v>
      </c>
      <c r="N43" s="338">
        <v>9.1</v>
      </c>
      <c r="O43" s="339">
        <v>15.303669008587001</v>
      </c>
    </row>
    <row r="44" spans="1:15" s="187" customFormat="1" ht="14.45" customHeight="1" x14ac:dyDescent="0.2">
      <c r="A44" s="539"/>
      <c r="B44" s="337" t="s">
        <v>1179</v>
      </c>
      <c r="C44" s="258">
        <v>1788</v>
      </c>
      <c r="D44" s="258">
        <v>1074</v>
      </c>
      <c r="E44" s="338">
        <v>60.1</v>
      </c>
      <c r="F44" s="338">
        <v>59.8</v>
      </c>
      <c r="G44" s="338">
        <v>0.5</v>
      </c>
      <c r="H44" s="258">
        <v>5883</v>
      </c>
      <c r="I44" s="258">
        <v>4974</v>
      </c>
      <c r="J44" s="338">
        <v>18.3</v>
      </c>
      <c r="K44" s="339">
        <v>5.4776536312849204</v>
      </c>
      <c r="L44" s="258">
        <v>32797</v>
      </c>
      <c r="M44" s="258">
        <v>28135</v>
      </c>
      <c r="N44" s="338">
        <v>16.600000000000001</v>
      </c>
      <c r="O44" s="339">
        <v>30.537243947858499</v>
      </c>
    </row>
    <row r="45" spans="1:15" s="187" customFormat="1" ht="14.45" customHeight="1" x14ac:dyDescent="0.2">
      <c r="A45" s="539"/>
      <c r="B45" s="337" t="s">
        <v>4225</v>
      </c>
      <c r="C45" s="258">
        <v>10535</v>
      </c>
      <c r="D45" s="258">
        <v>7255</v>
      </c>
      <c r="E45" s="338">
        <v>68.900000000000006</v>
      </c>
      <c r="F45" s="338">
        <v>68.900000000000006</v>
      </c>
      <c r="G45" s="338">
        <v>0</v>
      </c>
      <c r="H45" s="258">
        <v>153779</v>
      </c>
      <c r="I45" s="258">
        <v>137965</v>
      </c>
      <c r="J45" s="338">
        <v>11.5</v>
      </c>
      <c r="K45" s="339">
        <v>21.196278428669899</v>
      </c>
      <c r="L45" s="258">
        <v>315791</v>
      </c>
      <c r="M45" s="258">
        <v>276235</v>
      </c>
      <c r="N45" s="338">
        <v>14.3</v>
      </c>
      <c r="O45" s="339">
        <v>43.527360441075103</v>
      </c>
    </row>
    <row r="46" spans="1:15" s="187" customFormat="1" ht="14.45" customHeight="1" x14ac:dyDescent="0.2">
      <c r="A46" s="539"/>
      <c r="B46" s="337" t="s">
        <v>2102</v>
      </c>
      <c r="C46" s="258">
        <v>924</v>
      </c>
      <c r="D46" s="258">
        <v>654</v>
      </c>
      <c r="E46" s="338">
        <v>70.8</v>
      </c>
      <c r="F46" s="338">
        <v>70.900000000000006</v>
      </c>
      <c r="G46" s="338">
        <v>-0.2</v>
      </c>
      <c r="H46" s="258">
        <v>12269</v>
      </c>
      <c r="I46" s="258">
        <v>11747</v>
      </c>
      <c r="J46" s="338">
        <v>4.4000000000000004</v>
      </c>
      <c r="K46" s="339">
        <v>18.759938837920501</v>
      </c>
      <c r="L46" s="258">
        <v>26245</v>
      </c>
      <c r="M46" s="258">
        <v>24642</v>
      </c>
      <c r="N46" s="338">
        <v>6.5</v>
      </c>
      <c r="O46" s="339">
        <v>40.129969418960201</v>
      </c>
    </row>
    <row r="47" spans="1:15" s="187" customFormat="1" ht="14.45" customHeight="1" x14ac:dyDescent="0.2">
      <c r="A47" s="539"/>
      <c r="B47" s="337" t="s">
        <v>5110</v>
      </c>
      <c r="C47" s="258">
        <v>5117</v>
      </c>
      <c r="D47" s="258">
        <v>3191</v>
      </c>
      <c r="E47" s="338">
        <v>62.4</v>
      </c>
      <c r="F47" s="338">
        <v>62.1</v>
      </c>
      <c r="G47" s="338">
        <v>0.3</v>
      </c>
      <c r="H47" s="258">
        <v>36280</v>
      </c>
      <c r="I47" s="258">
        <v>32337</v>
      </c>
      <c r="J47" s="338">
        <v>12.2</v>
      </c>
      <c r="K47" s="339">
        <v>11.369476653086799</v>
      </c>
      <c r="L47" s="258">
        <v>153011</v>
      </c>
      <c r="M47" s="258">
        <v>132944</v>
      </c>
      <c r="N47" s="338">
        <v>15.1</v>
      </c>
      <c r="O47" s="339">
        <v>47.950799122532104</v>
      </c>
    </row>
    <row r="48" spans="1:15" s="187" customFormat="1" ht="14.45" customHeight="1" x14ac:dyDescent="0.2">
      <c r="A48" s="539"/>
      <c r="B48" s="337" t="s">
        <v>1166</v>
      </c>
      <c r="C48" s="258">
        <v>3900</v>
      </c>
      <c r="D48" s="258">
        <v>2808</v>
      </c>
      <c r="E48" s="338">
        <v>72</v>
      </c>
      <c r="F48" s="338">
        <v>71.7</v>
      </c>
      <c r="G48" s="338">
        <v>0.4</v>
      </c>
      <c r="H48" s="258">
        <v>12494</v>
      </c>
      <c r="I48" s="258">
        <v>12502</v>
      </c>
      <c r="J48" s="338">
        <v>-0.1</v>
      </c>
      <c r="K48" s="339">
        <v>4.4494301994301999</v>
      </c>
      <c r="L48" s="258">
        <v>58432</v>
      </c>
      <c r="M48" s="258">
        <v>52570</v>
      </c>
      <c r="N48" s="338">
        <v>11.2</v>
      </c>
      <c r="O48" s="339">
        <v>20.809116809116802</v>
      </c>
    </row>
    <row r="49" spans="1:15" s="187" customFormat="1" ht="14.45" customHeight="1" x14ac:dyDescent="0.2">
      <c r="A49" s="539"/>
      <c r="B49" s="337" t="s">
        <v>4053</v>
      </c>
      <c r="C49" s="258">
        <v>5350</v>
      </c>
      <c r="D49" s="258">
        <v>3797</v>
      </c>
      <c r="E49" s="338">
        <v>71</v>
      </c>
      <c r="F49" s="338">
        <v>70.900000000000006</v>
      </c>
      <c r="G49" s="338">
        <v>0.2</v>
      </c>
      <c r="H49" s="258">
        <v>71968</v>
      </c>
      <c r="I49" s="258">
        <v>62805</v>
      </c>
      <c r="J49" s="338">
        <v>14.6</v>
      </c>
      <c r="K49" s="339">
        <v>18.9539109823545</v>
      </c>
      <c r="L49" s="258">
        <v>91486</v>
      </c>
      <c r="M49" s="258">
        <v>88298</v>
      </c>
      <c r="N49" s="338">
        <v>3.6</v>
      </c>
      <c r="O49" s="339">
        <v>24.094284961812001</v>
      </c>
    </row>
    <row r="50" spans="1:15" s="187" customFormat="1" ht="14.45" customHeight="1" x14ac:dyDescent="0.2">
      <c r="A50" s="539"/>
      <c r="B50" s="337" t="s">
        <v>4080</v>
      </c>
      <c r="C50" s="258">
        <v>970</v>
      </c>
      <c r="D50" s="258">
        <v>700</v>
      </c>
      <c r="E50" s="338">
        <v>72.2</v>
      </c>
      <c r="F50" s="338">
        <v>71.5</v>
      </c>
      <c r="G50" s="338">
        <v>0.9</v>
      </c>
      <c r="H50" s="258">
        <v>1280</v>
      </c>
      <c r="I50" s="258">
        <v>1241</v>
      </c>
      <c r="J50" s="338">
        <v>3.1</v>
      </c>
      <c r="K50" s="339">
        <v>1.8285714285714301</v>
      </c>
      <c r="L50" s="258">
        <v>15397</v>
      </c>
      <c r="M50" s="258">
        <v>14820</v>
      </c>
      <c r="N50" s="338">
        <v>3.9</v>
      </c>
      <c r="O50" s="339">
        <v>21.9957142857143</v>
      </c>
    </row>
    <row r="51" spans="1:15" s="187" customFormat="1" ht="14.45" customHeight="1" x14ac:dyDescent="0.2">
      <c r="A51" s="539"/>
      <c r="B51" s="337" t="s">
        <v>4084</v>
      </c>
      <c r="C51" s="258">
        <v>7160</v>
      </c>
      <c r="D51" s="258">
        <v>4796</v>
      </c>
      <c r="E51" s="338">
        <v>67</v>
      </c>
      <c r="F51" s="338">
        <v>66.7</v>
      </c>
      <c r="G51" s="338">
        <v>0.4</v>
      </c>
      <c r="H51" s="258">
        <v>34520</v>
      </c>
      <c r="I51" s="258">
        <v>34502</v>
      </c>
      <c r="J51" s="338">
        <v>0.1</v>
      </c>
      <c r="K51" s="339">
        <v>7.1976647206004998</v>
      </c>
      <c r="L51" s="258">
        <v>151360</v>
      </c>
      <c r="M51" s="258">
        <v>137521</v>
      </c>
      <c r="N51" s="338">
        <v>10.1</v>
      </c>
      <c r="O51" s="339">
        <v>31.559633027522899</v>
      </c>
    </row>
    <row r="52" spans="1:15" s="187" customFormat="1" ht="14.45" customHeight="1" x14ac:dyDescent="0.2">
      <c r="A52" s="539"/>
      <c r="B52" s="337" t="s">
        <v>4228</v>
      </c>
      <c r="C52" s="258">
        <v>2193</v>
      </c>
      <c r="D52" s="258">
        <v>1538</v>
      </c>
      <c r="E52" s="338">
        <v>70.099999999999994</v>
      </c>
      <c r="F52" s="338">
        <v>69.599999999999994</v>
      </c>
      <c r="G52" s="338">
        <v>0.7</v>
      </c>
      <c r="H52" s="258">
        <v>4002</v>
      </c>
      <c r="I52" s="258">
        <v>3553</v>
      </c>
      <c r="J52" s="338">
        <v>12.6</v>
      </c>
      <c r="K52" s="339">
        <v>2.60208062418726</v>
      </c>
      <c r="L52" s="258">
        <v>36845</v>
      </c>
      <c r="M52" s="258">
        <v>33885</v>
      </c>
      <c r="N52" s="338">
        <v>8.6999999999999993</v>
      </c>
      <c r="O52" s="339">
        <v>23.956436931079299</v>
      </c>
    </row>
    <row r="53" spans="1:15" s="187" customFormat="1" ht="14.45" customHeight="1" x14ac:dyDescent="0.2">
      <c r="A53" s="347" t="s">
        <v>262</v>
      </c>
      <c r="B53" s="337" t="s">
        <v>262</v>
      </c>
      <c r="C53" s="258">
        <v>3982</v>
      </c>
      <c r="D53" s="258">
        <v>1790</v>
      </c>
      <c r="E53" s="338">
        <v>45</v>
      </c>
      <c r="F53" s="338">
        <v>44.5</v>
      </c>
      <c r="G53" s="338">
        <v>1</v>
      </c>
      <c r="H53" s="258">
        <v>4697</v>
      </c>
      <c r="I53" s="258">
        <v>2443</v>
      </c>
      <c r="J53" s="338">
        <v>92.3</v>
      </c>
      <c r="K53" s="339">
        <v>2.62402234636872</v>
      </c>
      <c r="L53" s="258">
        <v>38383</v>
      </c>
      <c r="M53" s="258">
        <v>35162</v>
      </c>
      <c r="N53" s="338">
        <v>9.1999999999999993</v>
      </c>
      <c r="O53" s="339">
        <v>21.443016759776501</v>
      </c>
    </row>
    <row r="54" spans="1:15" s="187" customFormat="1" ht="14.45" customHeight="1" x14ac:dyDescent="0.2">
      <c r="A54" s="347" t="s">
        <v>261</v>
      </c>
      <c r="B54" s="337" t="s">
        <v>261</v>
      </c>
      <c r="C54" s="258">
        <v>990</v>
      </c>
      <c r="D54" s="258">
        <v>526</v>
      </c>
      <c r="E54" s="338">
        <v>53.1</v>
      </c>
      <c r="F54" s="338">
        <v>52.4</v>
      </c>
      <c r="G54" s="338">
        <v>1.3</v>
      </c>
      <c r="H54" s="258">
        <v>1443</v>
      </c>
      <c r="I54" s="258">
        <v>637</v>
      </c>
      <c r="J54" s="338">
        <v>126.5</v>
      </c>
      <c r="K54" s="339">
        <v>2.7433460076045599</v>
      </c>
      <c r="L54" s="258">
        <v>7551</v>
      </c>
      <c r="M54" s="258">
        <v>6734</v>
      </c>
      <c r="N54" s="338">
        <v>12.1</v>
      </c>
      <c r="O54" s="339">
        <v>14.355513307984801</v>
      </c>
    </row>
    <row r="55" spans="1:15" s="187" customFormat="1" ht="14.45" customHeight="1" x14ac:dyDescent="0.2">
      <c r="A55" s="539" t="s">
        <v>254</v>
      </c>
      <c r="B55" s="337" t="s">
        <v>1151</v>
      </c>
      <c r="C55" s="258">
        <v>2894</v>
      </c>
      <c r="D55" s="258">
        <v>2030</v>
      </c>
      <c r="E55" s="338">
        <v>70.099999999999994</v>
      </c>
      <c r="F55" s="338">
        <v>69.900000000000006</v>
      </c>
      <c r="G55" s="338">
        <v>0.3</v>
      </c>
      <c r="H55" s="258">
        <v>25205</v>
      </c>
      <c r="I55" s="258">
        <v>22661</v>
      </c>
      <c r="J55" s="338">
        <v>11.2</v>
      </c>
      <c r="K55" s="339">
        <v>12.4162561576355</v>
      </c>
      <c r="L55" s="258">
        <v>53334</v>
      </c>
      <c r="M55" s="258">
        <v>48514</v>
      </c>
      <c r="N55" s="338">
        <v>9.9</v>
      </c>
      <c r="O55" s="339">
        <v>26.272906403940901</v>
      </c>
    </row>
    <row r="56" spans="1:15" s="187" customFormat="1" ht="14.45" customHeight="1" x14ac:dyDescent="0.2">
      <c r="A56" s="539"/>
      <c r="B56" s="337" t="s">
        <v>4349</v>
      </c>
      <c r="C56" s="258">
        <v>21206</v>
      </c>
      <c r="D56" s="258">
        <v>14963</v>
      </c>
      <c r="E56" s="338">
        <v>70.599999999999994</v>
      </c>
      <c r="F56" s="338">
        <v>70.3</v>
      </c>
      <c r="G56" s="338">
        <v>0.3</v>
      </c>
      <c r="H56" s="258">
        <v>193899</v>
      </c>
      <c r="I56" s="258">
        <v>179866</v>
      </c>
      <c r="J56" s="338">
        <v>7.8</v>
      </c>
      <c r="K56" s="339">
        <v>12.9585644589989</v>
      </c>
      <c r="L56" s="258">
        <v>603722</v>
      </c>
      <c r="M56" s="258">
        <v>543610</v>
      </c>
      <c r="N56" s="338">
        <v>11.1</v>
      </c>
      <c r="O56" s="339">
        <v>40.347657555303101</v>
      </c>
    </row>
    <row r="57" spans="1:15" s="187" customFormat="1" ht="14.45" customHeight="1" x14ac:dyDescent="0.2">
      <c r="A57" s="539"/>
      <c r="B57" s="337" t="s">
        <v>1169</v>
      </c>
      <c r="C57" s="258">
        <v>4095</v>
      </c>
      <c r="D57" s="258">
        <v>2473</v>
      </c>
      <c r="E57" s="338">
        <v>60.4</v>
      </c>
      <c r="F57" s="338">
        <v>60.1</v>
      </c>
      <c r="G57" s="338">
        <v>0.5</v>
      </c>
      <c r="H57" s="258">
        <v>35234</v>
      </c>
      <c r="I57" s="258">
        <v>28803</v>
      </c>
      <c r="J57" s="338">
        <v>22.3</v>
      </c>
      <c r="K57" s="339">
        <v>14.2474727052163</v>
      </c>
      <c r="L57" s="258">
        <v>105501</v>
      </c>
      <c r="M57" s="258">
        <v>89192</v>
      </c>
      <c r="N57" s="338">
        <v>18.3</v>
      </c>
      <c r="O57" s="339">
        <v>42.661140315406399</v>
      </c>
    </row>
    <row r="58" spans="1:15" s="187" customFormat="1" ht="14.45" customHeight="1" x14ac:dyDescent="0.2">
      <c r="A58" s="539"/>
      <c r="B58" s="337" t="s">
        <v>4363</v>
      </c>
      <c r="C58" s="258">
        <v>10110</v>
      </c>
      <c r="D58" s="258">
        <v>6913</v>
      </c>
      <c r="E58" s="338">
        <v>68.400000000000006</v>
      </c>
      <c r="F58" s="338">
        <v>68.2</v>
      </c>
      <c r="G58" s="338">
        <v>0.3</v>
      </c>
      <c r="H58" s="258">
        <v>101328</v>
      </c>
      <c r="I58" s="258">
        <v>92449</v>
      </c>
      <c r="J58" s="338">
        <v>9.6</v>
      </c>
      <c r="K58" s="339">
        <v>14.657601620136001</v>
      </c>
      <c r="L58" s="258">
        <v>271332</v>
      </c>
      <c r="M58" s="258">
        <v>251667</v>
      </c>
      <c r="N58" s="338">
        <v>7.8</v>
      </c>
      <c r="O58" s="339">
        <v>39.249529871257103</v>
      </c>
    </row>
    <row r="59" spans="1:15" s="187" customFormat="1" ht="14.45" customHeight="1" x14ac:dyDescent="0.2">
      <c r="A59" s="539"/>
      <c r="B59" s="337" t="s">
        <v>199</v>
      </c>
      <c r="C59" s="258">
        <v>3868</v>
      </c>
      <c r="D59" s="258">
        <v>2684</v>
      </c>
      <c r="E59" s="338">
        <v>69.400000000000006</v>
      </c>
      <c r="F59" s="338">
        <v>69</v>
      </c>
      <c r="G59" s="338">
        <v>0.6</v>
      </c>
      <c r="H59" s="258">
        <v>36005</v>
      </c>
      <c r="I59" s="258">
        <v>29781</v>
      </c>
      <c r="J59" s="338">
        <v>20.9</v>
      </c>
      <c r="K59" s="339">
        <v>13.414679582712401</v>
      </c>
      <c r="L59" s="258">
        <v>61584</v>
      </c>
      <c r="M59" s="258">
        <v>61145</v>
      </c>
      <c r="N59" s="338">
        <v>0.7</v>
      </c>
      <c r="O59" s="339">
        <v>22.9448584202683</v>
      </c>
    </row>
    <row r="60" spans="1:15" s="187" customFormat="1" ht="14.45" customHeight="1" x14ac:dyDescent="0.2">
      <c r="A60" s="539" t="s">
        <v>14925</v>
      </c>
      <c r="B60" s="337" t="s">
        <v>6307</v>
      </c>
      <c r="C60" s="258">
        <v>7270</v>
      </c>
      <c r="D60" s="258">
        <v>3743</v>
      </c>
      <c r="E60" s="338">
        <v>51.5</v>
      </c>
      <c r="F60" s="338">
        <v>51.3</v>
      </c>
      <c r="G60" s="338">
        <v>0.3</v>
      </c>
      <c r="H60" s="258">
        <v>16794</v>
      </c>
      <c r="I60" s="258">
        <v>17722</v>
      </c>
      <c r="J60" s="338">
        <v>-5.2</v>
      </c>
      <c r="K60" s="339">
        <v>4.4867753139193196</v>
      </c>
      <c r="L60" s="258">
        <v>104749</v>
      </c>
      <c r="M60" s="258">
        <v>92201</v>
      </c>
      <c r="N60" s="338">
        <v>13.6</v>
      </c>
      <c r="O60" s="339">
        <v>27.985305904354799</v>
      </c>
    </row>
    <row r="61" spans="1:15" s="187" customFormat="1" ht="14.45" customHeight="1" x14ac:dyDescent="0.2">
      <c r="A61" s="539"/>
      <c r="B61" s="337" t="s">
        <v>15467</v>
      </c>
      <c r="C61" s="258">
        <v>11754</v>
      </c>
      <c r="D61" s="258">
        <v>6517</v>
      </c>
      <c r="E61" s="338">
        <v>55.4</v>
      </c>
      <c r="F61" s="338">
        <v>55.2</v>
      </c>
      <c r="G61" s="338">
        <v>0.4</v>
      </c>
      <c r="H61" s="258">
        <v>79233</v>
      </c>
      <c r="I61" s="258">
        <v>70670</v>
      </c>
      <c r="J61" s="338">
        <v>12.1</v>
      </c>
      <c r="K61" s="339">
        <v>12.157894736842101</v>
      </c>
      <c r="L61" s="258">
        <v>190479</v>
      </c>
      <c r="M61" s="258">
        <v>164164</v>
      </c>
      <c r="N61" s="338">
        <v>16</v>
      </c>
      <c r="O61" s="339">
        <v>29.2280190271597</v>
      </c>
    </row>
    <row r="62" spans="1:15" s="187" customFormat="1" ht="14.45" customHeight="1" x14ac:dyDescent="0.2">
      <c r="A62" s="539"/>
      <c r="B62" s="337" t="s">
        <v>5282</v>
      </c>
      <c r="C62" s="258">
        <v>27681</v>
      </c>
      <c r="D62" s="258">
        <v>12161</v>
      </c>
      <c r="E62" s="338">
        <v>43.9</v>
      </c>
      <c r="F62" s="338">
        <v>43.9</v>
      </c>
      <c r="G62" s="338">
        <v>0</v>
      </c>
      <c r="H62" s="258">
        <v>156790</v>
      </c>
      <c r="I62" s="258">
        <v>141051</v>
      </c>
      <c r="J62" s="338">
        <v>11.2</v>
      </c>
      <c r="K62" s="339">
        <v>12.8928542060686</v>
      </c>
      <c r="L62" s="258">
        <v>257176</v>
      </c>
      <c r="M62" s="258">
        <v>224810</v>
      </c>
      <c r="N62" s="338">
        <v>14.4</v>
      </c>
      <c r="O62" s="339">
        <v>21.1476029931749</v>
      </c>
    </row>
    <row r="63" spans="1:15" s="187" customFormat="1" ht="14.45" customHeight="1" x14ac:dyDescent="0.2">
      <c r="A63" s="539"/>
      <c r="B63" s="337" t="s">
        <v>1410</v>
      </c>
      <c r="C63" s="258">
        <v>7572</v>
      </c>
      <c r="D63" s="258">
        <v>4457</v>
      </c>
      <c r="E63" s="338">
        <v>58.9</v>
      </c>
      <c r="F63" s="338">
        <v>58.7</v>
      </c>
      <c r="G63" s="338">
        <v>0.3</v>
      </c>
      <c r="H63" s="258">
        <v>42316</v>
      </c>
      <c r="I63" s="258">
        <v>38012</v>
      </c>
      <c r="J63" s="338">
        <v>11.3</v>
      </c>
      <c r="K63" s="339">
        <v>9.4942786627776492</v>
      </c>
      <c r="L63" s="258">
        <v>140199</v>
      </c>
      <c r="M63" s="258">
        <v>125934</v>
      </c>
      <c r="N63" s="338">
        <v>11.3</v>
      </c>
      <c r="O63" s="339">
        <v>31.455912048463102</v>
      </c>
    </row>
    <row r="64" spans="1:15" s="187" customFormat="1" ht="14.45" customHeight="1" x14ac:dyDescent="0.2">
      <c r="A64" s="539"/>
      <c r="B64" s="337" t="s">
        <v>5871</v>
      </c>
      <c r="C64" s="258">
        <v>6765</v>
      </c>
      <c r="D64" s="258">
        <v>3585</v>
      </c>
      <c r="E64" s="338">
        <v>53</v>
      </c>
      <c r="F64" s="338">
        <v>53</v>
      </c>
      <c r="G64" s="338">
        <v>0</v>
      </c>
      <c r="H64" s="258">
        <v>58910</v>
      </c>
      <c r="I64" s="258">
        <v>50582</v>
      </c>
      <c r="J64" s="338">
        <v>16.5</v>
      </c>
      <c r="K64" s="339">
        <v>16.432357043235701</v>
      </c>
      <c r="L64" s="258">
        <v>106649</v>
      </c>
      <c r="M64" s="258">
        <v>92502</v>
      </c>
      <c r="N64" s="338">
        <v>15.3</v>
      </c>
      <c r="O64" s="339">
        <v>29.7486750348675</v>
      </c>
    </row>
    <row r="65" spans="1:15" s="187" customFormat="1" ht="14.45" customHeight="1" x14ac:dyDescent="0.2">
      <c r="A65" s="539"/>
      <c r="B65" s="337" t="s">
        <v>5285</v>
      </c>
      <c r="C65" s="258">
        <v>8663</v>
      </c>
      <c r="D65" s="258">
        <v>4884</v>
      </c>
      <c r="E65" s="338">
        <v>56.4</v>
      </c>
      <c r="F65" s="338">
        <v>56.4</v>
      </c>
      <c r="G65" s="338">
        <v>0</v>
      </c>
      <c r="H65" s="258">
        <v>30670</v>
      </c>
      <c r="I65" s="258">
        <v>29750</v>
      </c>
      <c r="J65" s="338">
        <v>3.1</v>
      </c>
      <c r="K65" s="339">
        <v>6.2796887796887804</v>
      </c>
      <c r="L65" s="258">
        <v>134997</v>
      </c>
      <c r="M65" s="258">
        <v>118550</v>
      </c>
      <c r="N65" s="338">
        <v>13.9</v>
      </c>
      <c r="O65" s="339">
        <v>27.640663390663399</v>
      </c>
    </row>
    <row r="66" spans="1:15" s="187" customFormat="1" ht="14.45" customHeight="1" x14ac:dyDescent="0.2">
      <c r="A66" s="539"/>
      <c r="B66" s="337" t="s">
        <v>2334</v>
      </c>
      <c r="C66" s="258">
        <v>6817</v>
      </c>
      <c r="D66" s="258">
        <v>4165</v>
      </c>
      <c r="E66" s="338">
        <v>61.1</v>
      </c>
      <c r="F66" s="338">
        <v>60.8</v>
      </c>
      <c r="G66" s="338">
        <v>0.4</v>
      </c>
      <c r="H66" s="258">
        <v>30708</v>
      </c>
      <c r="I66" s="258">
        <v>26373</v>
      </c>
      <c r="J66" s="338">
        <v>16.399999999999999</v>
      </c>
      <c r="K66" s="339">
        <v>7.3728691476590598</v>
      </c>
      <c r="L66" s="258">
        <v>113056</v>
      </c>
      <c r="M66" s="258">
        <v>101539</v>
      </c>
      <c r="N66" s="338">
        <v>11.3</v>
      </c>
      <c r="O66" s="339">
        <v>27.1442977190876</v>
      </c>
    </row>
    <row r="67" spans="1:15" s="187" customFormat="1" ht="14.45" customHeight="1" x14ac:dyDescent="0.2">
      <c r="A67" s="539"/>
      <c r="B67" s="337" t="s">
        <v>5810</v>
      </c>
      <c r="C67" s="258">
        <v>9357</v>
      </c>
      <c r="D67" s="258">
        <v>4847</v>
      </c>
      <c r="E67" s="338">
        <v>51.8</v>
      </c>
      <c r="F67" s="338">
        <v>51.7</v>
      </c>
      <c r="G67" s="338">
        <v>0.1</v>
      </c>
      <c r="H67" s="258">
        <v>44145</v>
      </c>
      <c r="I67" s="258">
        <v>38059</v>
      </c>
      <c r="J67" s="338">
        <v>16</v>
      </c>
      <c r="K67" s="339">
        <v>9.1076954817412794</v>
      </c>
      <c r="L67" s="258">
        <v>181094</v>
      </c>
      <c r="M67" s="258">
        <v>158499</v>
      </c>
      <c r="N67" s="338">
        <v>14.3</v>
      </c>
      <c r="O67" s="339">
        <v>37.362079636888801</v>
      </c>
    </row>
    <row r="68" spans="1:15" s="187" customFormat="1" ht="14.45" customHeight="1" x14ac:dyDescent="0.2">
      <c r="A68" s="347" t="s">
        <v>487</v>
      </c>
      <c r="B68" s="337" t="s">
        <v>487</v>
      </c>
      <c r="C68" s="258">
        <v>8439</v>
      </c>
      <c r="D68" s="258">
        <v>5058</v>
      </c>
      <c r="E68" s="338">
        <v>59.9</v>
      </c>
      <c r="F68" s="338">
        <v>59.5</v>
      </c>
      <c r="G68" s="338">
        <v>0.7</v>
      </c>
      <c r="H68" s="258">
        <v>28899</v>
      </c>
      <c r="I68" s="258">
        <v>26217</v>
      </c>
      <c r="J68" s="338">
        <v>10.199999999999999</v>
      </c>
      <c r="K68" s="339">
        <v>5.7135231316726003</v>
      </c>
      <c r="L68" s="258">
        <v>135815</v>
      </c>
      <c r="M68" s="258">
        <v>180032</v>
      </c>
      <c r="N68" s="338">
        <v>-24.6</v>
      </c>
      <c r="O68" s="339">
        <v>26.851522340846198</v>
      </c>
    </row>
    <row r="69" spans="1:15" s="187" customFormat="1" ht="14.45" customHeight="1" x14ac:dyDescent="0.2">
      <c r="A69" s="347" t="s">
        <v>259</v>
      </c>
      <c r="B69" s="337" t="s">
        <v>259</v>
      </c>
      <c r="C69" s="258">
        <v>3433</v>
      </c>
      <c r="D69" s="258">
        <v>1897</v>
      </c>
      <c r="E69" s="338">
        <v>55.3</v>
      </c>
      <c r="F69" s="338">
        <v>55</v>
      </c>
      <c r="G69" s="338">
        <v>0.4</v>
      </c>
      <c r="H69" s="258">
        <v>6053</v>
      </c>
      <c r="I69" s="258">
        <v>7410</v>
      </c>
      <c r="J69" s="338">
        <v>-18.3</v>
      </c>
      <c r="K69" s="339">
        <v>3.1908276225619399</v>
      </c>
      <c r="L69" s="258">
        <v>21632</v>
      </c>
      <c r="M69" s="258">
        <v>22686</v>
      </c>
      <c r="N69" s="338">
        <v>-4.5999999999999996</v>
      </c>
      <c r="O69" s="339">
        <v>11.403268318397499</v>
      </c>
    </row>
    <row r="70" spans="1:15" s="187" customFormat="1" ht="14.45" customHeight="1" x14ac:dyDescent="0.2">
      <c r="A70" s="347" t="s">
        <v>260</v>
      </c>
      <c r="B70" s="337" t="s">
        <v>260</v>
      </c>
      <c r="C70" s="258">
        <v>333</v>
      </c>
      <c r="D70" s="258">
        <v>145</v>
      </c>
      <c r="E70" s="338">
        <v>43.5</v>
      </c>
      <c r="F70" s="338">
        <v>43.8</v>
      </c>
      <c r="G70" s="338">
        <v>-0.7</v>
      </c>
      <c r="H70" s="258">
        <v>560</v>
      </c>
      <c r="I70" s="258">
        <v>424</v>
      </c>
      <c r="J70" s="338">
        <v>32.1</v>
      </c>
      <c r="K70" s="339">
        <v>3.8620689655172402</v>
      </c>
      <c r="L70" s="258">
        <v>1212</v>
      </c>
      <c r="M70" s="258">
        <v>1305</v>
      </c>
      <c r="N70" s="338">
        <v>-7.1</v>
      </c>
      <c r="O70" s="339">
        <v>8.3586206896551705</v>
      </c>
    </row>
    <row r="71" spans="1:15" s="187" customFormat="1" ht="14.45" customHeight="1" x14ac:dyDescent="0.2">
      <c r="A71" s="539" t="s">
        <v>257</v>
      </c>
      <c r="B71" s="337" t="s">
        <v>1949</v>
      </c>
      <c r="C71" s="258">
        <v>5021</v>
      </c>
      <c r="D71" s="258">
        <v>3478</v>
      </c>
      <c r="E71" s="338">
        <v>69.3</v>
      </c>
      <c r="F71" s="338">
        <v>68.8</v>
      </c>
      <c r="G71" s="338">
        <v>0.6</v>
      </c>
      <c r="H71" s="258">
        <v>97742</v>
      </c>
      <c r="I71" s="258">
        <v>86404</v>
      </c>
      <c r="J71" s="338">
        <v>13.1</v>
      </c>
      <c r="K71" s="339">
        <v>28.102932719954001</v>
      </c>
      <c r="L71" s="258">
        <v>138669</v>
      </c>
      <c r="M71" s="258">
        <v>121930</v>
      </c>
      <c r="N71" s="338">
        <v>13.7</v>
      </c>
      <c r="O71" s="339">
        <v>39.870327774583103</v>
      </c>
    </row>
    <row r="72" spans="1:15" s="187" customFormat="1" ht="14.45" customHeight="1" x14ac:dyDescent="0.2">
      <c r="A72" s="539"/>
      <c r="B72" s="337" t="s">
        <v>2306</v>
      </c>
      <c r="C72" s="258">
        <v>2718</v>
      </c>
      <c r="D72" s="258">
        <v>1779</v>
      </c>
      <c r="E72" s="338">
        <v>65.5</v>
      </c>
      <c r="F72" s="338">
        <v>65.2</v>
      </c>
      <c r="G72" s="338">
        <v>0.4</v>
      </c>
      <c r="H72" s="258">
        <v>6608</v>
      </c>
      <c r="I72" s="258">
        <v>5291</v>
      </c>
      <c r="J72" s="338">
        <v>24.9</v>
      </c>
      <c r="K72" s="339">
        <v>3.7144463181562699</v>
      </c>
      <c r="L72" s="258">
        <v>93880</v>
      </c>
      <c r="M72" s="258">
        <v>83518</v>
      </c>
      <c r="N72" s="338">
        <v>12.4</v>
      </c>
      <c r="O72" s="339">
        <v>52.771219786396898</v>
      </c>
    </row>
    <row r="73" spans="1:15" s="187" customFormat="1" ht="14.45" customHeight="1" x14ac:dyDescent="0.2">
      <c r="A73" s="539"/>
      <c r="B73" s="337" t="s">
        <v>3353</v>
      </c>
      <c r="C73" s="258">
        <v>3101</v>
      </c>
      <c r="D73" s="258">
        <v>2078</v>
      </c>
      <c r="E73" s="338">
        <v>67</v>
      </c>
      <c r="F73" s="338">
        <v>66.599999999999994</v>
      </c>
      <c r="G73" s="338">
        <v>0.6</v>
      </c>
      <c r="H73" s="258">
        <v>24282</v>
      </c>
      <c r="I73" s="258">
        <v>21555</v>
      </c>
      <c r="J73" s="338">
        <v>12.7</v>
      </c>
      <c r="K73" s="339">
        <v>11.685274302213699</v>
      </c>
      <c r="L73" s="258">
        <v>71482</v>
      </c>
      <c r="M73" s="258">
        <v>63314</v>
      </c>
      <c r="N73" s="338">
        <v>12.9</v>
      </c>
      <c r="O73" s="339">
        <v>34.399422521655403</v>
      </c>
    </row>
    <row r="74" spans="1:15" s="187" customFormat="1" ht="14.45" customHeight="1" x14ac:dyDescent="0.2">
      <c r="A74" s="539"/>
      <c r="B74" s="337" t="s">
        <v>2328</v>
      </c>
      <c r="C74" s="258">
        <v>1494</v>
      </c>
      <c r="D74" s="258">
        <v>816</v>
      </c>
      <c r="E74" s="338">
        <v>54.6</v>
      </c>
      <c r="F74" s="338">
        <v>54.1</v>
      </c>
      <c r="G74" s="338">
        <v>0.9</v>
      </c>
      <c r="H74" s="258">
        <v>8369</v>
      </c>
      <c r="I74" s="258">
        <v>7718</v>
      </c>
      <c r="J74" s="338">
        <v>8.4</v>
      </c>
      <c r="K74" s="339">
        <v>10.256127450980401</v>
      </c>
      <c r="L74" s="258">
        <v>26639</v>
      </c>
      <c r="M74" s="258">
        <v>23988</v>
      </c>
      <c r="N74" s="338">
        <v>11.1</v>
      </c>
      <c r="O74" s="339">
        <v>32.6458333333333</v>
      </c>
    </row>
    <row r="75" spans="1:15" s="187" customFormat="1" ht="14.45" customHeight="1" x14ac:dyDescent="0.2">
      <c r="A75" s="539"/>
      <c r="B75" s="337" t="s">
        <v>4553</v>
      </c>
      <c r="C75" s="258">
        <v>8094</v>
      </c>
      <c r="D75" s="258">
        <v>6009</v>
      </c>
      <c r="E75" s="338">
        <v>74.2</v>
      </c>
      <c r="F75" s="338">
        <v>74</v>
      </c>
      <c r="G75" s="338">
        <v>0.4</v>
      </c>
      <c r="H75" s="258">
        <v>126319</v>
      </c>
      <c r="I75" s="258">
        <v>131027</v>
      </c>
      <c r="J75" s="338">
        <v>-3.6</v>
      </c>
      <c r="K75" s="339">
        <v>21.021634215343699</v>
      </c>
      <c r="L75" s="258">
        <v>259105</v>
      </c>
      <c r="M75" s="258">
        <v>239663</v>
      </c>
      <c r="N75" s="338">
        <v>8.1</v>
      </c>
      <c r="O75" s="339">
        <v>43.119487435513399</v>
      </c>
    </row>
    <row r="76" spans="1:15" s="187" customFormat="1" ht="14.45" customHeight="1" x14ac:dyDescent="0.2">
      <c r="A76" s="539" t="s">
        <v>251</v>
      </c>
      <c r="B76" s="337" t="s">
        <v>1992</v>
      </c>
      <c r="C76" s="258">
        <v>2051</v>
      </c>
      <c r="D76" s="258">
        <v>1232</v>
      </c>
      <c r="E76" s="338">
        <v>60.1</v>
      </c>
      <c r="F76" s="338">
        <v>60.1</v>
      </c>
      <c r="G76" s="338">
        <v>0</v>
      </c>
      <c r="H76" s="258">
        <v>13858</v>
      </c>
      <c r="I76" s="258">
        <v>11979</v>
      </c>
      <c r="J76" s="338">
        <v>15.7</v>
      </c>
      <c r="K76" s="339">
        <v>11.2483766233766</v>
      </c>
      <c r="L76" s="258">
        <v>85860</v>
      </c>
      <c r="M76" s="258">
        <v>74618</v>
      </c>
      <c r="N76" s="338">
        <v>15.1</v>
      </c>
      <c r="O76" s="339">
        <v>69.691558441558399</v>
      </c>
    </row>
    <row r="77" spans="1:15" s="187" customFormat="1" ht="14.45" customHeight="1" x14ac:dyDescent="0.2">
      <c r="A77" s="539"/>
      <c r="B77" s="337" t="s">
        <v>2007</v>
      </c>
      <c r="C77" s="258">
        <v>5645</v>
      </c>
      <c r="D77" s="258">
        <v>3550</v>
      </c>
      <c r="E77" s="338">
        <v>62.9</v>
      </c>
      <c r="F77" s="338">
        <v>62.4</v>
      </c>
      <c r="G77" s="338">
        <v>0.7</v>
      </c>
      <c r="H77" s="258">
        <v>54389</v>
      </c>
      <c r="I77" s="258">
        <v>45072</v>
      </c>
      <c r="J77" s="338">
        <v>20.7</v>
      </c>
      <c r="K77" s="339">
        <v>15.3208450704225</v>
      </c>
      <c r="L77" s="258">
        <v>208483</v>
      </c>
      <c r="M77" s="258">
        <v>190509</v>
      </c>
      <c r="N77" s="338">
        <v>9.4</v>
      </c>
      <c r="O77" s="339">
        <v>58.727605633802803</v>
      </c>
    </row>
    <row r="78" spans="1:15" s="187" customFormat="1" ht="14.45" customHeight="1" x14ac:dyDescent="0.2">
      <c r="A78" s="539"/>
      <c r="B78" s="337" t="s">
        <v>7995</v>
      </c>
      <c r="C78" s="258">
        <v>1895</v>
      </c>
      <c r="D78" s="258">
        <v>1204</v>
      </c>
      <c r="E78" s="338">
        <v>63.5</v>
      </c>
      <c r="F78" s="338">
        <v>63.1</v>
      </c>
      <c r="G78" s="338">
        <v>0.7</v>
      </c>
      <c r="H78" s="258">
        <v>18172</v>
      </c>
      <c r="I78" s="258">
        <v>16373</v>
      </c>
      <c r="J78" s="338">
        <v>11</v>
      </c>
      <c r="K78" s="339">
        <v>15.093023255814</v>
      </c>
      <c r="L78" s="258">
        <v>56214</v>
      </c>
      <c r="M78" s="258">
        <v>50325</v>
      </c>
      <c r="N78" s="338">
        <v>11.7</v>
      </c>
      <c r="O78" s="339">
        <v>46.689368770764098</v>
      </c>
    </row>
    <row r="79" spans="1:15" s="187" customFormat="1" ht="14.45" customHeight="1" x14ac:dyDescent="0.2">
      <c r="A79" s="539"/>
      <c r="B79" s="337" t="s">
        <v>6888</v>
      </c>
      <c r="C79" s="258">
        <v>780</v>
      </c>
      <c r="D79" s="258">
        <v>563</v>
      </c>
      <c r="E79" s="338">
        <v>72.2</v>
      </c>
      <c r="F79" s="338">
        <v>71.8</v>
      </c>
      <c r="G79" s="338">
        <v>0.5</v>
      </c>
      <c r="H79" s="258">
        <v>3422</v>
      </c>
      <c r="I79" s="258">
        <v>3165</v>
      </c>
      <c r="J79" s="338">
        <v>8.1</v>
      </c>
      <c r="K79" s="339">
        <v>6.0781527531083501</v>
      </c>
      <c r="L79" s="258">
        <v>23085</v>
      </c>
      <c r="M79" s="258">
        <v>20957</v>
      </c>
      <c r="N79" s="338">
        <v>10.199999999999999</v>
      </c>
      <c r="O79" s="339">
        <v>41.003552397868603</v>
      </c>
    </row>
    <row r="80" spans="1:15" s="187" customFormat="1" ht="14.45" customHeight="1" x14ac:dyDescent="0.2">
      <c r="A80" s="539"/>
      <c r="B80" s="337" t="s">
        <v>7996</v>
      </c>
      <c r="C80" s="258">
        <v>2058</v>
      </c>
      <c r="D80" s="258">
        <v>1465</v>
      </c>
      <c r="E80" s="338">
        <v>71.2</v>
      </c>
      <c r="F80" s="338">
        <v>71</v>
      </c>
      <c r="G80" s="338">
        <v>0.3</v>
      </c>
      <c r="H80" s="258">
        <v>7584</v>
      </c>
      <c r="I80" s="258">
        <v>7645</v>
      </c>
      <c r="J80" s="338">
        <v>-0.8</v>
      </c>
      <c r="K80" s="339">
        <v>5.1767918088737197</v>
      </c>
      <c r="L80" s="258">
        <v>104259</v>
      </c>
      <c r="M80" s="258">
        <v>89201</v>
      </c>
      <c r="N80" s="338">
        <v>16.899999999999999</v>
      </c>
      <c r="O80" s="339">
        <v>71.166552901023906</v>
      </c>
    </row>
    <row r="81" spans="1:15" s="187" customFormat="1" ht="14.45" customHeight="1" x14ac:dyDescent="0.2">
      <c r="A81" s="539"/>
      <c r="B81" s="337" t="s">
        <v>2163</v>
      </c>
      <c r="C81" s="258">
        <v>3013</v>
      </c>
      <c r="D81" s="258">
        <v>1784</v>
      </c>
      <c r="E81" s="338">
        <v>59.2</v>
      </c>
      <c r="F81" s="338">
        <v>58.7</v>
      </c>
      <c r="G81" s="338">
        <v>0.9</v>
      </c>
      <c r="H81" s="258">
        <v>27577</v>
      </c>
      <c r="I81" s="258">
        <v>20807</v>
      </c>
      <c r="J81" s="338">
        <v>32.5</v>
      </c>
      <c r="K81" s="339">
        <v>15.4579596412556</v>
      </c>
      <c r="L81" s="258">
        <v>105132</v>
      </c>
      <c r="M81" s="258">
        <v>88848</v>
      </c>
      <c r="N81" s="338">
        <v>18.3</v>
      </c>
      <c r="O81" s="339">
        <v>58.930493273542602</v>
      </c>
    </row>
    <row r="82" spans="1:15" s="187" customFormat="1" ht="14.45" customHeight="1" x14ac:dyDescent="0.2">
      <c r="A82" s="539"/>
      <c r="B82" s="337" t="s">
        <v>2189</v>
      </c>
      <c r="C82" s="258">
        <v>17988</v>
      </c>
      <c r="D82" s="258">
        <v>10406</v>
      </c>
      <c r="E82" s="338">
        <v>57.8</v>
      </c>
      <c r="F82" s="338">
        <v>57.7</v>
      </c>
      <c r="G82" s="338">
        <v>0.3</v>
      </c>
      <c r="H82" s="258">
        <v>141850</v>
      </c>
      <c r="I82" s="258">
        <v>121558</v>
      </c>
      <c r="J82" s="338">
        <v>16.7</v>
      </c>
      <c r="K82" s="339">
        <v>13.6315587161253</v>
      </c>
      <c r="L82" s="258">
        <v>596871</v>
      </c>
      <c r="M82" s="258">
        <v>530205</v>
      </c>
      <c r="N82" s="338">
        <v>12.6</v>
      </c>
      <c r="O82" s="339">
        <v>57.358350951374199</v>
      </c>
    </row>
    <row r="83" spans="1:15" s="187" customFormat="1" ht="14.45" customHeight="1" x14ac:dyDescent="0.2">
      <c r="A83" s="539"/>
      <c r="B83" s="337" t="s">
        <v>6893</v>
      </c>
      <c r="C83" s="258">
        <v>2989</v>
      </c>
      <c r="D83" s="258">
        <v>2070</v>
      </c>
      <c r="E83" s="338">
        <v>69.3</v>
      </c>
      <c r="F83" s="338">
        <v>69.099999999999994</v>
      </c>
      <c r="G83" s="338">
        <v>0.3</v>
      </c>
      <c r="H83" s="258">
        <v>22138</v>
      </c>
      <c r="I83" s="258">
        <v>20342</v>
      </c>
      <c r="J83" s="338">
        <v>8.8000000000000007</v>
      </c>
      <c r="K83" s="339">
        <v>10.694685990338201</v>
      </c>
      <c r="L83" s="258">
        <v>117766</v>
      </c>
      <c r="M83" s="258">
        <v>108534</v>
      </c>
      <c r="N83" s="338">
        <v>8.5</v>
      </c>
      <c r="O83" s="339">
        <v>56.891787439613502</v>
      </c>
    </row>
    <row r="84" spans="1:15" s="187" customFormat="1" ht="14.45" customHeight="1" x14ac:dyDescent="0.2">
      <c r="A84" s="539"/>
      <c r="B84" s="337" t="s">
        <v>2983</v>
      </c>
      <c r="C84" s="258">
        <v>4069</v>
      </c>
      <c r="D84" s="258">
        <v>2681</v>
      </c>
      <c r="E84" s="338">
        <v>65.900000000000006</v>
      </c>
      <c r="F84" s="338">
        <v>65.400000000000006</v>
      </c>
      <c r="G84" s="338">
        <v>0.7</v>
      </c>
      <c r="H84" s="258">
        <v>29813</v>
      </c>
      <c r="I84" s="258">
        <v>24889</v>
      </c>
      <c r="J84" s="338">
        <v>19.8</v>
      </c>
      <c r="K84" s="339">
        <v>11.120104438642301</v>
      </c>
      <c r="L84" s="258">
        <v>158325</v>
      </c>
      <c r="M84" s="258">
        <v>141491</v>
      </c>
      <c r="N84" s="338">
        <v>11.9</v>
      </c>
      <c r="O84" s="339">
        <v>59.054457292055197</v>
      </c>
    </row>
    <row r="85" spans="1:15" s="187" customFormat="1" ht="14.45" customHeight="1" x14ac:dyDescent="0.2">
      <c r="A85" s="539"/>
      <c r="B85" s="337" t="s">
        <v>2192</v>
      </c>
      <c r="C85" s="258">
        <v>2327</v>
      </c>
      <c r="D85" s="258">
        <v>1539</v>
      </c>
      <c r="E85" s="338">
        <v>66.099999999999994</v>
      </c>
      <c r="F85" s="338">
        <v>66.099999999999994</v>
      </c>
      <c r="G85" s="338">
        <v>0.1</v>
      </c>
      <c r="H85" s="258">
        <v>11383</v>
      </c>
      <c r="I85" s="258">
        <v>10691</v>
      </c>
      <c r="J85" s="338">
        <v>6.5</v>
      </c>
      <c r="K85" s="339">
        <v>7.3963612735542599</v>
      </c>
      <c r="L85" s="258">
        <v>81288</v>
      </c>
      <c r="M85" s="258">
        <v>70306</v>
      </c>
      <c r="N85" s="338">
        <v>15.6</v>
      </c>
      <c r="O85" s="339">
        <v>52.8187134502924</v>
      </c>
    </row>
    <row r="86" spans="1:15" s="187" customFormat="1" ht="14.45" customHeight="1" x14ac:dyDescent="0.2">
      <c r="A86" s="539"/>
      <c r="B86" s="337" t="s">
        <v>3574</v>
      </c>
      <c r="C86" s="258">
        <v>8411</v>
      </c>
      <c r="D86" s="258">
        <v>5516</v>
      </c>
      <c r="E86" s="338">
        <v>65.599999999999994</v>
      </c>
      <c r="F86" s="338">
        <v>65.5</v>
      </c>
      <c r="G86" s="338">
        <v>0.2</v>
      </c>
      <c r="H86" s="258">
        <v>92341</v>
      </c>
      <c r="I86" s="258">
        <v>84717</v>
      </c>
      <c r="J86" s="338">
        <v>9</v>
      </c>
      <c r="K86" s="339">
        <v>16.740572878897801</v>
      </c>
      <c r="L86" s="258">
        <v>264851</v>
      </c>
      <c r="M86" s="258">
        <v>236196</v>
      </c>
      <c r="N86" s="338">
        <v>12.1</v>
      </c>
      <c r="O86" s="339">
        <v>48.015047135605499</v>
      </c>
    </row>
    <row r="87" spans="1:15" s="187" customFormat="1" ht="14.45" customHeight="1" x14ac:dyDescent="0.2">
      <c r="A87" s="539"/>
      <c r="B87" s="337" t="s">
        <v>3432</v>
      </c>
      <c r="C87" s="258">
        <v>2682</v>
      </c>
      <c r="D87" s="258">
        <v>1709</v>
      </c>
      <c r="E87" s="338">
        <v>63.7</v>
      </c>
      <c r="F87" s="338">
        <v>63.6</v>
      </c>
      <c r="G87" s="338">
        <v>0.2</v>
      </c>
      <c r="H87" s="258">
        <v>14819</v>
      </c>
      <c r="I87" s="258">
        <v>12622</v>
      </c>
      <c r="J87" s="338">
        <v>17.399999999999999</v>
      </c>
      <c r="K87" s="339">
        <v>8.6711527208894097</v>
      </c>
      <c r="L87" s="258">
        <v>181622</v>
      </c>
      <c r="M87" s="258">
        <v>162145</v>
      </c>
      <c r="N87" s="338">
        <v>12</v>
      </c>
      <c r="O87" s="339">
        <v>106.273844353423</v>
      </c>
    </row>
    <row r="88" spans="1:15" s="187" customFormat="1" ht="14.45" customHeight="1" x14ac:dyDescent="0.2">
      <c r="A88" s="347" t="s">
        <v>15133</v>
      </c>
      <c r="B88" s="337" t="s">
        <v>15133</v>
      </c>
      <c r="C88" s="258">
        <v>368</v>
      </c>
      <c r="D88" s="258">
        <v>26</v>
      </c>
      <c r="E88" s="338">
        <v>7.1</v>
      </c>
      <c r="F88" s="338">
        <v>6.8</v>
      </c>
      <c r="G88" s="338">
        <v>4</v>
      </c>
      <c r="H88" s="258">
        <v>31</v>
      </c>
      <c r="I88" s="258">
        <v>83</v>
      </c>
      <c r="J88" s="338">
        <v>-62.7</v>
      </c>
      <c r="K88" s="339">
        <v>1.1923076923076901</v>
      </c>
      <c r="L88" s="258">
        <v>56</v>
      </c>
      <c r="M88" s="258">
        <v>76</v>
      </c>
      <c r="N88" s="338">
        <v>-26.3</v>
      </c>
      <c r="O88" s="339">
        <v>2.1538461538461502</v>
      </c>
    </row>
    <row r="89" spans="1:15" s="187" customFormat="1" ht="14.45" customHeight="1" x14ac:dyDescent="0.2">
      <c r="A89" s="539" t="s">
        <v>249</v>
      </c>
      <c r="B89" s="337" t="s">
        <v>7997</v>
      </c>
      <c r="C89" s="258">
        <v>1427</v>
      </c>
      <c r="D89" s="258">
        <v>737</v>
      </c>
      <c r="E89" s="338">
        <v>51.6</v>
      </c>
      <c r="F89" s="338">
        <v>51.5</v>
      </c>
      <c r="G89" s="338">
        <v>0.3</v>
      </c>
      <c r="H89" s="258">
        <v>3193</v>
      </c>
      <c r="I89" s="258">
        <v>3247</v>
      </c>
      <c r="J89" s="338">
        <v>-1.7</v>
      </c>
      <c r="K89" s="339">
        <v>4.3324287652645896</v>
      </c>
      <c r="L89" s="258">
        <v>57679</v>
      </c>
      <c r="M89" s="258">
        <v>52470</v>
      </c>
      <c r="N89" s="338">
        <v>9.9</v>
      </c>
      <c r="O89" s="339">
        <v>78.261872455902306</v>
      </c>
    </row>
    <row r="90" spans="1:15" s="187" customFormat="1" ht="14.45" customHeight="1" x14ac:dyDescent="0.2">
      <c r="A90" s="539"/>
      <c r="B90" s="337" t="s">
        <v>1412</v>
      </c>
      <c r="C90" s="258">
        <v>3495</v>
      </c>
      <c r="D90" s="258">
        <v>2073</v>
      </c>
      <c r="E90" s="338">
        <v>59.3</v>
      </c>
      <c r="F90" s="338">
        <v>59.2</v>
      </c>
      <c r="G90" s="338">
        <v>0.1</v>
      </c>
      <c r="H90" s="258">
        <v>14849</v>
      </c>
      <c r="I90" s="258">
        <v>9777</v>
      </c>
      <c r="J90" s="338">
        <v>51.9</v>
      </c>
      <c r="K90" s="339">
        <v>7.1630487216594299</v>
      </c>
      <c r="L90" s="258">
        <v>96791</v>
      </c>
      <c r="M90" s="258">
        <v>83821</v>
      </c>
      <c r="N90" s="338">
        <v>15.5</v>
      </c>
      <c r="O90" s="339">
        <v>46.691268692715902</v>
      </c>
    </row>
    <row r="91" spans="1:15" s="187" customFormat="1" ht="14.45" customHeight="1" x14ac:dyDescent="0.2">
      <c r="A91" s="539"/>
      <c r="B91" s="337" t="s">
        <v>1452</v>
      </c>
      <c r="C91" s="258">
        <v>2382</v>
      </c>
      <c r="D91" s="258">
        <v>1477</v>
      </c>
      <c r="E91" s="338">
        <v>62</v>
      </c>
      <c r="F91" s="338">
        <v>61.3</v>
      </c>
      <c r="G91" s="338">
        <v>1.2</v>
      </c>
      <c r="H91" s="258">
        <v>6761</v>
      </c>
      <c r="I91" s="258">
        <v>6866</v>
      </c>
      <c r="J91" s="338">
        <v>-1.5</v>
      </c>
      <c r="K91" s="339">
        <v>4.5775220040622902</v>
      </c>
      <c r="L91" s="258">
        <v>62843</v>
      </c>
      <c r="M91" s="258">
        <v>57491</v>
      </c>
      <c r="N91" s="338">
        <v>9.3000000000000007</v>
      </c>
      <c r="O91" s="339">
        <v>42.547731888964101</v>
      </c>
    </row>
    <row r="92" spans="1:15" s="187" customFormat="1" ht="14.45" customHeight="1" x14ac:dyDescent="0.2">
      <c r="A92" s="539"/>
      <c r="B92" s="337" t="s">
        <v>2518</v>
      </c>
      <c r="C92" s="258">
        <v>7241</v>
      </c>
      <c r="D92" s="258">
        <v>4857</v>
      </c>
      <c r="E92" s="338">
        <v>67.099999999999994</v>
      </c>
      <c r="F92" s="338">
        <v>66.7</v>
      </c>
      <c r="G92" s="338">
        <v>0.6</v>
      </c>
      <c r="H92" s="258">
        <v>55979</v>
      </c>
      <c r="I92" s="258">
        <v>46682</v>
      </c>
      <c r="J92" s="338">
        <v>19.899999999999999</v>
      </c>
      <c r="K92" s="339">
        <v>11.5254272184476</v>
      </c>
      <c r="L92" s="258">
        <v>116791</v>
      </c>
      <c r="M92" s="258">
        <v>107244</v>
      </c>
      <c r="N92" s="338">
        <v>8.9</v>
      </c>
      <c r="O92" s="339">
        <v>24.045913115091601</v>
      </c>
    </row>
    <row r="93" spans="1:15" s="187" customFormat="1" ht="14.45" customHeight="1" x14ac:dyDescent="0.2">
      <c r="A93" s="539"/>
      <c r="B93" s="337" t="s">
        <v>2638</v>
      </c>
      <c r="C93" s="258">
        <v>1524</v>
      </c>
      <c r="D93" s="258">
        <v>995</v>
      </c>
      <c r="E93" s="338">
        <v>65.3</v>
      </c>
      <c r="F93" s="338">
        <v>65</v>
      </c>
      <c r="G93" s="338">
        <v>0.5</v>
      </c>
      <c r="H93" s="258">
        <v>6108</v>
      </c>
      <c r="I93" s="258">
        <v>4939</v>
      </c>
      <c r="J93" s="338">
        <v>23.7</v>
      </c>
      <c r="K93" s="339">
        <v>6.1386934673366804</v>
      </c>
      <c r="L93" s="258">
        <v>58194</v>
      </c>
      <c r="M93" s="258">
        <v>52558</v>
      </c>
      <c r="N93" s="338">
        <v>10.7</v>
      </c>
      <c r="O93" s="339">
        <v>58.486432160804</v>
      </c>
    </row>
    <row r="94" spans="1:15" s="187" customFormat="1" ht="14.45" customHeight="1" x14ac:dyDescent="0.2">
      <c r="A94" s="539"/>
      <c r="B94" s="337" t="s">
        <v>1421</v>
      </c>
      <c r="C94" s="258">
        <v>16193</v>
      </c>
      <c r="D94" s="258">
        <v>9168</v>
      </c>
      <c r="E94" s="338">
        <v>56.6</v>
      </c>
      <c r="F94" s="338">
        <v>56.3</v>
      </c>
      <c r="G94" s="338">
        <v>0.5</v>
      </c>
      <c r="H94" s="258">
        <v>91971</v>
      </c>
      <c r="I94" s="258">
        <v>71264</v>
      </c>
      <c r="J94" s="338">
        <v>29.1</v>
      </c>
      <c r="K94" s="339">
        <v>10.031740837696301</v>
      </c>
      <c r="L94" s="258">
        <v>385597</v>
      </c>
      <c r="M94" s="258">
        <v>348831</v>
      </c>
      <c r="N94" s="338">
        <v>10.5</v>
      </c>
      <c r="O94" s="339">
        <v>42.059009598603801</v>
      </c>
    </row>
    <row r="95" spans="1:15" s="187" customFormat="1" ht="14.45" customHeight="1" x14ac:dyDescent="0.2">
      <c r="A95" s="539"/>
      <c r="B95" s="337" t="s">
        <v>2885</v>
      </c>
      <c r="C95" s="258">
        <v>2241</v>
      </c>
      <c r="D95" s="258">
        <v>1278</v>
      </c>
      <c r="E95" s="338">
        <v>57</v>
      </c>
      <c r="F95" s="338">
        <v>56.5</v>
      </c>
      <c r="G95" s="338">
        <v>0.9</v>
      </c>
      <c r="H95" s="258">
        <v>11499</v>
      </c>
      <c r="I95" s="258">
        <v>18184</v>
      </c>
      <c r="J95" s="338">
        <v>-36.799999999999997</v>
      </c>
      <c r="K95" s="339">
        <v>8.9976525821596205</v>
      </c>
      <c r="L95" s="258">
        <v>84731</v>
      </c>
      <c r="M95" s="258">
        <v>78640</v>
      </c>
      <c r="N95" s="338">
        <v>7.7</v>
      </c>
      <c r="O95" s="339">
        <v>66.299687010954599</v>
      </c>
    </row>
    <row r="96" spans="1:15" s="187" customFormat="1" ht="14.45" customHeight="1" x14ac:dyDescent="0.2">
      <c r="A96" s="539"/>
      <c r="B96" s="337" t="s">
        <v>1446</v>
      </c>
      <c r="C96" s="258">
        <v>14831</v>
      </c>
      <c r="D96" s="258">
        <v>8970</v>
      </c>
      <c r="E96" s="338">
        <v>60.5</v>
      </c>
      <c r="F96" s="338">
        <v>60.3</v>
      </c>
      <c r="G96" s="338">
        <v>0.3</v>
      </c>
      <c r="H96" s="258">
        <v>112422</v>
      </c>
      <c r="I96" s="258">
        <v>107576</v>
      </c>
      <c r="J96" s="338">
        <v>4.5</v>
      </c>
      <c r="K96" s="339">
        <v>12.533110367893</v>
      </c>
      <c r="L96" s="258">
        <v>290997</v>
      </c>
      <c r="M96" s="258">
        <v>257570</v>
      </c>
      <c r="N96" s="338">
        <v>13</v>
      </c>
      <c r="O96" s="339">
        <v>32.441137123745797</v>
      </c>
    </row>
    <row r="97" spans="1:15" s="187" customFormat="1" ht="14.45" customHeight="1" x14ac:dyDescent="0.2">
      <c r="A97" s="539"/>
      <c r="B97" s="337" t="s">
        <v>1987</v>
      </c>
      <c r="C97" s="258">
        <v>1460</v>
      </c>
      <c r="D97" s="258">
        <v>908</v>
      </c>
      <c r="E97" s="338">
        <v>62.2</v>
      </c>
      <c r="F97" s="338">
        <v>61.2</v>
      </c>
      <c r="G97" s="338">
        <v>1.6</v>
      </c>
      <c r="H97" s="258">
        <v>4430</v>
      </c>
      <c r="I97" s="258">
        <v>3948</v>
      </c>
      <c r="J97" s="338">
        <v>12.2</v>
      </c>
      <c r="K97" s="339">
        <v>4.8788546255506597</v>
      </c>
      <c r="L97" s="258">
        <v>42421</v>
      </c>
      <c r="M97" s="258">
        <v>37934</v>
      </c>
      <c r="N97" s="338">
        <v>11.8</v>
      </c>
      <c r="O97" s="339">
        <v>46.719162995594701</v>
      </c>
    </row>
    <row r="98" spans="1:15" s="187" customFormat="1" ht="14.45" customHeight="1" x14ac:dyDescent="0.2">
      <c r="A98" s="539"/>
      <c r="B98" s="337" t="s">
        <v>7998</v>
      </c>
      <c r="C98" s="258">
        <v>577</v>
      </c>
      <c r="D98" s="258">
        <v>319</v>
      </c>
      <c r="E98" s="338">
        <v>55.3</v>
      </c>
      <c r="F98" s="338">
        <v>55.3</v>
      </c>
      <c r="G98" s="338">
        <v>0</v>
      </c>
      <c r="H98" s="258">
        <v>3565</v>
      </c>
      <c r="I98" s="258">
        <v>3342</v>
      </c>
      <c r="J98" s="338">
        <v>6.7</v>
      </c>
      <c r="K98" s="339">
        <v>11.1755485893417</v>
      </c>
      <c r="L98" s="258">
        <v>13597</v>
      </c>
      <c r="M98" s="258">
        <v>11825</v>
      </c>
      <c r="N98" s="338">
        <v>15</v>
      </c>
      <c r="O98" s="339">
        <v>42.623824451410698</v>
      </c>
    </row>
    <row r="99" spans="1:15" s="187" customFormat="1" ht="14.45" customHeight="1" x14ac:dyDescent="0.2">
      <c r="A99" s="539"/>
      <c r="B99" s="337" t="s">
        <v>4926</v>
      </c>
      <c r="C99" s="258">
        <v>5611</v>
      </c>
      <c r="D99" s="258">
        <v>3630</v>
      </c>
      <c r="E99" s="338">
        <v>64.7</v>
      </c>
      <c r="F99" s="338">
        <v>64.7</v>
      </c>
      <c r="G99" s="338">
        <v>0</v>
      </c>
      <c r="H99" s="258">
        <v>21981</v>
      </c>
      <c r="I99" s="258">
        <v>24442</v>
      </c>
      <c r="J99" s="338">
        <v>-10.1</v>
      </c>
      <c r="K99" s="339">
        <v>6.0553719008264499</v>
      </c>
      <c r="L99" s="258">
        <v>78258</v>
      </c>
      <c r="M99" s="258">
        <v>70368</v>
      </c>
      <c r="N99" s="338">
        <v>11.2</v>
      </c>
      <c r="O99" s="339">
        <v>21.5586776859504</v>
      </c>
    </row>
    <row r="100" spans="1:15" s="187" customFormat="1" ht="14.45" customHeight="1" x14ac:dyDescent="0.2">
      <c r="A100" s="539"/>
      <c r="B100" s="337" t="s">
        <v>2713</v>
      </c>
      <c r="C100" s="258">
        <v>3615</v>
      </c>
      <c r="D100" s="258">
        <v>2073</v>
      </c>
      <c r="E100" s="338">
        <v>57.3</v>
      </c>
      <c r="F100" s="338">
        <v>56.8</v>
      </c>
      <c r="G100" s="338">
        <v>0.9</v>
      </c>
      <c r="H100" s="258">
        <v>14742</v>
      </c>
      <c r="I100" s="258">
        <v>13607</v>
      </c>
      <c r="J100" s="338">
        <v>8.3000000000000007</v>
      </c>
      <c r="K100" s="339">
        <v>7.1114327062228702</v>
      </c>
      <c r="L100" s="258">
        <v>107264</v>
      </c>
      <c r="M100" s="258">
        <v>93178</v>
      </c>
      <c r="N100" s="338">
        <v>15.1</v>
      </c>
      <c r="O100" s="339">
        <v>51.743367100820102</v>
      </c>
    </row>
    <row r="101" spans="1:15" s="187" customFormat="1" ht="14.45" customHeight="1" x14ac:dyDescent="0.2">
      <c r="A101" s="539"/>
      <c r="B101" s="337" t="s">
        <v>2663</v>
      </c>
      <c r="C101" s="258">
        <v>2288</v>
      </c>
      <c r="D101" s="258">
        <v>1318</v>
      </c>
      <c r="E101" s="338">
        <v>57.6</v>
      </c>
      <c r="F101" s="338">
        <v>56.9</v>
      </c>
      <c r="G101" s="338">
        <v>1.2</v>
      </c>
      <c r="H101" s="258">
        <v>8453</v>
      </c>
      <c r="I101" s="258">
        <v>9225</v>
      </c>
      <c r="J101" s="338">
        <v>-8.4</v>
      </c>
      <c r="K101" s="339">
        <v>6.4135053110773903</v>
      </c>
      <c r="L101" s="258">
        <v>72829</v>
      </c>
      <c r="M101" s="258">
        <v>68759</v>
      </c>
      <c r="N101" s="338">
        <v>5.9</v>
      </c>
      <c r="O101" s="339">
        <v>55.257207890743601</v>
      </c>
    </row>
    <row r="102" spans="1:15" s="187" customFormat="1" ht="14.45" customHeight="1" x14ac:dyDescent="0.2">
      <c r="A102" s="539" t="s">
        <v>250</v>
      </c>
      <c r="B102" s="337" t="s">
        <v>3667</v>
      </c>
      <c r="C102" s="258">
        <v>11958</v>
      </c>
      <c r="D102" s="258">
        <v>7943</v>
      </c>
      <c r="E102" s="338">
        <v>66.400000000000006</v>
      </c>
      <c r="F102" s="338">
        <v>66.2</v>
      </c>
      <c r="G102" s="338">
        <v>0.4</v>
      </c>
      <c r="H102" s="258">
        <v>110297</v>
      </c>
      <c r="I102" s="258">
        <v>104778</v>
      </c>
      <c r="J102" s="338">
        <v>5.3</v>
      </c>
      <c r="K102" s="339">
        <v>13.8860632003022</v>
      </c>
      <c r="L102" s="258">
        <v>413678</v>
      </c>
      <c r="M102" s="258">
        <v>389624</v>
      </c>
      <c r="N102" s="338">
        <v>6.2</v>
      </c>
      <c r="O102" s="339">
        <v>52.080825884426503</v>
      </c>
    </row>
    <row r="103" spans="1:15" s="187" customFormat="1" ht="14.45" customHeight="1" x14ac:dyDescent="0.2">
      <c r="A103" s="539"/>
      <c r="B103" s="337" t="s">
        <v>3722</v>
      </c>
      <c r="C103" s="258">
        <v>5838</v>
      </c>
      <c r="D103" s="258">
        <v>4032</v>
      </c>
      <c r="E103" s="338">
        <v>69.099999999999994</v>
      </c>
      <c r="F103" s="338">
        <v>68.900000000000006</v>
      </c>
      <c r="G103" s="338">
        <v>0.3</v>
      </c>
      <c r="H103" s="258">
        <v>71689</v>
      </c>
      <c r="I103" s="258">
        <v>67319</v>
      </c>
      <c r="J103" s="338">
        <v>6.5</v>
      </c>
      <c r="K103" s="339">
        <v>17.7800099206349</v>
      </c>
      <c r="L103" s="258">
        <v>222224</v>
      </c>
      <c r="M103" s="258">
        <v>197210</v>
      </c>
      <c r="N103" s="338">
        <v>12.7</v>
      </c>
      <c r="O103" s="339">
        <v>55.115079365079403</v>
      </c>
    </row>
    <row r="104" spans="1:15" s="187" customFormat="1" ht="14.45" customHeight="1" x14ac:dyDescent="0.2">
      <c r="A104" s="539"/>
      <c r="B104" s="337" t="s">
        <v>4043</v>
      </c>
      <c r="C104" s="258">
        <v>1518</v>
      </c>
      <c r="D104" s="258">
        <v>1133</v>
      </c>
      <c r="E104" s="338">
        <v>74.599999999999994</v>
      </c>
      <c r="F104" s="338">
        <v>74.400000000000006</v>
      </c>
      <c r="G104" s="338">
        <v>0.4</v>
      </c>
      <c r="H104" s="258">
        <v>20305</v>
      </c>
      <c r="I104" s="258">
        <v>17959</v>
      </c>
      <c r="J104" s="338">
        <v>13.1</v>
      </c>
      <c r="K104" s="339">
        <v>17.921447484554299</v>
      </c>
      <c r="L104" s="258">
        <v>61001</v>
      </c>
      <c r="M104" s="258">
        <v>58543</v>
      </c>
      <c r="N104" s="338">
        <v>4.2</v>
      </c>
      <c r="O104" s="339">
        <v>53.840247131509301</v>
      </c>
    </row>
    <row r="105" spans="1:15" s="187" customFormat="1" ht="14.45" customHeight="1" x14ac:dyDescent="0.2">
      <c r="A105" s="539"/>
      <c r="B105" s="337" t="s">
        <v>2344</v>
      </c>
      <c r="C105" s="258">
        <v>2952</v>
      </c>
      <c r="D105" s="258">
        <v>2076</v>
      </c>
      <c r="E105" s="338">
        <v>70.3</v>
      </c>
      <c r="F105" s="338">
        <v>69.5</v>
      </c>
      <c r="G105" s="338">
        <v>1.2</v>
      </c>
      <c r="H105" s="258">
        <v>27572</v>
      </c>
      <c r="I105" s="258">
        <v>23217</v>
      </c>
      <c r="J105" s="338">
        <v>18.8</v>
      </c>
      <c r="K105" s="339">
        <v>13.281310211946099</v>
      </c>
      <c r="L105" s="258">
        <v>109722</v>
      </c>
      <c r="M105" s="258">
        <v>102082</v>
      </c>
      <c r="N105" s="338">
        <v>7.5</v>
      </c>
      <c r="O105" s="339">
        <v>52.852601156069397</v>
      </c>
    </row>
    <row r="106" spans="1:15" s="187" customFormat="1" ht="14.45" customHeight="1" x14ac:dyDescent="0.2">
      <c r="A106" s="539"/>
      <c r="B106" s="337" t="s">
        <v>3695</v>
      </c>
      <c r="C106" s="258">
        <v>4374</v>
      </c>
      <c r="D106" s="258">
        <v>3197</v>
      </c>
      <c r="E106" s="338">
        <v>73.099999999999994</v>
      </c>
      <c r="F106" s="338">
        <v>72.900000000000006</v>
      </c>
      <c r="G106" s="338">
        <v>0.3</v>
      </c>
      <c r="H106" s="258">
        <v>68243</v>
      </c>
      <c r="I106" s="258">
        <v>60474</v>
      </c>
      <c r="J106" s="338">
        <v>12.8</v>
      </c>
      <c r="K106" s="339">
        <v>21.345949327494498</v>
      </c>
      <c r="L106" s="258">
        <v>201022</v>
      </c>
      <c r="M106" s="258">
        <v>183410</v>
      </c>
      <c r="N106" s="338">
        <v>9.6</v>
      </c>
      <c r="O106" s="339">
        <v>62.878323428214003</v>
      </c>
    </row>
    <row r="107" spans="1:15" s="187" customFormat="1" ht="14.45" customHeight="1" x14ac:dyDescent="0.2">
      <c r="A107" s="347" t="s">
        <v>15134</v>
      </c>
      <c r="B107" s="337" t="s">
        <v>15134</v>
      </c>
      <c r="C107" s="258">
        <v>454</v>
      </c>
      <c r="D107" s="258">
        <v>86</v>
      </c>
      <c r="E107" s="338">
        <v>18.899999999999999</v>
      </c>
      <c r="F107" s="338">
        <v>19.399999999999999</v>
      </c>
      <c r="G107" s="338">
        <v>-2.2999999999999998</v>
      </c>
      <c r="H107" s="258">
        <v>4</v>
      </c>
      <c r="I107" s="258">
        <v>1</v>
      </c>
      <c r="J107" s="338">
        <v>300</v>
      </c>
      <c r="K107" s="339">
        <v>4.6511627906976702E-2</v>
      </c>
      <c r="L107" s="258">
        <v>340</v>
      </c>
      <c r="M107" s="258">
        <v>390</v>
      </c>
      <c r="N107" s="338">
        <v>-12.8</v>
      </c>
      <c r="O107" s="339">
        <v>3.9534883720930201</v>
      </c>
    </row>
    <row r="108" spans="1:15" s="187" customFormat="1" ht="14.45" customHeight="1" x14ac:dyDescent="0.2">
      <c r="A108" s="539" t="s">
        <v>253</v>
      </c>
      <c r="B108" s="337" t="s">
        <v>1223</v>
      </c>
      <c r="C108" s="258">
        <v>1574</v>
      </c>
      <c r="D108" s="258">
        <v>985</v>
      </c>
      <c r="E108" s="338">
        <v>62.6</v>
      </c>
      <c r="F108" s="338">
        <v>62.3</v>
      </c>
      <c r="G108" s="338">
        <v>0.4</v>
      </c>
      <c r="H108" s="258">
        <v>1595</v>
      </c>
      <c r="I108" s="258">
        <v>1061</v>
      </c>
      <c r="J108" s="338">
        <v>50.3</v>
      </c>
      <c r="K108" s="339">
        <v>1.61928934010152</v>
      </c>
      <c r="L108" s="258">
        <v>30183</v>
      </c>
      <c r="M108" s="258">
        <v>27258</v>
      </c>
      <c r="N108" s="338">
        <v>10.7</v>
      </c>
      <c r="O108" s="339">
        <v>30.642639593908601</v>
      </c>
    </row>
    <row r="109" spans="1:15" s="187" customFormat="1" ht="14.45" customHeight="1" x14ac:dyDescent="0.2">
      <c r="A109" s="539"/>
      <c r="B109" s="337" t="s">
        <v>1233</v>
      </c>
      <c r="C109" s="258">
        <v>13290</v>
      </c>
      <c r="D109" s="258">
        <v>7643</v>
      </c>
      <c r="E109" s="338">
        <v>57.5</v>
      </c>
      <c r="F109" s="338">
        <v>57.5</v>
      </c>
      <c r="G109" s="338">
        <v>0</v>
      </c>
      <c r="H109" s="258">
        <v>80999</v>
      </c>
      <c r="I109" s="258">
        <v>77171</v>
      </c>
      <c r="J109" s="338">
        <v>5</v>
      </c>
      <c r="K109" s="339">
        <v>10.5978019102447</v>
      </c>
      <c r="L109" s="258">
        <v>274170</v>
      </c>
      <c r="M109" s="258">
        <v>230853</v>
      </c>
      <c r="N109" s="338">
        <v>18.8</v>
      </c>
      <c r="O109" s="339">
        <v>35.8720397749575</v>
      </c>
    </row>
    <row r="110" spans="1:15" s="187" customFormat="1" ht="14.45" customHeight="1" x14ac:dyDescent="0.2">
      <c r="A110" s="539"/>
      <c r="B110" s="337" t="s">
        <v>1472</v>
      </c>
      <c r="C110" s="258">
        <v>25254</v>
      </c>
      <c r="D110" s="258">
        <v>13420</v>
      </c>
      <c r="E110" s="338">
        <v>53.1</v>
      </c>
      <c r="F110" s="338">
        <v>53.1</v>
      </c>
      <c r="G110" s="338">
        <v>0.2</v>
      </c>
      <c r="H110" s="258">
        <v>65088</v>
      </c>
      <c r="I110" s="258">
        <v>57633</v>
      </c>
      <c r="J110" s="338">
        <v>12.9</v>
      </c>
      <c r="K110" s="339">
        <v>4.8500745156482896</v>
      </c>
      <c r="L110" s="258">
        <v>388081</v>
      </c>
      <c r="M110" s="258">
        <v>347412</v>
      </c>
      <c r="N110" s="338">
        <v>11.7</v>
      </c>
      <c r="O110" s="339">
        <v>28.9181073025335</v>
      </c>
    </row>
    <row r="111" spans="1:15" s="187" customFormat="1" ht="14.45" customHeight="1" x14ac:dyDescent="0.2">
      <c r="A111" s="539"/>
      <c r="B111" s="337" t="s">
        <v>1230</v>
      </c>
      <c r="C111" s="258">
        <v>1753</v>
      </c>
      <c r="D111" s="258">
        <v>1199</v>
      </c>
      <c r="E111" s="338">
        <v>68.400000000000006</v>
      </c>
      <c r="F111" s="338">
        <v>67.8</v>
      </c>
      <c r="G111" s="338">
        <v>0.8</v>
      </c>
      <c r="H111" s="258">
        <v>6051</v>
      </c>
      <c r="I111" s="258">
        <v>5057</v>
      </c>
      <c r="J111" s="338">
        <v>19.7</v>
      </c>
      <c r="K111" s="339">
        <v>5.0467055879899902</v>
      </c>
      <c r="L111" s="258">
        <v>53791</v>
      </c>
      <c r="M111" s="258">
        <v>46660</v>
      </c>
      <c r="N111" s="338">
        <v>15.3</v>
      </c>
      <c r="O111" s="339">
        <v>44.8632193494579</v>
      </c>
    </row>
    <row r="112" spans="1:15" s="187" customFormat="1" ht="14.45" customHeight="1" x14ac:dyDescent="0.2">
      <c r="A112" s="539"/>
      <c r="B112" s="337" t="s">
        <v>1253</v>
      </c>
      <c r="C112" s="258">
        <v>11788</v>
      </c>
      <c r="D112" s="258">
        <v>7036</v>
      </c>
      <c r="E112" s="338">
        <v>59.7</v>
      </c>
      <c r="F112" s="338">
        <v>59.5</v>
      </c>
      <c r="G112" s="338">
        <v>0.4</v>
      </c>
      <c r="H112" s="258">
        <v>70946</v>
      </c>
      <c r="I112" s="258">
        <v>63876</v>
      </c>
      <c r="J112" s="338">
        <v>11.1</v>
      </c>
      <c r="K112" s="339">
        <v>10.083285957930601</v>
      </c>
      <c r="L112" s="258">
        <v>266841</v>
      </c>
      <c r="M112" s="258">
        <v>232071</v>
      </c>
      <c r="N112" s="338">
        <v>15</v>
      </c>
      <c r="O112" s="339">
        <v>37.925099488345701</v>
      </c>
    </row>
    <row r="113" spans="1:15" s="187" customFormat="1" ht="14.45" customHeight="1" x14ac:dyDescent="0.2">
      <c r="A113" s="539"/>
      <c r="B113" s="337" t="s">
        <v>1685</v>
      </c>
      <c r="C113" s="258">
        <v>5337</v>
      </c>
      <c r="D113" s="258">
        <v>3014</v>
      </c>
      <c r="E113" s="338">
        <v>56.5</v>
      </c>
      <c r="F113" s="338">
        <v>56.2</v>
      </c>
      <c r="G113" s="338">
        <v>0.4</v>
      </c>
      <c r="H113" s="258">
        <v>33101</v>
      </c>
      <c r="I113" s="258">
        <v>30624</v>
      </c>
      <c r="J113" s="338">
        <v>8.1</v>
      </c>
      <c r="K113" s="339">
        <v>10.9824153948242</v>
      </c>
      <c r="L113" s="258">
        <v>99747</v>
      </c>
      <c r="M113" s="258">
        <v>74668</v>
      </c>
      <c r="N113" s="338">
        <v>33.6</v>
      </c>
      <c r="O113" s="339">
        <v>33.094558725945603</v>
      </c>
    </row>
    <row r="114" spans="1:15" s="187" customFormat="1" ht="14.45" customHeight="1" x14ac:dyDescent="0.2">
      <c r="A114" s="347" t="s">
        <v>15135</v>
      </c>
      <c r="B114" s="337" t="s">
        <v>15468</v>
      </c>
      <c r="C114" s="258">
        <v>21341</v>
      </c>
      <c r="D114" s="258">
        <v>5126</v>
      </c>
      <c r="E114" s="338">
        <v>24</v>
      </c>
      <c r="F114" s="338">
        <v>24.1</v>
      </c>
      <c r="G114" s="338">
        <v>-0.4</v>
      </c>
      <c r="H114" s="258">
        <v>3018</v>
      </c>
      <c r="I114" s="258">
        <v>2850</v>
      </c>
      <c r="J114" s="338">
        <v>5.9</v>
      </c>
      <c r="K114" s="339">
        <v>0.58876316816231</v>
      </c>
      <c r="L114" s="258">
        <v>16525</v>
      </c>
      <c r="M114" s="258">
        <v>15447</v>
      </c>
      <c r="N114" s="338">
        <v>7</v>
      </c>
      <c r="O114" s="339">
        <v>3.22376121732345</v>
      </c>
    </row>
    <row r="115" spans="1:15" s="187" customFormat="1" ht="14.45" customHeight="1" x14ac:dyDescent="0.2">
      <c r="A115" s="347" t="s">
        <v>15136</v>
      </c>
      <c r="B115" s="337" t="s">
        <v>15469</v>
      </c>
      <c r="C115" s="258">
        <v>467</v>
      </c>
      <c r="D115" s="258">
        <v>672</v>
      </c>
      <c r="E115" s="338">
        <v>143.9</v>
      </c>
      <c r="F115" s="338">
        <v>214.8</v>
      </c>
      <c r="G115" s="338">
        <v>-33</v>
      </c>
      <c r="H115" s="258">
        <v>1486</v>
      </c>
      <c r="I115" s="258">
        <v>1000</v>
      </c>
      <c r="J115" s="338">
        <v>48.6</v>
      </c>
      <c r="K115" s="339">
        <v>2.2113095238095202</v>
      </c>
      <c r="L115" s="258">
        <v>4535</v>
      </c>
      <c r="M115" s="258">
        <v>8389</v>
      </c>
      <c r="N115" s="338">
        <v>-45.9</v>
      </c>
      <c r="O115" s="339">
        <v>6.7485119047619104</v>
      </c>
    </row>
    <row r="116" spans="1:15" s="187" customFormat="1" ht="14.45" customHeight="1" x14ac:dyDescent="0.2">
      <c r="A116" s="347" t="s">
        <v>15137</v>
      </c>
      <c r="B116" s="337" t="s">
        <v>15137</v>
      </c>
      <c r="C116" s="258">
        <v>11</v>
      </c>
      <c r="D116" s="258">
        <v>6</v>
      </c>
      <c r="E116" s="338">
        <v>54.5</v>
      </c>
      <c r="F116" s="338">
        <v>54.5</v>
      </c>
      <c r="G116" s="338">
        <v>0</v>
      </c>
      <c r="H116" s="258">
        <v>0</v>
      </c>
      <c r="I116" s="258">
        <v>0</v>
      </c>
      <c r="J116" s="338">
        <v>0</v>
      </c>
      <c r="K116" s="339">
        <v>0</v>
      </c>
      <c r="L116" s="258">
        <v>11</v>
      </c>
      <c r="M116" s="258">
        <v>20</v>
      </c>
      <c r="N116" s="338">
        <v>-45</v>
      </c>
      <c r="O116" s="339">
        <v>1.8333333333333299</v>
      </c>
    </row>
    <row r="117" spans="1:15" s="187" customFormat="1" ht="14.45" customHeight="1" x14ac:dyDescent="0.2">
      <c r="A117" s="347" t="s">
        <v>15138</v>
      </c>
      <c r="B117" s="337" t="s">
        <v>15138</v>
      </c>
      <c r="C117" s="258">
        <v>49</v>
      </c>
      <c r="D117" s="258">
        <v>24</v>
      </c>
      <c r="E117" s="338">
        <v>49</v>
      </c>
      <c r="F117" s="338">
        <v>49</v>
      </c>
      <c r="G117" s="338">
        <v>0</v>
      </c>
      <c r="H117" s="258">
        <v>2</v>
      </c>
      <c r="I117" s="258">
        <v>0</v>
      </c>
      <c r="J117" s="338">
        <v>0</v>
      </c>
      <c r="K117" s="339">
        <v>8.3333333333333301E-2</v>
      </c>
      <c r="L117" s="258">
        <v>45</v>
      </c>
      <c r="M117" s="258">
        <v>65</v>
      </c>
      <c r="N117" s="338">
        <v>-30.8</v>
      </c>
      <c r="O117" s="339">
        <v>1.875</v>
      </c>
    </row>
    <row r="118" spans="1:15" s="187" customFormat="1" ht="14.45" customHeight="1" x14ac:dyDescent="0.2">
      <c r="A118" s="347" t="s">
        <v>14002</v>
      </c>
      <c r="B118" s="337" t="s">
        <v>14002</v>
      </c>
      <c r="C118" s="258">
        <v>18</v>
      </c>
      <c r="D118" s="258">
        <v>2</v>
      </c>
      <c r="E118" s="338">
        <v>11.1</v>
      </c>
      <c r="F118" s="338">
        <v>11.1</v>
      </c>
      <c r="G118" s="338">
        <v>0</v>
      </c>
      <c r="H118" s="258">
        <v>0</v>
      </c>
      <c r="I118" s="258">
        <v>0</v>
      </c>
      <c r="J118" s="338">
        <v>0</v>
      </c>
      <c r="K118" s="339">
        <v>0</v>
      </c>
      <c r="L118" s="258">
        <v>481</v>
      </c>
      <c r="M118" s="258">
        <v>397</v>
      </c>
      <c r="N118" s="338">
        <v>21.2</v>
      </c>
      <c r="O118" s="339">
        <v>240.5</v>
      </c>
    </row>
    <row r="119" spans="1:15" s="187" customFormat="1" ht="14.45" customHeight="1" x14ac:dyDescent="0.2">
      <c r="A119" s="347" t="s">
        <v>22056</v>
      </c>
      <c r="B119" s="337" t="s">
        <v>22056</v>
      </c>
      <c r="C119" s="258">
        <v>0</v>
      </c>
      <c r="D119" s="258">
        <v>0</v>
      </c>
      <c r="E119" s="338">
        <v>0</v>
      </c>
      <c r="F119" s="338">
        <v>0</v>
      </c>
      <c r="G119" s="338">
        <v>0</v>
      </c>
      <c r="H119" s="258">
        <v>0</v>
      </c>
      <c r="I119" s="258">
        <v>0</v>
      </c>
      <c r="J119" s="338">
        <v>0</v>
      </c>
      <c r="K119" s="339" t="s">
        <v>17096</v>
      </c>
      <c r="L119" s="258">
        <v>0</v>
      </c>
      <c r="M119" s="258">
        <v>0</v>
      </c>
      <c r="N119" s="338">
        <v>0</v>
      </c>
      <c r="O119" s="339" t="s">
        <v>17096</v>
      </c>
    </row>
    <row r="120" spans="1:15" s="187" customFormat="1" ht="28.9" customHeight="1" x14ac:dyDescent="0.2"/>
    <row r="121" spans="1:15" s="187" customFormat="1" ht="14.45" customHeight="1" x14ac:dyDescent="0.2">
      <c r="A121" s="541" t="s">
        <v>15470</v>
      </c>
      <c r="B121" s="541"/>
    </row>
    <row r="122" spans="1:15" s="187" customFormat="1" ht="14.45" customHeight="1" x14ac:dyDescent="0.2"/>
    <row r="123" spans="1:15" s="187" customFormat="1" ht="45.4" customHeight="1" x14ac:dyDescent="0.2">
      <c r="A123" s="340" t="s">
        <v>8134</v>
      </c>
      <c r="B123" s="341" t="s">
        <v>344</v>
      </c>
      <c r="C123" s="331" t="s">
        <v>15471</v>
      </c>
      <c r="D123" s="331" t="s">
        <v>15472</v>
      </c>
      <c r="E123" s="331" t="s">
        <v>15454</v>
      </c>
      <c r="F123" s="331" t="s">
        <v>15455</v>
      </c>
      <c r="G123" s="331" t="s">
        <v>15816</v>
      </c>
      <c r="H123" s="332" t="s">
        <v>15457</v>
      </c>
      <c r="I123" s="332" t="s">
        <v>15458</v>
      </c>
      <c r="J123" s="332" t="s">
        <v>15816</v>
      </c>
      <c r="K123" s="332" t="s">
        <v>15473</v>
      </c>
      <c r="L123" s="333" t="s">
        <v>15460</v>
      </c>
      <c r="M123" s="333" t="s">
        <v>15461</v>
      </c>
      <c r="N123" s="333" t="s">
        <v>15456</v>
      </c>
      <c r="O123" s="333" t="s">
        <v>15474</v>
      </c>
    </row>
    <row r="124" spans="1:15" s="187" customFormat="1" ht="24" customHeight="1" x14ac:dyDescent="0.2">
      <c r="A124" s="542" t="s">
        <v>15463</v>
      </c>
      <c r="B124" s="542"/>
      <c r="C124" s="334">
        <v>130788</v>
      </c>
      <c r="D124" s="334">
        <v>109519</v>
      </c>
      <c r="E124" s="335">
        <v>83.7</v>
      </c>
      <c r="F124" s="335">
        <v>83.6</v>
      </c>
      <c r="G124" s="335">
        <v>0.2</v>
      </c>
      <c r="H124" s="334">
        <v>3946342</v>
      </c>
      <c r="I124" s="334">
        <v>3669301</v>
      </c>
      <c r="J124" s="335">
        <v>7.6</v>
      </c>
      <c r="K124" s="336">
        <v>36.0334005971567</v>
      </c>
      <c r="L124" s="334">
        <v>13528081</v>
      </c>
      <c r="M124" s="334">
        <v>12025632</v>
      </c>
      <c r="N124" s="335">
        <v>12.5</v>
      </c>
      <c r="O124" s="336">
        <v>123.52268556140901</v>
      </c>
    </row>
    <row r="125" spans="1:15" s="187" customFormat="1" ht="14.45" customHeight="1" x14ac:dyDescent="0.2">
      <c r="A125" s="539" t="s">
        <v>252</v>
      </c>
      <c r="B125" s="337" t="s">
        <v>349</v>
      </c>
      <c r="C125" s="258">
        <v>716</v>
      </c>
      <c r="D125" s="258">
        <v>658</v>
      </c>
      <c r="E125" s="338">
        <v>91.9</v>
      </c>
      <c r="F125" s="338">
        <v>91.6</v>
      </c>
      <c r="G125" s="338">
        <v>0.3</v>
      </c>
      <c r="H125" s="258">
        <v>44984</v>
      </c>
      <c r="I125" s="258">
        <v>42589</v>
      </c>
      <c r="J125" s="338">
        <v>5.6</v>
      </c>
      <c r="K125" s="339">
        <v>68.364741641337403</v>
      </c>
      <c r="L125" s="258">
        <v>154328</v>
      </c>
      <c r="M125" s="258">
        <v>135776</v>
      </c>
      <c r="N125" s="338">
        <v>13.7</v>
      </c>
      <c r="O125" s="339">
        <v>234.54103343464999</v>
      </c>
    </row>
    <row r="126" spans="1:15" s="187" customFormat="1" ht="14.45" customHeight="1" x14ac:dyDescent="0.2">
      <c r="A126" s="539"/>
      <c r="B126" s="337" t="s">
        <v>350</v>
      </c>
      <c r="C126" s="258">
        <v>510</v>
      </c>
      <c r="D126" s="258">
        <v>455</v>
      </c>
      <c r="E126" s="338">
        <v>89.2</v>
      </c>
      <c r="F126" s="338">
        <v>89.6</v>
      </c>
      <c r="G126" s="338">
        <v>-0.4</v>
      </c>
      <c r="H126" s="258">
        <v>18079</v>
      </c>
      <c r="I126" s="258">
        <v>16810</v>
      </c>
      <c r="J126" s="338">
        <v>7.5</v>
      </c>
      <c r="K126" s="339">
        <v>39.734065934065903</v>
      </c>
      <c r="L126" s="258">
        <v>120229</v>
      </c>
      <c r="M126" s="258">
        <v>103655</v>
      </c>
      <c r="N126" s="338">
        <v>16</v>
      </c>
      <c r="O126" s="339">
        <v>264.23956043956002</v>
      </c>
    </row>
    <row r="127" spans="1:15" s="187" customFormat="1" ht="14.45" customHeight="1" x14ac:dyDescent="0.2">
      <c r="A127" s="539"/>
      <c r="B127" s="337" t="s">
        <v>351</v>
      </c>
      <c r="C127" s="258">
        <v>482</v>
      </c>
      <c r="D127" s="258">
        <v>425</v>
      </c>
      <c r="E127" s="338">
        <v>88.2</v>
      </c>
      <c r="F127" s="338">
        <v>88.2</v>
      </c>
      <c r="G127" s="338">
        <v>0</v>
      </c>
      <c r="H127" s="258">
        <v>20570</v>
      </c>
      <c r="I127" s="258">
        <v>18330</v>
      </c>
      <c r="J127" s="338">
        <v>12.2</v>
      </c>
      <c r="K127" s="339">
        <v>48.4</v>
      </c>
      <c r="L127" s="258">
        <v>94150</v>
      </c>
      <c r="M127" s="258">
        <v>80700</v>
      </c>
      <c r="N127" s="338">
        <v>16.7</v>
      </c>
      <c r="O127" s="339">
        <v>221.529411764706</v>
      </c>
    </row>
    <row r="128" spans="1:15" s="187" customFormat="1" ht="14.45" customHeight="1" x14ac:dyDescent="0.2">
      <c r="A128" s="539"/>
      <c r="B128" s="337" t="s">
        <v>352</v>
      </c>
      <c r="C128" s="258">
        <v>234</v>
      </c>
      <c r="D128" s="258">
        <v>215</v>
      </c>
      <c r="E128" s="338">
        <v>91.9</v>
      </c>
      <c r="F128" s="338">
        <v>91.9</v>
      </c>
      <c r="G128" s="338">
        <v>0</v>
      </c>
      <c r="H128" s="258">
        <v>13333</v>
      </c>
      <c r="I128" s="258">
        <v>12398</v>
      </c>
      <c r="J128" s="338">
        <v>7.5</v>
      </c>
      <c r="K128" s="339">
        <v>62.013953488372103</v>
      </c>
      <c r="L128" s="258">
        <v>47892</v>
      </c>
      <c r="M128" s="258">
        <v>42326</v>
      </c>
      <c r="N128" s="338">
        <v>13.2</v>
      </c>
      <c r="O128" s="339">
        <v>222.75348837209299</v>
      </c>
    </row>
    <row r="129" spans="1:15" s="187" customFormat="1" ht="14.45" customHeight="1" x14ac:dyDescent="0.2">
      <c r="A129" s="539"/>
      <c r="B129" s="337" t="s">
        <v>353</v>
      </c>
      <c r="C129" s="258">
        <v>845</v>
      </c>
      <c r="D129" s="258">
        <v>750</v>
      </c>
      <c r="E129" s="338">
        <v>88.8</v>
      </c>
      <c r="F129" s="338">
        <v>88.4</v>
      </c>
      <c r="G129" s="338">
        <v>0.4</v>
      </c>
      <c r="H129" s="258">
        <v>40177</v>
      </c>
      <c r="I129" s="258">
        <v>33134</v>
      </c>
      <c r="J129" s="338">
        <v>21.3</v>
      </c>
      <c r="K129" s="339">
        <v>53.569333333333297</v>
      </c>
      <c r="L129" s="258">
        <v>153628</v>
      </c>
      <c r="M129" s="258">
        <v>131562</v>
      </c>
      <c r="N129" s="338">
        <v>16.8</v>
      </c>
      <c r="O129" s="339">
        <v>204.83733333333299</v>
      </c>
    </row>
    <row r="130" spans="1:15" s="187" customFormat="1" ht="14.45" customHeight="1" x14ac:dyDescent="0.2">
      <c r="A130" s="539"/>
      <c r="B130" s="337" t="s">
        <v>354</v>
      </c>
      <c r="C130" s="258">
        <v>322</v>
      </c>
      <c r="D130" s="258">
        <v>322</v>
      </c>
      <c r="E130" s="338">
        <v>100</v>
      </c>
      <c r="F130" s="338">
        <v>99.7</v>
      </c>
      <c r="G130" s="338">
        <v>0.3</v>
      </c>
      <c r="H130" s="258">
        <v>6971</v>
      </c>
      <c r="I130" s="258">
        <v>6785</v>
      </c>
      <c r="J130" s="338">
        <v>2.7</v>
      </c>
      <c r="K130" s="339">
        <v>21.6490683229814</v>
      </c>
      <c r="L130" s="258">
        <v>80745</v>
      </c>
      <c r="M130" s="258">
        <v>68959</v>
      </c>
      <c r="N130" s="338">
        <v>17.100000000000001</v>
      </c>
      <c r="O130" s="339">
        <v>250.76086956521701</v>
      </c>
    </row>
    <row r="131" spans="1:15" s="187" customFormat="1" ht="14.45" customHeight="1" x14ac:dyDescent="0.2">
      <c r="A131" s="539"/>
      <c r="B131" s="337" t="s">
        <v>355</v>
      </c>
      <c r="C131" s="258">
        <v>1615</v>
      </c>
      <c r="D131" s="258">
        <v>1437</v>
      </c>
      <c r="E131" s="338">
        <v>89</v>
      </c>
      <c r="F131" s="338">
        <v>89</v>
      </c>
      <c r="G131" s="338">
        <v>-0.1</v>
      </c>
      <c r="H131" s="258">
        <v>90339</v>
      </c>
      <c r="I131" s="258">
        <v>90256</v>
      </c>
      <c r="J131" s="338">
        <v>0.1</v>
      </c>
      <c r="K131" s="339">
        <v>62.866388308977001</v>
      </c>
      <c r="L131" s="258">
        <v>250022</v>
      </c>
      <c r="M131" s="258">
        <v>228010</v>
      </c>
      <c r="N131" s="338">
        <v>9.6999999999999993</v>
      </c>
      <c r="O131" s="339">
        <v>173.988865692415</v>
      </c>
    </row>
    <row r="132" spans="1:15" s="187" customFormat="1" ht="14.45" customHeight="1" x14ac:dyDescent="0.2">
      <c r="A132" s="539"/>
      <c r="B132" s="337" t="s">
        <v>356</v>
      </c>
      <c r="C132" s="258">
        <v>2427</v>
      </c>
      <c r="D132" s="258">
        <v>2215</v>
      </c>
      <c r="E132" s="338">
        <v>91.3</v>
      </c>
      <c r="F132" s="338">
        <v>90.9</v>
      </c>
      <c r="G132" s="338">
        <v>0.5</v>
      </c>
      <c r="H132" s="258">
        <v>99217</v>
      </c>
      <c r="I132" s="258">
        <v>88807</v>
      </c>
      <c r="J132" s="338">
        <v>11.7</v>
      </c>
      <c r="K132" s="339">
        <v>44.793227990970699</v>
      </c>
      <c r="L132" s="258">
        <v>490317</v>
      </c>
      <c r="M132" s="258">
        <v>448083</v>
      </c>
      <c r="N132" s="338">
        <v>9.4</v>
      </c>
      <c r="O132" s="339">
        <v>221.362076749436</v>
      </c>
    </row>
    <row r="133" spans="1:15" s="187" customFormat="1" ht="14.45" customHeight="1" x14ac:dyDescent="0.2">
      <c r="A133" s="539"/>
      <c r="B133" s="337" t="s">
        <v>357</v>
      </c>
      <c r="C133" s="258">
        <v>1405</v>
      </c>
      <c r="D133" s="258">
        <v>1244</v>
      </c>
      <c r="E133" s="338">
        <v>88.5</v>
      </c>
      <c r="F133" s="338">
        <v>88.5</v>
      </c>
      <c r="G133" s="338">
        <v>0</v>
      </c>
      <c r="H133" s="258">
        <v>56055</v>
      </c>
      <c r="I133" s="258">
        <v>49156</v>
      </c>
      <c r="J133" s="338">
        <v>14</v>
      </c>
      <c r="K133" s="339">
        <v>45.060289389067499</v>
      </c>
      <c r="L133" s="258">
        <v>244141</v>
      </c>
      <c r="M133" s="258">
        <v>209053</v>
      </c>
      <c r="N133" s="338">
        <v>16.8</v>
      </c>
      <c r="O133" s="339">
        <v>196.25482315112501</v>
      </c>
    </row>
    <row r="134" spans="1:15" s="187" customFormat="1" ht="14.45" customHeight="1" x14ac:dyDescent="0.2">
      <c r="A134" s="539"/>
      <c r="B134" s="337" t="s">
        <v>15464</v>
      </c>
      <c r="C134" s="258">
        <v>1346</v>
      </c>
      <c r="D134" s="258">
        <v>1220</v>
      </c>
      <c r="E134" s="338">
        <v>90.6</v>
      </c>
      <c r="F134" s="338">
        <v>90.4</v>
      </c>
      <c r="G134" s="338">
        <v>0.2</v>
      </c>
      <c r="H134" s="258">
        <v>77401</v>
      </c>
      <c r="I134" s="258">
        <v>122964</v>
      </c>
      <c r="J134" s="338">
        <v>-37.1</v>
      </c>
      <c r="K134" s="339">
        <v>63.443442622950798</v>
      </c>
      <c r="L134" s="258">
        <v>272131</v>
      </c>
      <c r="M134" s="258">
        <v>278710</v>
      </c>
      <c r="N134" s="338">
        <v>-2.4</v>
      </c>
      <c r="O134" s="339">
        <v>223.05819672131099</v>
      </c>
    </row>
    <row r="135" spans="1:15" s="187" customFormat="1" ht="14.45" customHeight="1" x14ac:dyDescent="0.2">
      <c r="A135" s="539"/>
      <c r="B135" s="337" t="s">
        <v>358</v>
      </c>
      <c r="C135" s="258">
        <v>4879</v>
      </c>
      <c r="D135" s="258">
        <v>4495</v>
      </c>
      <c r="E135" s="338">
        <v>92.1</v>
      </c>
      <c r="F135" s="338">
        <v>91.8</v>
      </c>
      <c r="G135" s="338">
        <v>0.4</v>
      </c>
      <c r="H135" s="258">
        <v>213939</v>
      </c>
      <c r="I135" s="258">
        <v>219357</v>
      </c>
      <c r="J135" s="338">
        <v>-2.5</v>
      </c>
      <c r="K135" s="339">
        <v>47.594883203559498</v>
      </c>
      <c r="L135" s="258">
        <v>625580</v>
      </c>
      <c r="M135" s="258">
        <v>561497</v>
      </c>
      <c r="N135" s="338">
        <v>11.4</v>
      </c>
      <c r="O135" s="339">
        <v>139.172413793103</v>
      </c>
    </row>
    <row r="136" spans="1:15" s="187" customFormat="1" ht="14.45" customHeight="1" x14ac:dyDescent="0.2">
      <c r="A136" s="539"/>
      <c r="B136" s="337" t="s">
        <v>359</v>
      </c>
      <c r="C136" s="258">
        <v>989</v>
      </c>
      <c r="D136" s="258">
        <v>936</v>
      </c>
      <c r="E136" s="338">
        <v>94.6</v>
      </c>
      <c r="F136" s="338">
        <v>93.9</v>
      </c>
      <c r="G136" s="338">
        <v>0.8</v>
      </c>
      <c r="H136" s="258">
        <v>52566</v>
      </c>
      <c r="I136" s="258">
        <v>51079</v>
      </c>
      <c r="J136" s="338">
        <v>2.9</v>
      </c>
      <c r="K136" s="339">
        <v>56.160256410256402</v>
      </c>
      <c r="L136" s="258">
        <v>150144</v>
      </c>
      <c r="M136" s="258">
        <v>138700</v>
      </c>
      <c r="N136" s="338">
        <v>8.3000000000000007</v>
      </c>
      <c r="O136" s="339">
        <v>160.41025641025601</v>
      </c>
    </row>
    <row r="137" spans="1:15" s="187" customFormat="1" ht="14.45" customHeight="1" x14ac:dyDescent="0.2">
      <c r="A137" s="539" t="s">
        <v>255</v>
      </c>
      <c r="B137" s="337" t="s">
        <v>2076</v>
      </c>
      <c r="C137" s="258">
        <v>1171</v>
      </c>
      <c r="D137" s="258">
        <v>1026</v>
      </c>
      <c r="E137" s="338">
        <v>87.6</v>
      </c>
      <c r="F137" s="338">
        <v>87.2</v>
      </c>
      <c r="G137" s="338">
        <v>0.5</v>
      </c>
      <c r="H137" s="258">
        <v>26969</v>
      </c>
      <c r="I137" s="258">
        <v>22970</v>
      </c>
      <c r="J137" s="338">
        <v>17.399999999999999</v>
      </c>
      <c r="K137" s="339">
        <v>26.285575048732898</v>
      </c>
      <c r="L137" s="258">
        <v>109260</v>
      </c>
      <c r="M137" s="258">
        <v>98277</v>
      </c>
      <c r="N137" s="338">
        <v>11.2</v>
      </c>
      <c r="O137" s="339">
        <v>106.491228070175</v>
      </c>
    </row>
    <row r="138" spans="1:15" s="187" customFormat="1" ht="14.45" customHeight="1" x14ac:dyDescent="0.2">
      <c r="A138" s="539"/>
      <c r="B138" s="337" t="s">
        <v>2196</v>
      </c>
      <c r="C138" s="258">
        <v>1073</v>
      </c>
      <c r="D138" s="258">
        <v>924</v>
      </c>
      <c r="E138" s="338">
        <v>86.1</v>
      </c>
      <c r="F138" s="338">
        <v>85.4</v>
      </c>
      <c r="G138" s="338">
        <v>0.9</v>
      </c>
      <c r="H138" s="258">
        <v>44328</v>
      </c>
      <c r="I138" s="258">
        <v>37508</v>
      </c>
      <c r="J138" s="338">
        <v>18.2</v>
      </c>
      <c r="K138" s="339">
        <v>47.974025974025999</v>
      </c>
      <c r="L138" s="258">
        <v>107293</v>
      </c>
      <c r="M138" s="258">
        <v>93632</v>
      </c>
      <c r="N138" s="338">
        <v>14.6</v>
      </c>
      <c r="O138" s="339">
        <v>116.117965367965</v>
      </c>
    </row>
    <row r="139" spans="1:15" s="187" customFormat="1" ht="14.45" customHeight="1" x14ac:dyDescent="0.2">
      <c r="A139" s="539"/>
      <c r="B139" s="337" t="s">
        <v>5477</v>
      </c>
      <c r="C139" s="258">
        <v>287</v>
      </c>
      <c r="D139" s="258">
        <v>261</v>
      </c>
      <c r="E139" s="338">
        <v>90.9</v>
      </c>
      <c r="F139" s="338">
        <v>90.2</v>
      </c>
      <c r="G139" s="338">
        <v>0.8</v>
      </c>
      <c r="H139" s="258">
        <v>11627</v>
      </c>
      <c r="I139" s="258">
        <v>10874</v>
      </c>
      <c r="J139" s="338">
        <v>6.9</v>
      </c>
      <c r="K139" s="339">
        <v>44.5478927203065</v>
      </c>
      <c r="L139" s="258">
        <v>45077</v>
      </c>
      <c r="M139" s="258">
        <v>39909</v>
      </c>
      <c r="N139" s="338">
        <v>12.9</v>
      </c>
      <c r="O139" s="339">
        <v>172.70881226053601</v>
      </c>
    </row>
    <row r="140" spans="1:15" s="187" customFormat="1" ht="14.45" customHeight="1" x14ac:dyDescent="0.2">
      <c r="A140" s="539"/>
      <c r="B140" s="337" t="s">
        <v>2243</v>
      </c>
      <c r="C140" s="258">
        <v>335</v>
      </c>
      <c r="D140" s="258">
        <v>302</v>
      </c>
      <c r="E140" s="338">
        <v>90.1</v>
      </c>
      <c r="F140" s="338">
        <v>90.4</v>
      </c>
      <c r="G140" s="338">
        <v>-0.3</v>
      </c>
      <c r="H140" s="258">
        <v>4363</v>
      </c>
      <c r="I140" s="258">
        <v>9851</v>
      </c>
      <c r="J140" s="338">
        <v>-55.7</v>
      </c>
      <c r="K140" s="339">
        <v>14.447019867549701</v>
      </c>
      <c r="L140" s="258">
        <v>55988</v>
      </c>
      <c r="M140" s="258">
        <v>54941</v>
      </c>
      <c r="N140" s="338">
        <v>1.9</v>
      </c>
      <c r="O140" s="339">
        <v>185.39072847682101</v>
      </c>
    </row>
    <row r="141" spans="1:15" s="187" customFormat="1" ht="14.45" customHeight="1" x14ac:dyDescent="0.2">
      <c r="A141" s="539"/>
      <c r="B141" s="337" t="s">
        <v>7993</v>
      </c>
      <c r="C141" s="258">
        <v>244</v>
      </c>
      <c r="D141" s="258">
        <v>206</v>
      </c>
      <c r="E141" s="338">
        <v>84.4</v>
      </c>
      <c r="F141" s="338">
        <v>84</v>
      </c>
      <c r="G141" s="338">
        <v>0.5</v>
      </c>
      <c r="H141" s="258">
        <v>14296</v>
      </c>
      <c r="I141" s="258">
        <v>12578</v>
      </c>
      <c r="J141" s="338">
        <v>13.7</v>
      </c>
      <c r="K141" s="339">
        <v>69.398058252427205</v>
      </c>
      <c r="L141" s="258">
        <v>53300</v>
      </c>
      <c r="M141" s="258">
        <v>45801</v>
      </c>
      <c r="N141" s="338">
        <v>16.399999999999999</v>
      </c>
      <c r="O141" s="339">
        <v>258.73786407767</v>
      </c>
    </row>
    <row r="142" spans="1:15" s="187" customFormat="1" ht="14.45" customHeight="1" x14ac:dyDescent="0.2">
      <c r="A142" s="539"/>
      <c r="B142" s="337" t="s">
        <v>1207</v>
      </c>
      <c r="C142" s="258">
        <v>757</v>
      </c>
      <c r="D142" s="258">
        <v>626</v>
      </c>
      <c r="E142" s="338">
        <v>82.7</v>
      </c>
      <c r="F142" s="338">
        <v>82</v>
      </c>
      <c r="G142" s="338">
        <v>0.8</v>
      </c>
      <c r="H142" s="258">
        <v>33461</v>
      </c>
      <c r="I142" s="258">
        <v>32743</v>
      </c>
      <c r="J142" s="338">
        <v>2.2000000000000002</v>
      </c>
      <c r="K142" s="339">
        <v>53.452076677316299</v>
      </c>
      <c r="L142" s="258">
        <v>114882</v>
      </c>
      <c r="M142" s="258">
        <v>102072</v>
      </c>
      <c r="N142" s="338">
        <v>12.5</v>
      </c>
      <c r="O142" s="339">
        <v>183.51757188498399</v>
      </c>
    </row>
    <row r="143" spans="1:15" s="187" customFormat="1" ht="14.45" customHeight="1" x14ac:dyDescent="0.2">
      <c r="A143" s="539"/>
      <c r="B143" s="337" t="s">
        <v>15465</v>
      </c>
      <c r="C143" s="258">
        <v>249</v>
      </c>
      <c r="D143" s="258">
        <v>212</v>
      </c>
      <c r="E143" s="338">
        <v>85.1</v>
      </c>
      <c r="F143" s="338">
        <v>84.7</v>
      </c>
      <c r="G143" s="338">
        <v>0.5</v>
      </c>
      <c r="H143" s="258">
        <v>9035</v>
      </c>
      <c r="I143" s="258">
        <v>8335</v>
      </c>
      <c r="J143" s="338">
        <v>8.4</v>
      </c>
      <c r="K143" s="339">
        <v>42.617924528301899</v>
      </c>
      <c r="L143" s="258">
        <v>29746</v>
      </c>
      <c r="M143" s="258">
        <v>25995</v>
      </c>
      <c r="N143" s="338">
        <v>14.4</v>
      </c>
      <c r="O143" s="339">
        <v>140.311320754717</v>
      </c>
    </row>
    <row r="144" spans="1:15" s="187" customFormat="1" ht="14.45" customHeight="1" x14ac:dyDescent="0.2">
      <c r="A144" s="539"/>
      <c r="B144" s="337" t="s">
        <v>6959</v>
      </c>
      <c r="C144" s="258">
        <v>396</v>
      </c>
      <c r="D144" s="258">
        <v>323</v>
      </c>
      <c r="E144" s="338">
        <v>81.599999999999994</v>
      </c>
      <c r="F144" s="338">
        <v>80.8</v>
      </c>
      <c r="G144" s="338">
        <v>0.9</v>
      </c>
      <c r="H144" s="258">
        <v>15986</v>
      </c>
      <c r="I144" s="258">
        <v>15075</v>
      </c>
      <c r="J144" s="338">
        <v>6</v>
      </c>
      <c r="K144" s="339">
        <v>49.492260061919502</v>
      </c>
      <c r="L144" s="258">
        <v>62077</v>
      </c>
      <c r="M144" s="258">
        <v>52509</v>
      </c>
      <c r="N144" s="338">
        <v>18.2</v>
      </c>
      <c r="O144" s="339">
        <v>192.18885448916399</v>
      </c>
    </row>
    <row r="145" spans="1:15" s="187" customFormat="1" ht="14.45" customHeight="1" x14ac:dyDescent="0.2">
      <c r="A145" s="539" t="s">
        <v>258</v>
      </c>
      <c r="B145" s="337" t="s">
        <v>2132</v>
      </c>
      <c r="C145" s="258">
        <v>856</v>
      </c>
      <c r="D145" s="258">
        <v>740</v>
      </c>
      <c r="E145" s="338">
        <v>86.4</v>
      </c>
      <c r="F145" s="338">
        <v>85.5</v>
      </c>
      <c r="G145" s="338">
        <v>1.1000000000000001</v>
      </c>
      <c r="H145" s="258">
        <v>14701</v>
      </c>
      <c r="I145" s="258">
        <v>12529</v>
      </c>
      <c r="J145" s="338">
        <v>17.3</v>
      </c>
      <c r="K145" s="339">
        <v>19.866216216216198</v>
      </c>
      <c r="L145" s="258">
        <v>88336</v>
      </c>
      <c r="M145" s="258">
        <v>79908</v>
      </c>
      <c r="N145" s="338">
        <v>10.5</v>
      </c>
      <c r="O145" s="339">
        <v>119.372972972973</v>
      </c>
    </row>
    <row r="146" spans="1:15" s="187" customFormat="1" ht="14.45" customHeight="1" x14ac:dyDescent="0.2">
      <c r="A146" s="539"/>
      <c r="B146" s="337" t="s">
        <v>7994</v>
      </c>
      <c r="C146" s="258">
        <v>1867</v>
      </c>
      <c r="D146" s="258">
        <v>1542</v>
      </c>
      <c r="E146" s="338">
        <v>82.6</v>
      </c>
      <c r="F146" s="338">
        <v>82.5</v>
      </c>
      <c r="G146" s="338">
        <v>0.1</v>
      </c>
      <c r="H146" s="258">
        <v>79521</v>
      </c>
      <c r="I146" s="258">
        <v>73586</v>
      </c>
      <c r="J146" s="338">
        <v>8.1</v>
      </c>
      <c r="K146" s="339">
        <v>51.570038910505801</v>
      </c>
      <c r="L146" s="258">
        <v>152840</v>
      </c>
      <c r="M146" s="258">
        <v>139939</v>
      </c>
      <c r="N146" s="338">
        <v>9.1999999999999993</v>
      </c>
      <c r="O146" s="339">
        <v>99.118028534370893</v>
      </c>
    </row>
    <row r="147" spans="1:15" s="187" customFormat="1" ht="14.45" customHeight="1" x14ac:dyDescent="0.2">
      <c r="A147" s="539"/>
      <c r="B147" s="337" t="s">
        <v>2140</v>
      </c>
      <c r="C147" s="258">
        <v>2242</v>
      </c>
      <c r="D147" s="258">
        <v>1957</v>
      </c>
      <c r="E147" s="338">
        <v>87.3</v>
      </c>
      <c r="F147" s="338">
        <v>86.7</v>
      </c>
      <c r="G147" s="338">
        <v>0.7</v>
      </c>
      <c r="H147" s="258">
        <v>77274</v>
      </c>
      <c r="I147" s="258">
        <v>72274</v>
      </c>
      <c r="J147" s="338">
        <v>6.9</v>
      </c>
      <c r="K147" s="339">
        <v>39.485947879407298</v>
      </c>
      <c r="L147" s="258">
        <v>325082</v>
      </c>
      <c r="M147" s="258">
        <v>298542</v>
      </c>
      <c r="N147" s="338">
        <v>8.9</v>
      </c>
      <c r="O147" s="339">
        <v>166.11241696474201</v>
      </c>
    </row>
    <row r="148" spans="1:15" s="187" customFormat="1" ht="14.45" customHeight="1" x14ac:dyDescent="0.2">
      <c r="A148" s="539"/>
      <c r="B148" s="337" t="s">
        <v>2465</v>
      </c>
      <c r="C148" s="258">
        <v>1448</v>
      </c>
      <c r="D148" s="258">
        <v>1302</v>
      </c>
      <c r="E148" s="338">
        <v>89.9</v>
      </c>
      <c r="F148" s="338">
        <v>89.3</v>
      </c>
      <c r="G148" s="338">
        <v>0.7</v>
      </c>
      <c r="H148" s="258">
        <v>32273</v>
      </c>
      <c r="I148" s="258">
        <v>30345</v>
      </c>
      <c r="J148" s="338">
        <v>6.4</v>
      </c>
      <c r="K148" s="339">
        <v>24.787250384024599</v>
      </c>
      <c r="L148" s="258">
        <v>159793</v>
      </c>
      <c r="M148" s="258">
        <v>139285</v>
      </c>
      <c r="N148" s="338">
        <v>14.7</v>
      </c>
      <c r="O148" s="339">
        <v>122.72887864823301</v>
      </c>
    </row>
    <row r="149" spans="1:15" s="187" customFormat="1" ht="14.45" customHeight="1" x14ac:dyDescent="0.2">
      <c r="A149" s="539" t="s">
        <v>372</v>
      </c>
      <c r="B149" s="337" t="s">
        <v>2062</v>
      </c>
      <c r="C149" s="258">
        <v>341</v>
      </c>
      <c r="D149" s="258">
        <v>257</v>
      </c>
      <c r="E149" s="338">
        <v>75.400000000000006</v>
      </c>
      <c r="F149" s="338">
        <v>75.400000000000006</v>
      </c>
      <c r="G149" s="338">
        <v>0</v>
      </c>
      <c r="H149" s="258">
        <v>4771</v>
      </c>
      <c r="I149" s="258">
        <v>4531</v>
      </c>
      <c r="J149" s="338">
        <v>5.3</v>
      </c>
      <c r="K149" s="339">
        <v>18.564202334630401</v>
      </c>
      <c r="L149" s="258">
        <v>39535</v>
      </c>
      <c r="M149" s="258">
        <v>34040</v>
      </c>
      <c r="N149" s="338">
        <v>16.100000000000001</v>
      </c>
      <c r="O149" s="339">
        <v>153.832684824903</v>
      </c>
    </row>
    <row r="150" spans="1:15" s="187" customFormat="1" ht="14.45" customHeight="1" x14ac:dyDescent="0.2">
      <c r="A150" s="539"/>
      <c r="B150" s="337" t="s">
        <v>2325</v>
      </c>
      <c r="C150" s="258">
        <v>459</v>
      </c>
      <c r="D150" s="258">
        <v>397</v>
      </c>
      <c r="E150" s="338">
        <v>86.5</v>
      </c>
      <c r="F150" s="338">
        <v>86.3</v>
      </c>
      <c r="G150" s="338">
        <v>0.3</v>
      </c>
      <c r="H150" s="258">
        <v>8937</v>
      </c>
      <c r="I150" s="258">
        <v>9161</v>
      </c>
      <c r="J150" s="338">
        <v>-2.4</v>
      </c>
      <c r="K150" s="339">
        <v>22.5113350125945</v>
      </c>
      <c r="L150" s="258">
        <v>53472</v>
      </c>
      <c r="M150" s="258">
        <v>45182</v>
      </c>
      <c r="N150" s="338">
        <v>18.3</v>
      </c>
      <c r="O150" s="339">
        <v>134.69017632241801</v>
      </c>
    </row>
    <row r="151" spans="1:15" s="187" customFormat="1" ht="14.45" customHeight="1" x14ac:dyDescent="0.2">
      <c r="A151" s="539"/>
      <c r="B151" s="337" t="s">
        <v>3408</v>
      </c>
      <c r="C151" s="258">
        <v>237</v>
      </c>
      <c r="D151" s="258">
        <v>186</v>
      </c>
      <c r="E151" s="338">
        <v>78.5</v>
      </c>
      <c r="F151" s="338">
        <v>77.2</v>
      </c>
      <c r="G151" s="338">
        <v>1.6</v>
      </c>
      <c r="H151" s="258">
        <v>3789</v>
      </c>
      <c r="I151" s="258">
        <v>2327</v>
      </c>
      <c r="J151" s="338">
        <v>62.8</v>
      </c>
      <c r="K151" s="339">
        <v>20.370967741935502</v>
      </c>
      <c r="L151" s="258">
        <v>32285</v>
      </c>
      <c r="M151" s="258">
        <v>27102</v>
      </c>
      <c r="N151" s="338">
        <v>19.100000000000001</v>
      </c>
      <c r="O151" s="339">
        <v>173.57526881720401</v>
      </c>
    </row>
    <row r="152" spans="1:15" s="187" customFormat="1" ht="14.45" customHeight="1" x14ac:dyDescent="0.2">
      <c r="A152" s="539"/>
      <c r="B152" s="337" t="s">
        <v>3413</v>
      </c>
      <c r="C152" s="258">
        <v>1363</v>
      </c>
      <c r="D152" s="258">
        <v>1135</v>
      </c>
      <c r="E152" s="338">
        <v>83.3</v>
      </c>
      <c r="F152" s="338">
        <v>83.3</v>
      </c>
      <c r="G152" s="338">
        <v>-0.1</v>
      </c>
      <c r="H152" s="258">
        <v>28825</v>
      </c>
      <c r="I152" s="258">
        <v>27303</v>
      </c>
      <c r="J152" s="338">
        <v>5.6</v>
      </c>
      <c r="K152" s="339">
        <v>25.3964757709251</v>
      </c>
      <c r="L152" s="258">
        <v>130710</v>
      </c>
      <c r="M152" s="258">
        <v>114616</v>
      </c>
      <c r="N152" s="338">
        <v>14</v>
      </c>
      <c r="O152" s="339">
        <v>115.162995594714</v>
      </c>
    </row>
    <row r="153" spans="1:15" s="187" customFormat="1" ht="14.45" customHeight="1" x14ac:dyDescent="0.2">
      <c r="A153" s="539"/>
      <c r="B153" s="337" t="s">
        <v>2367</v>
      </c>
      <c r="C153" s="258">
        <v>929</v>
      </c>
      <c r="D153" s="258">
        <v>777</v>
      </c>
      <c r="E153" s="338">
        <v>83.6</v>
      </c>
      <c r="F153" s="338">
        <v>82.9</v>
      </c>
      <c r="G153" s="338">
        <v>0.9</v>
      </c>
      <c r="H153" s="258">
        <v>17809</v>
      </c>
      <c r="I153" s="258">
        <v>16392</v>
      </c>
      <c r="J153" s="338">
        <v>8.6</v>
      </c>
      <c r="K153" s="339">
        <v>22.920205920205898</v>
      </c>
      <c r="L153" s="258">
        <v>74869</v>
      </c>
      <c r="M153" s="258">
        <v>65748</v>
      </c>
      <c r="N153" s="338">
        <v>13.9</v>
      </c>
      <c r="O153" s="339">
        <v>96.356499356499398</v>
      </c>
    </row>
    <row r="154" spans="1:15" s="187" customFormat="1" ht="14.45" customHeight="1" x14ac:dyDescent="0.2">
      <c r="A154" s="539"/>
      <c r="B154" s="337" t="s">
        <v>2365</v>
      </c>
      <c r="C154" s="258">
        <v>449</v>
      </c>
      <c r="D154" s="258">
        <v>385</v>
      </c>
      <c r="E154" s="338">
        <v>85.7</v>
      </c>
      <c r="F154" s="338">
        <v>85.1</v>
      </c>
      <c r="G154" s="338">
        <v>0.8</v>
      </c>
      <c r="H154" s="258">
        <v>4532</v>
      </c>
      <c r="I154" s="258">
        <v>4039</v>
      </c>
      <c r="J154" s="338">
        <v>12.2</v>
      </c>
      <c r="K154" s="339">
        <v>11.771428571428601</v>
      </c>
      <c r="L154" s="258">
        <v>38852</v>
      </c>
      <c r="M154" s="258">
        <v>34923</v>
      </c>
      <c r="N154" s="338">
        <v>11.3</v>
      </c>
      <c r="O154" s="339">
        <v>100.914285714286</v>
      </c>
    </row>
    <row r="155" spans="1:15" s="187" customFormat="1" ht="14.45" customHeight="1" x14ac:dyDescent="0.2">
      <c r="A155" s="539" t="s">
        <v>263</v>
      </c>
      <c r="B155" s="337" t="s">
        <v>15466</v>
      </c>
      <c r="C155" s="258">
        <v>345</v>
      </c>
      <c r="D155" s="258">
        <v>294</v>
      </c>
      <c r="E155" s="338">
        <v>85.2</v>
      </c>
      <c r="F155" s="338">
        <v>84.3</v>
      </c>
      <c r="G155" s="338">
        <v>1</v>
      </c>
      <c r="H155" s="258">
        <v>24547</v>
      </c>
      <c r="I155" s="258">
        <v>22454</v>
      </c>
      <c r="J155" s="338">
        <v>9.3000000000000007</v>
      </c>
      <c r="K155" s="339">
        <v>83.493197278911595</v>
      </c>
      <c r="L155" s="258">
        <v>31866</v>
      </c>
      <c r="M155" s="258">
        <v>27481</v>
      </c>
      <c r="N155" s="338">
        <v>16</v>
      </c>
      <c r="O155" s="339">
        <v>108.387755102041</v>
      </c>
    </row>
    <row r="156" spans="1:15" s="187" customFormat="1" ht="14.45" customHeight="1" x14ac:dyDescent="0.2">
      <c r="A156" s="539"/>
      <c r="B156" s="337" t="s">
        <v>2479</v>
      </c>
      <c r="C156" s="258">
        <v>345</v>
      </c>
      <c r="D156" s="258">
        <v>269</v>
      </c>
      <c r="E156" s="338">
        <v>78</v>
      </c>
      <c r="F156" s="338">
        <v>76.8</v>
      </c>
      <c r="G156" s="338">
        <v>1.5</v>
      </c>
      <c r="H156" s="258">
        <v>2514</v>
      </c>
      <c r="I156" s="258">
        <v>2373</v>
      </c>
      <c r="J156" s="338">
        <v>5.9</v>
      </c>
      <c r="K156" s="339">
        <v>9.3457249070632002</v>
      </c>
      <c r="L156" s="258">
        <v>27055</v>
      </c>
      <c r="M156" s="258">
        <v>24381</v>
      </c>
      <c r="N156" s="338">
        <v>11</v>
      </c>
      <c r="O156" s="339">
        <v>100.576208178439</v>
      </c>
    </row>
    <row r="157" spans="1:15" s="187" customFormat="1" ht="14.45" customHeight="1" x14ac:dyDescent="0.2">
      <c r="A157" s="539" t="s">
        <v>371</v>
      </c>
      <c r="B157" s="337" t="s">
        <v>1391</v>
      </c>
      <c r="C157" s="258">
        <v>362</v>
      </c>
      <c r="D157" s="258">
        <v>249</v>
      </c>
      <c r="E157" s="338">
        <v>68.8</v>
      </c>
      <c r="F157" s="338">
        <v>68.8</v>
      </c>
      <c r="G157" s="338">
        <v>0</v>
      </c>
      <c r="H157" s="258">
        <v>8885</v>
      </c>
      <c r="I157" s="258">
        <v>7385</v>
      </c>
      <c r="J157" s="338">
        <v>20.3</v>
      </c>
      <c r="K157" s="339">
        <v>35.682730923694798</v>
      </c>
      <c r="L157" s="258">
        <v>17318</v>
      </c>
      <c r="M157" s="258">
        <v>15189</v>
      </c>
      <c r="N157" s="338">
        <v>14</v>
      </c>
      <c r="O157" s="339">
        <v>69.550200803212903</v>
      </c>
    </row>
    <row r="158" spans="1:15" s="187" customFormat="1" ht="14.45" customHeight="1" x14ac:dyDescent="0.2">
      <c r="A158" s="539"/>
      <c r="B158" s="337" t="s">
        <v>1179</v>
      </c>
      <c r="C158" s="258">
        <v>402</v>
      </c>
      <c r="D158" s="258">
        <v>319</v>
      </c>
      <c r="E158" s="338">
        <v>79.400000000000006</v>
      </c>
      <c r="F158" s="338">
        <v>79.099999999999994</v>
      </c>
      <c r="G158" s="338">
        <v>0.3</v>
      </c>
      <c r="H158" s="258">
        <v>5811</v>
      </c>
      <c r="I158" s="258">
        <v>4881</v>
      </c>
      <c r="J158" s="338">
        <v>19.100000000000001</v>
      </c>
      <c r="K158" s="339">
        <v>18.216300940438899</v>
      </c>
      <c r="L158" s="258">
        <v>30833</v>
      </c>
      <c r="M158" s="258">
        <v>25915</v>
      </c>
      <c r="N158" s="338">
        <v>19</v>
      </c>
      <c r="O158" s="339">
        <v>96.655172413793096</v>
      </c>
    </row>
    <row r="159" spans="1:15" s="187" customFormat="1" ht="14.45" customHeight="1" x14ac:dyDescent="0.2">
      <c r="A159" s="539"/>
      <c r="B159" s="337" t="s">
        <v>4225</v>
      </c>
      <c r="C159" s="258">
        <v>2907</v>
      </c>
      <c r="D159" s="258">
        <v>2418</v>
      </c>
      <c r="E159" s="338">
        <v>83.2</v>
      </c>
      <c r="F159" s="338">
        <v>83.5</v>
      </c>
      <c r="G159" s="338">
        <v>-0.4</v>
      </c>
      <c r="H159" s="258">
        <v>151539</v>
      </c>
      <c r="I159" s="258">
        <v>136101</v>
      </c>
      <c r="J159" s="338">
        <v>11.3</v>
      </c>
      <c r="K159" s="339">
        <v>62.6712158808933</v>
      </c>
      <c r="L159" s="258">
        <v>302291</v>
      </c>
      <c r="M159" s="258">
        <v>259834</v>
      </c>
      <c r="N159" s="338">
        <v>16.3</v>
      </c>
      <c r="O159" s="339">
        <v>125.016956162117</v>
      </c>
    </row>
    <row r="160" spans="1:15" s="187" customFormat="1" ht="14.45" customHeight="1" x14ac:dyDescent="0.2">
      <c r="A160" s="539"/>
      <c r="B160" s="337" t="s">
        <v>2102</v>
      </c>
      <c r="C160" s="258">
        <v>211</v>
      </c>
      <c r="D160" s="258">
        <v>167</v>
      </c>
      <c r="E160" s="338">
        <v>79.099999999999994</v>
      </c>
      <c r="F160" s="338">
        <v>80.099999999999994</v>
      </c>
      <c r="G160" s="338">
        <v>-1.2</v>
      </c>
      <c r="H160" s="258">
        <v>11613</v>
      </c>
      <c r="I160" s="258">
        <v>11571</v>
      </c>
      <c r="J160" s="338">
        <v>0.4</v>
      </c>
      <c r="K160" s="339">
        <v>69.538922155688596</v>
      </c>
      <c r="L160" s="258">
        <v>24812</v>
      </c>
      <c r="M160" s="258">
        <v>23051</v>
      </c>
      <c r="N160" s="338">
        <v>7.6</v>
      </c>
      <c r="O160" s="339">
        <v>148.57485029940099</v>
      </c>
    </row>
    <row r="161" spans="1:15" s="187" customFormat="1" ht="14.45" customHeight="1" x14ac:dyDescent="0.2">
      <c r="A161" s="539"/>
      <c r="B161" s="337" t="s">
        <v>5110</v>
      </c>
      <c r="C161" s="258">
        <v>1381</v>
      </c>
      <c r="D161" s="258">
        <v>1117</v>
      </c>
      <c r="E161" s="338">
        <v>80.900000000000006</v>
      </c>
      <c r="F161" s="338">
        <v>80.599999999999994</v>
      </c>
      <c r="G161" s="338">
        <v>0.4</v>
      </c>
      <c r="H161" s="258">
        <v>35291</v>
      </c>
      <c r="I161" s="258">
        <v>31550</v>
      </c>
      <c r="J161" s="338">
        <v>11.9</v>
      </c>
      <c r="K161" s="339">
        <v>31.594449418084199</v>
      </c>
      <c r="L161" s="258">
        <v>147736</v>
      </c>
      <c r="M161" s="258">
        <v>126378</v>
      </c>
      <c r="N161" s="338">
        <v>16.899999999999999</v>
      </c>
      <c r="O161" s="339">
        <v>132.26141450313301</v>
      </c>
    </row>
    <row r="162" spans="1:15" s="187" customFormat="1" ht="14.45" customHeight="1" x14ac:dyDescent="0.2">
      <c r="A162" s="539"/>
      <c r="B162" s="337" t="s">
        <v>1166</v>
      </c>
      <c r="C162" s="258">
        <v>1131</v>
      </c>
      <c r="D162" s="258">
        <v>982</v>
      </c>
      <c r="E162" s="338">
        <v>86.8</v>
      </c>
      <c r="F162" s="338">
        <v>85.9</v>
      </c>
      <c r="G162" s="338">
        <v>1</v>
      </c>
      <c r="H162" s="258">
        <v>11248</v>
      </c>
      <c r="I162" s="258">
        <v>11461</v>
      </c>
      <c r="J162" s="338">
        <v>-1.9</v>
      </c>
      <c r="K162" s="339">
        <v>11.454175152749499</v>
      </c>
      <c r="L162" s="258">
        <v>53753</v>
      </c>
      <c r="M162" s="258">
        <v>46574</v>
      </c>
      <c r="N162" s="338">
        <v>15.4</v>
      </c>
      <c r="O162" s="339">
        <v>54.738289205702699</v>
      </c>
    </row>
    <row r="163" spans="1:15" s="187" customFormat="1" ht="14.45" customHeight="1" x14ac:dyDescent="0.2">
      <c r="A163" s="539"/>
      <c r="B163" s="337" t="s">
        <v>4053</v>
      </c>
      <c r="C163" s="258">
        <v>1618</v>
      </c>
      <c r="D163" s="258">
        <v>1313</v>
      </c>
      <c r="E163" s="338">
        <v>81.099999999999994</v>
      </c>
      <c r="F163" s="338">
        <v>79.900000000000006</v>
      </c>
      <c r="G163" s="338">
        <v>1.6</v>
      </c>
      <c r="H163" s="258">
        <v>71050</v>
      </c>
      <c r="I163" s="258">
        <v>62062</v>
      </c>
      <c r="J163" s="338">
        <v>14.5</v>
      </c>
      <c r="K163" s="339">
        <v>54.112718964204099</v>
      </c>
      <c r="L163" s="258">
        <v>83832</v>
      </c>
      <c r="M163" s="258">
        <v>78466</v>
      </c>
      <c r="N163" s="338">
        <v>6.8</v>
      </c>
      <c r="O163" s="339">
        <v>63.847677075399901</v>
      </c>
    </row>
    <row r="164" spans="1:15" s="187" customFormat="1" ht="14.45" customHeight="1" x14ac:dyDescent="0.2">
      <c r="A164" s="539"/>
      <c r="B164" s="337" t="s">
        <v>4080</v>
      </c>
      <c r="C164" s="258">
        <v>214</v>
      </c>
      <c r="D164" s="258">
        <v>176</v>
      </c>
      <c r="E164" s="338">
        <v>82.2</v>
      </c>
      <c r="F164" s="338">
        <v>81.8</v>
      </c>
      <c r="G164" s="338">
        <v>0.6</v>
      </c>
      <c r="H164" s="258">
        <v>885</v>
      </c>
      <c r="I164" s="258">
        <v>899</v>
      </c>
      <c r="J164" s="338">
        <v>-1.6</v>
      </c>
      <c r="K164" s="339">
        <v>5.0284090909090899</v>
      </c>
      <c r="L164" s="258">
        <v>14057</v>
      </c>
      <c r="M164" s="258">
        <v>13199</v>
      </c>
      <c r="N164" s="338">
        <v>6.5</v>
      </c>
      <c r="O164" s="339">
        <v>79.869318181818201</v>
      </c>
    </row>
    <row r="165" spans="1:15" s="187" customFormat="1" ht="14.45" customHeight="1" x14ac:dyDescent="0.2">
      <c r="A165" s="539"/>
      <c r="B165" s="337" t="s">
        <v>4084</v>
      </c>
      <c r="C165" s="258">
        <v>1681</v>
      </c>
      <c r="D165" s="258">
        <v>1348</v>
      </c>
      <c r="E165" s="338">
        <v>80.2</v>
      </c>
      <c r="F165" s="338">
        <v>79.2</v>
      </c>
      <c r="G165" s="338">
        <v>1.2</v>
      </c>
      <c r="H165" s="258">
        <v>33878</v>
      </c>
      <c r="I165" s="258">
        <v>33800</v>
      </c>
      <c r="J165" s="338">
        <v>0.2</v>
      </c>
      <c r="K165" s="339">
        <v>25.132047477744798</v>
      </c>
      <c r="L165" s="258">
        <v>142708</v>
      </c>
      <c r="M165" s="258">
        <v>126870</v>
      </c>
      <c r="N165" s="338">
        <v>12.5</v>
      </c>
      <c r="O165" s="339">
        <v>105.86646884273</v>
      </c>
    </row>
    <row r="166" spans="1:15" s="187" customFormat="1" ht="14.45" customHeight="1" x14ac:dyDescent="0.2">
      <c r="A166" s="539"/>
      <c r="B166" s="337" t="s">
        <v>4228</v>
      </c>
      <c r="C166" s="258">
        <v>499</v>
      </c>
      <c r="D166" s="258">
        <v>419</v>
      </c>
      <c r="E166" s="338">
        <v>84</v>
      </c>
      <c r="F166" s="338">
        <v>84</v>
      </c>
      <c r="G166" s="338">
        <v>0</v>
      </c>
      <c r="H166" s="258">
        <v>3591</v>
      </c>
      <c r="I166" s="258">
        <v>3080</v>
      </c>
      <c r="J166" s="338">
        <v>16.600000000000001</v>
      </c>
      <c r="K166" s="339">
        <v>8.5704057279236299</v>
      </c>
      <c r="L166" s="258">
        <v>33504</v>
      </c>
      <c r="M166" s="258">
        <v>29908</v>
      </c>
      <c r="N166" s="338">
        <v>12</v>
      </c>
      <c r="O166" s="339">
        <v>79.961813842482101</v>
      </c>
    </row>
    <row r="167" spans="1:15" s="187" customFormat="1" ht="14.45" customHeight="1" x14ac:dyDescent="0.2">
      <c r="A167" s="347" t="s">
        <v>262</v>
      </c>
      <c r="B167" s="337" t="s">
        <v>262</v>
      </c>
      <c r="C167" s="258">
        <v>733</v>
      </c>
      <c r="D167" s="258">
        <v>527</v>
      </c>
      <c r="E167" s="338">
        <v>71.900000000000006</v>
      </c>
      <c r="F167" s="338">
        <v>71.400000000000006</v>
      </c>
      <c r="G167" s="338">
        <v>0.8</v>
      </c>
      <c r="H167" s="258">
        <v>4499</v>
      </c>
      <c r="I167" s="258">
        <v>2237</v>
      </c>
      <c r="J167" s="338">
        <v>101.1</v>
      </c>
      <c r="K167" s="339">
        <v>8.5370018975332105</v>
      </c>
      <c r="L167" s="258">
        <v>35171</v>
      </c>
      <c r="M167" s="258">
        <v>31187</v>
      </c>
      <c r="N167" s="338">
        <v>12.8</v>
      </c>
      <c r="O167" s="339">
        <v>66.738140417457302</v>
      </c>
    </row>
    <row r="168" spans="1:15" s="187" customFormat="1" ht="14.45" customHeight="1" x14ac:dyDescent="0.2">
      <c r="A168" s="347" t="s">
        <v>261</v>
      </c>
      <c r="B168" s="337" t="s">
        <v>261</v>
      </c>
      <c r="C168" s="258">
        <v>200</v>
      </c>
      <c r="D168" s="258">
        <v>171</v>
      </c>
      <c r="E168" s="338">
        <v>85.5</v>
      </c>
      <c r="F168" s="338">
        <v>84</v>
      </c>
      <c r="G168" s="338">
        <v>1.8</v>
      </c>
      <c r="H168" s="258">
        <v>1425</v>
      </c>
      <c r="I168" s="258">
        <v>603</v>
      </c>
      <c r="J168" s="338">
        <v>136.30000000000001</v>
      </c>
      <c r="K168" s="339">
        <v>8.3333333333333304</v>
      </c>
      <c r="L168" s="258">
        <v>6517</v>
      </c>
      <c r="M168" s="258">
        <v>5536</v>
      </c>
      <c r="N168" s="338">
        <v>17.7</v>
      </c>
      <c r="O168" s="339">
        <v>38.1111111111111</v>
      </c>
    </row>
    <row r="169" spans="1:15" s="187" customFormat="1" ht="14.45" customHeight="1" x14ac:dyDescent="0.2">
      <c r="A169" s="539" t="s">
        <v>254</v>
      </c>
      <c r="B169" s="337" t="s">
        <v>1151</v>
      </c>
      <c r="C169" s="258">
        <v>663</v>
      </c>
      <c r="D169" s="258">
        <v>557</v>
      </c>
      <c r="E169" s="338">
        <v>84</v>
      </c>
      <c r="F169" s="338">
        <v>83.9</v>
      </c>
      <c r="G169" s="338">
        <v>0.2</v>
      </c>
      <c r="H169" s="258">
        <v>25082</v>
      </c>
      <c r="I169" s="258">
        <v>22513</v>
      </c>
      <c r="J169" s="338">
        <v>11.4</v>
      </c>
      <c r="K169" s="339">
        <v>45.030520646319601</v>
      </c>
      <c r="L169" s="258">
        <v>50794</v>
      </c>
      <c r="M169" s="258">
        <v>45437</v>
      </c>
      <c r="N169" s="338">
        <v>11.8</v>
      </c>
      <c r="O169" s="339">
        <v>91.192100538599604</v>
      </c>
    </row>
    <row r="170" spans="1:15" s="187" customFormat="1" ht="14.45" customHeight="1" x14ac:dyDescent="0.2">
      <c r="A170" s="539"/>
      <c r="B170" s="337" t="s">
        <v>4349</v>
      </c>
      <c r="C170" s="258">
        <v>4926</v>
      </c>
      <c r="D170" s="258">
        <v>4026</v>
      </c>
      <c r="E170" s="338">
        <v>81.7</v>
      </c>
      <c r="F170" s="338">
        <v>81.5</v>
      </c>
      <c r="G170" s="338">
        <v>0.2</v>
      </c>
      <c r="H170" s="258">
        <v>191690</v>
      </c>
      <c r="I170" s="258">
        <v>177972</v>
      </c>
      <c r="J170" s="338">
        <v>7.7</v>
      </c>
      <c r="K170" s="339">
        <v>47.613015399900704</v>
      </c>
      <c r="L170" s="258">
        <v>575856</v>
      </c>
      <c r="M170" s="258">
        <v>508747</v>
      </c>
      <c r="N170" s="338">
        <v>13.2</v>
      </c>
      <c r="O170" s="339">
        <v>143.03427719821201</v>
      </c>
    </row>
    <row r="171" spans="1:15" s="187" customFormat="1" ht="14.45" customHeight="1" x14ac:dyDescent="0.2">
      <c r="A171" s="539"/>
      <c r="B171" s="337" t="s">
        <v>1169</v>
      </c>
      <c r="C171" s="258">
        <v>1032</v>
      </c>
      <c r="D171" s="258">
        <v>824</v>
      </c>
      <c r="E171" s="338">
        <v>79.8</v>
      </c>
      <c r="F171" s="338">
        <v>79.400000000000006</v>
      </c>
      <c r="G171" s="338">
        <v>0.6</v>
      </c>
      <c r="H171" s="258">
        <v>21067</v>
      </c>
      <c r="I171" s="258">
        <v>15460</v>
      </c>
      <c r="J171" s="338">
        <v>36.299999999999997</v>
      </c>
      <c r="K171" s="339">
        <v>25.566747572815501</v>
      </c>
      <c r="L171" s="258">
        <v>100034</v>
      </c>
      <c r="M171" s="258">
        <v>83300</v>
      </c>
      <c r="N171" s="338">
        <v>20.100000000000001</v>
      </c>
      <c r="O171" s="339">
        <v>121.40048543689301</v>
      </c>
    </row>
    <row r="172" spans="1:15" s="187" customFormat="1" ht="14.45" customHeight="1" x14ac:dyDescent="0.2">
      <c r="A172" s="539"/>
      <c r="B172" s="337" t="s">
        <v>4363</v>
      </c>
      <c r="C172" s="258">
        <v>2143</v>
      </c>
      <c r="D172" s="258">
        <v>1747</v>
      </c>
      <c r="E172" s="338">
        <v>81.5</v>
      </c>
      <c r="F172" s="338">
        <v>81.5</v>
      </c>
      <c r="G172" s="338">
        <v>0.1</v>
      </c>
      <c r="H172" s="258">
        <v>100159</v>
      </c>
      <c r="I172" s="258">
        <v>90955</v>
      </c>
      <c r="J172" s="338">
        <v>10.1</v>
      </c>
      <c r="K172" s="339">
        <v>57.331997710360604</v>
      </c>
      <c r="L172" s="258">
        <v>259048</v>
      </c>
      <c r="M172" s="258">
        <v>235739</v>
      </c>
      <c r="N172" s="338">
        <v>9.9</v>
      </c>
      <c r="O172" s="339">
        <v>148.28162564396101</v>
      </c>
    </row>
    <row r="173" spans="1:15" s="187" customFormat="1" ht="14.45" customHeight="1" x14ac:dyDescent="0.2">
      <c r="A173" s="539"/>
      <c r="B173" s="337" t="s">
        <v>199</v>
      </c>
      <c r="C173" s="258">
        <v>1165</v>
      </c>
      <c r="D173" s="258">
        <v>924</v>
      </c>
      <c r="E173" s="338">
        <v>79.3</v>
      </c>
      <c r="F173" s="338">
        <v>78.900000000000006</v>
      </c>
      <c r="G173" s="338">
        <v>0.5</v>
      </c>
      <c r="H173" s="258">
        <v>35718</v>
      </c>
      <c r="I173" s="258">
        <v>29501</v>
      </c>
      <c r="J173" s="338">
        <v>21.1</v>
      </c>
      <c r="K173" s="339">
        <v>38.6558441558442</v>
      </c>
      <c r="L173" s="258">
        <v>57625</v>
      </c>
      <c r="M173" s="258">
        <v>56354</v>
      </c>
      <c r="N173" s="338">
        <v>2.2999999999999998</v>
      </c>
      <c r="O173" s="339">
        <v>62.364718614718598</v>
      </c>
    </row>
    <row r="174" spans="1:15" s="187" customFormat="1" ht="14.45" customHeight="1" x14ac:dyDescent="0.2">
      <c r="A174" s="539" t="s">
        <v>14925</v>
      </c>
      <c r="B174" s="337" t="s">
        <v>6307</v>
      </c>
      <c r="C174" s="258">
        <v>1846</v>
      </c>
      <c r="D174" s="258">
        <v>1402</v>
      </c>
      <c r="E174" s="338">
        <v>75.900000000000006</v>
      </c>
      <c r="F174" s="338">
        <v>75.900000000000006</v>
      </c>
      <c r="G174" s="338">
        <v>0</v>
      </c>
      <c r="H174" s="258">
        <v>16351</v>
      </c>
      <c r="I174" s="258">
        <v>17271</v>
      </c>
      <c r="J174" s="338">
        <v>-5.3</v>
      </c>
      <c r="K174" s="339">
        <v>11.6626248216833</v>
      </c>
      <c r="L174" s="258">
        <v>99445</v>
      </c>
      <c r="M174" s="258">
        <v>85570</v>
      </c>
      <c r="N174" s="338">
        <v>16.2</v>
      </c>
      <c r="O174" s="339">
        <v>70.930813124108397</v>
      </c>
    </row>
    <row r="175" spans="1:15" s="187" customFormat="1" ht="14.45" customHeight="1" x14ac:dyDescent="0.2">
      <c r="A175" s="539"/>
      <c r="B175" s="337" t="s">
        <v>15467</v>
      </c>
      <c r="C175" s="258">
        <v>3216</v>
      </c>
      <c r="D175" s="258">
        <v>2498</v>
      </c>
      <c r="E175" s="338">
        <v>77.7</v>
      </c>
      <c r="F175" s="338">
        <v>77</v>
      </c>
      <c r="G175" s="338">
        <v>0.9</v>
      </c>
      <c r="H175" s="258">
        <v>78781</v>
      </c>
      <c r="I175" s="258">
        <v>70317</v>
      </c>
      <c r="J175" s="338">
        <v>12</v>
      </c>
      <c r="K175" s="339">
        <v>31.537630104083298</v>
      </c>
      <c r="L175" s="258">
        <v>181879</v>
      </c>
      <c r="M175" s="258">
        <v>153156</v>
      </c>
      <c r="N175" s="338">
        <v>18.8</v>
      </c>
      <c r="O175" s="339">
        <v>72.809847878302605</v>
      </c>
    </row>
    <row r="176" spans="1:15" s="187" customFormat="1" ht="14.45" customHeight="1" x14ac:dyDescent="0.2">
      <c r="A176" s="539"/>
      <c r="B176" s="337" t="s">
        <v>5282</v>
      </c>
      <c r="C176" s="258">
        <v>9099</v>
      </c>
      <c r="D176" s="258">
        <v>6299</v>
      </c>
      <c r="E176" s="338">
        <v>69.2</v>
      </c>
      <c r="F176" s="338">
        <v>69.3</v>
      </c>
      <c r="G176" s="338">
        <v>-0.1</v>
      </c>
      <c r="H176" s="258">
        <v>138761</v>
      </c>
      <c r="I176" s="258">
        <v>124794</v>
      </c>
      <c r="J176" s="338">
        <v>11.2</v>
      </c>
      <c r="K176" s="339">
        <v>22.0290522305128</v>
      </c>
      <c r="L176" s="258">
        <v>243599</v>
      </c>
      <c r="M176" s="258">
        <v>208454</v>
      </c>
      <c r="N176" s="338">
        <v>16.899999999999999</v>
      </c>
      <c r="O176" s="339">
        <v>38.672646451817698</v>
      </c>
    </row>
    <row r="177" spans="1:15" s="187" customFormat="1" ht="14.45" customHeight="1" x14ac:dyDescent="0.2">
      <c r="A177" s="539"/>
      <c r="B177" s="337" t="s">
        <v>1410</v>
      </c>
      <c r="C177" s="258">
        <v>1697</v>
      </c>
      <c r="D177" s="258">
        <v>1361</v>
      </c>
      <c r="E177" s="338">
        <v>80.2</v>
      </c>
      <c r="F177" s="338">
        <v>80</v>
      </c>
      <c r="G177" s="338">
        <v>0.3</v>
      </c>
      <c r="H177" s="258">
        <v>40761</v>
      </c>
      <c r="I177" s="258">
        <v>36742</v>
      </c>
      <c r="J177" s="338">
        <v>10.9</v>
      </c>
      <c r="K177" s="339">
        <v>29.949301983835401</v>
      </c>
      <c r="L177" s="258">
        <v>132647</v>
      </c>
      <c r="M177" s="258">
        <v>116712</v>
      </c>
      <c r="N177" s="338">
        <v>13.7</v>
      </c>
      <c r="O177" s="339">
        <v>97.462894930198402</v>
      </c>
    </row>
    <row r="178" spans="1:15" s="187" customFormat="1" ht="14.45" customHeight="1" x14ac:dyDescent="0.2">
      <c r="A178" s="539"/>
      <c r="B178" s="337" t="s">
        <v>5871</v>
      </c>
      <c r="C178" s="258">
        <v>1969</v>
      </c>
      <c r="D178" s="258">
        <v>1533</v>
      </c>
      <c r="E178" s="338">
        <v>77.900000000000006</v>
      </c>
      <c r="F178" s="338">
        <v>77.900000000000006</v>
      </c>
      <c r="G178" s="338">
        <v>0</v>
      </c>
      <c r="H178" s="258">
        <v>58817</v>
      </c>
      <c r="I178" s="258">
        <v>50465</v>
      </c>
      <c r="J178" s="338">
        <v>16.600000000000001</v>
      </c>
      <c r="K178" s="339">
        <v>38.367253750815401</v>
      </c>
      <c r="L178" s="258">
        <v>102003</v>
      </c>
      <c r="M178" s="258">
        <v>86762</v>
      </c>
      <c r="N178" s="338">
        <v>17.600000000000001</v>
      </c>
      <c r="O178" s="339">
        <v>66.538160469667304</v>
      </c>
    </row>
    <row r="179" spans="1:15" s="187" customFormat="1" ht="14.45" customHeight="1" x14ac:dyDescent="0.2">
      <c r="A179" s="539"/>
      <c r="B179" s="337" t="s">
        <v>5285</v>
      </c>
      <c r="C179" s="258">
        <v>2420</v>
      </c>
      <c r="D179" s="258">
        <v>1933</v>
      </c>
      <c r="E179" s="338">
        <v>79.900000000000006</v>
      </c>
      <c r="F179" s="338">
        <v>80</v>
      </c>
      <c r="G179" s="338">
        <v>-0.1</v>
      </c>
      <c r="H179" s="258">
        <v>30410</v>
      </c>
      <c r="I179" s="258">
        <v>29487</v>
      </c>
      <c r="J179" s="338">
        <v>3.1</v>
      </c>
      <c r="K179" s="339">
        <v>15.7320227625453</v>
      </c>
      <c r="L179" s="258">
        <v>128822</v>
      </c>
      <c r="M179" s="258">
        <v>110823</v>
      </c>
      <c r="N179" s="338">
        <v>16.2</v>
      </c>
      <c r="O179" s="339">
        <v>66.643559234350704</v>
      </c>
    </row>
    <row r="180" spans="1:15" s="187" customFormat="1" ht="14.45" customHeight="1" x14ac:dyDescent="0.2">
      <c r="A180" s="539"/>
      <c r="B180" s="337" t="s">
        <v>2334</v>
      </c>
      <c r="C180" s="258">
        <v>1631</v>
      </c>
      <c r="D180" s="258">
        <v>1327</v>
      </c>
      <c r="E180" s="338">
        <v>81.400000000000006</v>
      </c>
      <c r="F180" s="338">
        <v>80.8</v>
      </c>
      <c r="G180" s="338">
        <v>0.7</v>
      </c>
      <c r="H180" s="258">
        <v>30531</v>
      </c>
      <c r="I180" s="258">
        <v>26156</v>
      </c>
      <c r="J180" s="338">
        <v>16.7</v>
      </c>
      <c r="K180" s="339">
        <v>23.007535795026399</v>
      </c>
      <c r="L180" s="258">
        <v>107159</v>
      </c>
      <c r="M180" s="258">
        <v>93964</v>
      </c>
      <c r="N180" s="338">
        <v>14</v>
      </c>
      <c r="O180" s="339">
        <v>80.752825923134907</v>
      </c>
    </row>
    <row r="181" spans="1:15" s="187" customFormat="1" ht="14.45" customHeight="1" x14ac:dyDescent="0.2">
      <c r="A181" s="539"/>
      <c r="B181" s="337" t="s">
        <v>5810</v>
      </c>
      <c r="C181" s="258">
        <v>2357</v>
      </c>
      <c r="D181" s="258">
        <v>1805</v>
      </c>
      <c r="E181" s="338">
        <v>76.599999999999994</v>
      </c>
      <c r="F181" s="338">
        <v>76.5</v>
      </c>
      <c r="G181" s="338">
        <v>0.1</v>
      </c>
      <c r="H181" s="258">
        <v>43598</v>
      </c>
      <c r="I181" s="258">
        <v>37607</v>
      </c>
      <c r="J181" s="338">
        <v>15.9</v>
      </c>
      <c r="K181" s="339">
        <v>24.154016620498599</v>
      </c>
      <c r="L181" s="258">
        <v>173744</v>
      </c>
      <c r="M181" s="258">
        <v>149388</v>
      </c>
      <c r="N181" s="338">
        <v>16.3</v>
      </c>
      <c r="O181" s="339">
        <v>96.2570637119114</v>
      </c>
    </row>
    <row r="182" spans="1:15" s="187" customFormat="1" ht="14.45" customHeight="1" x14ac:dyDescent="0.2">
      <c r="A182" s="347" t="s">
        <v>487</v>
      </c>
      <c r="B182" s="337" t="s">
        <v>487</v>
      </c>
      <c r="C182" s="258">
        <v>1863</v>
      </c>
      <c r="D182" s="258">
        <v>1390</v>
      </c>
      <c r="E182" s="338">
        <v>74.599999999999994</v>
      </c>
      <c r="F182" s="338">
        <v>74</v>
      </c>
      <c r="G182" s="338">
        <v>0.8</v>
      </c>
      <c r="H182" s="258">
        <v>28199</v>
      </c>
      <c r="I182" s="258">
        <v>25416</v>
      </c>
      <c r="J182" s="338">
        <v>10.9</v>
      </c>
      <c r="K182" s="339">
        <v>20.2870503597122</v>
      </c>
      <c r="L182" s="258">
        <v>129312</v>
      </c>
      <c r="M182" s="258">
        <v>170415</v>
      </c>
      <c r="N182" s="338">
        <v>-24.1</v>
      </c>
      <c r="O182" s="339">
        <v>93.030215827338097</v>
      </c>
    </row>
    <row r="183" spans="1:15" s="187" customFormat="1" ht="14.45" customHeight="1" x14ac:dyDescent="0.2">
      <c r="A183" s="347" t="s">
        <v>259</v>
      </c>
      <c r="B183" s="337" t="s">
        <v>259</v>
      </c>
      <c r="C183" s="258">
        <v>586</v>
      </c>
      <c r="D183" s="258">
        <v>510</v>
      </c>
      <c r="E183" s="338">
        <v>87</v>
      </c>
      <c r="F183" s="338">
        <v>86.9</v>
      </c>
      <c r="G183" s="338">
        <v>0.2</v>
      </c>
      <c r="H183" s="258">
        <v>6008</v>
      </c>
      <c r="I183" s="258">
        <v>7360</v>
      </c>
      <c r="J183" s="338">
        <v>-18.399999999999999</v>
      </c>
      <c r="K183" s="339">
        <v>11.7803921568627</v>
      </c>
      <c r="L183" s="258">
        <v>19707</v>
      </c>
      <c r="M183" s="258">
        <v>20164</v>
      </c>
      <c r="N183" s="338">
        <v>-2.2999999999999998</v>
      </c>
      <c r="O183" s="339">
        <v>38.641176470588199</v>
      </c>
    </row>
    <row r="184" spans="1:15" s="187" customFormat="1" ht="14.45" customHeight="1" x14ac:dyDescent="0.2">
      <c r="A184" s="347" t="s">
        <v>260</v>
      </c>
      <c r="B184" s="337" t="s">
        <v>260</v>
      </c>
      <c r="C184" s="258">
        <v>50</v>
      </c>
      <c r="D184" s="258">
        <v>39</v>
      </c>
      <c r="E184" s="338">
        <v>78</v>
      </c>
      <c r="F184" s="338">
        <v>76</v>
      </c>
      <c r="G184" s="338">
        <v>2.6</v>
      </c>
      <c r="H184" s="258">
        <v>549</v>
      </c>
      <c r="I184" s="258">
        <v>418</v>
      </c>
      <c r="J184" s="338">
        <v>31.3</v>
      </c>
      <c r="K184" s="339">
        <v>14.0769230769231</v>
      </c>
      <c r="L184" s="258">
        <v>632</v>
      </c>
      <c r="M184" s="258">
        <v>614</v>
      </c>
      <c r="N184" s="338">
        <v>2.9</v>
      </c>
      <c r="O184" s="339">
        <v>16.205128205128201</v>
      </c>
    </row>
    <row r="185" spans="1:15" s="187" customFormat="1" ht="14.45" customHeight="1" x14ac:dyDescent="0.2">
      <c r="A185" s="539" t="s">
        <v>257</v>
      </c>
      <c r="B185" s="337" t="s">
        <v>1949</v>
      </c>
      <c r="C185" s="258">
        <v>1486</v>
      </c>
      <c r="D185" s="258">
        <v>1240</v>
      </c>
      <c r="E185" s="338">
        <v>83.4</v>
      </c>
      <c r="F185" s="338">
        <v>83.1</v>
      </c>
      <c r="G185" s="338">
        <v>0.4</v>
      </c>
      <c r="H185" s="258">
        <v>96328</v>
      </c>
      <c r="I185" s="258">
        <v>85387</v>
      </c>
      <c r="J185" s="338">
        <v>12.8</v>
      </c>
      <c r="K185" s="339">
        <v>77.683870967741896</v>
      </c>
      <c r="L185" s="258">
        <v>131044</v>
      </c>
      <c r="M185" s="258">
        <v>114023</v>
      </c>
      <c r="N185" s="338">
        <v>14.9</v>
      </c>
      <c r="O185" s="339">
        <v>105.68064516129</v>
      </c>
    </row>
    <row r="186" spans="1:15" s="187" customFormat="1" ht="14.45" customHeight="1" x14ac:dyDescent="0.2">
      <c r="A186" s="539"/>
      <c r="B186" s="337" t="s">
        <v>2306</v>
      </c>
      <c r="C186" s="258">
        <v>571</v>
      </c>
      <c r="D186" s="258">
        <v>471</v>
      </c>
      <c r="E186" s="338">
        <v>82.5</v>
      </c>
      <c r="F186" s="338">
        <v>82.5</v>
      </c>
      <c r="G186" s="338">
        <v>0</v>
      </c>
      <c r="H186" s="258">
        <v>6007</v>
      </c>
      <c r="I186" s="258">
        <v>4808</v>
      </c>
      <c r="J186" s="338">
        <v>24.9</v>
      </c>
      <c r="K186" s="339">
        <v>12.7537154989384</v>
      </c>
      <c r="L186" s="258">
        <v>88942</v>
      </c>
      <c r="M186" s="258">
        <v>77764</v>
      </c>
      <c r="N186" s="338">
        <v>14.4</v>
      </c>
      <c r="O186" s="339">
        <v>188.83651804670899</v>
      </c>
    </row>
    <row r="187" spans="1:15" s="187" customFormat="1" ht="14.45" customHeight="1" x14ac:dyDescent="0.2">
      <c r="A187" s="539"/>
      <c r="B187" s="337" t="s">
        <v>3353</v>
      </c>
      <c r="C187" s="258">
        <v>630</v>
      </c>
      <c r="D187" s="258">
        <v>546</v>
      </c>
      <c r="E187" s="338">
        <v>86.7</v>
      </c>
      <c r="F187" s="338">
        <v>86.3</v>
      </c>
      <c r="G187" s="338">
        <v>0.4</v>
      </c>
      <c r="H187" s="258">
        <v>23422</v>
      </c>
      <c r="I187" s="258">
        <v>20802</v>
      </c>
      <c r="J187" s="338">
        <v>12.6</v>
      </c>
      <c r="K187" s="339">
        <v>42.897435897435898</v>
      </c>
      <c r="L187" s="258">
        <v>66253</v>
      </c>
      <c r="M187" s="258">
        <v>57390</v>
      </c>
      <c r="N187" s="338">
        <v>15.4</v>
      </c>
      <c r="O187" s="339">
        <v>121.342490842491</v>
      </c>
    </row>
    <row r="188" spans="1:15" s="187" customFormat="1" ht="14.45" customHeight="1" x14ac:dyDescent="0.2">
      <c r="A188" s="539"/>
      <c r="B188" s="337" t="s">
        <v>2328</v>
      </c>
      <c r="C188" s="258">
        <v>297</v>
      </c>
      <c r="D188" s="258">
        <v>223</v>
      </c>
      <c r="E188" s="338">
        <v>75.099999999999994</v>
      </c>
      <c r="F188" s="338">
        <v>74.099999999999994</v>
      </c>
      <c r="G188" s="338">
        <v>1.4</v>
      </c>
      <c r="H188" s="258">
        <v>8178</v>
      </c>
      <c r="I188" s="258">
        <v>7669</v>
      </c>
      <c r="J188" s="338">
        <v>6.6</v>
      </c>
      <c r="K188" s="339">
        <v>36.672645739910301</v>
      </c>
      <c r="L188" s="258">
        <v>25695</v>
      </c>
      <c r="M188" s="258">
        <v>22658</v>
      </c>
      <c r="N188" s="338">
        <v>13.4</v>
      </c>
      <c r="O188" s="339">
        <v>115.224215246637</v>
      </c>
    </row>
    <row r="189" spans="1:15" s="187" customFormat="1" ht="14.45" customHeight="1" x14ac:dyDescent="0.2">
      <c r="A189" s="539"/>
      <c r="B189" s="337" t="s">
        <v>4553</v>
      </c>
      <c r="C189" s="258">
        <v>2317</v>
      </c>
      <c r="D189" s="258">
        <v>2010</v>
      </c>
      <c r="E189" s="338">
        <v>86.8</v>
      </c>
      <c r="F189" s="338">
        <v>86.1</v>
      </c>
      <c r="G189" s="338">
        <v>0.8</v>
      </c>
      <c r="H189" s="258">
        <v>124587</v>
      </c>
      <c r="I189" s="258">
        <v>129360</v>
      </c>
      <c r="J189" s="338">
        <v>-3.7</v>
      </c>
      <c r="K189" s="339">
        <v>61.983582089552201</v>
      </c>
      <c r="L189" s="258">
        <v>245312</v>
      </c>
      <c r="M189" s="258">
        <v>222545</v>
      </c>
      <c r="N189" s="338">
        <v>10.199999999999999</v>
      </c>
      <c r="O189" s="339">
        <v>122.045771144279</v>
      </c>
    </row>
    <row r="190" spans="1:15" s="187" customFormat="1" ht="14.45" customHeight="1" x14ac:dyDescent="0.2">
      <c r="A190" s="539" t="s">
        <v>251</v>
      </c>
      <c r="B190" s="337" t="s">
        <v>1992</v>
      </c>
      <c r="C190" s="258">
        <v>486</v>
      </c>
      <c r="D190" s="258">
        <v>403</v>
      </c>
      <c r="E190" s="338">
        <v>82.9</v>
      </c>
      <c r="F190" s="338">
        <v>82.5</v>
      </c>
      <c r="G190" s="338">
        <v>0.5</v>
      </c>
      <c r="H190" s="258">
        <v>13211</v>
      </c>
      <c r="I190" s="258">
        <v>11385</v>
      </c>
      <c r="J190" s="338">
        <v>16</v>
      </c>
      <c r="K190" s="339">
        <v>32.781637717121598</v>
      </c>
      <c r="L190" s="258">
        <v>81373</v>
      </c>
      <c r="M190" s="258">
        <v>70315</v>
      </c>
      <c r="N190" s="338">
        <v>15.7</v>
      </c>
      <c r="O190" s="339">
        <v>201.918114143921</v>
      </c>
    </row>
    <row r="191" spans="1:15" s="187" customFormat="1" ht="14.45" customHeight="1" x14ac:dyDescent="0.2">
      <c r="A191" s="539"/>
      <c r="B191" s="337" t="s">
        <v>2007</v>
      </c>
      <c r="C191" s="258">
        <v>1348</v>
      </c>
      <c r="D191" s="258">
        <v>1199</v>
      </c>
      <c r="E191" s="338">
        <v>88.9</v>
      </c>
      <c r="F191" s="338">
        <v>87.8</v>
      </c>
      <c r="G191" s="338">
        <v>1.3</v>
      </c>
      <c r="H191" s="258">
        <v>53537</v>
      </c>
      <c r="I191" s="258">
        <v>44245</v>
      </c>
      <c r="J191" s="338">
        <v>21</v>
      </c>
      <c r="K191" s="339">
        <v>44.651376146788998</v>
      </c>
      <c r="L191" s="258">
        <v>199643</v>
      </c>
      <c r="M191" s="258">
        <v>181052</v>
      </c>
      <c r="N191" s="338">
        <v>10.3</v>
      </c>
      <c r="O191" s="339">
        <v>166.507923269391</v>
      </c>
    </row>
    <row r="192" spans="1:15" s="187" customFormat="1" ht="14.45" customHeight="1" x14ac:dyDescent="0.2">
      <c r="A192" s="539"/>
      <c r="B192" s="337" t="s">
        <v>7995</v>
      </c>
      <c r="C192" s="258">
        <v>357</v>
      </c>
      <c r="D192" s="258">
        <v>302</v>
      </c>
      <c r="E192" s="338">
        <v>84.6</v>
      </c>
      <c r="F192" s="338">
        <v>84.6</v>
      </c>
      <c r="G192" s="338">
        <v>0</v>
      </c>
      <c r="H192" s="258">
        <v>17977</v>
      </c>
      <c r="I192" s="258">
        <v>16198</v>
      </c>
      <c r="J192" s="338">
        <v>11</v>
      </c>
      <c r="K192" s="339">
        <v>59.5264900662252</v>
      </c>
      <c r="L192" s="258">
        <v>54111</v>
      </c>
      <c r="M192" s="258">
        <v>47509</v>
      </c>
      <c r="N192" s="338">
        <v>13.9</v>
      </c>
      <c r="O192" s="339">
        <v>179.17549668874199</v>
      </c>
    </row>
    <row r="193" spans="1:15" s="187" customFormat="1" ht="14.45" customHeight="1" x14ac:dyDescent="0.2">
      <c r="A193" s="539"/>
      <c r="B193" s="337" t="s">
        <v>6888</v>
      </c>
      <c r="C193" s="258">
        <v>122</v>
      </c>
      <c r="D193" s="258">
        <v>104</v>
      </c>
      <c r="E193" s="338">
        <v>85.2</v>
      </c>
      <c r="F193" s="338">
        <v>85.2</v>
      </c>
      <c r="G193" s="338">
        <v>0</v>
      </c>
      <c r="H193" s="258">
        <v>3277</v>
      </c>
      <c r="I193" s="258">
        <v>3055</v>
      </c>
      <c r="J193" s="338">
        <v>7.3</v>
      </c>
      <c r="K193" s="339">
        <v>31.509615384615401</v>
      </c>
      <c r="L193" s="258">
        <v>21855</v>
      </c>
      <c r="M193" s="258">
        <v>19539</v>
      </c>
      <c r="N193" s="338">
        <v>11.9</v>
      </c>
      <c r="O193" s="339">
        <v>210.144230769231</v>
      </c>
    </row>
    <row r="194" spans="1:15" s="187" customFormat="1" ht="14.45" customHeight="1" x14ac:dyDescent="0.2">
      <c r="A194" s="539"/>
      <c r="B194" s="337" t="s">
        <v>7996</v>
      </c>
      <c r="C194" s="258">
        <v>463</v>
      </c>
      <c r="D194" s="258">
        <v>406</v>
      </c>
      <c r="E194" s="338">
        <v>87.7</v>
      </c>
      <c r="F194" s="338">
        <v>87.5</v>
      </c>
      <c r="G194" s="338">
        <v>0.2</v>
      </c>
      <c r="H194" s="258">
        <v>6671</v>
      </c>
      <c r="I194" s="258">
        <v>6574</v>
      </c>
      <c r="J194" s="338">
        <v>1.5</v>
      </c>
      <c r="K194" s="339">
        <v>16.431034482758601</v>
      </c>
      <c r="L194" s="258">
        <v>99411</v>
      </c>
      <c r="M194" s="258">
        <v>83851</v>
      </c>
      <c r="N194" s="338">
        <v>18.600000000000001</v>
      </c>
      <c r="O194" s="339">
        <v>244.85467980295601</v>
      </c>
    </row>
    <row r="195" spans="1:15" s="187" customFormat="1" ht="14.45" customHeight="1" x14ac:dyDescent="0.2">
      <c r="A195" s="539"/>
      <c r="B195" s="337" t="s">
        <v>2163</v>
      </c>
      <c r="C195" s="258">
        <v>581</v>
      </c>
      <c r="D195" s="258">
        <v>491</v>
      </c>
      <c r="E195" s="338">
        <v>84.5</v>
      </c>
      <c r="F195" s="338">
        <v>83.6</v>
      </c>
      <c r="G195" s="338">
        <v>1</v>
      </c>
      <c r="H195" s="258">
        <v>26131</v>
      </c>
      <c r="I195" s="258">
        <v>19833</v>
      </c>
      <c r="J195" s="338">
        <v>31.8</v>
      </c>
      <c r="K195" s="339">
        <v>53.219959266802398</v>
      </c>
      <c r="L195" s="258">
        <v>99557</v>
      </c>
      <c r="M195" s="258">
        <v>83090</v>
      </c>
      <c r="N195" s="338">
        <v>19.8</v>
      </c>
      <c r="O195" s="339">
        <v>202.76374745417499</v>
      </c>
    </row>
    <row r="196" spans="1:15" s="187" customFormat="1" ht="14.45" customHeight="1" x14ac:dyDescent="0.2">
      <c r="A196" s="539"/>
      <c r="B196" s="337" t="s">
        <v>2189</v>
      </c>
      <c r="C196" s="258">
        <v>4593</v>
      </c>
      <c r="D196" s="258">
        <v>3780</v>
      </c>
      <c r="E196" s="338">
        <v>82.3</v>
      </c>
      <c r="F196" s="338">
        <v>82.1</v>
      </c>
      <c r="G196" s="338">
        <v>0.2</v>
      </c>
      <c r="H196" s="258">
        <v>138927</v>
      </c>
      <c r="I196" s="258">
        <v>118743</v>
      </c>
      <c r="J196" s="338">
        <v>17</v>
      </c>
      <c r="K196" s="339">
        <v>36.7531746031746</v>
      </c>
      <c r="L196" s="258">
        <v>572967</v>
      </c>
      <c r="M196" s="258">
        <v>502448</v>
      </c>
      <c r="N196" s="338">
        <v>14</v>
      </c>
      <c r="O196" s="339">
        <v>151.578571428571</v>
      </c>
    </row>
    <row r="197" spans="1:15" s="187" customFormat="1" ht="14.45" customHeight="1" x14ac:dyDescent="0.2">
      <c r="A197" s="539"/>
      <c r="B197" s="337" t="s">
        <v>6893</v>
      </c>
      <c r="C197" s="258">
        <v>778</v>
      </c>
      <c r="D197" s="258">
        <v>652</v>
      </c>
      <c r="E197" s="338">
        <v>83.8</v>
      </c>
      <c r="F197" s="338">
        <v>83.8</v>
      </c>
      <c r="G197" s="338">
        <v>0</v>
      </c>
      <c r="H197" s="258">
        <v>21778</v>
      </c>
      <c r="I197" s="258">
        <v>20058</v>
      </c>
      <c r="J197" s="338">
        <v>8.6</v>
      </c>
      <c r="K197" s="339">
        <v>33.401840490797497</v>
      </c>
      <c r="L197" s="258">
        <v>114302</v>
      </c>
      <c r="M197" s="258">
        <v>104023</v>
      </c>
      <c r="N197" s="338">
        <v>9.9</v>
      </c>
      <c r="O197" s="339">
        <v>175.30981595092001</v>
      </c>
    </row>
    <row r="198" spans="1:15" s="187" customFormat="1" ht="14.45" customHeight="1" x14ac:dyDescent="0.2">
      <c r="A198" s="539"/>
      <c r="B198" s="337" t="s">
        <v>2983</v>
      </c>
      <c r="C198" s="258">
        <v>782</v>
      </c>
      <c r="D198" s="258">
        <v>733</v>
      </c>
      <c r="E198" s="338">
        <v>93.7</v>
      </c>
      <c r="F198" s="338">
        <v>92.5</v>
      </c>
      <c r="G198" s="338">
        <v>1.4</v>
      </c>
      <c r="H198" s="258">
        <v>28856</v>
      </c>
      <c r="I198" s="258">
        <v>23791</v>
      </c>
      <c r="J198" s="338">
        <v>21.3</v>
      </c>
      <c r="K198" s="339">
        <v>39.366984993178697</v>
      </c>
      <c r="L198" s="258">
        <v>151685</v>
      </c>
      <c r="M198" s="258">
        <v>133068</v>
      </c>
      <c r="N198" s="338">
        <v>14</v>
      </c>
      <c r="O198" s="339">
        <v>206.93724420191</v>
      </c>
    </row>
    <row r="199" spans="1:15" s="187" customFormat="1" ht="14.45" customHeight="1" x14ac:dyDescent="0.2">
      <c r="A199" s="539"/>
      <c r="B199" s="337" t="s">
        <v>2192</v>
      </c>
      <c r="C199" s="258">
        <v>441</v>
      </c>
      <c r="D199" s="258">
        <v>372</v>
      </c>
      <c r="E199" s="338">
        <v>84.4</v>
      </c>
      <c r="F199" s="338">
        <v>85</v>
      </c>
      <c r="G199" s="338">
        <v>-0.8</v>
      </c>
      <c r="H199" s="258">
        <v>11151</v>
      </c>
      <c r="I199" s="258">
        <v>10362</v>
      </c>
      <c r="J199" s="338">
        <v>7.6</v>
      </c>
      <c r="K199" s="339">
        <v>29.9758064516129</v>
      </c>
      <c r="L199" s="258">
        <v>78258</v>
      </c>
      <c r="M199" s="258">
        <v>66715</v>
      </c>
      <c r="N199" s="338">
        <v>17.3</v>
      </c>
      <c r="O199" s="339">
        <v>210.370967741935</v>
      </c>
    </row>
    <row r="200" spans="1:15" s="187" customFormat="1" ht="14.45" customHeight="1" x14ac:dyDescent="0.2">
      <c r="A200" s="539"/>
      <c r="B200" s="337" t="s">
        <v>3574</v>
      </c>
      <c r="C200" s="258">
        <v>1938</v>
      </c>
      <c r="D200" s="258">
        <v>1705</v>
      </c>
      <c r="E200" s="338">
        <v>88</v>
      </c>
      <c r="F200" s="338">
        <v>87.6</v>
      </c>
      <c r="G200" s="338">
        <v>0.4</v>
      </c>
      <c r="H200" s="258">
        <v>90653</v>
      </c>
      <c r="I200" s="258">
        <v>83269</v>
      </c>
      <c r="J200" s="338">
        <v>8.9</v>
      </c>
      <c r="K200" s="339">
        <v>53.168914956011697</v>
      </c>
      <c r="L200" s="258">
        <v>254748</v>
      </c>
      <c r="M200" s="258">
        <v>223571</v>
      </c>
      <c r="N200" s="338">
        <v>13.9</v>
      </c>
      <c r="O200" s="339">
        <v>149.412316715543</v>
      </c>
    </row>
    <row r="201" spans="1:15" s="187" customFormat="1" ht="14.45" customHeight="1" x14ac:dyDescent="0.2">
      <c r="A201" s="539"/>
      <c r="B201" s="337" t="s">
        <v>3432</v>
      </c>
      <c r="C201" s="258">
        <v>791</v>
      </c>
      <c r="D201" s="258">
        <v>659</v>
      </c>
      <c r="E201" s="338">
        <v>83.3</v>
      </c>
      <c r="F201" s="338">
        <v>83.2</v>
      </c>
      <c r="G201" s="338">
        <v>0.2</v>
      </c>
      <c r="H201" s="258">
        <v>12887</v>
      </c>
      <c r="I201" s="258">
        <v>11285</v>
      </c>
      <c r="J201" s="338">
        <v>14.2</v>
      </c>
      <c r="K201" s="339">
        <v>19.555386949924099</v>
      </c>
      <c r="L201" s="258">
        <v>175871</v>
      </c>
      <c r="M201" s="258">
        <v>156434</v>
      </c>
      <c r="N201" s="338">
        <v>12.4</v>
      </c>
      <c r="O201" s="339">
        <v>266.875569044006</v>
      </c>
    </row>
    <row r="202" spans="1:15" s="187" customFormat="1" ht="14.45" customHeight="1" x14ac:dyDescent="0.2">
      <c r="A202" s="347" t="s">
        <v>15133</v>
      </c>
      <c r="B202" s="337" t="s">
        <v>15133</v>
      </c>
      <c r="C202" s="258">
        <v>252</v>
      </c>
      <c r="D202" s="258">
        <v>24</v>
      </c>
      <c r="E202" s="338">
        <v>9.5</v>
      </c>
      <c r="F202" s="338">
        <v>9.1</v>
      </c>
      <c r="G202" s="338">
        <v>4.3</v>
      </c>
      <c r="H202" s="258">
        <v>31</v>
      </c>
      <c r="I202" s="258">
        <v>83</v>
      </c>
      <c r="J202" s="338">
        <v>-62.7</v>
      </c>
      <c r="K202" s="339">
        <v>1.2916666666666701</v>
      </c>
      <c r="L202" s="258">
        <v>54</v>
      </c>
      <c r="M202" s="258">
        <v>72</v>
      </c>
      <c r="N202" s="338">
        <v>-25</v>
      </c>
      <c r="O202" s="339">
        <v>2.25</v>
      </c>
    </row>
    <row r="203" spans="1:15" s="187" customFormat="1" ht="14.45" customHeight="1" x14ac:dyDescent="0.2">
      <c r="A203" s="539" t="s">
        <v>249</v>
      </c>
      <c r="B203" s="337" t="s">
        <v>7997</v>
      </c>
      <c r="C203" s="258">
        <v>210</v>
      </c>
      <c r="D203" s="258">
        <v>185</v>
      </c>
      <c r="E203" s="338">
        <v>88.1</v>
      </c>
      <c r="F203" s="338">
        <v>87.1</v>
      </c>
      <c r="G203" s="338">
        <v>1.1000000000000001</v>
      </c>
      <c r="H203" s="258">
        <v>2601</v>
      </c>
      <c r="I203" s="258">
        <v>2599</v>
      </c>
      <c r="J203" s="338">
        <v>0.1</v>
      </c>
      <c r="K203" s="339">
        <v>14.0594594594595</v>
      </c>
      <c r="L203" s="258">
        <v>55921</v>
      </c>
      <c r="M203" s="258">
        <v>50230</v>
      </c>
      <c r="N203" s="338">
        <v>11.3</v>
      </c>
      <c r="O203" s="339">
        <v>302.27567567567598</v>
      </c>
    </row>
    <row r="204" spans="1:15" s="187" customFormat="1" ht="14.45" customHeight="1" x14ac:dyDescent="0.2">
      <c r="A204" s="539"/>
      <c r="B204" s="337" t="s">
        <v>1412</v>
      </c>
      <c r="C204" s="258">
        <v>655</v>
      </c>
      <c r="D204" s="258">
        <v>557</v>
      </c>
      <c r="E204" s="338">
        <v>85</v>
      </c>
      <c r="F204" s="338">
        <v>86.1</v>
      </c>
      <c r="G204" s="338">
        <v>-1.2</v>
      </c>
      <c r="H204" s="258">
        <v>14506</v>
      </c>
      <c r="I204" s="258">
        <v>9535</v>
      </c>
      <c r="J204" s="338">
        <v>52.1</v>
      </c>
      <c r="K204" s="339">
        <v>26.043087971274701</v>
      </c>
      <c r="L204" s="258">
        <v>91620</v>
      </c>
      <c r="M204" s="258">
        <v>78459</v>
      </c>
      <c r="N204" s="338">
        <v>16.8</v>
      </c>
      <c r="O204" s="339">
        <v>164.488330341113</v>
      </c>
    </row>
    <row r="205" spans="1:15" s="187" customFormat="1" ht="14.45" customHeight="1" x14ac:dyDescent="0.2">
      <c r="A205" s="539"/>
      <c r="B205" s="337" t="s">
        <v>1452</v>
      </c>
      <c r="C205" s="258">
        <v>404</v>
      </c>
      <c r="D205" s="258">
        <v>340</v>
      </c>
      <c r="E205" s="338">
        <v>84.2</v>
      </c>
      <c r="F205" s="338">
        <v>83.9</v>
      </c>
      <c r="G205" s="338">
        <v>0.3</v>
      </c>
      <c r="H205" s="258">
        <v>6110</v>
      </c>
      <c r="I205" s="258">
        <v>5945</v>
      </c>
      <c r="J205" s="338">
        <v>2.8</v>
      </c>
      <c r="K205" s="339">
        <v>17.970588235294102</v>
      </c>
      <c r="L205" s="258">
        <v>58345</v>
      </c>
      <c r="M205" s="258">
        <v>51880</v>
      </c>
      <c r="N205" s="338">
        <v>12.5</v>
      </c>
      <c r="O205" s="339">
        <v>171.60294117647101</v>
      </c>
    </row>
    <row r="206" spans="1:15" s="187" customFormat="1" ht="14.45" customHeight="1" x14ac:dyDescent="0.2">
      <c r="A206" s="539"/>
      <c r="B206" s="337" t="s">
        <v>2518</v>
      </c>
      <c r="C206" s="258">
        <v>1341</v>
      </c>
      <c r="D206" s="258">
        <v>1140</v>
      </c>
      <c r="E206" s="338">
        <v>85</v>
      </c>
      <c r="F206" s="338">
        <v>85.1</v>
      </c>
      <c r="G206" s="338">
        <v>-0.1</v>
      </c>
      <c r="H206" s="258">
        <v>55238</v>
      </c>
      <c r="I206" s="258">
        <v>45739</v>
      </c>
      <c r="J206" s="338">
        <v>20.8</v>
      </c>
      <c r="K206" s="339">
        <v>48.454385964912298</v>
      </c>
      <c r="L206" s="258">
        <v>105780</v>
      </c>
      <c r="M206" s="258">
        <v>94755</v>
      </c>
      <c r="N206" s="338">
        <v>11.6</v>
      </c>
      <c r="O206" s="339">
        <v>92.789473684210506</v>
      </c>
    </row>
    <row r="207" spans="1:15" s="187" customFormat="1" ht="14.45" customHeight="1" x14ac:dyDescent="0.2">
      <c r="A207" s="539"/>
      <c r="B207" s="337" t="s">
        <v>2638</v>
      </c>
      <c r="C207" s="258">
        <v>259</v>
      </c>
      <c r="D207" s="258">
        <v>228</v>
      </c>
      <c r="E207" s="338">
        <v>88</v>
      </c>
      <c r="F207" s="338">
        <v>88.4</v>
      </c>
      <c r="G207" s="338">
        <v>-0.4</v>
      </c>
      <c r="H207" s="258">
        <v>5801</v>
      </c>
      <c r="I207" s="258">
        <v>4645</v>
      </c>
      <c r="J207" s="338">
        <v>24.9</v>
      </c>
      <c r="K207" s="339">
        <v>25.4429824561403</v>
      </c>
      <c r="L207" s="258">
        <v>54308</v>
      </c>
      <c r="M207" s="258">
        <v>48532</v>
      </c>
      <c r="N207" s="338">
        <v>11.9</v>
      </c>
      <c r="O207" s="339">
        <v>238.19298245613999</v>
      </c>
    </row>
    <row r="208" spans="1:15" s="187" customFormat="1" ht="14.45" customHeight="1" x14ac:dyDescent="0.2">
      <c r="A208" s="539"/>
      <c r="B208" s="337" t="s">
        <v>1421</v>
      </c>
      <c r="C208" s="258">
        <v>3719</v>
      </c>
      <c r="D208" s="258">
        <v>3216</v>
      </c>
      <c r="E208" s="338">
        <v>86.5</v>
      </c>
      <c r="F208" s="338">
        <v>86</v>
      </c>
      <c r="G208" s="338">
        <v>0.6</v>
      </c>
      <c r="H208" s="258">
        <v>87949</v>
      </c>
      <c r="I208" s="258">
        <v>67372</v>
      </c>
      <c r="J208" s="338">
        <v>30.5</v>
      </c>
      <c r="K208" s="339">
        <v>27.347325870646799</v>
      </c>
      <c r="L208" s="258">
        <v>365239</v>
      </c>
      <c r="M208" s="258">
        <v>322321</v>
      </c>
      <c r="N208" s="338">
        <v>13.3</v>
      </c>
      <c r="O208" s="339">
        <v>113.56934079602</v>
      </c>
    </row>
    <row r="209" spans="1:15" s="187" customFormat="1" ht="14.45" customHeight="1" x14ac:dyDescent="0.2">
      <c r="A209" s="539"/>
      <c r="B209" s="337" t="s">
        <v>2885</v>
      </c>
      <c r="C209" s="258">
        <v>388</v>
      </c>
      <c r="D209" s="258">
        <v>326</v>
      </c>
      <c r="E209" s="338">
        <v>84</v>
      </c>
      <c r="F209" s="338">
        <v>82.2</v>
      </c>
      <c r="G209" s="338">
        <v>2.2000000000000002</v>
      </c>
      <c r="H209" s="258">
        <v>11116</v>
      </c>
      <c r="I209" s="258">
        <v>17868</v>
      </c>
      <c r="J209" s="338">
        <v>-37.799999999999997</v>
      </c>
      <c r="K209" s="339">
        <v>34.098159509202503</v>
      </c>
      <c r="L209" s="258">
        <v>80871</v>
      </c>
      <c r="M209" s="258">
        <v>73141</v>
      </c>
      <c r="N209" s="338">
        <v>10.6</v>
      </c>
      <c r="O209" s="339">
        <v>248.070552147239</v>
      </c>
    </row>
    <row r="210" spans="1:15" s="187" customFormat="1" ht="14.45" customHeight="1" x14ac:dyDescent="0.2">
      <c r="A210" s="539"/>
      <c r="B210" s="337" t="s">
        <v>1446</v>
      </c>
      <c r="C210" s="258">
        <v>3368</v>
      </c>
      <c r="D210" s="258">
        <v>2734</v>
      </c>
      <c r="E210" s="338">
        <v>81.2</v>
      </c>
      <c r="F210" s="338">
        <v>81.099999999999994</v>
      </c>
      <c r="G210" s="338">
        <v>0.1</v>
      </c>
      <c r="H210" s="258">
        <v>110876</v>
      </c>
      <c r="I210" s="258">
        <v>106190</v>
      </c>
      <c r="J210" s="338">
        <v>4.4000000000000004</v>
      </c>
      <c r="K210" s="339">
        <v>40.554498902706698</v>
      </c>
      <c r="L210" s="258">
        <v>275252</v>
      </c>
      <c r="M210" s="258">
        <v>238551</v>
      </c>
      <c r="N210" s="338">
        <v>15.4</v>
      </c>
      <c r="O210" s="339">
        <v>100.677395757132</v>
      </c>
    </row>
    <row r="211" spans="1:15" s="187" customFormat="1" ht="14.45" customHeight="1" x14ac:dyDescent="0.2">
      <c r="A211" s="539"/>
      <c r="B211" s="337" t="s">
        <v>1987</v>
      </c>
      <c r="C211" s="258">
        <v>229</v>
      </c>
      <c r="D211" s="258">
        <v>187</v>
      </c>
      <c r="E211" s="338">
        <v>81.7</v>
      </c>
      <c r="F211" s="338">
        <v>80.8</v>
      </c>
      <c r="G211" s="338">
        <v>1.1000000000000001</v>
      </c>
      <c r="H211" s="258">
        <v>4045</v>
      </c>
      <c r="I211" s="258">
        <v>3564</v>
      </c>
      <c r="J211" s="338">
        <v>13.5</v>
      </c>
      <c r="K211" s="339">
        <v>21.6310160427808</v>
      </c>
      <c r="L211" s="258">
        <v>39869</v>
      </c>
      <c r="M211" s="258">
        <v>34791</v>
      </c>
      <c r="N211" s="338">
        <v>14.6</v>
      </c>
      <c r="O211" s="339">
        <v>213.20320855615</v>
      </c>
    </row>
    <row r="212" spans="1:15" s="187" customFormat="1" ht="14.45" customHeight="1" x14ac:dyDescent="0.2">
      <c r="A212" s="539"/>
      <c r="B212" s="337" t="s">
        <v>7998</v>
      </c>
      <c r="C212" s="258">
        <v>100</v>
      </c>
      <c r="D212" s="258">
        <v>70</v>
      </c>
      <c r="E212" s="338">
        <v>70</v>
      </c>
      <c r="F212" s="338">
        <v>70</v>
      </c>
      <c r="G212" s="338">
        <v>0</v>
      </c>
      <c r="H212" s="258">
        <v>3425</v>
      </c>
      <c r="I212" s="258">
        <v>3231</v>
      </c>
      <c r="J212" s="338">
        <v>6</v>
      </c>
      <c r="K212" s="339">
        <v>48.928571428571402</v>
      </c>
      <c r="L212" s="258">
        <v>12269</v>
      </c>
      <c r="M212" s="258">
        <v>10530</v>
      </c>
      <c r="N212" s="338">
        <v>16.5</v>
      </c>
      <c r="O212" s="339">
        <v>175.271428571429</v>
      </c>
    </row>
    <row r="213" spans="1:15" s="187" customFormat="1" ht="14.45" customHeight="1" x14ac:dyDescent="0.2">
      <c r="A213" s="539"/>
      <c r="B213" s="337" t="s">
        <v>4926</v>
      </c>
      <c r="C213" s="258">
        <v>1097</v>
      </c>
      <c r="D213" s="258">
        <v>876</v>
      </c>
      <c r="E213" s="338">
        <v>79.900000000000006</v>
      </c>
      <c r="F213" s="338">
        <v>80.099999999999994</v>
      </c>
      <c r="G213" s="338">
        <v>-0.3</v>
      </c>
      <c r="H213" s="258">
        <v>21579</v>
      </c>
      <c r="I213" s="258">
        <v>24222</v>
      </c>
      <c r="J213" s="338">
        <v>-10.9</v>
      </c>
      <c r="K213" s="339">
        <v>24.633561643835598</v>
      </c>
      <c r="L213" s="258">
        <v>72726</v>
      </c>
      <c r="M213" s="258">
        <v>63319</v>
      </c>
      <c r="N213" s="338">
        <v>14.9</v>
      </c>
      <c r="O213" s="339">
        <v>83.020547945205493</v>
      </c>
    </row>
    <row r="214" spans="1:15" s="187" customFormat="1" ht="14.45" customHeight="1" x14ac:dyDescent="0.2">
      <c r="A214" s="539"/>
      <c r="B214" s="337" t="s">
        <v>2713</v>
      </c>
      <c r="C214" s="258">
        <v>665</v>
      </c>
      <c r="D214" s="258">
        <v>564</v>
      </c>
      <c r="E214" s="338">
        <v>84.8</v>
      </c>
      <c r="F214" s="338">
        <v>84.7</v>
      </c>
      <c r="G214" s="338">
        <v>0.2</v>
      </c>
      <c r="H214" s="258">
        <v>13562</v>
      </c>
      <c r="I214" s="258">
        <v>12443</v>
      </c>
      <c r="J214" s="338">
        <v>9</v>
      </c>
      <c r="K214" s="339">
        <v>24.046099290780099</v>
      </c>
      <c r="L214" s="258">
        <v>101051</v>
      </c>
      <c r="M214" s="258">
        <v>85748</v>
      </c>
      <c r="N214" s="338">
        <v>17.8</v>
      </c>
      <c r="O214" s="339">
        <v>179.16843971631201</v>
      </c>
    </row>
    <row r="215" spans="1:15" s="187" customFormat="1" ht="14.45" customHeight="1" x14ac:dyDescent="0.2">
      <c r="A215" s="539"/>
      <c r="B215" s="337" t="s">
        <v>2663</v>
      </c>
      <c r="C215" s="258">
        <v>441</v>
      </c>
      <c r="D215" s="258">
        <v>374</v>
      </c>
      <c r="E215" s="338">
        <v>84.8</v>
      </c>
      <c r="F215" s="338">
        <v>83.9</v>
      </c>
      <c r="G215" s="338">
        <v>1.1000000000000001</v>
      </c>
      <c r="H215" s="258">
        <v>7944</v>
      </c>
      <c r="I215" s="258">
        <v>8801</v>
      </c>
      <c r="J215" s="338">
        <v>-9.6999999999999993</v>
      </c>
      <c r="K215" s="339">
        <v>21.240641711229902</v>
      </c>
      <c r="L215" s="258">
        <v>69288</v>
      </c>
      <c r="M215" s="258">
        <v>64147</v>
      </c>
      <c r="N215" s="338">
        <v>8</v>
      </c>
      <c r="O215" s="339">
        <v>185.262032085561</v>
      </c>
    </row>
    <row r="216" spans="1:15" s="187" customFormat="1" ht="14.45" customHeight="1" x14ac:dyDescent="0.2">
      <c r="A216" s="539" t="s">
        <v>250</v>
      </c>
      <c r="B216" s="337" t="s">
        <v>3667</v>
      </c>
      <c r="C216" s="258">
        <v>3065</v>
      </c>
      <c r="D216" s="258">
        <v>2658</v>
      </c>
      <c r="E216" s="338">
        <v>86.7</v>
      </c>
      <c r="F216" s="338">
        <v>86.3</v>
      </c>
      <c r="G216" s="338">
        <v>0.5</v>
      </c>
      <c r="H216" s="258">
        <v>103498</v>
      </c>
      <c r="I216" s="258">
        <v>98185</v>
      </c>
      <c r="J216" s="338">
        <v>5.4</v>
      </c>
      <c r="K216" s="339">
        <v>38.938299473288197</v>
      </c>
      <c r="L216" s="258">
        <v>389703</v>
      </c>
      <c r="M216" s="258">
        <v>361575</v>
      </c>
      <c r="N216" s="338">
        <v>7.8</v>
      </c>
      <c r="O216" s="339">
        <v>146.61512415349901</v>
      </c>
    </row>
    <row r="217" spans="1:15" s="187" customFormat="1" ht="14.45" customHeight="1" x14ac:dyDescent="0.2">
      <c r="A217" s="539"/>
      <c r="B217" s="337" t="s">
        <v>3722</v>
      </c>
      <c r="C217" s="258">
        <v>1659</v>
      </c>
      <c r="D217" s="258">
        <v>1421</v>
      </c>
      <c r="E217" s="338">
        <v>85.7</v>
      </c>
      <c r="F217" s="338">
        <v>85.4</v>
      </c>
      <c r="G217" s="338">
        <v>0.4</v>
      </c>
      <c r="H217" s="258">
        <v>69271</v>
      </c>
      <c r="I217" s="258">
        <v>65230</v>
      </c>
      <c r="J217" s="338">
        <v>6.2</v>
      </c>
      <c r="K217" s="339">
        <v>48.748064743138599</v>
      </c>
      <c r="L217" s="258">
        <v>209149</v>
      </c>
      <c r="M217" s="258">
        <v>181508</v>
      </c>
      <c r="N217" s="338">
        <v>15.2</v>
      </c>
      <c r="O217" s="339">
        <v>147.18437719915599</v>
      </c>
    </row>
    <row r="218" spans="1:15" s="187" customFormat="1" ht="14.45" customHeight="1" x14ac:dyDescent="0.2">
      <c r="A218" s="539"/>
      <c r="B218" s="337" t="s">
        <v>4043</v>
      </c>
      <c r="C218" s="258">
        <v>341</v>
      </c>
      <c r="D218" s="258">
        <v>295</v>
      </c>
      <c r="E218" s="338">
        <v>86.5</v>
      </c>
      <c r="F218" s="338">
        <v>86.2</v>
      </c>
      <c r="G218" s="338">
        <v>0.3</v>
      </c>
      <c r="H218" s="258">
        <v>19137</v>
      </c>
      <c r="I218" s="258">
        <v>16781</v>
      </c>
      <c r="J218" s="338">
        <v>14</v>
      </c>
      <c r="K218" s="339">
        <v>64.871186440678002</v>
      </c>
      <c r="L218" s="258">
        <v>56532</v>
      </c>
      <c r="M218" s="258">
        <v>53336</v>
      </c>
      <c r="N218" s="338">
        <v>6</v>
      </c>
      <c r="O218" s="339">
        <v>191.63389830508501</v>
      </c>
    </row>
    <row r="219" spans="1:15" s="187" customFormat="1" ht="14.45" customHeight="1" x14ac:dyDescent="0.2">
      <c r="A219" s="539"/>
      <c r="B219" s="337" t="s">
        <v>2344</v>
      </c>
      <c r="C219" s="258">
        <v>732</v>
      </c>
      <c r="D219" s="258">
        <v>605</v>
      </c>
      <c r="E219" s="338">
        <v>82.7</v>
      </c>
      <c r="F219" s="338">
        <v>82.1</v>
      </c>
      <c r="G219" s="338">
        <v>0.7</v>
      </c>
      <c r="H219" s="258">
        <v>26905</v>
      </c>
      <c r="I219" s="258">
        <v>22724</v>
      </c>
      <c r="J219" s="338">
        <v>18.399999999999999</v>
      </c>
      <c r="K219" s="339">
        <v>44.471074380165298</v>
      </c>
      <c r="L219" s="258">
        <v>104221</v>
      </c>
      <c r="M219" s="258">
        <v>95967</v>
      </c>
      <c r="N219" s="338">
        <v>8.6</v>
      </c>
      <c r="O219" s="339">
        <v>172.266115702479</v>
      </c>
    </row>
    <row r="220" spans="1:15" s="187" customFormat="1" ht="14.45" customHeight="1" x14ac:dyDescent="0.2">
      <c r="A220" s="539"/>
      <c r="B220" s="337" t="s">
        <v>3695</v>
      </c>
      <c r="C220" s="258">
        <v>906</v>
      </c>
      <c r="D220" s="258">
        <v>800</v>
      </c>
      <c r="E220" s="338">
        <v>88.3</v>
      </c>
      <c r="F220" s="338">
        <v>88.5</v>
      </c>
      <c r="G220" s="338">
        <v>-0.2</v>
      </c>
      <c r="H220" s="258">
        <v>66610</v>
      </c>
      <c r="I220" s="258">
        <v>59075</v>
      </c>
      <c r="J220" s="338">
        <v>12.8</v>
      </c>
      <c r="K220" s="339">
        <v>83.262500000000003</v>
      </c>
      <c r="L220" s="258">
        <v>189634</v>
      </c>
      <c r="M220" s="258">
        <v>170663</v>
      </c>
      <c r="N220" s="338">
        <v>11.1</v>
      </c>
      <c r="O220" s="339">
        <v>237.04249999999999</v>
      </c>
    </row>
    <row r="221" spans="1:15" s="187" customFormat="1" ht="14.45" customHeight="1" x14ac:dyDescent="0.2">
      <c r="A221" s="347" t="s">
        <v>15134</v>
      </c>
      <c r="B221" s="337" t="s">
        <v>15134</v>
      </c>
      <c r="C221" s="258">
        <v>371</v>
      </c>
      <c r="D221" s="258">
        <v>85</v>
      </c>
      <c r="E221" s="338">
        <v>22.9</v>
      </c>
      <c r="F221" s="338">
        <v>23.5</v>
      </c>
      <c r="G221" s="338">
        <v>-2.2999999999999998</v>
      </c>
      <c r="H221" s="258">
        <v>4</v>
      </c>
      <c r="I221" s="258">
        <v>1</v>
      </c>
      <c r="J221" s="338">
        <v>300</v>
      </c>
      <c r="K221" s="339">
        <v>4.7058823529411799E-2</v>
      </c>
      <c r="L221" s="258">
        <v>338</v>
      </c>
      <c r="M221" s="258">
        <v>386</v>
      </c>
      <c r="N221" s="338">
        <v>-12.4</v>
      </c>
      <c r="O221" s="339">
        <v>3.9764705882352902</v>
      </c>
    </row>
    <row r="222" spans="1:15" s="187" customFormat="1" ht="14.45" customHeight="1" x14ac:dyDescent="0.2">
      <c r="A222" s="539" t="s">
        <v>253</v>
      </c>
      <c r="B222" s="337" t="s">
        <v>1223</v>
      </c>
      <c r="C222" s="258">
        <v>294</v>
      </c>
      <c r="D222" s="258">
        <v>251</v>
      </c>
      <c r="E222" s="338">
        <v>85.4</v>
      </c>
      <c r="F222" s="338">
        <v>83.7</v>
      </c>
      <c r="G222" s="338">
        <v>2</v>
      </c>
      <c r="H222" s="258">
        <v>1435</v>
      </c>
      <c r="I222" s="258">
        <v>914</v>
      </c>
      <c r="J222" s="338">
        <v>57</v>
      </c>
      <c r="K222" s="339">
        <v>5.7171314741035903</v>
      </c>
      <c r="L222" s="258">
        <v>28161</v>
      </c>
      <c r="M222" s="258">
        <v>24653</v>
      </c>
      <c r="N222" s="338">
        <v>14.2</v>
      </c>
      <c r="O222" s="339">
        <v>112.19521912350601</v>
      </c>
    </row>
    <row r="223" spans="1:15" s="187" customFormat="1" ht="14.45" customHeight="1" x14ac:dyDescent="0.2">
      <c r="A223" s="539"/>
      <c r="B223" s="337" t="s">
        <v>1233</v>
      </c>
      <c r="C223" s="258">
        <v>3382</v>
      </c>
      <c r="D223" s="258">
        <v>2853</v>
      </c>
      <c r="E223" s="338">
        <v>84.4</v>
      </c>
      <c r="F223" s="338">
        <v>84.4</v>
      </c>
      <c r="G223" s="338">
        <v>-0.1</v>
      </c>
      <c r="H223" s="258">
        <v>80388</v>
      </c>
      <c r="I223" s="258">
        <v>76404</v>
      </c>
      <c r="J223" s="338">
        <v>5.2</v>
      </c>
      <c r="K223" s="339">
        <v>28.1766561514196</v>
      </c>
      <c r="L223" s="258">
        <v>266461</v>
      </c>
      <c r="M223" s="258">
        <v>220319</v>
      </c>
      <c r="N223" s="338">
        <v>20.9</v>
      </c>
      <c r="O223" s="339">
        <v>93.396775324220101</v>
      </c>
    </row>
    <row r="224" spans="1:15" s="187" customFormat="1" ht="14.45" customHeight="1" x14ac:dyDescent="0.2">
      <c r="A224" s="539"/>
      <c r="B224" s="337" t="s">
        <v>1472</v>
      </c>
      <c r="C224" s="258">
        <v>5838</v>
      </c>
      <c r="D224" s="258">
        <v>4768</v>
      </c>
      <c r="E224" s="338">
        <v>81.7</v>
      </c>
      <c r="F224" s="338">
        <v>81.5</v>
      </c>
      <c r="G224" s="338">
        <v>0.2</v>
      </c>
      <c r="H224" s="258">
        <v>63457</v>
      </c>
      <c r="I224" s="258">
        <v>56358</v>
      </c>
      <c r="J224" s="338">
        <v>12.6</v>
      </c>
      <c r="K224" s="339">
        <v>13.308934563758401</v>
      </c>
      <c r="L224" s="258">
        <v>368606</v>
      </c>
      <c r="M224" s="258">
        <v>323411</v>
      </c>
      <c r="N224" s="338">
        <v>14</v>
      </c>
      <c r="O224" s="339">
        <v>77.308305369127496</v>
      </c>
    </row>
    <row r="225" spans="1:15" s="187" customFormat="1" ht="14.45" customHeight="1" x14ac:dyDescent="0.2">
      <c r="A225" s="539"/>
      <c r="B225" s="337" t="s">
        <v>1230</v>
      </c>
      <c r="C225" s="258">
        <v>345</v>
      </c>
      <c r="D225" s="258">
        <v>316</v>
      </c>
      <c r="E225" s="338">
        <v>91.6</v>
      </c>
      <c r="F225" s="338">
        <v>90.7</v>
      </c>
      <c r="G225" s="338">
        <v>1</v>
      </c>
      <c r="H225" s="258">
        <v>5781</v>
      </c>
      <c r="I225" s="258">
        <v>4749</v>
      </c>
      <c r="J225" s="338">
        <v>21.7</v>
      </c>
      <c r="K225" s="339">
        <v>18.294303797468402</v>
      </c>
      <c r="L225" s="258">
        <v>51629</v>
      </c>
      <c r="M225" s="258">
        <v>43588</v>
      </c>
      <c r="N225" s="338">
        <v>18.399999999999999</v>
      </c>
      <c r="O225" s="339">
        <v>163.38291139240499</v>
      </c>
    </row>
    <row r="226" spans="1:15" s="187" customFormat="1" ht="14.45" customHeight="1" x14ac:dyDescent="0.2">
      <c r="A226" s="539"/>
      <c r="B226" s="337" t="s">
        <v>1253</v>
      </c>
      <c r="C226" s="258">
        <v>2400</v>
      </c>
      <c r="D226" s="258">
        <v>1937</v>
      </c>
      <c r="E226" s="338">
        <v>80.7</v>
      </c>
      <c r="F226" s="338">
        <v>80.7</v>
      </c>
      <c r="G226" s="338">
        <v>0</v>
      </c>
      <c r="H226" s="258">
        <v>69843</v>
      </c>
      <c r="I226" s="258">
        <v>62840</v>
      </c>
      <c r="J226" s="338">
        <v>11.1</v>
      </c>
      <c r="K226" s="339">
        <v>36.057305110996403</v>
      </c>
      <c r="L226" s="258">
        <v>252878</v>
      </c>
      <c r="M226" s="258">
        <v>215857</v>
      </c>
      <c r="N226" s="338">
        <v>17.2</v>
      </c>
      <c r="O226" s="339">
        <v>130.551368094992</v>
      </c>
    </row>
    <row r="227" spans="1:15" s="187" customFormat="1" ht="14.45" customHeight="1" x14ac:dyDescent="0.2">
      <c r="A227" s="539"/>
      <c r="B227" s="337" t="s">
        <v>1685</v>
      </c>
      <c r="C227" s="258">
        <v>1159</v>
      </c>
      <c r="D227" s="258">
        <v>915</v>
      </c>
      <c r="E227" s="338">
        <v>78.900000000000006</v>
      </c>
      <c r="F227" s="338">
        <v>78.599999999999994</v>
      </c>
      <c r="G227" s="338">
        <v>0.4</v>
      </c>
      <c r="H227" s="258">
        <v>31731</v>
      </c>
      <c r="I227" s="258">
        <v>29564</v>
      </c>
      <c r="J227" s="338">
        <v>7.3</v>
      </c>
      <c r="K227" s="339">
        <v>34.6786885245902</v>
      </c>
      <c r="L227" s="258">
        <v>90217</v>
      </c>
      <c r="M227" s="258">
        <v>66719</v>
      </c>
      <c r="N227" s="338">
        <v>35.200000000000003</v>
      </c>
      <c r="O227" s="339">
        <v>98.597814207650302</v>
      </c>
    </row>
    <row r="228" spans="1:15" s="187" customFormat="1" ht="14.45" customHeight="1" x14ac:dyDescent="0.2">
      <c r="A228" s="347" t="s">
        <v>15135</v>
      </c>
      <c r="B228" s="337" t="s">
        <v>15468</v>
      </c>
      <c r="C228" s="258">
        <v>17</v>
      </c>
      <c r="D228" s="258">
        <v>1604</v>
      </c>
      <c r="E228" s="338">
        <v>9435.2999999999993</v>
      </c>
      <c r="F228" s="338">
        <v>10182.4</v>
      </c>
      <c r="G228" s="338">
        <v>-7.3</v>
      </c>
      <c r="H228" s="258">
        <v>516</v>
      </c>
      <c r="I228" s="258">
        <v>356</v>
      </c>
      <c r="J228" s="338">
        <v>44.9</v>
      </c>
      <c r="K228" s="339">
        <v>0.32169576059850402</v>
      </c>
      <c r="L228" s="258">
        <v>5138</v>
      </c>
      <c r="M228" s="258">
        <v>4813</v>
      </c>
      <c r="N228" s="338">
        <v>6.8</v>
      </c>
      <c r="O228" s="339">
        <v>3.2032418952618502</v>
      </c>
    </row>
    <row r="229" spans="1:15" s="187" customFormat="1" ht="14.45" customHeight="1" x14ac:dyDescent="0.2">
      <c r="A229" s="347" t="s">
        <v>15136</v>
      </c>
      <c r="B229" s="337" t="s">
        <v>15469</v>
      </c>
      <c r="C229" s="258">
        <v>0</v>
      </c>
      <c r="D229" s="258">
        <v>19</v>
      </c>
      <c r="E229" s="338">
        <v>0</v>
      </c>
      <c r="F229" s="338">
        <v>0</v>
      </c>
      <c r="G229" s="338">
        <v>-32.1</v>
      </c>
      <c r="H229" s="258">
        <v>19</v>
      </c>
      <c r="I229" s="258">
        <v>82</v>
      </c>
      <c r="J229" s="338">
        <v>-76.8</v>
      </c>
      <c r="K229" s="339">
        <v>1</v>
      </c>
      <c r="L229" s="258">
        <v>852</v>
      </c>
      <c r="M229" s="258">
        <v>953</v>
      </c>
      <c r="N229" s="338">
        <v>-10.6</v>
      </c>
      <c r="O229" s="339">
        <v>44.842105263157897</v>
      </c>
    </row>
    <row r="230" spans="1:15" s="187" customFormat="1" ht="14.45" customHeight="1" x14ac:dyDescent="0.2">
      <c r="A230" s="347" t="s">
        <v>15137</v>
      </c>
      <c r="B230" s="337" t="s">
        <v>15137</v>
      </c>
      <c r="C230" s="258">
        <v>0</v>
      </c>
      <c r="D230" s="258">
        <v>0</v>
      </c>
      <c r="E230" s="338">
        <v>0</v>
      </c>
      <c r="F230" s="338">
        <v>0</v>
      </c>
      <c r="G230" s="338">
        <v>0</v>
      </c>
      <c r="H230" s="258">
        <v>0</v>
      </c>
      <c r="I230" s="258">
        <v>0</v>
      </c>
      <c r="J230" s="338">
        <v>0</v>
      </c>
      <c r="K230" s="339" t="s">
        <v>17096</v>
      </c>
      <c r="L230" s="258">
        <v>0</v>
      </c>
      <c r="M230" s="258">
        <v>0</v>
      </c>
      <c r="N230" s="338">
        <v>0</v>
      </c>
      <c r="O230" s="339" t="s">
        <v>17096</v>
      </c>
    </row>
    <row r="231" spans="1:15" s="187" customFormat="1" ht="14.45" customHeight="1" x14ac:dyDescent="0.2">
      <c r="A231" s="347" t="s">
        <v>15138</v>
      </c>
      <c r="B231" s="337" t="s">
        <v>15138</v>
      </c>
      <c r="C231" s="258">
        <v>0</v>
      </c>
      <c r="D231" s="258">
        <v>0</v>
      </c>
      <c r="E231" s="338">
        <v>0</v>
      </c>
      <c r="F231" s="338">
        <v>0</v>
      </c>
      <c r="G231" s="338">
        <v>0</v>
      </c>
      <c r="H231" s="258">
        <v>0</v>
      </c>
      <c r="I231" s="258">
        <v>0</v>
      </c>
      <c r="J231" s="338">
        <v>0</v>
      </c>
      <c r="K231" s="339" t="s">
        <v>17096</v>
      </c>
      <c r="L231" s="258">
        <v>0</v>
      </c>
      <c r="M231" s="258">
        <v>0</v>
      </c>
      <c r="N231" s="338">
        <v>0</v>
      </c>
      <c r="O231" s="339" t="s">
        <v>17096</v>
      </c>
    </row>
    <row r="232" spans="1:15" s="187" customFormat="1" ht="14.45" customHeight="1" x14ac:dyDescent="0.2">
      <c r="A232" s="347" t="s">
        <v>14002</v>
      </c>
      <c r="B232" s="337" t="s">
        <v>14002</v>
      </c>
      <c r="C232" s="258">
        <v>5</v>
      </c>
      <c r="D232" s="258">
        <v>1</v>
      </c>
      <c r="E232" s="338">
        <v>20</v>
      </c>
      <c r="F232" s="338">
        <v>20</v>
      </c>
      <c r="G232" s="338">
        <v>0</v>
      </c>
      <c r="H232" s="258">
        <v>0</v>
      </c>
      <c r="I232" s="258">
        <v>0</v>
      </c>
      <c r="J232" s="338">
        <v>0</v>
      </c>
      <c r="K232" s="339">
        <v>0</v>
      </c>
      <c r="L232" s="258">
        <v>479</v>
      </c>
      <c r="M232" s="258">
        <v>393</v>
      </c>
      <c r="N232" s="338">
        <v>21.9</v>
      </c>
      <c r="O232" s="339">
        <v>479</v>
      </c>
    </row>
    <row r="233" spans="1:15" s="187" customFormat="1" ht="14.45" customHeight="1" x14ac:dyDescent="0.2">
      <c r="A233" s="347" t="s">
        <v>22056</v>
      </c>
      <c r="B233" s="337" t="s">
        <v>22056</v>
      </c>
      <c r="C233" s="258">
        <v>0</v>
      </c>
      <c r="D233" s="258">
        <v>0</v>
      </c>
      <c r="E233" s="338">
        <v>0</v>
      </c>
      <c r="F233" s="338">
        <v>0</v>
      </c>
      <c r="G233" s="338">
        <v>0</v>
      </c>
      <c r="H233" s="258">
        <v>0</v>
      </c>
      <c r="I233" s="258">
        <v>0</v>
      </c>
      <c r="J233" s="338">
        <v>0</v>
      </c>
      <c r="K233" s="339" t="s">
        <v>17096</v>
      </c>
      <c r="L233" s="258">
        <v>0</v>
      </c>
      <c r="M233" s="258">
        <v>0</v>
      </c>
      <c r="N233" s="338">
        <v>0</v>
      </c>
      <c r="O233" s="339" t="s">
        <v>17096</v>
      </c>
    </row>
    <row r="234" spans="1:15" s="187" customFormat="1" ht="28.9" customHeight="1" x14ac:dyDescent="0.2"/>
    <row r="235" spans="1:15" s="187" customFormat="1" ht="14.45" customHeight="1" x14ac:dyDescent="0.2">
      <c r="A235" s="541" t="s">
        <v>15475</v>
      </c>
      <c r="B235" s="541"/>
    </row>
    <row r="236" spans="1:15" s="187" customFormat="1" ht="14.45" customHeight="1" x14ac:dyDescent="0.2"/>
    <row r="237" spans="1:15" s="187" customFormat="1" ht="55.9" customHeight="1" x14ac:dyDescent="0.2">
      <c r="A237" s="340" t="s">
        <v>8134</v>
      </c>
      <c r="B237" s="341" t="s">
        <v>344</v>
      </c>
      <c r="C237" s="331" t="s">
        <v>15476</v>
      </c>
      <c r="D237" s="331" t="s">
        <v>15477</v>
      </c>
      <c r="E237" s="331" t="s">
        <v>15454</v>
      </c>
      <c r="F237" s="331" t="s">
        <v>15455</v>
      </c>
      <c r="G237" s="331" t="s">
        <v>15816</v>
      </c>
      <c r="H237" s="332" t="s">
        <v>15457</v>
      </c>
      <c r="I237" s="332" t="s">
        <v>15458</v>
      </c>
      <c r="J237" s="332" t="s">
        <v>15816</v>
      </c>
      <c r="K237" s="332" t="s">
        <v>15478</v>
      </c>
      <c r="L237" s="333" t="s">
        <v>15460</v>
      </c>
      <c r="M237" s="333" t="s">
        <v>15461</v>
      </c>
      <c r="N237" s="333" t="s">
        <v>15456</v>
      </c>
      <c r="O237" s="333" t="s">
        <v>15479</v>
      </c>
    </row>
    <row r="238" spans="1:15" s="187" customFormat="1" ht="24" customHeight="1" x14ac:dyDescent="0.2">
      <c r="A238" s="542" t="s">
        <v>15463</v>
      </c>
      <c r="B238" s="542"/>
      <c r="C238" s="334">
        <v>28593</v>
      </c>
      <c r="D238" s="334">
        <v>19263</v>
      </c>
      <c r="E238" s="335">
        <v>67.400000000000006</v>
      </c>
      <c r="F238" s="335">
        <v>67.3</v>
      </c>
      <c r="G238" s="335">
        <v>0.1</v>
      </c>
      <c r="H238" s="334">
        <v>33860</v>
      </c>
      <c r="I238" s="334">
        <v>27791</v>
      </c>
      <c r="J238" s="335">
        <v>21.8</v>
      </c>
      <c r="K238" s="336">
        <v>1.7577739708249001</v>
      </c>
      <c r="L238" s="334">
        <v>66736</v>
      </c>
      <c r="M238" s="334">
        <v>71617</v>
      </c>
      <c r="N238" s="335">
        <v>-6.8</v>
      </c>
      <c r="O238" s="336">
        <v>3.4644655557286002</v>
      </c>
    </row>
    <row r="239" spans="1:15" s="187" customFormat="1" ht="14.45" customHeight="1" x14ac:dyDescent="0.2">
      <c r="A239" s="539" t="s">
        <v>252</v>
      </c>
      <c r="B239" s="337" t="s">
        <v>349</v>
      </c>
      <c r="C239" s="258">
        <v>196</v>
      </c>
      <c r="D239" s="258">
        <v>187</v>
      </c>
      <c r="E239" s="338">
        <v>95.4</v>
      </c>
      <c r="F239" s="338">
        <v>96.9</v>
      </c>
      <c r="G239" s="338">
        <v>-1.6</v>
      </c>
      <c r="H239" s="258">
        <v>737</v>
      </c>
      <c r="I239" s="258">
        <v>704</v>
      </c>
      <c r="J239" s="338">
        <v>4.7</v>
      </c>
      <c r="K239" s="339">
        <v>3.9411764705882399</v>
      </c>
      <c r="L239" s="258">
        <v>647</v>
      </c>
      <c r="M239" s="258">
        <v>1020</v>
      </c>
      <c r="N239" s="338">
        <v>-36.6</v>
      </c>
      <c r="O239" s="339">
        <v>3.4598930481283401</v>
      </c>
    </row>
    <row r="240" spans="1:15" s="187" customFormat="1" ht="14.45" customHeight="1" x14ac:dyDescent="0.2">
      <c r="A240" s="539"/>
      <c r="B240" s="337" t="s">
        <v>350</v>
      </c>
      <c r="C240" s="258">
        <v>173</v>
      </c>
      <c r="D240" s="258">
        <v>141</v>
      </c>
      <c r="E240" s="338">
        <v>81.5</v>
      </c>
      <c r="F240" s="338">
        <v>81.5</v>
      </c>
      <c r="G240" s="338">
        <v>0</v>
      </c>
      <c r="H240" s="258">
        <v>139</v>
      </c>
      <c r="I240" s="258">
        <v>69</v>
      </c>
      <c r="J240" s="338">
        <v>101.4</v>
      </c>
      <c r="K240" s="339">
        <v>0.98581560283687897</v>
      </c>
      <c r="L240" s="258">
        <v>300</v>
      </c>
      <c r="M240" s="258">
        <v>380</v>
      </c>
      <c r="N240" s="338">
        <v>-21.1</v>
      </c>
      <c r="O240" s="339">
        <v>2.12765957446809</v>
      </c>
    </row>
    <row r="241" spans="1:15" s="187" customFormat="1" ht="14.45" customHeight="1" x14ac:dyDescent="0.2">
      <c r="A241" s="539"/>
      <c r="B241" s="337" t="s">
        <v>351</v>
      </c>
      <c r="C241" s="258">
        <v>117</v>
      </c>
      <c r="D241" s="258">
        <v>113</v>
      </c>
      <c r="E241" s="338">
        <v>96.6</v>
      </c>
      <c r="F241" s="338">
        <v>97.4</v>
      </c>
      <c r="G241" s="338">
        <v>-0.9</v>
      </c>
      <c r="H241" s="258">
        <v>209</v>
      </c>
      <c r="I241" s="258">
        <v>160</v>
      </c>
      <c r="J241" s="338">
        <v>30.6</v>
      </c>
      <c r="K241" s="339">
        <v>1.84955752212389</v>
      </c>
      <c r="L241" s="258">
        <v>403</v>
      </c>
      <c r="M241" s="258">
        <v>461</v>
      </c>
      <c r="N241" s="338">
        <v>-12.6</v>
      </c>
      <c r="O241" s="339">
        <v>3.5663716814159301</v>
      </c>
    </row>
    <row r="242" spans="1:15" s="187" customFormat="1" ht="14.45" customHeight="1" x14ac:dyDescent="0.2">
      <c r="A242" s="539"/>
      <c r="B242" s="337" t="s">
        <v>352</v>
      </c>
      <c r="C242" s="258">
        <v>87</v>
      </c>
      <c r="D242" s="258">
        <v>70</v>
      </c>
      <c r="E242" s="338">
        <v>80.5</v>
      </c>
      <c r="F242" s="338">
        <v>80.5</v>
      </c>
      <c r="G242" s="338">
        <v>0</v>
      </c>
      <c r="H242" s="258">
        <v>53</v>
      </c>
      <c r="I242" s="258">
        <v>50</v>
      </c>
      <c r="J242" s="338">
        <v>6</v>
      </c>
      <c r="K242" s="339">
        <v>0.75714285714285701</v>
      </c>
      <c r="L242" s="258">
        <v>454</v>
      </c>
      <c r="M242" s="258">
        <v>557</v>
      </c>
      <c r="N242" s="338">
        <v>-18.5</v>
      </c>
      <c r="O242" s="339">
        <v>6.4857142857142902</v>
      </c>
    </row>
    <row r="243" spans="1:15" s="187" customFormat="1" ht="14.45" customHeight="1" x14ac:dyDescent="0.2">
      <c r="A243" s="539"/>
      <c r="B243" s="337" t="s">
        <v>353</v>
      </c>
      <c r="C243" s="258">
        <v>229</v>
      </c>
      <c r="D243" s="258">
        <v>223</v>
      </c>
      <c r="E243" s="338">
        <v>97.4</v>
      </c>
      <c r="F243" s="338">
        <v>97.4</v>
      </c>
      <c r="G243" s="338">
        <v>0</v>
      </c>
      <c r="H243" s="258">
        <v>605</v>
      </c>
      <c r="I243" s="258">
        <v>349</v>
      </c>
      <c r="J243" s="338">
        <v>73.400000000000006</v>
      </c>
      <c r="K243" s="339">
        <v>2.7130044843049301</v>
      </c>
      <c r="L243" s="258">
        <v>524</v>
      </c>
      <c r="M243" s="258">
        <v>445</v>
      </c>
      <c r="N243" s="338">
        <v>17.8</v>
      </c>
      <c r="O243" s="339">
        <v>2.3497757847533598</v>
      </c>
    </row>
    <row r="244" spans="1:15" s="187" customFormat="1" ht="14.45" customHeight="1" x14ac:dyDescent="0.2">
      <c r="A244" s="539"/>
      <c r="B244" s="337" t="s">
        <v>354</v>
      </c>
      <c r="C244" s="258">
        <v>113</v>
      </c>
      <c r="D244" s="258">
        <v>108</v>
      </c>
      <c r="E244" s="338">
        <v>95.6</v>
      </c>
      <c r="F244" s="338">
        <v>95.6</v>
      </c>
      <c r="G244" s="338">
        <v>0</v>
      </c>
      <c r="H244" s="258">
        <v>182</v>
      </c>
      <c r="I244" s="258">
        <v>155</v>
      </c>
      <c r="J244" s="338">
        <v>17.399999999999999</v>
      </c>
      <c r="K244" s="339">
        <v>1.68518518518519</v>
      </c>
      <c r="L244" s="258">
        <v>465</v>
      </c>
      <c r="M244" s="258">
        <v>301</v>
      </c>
      <c r="N244" s="338">
        <v>54.5</v>
      </c>
      <c r="O244" s="339">
        <v>4.3055555555555598</v>
      </c>
    </row>
    <row r="245" spans="1:15" s="187" customFormat="1" ht="14.45" customHeight="1" x14ac:dyDescent="0.2">
      <c r="A245" s="539"/>
      <c r="B245" s="337" t="s">
        <v>355</v>
      </c>
      <c r="C245" s="258">
        <v>319</v>
      </c>
      <c r="D245" s="258">
        <v>259</v>
      </c>
      <c r="E245" s="338">
        <v>81.2</v>
      </c>
      <c r="F245" s="338">
        <v>80.900000000000006</v>
      </c>
      <c r="G245" s="338">
        <v>0.4</v>
      </c>
      <c r="H245" s="258">
        <v>509</v>
      </c>
      <c r="I245" s="258">
        <v>507</v>
      </c>
      <c r="J245" s="338">
        <v>0.4</v>
      </c>
      <c r="K245" s="339">
        <v>1.96525096525097</v>
      </c>
      <c r="L245" s="258">
        <v>560</v>
      </c>
      <c r="M245" s="258">
        <v>653</v>
      </c>
      <c r="N245" s="338">
        <v>-14.2</v>
      </c>
      <c r="O245" s="339">
        <v>2.1621621621621601</v>
      </c>
    </row>
    <row r="246" spans="1:15" s="187" customFormat="1" ht="14.45" customHeight="1" x14ac:dyDescent="0.2">
      <c r="A246" s="539"/>
      <c r="B246" s="337" t="s">
        <v>356</v>
      </c>
      <c r="C246" s="258">
        <v>510</v>
      </c>
      <c r="D246" s="258">
        <v>438</v>
      </c>
      <c r="E246" s="338">
        <v>85.9</v>
      </c>
      <c r="F246" s="338">
        <v>86.7</v>
      </c>
      <c r="G246" s="338">
        <v>-0.9</v>
      </c>
      <c r="H246" s="258">
        <v>1599</v>
      </c>
      <c r="I246" s="258">
        <v>1068</v>
      </c>
      <c r="J246" s="338">
        <v>49.7</v>
      </c>
      <c r="K246" s="339">
        <v>3.6506849315068499</v>
      </c>
      <c r="L246" s="258">
        <v>1346</v>
      </c>
      <c r="M246" s="258">
        <v>1410</v>
      </c>
      <c r="N246" s="338">
        <v>-4.5</v>
      </c>
      <c r="O246" s="339">
        <v>3.0730593607305901</v>
      </c>
    </row>
    <row r="247" spans="1:15" s="187" customFormat="1" ht="14.45" customHeight="1" x14ac:dyDescent="0.2">
      <c r="A247" s="539"/>
      <c r="B247" s="337" t="s">
        <v>357</v>
      </c>
      <c r="C247" s="258">
        <v>299</v>
      </c>
      <c r="D247" s="258">
        <v>246</v>
      </c>
      <c r="E247" s="338">
        <v>82.3</v>
      </c>
      <c r="F247" s="338">
        <v>82.6</v>
      </c>
      <c r="G247" s="338">
        <v>-0.4</v>
      </c>
      <c r="H247" s="258">
        <v>1081</v>
      </c>
      <c r="I247" s="258">
        <v>488</v>
      </c>
      <c r="J247" s="338">
        <v>121.5</v>
      </c>
      <c r="K247" s="339">
        <v>4.3943089430894302</v>
      </c>
      <c r="L247" s="258">
        <v>939</v>
      </c>
      <c r="M247" s="258">
        <v>823</v>
      </c>
      <c r="N247" s="338">
        <v>14.1</v>
      </c>
      <c r="O247" s="339">
        <v>3.8170731707317098</v>
      </c>
    </row>
    <row r="248" spans="1:15" s="187" customFormat="1" ht="14.45" customHeight="1" x14ac:dyDescent="0.2">
      <c r="A248" s="539"/>
      <c r="B248" s="337" t="s">
        <v>15464</v>
      </c>
      <c r="C248" s="258">
        <v>311</v>
      </c>
      <c r="D248" s="258">
        <v>274</v>
      </c>
      <c r="E248" s="338">
        <v>88.1</v>
      </c>
      <c r="F248" s="338">
        <v>87.8</v>
      </c>
      <c r="G248" s="338">
        <v>0.4</v>
      </c>
      <c r="H248" s="258">
        <v>256</v>
      </c>
      <c r="I248" s="258">
        <v>233</v>
      </c>
      <c r="J248" s="338">
        <v>9.9</v>
      </c>
      <c r="K248" s="339">
        <v>0.934306569343066</v>
      </c>
      <c r="L248" s="258">
        <v>1439</v>
      </c>
      <c r="M248" s="258">
        <v>1490</v>
      </c>
      <c r="N248" s="338">
        <v>-3.4</v>
      </c>
      <c r="O248" s="339">
        <v>5.2518248175182496</v>
      </c>
    </row>
    <row r="249" spans="1:15" s="187" customFormat="1" ht="14.45" customHeight="1" x14ac:dyDescent="0.2">
      <c r="A249" s="539"/>
      <c r="B249" s="337" t="s">
        <v>358</v>
      </c>
      <c r="C249" s="258">
        <v>823</v>
      </c>
      <c r="D249" s="258">
        <v>697</v>
      </c>
      <c r="E249" s="338">
        <v>84.7</v>
      </c>
      <c r="F249" s="338">
        <v>84.7</v>
      </c>
      <c r="G249" s="338">
        <v>0</v>
      </c>
      <c r="H249" s="258">
        <v>2090</v>
      </c>
      <c r="I249" s="258">
        <v>1807</v>
      </c>
      <c r="J249" s="338">
        <v>15.7</v>
      </c>
      <c r="K249" s="339">
        <v>2.9985652797704399</v>
      </c>
      <c r="L249" s="258">
        <v>2374</v>
      </c>
      <c r="M249" s="258">
        <v>2485</v>
      </c>
      <c r="N249" s="338">
        <v>-4.5</v>
      </c>
      <c r="O249" s="339">
        <v>3.40602582496413</v>
      </c>
    </row>
    <row r="250" spans="1:15" s="187" customFormat="1" ht="14.45" customHeight="1" x14ac:dyDescent="0.2">
      <c r="A250" s="539"/>
      <c r="B250" s="337" t="s">
        <v>359</v>
      </c>
      <c r="C250" s="258">
        <v>214</v>
      </c>
      <c r="D250" s="258">
        <v>187</v>
      </c>
      <c r="E250" s="338">
        <v>87.4</v>
      </c>
      <c r="F250" s="338">
        <v>86.4</v>
      </c>
      <c r="G250" s="338">
        <v>1.1000000000000001</v>
      </c>
      <c r="H250" s="258">
        <v>2278</v>
      </c>
      <c r="I250" s="258">
        <v>1732</v>
      </c>
      <c r="J250" s="338">
        <v>31.5</v>
      </c>
      <c r="K250" s="339">
        <v>12.181818181818199</v>
      </c>
      <c r="L250" s="258">
        <v>1832</v>
      </c>
      <c r="M250" s="258">
        <v>1645</v>
      </c>
      <c r="N250" s="338">
        <v>11.4</v>
      </c>
      <c r="O250" s="339">
        <v>9.7967914438502692</v>
      </c>
    </row>
    <row r="251" spans="1:15" s="187" customFormat="1" ht="14.45" customHeight="1" x14ac:dyDescent="0.2">
      <c r="A251" s="539" t="s">
        <v>255</v>
      </c>
      <c r="B251" s="337" t="s">
        <v>2076</v>
      </c>
      <c r="C251" s="258">
        <v>232</v>
      </c>
      <c r="D251" s="258">
        <v>148</v>
      </c>
      <c r="E251" s="338">
        <v>63.8</v>
      </c>
      <c r="F251" s="338">
        <v>63.4</v>
      </c>
      <c r="G251" s="338">
        <v>0.7</v>
      </c>
      <c r="H251" s="258">
        <v>127</v>
      </c>
      <c r="I251" s="258">
        <v>61</v>
      </c>
      <c r="J251" s="338">
        <v>108.2</v>
      </c>
      <c r="K251" s="339">
        <v>0.858108108108108</v>
      </c>
      <c r="L251" s="258">
        <v>806</v>
      </c>
      <c r="M251" s="258">
        <v>644</v>
      </c>
      <c r="N251" s="338">
        <v>25.2</v>
      </c>
      <c r="O251" s="339">
        <v>5.4459459459459501</v>
      </c>
    </row>
    <row r="252" spans="1:15" s="187" customFormat="1" ht="14.45" customHeight="1" x14ac:dyDescent="0.2">
      <c r="A252" s="539"/>
      <c r="B252" s="337" t="s">
        <v>2196</v>
      </c>
      <c r="C252" s="258">
        <v>240</v>
      </c>
      <c r="D252" s="258">
        <v>120</v>
      </c>
      <c r="E252" s="338">
        <v>50</v>
      </c>
      <c r="F252" s="338">
        <v>49.2</v>
      </c>
      <c r="G252" s="338">
        <v>1.7</v>
      </c>
      <c r="H252" s="258">
        <v>49</v>
      </c>
      <c r="I252" s="258">
        <v>24</v>
      </c>
      <c r="J252" s="338">
        <v>104.2</v>
      </c>
      <c r="K252" s="339">
        <v>0.40833333333333299</v>
      </c>
      <c r="L252" s="258">
        <v>280</v>
      </c>
      <c r="M252" s="258">
        <v>333</v>
      </c>
      <c r="N252" s="338">
        <v>-15.9</v>
      </c>
      <c r="O252" s="339">
        <v>2.3333333333333299</v>
      </c>
    </row>
    <row r="253" spans="1:15" s="187" customFormat="1" ht="14.45" customHeight="1" x14ac:dyDescent="0.2">
      <c r="A253" s="539"/>
      <c r="B253" s="337" t="s">
        <v>5477</v>
      </c>
      <c r="C253" s="258">
        <v>112</v>
      </c>
      <c r="D253" s="258">
        <v>81</v>
      </c>
      <c r="E253" s="338">
        <v>72.3</v>
      </c>
      <c r="F253" s="338">
        <v>72.3</v>
      </c>
      <c r="G253" s="338">
        <v>0</v>
      </c>
      <c r="H253" s="258">
        <v>59</v>
      </c>
      <c r="I253" s="258">
        <v>49</v>
      </c>
      <c r="J253" s="338">
        <v>20.399999999999999</v>
      </c>
      <c r="K253" s="339">
        <v>0.72839506172839497</v>
      </c>
      <c r="L253" s="258">
        <v>221</v>
      </c>
      <c r="M253" s="258">
        <v>284</v>
      </c>
      <c r="N253" s="338">
        <v>-22.2</v>
      </c>
      <c r="O253" s="339">
        <v>2.7283950617284001</v>
      </c>
    </row>
    <row r="254" spans="1:15" s="187" customFormat="1" ht="14.45" customHeight="1" x14ac:dyDescent="0.2">
      <c r="A254" s="539"/>
      <c r="B254" s="337" t="s">
        <v>2243</v>
      </c>
      <c r="C254" s="258">
        <v>108</v>
      </c>
      <c r="D254" s="258">
        <v>92</v>
      </c>
      <c r="E254" s="338">
        <v>85.2</v>
      </c>
      <c r="F254" s="338">
        <v>85.2</v>
      </c>
      <c r="G254" s="338">
        <v>0</v>
      </c>
      <c r="H254" s="258">
        <v>84</v>
      </c>
      <c r="I254" s="258">
        <v>35</v>
      </c>
      <c r="J254" s="338">
        <v>140</v>
      </c>
      <c r="K254" s="339">
        <v>0.91304347826086996</v>
      </c>
      <c r="L254" s="258">
        <v>421</v>
      </c>
      <c r="M254" s="258">
        <v>468</v>
      </c>
      <c r="N254" s="338">
        <v>-10</v>
      </c>
      <c r="O254" s="339">
        <v>4.5760869565217401</v>
      </c>
    </row>
    <row r="255" spans="1:15" s="187" customFormat="1" ht="14.45" customHeight="1" x14ac:dyDescent="0.2">
      <c r="A255" s="539"/>
      <c r="B255" s="337" t="s">
        <v>7993</v>
      </c>
      <c r="C255" s="258">
        <v>99</v>
      </c>
      <c r="D255" s="258">
        <v>84</v>
      </c>
      <c r="E255" s="338">
        <v>84.8</v>
      </c>
      <c r="F255" s="338">
        <v>84.8</v>
      </c>
      <c r="G255" s="338">
        <v>0</v>
      </c>
      <c r="H255" s="258">
        <v>85</v>
      </c>
      <c r="I255" s="258">
        <v>46</v>
      </c>
      <c r="J255" s="338">
        <v>84.8</v>
      </c>
      <c r="K255" s="339">
        <v>1.0119047619047601</v>
      </c>
      <c r="L255" s="258">
        <v>511</v>
      </c>
      <c r="M255" s="258">
        <v>436</v>
      </c>
      <c r="N255" s="338">
        <v>17.2</v>
      </c>
      <c r="O255" s="339">
        <v>6.0833333333333304</v>
      </c>
    </row>
    <row r="256" spans="1:15" s="187" customFormat="1" ht="14.45" customHeight="1" x14ac:dyDescent="0.2">
      <c r="A256" s="539"/>
      <c r="B256" s="337" t="s">
        <v>1207</v>
      </c>
      <c r="C256" s="258">
        <v>250</v>
      </c>
      <c r="D256" s="258">
        <v>172</v>
      </c>
      <c r="E256" s="338">
        <v>68.8</v>
      </c>
      <c r="F256" s="338">
        <v>69.599999999999994</v>
      </c>
      <c r="G256" s="338">
        <v>-1.1000000000000001</v>
      </c>
      <c r="H256" s="258">
        <v>98</v>
      </c>
      <c r="I256" s="258">
        <v>103</v>
      </c>
      <c r="J256" s="338">
        <v>-4.9000000000000004</v>
      </c>
      <c r="K256" s="339">
        <v>0.56976744186046502</v>
      </c>
      <c r="L256" s="258">
        <v>611</v>
      </c>
      <c r="M256" s="258">
        <v>700</v>
      </c>
      <c r="N256" s="338">
        <v>-12.7</v>
      </c>
      <c r="O256" s="339">
        <v>3.5523255813953498</v>
      </c>
    </row>
    <row r="257" spans="1:15" s="187" customFormat="1" ht="14.45" customHeight="1" x14ac:dyDescent="0.2">
      <c r="A257" s="539"/>
      <c r="B257" s="337" t="s">
        <v>15465</v>
      </c>
      <c r="C257" s="258">
        <v>57</v>
      </c>
      <c r="D257" s="258">
        <v>47</v>
      </c>
      <c r="E257" s="338">
        <v>82.5</v>
      </c>
      <c r="F257" s="338">
        <v>77.2</v>
      </c>
      <c r="G257" s="338">
        <v>6.8</v>
      </c>
      <c r="H257" s="258">
        <v>90</v>
      </c>
      <c r="I257" s="258">
        <v>43</v>
      </c>
      <c r="J257" s="338">
        <v>109.3</v>
      </c>
      <c r="K257" s="339">
        <v>1.91489361702128</v>
      </c>
      <c r="L257" s="258">
        <v>176</v>
      </c>
      <c r="M257" s="258">
        <v>185</v>
      </c>
      <c r="N257" s="338">
        <v>-4.9000000000000004</v>
      </c>
      <c r="O257" s="339">
        <v>3.7446808510638299</v>
      </c>
    </row>
    <row r="258" spans="1:15" s="187" customFormat="1" ht="14.45" customHeight="1" x14ac:dyDescent="0.2">
      <c r="A258" s="539"/>
      <c r="B258" s="337" t="s">
        <v>6959</v>
      </c>
      <c r="C258" s="258">
        <v>124</v>
      </c>
      <c r="D258" s="258">
        <v>84</v>
      </c>
      <c r="E258" s="338">
        <v>67.7</v>
      </c>
      <c r="F258" s="338">
        <v>67.7</v>
      </c>
      <c r="G258" s="338">
        <v>0</v>
      </c>
      <c r="H258" s="258">
        <v>23</v>
      </c>
      <c r="I258" s="258">
        <v>24</v>
      </c>
      <c r="J258" s="338">
        <v>-4.2</v>
      </c>
      <c r="K258" s="339">
        <v>0.273809523809524</v>
      </c>
      <c r="L258" s="258">
        <v>312</v>
      </c>
      <c r="M258" s="258">
        <v>323</v>
      </c>
      <c r="N258" s="338">
        <v>-3.4</v>
      </c>
      <c r="O258" s="339">
        <v>3.71428571428571</v>
      </c>
    </row>
    <row r="259" spans="1:15" s="187" customFormat="1" ht="14.45" customHeight="1" x14ac:dyDescent="0.2">
      <c r="A259" s="539" t="s">
        <v>258</v>
      </c>
      <c r="B259" s="337" t="s">
        <v>2132</v>
      </c>
      <c r="C259" s="258">
        <v>260</v>
      </c>
      <c r="D259" s="258">
        <v>130</v>
      </c>
      <c r="E259" s="338">
        <v>50</v>
      </c>
      <c r="F259" s="338">
        <v>49.6</v>
      </c>
      <c r="G259" s="338">
        <v>0.8</v>
      </c>
      <c r="H259" s="258">
        <v>98</v>
      </c>
      <c r="I259" s="258">
        <v>46</v>
      </c>
      <c r="J259" s="338">
        <v>113</v>
      </c>
      <c r="K259" s="339">
        <v>0.75384615384615405</v>
      </c>
      <c r="L259" s="258">
        <v>736</v>
      </c>
      <c r="M259" s="258">
        <v>807</v>
      </c>
      <c r="N259" s="338">
        <v>-8.8000000000000007</v>
      </c>
      <c r="O259" s="339">
        <v>5.6615384615384601</v>
      </c>
    </row>
    <row r="260" spans="1:15" s="187" customFormat="1" ht="14.45" customHeight="1" x14ac:dyDescent="0.2">
      <c r="A260" s="539"/>
      <c r="B260" s="337" t="s">
        <v>7994</v>
      </c>
      <c r="C260" s="258">
        <v>396</v>
      </c>
      <c r="D260" s="258">
        <v>212</v>
      </c>
      <c r="E260" s="338">
        <v>53.5</v>
      </c>
      <c r="F260" s="338">
        <v>53.8</v>
      </c>
      <c r="G260" s="338">
        <v>-0.5</v>
      </c>
      <c r="H260" s="258">
        <v>495</v>
      </c>
      <c r="I260" s="258">
        <v>339</v>
      </c>
      <c r="J260" s="338">
        <v>46</v>
      </c>
      <c r="K260" s="339">
        <v>2.3349056603773599</v>
      </c>
      <c r="L260" s="258">
        <v>1080</v>
      </c>
      <c r="M260" s="258">
        <v>1073</v>
      </c>
      <c r="N260" s="338">
        <v>0.7</v>
      </c>
      <c r="O260" s="339">
        <v>5.0943396226415096</v>
      </c>
    </row>
    <row r="261" spans="1:15" s="187" customFormat="1" ht="14.45" customHeight="1" x14ac:dyDescent="0.2">
      <c r="A261" s="539"/>
      <c r="B261" s="337" t="s">
        <v>2140</v>
      </c>
      <c r="C261" s="258">
        <v>459</v>
      </c>
      <c r="D261" s="258">
        <v>251</v>
      </c>
      <c r="E261" s="338">
        <v>54.7</v>
      </c>
      <c r="F261" s="338">
        <v>54.2</v>
      </c>
      <c r="G261" s="338">
        <v>0.8</v>
      </c>
      <c r="H261" s="258">
        <v>818</v>
      </c>
      <c r="I261" s="258">
        <v>735</v>
      </c>
      <c r="J261" s="338">
        <v>11.3</v>
      </c>
      <c r="K261" s="339">
        <v>3.2589641434262999</v>
      </c>
      <c r="L261" s="258">
        <v>1627</v>
      </c>
      <c r="M261" s="258">
        <v>1803</v>
      </c>
      <c r="N261" s="338">
        <v>-9.8000000000000007</v>
      </c>
      <c r="O261" s="339">
        <v>6.4820717131474099</v>
      </c>
    </row>
    <row r="262" spans="1:15" s="187" customFormat="1" ht="14.45" customHeight="1" x14ac:dyDescent="0.2">
      <c r="A262" s="539"/>
      <c r="B262" s="337" t="s">
        <v>2465</v>
      </c>
      <c r="C262" s="258">
        <v>317</v>
      </c>
      <c r="D262" s="258">
        <v>198</v>
      </c>
      <c r="E262" s="338">
        <v>62.5</v>
      </c>
      <c r="F262" s="338">
        <v>63.1</v>
      </c>
      <c r="G262" s="338">
        <v>-1</v>
      </c>
      <c r="H262" s="258">
        <v>204</v>
      </c>
      <c r="I262" s="258">
        <v>175</v>
      </c>
      <c r="J262" s="338">
        <v>16.600000000000001</v>
      </c>
      <c r="K262" s="339">
        <v>1.0303030303030301</v>
      </c>
      <c r="L262" s="258">
        <v>1202</v>
      </c>
      <c r="M262" s="258">
        <v>1001</v>
      </c>
      <c r="N262" s="338">
        <v>20.100000000000001</v>
      </c>
      <c r="O262" s="339">
        <v>6.0707070707070701</v>
      </c>
    </row>
    <row r="263" spans="1:15" s="187" customFormat="1" ht="14.45" customHeight="1" x14ac:dyDescent="0.2">
      <c r="A263" s="539" t="s">
        <v>372</v>
      </c>
      <c r="B263" s="337" t="s">
        <v>2062</v>
      </c>
      <c r="C263" s="258">
        <v>132</v>
      </c>
      <c r="D263" s="258">
        <v>60</v>
      </c>
      <c r="E263" s="338">
        <v>45.5</v>
      </c>
      <c r="F263" s="338">
        <v>46.2</v>
      </c>
      <c r="G263" s="338">
        <v>-1.6</v>
      </c>
      <c r="H263" s="258">
        <v>54</v>
      </c>
      <c r="I263" s="258">
        <v>25</v>
      </c>
      <c r="J263" s="338">
        <v>116</v>
      </c>
      <c r="K263" s="339">
        <v>0.9</v>
      </c>
      <c r="L263" s="258">
        <v>285</v>
      </c>
      <c r="M263" s="258">
        <v>325</v>
      </c>
      <c r="N263" s="338">
        <v>-12.3</v>
      </c>
      <c r="O263" s="339">
        <v>4.75</v>
      </c>
    </row>
    <row r="264" spans="1:15" s="187" customFormat="1" ht="14.45" customHeight="1" x14ac:dyDescent="0.2">
      <c r="A264" s="539"/>
      <c r="B264" s="337" t="s">
        <v>2325</v>
      </c>
      <c r="C264" s="258">
        <v>135</v>
      </c>
      <c r="D264" s="258">
        <v>103</v>
      </c>
      <c r="E264" s="338">
        <v>76.3</v>
      </c>
      <c r="F264" s="338">
        <v>74.8</v>
      </c>
      <c r="G264" s="338">
        <v>2</v>
      </c>
      <c r="H264" s="258">
        <v>50</v>
      </c>
      <c r="I264" s="258">
        <v>52</v>
      </c>
      <c r="J264" s="338">
        <v>-3.8</v>
      </c>
      <c r="K264" s="339">
        <v>0.485436893203884</v>
      </c>
      <c r="L264" s="258">
        <v>424</v>
      </c>
      <c r="M264" s="258">
        <v>500</v>
      </c>
      <c r="N264" s="338">
        <v>-15.2</v>
      </c>
      <c r="O264" s="339">
        <v>4.1165048543689302</v>
      </c>
    </row>
    <row r="265" spans="1:15" s="187" customFormat="1" ht="14.45" customHeight="1" x14ac:dyDescent="0.2">
      <c r="A265" s="539"/>
      <c r="B265" s="337" t="s">
        <v>3408</v>
      </c>
      <c r="C265" s="258">
        <v>106</v>
      </c>
      <c r="D265" s="258">
        <v>81</v>
      </c>
      <c r="E265" s="338">
        <v>76.400000000000006</v>
      </c>
      <c r="F265" s="338">
        <v>76.400000000000006</v>
      </c>
      <c r="G265" s="338">
        <v>0</v>
      </c>
      <c r="H265" s="258">
        <v>159</v>
      </c>
      <c r="I265" s="258">
        <v>67</v>
      </c>
      <c r="J265" s="338">
        <v>137.30000000000001</v>
      </c>
      <c r="K265" s="339">
        <v>1.9629629629629599</v>
      </c>
      <c r="L265" s="258">
        <v>874</v>
      </c>
      <c r="M265" s="258">
        <v>674</v>
      </c>
      <c r="N265" s="338">
        <v>29.7</v>
      </c>
      <c r="O265" s="339">
        <v>10.7901234567901</v>
      </c>
    </row>
    <row r="266" spans="1:15" s="187" customFormat="1" ht="14.45" customHeight="1" x14ac:dyDescent="0.2">
      <c r="A266" s="539"/>
      <c r="B266" s="337" t="s">
        <v>3413</v>
      </c>
      <c r="C266" s="258">
        <v>276</v>
      </c>
      <c r="D266" s="258">
        <v>230</v>
      </c>
      <c r="E266" s="338">
        <v>83.3</v>
      </c>
      <c r="F266" s="338">
        <v>83.3</v>
      </c>
      <c r="G266" s="338">
        <v>0</v>
      </c>
      <c r="H266" s="258">
        <v>102</v>
      </c>
      <c r="I266" s="258">
        <v>112</v>
      </c>
      <c r="J266" s="338">
        <v>-8.9</v>
      </c>
      <c r="K266" s="339">
        <v>0.44347826086956499</v>
      </c>
      <c r="L266" s="258">
        <v>558</v>
      </c>
      <c r="M266" s="258">
        <v>751</v>
      </c>
      <c r="N266" s="338">
        <v>-25.7</v>
      </c>
      <c r="O266" s="339">
        <v>2.4260869565217398</v>
      </c>
    </row>
    <row r="267" spans="1:15" s="187" customFormat="1" ht="14.45" customHeight="1" x14ac:dyDescent="0.2">
      <c r="A267" s="539"/>
      <c r="B267" s="337" t="s">
        <v>2367</v>
      </c>
      <c r="C267" s="258">
        <v>238</v>
      </c>
      <c r="D267" s="258">
        <v>158</v>
      </c>
      <c r="E267" s="338">
        <v>66.400000000000006</v>
      </c>
      <c r="F267" s="338">
        <v>65.5</v>
      </c>
      <c r="G267" s="338">
        <v>1.3</v>
      </c>
      <c r="H267" s="258">
        <v>36</v>
      </c>
      <c r="I267" s="258">
        <v>33</v>
      </c>
      <c r="J267" s="338">
        <v>9.1</v>
      </c>
      <c r="K267" s="339">
        <v>0.227848101265823</v>
      </c>
      <c r="L267" s="258">
        <v>327</v>
      </c>
      <c r="M267" s="258">
        <v>403</v>
      </c>
      <c r="N267" s="338">
        <v>-18.899999999999999</v>
      </c>
      <c r="O267" s="339">
        <v>2.06962025316456</v>
      </c>
    </row>
    <row r="268" spans="1:15" s="187" customFormat="1" ht="14.45" customHeight="1" x14ac:dyDescent="0.2">
      <c r="A268" s="539"/>
      <c r="B268" s="337" t="s">
        <v>2365</v>
      </c>
      <c r="C268" s="258">
        <v>125</v>
      </c>
      <c r="D268" s="258">
        <v>72</v>
      </c>
      <c r="E268" s="338">
        <v>57.6</v>
      </c>
      <c r="F268" s="338">
        <v>56.8</v>
      </c>
      <c r="G268" s="338">
        <v>1.4</v>
      </c>
      <c r="H268" s="258">
        <v>12</v>
      </c>
      <c r="I268" s="258">
        <v>15</v>
      </c>
      <c r="J268" s="338">
        <v>-20</v>
      </c>
      <c r="K268" s="339">
        <v>0.16666666666666699</v>
      </c>
      <c r="L268" s="258">
        <v>528</v>
      </c>
      <c r="M268" s="258">
        <v>305</v>
      </c>
      <c r="N268" s="338">
        <v>73.099999999999994</v>
      </c>
      <c r="O268" s="339">
        <v>7.3333333333333304</v>
      </c>
    </row>
    <row r="269" spans="1:15" s="187" customFormat="1" ht="14.45" customHeight="1" x14ac:dyDescent="0.2">
      <c r="A269" s="539" t="s">
        <v>263</v>
      </c>
      <c r="B269" s="337" t="s">
        <v>15480</v>
      </c>
      <c r="C269" s="258">
        <v>16</v>
      </c>
      <c r="D269" s="258">
        <v>8</v>
      </c>
      <c r="E269" s="338">
        <v>50</v>
      </c>
      <c r="F269" s="338">
        <v>50</v>
      </c>
      <c r="G269" s="338">
        <v>0</v>
      </c>
      <c r="H269" s="258">
        <v>0</v>
      </c>
      <c r="I269" s="258">
        <v>0</v>
      </c>
      <c r="J269" s="338">
        <v>0</v>
      </c>
      <c r="K269" s="339">
        <v>0</v>
      </c>
      <c r="L269" s="258">
        <v>12</v>
      </c>
      <c r="M269" s="258">
        <v>12</v>
      </c>
      <c r="N269" s="338">
        <v>0</v>
      </c>
      <c r="O269" s="339">
        <v>1.5</v>
      </c>
    </row>
    <row r="270" spans="1:15" s="187" customFormat="1" ht="14.45" customHeight="1" x14ac:dyDescent="0.2">
      <c r="A270" s="539"/>
      <c r="B270" s="337" t="s">
        <v>15466</v>
      </c>
      <c r="C270" s="258">
        <v>78</v>
      </c>
      <c r="D270" s="258">
        <v>47</v>
      </c>
      <c r="E270" s="338">
        <v>60.3</v>
      </c>
      <c r="F270" s="338">
        <v>60.3</v>
      </c>
      <c r="G270" s="338">
        <v>0</v>
      </c>
      <c r="H270" s="258">
        <v>3</v>
      </c>
      <c r="I270" s="258">
        <v>3</v>
      </c>
      <c r="J270" s="338">
        <v>0</v>
      </c>
      <c r="K270" s="339">
        <v>6.3829787234042604E-2</v>
      </c>
      <c r="L270" s="258">
        <v>104</v>
      </c>
      <c r="M270" s="258">
        <v>147</v>
      </c>
      <c r="N270" s="338">
        <v>-29.3</v>
      </c>
      <c r="O270" s="339">
        <v>2.2127659574468099</v>
      </c>
    </row>
    <row r="271" spans="1:15" s="187" customFormat="1" ht="14.45" customHeight="1" x14ac:dyDescent="0.2">
      <c r="A271" s="539"/>
      <c r="B271" s="337" t="s">
        <v>2479</v>
      </c>
      <c r="C271" s="258">
        <v>86</v>
      </c>
      <c r="D271" s="258">
        <v>61</v>
      </c>
      <c r="E271" s="338">
        <v>70.900000000000006</v>
      </c>
      <c r="F271" s="338">
        <v>72.099999999999994</v>
      </c>
      <c r="G271" s="338">
        <v>-1.6</v>
      </c>
      <c r="H271" s="258">
        <v>4</v>
      </c>
      <c r="I271" s="258">
        <v>1</v>
      </c>
      <c r="J271" s="338">
        <v>300</v>
      </c>
      <c r="K271" s="339">
        <v>6.5573770491803296E-2</v>
      </c>
      <c r="L271" s="258">
        <v>110</v>
      </c>
      <c r="M271" s="258">
        <v>143</v>
      </c>
      <c r="N271" s="338">
        <v>-23.1</v>
      </c>
      <c r="O271" s="339">
        <v>1.8032786885245899</v>
      </c>
    </row>
    <row r="272" spans="1:15" s="187" customFormat="1" ht="14.45" customHeight="1" x14ac:dyDescent="0.2">
      <c r="A272" s="539" t="s">
        <v>371</v>
      </c>
      <c r="B272" s="337" t="s">
        <v>1391</v>
      </c>
      <c r="C272" s="258">
        <v>129</v>
      </c>
      <c r="D272" s="258">
        <v>80</v>
      </c>
      <c r="E272" s="338">
        <v>62</v>
      </c>
      <c r="F272" s="338">
        <v>61.2</v>
      </c>
      <c r="G272" s="338">
        <v>1.3</v>
      </c>
      <c r="H272" s="258">
        <v>17</v>
      </c>
      <c r="I272" s="258">
        <v>2</v>
      </c>
      <c r="J272" s="338">
        <v>750</v>
      </c>
      <c r="K272" s="339">
        <v>0.21249999999999999</v>
      </c>
      <c r="L272" s="258">
        <v>221</v>
      </c>
      <c r="M272" s="258">
        <v>266</v>
      </c>
      <c r="N272" s="338">
        <v>-16.899999999999999</v>
      </c>
      <c r="O272" s="339">
        <v>2.7625000000000002</v>
      </c>
    </row>
    <row r="273" spans="1:15" s="187" customFormat="1" ht="14.45" customHeight="1" x14ac:dyDescent="0.2">
      <c r="A273" s="539"/>
      <c r="B273" s="337" t="s">
        <v>1179</v>
      </c>
      <c r="C273" s="258">
        <v>116</v>
      </c>
      <c r="D273" s="258">
        <v>56</v>
      </c>
      <c r="E273" s="338">
        <v>48.3</v>
      </c>
      <c r="F273" s="338">
        <v>48.3</v>
      </c>
      <c r="G273" s="338">
        <v>0</v>
      </c>
      <c r="H273" s="258">
        <v>8</v>
      </c>
      <c r="I273" s="258">
        <v>10</v>
      </c>
      <c r="J273" s="338">
        <v>-20</v>
      </c>
      <c r="K273" s="339">
        <v>0.14285714285714299</v>
      </c>
      <c r="L273" s="258">
        <v>136</v>
      </c>
      <c r="M273" s="258">
        <v>178</v>
      </c>
      <c r="N273" s="338">
        <v>-23.6</v>
      </c>
      <c r="O273" s="339">
        <v>2.4285714285714302</v>
      </c>
    </row>
    <row r="274" spans="1:15" s="187" customFormat="1" ht="14.45" customHeight="1" x14ac:dyDescent="0.2">
      <c r="A274" s="539"/>
      <c r="B274" s="337" t="s">
        <v>4225</v>
      </c>
      <c r="C274" s="258">
        <v>426</v>
      </c>
      <c r="D274" s="258">
        <v>323</v>
      </c>
      <c r="E274" s="338">
        <v>75.8</v>
      </c>
      <c r="F274" s="338">
        <v>76.3</v>
      </c>
      <c r="G274" s="338">
        <v>-0.6</v>
      </c>
      <c r="H274" s="258">
        <v>475</v>
      </c>
      <c r="I274" s="258">
        <v>158</v>
      </c>
      <c r="J274" s="338">
        <v>200.6</v>
      </c>
      <c r="K274" s="339">
        <v>1.47058823529412</v>
      </c>
      <c r="L274" s="258">
        <v>653</v>
      </c>
      <c r="M274" s="258">
        <v>830</v>
      </c>
      <c r="N274" s="338">
        <v>-21.3</v>
      </c>
      <c r="O274" s="339">
        <v>2.0216718266253899</v>
      </c>
    </row>
    <row r="275" spans="1:15" s="187" customFormat="1" ht="14.45" customHeight="1" x14ac:dyDescent="0.2">
      <c r="A275" s="539"/>
      <c r="B275" s="337" t="s">
        <v>2102</v>
      </c>
      <c r="C275" s="258">
        <v>76</v>
      </c>
      <c r="D275" s="258">
        <v>44</v>
      </c>
      <c r="E275" s="338">
        <v>57.9</v>
      </c>
      <c r="F275" s="338">
        <v>57.9</v>
      </c>
      <c r="G275" s="338">
        <v>0</v>
      </c>
      <c r="H275" s="258">
        <v>7</v>
      </c>
      <c r="I275" s="258">
        <v>8</v>
      </c>
      <c r="J275" s="338">
        <v>-12.5</v>
      </c>
      <c r="K275" s="339">
        <v>0.15909090909090901</v>
      </c>
      <c r="L275" s="258">
        <v>96</v>
      </c>
      <c r="M275" s="258">
        <v>119</v>
      </c>
      <c r="N275" s="338">
        <v>-19.3</v>
      </c>
      <c r="O275" s="339">
        <v>2.1818181818181799</v>
      </c>
    </row>
    <row r="276" spans="1:15" s="187" customFormat="1" ht="14.45" customHeight="1" x14ac:dyDescent="0.2">
      <c r="A276" s="539"/>
      <c r="B276" s="337" t="s">
        <v>5110</v>
      </c>
      <c r="C276" s="258">
        <v>254</v>
      </c>
      <c r="D276" s="258">
        <v>154</v>
      </c>
      <c r="E276" s="338">
        <v>60.6</v>
      </c>
      <c r="F276" s="338">
        <v>60.2</v>
      </c>
      <c r="G276" s="338">
        <v>0.7</v>
      </c>
      <c r="H276" s="258">
        <v>202</v>
      </c>
      <c r="I276" s="258">
        <v>143</v>
      </c>
      <c r="J276" s="338">
        <v>41.3</v>
      </c>
      <c r="K276" s="339">
        <v>1.31168831168831</v>
      </c>
      <c r="L276" s="258">
        <v>316</v>
      </c>
      <c r="M276" s="258">
        <v>431</v>
      </c>
      <c r="N276" s="338">
        <v>-26.7</v>
      </c>
      <c r="O276" s="339">
        <v>2.0519480519480502</v>
      </c>
    </row>
    <row r="277" spans="1:15" s="187" customFormat="1" ht="14.45" customHeight="1" x14ac:dyDescent="0.2">
      <c r="A277" s="539"/>
      <c r="B277" s="337" t="s">
        <v>1166</v>
      </c>
      <c r="C277" s="258">
        <v>232</v>
      </c>
      <c r="D277" s="258">
        <v>178</v>
      </c>
      <c r="E277" s="338">
        <v>76.7</v>
      </c>
      <c r="F277" s="338">
        <v>77.599999999999994</v>
      </c>
      <c r="G277" s="338">
        <v>-1.1000000000000001</v>
      </c>
      <c r="H277" s="258">
        <v>76</v>
      </c>
      <c r="I277" s="258">
        <v>54</v>
      </c>
      <c r="J277" s="338">
        <v>40.700000000000003</v>
      </c>
      <c r="K277" s="339">
        <v>0.426966292134831</v>
      </c>
      <c r="L277" s="258">
        <v>560</v>
      </c>
      <c r="M277" s="258">
        <v>568</v>
      </c>
      <c r="N277" s="338">
        <v>-1.4</v>
      </c>
      <c r="O277" s="339">
        <v>3.1460674157303399</v>
      </c>
    </row>
    <row r="278" spans="1:15" s="187" customFormat="1" ht="14.45" customHeight="1" x14ac:dyDescent="0.2">
      <c r="A278" s="539"/>
      <c r="B278" s="337" t="s">
        <v>4053</v>
      </c>
      <c r="C278" s="258">
        <v>324</v>
      </c>
      <c r="D278" s="258">
        <v>218</v>
      </c>
      <c r="E278" s="338">
        <v>67.3</v>
      </c>
      <c r="F278" s="338">
        <v>68.5</v>
      </c>
      <c r="G278" s="338">
        <v>-1.8</v>
      </c>
      <c r="H278" s="258">
        <v>243</v>
      </c>
      <c r="I278" s="258">
        <v>205</v>
      </c>
      <c r="J278" s="338">
        <v>18.5</v>
      </c>
      <c r="K278" s="339">
        <v>1.11467889908257</v>
      </c>
      <c r="L278" s="258">
        <v>820</v>
      </c>
      <c r="M278" s="258">
        <v>874</v>
      </c>
      <c r="N278" s="338">
        <v>-6.2</v>
      </c>
      <c r="O278" s="339">
        <v>3.7614678899082601</v>
      </c>
    </row>
    <row r="279" spans="1:15" s="187" customFormat="1" ht="14.45" customHeight="1" x14ac:dyDescent="0.2">
      <c r="A279" s="539"/>
      <c r="B279" s="337" t="s">
        <v>4080</v>
      </c>
      <c r="C279" s="258">
        <v>68</v>
      </c>
      <c r="D279" s="258">
        <v>47</v>
      </c>
      <c r="E279" s="338">
        <v>69.099999999999994</v>
      </c>
      <c r="F279" s="338">
        <v>69.099999999999994</v>
      </c>
      <c r="G279" s="338">
        <v>0</v>
      </c>
      <c r="H279" s="258">
        <v>121</v>
      </c>
      <c r="I279" s="258">
        <v>85</v>
      </c>
      <c r="J279" s="338">
        <v>42.4</v>
      </c>
      <c r="K279" s="339">
        <v>2.5744680851063801</v>
      </c>
      <c r="L279" s="258">
        <v>389</v>
      </c>
      <c r="M279" s="258">
        <v>387</v>
      </c>
      <c r="N279" s="338">
        <v>0.5</v>
      </c>
      <c r="O279" s="339">
        <v>8.2765957446808507</v>
      </c>
    </row>
    <row r="280" spans="1:15" s="187" customFormat="1" ht="14.45" customHeight="1" x14ac:dyDescent="0.2">
      <c r="A280" s="539"/>
      <c r="B280" s="337" t="s">
        <v>4084</v>
      </c>
      <c r="C280" s="258">
        <v>407</v>
      </c>
      <c r="D280" s="258">
        <v>233</v>
      </c>
      <c r="E280" s="338">
        <v>57.2</v>
      </c>
      <c r="F280" s="338">
        <v>57.2</v>
      </c>
      <c r="G280" s="338">
        <v>0</v>
      </c>
      <c r="H280" s="258">
        <v>56</v>
      </c>
      <c r="I280" s="258">
        <v>27</v>
      </c>
      <c r="J280" s="338">
        <v>107.4</v>
      </c>
      <c r="K280" s="339">
        <v>0.24034334763948501</v>
      </c>
      <c r="L280" s="258">
        <v>482</v>
      </c>
      <c r="M280" s="258">
        <v>602</v>
      </c>
      <c r="N280" s="338">
        <v>-19.899999999999999</v>
      </c>
      <c r="O280" s="339">
        <v>2.0686695278970002</v>
      </c>
    </row>
    <row r="281" spans="1:15" s="187" customFormat="1" ht="14.45" customHeight="1" x14ac:dyDescent="0.2">
      <c r="A281" s="539"/>
      <c r="B281" s="337" t="s">
        <v>4228</v>
      </c>
      <c r="C281" s="258">
        <v>161</v>
      </c>
      <c r="D281" s="258">
        <v>118</v>
      </c>
      <c r="E281" s="338">
        <v>73.3</v>
      </c>
      <c r="F281" s="338">
        <v>72</v>
      </c>
      <c r="G281" s="338">
        <v>1.7</v>
      </c>
      <c r="H281" s="258">
        <v>55</v>
      </c>
      <c r="I281" s="258">
        <v>30</v>
      </c>
      <c r="J281" s="338">
        <v>83.3</v>
      </c>
      <c r="K281" s="339">
        <v>0.46610169491525399</v>
      </c>
      <c r="L281" s="258">
        <v>339</v>
      </c>
      <c r="M281" s="258">
        <v>404</v>
      </c>
      <c r="N281" s="338">
        <v>-16.100000000000001</v>
      </c>
      <c r="O281" s="339">
        <v>2.8728813559322002</v>
      </c>
    </row>
    <row r="282" spans="1:15" s="187" customFormat="1" ht="14.45" customHeight="1" x14ac:dyDescent="0.2">
      <c r="A282" s="347" t="s">
        <v>262</v>
      </c>
      <c r="B282" s="337" t="s">
        <v>262</v>
      </c>
      <c r="C282" s="258">
        <v>174</v>
      </c>
      <c r="D282" s="258">
        <v>86</v>
      </c>
      <c r="E282" s="338">
        <v>49.4</v>
      </c>
      <c r="F282" s="338">
        <v>43.1</v>
      </c>
      <c r="G282" s="338">
        <v>14.7</v>
      </c>
      <c r="H282" s="258">
        <v>11</v>
      </c>
      <c r="I282" s="258">
        <v>18</v>
      </c>
      <c r="J282" s="338">
        <v>-38.9</v>
      </c>
      <c r="K282" s="339">
        <v>0.127906976744186</v>
      </c>
      <c r="L282" s="258">
        <v>190</v>
      </c>
      <c r="M282" s="258">
        <v>244</v>
      </c>
      <c r="N282" s="338">
        <v>-22.1</v>
      </c>
      <c r="O282" s="339">
        <v>2.2093023255814002</v>
      </c>
    </row>
    <row r="283" spans="1:15" s="187" customFormat="1" ht="14.45" customHeight="1" x14ac:dyDescent="0.2">
      <c r="A283" s="347" t="s">
        <v>261</v>
      </c>
      <c r="B283" s="337" t="s">
        <v>261</v>
      </c>
      <c r="C283" s="258">
        <v>67</v>
      </c>
      <c r="D283" s="258">
        <v>35</v>
      </c>
      <c r="E283" s="338">
        <v>52.2</v>
      </c>
      <c r="F283" s="338">
        <v>50.7</v>
      </c>
      <c r="G283" s="338">
        <v>2.9</v>
      </c>
      <c r="H283" s="258">
        <v>6</v>
      </c>
      <c r="I283" s="258">
        <v>2</v>
      </c>
      <c r="J283" s="338">
        <v>200</v>
      </c>
      <c r="K283" s="339">
        <v>0.17142857142857101</v>
      </c>
      <c r="L283" s="258">
        <v>68</v>
      </c>
      <c r="M283" s="258">
        <v>82</v>
      </c>
      <c r="N283" s="338">
        <v>-17.100000000000001</v>
      </c>
      <c r="O283" s="339">
        <v>1.94285714285714</v>
      </c>
    </row>
    <row r="284" spans="1:15" s="187" customFormat="1" ht="14.45" customHeight="1" x14ac:dyDescent="0.2">
      <c r="A284" s="539" t="s">
        <v>254</v>
      </c>
      <c r="B284" s="337" t="s">
        <v>1151</v>
      </c>
      <c r="C284" s="258">
        <v>216</v>
      </c>
      <c r="D284" s="258">
        <v>168</v>
      </c>
      <c r="E284" s="338">
        <v>77.8</v>
      </c>
      <c r="F284" s="338">
        <v>75.900000000000006</v>
      </c>
      <c r="G284" s="338">
        <v>2.4</v>
      </c>
      <c r="H284" s="258">
        <v>46</v>
      </c>
      <c r="I284" s="258">
        <v>45</v>
      </c>
      <c r="J284" s="338">
        <v>2.2000000000000002</v>
      </c>
      <c r="K284" s="339">
        <v>0.273809523809524</v>
      </c>
      <c r="L284" s="258">
        <v>617</v>
      </c>
      <c r="M284" s="258">
        <v>592</v>
      </c>
      <c r="N284" s="338">
        <v>4.2</v>
      </c>
      <c r="O284" s="339">
        <v>3.6726190476190501</v>
      </c>
    </row>
    <row r="285" spans="1:15" s="187" customFormat="1" ht="14.45" customHeight="1" x14ac:dyDescent="0.2">
      <c r="A285" s="539"/>
      <c r="B285" s="337" t="s">
        <v>4349</v>
      </c>
      <c r="C285" s="258">
        <v>1129</v>
      </c>
      <c r="D285" s="258">
        <v>915</v>
      </c>
      <c r="E285" s="338">
        <v>81</v>
      </c>
      <c r="F285" s="338">
        <v>81</v>
      </c>
      <c r="G285" s="338">
        <v>0.1</v>
      </c>
      <c r="H285" s="258">
        <v>463</v>
      </c>
      <c r="I285" s="258">
        <v>259</v>
      </c>
      <c r="J285" s="338">
        <v>78.8</v>
      </c>
      <c r="K285" s="339">
        <v>0.50601092896174904</v>
      </c>
      <c r="L285" s="258">
        <v>3354</v>
      </c>
      <c r="M285" s="258">
        <v>3577</v>
      </c>
      <c r="N285" s="338">
        <v>-6.2</v>
      </c>
      <c r="O285" s="339">
        <v>3.6655737704917999</v>
      </c>
    </row>
    <row r="286" spans="1:15" s="187" customFormat="1" ht="14.45" customHeight="1" x14ac:dyDescent="0.2">
      <c r="A286" s="539"/>
      <c r="B286" s="337" t="s">
        <v>1169</v>
      </c>
      <c r="C286" s="258">
        <v>297</v>
      </c>
      <c r="D286" s="258">
        <v>180</v>
      </c>
      <c r="E286" s="338">
        <v>60.6</v>
      </c>
      <c r="F286" s="338">
        <v>60.3</v>
      </c>
      <c r="G286" s="338">
        <v>0.6</v>
      </c>
      <c r="H286" s="258">
        <v>13956</v>
      </c>
      <c r="I286" s="258">
        <v>13151</v>
      </c>
      <c r="J286" s="338">
        <v>6.1</v>
      </c>
      <c r="K286" s="339">
        <v>77.533333333333303</v>
      </c>
      <c r="L286" s="258">
        <v>664</v>
      </c>
      <c r="M286" s="258">
        <v>627</v>
      </c>
      <c r="N286" s="338">
        <v>5.9</v>
      </c>
      <c r="O286" s="339">
        <v>3.68888888888889</v>
      </c>
    </row>
    <row r="287" spans="1:15" s="187" customFormat="1" ht="14.45" customHeight="1" x14ac:dyDescent="0.2">
      <c r="A287" s="539"/>
      <c r="B287" s="337" t="s">
        <v>4363</v>
      </c>
      <c r="C287" s="258">
        <v>637</v>
      </c>
      <c r="D287" s="258">
        <v>497</v>
      </c>
      <c r="E287" s="338">
        <v>78</v>
      </c>
      <c r="F287" s="338">
        <v>78.2</v>
      </c>
      <c r="G287" s="338">
        <v>-0.2</v>
      </c>
      <c r="H287" s="258">
        <v>145</v>
      </c>
      <c r="I287" s="258">
        <v>64</v>
      </c>
      <c r="J287" s="338">
        <v>126.6</v>
      </c>
      <c r="K287" s="339">
        <v>0.29175050301810901</v>
      </c>
      <c r="L287" s="258">
        <v>1533</v>
      </c>
      <c r="M287" s="258">
        <v>1664</v>
      </c>
      <c r="N287" s="338">
        <v>-7.9</v>
      </c>
      <c r="O287" s="339">
        <v>3.0845070422535201</v>
      </c>
    </row>
    <row r="288" spans="1:15" s="187" customFormat="1" ht="14.45" customHeight="1" x14ac:dyDescent="0.2">
      <c r="A288" s="539"/>
      <c r="B288" s="337" t="s">
        <v>199</v>
      </c>
      <c r="C288" s="258">
        <v>249</v>
      </c>
      <c r="D288" s="258">
        <v>204</v>
      </c>
      <c r="E288" s="338">
        <v>81.900000000000006</v>
      </c>
      <c r="F288" s="338">
        <v>82.3</v>
      </c>
      <c r="G288" s="338">
        <v>-0.5</v>
      </c>
      <c r="H288" s="258">
        <v>69</v>
      </c>
      <c r="I288" s="258">
        <v>79</v>
      </c>
      <c r="J288" s="338">
        <v>-12.7</v>
      </c>
      <c r="K288" s="339">
        <v>0.33823529411764702</v>
      </c>
      <c r="L288" s="258">
        <v>1006</v>
      </c>
      <c r="M288" s="258">
        <v>1033</v>
      </c>
      <c r="N288" s="338">
        <v>-2.6</v>
      </c>
      <c r="O288" s="339">
        <v>4.9313725490196099</v>
      </c>
    </row>
    <row r="289" spans="1:15" s="187" customFormat="1" ht="14.45" customHeight="1" x14ac:dyDescent="0.2">
      <c r="A289" s="539" t="s">
        <v>14925</v>
      </c>
      <c r="B289" s="337" t="s">
        <v>6307</v>
      </c>
      <c r="C289" s="258">
        <v>428</v>
      </c>
      <c r="D289" s="258">
        <v>269</v>
      </c>
      <c r="E289" s="338">
        <v>62.9</v>
      </c>
      <c r="F289" s="338">
        <v>62.4</v>
      </c>
      <c r="G289" s="338">
        <v>0.7</v>
      </c>
      <c r="H289" s="258">
        <v>43</v>
      </c>
      <c r="I289" s="258">
        <v>33</v>
      </c>
      <c r="J289" s="338">
        <v>30.3</v>
      </c>
      <c r="K289" s="339">
        <v>0.15985130111524201</v>
      </c>
      <c r="L289" s="258">
        <v>574</v>
      </c>
      <c r="M289" s="258">
        <v>676</v>
      </c>
      <c r="N289" s="338">
        <v>-15.1</v>
      </c>
      <c r="O289" s="339">
        <v>2.1338289962825301</v>
      </c>
    </row>
    <row r="290" spans="1:15" s="187" customFormat="1" ht="14.45" customHeight="1" x14ac:dyDescent="0.2">
      <c r="A290" s="539"/>
      <c r="B290" s="337" t="s">
        <v>15467</v>
      </c>
      <c r="C290" s="258">
        <v>617</v>
      </c>
      <c r="D290" s="258">
        <v>453</v>
      </c>
      <c r="E290" s="338">
        <v>73.400000000000006</v>
      </c>
      <c r="F290" s="338">
        <v>73.599999999999994</v>
      </c>
      <c r="G290" s="338">
        <v>-0.2</v>
      </c>
      <c r="H290" s="258">
        <v>85</v>
      </c>
      <c r="I290" s="258">
        <v>39</v>
      </c>
      <c r="J290" s="338">
        <v>117.9</v>
      </c>
      <c r="K290" s="339">
        <v>0.187637969094923</v>
      </c>
      <c r="L290" s="258">
        <v>817</v>
      </c>
      <c r="M290" s="258">
        <v>1105</v>
      </c>
      <c r="N290" s="338">
        <v>-26.1</v>
      </c>
      <c r="O290" s="339">
        <v>1.80353200883002</v>
      </c>
    </row>
    <row r="291" spans="1:15" s="187" customFormat="1" ht="14.45" customHeight="1" x14ac:dyDescent="0.2">
      <c r="A291" s="539"/>
      <c r="B291" s="337" t="s">
        <v>5282</v>
      </c>
      <c r="C291" s="258">
        <v>1125</v>
      </c>
      <c r="D291" s="258">
        <v>585</v>
      </c>
      <c r="E291" s="338">
        <v>52</v>
      </c>
      <c r="F291" s="338">
        <v>52</v>
      </c>
      <c r="G291" s="338">
        <v>0</v>
      </c>
      <c r="H291" s="258">
        <v>42</v>
      </c>
      <c r="I291" s="258">
        <v>44</v>
      </c>
      <c r="J291" s="338">
        <v>-4.5</v>
      </c>
      <c r="K291" s="339">
        <v>7.1794871794871803E-2</v>
      </c>
      <c r="L291" s="258">
        <v>861</v>
      </c>
      <c r="M291" s="258">
        <v>1131</v>
      </c>
      <c r="N291" s="338">
        <v>-23.9</v>
      </c>
      <c r="O291" s="339">
        <v>1.4717948717948699</v>
      </c>
    </row>
    <row r="292" spans="1:15" s="187" customFormat="1" ht="14.45" customHeight="1" x14ac:dyDescent="0.2">
      <c r="A292" s="539"/>
      <c r="B292" s="337" t="s">
        <v>1410</v>
      </c>
      <c r="C292" s="258">
        <v>438</v>
      </c>
      <c r="D292" s="258">
        <v>348</v>
      </c>
      <c r="E292" s="338">
        <v>79.5</v>
      </c>
      <c r="F292" s="338">
        <v>79.5</v>
      </c>
      <c r="G292" s="338">
        <v>0</v>
      </c>
      <c r="H292" s="258">
        <v>828</v>
      </c>
      <c r="I292" s="258">
        <v>725</v>
      </c>
      <c r="J292" s="338">
        <v>14.2</v>
      </c>
      <c r="K292" s="339">
        <v>2.3793103448275899</v>
      </c>
      <c r="L292" s="258">
        <v>606</v>
      </c>
      <c r="M292" s="258">
        <v>769</v>
      </c>
      <c r="N292" s="338">
        <v>-21.2</v>
      </c>
      <c r="O292" s="339">
        <v>1.7413793103448301</v>
      </c>
    </row>
    <row r="293" spans="1:15" s="187" customFormat="1" ht="14.45" customHeight="1" x14ac:dyDescent="0.2">
      <c r="A293" s="539"/>
      <c r="B293" s="337" t="s">
        <v>5871</v>
      </c>
      <c r="C293" s="258">
        <v>492</v>
      </c>
      <c r="D293" s="258">
        <v>322</v>
      </c>
      <c r="E293" s="338">
        <v>65.400000000000006</v>
      </c>
      <c r="F293" s="338">
        <v>65</v>
      </c>
      <c r="G293" s="338">
        <v>0.6</v>
      </c>
      <c r="H293" s="258">
        <v>21</v>
      </c>
      <c r="I293" s="258">
        <v>22</v>
      </c>
      <c r="J293" s="338">
        <v>-4.5</v>
      </c>
      <c r="K293" s="339">
        <v>6.5217391304347797E-2</v>
      </c>
      <c r="L293" s="258">
        <v>541</v>
      </c>
      <c r="M293" s="258">
        <v>696</v>
      </c>
      <c r="N293" s="338">
        <v>-22.3</v>
      </c>
      <c r="O293" s="339">
        <v>1.68012422360248</v>
      </c>
    </row>
    <row r="294" spans="1:15" s="187" customFormat="1" ht="14.45" customHeight="1" x14ac:dyDescent="0.2">
      <c r="A294" s="539"/>
      <c r="B294" s="337" t="s">
        <v>5285</v>
      </c>
      <c r="C294" s="258">
        <v>468</v>
      </c>
      <c r="D294" s="258">
        <v>372</v>
      </c>
      <c r="E294" s="338">
        <v>79.5</v>
      </c>
      <c r="F294" s="338">
        <v>80.099999999999994</v>
      </c>
      <c r="G294" s="338">
        <v>-0.8</v>
      </c>
      <c r="H294" s="258">
        <v>27</v>
      </c>
      <c r="I294" s="258">
        <v>35</v>
      </c>
      <c r="J294" s="338">
        <v>-22.9</v>
      </c>
      <c r="K294" s="339">
        <v>7.25806451612903E-2</v>
      </c>
      <c r="L294" s="258">
        <v>671</v>
      </c>
      <c r="M294" s="258">
        <v>832</v>
      </c>
      <c r="N294" s="338">
        <v>-19.399999999999999</v>
      </c>
      <c r="O294" s="339">
        <v>1.8037634408602199</v>
      </c>
    </row>
    <row r="295" spans="1:15" s="187" customFormat="1" ht="14.45" customHeight="1" x14ac:dyDescent="0.2">
      <c r="A295" s="539"/>
      <c r="B295" s="337" t="s">
        <v>2334</v>
      </c>
      <c r="C295" s="258">
        <v>378</v>
      </c>
      <c r="D295" s="258">
        <v>326</v>
      </c>
      <c r="E295" s="338">
        <v>86.2</v>
      </c>
      <c r="F295" s="338">
        <v>86.2</v>
      </c>
      <c r="G295" s="338">
        <v>0</v>
      </c>
      <c r="H295" s="258">
        <v>45</v>
      </c>
      <c r="I295" s="258">
        <v>23</v>
      </c>
      <c r="J295" s="338">
        <v>95.7</v>
      </c>
      <c r="K295" s="339">
        <v>0.13803680981595101</v>
      </c>
      <c r="L295" s="258">
        <v>431</v>
      </c>
      <c r="M295" s="258">
        <v>555</v>
      </c>
      <c r="N295" s="338">
        <v>-22.3</v>
      </c>
      <c r="O295" s="339">
        <v>1.3220858895705501</v>
      </c>
    </row>
    <row r="296" spans="1:15" s="187" customFormat="1" ht="14.45" customHeight="1" x14ac:dyDescent="0.2">
      <c r="A296" s="539"/>
      <c r="B296" s="337" t="s">
        <v>5810</v>
      </c>
      <c r="C296" s="258">
        <v>501</v>
      </c>
      <c r="D296" s="258">
        <v>337</v>
      </c>
      <c r="E296" s="338">
        <v>67.3</v>
      </c>
      <c r="F296" s="338">
        <v>68.5</v>
      </c>
      <c r="G296" s="338">
        <v>-1.7</v>
      </c>
      <c r="H296" s="258">
        <v>42</v>
      </c>
      <c r="I296" s="258">
        <v>57</v>
      </c>
      <c r="J296" s="338">
        <v>-26.3</v>
      </c>
      <c r="K296" s="339">
        <v>0.124629080118694</v>
      </c>
      <c r="L296" s="258">
        <v>593</v>
      </c>
      <c r="M296" s="258">
        <v>792</v>
      </c>
      <c r="N296" s="338">
        <v>-25.1</v>
      </c>
      <c r="O296" s="339">
        <v>1.7596439169139499</v>
      </c>
    </row>
    <row r="297" spans="1:15" s="187" customFormat="1" ht="14.45" customHeight="1" x14ac:dyDescent="0.2">
      <c r="A297" s="347" t="s">
        <v>487</v>
      </c>
      <c r="B297" s="337" t="s">
        <v>487</v>
      </c>
      <c r="C297" s="258">
        <v>347</v>
      </c>
      <c r="D297" s="258">
        <v>246</v>
      </c>
      <c r="E297" s="338">
        <v>70.900000000000006</v>
      </c>
      <c r="F297" s="338">
        <v>70.599999999999994</v>
      </c>
      <c r="G297" s="338">
        <v>0.4</v>
      </c>
      <c r="H297" s="258">
        <v>62</v>
      </c>
      <c r="I297" s="258">
        <v>32</v>
      </c>
      <c r="J297" s="338">
        <v>93.8</v>
      </c>
      <c r="K297" s="339">
        <v>0.25203252032520301</v>
      </c>
      <c r="L297" s="258">
        <v>443</v>
      </c>
      <c r="M297" s="258">
        <v>589</v>
      </c>
      <c r="N297" s="338">
        <v>-24.8</v>
      </c>
      <c r="O297" s="339">
        <v>1.8008130081300799</v>
      </c>
    </row>
    <row r="298" spans="1:15" s="187" customFormat="1" ht="14.45" customHeight="1" x14ac:dyDescent="0.2">
      <c r="A298" s="347" t="s">
        <v>259</v>
      </c>
      <c r="B298" s="337" t="s">
        <v>259</v>
      </c>
      <c r="C298" s="258">
        <v>165</v>
      </c>
      <c r="D298" s="258">
        <v>92</v>
      </c>
      <c r="E298" s="338">
        <v>55.8</v>
      </c>
      <c r="F298" s="338">
        <v>56.4</v>
      </c>
      <c r="G298" s="338">
        <v>-1.1000000000000001</v>
      </c>
      <c r="H298" s="258">
        <v>1</v>
      </c>
      <c r="I298" s="258">
        <v>7</v>
      </c>
      <c r="J298" s="338">
        <v>-85.7</v>
      </c>
      <c r="K298" s="339">
        <v>1.0869565217391301E-2</v>
      </c>
      <c r="L298" s="258">
        <v>121</v>
      </c>
      <c r="M298" s="258">
        <v>177</v>
      </c>
      <c r="N298" s="338">
        <v>-31.6</v>
      </c>
      <c r="O298" s="339">
        <v>1.3152173913043499</v>
      </c>
    </row>
    <row r="299" spans="1:15" s="187" customFormat="1" ht="14.45" customHeight="1" x14ac:dyDescent="0.2">
      <c r="A299" s="347" t="s">
        <v>260</v>
      </c>
      <c r="B299" s="337" t="s">
        <v>260</v>
      </c>
      <c r="C299" s="258">
        <v>26</v>
      </c>
      <c r="D299" s="258">
        <v>24</v>
      </c>
      <c r="E299" s="338">
        <v>92.3</v>
      </c>
      <c r="F299" s="338">
        <v>92.3</v>
      </c>
      <c r="G299" s="338">
        <v>0</v>
      </c>
      <c r="H299" s="258">
        <v>10</v>
      </c>
      <c r="I299" s="258">
        <v>5</v>
      </c>
      <c r="J299" s="338">
        <v>100</v>
      </c>
      <c r="K299" s="339">
        <v>0.41666666666666702</v>
      </c>
      <c r="L299" s="258">
        <v>53</v>
      </c>
      <c r="M299" s="258">
        <v>56</v>
      </c>
      <c r="N299" s="338">
        <v>-5.4</v>
      </c>
      <c r="O299" s="339">
        <v>2.2083333333333299</v>
      </c>
    </row>
    <row r="300" spans="1:15" s="187" customFormat="1" ht="14.45" customHeight="1" x14ac:dyDescent="0.2">
      <c r="A300" s="539" t="s">
        <v>257</v>
      </c>
      <c r="B300" s="337" t="s">
        <v>1949</v>
      </c>
      <c r="C300" s="258">
        <v>291</v>
      </c>
      <c r="D300" s="258">
        <v>212</v>
      </c>
      <c r="E300" s="338">
        <v>72.900000000000006</v>
      </c>
      <c r="F300" s="338">
        <v>71.099999999999994</v>
      </c>
      <c r="G300" s="338">
        <v>2.4</v>
      </c>
      <c r="H300" s="258">
        <v>287</v>
      </c>
      <c r="I300" s="258">
        <v>222</v>
      </c>
      <c r="J300" s="338">
        <v>29.3</v>
      </c>
      <c r="K300" s="339">
        <v>1.35377358490566</v>
      </c>
      <c r="L300" s="258">
        <v>850</v>
      </c>
      <c r="M300" s="258">
        <v>927</v>
      </c>
      <c r="N300" s="338">
        <v>-8.3000000000000007</v>
      </c>
      <c r="O300" s="339">
        <v>4.0094339622641497</v>
      </c>
    </row>
    <row r="301" spans="1:15" s="187" customFormat="1" ht="14.45" customHeight="1" x14ac:dyDescent="0.2">
      <c r="A301" s="539"/>
      <c r="B301" s="337" t="s">
        <v>2306</v>
      </c>
      <c r="C301" s="258">
        <v>207</v>
      </c>
      <c r="D301" s="258">
        <v>141</v>
      </c>
      <c r="E301" s="338">
        <v>68.099999999999994</v>
      </c>
      <c r="F301" s="338">
        <v>68.099999999999994</v>
      </c>
      <c r="G301" s="338">
        <v>0</v>
      </c>
      <c r="H301" s="258">
        <v>249</v>
      </c>
      <c r="I301" s="258">
        <v>132</v>
      </c>
      <c r="J301" s="338">
        <v>88.6</v>
      </c>
      <c r="K301" s="339">
        <v>1.76595744680851</v>
      </c>
      <c r="L301" s="258">
        <v>521</v>
      </c>
      <c r="M301" s="258">
        <v>560</v>
      </c>
      <c r="N301" s="338">
        <v>-7</v>
      </c>
      <c r="O301" s="339">
        <v>3.6950354609929099</v>
      </c>
    </row>
    <row r="302" spans="1:15" s="187" customFormat="1" ht="14.45" customHeight="1" x14ac:dyDescent="0.2">
      <c r="A302" s="539"/>
      <c r="B302" s="337" t="s">
        <v>3353</v>
      </c>
      <c r="C302" s="258">
        <v>204</v>
      </c>
      <c r="D302" s="258">
        <v>134</v>
      </c>
      <c r="E302" s="338">
        <v>65.7</v>
      </c>
      <c r="F302" s="338">
        <v>65.7</v>
      </c>
      <c r="G302" s="338">
        <v>0</v>
      </c>
      <c r="H302" s="258">
        <v>142</v>
      </c>
      <c r="I302" s="258">
        <v>140</v>
      </c>
      <c r="J302" s="338">
        <v>1.4</v>
      </c>
      <c r="K302" s="339">
        <v>1.0597014925373101</v>
      </c>
      <c r="L302" s="258">
        <v>741</v>
      </c>
      <c r="M302" s="258">
        <v>821</v>
      </c>
      <c r="N302" s="338">
        <v>-9.6999999999999993</v>
      </c>
      <c r="O302" s="339">
        <v>5.5298507462686599</v>
      </c>
    </row>
    <row r="303" spans="1:15" s="187" customFormat="1" ht="14.45" customHeight="1" x14ac:dyDescent="0.2">
      <c r="A303" s="539"/>
      <c r="B303" s="337" t="s">
        <v>2328</v>
      </c>
      <c r="C303" s="258">
        <v>127</v>
      </c>
      <c r="D303" s="258">
        <v>70</v>
      </c>
      <c r="E303" s="338">
        <v>55.1</v>
      </c>
      <c r="F303" s="338">
        <v>53.5</v>
      </c>
      <c r="G303" s="338">
        <v>2.9</v>
      </c>
      <c r="H303" s="258">
        <v>165</v>
      </c>
      <c r="I303" s="258">
        <v>22</v>
      </c>
      <c r="J303" s="338">
        <v>650</v>
      </c>
      <c r="K303" s="339">
        <v>2.3571428571428599</v>
      </c>
      <c r="L303" s="258">
        <v>259</v>
      </c>
      <c r="M303" s="258">
        <v>271</v>
      </c>
      <c r="N303" s="338">
        <v>-4.4000000000000004</v>
      </c>
      <c r="O303" s="339">
        <v>3.7</v>
      </c>
    </row>
    <row r="304" spans="1:15" s="187" customFormat="1" ht="14.45" customHeight="1" x14ac:dyDescent="0.2">
      <c r="A304" s="539"/>
      <c r="B304" s="337" t="s">
        <v>4553</v>
      </c>
      <c r="C304" s="258">
        <v>518</v>
      </c>
      <c r="D304" s="258">
        <v>392</v>
      </c>
      <c r="E304" s="338">
        <v>75.7</v>
      </c>
      <c r="F304" s="338">
        <v>76.3</v>
      </c>
      <c r="G304" s="338">
        <v>-0.8</v>
      </c>
      <c r="H304" s="258">
        <v>497</v>
      </c>
      <c r="I304" s="258">
        <v>317</v>
      </c>
      <c r="J304" s="338">
        <v>56.8</v>
      </c>
      <c r="K304" s="339">
        <v>1.2678571428571399</v>
      </c>
      <c r="L304" s="258">
        <v>1407</v>
      </c>
      <c r="M304" s="258">
        <v>1609</v>
      </c>
      <c r="N304" s="338">
        <v>-12.6</v>
      </c>
      <c r="O304" s="339">
        <v>3.58928571428571</v>
      </c>
    </row>
    <row r="305" spans="1:15" s="187" customFormat="1" ht="14.45" customHeight="1" x14ac:dyDescent="0.2">
      <c r="A305" s="539" t="s">
        <v>251</v>
      </c>
      <c r="B305" s="337" t="s">
        <v>1992</v>
      </c>
      <c r="C305" s="258">
        <v>163</v>
      </c>
      <c r="D305" s="258">
        <v>80</v>
      </c>
      <c r="E305" s="338">
        <v>49.1</v>
      </c>
      <c r="F305" s="338">
        <v>49.7</v>
      </c>
      <c r="G305" s="338">
        <v>-1.2</v>
      </c>
      <c r="H305" s="258">
        <v>41</v>
      </c>
      <c r="I305" s="258">
        <v>34</v>
      </c>
      <c r="J305" s="338">
        <v>20.6</v>
      </c>
      <c r="K305" s="339">
        <v>0.51249999999999996</v>
      </c>
      <c r="L305" s="258">
        <v>314</v>
      </c>
      <c r="M305" s="258">
        <v>407</v>
      </c>
      <c r="N305" s="338">
        <v>-22.9</v>
      </c>
      <c r="O305" s="339">
        <v>3.9249999999999998</v>
      </c>
    </row>
    <row r="306" spans="1:15" s="187" customFormat="1" ht="14.45" customHeight="1" x14ac:dyDescent="0.2">
      <c r="A306" s="539"/>
      <c r="B306" s="337" t="s">
        <v>2007</v>
      </c>
      <c r="C306" s="258">
        <v>309</v>
      </c>
      <c r="D306" s="258">
        <v>169</v>
      </c>
      <c r="E306" s="338">
        <v>54.7</v>
      </c>
      <c r="F306" s="338">
        <v>54</v>
      </c>
      <c r="G306" s="338">
        <v>1.2</v>
      </c>
      <c r="H306" s="258">
        <v>112</v>
      </c>
      <c r="I306" s="258">
        <v>87</v>
      </c>
      <c r="J306" s="338">
        <v>28.7</v>
      </c>
      <c r="K306" s="339">
        <v>0.66272189349112398</v>
      </c>
      <c r="L306" s="258">
        <v>847</v>
      </c>
      <c r="M306" s="258">
        <v>769</v>
      </c>
      <c r="N306" s="338">
        <v>10.1</v>
      </c>
      <c r="O306" s="339">
        <v>5.0118343195266304</v>
      </c>
    </row>
    <row r="307" spans="1:15" s="187" customFormat="1" ht="14.45" customHeight="1" x14ac:dyDescent="0.2">
      <c r="A307" s="539"/>
      <c r="B307" s="337" t="s">
        <v>7995</v>
      </c>
      <c r="C307" s="258">
        <v>126</v>
      </c>
      <c r="D307" s="258">
        <v>77</v>
      </c>
      <c r="E307" s="338">
        <v>61.1</v>
      </c>
      <c r="F307" s="338">
        <v>60.3</v>
      </c>
      <c r="G307" s="338">
        <v>1.3</v>
      </c>
      <c r="H307" s="258">
        <v>14</v>
      </c>
      <c r="I307" s="258">
        <v>7</v>
      </c>
      <c r="J307" s="338">
        <v>100</v>
      </c>
      <c r="K307" s="339">
        <v>0.18181818181818199</v>
      </c>
      <c r="L307" s="258">
        <v>170</v>
      </c>
      <c r="M307" s="258">
        <v>221</v>
      </c>
      <c r="N307" s="338">
        <v>-23.1</v>
      </c>
      <c r="O307" s="339">
        <v>2.2077922077922101</v>
      </c>
    </row>
    <row r="308" spans="1:15" s="187" customFormat="1" ht="14.45" customHeight="1" x14ac:dyDescent="0.2">
      <c r="A308" s="539"/>
      <c r="B308" s="337" t="s">
        <v>6888</v>
      </c>
      <c r="C308" s="258">
        <v>64</v>
      </c>
      <c r="D308" s="258">
        <v>48</v>
      </c>
      <c r="E308" s="338">
        <v>75</v>
      </c>
      <c r="F308" s="338">
        <v>75</v>
      </c>
      <c r="G308" s="338">
        <v>0</v>
      </c>
      <c r="H308" s="258">
        <v>7</v>
      </c>
      <c r="I308" s="258">
        <v>11</v>
      </c>
      <c r="J308" s="338">
        <v>-36.4</v>
      </c>
      <c r="K308" s="339">
        <v>0.14583333333333301</v>
      </c>
      <c r="L308" s="258">
        <v>107</v>
      </c>
      <c r="M308" s="258">
        <v>134</v>
      </c>
      <c r="N308" s="338">
        <v>-20.100000000000001</v>
      </c>
      <c r="O308" s="339">
        <v>2.2291666666666701</v>
      </c>
    </row>
    <row r="309" spans="1:15" s="187" customFormat="1" ht="14.45" customHeight="1" x14ac:dyDescent="0.2">
      <c r="A309" s="539"/>
      <c r="B309" s="337" t="s">
        <v>7996</v>
      </c>
      <c r="C309" s="258">
        <v>160</v>
      </c>
      <c r="D309" s="258">
        <v>87</v>
      </c>
      <c r="E309" s="338">
        <v>54.4</v>
      </c>
      <c r="F309" s="338">
        <v>54.4</v>
      </c>
      <c r="G309" s="338">
        <v>0</v>
      </c>
      <c r="H309" s="258">
        <v>100</v>
      </c>
      <c r="I309" s="258">
        <v>104</v>
      </c>
      <c r="J309" s="338">
        <v>-3.8</v>
      </c>
      <c r="K309" s="339">
        <v>1.14942528735632</v>
      </c>
      <c r="L309" s="258">
        <v>324</v>
      </c>
      <c r="M309" s="258">
        <v>390</v>
      </c>
      <c r="N309" s="338">
        <v>-16.899999999999999</v>
      </c>
      <c r="O309" s="339">
        <v>3.72413793103448</v>
      </c>
    </row>
    <row r="310" spans="1:15" s="187" customFormat="1" ht="14.45" customHeight="1" x14ac:dyDescent="0.2">
      <c r="A310" s="539"/>
      <c r="B310" s="337" t="s">
        <v>2163</v>
      </c>
      <c r="C310" s="258">
        <v>200</v>
      </c>
      <c r="D310" s="258">
        <v>118</v>
      </c>
      <c r="E310" s="338">
        <v>59</v>
      </c>
      <c r="F310" s="338">
        <v>59</v>
      </c>
      <c r="G310" s="338">
        <v>0</v>
      </c>
      <c r="H310" s="258">
        <v>55</v>
      </c>
      <c r="I310" s="258">
        <v>28</v>
      </c>
      <c r="J310" s="338">
        <v>96.4</v>
      </c>
      <c r="K310" s="339">
        <v>0.46610169491525399</v>
      </c>
      <c r="L310" s="258">
        <v>1215</v>
      </c>
      <c r="M310" s="258">
        <v>1210</v>
      </c>
      <c r="N310" s="338">
        <v>0.4</v>
      </c>
      <c r="O310" s="339">
        <v>10.296610169491499</v>
      </c>
    </row>
    <row r="311" spans="1:15" s="187" customFormat="1" ht="14.45" customHeight="1" x14ac:dyDescent="0.2">
      <c r="A311" s="539"/>
      <c r="B311" s="337" t="s">
        <v>2189</v>
      </c>
      <c r="C311" s="258">
        <v>770</v>
      </c>
      <c r="D311" s="258">
        <v>429</v>
      </c>
      <c r="E311" s="338">
        <v>55.7</v>
      </c>
      <c r="F311" s="338">
        <v>56</v>
      </c>
      <c r="G311" s="338">
        <v>-0.5</v>
      </c>
      <c r="H311" s="258">
        <v>81</v>
      </c>
      <c r="I311" s="258">
        <v>77</v>
      </c>
      <c r="J311" s="338">
        <v>5.2</v>
      </c>
      <c r="K311" s="339">
        <v>0.188811188811189</v>
      </c>
      <c r="L311" s="258">
        <v>1164</v>
      </c>
      <c r="M311" s="258">
        <v>1342</v>
      </c>
      <c r="N311" s="338">
        <v>-13.3</v>
      </c>
      <c r="O311" s="339">
        <v>2.7132867132867098</v>
      </c>
    </row>
    <row r="312" spans="1:15" s="187" customFormat="1" ht="14.45" customHeight="1" x14ac:dyDescent="0.2">
      <c r="A312" s="539"/>
      <c r="B312" s="337" t="s">
        <v>6893</v>
      </c>
      <c r="C312" s="258">
        <v>216</v>
      </c>
      <c r="D312" s="258">
        <v>103</v>
      </c>
      <c r="E312" s="338">
        <v>47.7</v>
      </c>
      <c r="F312" s="338">
        <v>48.1</v>
      </c>
      <c r="G312" s="338">
        <v>-1</v>
      </c>
      <c r="H312" s="258">
        <v>23</v>
      </c>
      <c r="I312" s="258">
        <v>12</v>
      </c>
      <c r="J312" s="338">
        <v>91.7</v>
      </c>
      <c r="K312" s="339">
        <v>0.223300970873786</v>
      </c>
      <c r="L312" s="258">
        <v>442</v>
      </c>
      <c r="M312" s="258">
        <v>316</v>
      </c>
      <c r="N312" s="338">
        <v>39.9</v>
      </c>
      <c r="O312" s="339">
        <v>4.29126213592233</v>
      </c>
    </row>
    <row r="313" spans="1:15" s="187" customFormat="1" ht="14.45" customHeight="1" x14ac:dyDescent="0.2">
      <c r="A313" s="539"/>
      <c r="B313" s="337" t="s">
        <v>2983</v>
      </c>
      <c r="C313" s="258">
        <v>193</v>
      </c>
      <c r="D313" s="258">
        <v>102</v>
      </c>
      <c r="E313" s="338">
        <v>52.8</v>
      </c>
      <c r="F313" s="338">
        <v>53.4</v>
      </c>
      <c r="G313" s="338">
        <v>-1</v>
      </c>
      <c r="H313" s="258">
        <v>91</v>
      </c>
      <c r="I313" s="258">
        <v>122</v>
      </c>
      <c r="J313" s="338">
        <v>-25.4</v>
      </c>
      <c r="K313" s="339">
        <v>0.89215686274509798</v>
      </c>
      <c r="L313" s="258">
        <v>276</v>
      </c>
      <c r="M313" s="258">
        <v>353</v>
      </c>
      <c r="N313" s="338">
        <v>-21.8</v>
      </c>
      <c r="O313" s="339">
        <v>2.7058823529411802</v>
      </c>
    </row>
    <row r="314" spans="1:15" s="187" customFormat="1" ht="14.45" customHeight="1" x14ac:dyDescent="0.2">
      <c r="A314" s="539"/>
      <c r="B314" s="337" t="s">
        <v>2192</v>
      </c>
      <c r="C314" s="258">
        <v>154</v>
      </c>
      <c r="D314" s="258">
        <v>71</v>
      </c>
      <c r="E314" s="338">
        <v>46.1</v>
      </c>
      <c r="F314" s="338">
        <v>46.1</v>
      </c>
      <c r="G314" s="338">
        <v>0</v>
      </c>
      <c r="H314" s="258">
        <v>16</v>
      </c>
      <c r="I314" s="258">
        <v>7</v>
      </c>
      <c r="J314" s="338">
        <v>128.6</v>
      </c>
      <c r="K314" s="339">
        <v>0.22535211267605601</v>
      </c>
      <c r="L314" s="258">
        <v>187</v>
      </c>
      <c r="M314" s="258">
        <v>211</v>
      </c>
      <c r="N314" s="338">
        <v>-11.4</v>
      </c>
      <c r="O314" s="339">
        <v>2.6338028169014098</v>
      </c>
    </row>
    <row r="315" spans="1:15" s="187" customFormat="1" ht="14.45" customHeight="1" x14ac:dyDescent="0.2">
      <c r="A315" s="539"/>
      <c r="B315" s="337" t="s">
        <v>3574</v>
      </c>
      <c r="C315" s="258">
        <v>370</v>
      </c>
      <c r="D315" s="258">
        <v>164</v>
      </c>
      <c r="E315" s="338">
        <v>44.3</v>
      </c>
      <c r="F315" s="338">
        <v>44.1</v>
      </c>
      <c r="G315" s="338">
        <v>0.6</v>
      </c>
      <c r="H315" s="258">
        <v>67</v>
      </c>
      <c r="I315" s="258">
        <v>70</v>
      </c>
      <c r="J315" s="338">
        <v>-4.3</v>
      </c>
      <c r="K315" s="339">
        <v>0.40853658536585402</v>
      </c>
      <c r="L315" s="258">
        <v>477</v>
      </c>
      <c r="M315" s="258">
        <v>513</v>
      </c>
      <c r="N315" s="338">
        <v>-7</v>
      </c>
      <c r="O315" s="339">
        <v>2.9085365853658498</v>
      </c>
    </row>
    <row r="316" spans="1:15" s="187" customFormat="1" ht="14.45" customHeight="1" x14ac:dyDescent="0.2">
      <c r="A316" s="539"/>
      <c r="B316" s="337" t="s">
        <v>3432</v>
      </c>
      <c r="C316" s="258">
        <v>185</v>
      </c>
      <c r="D316" s="258">
        <v>90</v>
      </c>
      <c r="E316" s="338">
        <v>48.6</v>
      </c>
      <c r="F316" s="338">
        <v>48.1</v>
      </c>
      <c r="G316" s="338">
        <v>1.1000000000000001</v>
      </c>
      <c r="H316" s="258">
        <v>74</v>
      </c>
      <c r="I316" s="258">
        <v>49</v>
      </c>
      <c r="J316" s="338">
        <v>51</v>
      </c>
      <c r="K316" s="339">
        <v>0.82222222222222197</v>
      </c>
      <c r="L316" s="258">
        <v>317</v>
      </c>
      <c r="M316" s="258">
        <v>322</v>
      </c>
      <c r="N316" s="338">
        <v>-1.6</v>
      </c>
      <c r="O316" s="339">
        <v>3.5222222222222199</v>
      </c>
    </row>
    <row r="317" spans="1:15" s="187" customFormat="1" ht="14.45" customHeight="1" x14ac:dyDescent="0.2">
      <c r="A317" s="347" t="s">
        <v>15133</v>
      </c>
      <c r="B317" s="337" t="s">
        <v>15133</v>
      </c>
      <c r="C317" s="258">
        <v>0</v>
      </c>
      <c r="D317" s="258">
        <v>0</v>
      </c>
      <c r="E317" s="338">
        <v>0</v>
      </c>
      <c r="F317" s="338">
        <v>0</v>
      </c>
      <c r="G317" s="338">
        <v>0</v>
      </c>
      <c r="H317" s="258">
        <v>0</v>
      </c>
      <c r="I317" s="258">
        <v>0</v>
      </c>
      <c r="J317" s="338">
        <v>0</v>
      </c>
      <c r="K317" s="339" t="s">
        <v>17096</v>
      </c>
      <c r="L317" s="258">
        <v>0</v>
      </c>
      <c r="M317" s="258">
        <v>0</v>
      </c>
      <c r="N317" s="338">
        <v>0</v>
      </c>
      <c r="O317" s="339" t="s">
        <v>17096</v>
      </c>
    </row>
    <row r="318" spans="1:15" s="187" customFormat="1" ht="14.45" customHeight="1" x14ac:dyDescent="0.2">
      <c r="A318" s="539" t="s">
        <v>249</v>
      </c>
      <c r="B318" s="337" t="s">
        <v>7997</v>
      </c>
      <c r="C318" s="258">
        <v>66</v>
      </c>
      <c r="D318" s="258">
        <v>43</v>
      </c>
      <c r="E318" s="338">
        <v>65.2</v>
      </c>
      <c r="F318" s="338">
        <v>66.7</v>
      </c>
      <c r="G318" s="338">
        <v>-2.2999999999999998</v>
      </c>
      <c r="H318" s="258">
        <v>10</v>
      </c>
      <c r="I318" s="258">
        <v>14</v>
      </c>
      <c r="J318" s="338">
        <v>-28.6</v>
      </c>
      <c r="K318" s="339">
        <v>0.232558139534884</v>
      </c>
      <c r="L318" s="258">
        <v>216</v>
      </c>
      <c r="M318" s="258">
        <v>275</v>
      </c>
      <c r="N318" s="338">
        <v>-21.5</v>
      </c>
      <c r="O318" s="339">
        <v>5.0232558139534902</v>
      </c>
    </row>
    <row r="319" spans="1:15" s="187" customFormat="1" ht="14.45" customHeight="1" x14ac:dyDescent="0.2">
      <c r="A319" s="539"/>
      <c r="B319" s="337" t="s">
        <v>1412</v>
      </c>
      <c r="C319" s="258">
        <v>208</v>
      </c>
      <c r="D319" s="258">
        <v>104</v>
      </c>
      <c r="E319" s="338">
        <v>50</v>
      </c>
      <c r="F319" s="338">
        <v>49</v>
      </c>
      <c r="G319" s="338">
        <v>2</v>
      </c>
      <c r="H319" s="258">
        <v>24</v>
      </c>
      <c r="I319" s="258">
        <v>19</v>
      </c>
      <c r="J319" s="338">
        <v>26.3</v>
      </c>
      <c r="K319" s="339">
        <v>0.230769230769231</v>
      </c>
      <c r="L319" s="258">
        <v>253</v>
      </c>
      <c r="M319" s="258">
        <v>349</v>
      </c>
      <c r="N319" s="338">
        <v>-27.5</v>
      </c>
      <c r="O319" s="339">
        <v>2.4326923076923102</v>
      </c>
    </row>
    <row r="320" spans="1:15" s="187" customFormat="1" ht="14.45" customHeight="1" x14ac:dyDescent="0.2">
      <c r="A320" s="539"/>
      <c r="B320" s="337" t="s">
        <v>1452</v>
      </c>
      <c r="C320" s="258">
        <v>144</v>
      </c>
      <c r="D320" s="258">
        <v>91</v>
      </c>
      <c r="E320" s="338">
        <v>63.2</v>
      </c>
      <c r="F320" s="338">
        <v>63.2</v>
      </c>
      <c r="G320" s="338">
        <v>0</v>
      </c>
      <c r="H320" s="258">
        <v>60</v>
      </c>
      <c r="I320" s="258">
        <v>56</v>
      </c>
      <c r="J320" s="338">
        <v>7.1</v>
      </c>
      <c r="K320" s="339">
        <v>0.659340659340659</v>
      </c>
      <c r="L320" s="258">
        <v>454</v>
      </c>
      <c r="M320" s="258">
        <v>403</v>
      </c>
      <c r="N320" s="338">
        <v>12.7</v>
      </c>
      <c r="O320" s="339">
        <v>4.9890109890109899</v>
      </c>
    </row>
    <row r="321" spans="1:15" s="187" customFormat="1" ht="14.45" customHeight="1" x14ac:dyDescent="0.2">
      <c r="A321" s="539"/>
      <c r="B321" s="337" t="s">
        <v>2518</v>
      </c>
      <c r="C321" s="258">
        <v>356</v>
      </c>
      <c r="D321" s="258">
        <v>259</v>
      </c>
      <c r="E321" s="338">
        <v>72.8</v>
      </c>
      <c r="F321" s="338">
        <v>72.8</v>
      </c>
      <c r="G321" s="338">
        <v>0</v>
      </c>
      <c r="H321" s="258">
        <v>46</v>
      </c>
      <c r="I321" s="258">
        <v>23</v>
      </c>
      <c r="J321" s="338">
        <v>100</v>
      </c>
      <c r="K321" s="339">
        <v>0.177606177606178</v>
      </c>
      <c r="L321" s="258">
        <v>952</v>
      </c>
      <c r="M321" s="258">
        <v>866</v>
      </c>
      <c r="N321" s="338">
        <v>9.9</v>
      </c>
      <c r="O321" s="339">
        <v>3.6756756756756799</v>
      </c>
    </row>
    <row r="322" spans="1:15" s="187" customFormat="1" ht="14.45" customHeight="1" x14ac:dyDescent="0.2">
      <c r="A322" s="539"/>
      <c r="B322" s="337" t="s">
        <v>2638</v>
      </c>
      <c r="C322" s="258">
        <v>98</v>
      </c>
      <c r="D322" s="258">
        <v>65</v>
      </c>
      <c r="E322" s="338">
        <v>66.3</v>
      </c>
      <c r="F322" s="338">
        <v>66.3</v>
      </c>
      <c r="G322" s="338">
        <v>0</v>
      </c>
      <c r="H322" s="258">
        <v>17</v>
      </c>
      <c r="I322" s="258">
        <v>21</v>
      </c>
      <c r="J322" s="338">
        <v>-19</v>
      </c>
      <c r="K322" s="339">
        <v>0.261538461538462</v>
      </c>
      <c r="L322" s="258">
        <v>160</v>
      </c>
      <c r="M322" s="258">
        <v>215</v>
      </c>
      <c r="N322" s="338">
        <v>-25.6</v>
      </c>
      <c r="O322" s="339">
        <v>2.4615384615384599</v>
      </c>
    </row>
    <row r="323" spans="1:15" s="187" customFormat="1" ht="14.45" customHeight="1" x14ac:dyDescent="0.2">
      <c r="A323" s="539"/>
      <c r="B323" s="337" t="s">
        <v>1421</v>
      </c>
      <c r="C323" s="258">
        <v>625</v>
      </c>
      <c r="D323" s="258">
        <v>363</v>
      </c>
      <c r="E323" s="338">
        <v>58.1</v>
      </c>
      <c r="F323" s="338">
        <v>57.4</v>
      </c>
      <c r="G323" s="338">
        <v>1.1000000000000001</v>
      </c>
      <c r="H323" s="258">
        <v>82</v>
      </c>
      <c r="I323" s="258">
        <v>96</v>
      </c>
      <c r="J323" s="338">
        <v>-14.6</v>
      </c>
      <c r="K323" s="339">
        <v>0.225895316804408</v>
      </c>
      <c r="L323" s="258">
        <v>1112</v>
      </c>
      <c r="M323" s="258">
        <v>1356</v>
      </c>
      <c r="N323" s="338">
        <v>-18</v>
      </c>
      <c r="O323" s="339">
        <v>3.0633608815427</v>
      </c>
    </row>
    <row r="324" spans="1:15" s="187" customFormat="1" ht="14.45" customHeight="1" x14ac:dyDescent="0.2">
      <c r="A324" s="539"/>
      <c r="B324" s="337" t="s">
        <v>2885</v>
      </c>
      <c r="C324" s="258">
        <v>121</v>
      </c>
      <c r="D324" s="258">
        <v>72</v>
      </c>
      <c r="E324" s="338">
        <v>59.5</v>
      </c>
      <c r="F324" s="338">
        <v>59.5</v>
      </c>
      <c r="G324" s="338">
        <v>0</v>
      </c>
      <c r="H324" s="258">
        <v>13</v>
      </c>
      <c r="I324" s="258">
        <v>14</v>
      </c>
      <c r="J324" s="338">
        <v>-7.1</v>
      </c>
      <c r="K324" s="339">
        <v>0.180555555555556</v>
      </c>
      <c r="L324" s="258">
        <v>355</v>
      </c>
      <c r="M324" s="258">
        <v>405</v>
      </c>
      <c r="N324" s="338">
        <v>-12.3</v>
      </c>
      <c r="O324" s="339">
        <v>4.9305555555555598</v>
      </c>
    </row>
    <row r="325" spans="1:15" s="187" customFormat="1" ht="14.45" customHeight="1" x14ac:dyDescent="0.2">
      <c r="A325" s="539"/>
      <c r="B325" s="337" t="s">
        <v>1446</v>
      </c>
      <c r="C325" s="258">
        <v>607</v>
      </c>
      <c r="D325" s="258">
        <v>397</v>
      </c>
      <c r="E325" s="338">
        <v>65.400000000000006</v>
      </c>
      <c r="F325" s="338">
        <v>65.099999999999994</v>
      </c>
      <c r="G325" s="338">
        <v>0.5</v>
      </c>
      <c r="H325" s="258">
        <v>383</v>
      </c>
      <c r="I325" s="258">
        <v>139</v>
      </c>
      <c r="J325" s="338">
        <v>175.5</v>
      </c>
      <c r="K325" s="339">
        <v>0.96473551637279598</v>
      </c>
      <c r="L325" s="258">
        <v>1208</v>
      </c>
      <c r="M325" s="258">
        <v>1304</v>
      </c>
      <c r="N325" s="338">
        <v>-7.4</v>
      </c>
      <c r="O325" s="339">
        <v>3.0428211586901801</v>
      </c>
    </row>
    <row r="326" spans="1:15" s="187" customFormat="1" ht="14.45" customHeight="1" x14ac:dyDescent="0.2">
      <c r="A326" s="539"/>
      <c r="B326" s="337" t="s">
        <v>1987</v>
      </c>
      <c r="C326" s="258">
        <v>81</v>
      </c>
      <c r="D326" s="258">
        <v>69</v>
      </c>
      <c r="E326" s="338">
        <v>85.2</v>
      </c>
      <c r="F326" s="338">
        <v>85.2</v>
      </c>
      <c r="G326" s="338">
        <v>0</v>
      </c>
      <c r="H326" s="258">
        <v>18</v>
      </c>
      <c r="I326" s="258">
        <v>10</v>
      </c>
      <c r="J326" s="338">
        <v>80</v>
      </c>
      <c r="K326" s="339">
        <v>0.26086956521739102</v>
      </c>
      <c r="L326" s="258">
        <v>279</v>
      </c>
      <c r="M326" s="258">
        <v>298</v>
      </c>
      <c r="N326" s="338">
        <v>-6.4</v>
      </c>
      <c r="O326" s="339">
        <v>4.0434782608695699</v>
      </c>
    </row>
    <row r="327" spans="1:15" s="187" customFormat="1" ht="14.45" customHeight="1" x14ac:dyDescent="0.2">
      <c r="A327" s="539"/>
      <c r="B327" s="337" t="s">
        <v>7998</v>
      </c>
      <c r="C327" s="258">
        <v>39</v>
      </c>
      <c r="D327" s="258">
        <v>25</v>
      </c>
      <c r="E327" s="338">
        <v>64.099999999999994</v>
      </c>
      <c r="F327" s="338">
        <v>64.099999999999994</v>
      </c>
      <c r="G327" s="338">
        <v>0</v>
      </c>
      <c r="H327" s="258">
        <v>3</v>
      </c>
      <c r="I327" s="258">
        <v>1</v>
      </c>
      <c r="J327" s="338">
        <v>200</v>
      </c>
      <c r="K327" s="339">
        <v>0.12</v>
      </c>
      <c r="L327" s="258">
        <v>74</v>
      </c>
      <c r="M327" s="258">
        <v>86</v>
      </c>
      <c r="N327" s="338">
        <v>-14</v>
      </c>
      <c r="O327" s="339">
        <v>2.96</v>
      </c>
    </row>
    <row r="328" spans="1:15" s="187" customFormat="1" ht="14.45" customHeight="1" x14ac:dyDescent="0.2">
      <c r="A328" s="539"/>
      <c r="B328" s="337" t="s">
        <v>4926</v>
      </c>
      <c r="C328" s="258">
        <v>261</v>
      </c>
      <c r="D328" s="258">
        <v>161</v>
      </c>
      <c r="E328" s="338">
        <v>61.7</v>
      </c>
      <c r="F328" s="338">
        <v>62.1</v>
      </c>
      <c r="G328" s="338">
        <v>-0.6</v>
      </c>
      <c r="H328" s="258">
        <v>28</v>
      </c>
      <c r="I328" s="258">
        <v>16</v>
      </c>
      <c r="J328" s="338">
        <v>75</v>
      </c>
      <c r="K328" s="339">
        <v>0.173913043478261</v>
      </c>
      <c r="L328" s="258">
        <v>438</v>
      </c>
      <c r="M328" s="258">
        <v>527</v>
      </c>
      <c r="N328" s="338">
        <v>-16.899999999999999</v>
      </c>
      <c r="O328" s="339">
        <v>2.7204968944099401</v>
      </c>
    </row>
    <row r="329" spans="1:15" s="187" customFormat="1" ht="14.45" customHeight="1" x14ac:dyDescent="0.2">
      <c r="A329" s="539"/>
      <c r="B329" s="337" t="s">
        <v>2713</v>
      </c>
      <c r="C329" s="258">
        <v>179</v>
      </c>
      <c r="D329" s="258">
        <v>116</v>
      </c>
      <c r="E329" s="338">
        <v>64.8</v>
      </c>
      <c r="F329" s="338">
        <v>60.3</v>
      </c>
      <c r="G329" s="338">
        <v>7.4</v>
      </c>
      <c r="H329" s="258">
        <v>21</v>
      </c>
      <c r="I329" s="258">
        <v>12</v>
      </c>
      <c r="J329" s="338">
        <v>75</v>
      </c>
      <c r="K329" s="339">
        <v>0.181034482758621</v>
      </c>
      <c r="L329" s="258">
        <v>882</v>
      </c>
      <c r="M329" s="258">
        <v>821</v>
      </c>
      <c r="N329" s="338">
        <v>7.4</v>
      </c>
      <c r="O329" s="339">
        <v>7.6034482758620703</v>
      </c>
    </row>
    <row r="330" spans="1:15" s="187" customFormat="1" ht="14.45" customHeight="1" x14ac:dyDescent="0.2">
      <c r="A330" s="539"/>
      <c r="B330" s="337" t="s">
        <v>2663</v>
      </c>
      <c r="C330" s="258">
        <v>116</v>
      </c>
      <c r="D330" s="258">
        <v>60</v>
      </c>
      <c r="E330" s="338">
        <v>51.7</v>
      </c>
      <c r="F330" s="338">
        <v>49.1</v>
      </c>
      <c r="G330" s="338">
        <v>5.3</v>
      </c>
      <c r="H330" s="258">
        <v>62</v>
      </c>
      <c r="I330" s="258">
        <v>63</v>
      </c>
      <c r="J330" s="338">
        <v>-1.6</v>
      </c>
      <c r="K330" s="339">
        <v>1.0333333333333301</v>
      </c>
      <c r="L330" s="258">
        <v>219</v>
      </c>
      <c r="M330" s="258">
        <v>263</v>
      </c>
      <c r="N330" s="338">
        <v>-16.7</v>
      </c>
      <c r="O330" s="339">
        <v>3.65</v>
      </c>
    </row>
    <row r="331" spans="1:15" s="187" customFormat="1" ht="14.45" customHeight="1" x14ac:dyDescent="0.2">
      <c r="A331" s="539" t="s">
        <v>250</v>
      </c>
      <c r="B331" s="337" t="s">
        <v>3667</v>
      </c>
      <c r="C331" s="258">
        <v>533</v>
      </c>
      <c r="D331" s="258">
        <v>339</v>
      </c>
      <c r="E331" s="338">
        <v>63.6</v>
      </c>
      <c r="F331" s="338">
        <v>64</v>
      </c>
      <c r="G331" s="338">
        <v>-0.6</v>
      </c>
      <c r="H331" s="258">
        <v>339</v>
      </c>
      <c r="I331" s="258">
        <v>287</v>
      </c>
      <c r="J331" s="338">
        <v>18.100000000000001</v>
      </c>
      <c r="K331" s="339">
        <v>1</v>
      </c>
      <c r="L331" s="258">
        <v>881</v>
      </c>
      <c r="M331" s="258">
        <v>1129</v>
      </c>
      <c r="N331" s="338">
        <v>-22</v>
      </c>
      <c r="O331" s="339">
        <v>2.5988200589970498</v>
      </c>
    </row>
    <row r="332" spans="1:15" s="187" customFormat="1" ht="14.45" customHeight="1" x14ac:dyDescent="0.2">
      <c r="A332" s="539"/>
      <c r="B332" s="337" t="s">
        <v>3722</v>
      </c>
      <c r="C332" s="258">
        <v>319</v>
      </c>
      <c r="D332" s="258">
        <v>177</v>
      </c>
      <c r="E332" s="338">
        <v>55.5</v>
      </c>
      <c r="F332" s="338">
        <v>56.4</v>
      </c>
      <c r="G332" s="338">
        <v>-1.7</v>
      </c>
      <c r="H332" s="258">
        <v>215</v>
      </c>
      <c r="I332" s="258">
        <v>130</v>
      </c>
      <c r="J332" s="338">
        <v>65.400000000000006</v>
      </c>
      <c r="K332" s="339">
        <v>1.2146892655367201</v>
      </c>
      <c r="L332" s="258">
        <v>915</v>
      </c>
      <c r="M332" s="258">
        <v>965</v>
      </c>
      <c r="N332" s="338">
        <v>-5.2</v>
      </c>
      <c r="O332" s="339">
        <v>5.1694915254237301</v>
      </c>
    </row>
    <row r="333" spans="1:15" s="187" customFormat="1" ht="14.45" customHeight="1" x14ac:dyDescent="0.2">
      <c r="A333" s="539"/>
      <c r="B333" s="337" t="s">
        <v>4043</v>
      </c>
      <c r="C333" s="258">
        <v>114</v>
      </c>
      <c r="D333" s="258">
        <v>90</v>
      </c>
      <c r="E333" s="338">
        <v>78.900000000000006</v>
      </c>
      <c r="F333" s="338">
        <v>78.900000000000006</v>
      </c>
      <c r="G333" s="338">
        <v>0</v>
      </c>
      <c r="H333" s="258">
        <v>108</v>
      </c>
      <c r="I333" s="258">
        <v>87</v>
      </c>
      <c r="J333" s="338">
        <v>24.1</v>
      </c>
      <c r="K333" s="339">
        <v>1.2</v>
      </c>
      <c r="L333" s="258">
        <v>1150</v>
      </c>
      <c r="M333" s="258">
        <v>1147</v>
      </c>
      <c r="N333" s="338">
        <v>0.3</v>
      </c>
      <c r="O333" s="339">
        <v>12.7777777777778</v>
      </c>
    </row>
    <row r="334" spans="1:15" s="187" customFormat="1" ht="14.45" customHeight="1" x14ac:dyDescent="0.2">
      <c r="A334" s="539"/>
      <c r="B334" s="337" t="s">
        <v>2344</v>
      </c>
      <c r="C334" s="258">
        <v>223</v>
      </c>
      <c r="D334" s="258">
        <v>134</v>
      </c>
      <c r="E334" s="338">
        <v>60.1</v>
      </c>
      <c r="F334" s="338">
        <v>59.6</v>
      </c>
      <c r="G334" s="338">
        <v>0.8</v>
      </c>
      <c r="H334" s="258">
        <v>52</v>
      </c>
      <c r="I334" s="258">
        <v>21</v>
      </c>
      <c r="J334" s="338">
        <v>147.6</v>
      </c>
      <c r="K334" s="339">
        <v>0.38805970149253699</v>
      </c>
      <c r="L334" s="258">
        <v>614</v>
      </c>
      <c r="M334" s="258">
        <v>722</v>
      </c>
      <c r="N334" s="338">
        <v>-15</v>
      </c>
      <c r="O334" s="339">
        <v>4.5820895522388101</v>
      </c>
    </row>
    <row r="335" spans="1:15" s="187" customFormat="1" ht="14.45" customHeight="1" x14ac:dyDescent="0.2">
      <c r="A335" s="539"/>
      <c r="B335" s="337" t="s">
        <v>3695</v>
      </c>
      <c r="C335" s="258">
        <v>284</v>
      </c>
      <c r="D335" s="258">
        <v>157</v>
      </c>
      <c r="E335" s="338">
        <v>55.3</v>
      </c>
      <c r="F335" s="338">
        <v>56.3</v>
      </c>
      <c r="G335" s="338">
        <v>-1.9</v>
      </c>
      <c r="H335" s="258">
        <v>153</v>
      </c>
      <c r="I335" s="258">
        <v>151</v>
      </c>
      <c r="J335" s="338">
        <v>1.3</v>
      </c>
      <c r="K335" s="339">
        <v>0.97452229299363102</v>
      </c>
      <c r="L335" s="258">
        <v>848</v>
      </c>
      <c r="M335" s="258">
        <v>894</v>
      </c>
      <c r="N335" s="338">
        <v>-5.0999999999999996</v>
      </c>
      <c r="O335" s="339">
        <v>5.4012738853503199</v>
      </c>
    </row>
    <row r="336" spans="1:15" s="187" customFormat="1" ht="14.45" customHeight="1" x14ac:dyDescent="0.2">
      <c r="A336" s="347" t="s">
        <v>15134</v>
      </c>
      <c r="B336" s="337" t="s">
        <v>15134</v>
      </c>
      <c r="C336" s="258">
        <v>0</v>
      </c>
      <c r="D336" s="258">
        <v>0</v>
      </c>
      <c r="E336" s="338">
        <v>0</v>
      </c>
      <c r="F336" s="338">
        <v>0</v>
      </c>
      <c r="G336" s="338">
        <v>0</v>
      </c>
      <c r="H336" s="258">
        <v>0</v>
      </c>
      <c r="I336" s="258">
        <v>0</v>
      </c>
      <c r="J336" s="338">
        <v>0</v>
      </c>
      <c r="K336" s="339" t="s">
        <v>17096</v>
      </c>
      <c r="L336" s="258">
        <v>0</v>
      </c>
      <c r="M336" s="258">
        <v>0</v>
      </c>
      <c r="N336" s="338">
        <v>0</v>
      </c>
      <c r="O336" s="339" t="s">
        <v>17096</v>
      </c>
    </row>
    <row r="337" spans="1:15" s="187" customFormat="1" ht="14.45" customHeight="1" x14ac:dyDescent="0.2">
      <c r="A337" s="539" t="s">
        <v>253</v>
      </c>
      <c r="B337" s="337" t="s">
        <v>1223</v>
      </c>
      <c r="C337" s="258">
        <v>82</v>
      </c>
      <c r="D337" s="258">
        <v>64</v>
      </c>
      <c r="E337" s="338">
        <v>78</v>
      </c>
      <c r="F337" s="338">
        <v>78</v>
      </c>
      <c r="G337" s="338">
        <v>0</v>
      </c>
      <c r="H337" s="258">
        <v>19</v>
      </c>
      <c r="I337" s="258">
        <v>24</v>
      </c>
      <c r="J337" s="338">
        <v>-20.8</v>
      </c>
      <c r="K337" s="339">
        <v>0.296875</v>
      </c>
      <c r="L337" s="258">
        <v>182</v>
      </c>
      <c r="M337" s="258">
        <v>223</v>
      </c>
      <c r="N337" s="338">
        <v>-18.399999999999999</v>
      </c>
      <c r="O337" s="339">
        <v>2.84375</v>
      </c>
    </row>
    <row r="338" spans="1:15" s="187" customFormat="1" ht="14.45" customHeight="1" x14ac:dyDescent="0.2">
      <c r="A338" s="539"/>
      <c r="B338" s="337" t="s">
        <v>1233</v>
      </c>
      <c r="C338" s="258">
        <v>627</v>
      </c>
      <c r="D338" s="258">
        <v>361</v>
      </c>
      <c r="E338" s="338">
        <v>57.6</v>
      </c>
      <c r="F338" s="338">
        <v>59.2</v>
      </c>
      <c r="G338" s="338">
        <v>-2.7</v>
      </c>
      <c r="H338" s="258">
        <v>48</v>
      </c>
      <c r="I338" s="258">
        <v>45</v>
      </c>
      <c r="J338" s="338">
        <v>6.7</v>
      </c>
      <c r="K338" s="339">
        <v>0.13296398891966801</v>
      </c>
      <c r="L338" s="258">
        <v>1034</v>
      </c>
      <c r="M338" s="258">
        <v>918</v>
      </c>
      <c r="N338" s="338">
        <v>12.6</v>
      </c>
      <c r="O338" s="339">
        <v>2.86426592797784</v>
      </c>
    </row>
    <row r="339" spans="1:15" s="187" customFormat="1" ht="14.45" customHeight="1" x14ac:dyDescent="0.2">
      <c r="A339" s="539"/>
      <c r="B339" s="337" t="s">
        <v>1472</v>
      </c>
      <c r="C339" s="258">
        <v>1154</v>
      </c>
      <c r="D339" s="258">
        <v>734</v>
      </c>
      <c r="E339" s="338">
        <v>63.6</v>
      </c>
      <c r="F339" s="338">
        <v>63.5</v>
      </c>
      <c r="G339" s="338">
        <v>0.1</v>
      </c>
      <c r="H339" s="258">
        <v>195</v>
      </c>
      <c r="I339" s="258">
        <v>154</v>
      </c>
      <c r="J339" s="338">
        <v>26.6</v>
      </c>
      <c r="K339" s="339">
        <v>0.26566757493187998</v>
      </c>
      <c r="L339" s="258">
        <v>2770</v>
      </c>
      <c r="M339" s="258">
        <v>2705</v>
      </c>
      <c r="N339" s="338">
        <v>2.4</v>
      </c>
      <c r="O339" s="339">
        <v>3.77384196185286</v>
      </c>
    </row>
    <row r="340" spans="1:15" s="187" customFormat="1" ht="14.45" customHeight="1" x14ac:dyDescent="0.2">
      <c r="A340" s="539"/>
      <c r="B340" s="337" t="s">
        <v>1230</v>
      </c>
      <c r="C340" s="258">
        <v>75</v>
      </c>
      <c r="D340" s="258">
        <v>51</v>
      </c>
      <c r="E340" s="338">
        <v>68</v>
      </c>
      <c r="F340" s="338">
        <v>68</v>
      </c>
      <c r="G340" s="338">
        <v>0</v>
      </c>
      <c r="H340" s="258">
        <v>38</v>
      </c>
      <c r="I340" s="258">
        <v>10</v>
      </c>
      <c r="J340" s="338">
        <v>280</v>
      </c>
      <c r="K340" s="339">
        <v>0.74509803921568596</v>
      </c>
      <c r="L340" s="258">
        <v>233</v>
      </c>
      <c r="M340" s="258">
        <v>223</v>
      </c>
      <c r="N340" s="338">
        <v>4.5</v>
      </c>
      <c r="O340" s="339">
        <v>4.5686274509803901</v>
      </c>
    </row>
    <row r="341" spans="1:15" s="187" customFormat="1" ht="14.45" customHeight="1" x14ac:dyDescent="0.2">
      <c r="A341" s="539"/>
      <c r="B341" s="337" t="s">
        <v>1253</v>
      </c>
      <c r="C341" s="258">
        <v>520</v>
      </c>
      <c r="D341" s="258">
        <v>321</v>
      </c>
      <c r="E341" s="338">
        <v>61.7</v>
      </c>
      <c r="F341" s="338">
        <v>61.7</v>
      </c>
      <c r="G341" s="338">
        <v>0</v>
      </c>
      <c r="H341" s="258">
        <v>71</v>
      </c>
      <c r="I341" s="258">
        <v>79</v>
      </c>
      <c r="J341" s="338">
        <v>-10.1</v>
      </c>
      <c r="K341" s="339">
        <v>0.22118380062305301</v>
      </c>
      <c r="L341" s="258">
        <v>1598</v>
      </c>
      <c r="M341" s="258">
        <v>1496</v>
      </c>
      <c r="N341" s="338">
        <v>6.8</v>
      </c>
      <c r="O341" s="339">
        <v>4.9781931464174498</v>
      </c>
    </row>
    <row r="342" spans="1:15" s="187" customFormat="1" ht="14.45" customHeight="1" x14ac:dyDescent="0.2">
      <c r="A342" s="539"/>
      <c r="B342" s="337" t="s">
        <v>1685</v>
      </c>
      <c r="C342" s="258">
        <v>294</v>
      </c>
      <c r="D342" s="258">
        <v>211</v>
      </c>
      <c r="E342" s="338">
        <v>71.8</v>
      </c>
      <c r="F342" s="338">
        <v>72.099999999999994</v>
      </c>
      <c r="G342" s="338">
        <v>-0.5</v>
      </c>
      <c r="H342" s="258">
        <v>282</v>
      </c>
      <c r="I342" s="258">
        <v>205</v>
      </c>
      <c r="J342" s="338">
        <v>37.6</v>
      </c>
      <c r="K342" s="339">
        <v>1.33649289099526</v>
      </c>
      <c r="L342" s="258">
        <v>626</v>
      </c>
      <c r="M342" s="258">
        <v>780</v>
      </c>
      <c r="N342" s="338">
        <v>-19.7</v>
      </c>
      <c r="O342" s="339">
        <v>2.9668246445497601</v>
      </c>
    </row>
    <row r="343" spans="1:15" s="187" customFormat="1" ht="14.45" customHeight="1" x14ac:dyDescent="0.2">
      <c r="A343" s="347" t="s">
        <v>15135</v>
      </c>
      <c r="B343" s="337" t="s">
        <v>15468</v>
      </c>
      <c r="C343" s="258">
        <v>7</v>
      </c>
      <c r="D343" s="258">
        <v>4</v>
      </c>
      <c r="E343" s="338">
        <v>57.1</v>
      </c>
      <c r="F343" s="338">
        <v>42.9</v>
      </c>
      <c r="G343" s="338">
        <v>33.299999999999997</v>
      </c>
      <c r="H343" s="258">
        <v>0</v>
      </c>
      <c r="I343" s="258">
        <v>0</v>
      </c>
      <c r="J343" s="338">
        <v>0</v>
      </c>
      <c r="K343" s="339">
        <v>0</v>
      </c>
      <c r="L343" s="258">
        <v>1</v>
      </c>
      <c r="M343" s="258">
        <v>0</v>
      </c>
      <c r="N343" s="338">
        <v>0</v>
      </c>
      <c r="O343" s="339">
        <v>0.25</v>
      </c>
    </row>
    <row r="344" spans="1:15" s="187" customFormat="1" ht="14.45" customHeight="1" x14ac:dyDescent="0.2">
      <c r="A344" s="347" t="s">
        <v>15136</v>
      </c>
      <c r="B344" s="337" t="s">
        <v>15469</v>
      </c>
      <c r="C344" s="258">
        <v>0</v>
      </c>
      <c r="D344" s="258">
        <v>6</v>
      </c>
      <c r="E344" s="338">
        <v>0</v>
      </c>
      <c r="F344" s="338">
        <v>0</v>
      </c>
      <c r="G344" s="338">
        <v>200</v>
      </c>
      <c r="H344" s="258">
        <v>0</v>
      </c>
      <c r="I344" s="258">
        <v>1</v>
      </c>
      <c r="J344" s="338">
        <v>-100</v>
      </c>
      <c r="K344" s="339">
        <v>0</v>
      </c>
      <c r="L344" s="258">
        <v>2</v>
      </c>
      <c r="M344" s="258">
        <v>4</v>
      </c>
      <c r="N344" s="338">
        <v>-50</v>
      </c>
      <c r="O344" s="339">
        <v>0.33333333333333298</v>
      </c>
    </row>
    <row r="345" spans="1:15" s="187" customFormat="1" ht="14.45" customHeight="1" x14ac:dyDescent="0.2">
      <c r="A345" s="347" t="s">
        <v>15137</v>
      </c>
      <c r="B345" s="337" t="s">
        <v>15137</v>
      </c>
      <c r="C345" s="258">
        <v>5</v>
      </c>
      <c r="D345" s="258">
        <v>2</v>
      </c>
      <c r="E345" s="338">
        <v>40</v>
      </c>
      <c r="F345" s="338">
        <v>20</v>
      </c>
      <c r="G345" s="338">
        <v>100</v>
      </c>
      <c r="H345" s="258">
        <v>0</v>
      </c>
      <c r="I345" s="258">
        <v>0</v>
      </c>
      <c r="J345" s="338">
        <v>0</v>
      </c>
      <c r="K345" s="339">
        <v>0</v>
      </c>
      <c r="L345" s="258">
        <v>3</v>
      </c>
      <c r="M345" s="258">
        <v>4</v>
      </c>
      <c r="N345" s="338">
        <v>-25</v>
      </c>
      <c r="O345" s="339">
        <v>1.5</v>
      </c>
    </row>
    <row r="346" spans="1:15" s="187" customFormat="1" ht="14.45" customHeight="1" x14ac:dyDescent="0.2">
      <c r="A346" s="347" t="s">
        <v>15138</v>
      </c>
      <c r="B346" s="337" t="s">
        <v>15138</v>
      </c>
      <c r="C346" s="258">
        <v>13</v>
      </c>
      <c r="D346" s="258">
        <v>8</v>
      </c>
      <c r="E346" s="338">
        <v>61.5</v>
      </c>
      <c r="F346" s="338">
        <v>61.5</v>
      </c>
      <c r="G346" s="338">
        <v>0</v>
      </c>
      <c r="H346" s="258">
        <v>2</v>
      </c>
      <c r="I346" s="258">
        <v>0</v>
      </c>
      <c r="J346" s="338">
        <v>0</v>
      </c>
      <c r="K346" s="339">
        <v>0.25</v>
      </c>
      <c r="L346" s="258">
        <v>16</v>
      </c>
      <c r="M346" s="258">
        <v>20</v>
      </c>
      <c r="N346" s="338">
        <v>-20</v>
      </c>
      <c r="O346" s="339">
        <v>2</v>
      </c>
    </row>
    <row r="347" spans="1:15" s="187" customFormat="1" ht="14.45" customHeight="1" x14ac:dyDescent="0.2">
      <c r="A347" s="347" t="s">
        <v>14002</v>
      </c>
      <c r="B347" s="337" t="s">
        <v>14002</v>
      </c>
      <c r="C347" s="258">
        <v>1</v>
      </c>
      <c r="D347" s="258">
        <v>0</v>
      </c>
      <c r="E347" s="338">
        <v>0</v>
      </c>
      <c r="F347" s="338">
        <v>0</v>
      </c>
      <c r="G347" s="338">
        <v>0</v>
      </c>
      <c r="H347" s="258">
        <v>0</v>
      </c>
      <c r="I347" s="258">
        <v>0</v>
      </c>
      <c r="J347" s="338">
        <v>0</v>
      </c>
      <c r="K347" s="339" t="s">
        <v>17096</v>
      </c>
      <c r="L347" s="258">
        <v>0</v>
      </c>
      <c r="M347" s="258">
        <v>0</v>
      </c>
      <c r="N347" s="338">
        <v>0</v>
      </c>
      <c r="O347" s="339" t="s">
        <v>17096</v>
      </c>
    </row>
    <row r="348" spans="1:15" s="187" customFormat="1" ht="28.9" customHeight="1" x14ac:dyDescent="0.2"/>
    <row r="349" spans="1:15" s="187" customFormat="1" ht="14.45" customHeight="1" x14ac:dyDescent="0.2">
      <c r="A349" s="541" t="s">
        <v>15481</v>
      </c>
      <c r="B349" s="541"/>
    </row>
    <row r="350" spans="1:15" s="187" customFormat="1" ht="14.45" customHeight="1" x14ac:dyDescent="0.2"/>
    <row r="351" spans="1:15" s="187" customFormat="1" ht="45.4" customHeight="1" x14ac:dyDescent="0.2">
      <c r="A351" s="340" t="s">
        <v>8134</v>
      </c>
      <c r="B351" s="341" t="s">
        <v>344</v>
      </c>
      <c r="C351" s="331" t="s">
        <v>15482</v>
      </c>
      <c r="D351" s="331" t="s">
        <v>15483</v>
      </c>
      <c r="E351" s="331" t="s">
        <v>15454</v>
      </c>
      <c r="F351" s="331" t="s">
        <v>15455</v>
      </c>
      <c r="G351" s="331" t="s">
        <v>15816</v>
      </c>
      <c r="H351" s="332" t="s">
        <v>15457</v>
      </c>
      <c r="I351" s="332" t="s">
        <v>15458</v>
      </c>
      <c r="J351" s="332" t="s">
        <v>15816</v>
      </c>
      <c r="K351" s="332" t="s">
        <v>15484</v>
      </c>
      <c r="L351" s="333" t="s">
        <v>15460</v>
      </c>
      <c r="M351" s="333" t="s">
        <v>15461</v>
      </c>
      <c r="N351" s="333" t="s">
        <v>15456</v>
      </c>
      <c r="O351" s="333" t="s">
        <v>15485</v>
      </c>
    </row>
    <row r="352" spans="1:15" s="187" customFormat="1" ht="24" customHeight="1" x14ac:dyDescent="0.2">
      <c r="A352" s="542" t="s">
        <v>15463</v>
      </c>
      <c r="B352" s="542"/>
      <c r="C352" s="334">
        <v>132934</v>
      </c>
      <c r="D352" s="334">
        <v>82017</v>
      </c>
      <c r="E352" s="335">
        <v>61.7</v>
      </c>
      <c r="F352" s="335">
        <v>61.6</v>
      </c>
      <c r="G352" s="335">
        <v>0.2</v>
      </c>
      <c r="H352" s="334">
        <v>48239</v>
      </c>
      <c r="I352" s="334">
        <v>41904</v>
      </c>
      <c r="J352" s="335">
        <v>15.1</v>
      </c>
      <c r="K352" s="336">
        <v>0.58815855249521398</v>
      </c>
      <c r="L352" s="334">
        <v>173454</v>
      </c>
      <c r="M352" s="334">
        <v>211738</v>
      </c>
      <c r="N352" s="335">
        <v>-18.100000000000001</v>
      </c>
      <c r="O352" s="336">
        <v>2.1148542375361199</v>
      </c>
    </row>
    <row r="353" spans="1:15" s="187" customFormat="1" ht="14.45" customHeight="1" x14ac:dyDescent="0.2">
      <c r="A353" s="539" t="s">
        <v>252</v>
      </c>
      <c r="B353" s="337" t="s">
        <v>349</v>
      </c>
      <c r="C353" s="258">
        <v>923</v>
      </c>
      <c r="D353" s="258">
        <v>781</v>
      </c>
      <c r="E353" s="338">
        <v>84.6</v>
      </c>
      <c r="F353" s="338">
        <v>84</v>
      </c>
      <c r="G353" s="338">
        <v>0.8</v>
      </c>
      <c r="H353" s="258">
        <v>1310</v>
      </c>
      <c r="I353" s="258">
        <v>1165</v>
      </c>
      <c r="J353" s="338">
        <v>12.4</v>
      </c>
      <c r="K353" s="339">
        <v>1.67733674775928</v>
      </c>
      <c r="L353" s="258">
        <v>2812</v>
      </c>
      <c r="M353" s="258">
        <v>2841</v>
      </c>
      <c r="N353" s="338">
        <v>-1</v>
      </c>
      <c r="O353" s="339">
        <v>3.60051216389245</v>
      </c>
    </row>
    <row r="354" spans="1:15" s="187" customFormat="1" ht="14.45" customHeight="1" x14ac:dyDescent="0.2">
      <c r="A354" s="539"/>
      <c r="B354" s="337" t="s">
        <v>350</v>
      </c>
      <c r="C354" s="258">
        <v>645</v>
      </c>
      <c r="D354" s="258">
        <v>513</v>
      </c>
      <c r="E354" s="338">
        <v>79.5</v>
      </c>
      <c r="F354" s="338">
        <v>79.5</v>
      </c>
      <c r="G354" s="338">
        <v>0</v>
      </c>
      <c r="H354" s="258">
        <v>199</v>
      </c>
      <c r="I354" s="258">
        <v>120</v>
      </c>
      <c r="J354" s="338">
        <v>65.8</v>
      </c>
      <c r="K354" s="339">
        <v>0.38791423001949299</v>
      </c>
      <c r="L354" s="258">
        <v>771</v>
      </c>
      <c r="M354" s="258">
        <v>869</v>
      </c>
      <c r="N354" s="338">
        <v>-11.3</v>
      </c>
      <c r="O354" s="339">
        <v>1.5029239766081901</v>
      </c>
    </row>
    <row r="355" spans="1:15" s="187" customFormat="1" ht="14.45" customHeight="1" x14ac:dyDescent="0.2">
      <c r="A355" s="539"/>
      <c r="B355" s="337" t="s">
        <v>351</v>
      </c>
      <c r="C355" s="258">
        <v>712</v>
      </c>
      <c r="D355" s="258">
        <v>545</v>
      </c>
      <c r="E355" s="338">
        <v>76.5</v>
      </c>
      <c r="F355" s="338">
        <v>76.099999999999994</v>
      </c>
      <c r="G355" s="338">
        <v>0.6</v>
      </c>
      <c r="H355" s="258">
        <v>852</v>
      </c>
      <c r="I355" s="258">
        <v>656</v>
      </c>
      <c r="J355" s="338">
        <v>29.9</v>
      </c>
      <c r="K355" s="339">
        <v>1.5633027522935801</v>
      </c>
      <c r="L355" s="258">
        <v>3971</v>
      </c>
      <c r="M355" s="258">
        <v>1907</v>
      </c>
      <c r="N355" s="338">
        <v>108.2</v>
      </c>
      <c r="O355" s="339">
        <v>7.2862385321100902</v>
      </c>
    </row>
    <row r="356" spans="1:15" s="187" customFormat="1" ht="14.45" customHeight="1" x14ac:dyDescent="0.2">
      <c r="A356" s="539"/>
      <c r="B356" s="337" t="s">
        <v>352</v>
      </c>
      <c r="C356" s="258">
        <v>341</v>
      </c>
      <c r="D356" s="258">
        <v>297</v>
      </c>
      <c r="E356" s="338">
        <v>87.1</v>
      </c>
      <c r="F356" s="338">
        <v>86.8</v>
      </c>
      <c r="G356" s="338">
        <v>0.3</v>
      </c>
      <c r="H356" s="258">
        <v>151</v>
      </c>
      <c r="I356" s="258">
        <v>159</v>
      </c>
      <c r="J356" s="338">
        <v>-5</v>
      </c>
      <c r="K356" s="339">
        <v>0.50841750841750799</v>
      </c>
      <c r="L356" s="258">
        <v>432</v>
      </c>
      <c r="M356" s="258">
        <v>487</v>
      </c>
      <c r="N356" s="338">
        <v>-11.3</v>
      </c>
      <c r="O356" s="339">
        <v>1.4545454545454499</v>
      </c>
    </row>
    <row r="357" spans="1:15" s="187" customFormat="1" ht="14.45" customHeight="1" x14ac:dyDescent="0.2">
      <c r="A357" s="539"/>
      <c r="B357" s="337" t="s">
        <v>353</v>
      </c>
      <c r="C357" s="258">
        <v>1150</v>
      </c>
      <c r="D357" s="258">
        <v>898</v>
      </c>
      <c r="E357" s="338">
        <v>78.099999999999994</v>
      </c>
      <c r="F357" s="338">
        <v>78.099999999999994</v>
      </c>
      <c r="G357" s="338">
        <v>0</v>
      </c>
      <c r="H357" s="258">
        <v>1586</v>
      </c>
      <c r="I357" s="258">
        <v>1498</v>
      </c>
      <c r="J357" s="338">
        <v>5.9</v>
      </c>
      <c r="K357" s="339">
        <v>1.7661469933184899</v>
      </c>
      <c r="L357" s="258">
        <v>2615</v>
      </c>
      <c r="M357" s="258">
        <v>2990</v>
      </c>
      <c r="N357" s="338">
        <v>-12.5</v>
      </c>
      <c r="O357" s="339">
        <v>2.9120267260579098</v>
      </c>
    </row>
    <row r="358" spans="1:15" s="187" customFormat="1" ht="14.45" customHeight="1" x14ac:dyDescent="0.2">
      <c r="A358" s="539"/>
      <c r="B358" s="337" t="s">
        <v>354</v>
      </c>
      <c r="C358" s="258">
        <v>543</v>
      </c>
      <c r="D358" s="258">
        <v>510</v>
      </c>
      <c r="E358" s="338">
        <v>93.9</v>
      </c>
      <c r="F358" s="338">
        <v>93.6</v>
      </c>
      <c r="G358" s="338">
        <v>0.4</v>
      </c>
      <c r="H358" s="258">
        <v>1503</v>
      </c>
      <c r="I358" s="258">
        <v>1192</v>
      </c>
      <c r="J358" s="338">
        <v>26.1</v>
      </c>
      <c r="K358" s="339">
        <v>2.9470588235294102</v>
      </c>
      <c r="L358" s="258">
        <v>1785</v>
      </c>
      <c r="M358" s="258">
        <v>1659</v>
      </c>
      <c r="N358" s="338">
        <v>7.6</v>
      </c>
      <c r="O358" s="339">
        <v>3.5</v>
      </c>
    </row>
    <row r="359" spans="1:15" s="187" customFormat="1" ht="14.45" customHeight="1" x14ac:dyDescent="0.2">
      <c r="A359" s="539"/>
      <c r="B359" s="337" t="s">
        <v>355</v>
      </c>
      <c r="C359" s="258">
        <v>751</v>
      </c>
      <c r="D359" s="258">
        <v>558</v>
      </c>
      <c r="E359" s="338">
        <v>74.3</v>
      </c>
      <c r="F359" s="338">
        <v>73.8</v>
      </c>
      <c r="G359" s="338">
        <v>0.7</v>
      </c>
      <c r="H359" s="258">
        <v>1282</v>
      </c>
      <c r="I359" s="258">
        <v>1524</v>
      </c>
      <c r="J359" s="338">
        <v>-15.9</v>
      </c>
      <c r="K359" s="339">
        <v>2.2974910394265202</v>
      </c>
      <c r="L359" s="258">
        <v>1698</v>
      </c>
      <c r="M359" s="258">
        <v>1974</v>
      </c>
      <c r="N359" s="338">
        <v>-14</v>
      </c>
      <c r="O359" s="339">
        <v>3.0430107526881698</v>
      </c>
    </row>
    <row r="360" spans="1:15" s="187" customFormat="1" ht="14.45" customHeight="1" x14ac:dyDescent="0.2">
      <c r="A360" s="539"/>
      <c r="B360" s="337" t="s">
        <v>356</v>
      </c>
      <c r="C360" s="258">
        <v>2088</v>
      </c>
      <c r="D360" s="258">
        <v>1761</v>
      </c>
      <c r="E360" s="338">
        <v>84.3</v>
      </c>
      <c r="F360" s="338">
        <v>83.9</v>
      </c>
      <c r="G360" s="338">
        <v>0.5</v>
      </c>
      <c r="H360" s="258">
        <v>5470</v>
      </c>
      <c r="I360" s="258">
        <v>5537</v>
      </c>
      <c r="J360" s="338">
        <v>-1.2</v>
      </c>
      <c r="K360" s="339">
        <v>3.10618966496309</v>
      </c>
      <c r="L360" s="258">
        <v>9598</v>
      </c>
      <c r="M360" s="258">
        <v>10413</v>
      </c>
      <c r="N360" s="338">
        <v>-7.8</v>
      </c>
      <c r="O360" s="339">
        <v>5.4503123225440104</v>
      </c>
    </row>
    <row r="361" spans="1:15" s="187" customFormat="1" ht="14.45" customHeight="1" x14ac:dyDescent="0.2">
      <c r="A361" s="539"/>
      <c r="B361" s="337" t="s">
        <v>357</v>
      </c>
      <c r="C361" s="258">
        <v>1631</v>
      </c>
      <c r="D361" s="258">
        <v>1238</v>
      </c>
      <c r="E361" s="338">
        <v>75.900000000000006</v>
      </c>
      <c r="F361" s="338">
        <v>75.900000000000006</v>
      </c>
      <c r="G361" s="338">
        <v>0</v>
      </c>
      <c r="H361" s="258">
        <v>3237</v>
      </c>
      <c r="I361" s="258">
        <v>2258</v>
      </c>
      <c r="J361" s="338">
        <v>43.4</v>
      </c>
      <c r="K361" s="339">
        <v>2.6147011308562198</v>
      </c>
      <c r="L361" s="258">
        <v>4718</v>
      </c>
      <c r="M361" s="258">
        <v>4367</v>
      </c>
      <c r="N361" s="338">
        <v>8</v>
      </c>
      <c r="O361" s="339">
        <v>3.8109854604200302</v>
      </c>
    </row>
    <row r="362" spans="1:15" s="187" customFormat="1" ht="14.45" customHeight="1" x14ac:dyDescent="0.2">
      <c r="A362" s="539"/>
      <c r="B362" s="337" t="s">
        <v>15464</v>
      </c>
      <c r="C362" s="258">
        <v>1083</v>
      </c>
      <c r="D362" s="258">
        <v>985</v>
      </c>
      <c r="E362" s="338">
        <v>91</v>
      </c>
      <c r="F362" s="338">
        <v>91</v>
      </c>
      <c r="G362" s="338">
        <v>0</v>
      </c>
      <c r="H362" s="258">
        <v>1577</v>
      </c>
      <c r="I362" s="258">
        <v>1058</v>
      </c>
      <c r="J362" s="338">
        <v>49.1</v>
      </c>
      <c r="K362" s="339">
        <v>1.6010152284264001</v>
      </c>
      <c r="L362" s="258">
        <v>2711</v>
      </c>
      <c r="M362" s="258">
        <v>2847</v>
      </c>
      <c r="N362" s="338">
        <v>-4.8</v>
      </c>
      <c r="O362" s="339">
        <v>2.7522842639593899</v>
      </c>
    </row>
    <row r="363" spans="1:15" s="187" customFormat="1" ht="14.45" customHeight="1" x14ac:dyDescent="0.2">
      <c r="A363" s="539"/>
      <c r="B363" s="337" t="s">
        <v>358</v>
      </c>
      <c r="C363" s="258">
        <v>2859</v>
      </c>
      <c r="D363" s="258">
        <v>2293</v>
      </c>
      <c r="E363" s="338">
        <v>80.2</v>
      </c>
      <c r="F363" s="338">
        <v>80</v>
      </c>
      <c r="G363" s="338">
        <v>0.3</v>
      </c>
      <c r="H363" s="258">
        <v>4856</v>
      </c>
      <c r="I363" s="258">
        <v>4687</v>
      </c>
      <c r="J363" s="338">
        <v>3.6</v>
      </c>
      <c r="K363" s="339">
        <v>2.1177496729175802</v>
      </c>
      <c r="L363" s="258">
        <v>9222</v>
      </c>
      <c r="M363" s="258">
        <v>9620</v>
      </c>
      <c r="N363" s="338">
        <v>-4.0999999999999996</v>
      </c>
      <c r="O363" s="339">
        <v>4.0218054949847399</v>
      </c>
    </row>
    <row r="364" spans="1:15" s="187" customFormat="1" ht="14.45" customHeight="1" x14ac:dyDescent="0.2">
      <c r="A364" s="539"/>
      <c r="B364" s="337" t="s">
        <v>359</v>
      </c>
      <c r="C364" s="258">
        <v>658</v>
      </c>
      <c r="D364" s="258">
        <v>541</v>
      </c>
      <c r="E364" s="338">
        <v>82.2</v>
      </c>
      <c r="F364" s="338">
        <v>82.2</v>
      </c>
      <c r="G364" s="338">
        <v>0</v>
      </c>
      <c r="H364" s="258">
        <v>6005</v>
      </c>
      <c r="I364" s="258">
        <v>5153</v>
      </c>
      <c r="J364" s="338">
        <v>16.5</v>
      </c>
      <c r="K364" s="339">
        <v>11.099815157116501</v>
      </c>
      <c r="L364" s="258">
        <v>6639</v>
      </c>
      <c r="M364" s="258">
        <v>5846</v>
      </c>
      <c r="N364" s="338">
        <v>13.6</v>
      </c>
      <c r="O364" s="339">
        <v>12.271719038817</v>
      </c>
    </row>
    <row r="365" spans="1:15" s="187" customFormat="1" ht="14.45" customHeight="1" x14ac:dyDescent="0.2">
      <c r="A365" s="539" t="s">
        <v>255</v>
      </c>
      <c r="B365" s="337" t="s">
        <v>2076</v>
      </c>
      <c r="C365" s="258">
        <v>612</v>
      </c>
      <c r="D365" s="258">
        <v>496</v>
      </c>
      <c r="E365" s="338">
        <v>81</v>
      </c>
      <c r="F365" s="338">
        <v>81.2</v>
      </c>
      <c r="G365" s="338">
        <v>-0.2</v>
      </c>
      <c r="H365" s="258">
        <v>277</v>
      </c>
      <c r="I365" s="258">
        <v>174</v>
      </c>
      <c r="J365" s="338">
        <v>59.2</v>
      </c>
      <c r="K365" s="339">
        <v>0.55846774193548399</v>
      </c>
      <c r="L365" s="258">
        <v>1264</v>
      </c>
      <c r="M365" s="258">
        <v>1407</v>
      </c>
      <c r="N365" s="338">
        <v>-10.199999999999999</v>
      </c>
      <c r="O365" s="339">
        <v>2.54838709677419</v>
      </c>
    </row>
    <row r="366" spans="1:15" s="187" customFormat="1" ht="14.45" customHeight="1" x14ac:dyDescent="0.2">
      <c r="A366" s="539"/>
      <c r="B366" s="337" t="s">
        <v>2196</v>
      </c>
      <c r="C366" s="258">
        <v>689</v>
      </c>
      <c r="D366" s="258">
        <v>538</v>
      </c>
      <c r="E366" s="338">
        <v>78.099999999999994</v>
      </c>
      <c r="F366" s="338">
        <v>77.5</v>
      </c>
      <c r="G366" s="338">
        <v>0.7</v>
      </c>
      <c r="H366" s="258">
        <v>97</v>
      </c>
      <c r="I366" s="258">
        <v>77</v>
      </c>
      <c r="J366" s="338">
        <v>26</v>
      </c>
      <c r="K366" s="339">
        <v>0.180297397769517</v>
      </c>
      <c r="L366" s="258">
        <v>820</v>
      </c>
      <c r="M366" s="258">
        <v>1207</v>
      </c>
      <c r="N366" s="338">
        <v>-32.1</v>
      </c>
      <c r="O366" s="339">
        <v>1.52416356877323</v>
      </c>
    </row>
    <row r="367" spans="1:15" s="187" customFormat="1" ht="14.45" customHeight="1" x14ac:dyDescent="0.2">
      <c r="A367" s="539"/>
      <c r="B367" s="337" t="s">
        <v>5477</v>
      </c>
      <c r="C367" s="258">
        <v>345</v>
      </c>
      <c r="D367" s="258">
        <v>283</v>
      </c>
      <c r="E367" s="338">
        <v>82</v>
      </c>
      <c r="F367" s="338">
        <v>80.900000000000006</v>
      </c>
      <c r="G367" s="338">
        <v>1.4</v>
      </c>
      <c r="H367" s="258">
        <v>333</v>
      </c>
      <c r="I367" s="258">
        <v>215</v>
      </c>
      <c r="J367" s="338">
        <v>54.9</v>
      </c>
      <c r="K367" s="339">
        <v>1.1766784452296799</v>
      </c>
      <c r="L367" s="258">
        <v>646</v>
      </c>
      <c r="M367" s="258">
        <v>712</v>
      </c>
      <c r="N367" s="338">
        <v>-9.3000000000000007</v>
      </c>
      <c r="O367" s="339">
        <v>2.2826855123674901</v>
      </c>
    </row>
    <row r="368" spans="1:15" s="187" customFormat="1" ht="14.45" customHeight="1" x14ac:dyDescent="0.2">
      <c r="A368" s="539"/>
      <c r="B368" s="337" t="s">
        <v>2243</v>
      </c>
      <c r="C368" s="258">
        <v>342</v>
      </c>
      <c r="D368" s="258">
        <v>282</v>
      </c>
      <c r="E368" s="338">
        <v>82.5</v>
      </c>
      <c r="F368" s="338">
        <v>82.2</v>
      </c>
      <c r="G368" s="338">
        <v>0.4</v>
      </c>
      <c r="H368" s="258">
        <v>78</v>
      </c>
      <c r="I368" s="258">
        <v>38</v>
      </c>
      <c r="J368" s="338">
        <v>105.3</v>
      </c>
      <c r="K368" s="339">
        <v>0.27659574468085102</v>
      </c>
      <c r="L368" s="258">
        <v>565</v>
      </c>
      <c r="M368" s="258">
        <v>639</v>
      </c>
      <c r="N368" s="338">
        <v>-11.6</v>
      </c>
      <c r="O368" s="339">
        <v>2.0035460992907801</v>
      </c>
    </row>
    <row r="369" spans="1:15" s="187" customFormat="1" ht="14.45" customHeight="1" x14ac:dyDescent="0.2">
      <c r="A369" s="539"/>
      <c r="B369" s="337" t="s">
        <v>7993</v>
      </c>
      <c r="C369" s="258">
        <v>303</v>
      </c>
      <c r="D369" s="258">
        <v>272</v>
      </c>
      <c r="E369" s="338">
        <v>89.8</v>
      </c>
      <c r="F369" s="338">
        <v>89.8</v>
      </c>
      <c r="G369" s="338">
        <v>0</v>
      </c>
      <c r="H369" s="258">
        <v>13</v>
      </c>
      <c r="I369" s="258">
        <v>10</v>
      </c>
      <c r="J369" s="338">
        <v>30</v>
      </c>
      <c r="K369" s="339">
        <v>4.7794117647058799E-2</v>
      </c>
      <c r="L369" s="258">
        <v>393</v>
      </c>
      <c r="M369" s="258">
        <v>569</v>
      </c>
      <c r="N369" s="338">
        <v>-30.9</v>
      </c>
      <c r="O369" s="339">
        <v>1.4448529411764699</v>
      </c>
    </row>
    <row r="370" spans="1:15" s="187" customFormat="1" ht="14.45" customHeight="1" x14ac:dyDescent="0.2">
      <c r="A370" s="539"/>
      <c r="B370" s="337" t="s">
        <v>1207</v>
      </c>
      <c r="C370" s="258">
        <v>938</v>
      </c>
      <c r="D370" s="258">
        <v>732</v>
      </c>
      <c r="E370" s="338">
        <v>78</v>
      </c>
      <c r="F370" s="338">
        <v>77.7</v>
      </c>
      <c r="G370" s="338">
        <v>0.4</v>
      </c>
      <c r="H370" s="258">
        <v>29</v>
      </c>
      <c r="I370" s="258">
        <v>36</v>
      </c>
      <c r="J370" s="338">
        <v>-19.399999999999999</v>
      </c>
      <c r="K370" s="339">
        <v>3.9617486338797803E-2</v>
      </c>
      <c r="L370" s="258">
        <v>1300</v>
      </c>
      <c r="M370" s="258">
        <v>1828</v>
      </c>
      <c r="N370" s="338">
        <v>-28.9</v>
      </c>
      <c r="O370" s="339">
        <v>1.7759562841530101</v>
      </c>
    </row>
    <row r="371" spans="1:15" s="187" customFormat="1" ht="14.45" customHeight="1" x14ac:dyDescent="0.2">
      <c r="A371" s="539"/>
      <c r="B371" s="337" t="s">
        <v>15465</v>
      </c>
      <c r="C371" s="258">
        <v>191</v>
      </c>
      <c r="D371" s="258">
        <v>167</v>
      </c>
      <c r="E371" s="338">
        <v>87.4</v>
      </c>
      <c r="F371" s="338">
        <v>88.5</v>
      </c>
      <c r="G371" s="338">
        <v>-1.2</v>
      </c>
      <c r="H371" s="258">
        <v>59</v>
      </c>
      <c r="I371" s="258">
        <v>45</v>
      </c>
      <c r="J371" s="338">
        <v>31.1</v>
      </c>
      <c r="K371" s="339">
        <v>0.35329341317365298</v>
      </c>
      <c r="L371" s="258">
        <v>328</v>
      </c>
      <c r="M371" s="258">
        <v>442</v>
      </c>
      <c r="N371" s="338">
        <v>-25.8</v>
      </c>
      <c r="O371" s="339">
        <v>1.96407185628743</v>
      </c>
    </row>
    <row r="372" spans="1:15" s="187" customFormat="1" ht="14.45" customHeight="1" x14ac:dyDescent="0.2">
      <c r="A372" s="539"/>
      <c r="B372" s="337" t="s">
        <v>6959</v>
      </c>
      <c r="C372" s="258">
        <v>478</v>
      </c>
      <c r="D372" s="258">
        <v>367</v>
      </c>
      <c r="E372" s="338">
        <v>76.8</v>
      </c>
      <c r="F372" s="338">
        <v>76.599999999999994</v>
      </c>
      <c r="G372" s="338">
        <v>0.3</v>
      </c>
      <c r="H372" s="258">
        <v>421</v>
      </c>
      <c r="I372" s="258">
        <v>305</v>
      </c>
      <c r="J372" s="338">
        <v>38</v>
      </c>
      <c r="K372" s="339">
        <v>1.14713896457766</v>
      </c>
      <c r="L372" s="258">
        <v>1171</v>
      </c>
      <c r="M372" s="258">
        <v>1299</v>
      </c>
      <c r="N372" s="338">
        <v>-9.9</v>
      </c>
      <c r="O372" s="339">
        <v>3.19073569482289</v>
      </c>
    </row>
    <row r="373" spans="1:15" s="187" customFormat="1" ht="14.45" customHeight="1" x14ac:dyDescent="0.2">
      <c r="A373" s="539" t="s">
        <v>258</v>
      </c>
      <c r="B373" s="337" t="s">
        <v>2132</v>
      </c>
      <c r="C373" s="258">
        <v>1100</v>
      </c>
      <c r="D373" s="258">
        <v>650</v>
      </c>
      <c r="E373" s="338">
        <v>59.1</v>
      </c>
      <c r="F373" s="338">
        <v>58.7</v>
      </c>
      <c r="G373" s="338">
        <v>0.6</v>
      </c>
      <c r="H373" s="258">
        <v>105</v>
      </c>
      <c r="I373" s="258">
        <v>105</v>
      </c>
      <c r="J373" s="338">
        <v>0</v>
      </c>
      <c r="K373" s="339">
        <v>0.16153846153846199</v>
      </c>
      <c r="L373" s="258">
        <v>1224</v>
      </c>
      <c r="M373" s="258">
        <v>1723</v>
      </c>
      <c r="N373" s="338">
        <v>-29</v>
      </c>
      <c r="O373" s="339">
        <v>1.88307692307692</v>
      </c>
    </row>
    <row r="374" spans="1:15" s="187" customFormat="1" ht="14.45" customHeight="1" x14ac:dyDescent="0.2">
      <c r="A374" s="539"/>
      <c r="B374" s="337" t="s">
        <v>7994</v>
      </c>
      <c r="C374" s="258">
        <v>2204</v>
      </c>
      <c r="D374" s="258">
        <v>1604</v>
      </c>
      <c r="E374" s="338">
        <v>72.8</v>
      </c>
      <c r="F374" s="338">
        <v>73</v>
      </c>
      <c r="G374" s="338">
        <v>-0.3</v>
      </c>
      <c r="H374" s="258">
        <v>994</v>
      </c>
      <c r="I374" s="258">
        <v>1004</v>
      </c>
      <c r="J374" s="338">
        <v>-1</v>
      </c>
      <c r="K374" s="339">
        <v>0.61970074812967602</v>
      </c>
      <c r="L374" s="258">
        <v>3197</v>
      </c>
      <c r="M374" s="258">
        <v>4315</v>
      </c>
      <c r="N374" s="338">
        <v>-25.9</v>
      </c>
      <c r="O374" s="339">
        <v>1.9931421446383999</v>
      </c>
    </row>
    <row r="375" spans="1:15" s="187" customFormat="1" ht="14.45" customHeight="1" x14ac:dyDescent="0.2">
      <c r="A375" s="539"/>
      <c r="B375" s="337" t="s">
        <v>2140</v>
      </c>
      <c r="C375" s="258">
        <v>1396</v>
      </c>
      <c r="D375" s="258">
        <v>1081</v>
      </c>
      <c r="E375" s="338">
        <v>77.400000000000006</v>
      </c>
      <c r="F375" s="338">
        <v>76.900000000000006</v>
      </c>
      <c r="G375" s="338">
        <v>0.7</v>
      </c>
      <c r="H375" s="258">
        <v>770</v>
      </c>
      <c r="I375" s="258">
        <v>715</v>
      </c>
      <c r="J375" s="338">
        <v>7.7</v>
      </c>
      <c r="K375" s="339">
        <v>0.71230342275670699</v>
      </c>
      <c r="L375" s="258">
        <v>2723</v>
      </c>
      <c r="M375" s="258">
        <v>3300</v>
      </c>
      <c r="N375" s="338">
        <v>-17.5</v>
      </c>
      <c r="O375" s="339">
        <v>2.5189639222941702</v>
      </c>
    </row>
    <row r="376" spans="1:15" s="187" customFormat="1" ht="14.45" customHeight="1" x14ac:dyDescent="0.2">
      <c r="A376" s="539"/>
      <c r="B376" s="337" t="s">
        <v>2465</v>
      </c>
      <c r="C376" s="258">
        <v>1705</v>
      </c>
      <c r="D376" s="258">
        <v>1306</v>
      </c>
      <c r="E376" s="338">
        <v>76.599999999999994</v>
      </c>
      <c r="F376" s="338">
        <v>76.7</v>
      </c>
      <c r="G376" s="338">
        <v>-0.1</v>
      </c>
      <c r="H376" s="258">
        <v>479</v>
      </c>
      <c r="I376" s="258">
        <v>426</v>
      </c>
      <c r="J376" s="338">
        <v>12.4</v>
      </c>
      <c r="K376" s="339">
        <v>0.36676875957121002</v>
      </c>
      <c r="L376" s="258">
        <v>2517</v>
      </c>
      <c r="M376" s="258">
        <v>3345</v>
      </c>
      <c r="N376" s="338">
        <v>-24.8</v>
      </c>
      <c r="O376" s="339">
        <v>1.92725880551302</v>
      </c>
    </row>
    <row r="377" spans="1:15" s="187" customFormat="1" ht="14.45" customHeight="1" x14ac:dyDescent="0.2">
      <c r="A377" s="539" t="s">
        <v>372</v>
      </c>
      <c r="B377" s="337" t="s">
        <v>2062</v>
      </c>
      <c r="C377" s="258">
        <v>371</v>
      </c>
      <c r="D377" s="258">
        <v>314</v>
      </c>
      <c r="E377" s="338">
        <v>84.6</v>
      </c>
      <c r="F377" s="338">
        <v>84.9</v>
      </c>
      <c r="G377" s="338">
        <v>-0.3</v>
      </c>
      <c r="H377" s="258">
        <v>27</v>
      </c>
      <c r="I377" s="258">
        <v>40</v>
      </c>
      <c r="J377" s="338">
        <v>-32.5</v>
      </c>
      <c r="K377" s="339">
        <v>8.5987261146496796E-2</v>
      </c>
      <c r="L377" s="258">
        <v>751</v>
      </c>
      <c r="M377" s="258">
        <v>884</v>
      </c>
      <c r="N377" s="338">
        <v>-15</v>
      </c>
      <c r="O377" s="339">
        <v>2.3917197452229302</v>
      </c>
    </row>
    <row r="378" spans="1:15" s="187" customFormat="1" ht="14.45" customHeight="1" x14ac:dyDescent="0.2">
      <c r="A378" s="539"/>
      <c r="B378" s="337" t="s">
        <v>2325</v>
      </c>
      <c r="C378" s="258">
        <v>395</v>
      </c>
      <c r="D378" s="258">
        <v>337</v>
      </c>
      <c r="E378" s="338">
        <v>85.3</v>
      </c>
      <c r="F378" s="338">
        <v>84.3</v>
      </c>
      <c r="G378" s="338">
        <v>1.2</v>
      </c>
      <c r="H378" s="258">
        <v>159</v>
      </c>
      <c r="I378" s="258">
        <v>89</v>
      </c>
      <c r="J378" s="338">
        <v>78.7</v>
      </c>
      <c r="K378" s="339">
        <v>0.47181008902077198</v>
      </c>
      <c r="L378" s="258">
        <v>675</v>
      </c>
      <c r="M378" s="258">
        <v>810</v>
      </c>
      <c r="N378" s="338">
        <v>-16.7</v>
      </c>
      <c r="O378" s="339">
        <v>2.0029673590504502</v>
      </c>
    </row>
    <row r="379" spans="1:15" s="187" customFormat="1" ht="14.45" customHeight="1" x14ac:dyDescent="0.2">
      <c r="A379" s="539"/>
      <c r="B379" s="337" t="s">
        <v>3408</v>
      </c>
      <c r="C379" s="258">
        <v>324</v>
      </c>
      <c r="D379" s="258">
        <v>293</v>
      </c>
      <c r="E379" s="338">
        <v>90.4</v>
      </c>
      <c r="F379" s="338">
        <v>89.2</v>
      </c>
      <c r="G379" s="338">
        <v>1.4</v>
      </c>
      <c r="H379" s="258">
        <v>60</v>
      </c>
      <c r="I379" s="258">
        <v>98</v>
      </c>
      <c r="J379" s="338">
        <v>-38.799999999999997</v>
      </c>
      <c r="K379" s="339">
        <v>0.204778156996587</v>
      </c>
      <c r="L379" s="258">
        <v>553</v>
      </c>
      <c r="M379" s="258">
        <v>689</v>
      </c>
      <c r="N379" s="338">
        <v>-19.7</v>
      </c>
      <c r="O379" s="339">
        <v>1.8873720136518799</v>
      </c>
    </row>
    <row r="380" spans="1:15" s="187" customFormat="1" ht="14.45" customHeight="1" x14ac:dyDescent="0.2">
      <c r="A380" s="539"/>
      <c r="B380" s="337" t="s">
        <v>3413</v>
      </c>
      <c r="C380" s="258">
        <v>643</v>
      </c>
      <c r="D380" s="258">
        <v>541</v>
      </c>
      <c r="E380" s="338">
        <v>84.1</v>
      </c>
      <c r="F380" s="338">
        <v>83.7</v>
      </c>
      <c r="G380" s="338">
        <v>0.6</v>
      </c>
      <c r="H380" s="258">
        <v>146</v>
      </c>
      <c r="I380" s="258">
        <v>156</v>
      </c>
      <c r="J380" s="338">
        <v>-6.4</v>
      </c>
      <c r="K380" s="339">
        <v>0.26987060998151602</v>
      </c>
      <c r="L380" s="258">
        <v>1086</v>
      </c>
      <c r="M380" s="258">
        <v>1443</v>
      </c>
      <c r="N380" s="338">
        <v>-24.7</v>
      </c>
      <c r="O380" s="339">
        <v>2.0073937153419599</v>
      </c>
    </row>
    <row r="381" spans="1:15" s="187" customFormat="1" ht="14.45" customHeight="1" x14ac:dyDescent="0.2">
      <c r="A381" s="539"/>
      <c r="B381" s="337" t="s">
        <v>2367</v>
      </c>
      <c r="C381" s="258">
        <v>660</v>
      </c>
      <c r="D381" s="258">
        <v>512</v>
      </c>
      <c r="E381" s="338">
        <v>77.599999999999994</v>
      </c>
      <c r="F381" s="338">
        <v>77.900000000000006</v>
      </c>
      <c r="G381" s="338">
        <v>-0.4</v>
      </c>
      <c r="H381" s="258">
        <v>86</v>
      </c>
      <c r="I381" s="258">
        <v>78</v>
      </c>
      <c r="J381" s="338">
        <v>10.3</v>
      </c>
      <c r="K381" s="339">
        <v>0.16796875</v>
      </c>
      <c r="L381" s="258">
        <v>1317</v>
      </c>
      <c r="M381" s="258">
        <v>1582</v>
      </c>
      <c r="N381" s="338">
        <v>-16.8</v>
      </c>
      <c r="O381" s="339">
        <v>2.572265625</v>
      </c>
    </row>
    <row r="382" spans="1:15" s="187" customFormat="1" ht="14.45" customHeight="1" x14ac:dyDescent="0.2">
      <c r="A382" s="539"/>
      <c r="B382" s="337" t="s">
        <v>2365</v>
      </c>
      <c r="C382" s="258">
        <v>376</v>
      </c>
      <c r="D382" s="258">
        <v>329</v>
      </c>
      <c r="E382" s="338">
        <v>87.5</v>
      </c>
      <c r="F382" s="338">
        <v>87.2</v>
      </c>
      <c r="G382" s="338">
        <v>0.3</v>
      </c>
      <c r="H382" s="258">
        <v>29</v>
      </c>
      <c r="I382" s="258">
        <v>26</v>
      </c>
      <c r="J382" s="338">
        <v>11.5</v>
      </c>
      <c r="K382" s="339">
        <v>8.8145896656534994E-2</v>
      </c>
      <c r="L382" s="258">
        <v>741</v>
      </c>
      <c r="M382" s="258">
        <v>905</v>
      </c>
      <c r="N382" s="338">
        <v>-18.100000000000001</v>
      </c>
      <c r="O382" s="339">
        <v>2.2522796352583598</v>
      </c>
    </row>
    <row r="383" spans="1:15" s="187" customFormat="1" ht="14.45" customHeight="1" x14ac:dyDescent="0.2">
      <c r="A383" s="539" t="s">
        <v>263</v>
      </c>
      <c r="B383" s="337" t="s">
        <v>15466</v>
      </c>
      <c r="C383" s="258">
        <v>577</v>
      </c>
      <c r="D383" s="258">
        <v>373</v>
      </c>
      <c r="E383" s="338">
        <v>64.599999999999994</v>
      </c>
      <c r="F383" s="338">
        <v>64.3</v>
      </c>
      <c r="G383" s="338">
        <v>0.5</v>
      </c>
      <c r="H383" s="258">
        <v>1</v>
      </c>
      <c r="I383" s="258">
        <v>0</v>
      </c>
      <c r="J383" s="338">
        <v>0</v>
      </c>
      <c r="K383" s="339">
        <v>2.6809651474530801E-3</v>
      </c>
      <c r="L383" s="258">
        <v>411</v>
      </c>
      <c r="M383" s="258">
        <v>617</v>
      </c>
      <c r="N383" s="338">
        <v>-33.4</v>
      </c>
      <c r="O383" s="339">
        <v>1.1018766756032199</v>
      </c>
    </row>
    <row r="384" spans="1:15" s="187" customFormat="1" ht="14.45" customHeight="1" x14ac:dyDescent="0.2">
      <c r="A384" s="539"/>
      <c r="B384" s="337" t="s">
        <v>2479</v>
      </c>
      <c r="C384" s="258">
        <v>800</v>
      </c>
      <c r="D384" s="258">
        <v>473</v>
      </c>
      <c r="E384" s="338">
        <v>59.1</v>
      </c>
      <c r="F384" s="338">
        <v>58.9</v>
      </c>
      <c r="G384" s="338">
        <v>0.4</v>
      </c>
      <c r="H384" s="258">
        <v>6</v>
      </c>
      <c r="I384" s="258">
        <v>3</v>
      </c>
      <c r="J384" s="338">
        <v>100</v>
      </c>
      <c r="K384" s="339">
        <v>1.26849894291755E-2</v>
      </c>
      <c r="L384" s="258">
        <v>397</v>
      </c>
      <c r="M384" s="258">
        <v>594</v>
      </c>
      <c r="N384" s="338">
        <v>-33.200000000000003</v>
      </c>
      <c r="O384" s="339">
        <v>0.83932346723044404</v>
      </c>
    </row>
    <row r="385" spans="1:15" s="187" customFormat="1" ht="14.45" customHeight="1" x14ac:dyDescent="0.2">
      <c r="A385" s="539" t="s">
        <v>371</v>
      </c>
      <c r="B385" s="337" t="s">
        <v>1391</v>
      </c>
      <c r="C385" s="258">
        <v>494</v>
      </c>
      <c r="D385" s="258">
        <v>443</v>
      </c>
      <c r="E385" s="338">
        <v>89.7</v>
      </c>
      <c r="F385" s="338">
        <v>89.3</v>
      </c>
      <c r="G385" s="338">
        <v>0.5</v>
      </c>
      <c r="H385" s="258">
        <v>53</v>
      </c>
      <c r="I385" s="258">
        <v>71</v>
      </c>
      <c r="J385" s="338">
        <v>-25.4</v>
      </c>
      <c r="K385" s="339">
        <v>0.11963882618510201</v>
      </c>
      <c r="L385" s="258">
        <v>453</v>
      </c>
      <c r="M385" s="258">
        <v>661</v>
      </c>
      <c r="N385" s="338">
        <v>-31.5</v>
      </c>
      <c r="O385" s="339">
        <v>1.02257336343115</v>
      </c>
    </row>
    <row r="386" spans="1:15" s="187" customFormat="1" ht="14.45" customHeight="1" x14ac:dyDescent="0.2">
      <c r="A386" s="539"/>
      <c r="B386" s="337" t="s">
        <v>1179</v>
      </c>
      <c r="C386" s="258">
        <v>409</v>
      </c>
      <c r="D386" s="258">
        <v>286</v>
      </c>
      <c r="E386" s="338">
        <v>69.900000000000006</v>
      </c>
      <c r="F386" s="338">
        <v>69.7</v>
      </c>
      <c r="G386" s="338">
        <v>0.4</v>
      </c>
      <c r="H386" s="258">
        <v>11</v>
      </c>
      <c r="I386" s="258">
        <v>12</v>
      </c>
      <c r="J386" s="338">
        <v>-8.3000000000000007</v>
      </c>
      <c r="K386" s="339">
        <v>3.8461538461538498E-2</v>
      </c>
      <c r="L386" s="258">
        <v>372</v>
      </c>
      <c r="M386" s="258">
        <v>520</v>
      </c>
      <c r="N386" s="338">
        <v>-28.5</v>
      </c>
      <c r="O386" s="339">
        <v>1.3006993006993</v>
      </c>
    </row>
    <row r="387" spans="1:15" s="187" customFormat="1" ht="14.45" customHeight="1" x14ac:dyDescent="0.2">
      <c r="A387" s="539"/>
      <c r="B387" s="337" t="s">
        <v>4225</v>
      </c>
      <c r="C387" s="258">
        <v>1998</v>
      </c>
      <c r="D387" s="258">
        <v>1353</v>
      </c>
      <c r="E387" s="338">
        <v>67.7</v>
      </c>
      <c r="F387" s="338">
        <v>67.8</v>
      </c>
      <c r="G387" s="338">
        <v>-0.1</v>
      </c>
      <c r="H387" s="258">
        <v>350</v>
      </c>
      <c r="I387" s="258">
        <v>386</v>
      </c>
      <c r="J387" s="338">
        <v>-9.3000000000000007</v>
      </c>
      <c r="K387" s="339">
        <v>0.25868440502586798</v>
      </c>
      <c r="L387" s="258">
        <v>2398</v>
      </c>
      <c r="M387" s="258">
        <v>3165</v>
      </c>
      <c r="N387" s="338">
        <v>-24.2</v>
      </c>
      <c r="O387" s="339">
        <v>1.7723577235772401</v>
      </c>
    </row>
    <row r="388" spans="1:15" s="187" customFormat="1" ht="14.45" customHeight="1" x14ac:dyDescent="0.2">
      <c r="A388" s="539"/>
      <c r="B388" s="337" t="s">
        <v>2102</v>
      </c>
      <c r="C388" s="258">
        <v>253</v>
      </c>
      <c r="D388" s="258">
        <v>232</v>
      </c>
      <c r="E388" s="338">
        <v>91.7</v>
      </c>
      <c r="F388" s="338">
        <v>91.7</v>
      </c>
      <c r="G388" s="338">
        <v>0</v>
      </c>
      <c r="H388" s="258">
        <v>589</v>
      </c>
      <c r="I388" s="258">
        <v>125</v>
      </c>
      <c r="J388" s="338">
        <v>371.2</v>
      </c>
      <c r="K388" s="339">
        <v>2.5387931034482798</v>
      </c>
      <c r="L388" s="258">
        <v>706</v>
      </c>
      <c r="M388" s="258">
        <v>731</v>
      </c>
      <c r="N388" s="338">
        <v>-3.4</v>
      </c>
      <c r="O388" s="339">
        <v>3.0431034482758599</v>
      </c>
    </row>
    <row r="389" spans="1:15" s="187" customFormat="1" ht="14.45" customHeight="1" x14ac:dyDescent="0.2">
      <c r="A389" s="539"/>
      <c r="B389" s="337" t="s">
        <v>5110</v>
      </c>
      <c r="C389" s="258">
        <v>1052</v>
      </c>
      <c r="D389" s="258">
        <v>652</v>
      </c>
      <c r="E389" s="338">
        <v>62</v>
      </c>
      <c r="F389" s="338">
        <v>61.8</v>
      </c>
      <c r="G389" s="338">
        <v>0.3</v>
      </c>
      <c r="H389" s="258">
        <v>206</v>
      </c>
      <c r="I389" s="258">
        <v>242</v>
      </c>
      <c r="J389" s="338">
        <v>-14.9</v>
      </c>
      <c r="K389" s="339">
        <v>0.315950920245399</v>
      </c>
      <c r="L389" s="258">
        <v>1219</v>
      </c>
      <c r="M389" s="258">
        <v>1536</v>
      </c>
      <c r="N389" s="338">
        <v>-20.6</v>
      </c>
      <c r="O389" s="339">
        <v>1.8696319018404901</v>
      </c>
    </row>
    <row r="390" spans="1:15" s="187" customFormat="1" ht="14.45" customHeight="1" x14ac:dyDescent="0.2">
      <c r="A390" s="539"/>
      <c r="B390" s="337" t="s">
        <v>1166</v>
      </c>
      <c r="C390" s="258">
        <v>725</v>
      </c>
      <c r="D390" s="258">
        <v>576</v>
      </c>
      <c r="E390" s="338">
        <v>79.400000000000006</v>
      </c>
      <c r="F390" s="338">
        <v>79</v>
      </c>
      <c r="G390" s="338">
        <v>0.5</v>
      </c>
      <c r="H390" s="258">
        <v>1039</v>
      </c>
      <c r="I390" s="258">
        <v>871</v>
      </c>
      <c r="J390" s="338">
        <v>19.3</v>
      </c>
      <c r="K390" s="339">
        <v>1.80381944444444</v>
      </c>
      <c r="L390" s="258">
        <v>1796</v>
      </c>
      <c r="M390" s="258">
        <v>1982</v>
      </c>
      <c r="N390" s="338">
        <v>-9.4</v>
      </c>
      <c r="O390" s="339">
        <v>3.1180555555555598</v>
      </c>
    </row>
    <row r="391" spans="1:15" s="187" customFormat="1" ht="14.45" customHeight="1" x14ac:dyDescent="0.2">
      <c r="A391" s="539"/>
      <c r="B391" s="337" t="s">
        <v>4053</v>
      </c>
      <c r="C391" s="258">
        <v>1019</v>
      </c>
      <c r="D391" s="258">
        <v>776</v>
      </c>
      <c r="E391" s="338">
        <v>76.2</v>
      </c>
      <c r="F391" s="338">
        <v>76.2</v>
      </c>
      <c r="G391" s="338">
        <v>0</v>
      </c>
      <c r="H391" s="258">
        <v>41</v>
      </c>
      <c r="I391" s="258">
        <v>25</v>
      </c>
      <c r="J391" s="338">
        <v>64</v>
      </c>
      <c r="K391" s="339">
        <v>5.2835051546391801E-2</v>
      </c>
      <c r="L391" s="258">
        <v>1184</v>
      </c>
      <c r="M391" s="258">
        <v>1849</v>
      </c>
      <c r="N391" s="338">
        <v>-36</v>
      </c>
      <c r="O391" s="339">
        <v>1.5257731958762899</v>
      </c>
    </row>
    <row r="392" spans="1:15" s="187" customFormat="1" ht="14.45" customHeight="1" x14ac:dyDescent="0.2">
      <c r="A392" s="539"/>
      <c r="B392" s="337" t="s">
        <v>4080</v>
      </c>
      <c r="C392" s="258">
        <v>279</v>
      </c>
      <c r="D392" s="258">
        <v>233</v>
      </c>
      <c r="E392" s="338">
        <v>83.5</v>
      </c>
      <c r="F392" s="338">
        <v>83.5</v>
      </c>
      <c r="G392" s="338">
        <v>0</v>
      </c>
      <c r="H392" s="258">
        <v>212</v>
      </c>
      <c r="I392" s="258">
        <v>178</v>
      </c>
      <c r="J392" s="338">
        <v>19.100000000000001</v>
      </c>
      <c r="K392" s="339">
        <v>0.90987124463519298</v>
      </c>
      <c r="L392" s="258">
        <v>419</v>
      </c>
      <c r="M392" s="258">
        <v>506</v>
      </c>
      <c r="N392" s="338">
        <v>-17.2</v>
      </c>
      <c r="O392" s="339">
        <v>1.7982832618025799</v>
      </c>
    </row>
    <row r="393" spans="1:15" s="187" customFormat="1" ht="14.45" customHeight="1" x14ac:dyDescent="0.2">
      <c r="A393" s="539"/>
      <c r="B393" s="337" t="s">
        <v>4084</v>
      </c>
      <c r="C393" s="258">
        <v>1971</v>
      </c>
      <c r="D393" s="258">
        <v>1396</v>
      </c>
      <c r="E393" s="338">
        <v>70.8</v>
      </c>
      <c r="F393" s="338">
        <v>70.8</v>
      </c>
      <c r="G393" s="338">
        <v>0</v>
      </c>
      <c r="H393" s="258">
        <v>126</v>
      </c>
      <c r="I393" s="258">
        <v>139</v>
      </c>
      <c r="J393" s="338">
        <v>-9.4</v>
      </c>
      <c r="K393" s="339">
        <v>9.02578796561605E-2</v>
      </c>
      <c r="L393" s="258">
        <v>2149</v>
      </c>
      <c r="M393" s="258">
        <v>3190</v>
      </c>
      <c r="N393" s="338">
        <v>-32.6</v>
      </c>
      <c r="O393" s="339">
        <v>1.5393982808022899</v>
      </c>
    </row>
    <row r="394" spans="1:15" s="187" customFormat="1" ht="14.45" customHeight="1" x14ac:dyDescent="0.2">
      <c r="A394" s="539"/>
      <c r="B394" s="337" t="s">
        <v>4228</v>
      </c>
      <c r="C394" s="258">
        <v>520</v>
      </c>
      <c r="D394" s="258">
        <v>410</v>
      </c>
      <c r="E394" s="338">
        <v>78.8</v>
      </c>
      <c r="F394" s="338">
        <v>78.8</v>
      </c>
      <c r="G394" s="338">
        <v>0</v>
      </c>
      <c r="H394" s="258">
        <v>45</v>
      </c>
      <c r="I394" s="258">
        <v>97</v>
      </c>
      <c r="J394" s="338">
        <v>-53.6</v>
      </c>
      <c r="K394" s="339">
        <v>0.109756097560976</v>
      </c>
      <c r="L394" s="258">
        <v>558</v>
      </c>
      <c r="M394" s="258">
        <v>712</v>
      </c>
      <c r="N394" s="338">
        <v>-21.6</v>
      </c>
      <c r="O394" s="339">
        <v>1.3609756097561001</v>
      </c>
    </row>
    <row r="395" spans="1:15" s="187" customFormat="1" ht="14.45" customHeight="1" x14ac:dyDescent="0.2">
      <c r="A395" s="347" t="s">
        <v>262</v>
      </c>
      <c r="B395" s="337" t="s">
        <v>262</v>
      </c>
      <c r="C395" s="258">
        <v>1255</v>
      </c>
      <c r="D395" s="258">
        <v>582</v>
      </c>
      <c r="E395" s="338">
        <v>46.4</v>
      </c>
      <c r="F395" s="338">
        <v>46.6</v>
      </c>
      <c r="G395" s="338">
        <v>-0.5</v>
      </c>
      <c r="H395" s="258">
        <v>82</v>
      </c>
      <c r="I395" s="258">
        <v>55</v>
      </c>
      <c r="J395" s="338">
        <v>49.1</v>
      </c>
      <c r="K395" s="339">
        <v>0.14089347079037801</v>
      </c>
      <c r="L395" s="258">
        <v>1098</v>
      </c>
      <c r="M395" s="258">
        <v>1495</v>
      </c>
      <c r="N395" s="338">
        <v>-26.6</v>
      </c>
      <c r="O395" s="339">
        <v>1.8865979381443301</v>
      </c>
    </row>
    <row r="396" spans="1:15" s="187" customFormat="1" ht="14.45" customHeight="1" x14ac:dyDescent="0.2">
      <c r="A396" s="347" t="s">
        <v>261</v>
      </c>
      <c r="B396" s="337" t="s">
        <v>261</v>
      </c>
      <c r="C396" s="258">
        <v>329</v>
      </c>
      <c r="D396" s="258">
        <v>184</v>
      </c>
      <c r="E396" s="338">
        <v>55.9</v>
      </c>
      <c r="F396" s="338">
        <v>55.9</v>
      </c>
      <c r="G396" s="338">
        <v>0</v>
      </c>
      <c r="H396" s="258">
        <v>0</v>
      </c>
      <c r="I396" s="258">
        <v>5</v>
      </c>
      <c r="J396" s="338">
        <v>-100</v>
      </c>
      <c r="K396" s="339">
        <v>0</v>
      </c>
      <c r="L396" s="258">
        <v>259</v>
      </c>
      <c r="M396" s="258">
        <v>392</v>
      </c>
      <c r="N396" s="338">
        <v>-33.9</v>
      </c>
      <c r="O396" s="339">
        <v>1.4076086956521701</v>
      </c>
    </row>
    <row r="397" spans="1:15" s="187" customFormat="1" ht="14.45" customHeight="1" x14ac:dyDescent="0.2">
      <c r="A397" s="539" t="s">
        <v>254</v>
      </c>
      <c r="B397" s="337" t="s">
        <v>1151</v>
      </c>
      <c r="C397" s="258">
        <v>933</v>
      </c>
      <c r="D397" s="258">
        <v>678</v>
      </c>
      <c r="E397" s="338">
        <v>72.7</v>
      </c>
      <c r="F397" s="338">
        <v>72.5</v>
      </c>
      <c r="G397" s="338">
        <v>0.3</v>
      </c>
      <c r="H397" s="258">
        <v>37</v>
      </c>
      <c r="I397" s="258">
        <v>19</v>
      </c>
      <c r="J397" s="338">
        <v>94.7</v>
      </c>
      <c r="K397" s="339">
        <v>5.4572271386430699E-2</v>
      </c>
      <c r="L397" s="258">
        <v>740</v>
      </c>
      <c r="M397" s="258">
        <v>956</v>
      </c>
      <c r="N397" s="338">
        <v>-22.6</v>
      </c>
      <c r="O397" s="339">
        <v>1.0914454277286101</v>
      </c>
    </row>
    <row r="398" spans="1:15" s="187" customFormat="1" ht="14.45" customHeight="1" x14ac:dyDescent="0.2">
      <c r="A398" s="539"/>
      <c r="B398" s="337" t="s">
        <v>4349</v>
      </c>
      <c r="C398" s="258">
        <v>4592</v>
      </c>
      <c r="D398" s="258">
        <v>3571</v>
      </c>
      <c r="E398" s="338">
        <v>77.8</v>
      </c>
      <c r="F398" s="338">
        <v>77.599999999999994</v>
      </c>
      <c r="G398" s="338">
        <v>0.3</v>
      </c>
      <c r="H398" s="258">
        <v>347</v>
      </c>
      <c r="I398" s="258">
        <v>309</v>
      </c>
      <c r="J398" s="338">
        <v>12.3</v>
      </c>
      <c r="K398" s="339">
        <v>9.7171660599271903E-2</v>
      </c>
      <c r="L398" s="258">
        <v>4817</v>
      </c>
      <c r="M398" s="258">
        <v>6989</v>
      </c>
      <c r="N398" s="338">
        <v>-31.1</v>
      </c>
      <c r="O398" s="339">
        <v>1.3489218706244801</v>
      </c>
    </row>
    <row r="399" spans="1:15" s="187" customFormat="1" ht="14.45" customHeight="1" x14ac:dyDescent="0.2">
      <c r="A399" s="539"/>
      <c r="B399" s="337" t="s">
        <v>1169</v>
      </c>
      <c r="C399" s="258">
        <v>826</v>
      </c>
      <c r="D399" s="258">
        <v>586</v>
      </c>
      <c r="E399" s="338">
        <v>70.900000000000006</v>
      </c>
      <c r="F399" s="338">
        <v>70.5</v>
      </c>
      <c r="G399" s="338">
        <v>0.7</v>
      </c>
      <c r="H399" s="258">
        <v>50</v>
      </c>
      <c r="I399" s="258">
        <v>37</v>
      </c>
      <c r="J399" s="338">
        <v>35.1</v>
      </c>
      <c r="K399" s="339">
        <v>8.5324232081911297E-2</v>
      </c>
      <c r="L399" s="258">
        <v>989</v>
      </c>
      <c r="M399" s="258">
        <v>1347</v>
      </c>
      <c r="N399" s="338">
        <v>-26.6</v>
      </c>
      <c r="O399" s="339">
        <v>1.6877133105802</v>
      </c>
    </row>
    <row r="400" spans="1:15" s="187" customFormat="1" ht="14.45" customHeight="1" x14ac:dyDescent="0.2">
      <c r="A400" s="539"/>
      <c r="B400" s="337" t="s">
        <v>4363</v>
      </c>
      <c r="C400" s="258">
        <v>2830</v>
      </c>
      <c r="D400" s="258">
        <v>1914</v>
      </c>
      <c r="E400" s="338">
        <v>67.599999999999994</v>
      </c>
      <c r="F400" s="338">
        <v>67.599999999999994</v>
      </c>
      <c r="G400" s="338">
        <v>0</v>
      </c>
      <c r="H400" s="258">
        <v>80</v>
      </c>
      <c r="I400" s="258">
        <v>77</v>
      </c>
      <c r="J400" s="338">
        <v>3.9</v>
      </c>
      <c r="K400" s="339">
        <v>4.1797283176593501E-2</v>
      </c>
      <c r="L400" s="258">
        <v>2625</v>
      </c>
      <c r="M400" s="258">
        <v>3694</v>
      </c>
      <c r="N400" s="338">
        <v>-28.9</v>
      </c>
      <c r="O400" s="339">
        <v>1.3714733542319799</v>
      </c>
    </row>
    <row r="401" spans="1:15" s="187" customFormat="1" ht="14.45" customHeight="1" x14ac:dyDescent="0.2">
      <c r="A401" s="539"/>
      <c r="B401" s="337" t="s">
        <v>199</v>
      </c>
      <c r="C401" s="258">
        <v>834</v>
      </c>
      <c r="D401" s="258">
        <v>620</v>
      </c>
      <c r="E401" s="338">
        <v>74.3</v>
      </c>
      <c r="F401" s="338">
        <v>74</v>
      </c>
      <c r="G401" s="338">
        <v>0.5</v>
      </c>
      <c r="H401" s="258">
        <v>32</v>
      </c>
      <c r="I401" s="258">
        <v>27</v>
      </c>
      <c r="J401" s="338">
        <v>18.5</v>
      </c>
      <c r="K401" s="339">
        <v>5.16129032258065E-2</v>
      </c>
      <c r="L401" s="258">
        <v>560</v>
      </c>
      <c r="M401" s="258">
        <v>804</v>
      </c>
      <c r="N401" s="338">
        <v>-30.3</v>
      </c>
      <c r="O401" s="339">
        <v>0.90322580645161299</v>
      </c>
    </row>
    <row r="402" spans="1:15" s="187" customFormat="1" ht="14.45" customHeight="1" x14ac:dyDescent="0.2">
      <c r="A402" s="539" t="s">
        <v>14925</v>
      </c>
      <c r="B402" s="337" t="s">
        <v>6307</v>
      </c>
      <c r="C402" s="258">
        <v>1093</v>
      </c>
      <c r="D402" s="258">
        <v>709</v>
      </c>
      <c r="E402" s="338">
        <v>64.900000000000006</v>
      </c>
      <c r="F402" s="338">
        <v>65.099999999999994</v>
      </c>
      <c r="G402" s="338">
        <v>-0.4</v>
      </c>
      <c r="H402" s="258">
        <v>72</v>
      </c>
      <c r="I402" s="258">
        <v>62</v>
      </c>
      <c r="J402" s="338">
        <v>16.100000000000001</v>
      </c>
      <c r="K402" s="339">
        <v>0.101551480959097</v>
      </c>
      <c r="L402" s="258">
        <v>1110</v>
      </c>
      <c r="M402" s="258">
        <v>1505</v>
      </c>
      <c r="N402" s="338">
        <v>-26.2</v>
      </c>
      <c r="O402" s="339">
        <v>1.5655853314527499</v>
      </c>
    </row>
    <row r="403" spans="1:15" s="187" customFormat="1" ht="14.45" customHeight="1" x14ac:dyDescent="0.2">
      <c r="A403" s="539"/>
      <c r="B403" s="337" t="s">
        <v>15467</v>
      </c>
      <c r="C403" s="258">
        <v>942</v>
      </c>
      <c r="D403" s="258">
        <v>610</v>
      </c>
      <c r="E403" s="338">
        <v>64.8</v>
      </c>
      <c r="F403" s="338">
        <v>65.3</v>
      </c>
      <c r="G403" s="338">
        <v>-0.8</v>
      </c>
      <c r="H403" s="258">
        <v>11</v>
      </c>
      <c r="I403" s="258">
        <v>9</v>
      </c>
      <c r="J403" s="338">
        <v>22.2</v>
      </c>
      <c r="K403" s="339">
        <v>1.8032786885245899E-2</v>
      </c>
      <c r="L403" s="258">
        <v>664</v>
      </c>
      <c r="M403" s="258">
        <v>1019</v>
      </c>
      <c r="N403" s="338">
        <v>-34.799999999999997</v>
      </c>
      <c r="O403" s="339">
        <v>1.08852459016393</v>
      </c>
    </row>
    <row r="404" spans="1:15" s="187" customFormat="1" ht="14.45" customHeight="1" x14ac:dyDescent="0.2">
      <c r="A404" s="539"/>
      <c r="B404" s="337" t="s">
        <v>5282</v>
      </c>
      <c r="C404" s="258">
        <v>1847</v>
      </c>
      <c r="D404" s="258">
        <v>941</v>
      </c>
      <c r="E404" s="338">
        <v>50.9</v>
      </c>
      <c r="F404" s="338">
        <v>50.8</v>
      </c>
      <c r="G404" s="338">
        <v>0.2</v>
      </c>
      <c r="H404" s="258">
        <v>130</v>
      </c>
      <c r="I404" s="258">
        <v>110</v>
      </c>
      <c r="J404" s="338">
        <v>18.2</v>
      </c>
      <c r="K404" s="339">
        <v>0.13815090329436799</v>
      </c>
      <c r="L404" s="258">
        <v>1130</v>
      </c>
      <c r="M404" s="258">
        <v>1636</v>
      </c>
      <c r="N404" s="338">
        <v>-30.9</v>
      </c>
      <c r="O404" s="339">
        <v>1.2008501594048899</v>
      </c>
    </row>
    <row r="405" spans="1:15" s="187" customFormat="1" ht="14.45" customHeight="1" x14ac:dyDescent="0.2">
      <c r="A405" s="539"/>
      <c r="B405" s="337" t="s">
        <v>1410</v>
      </c>
      <c r="C405" s="258">
        <v>1288</v>
      </c>
      <c r="D405" s="258">
        <v>959</v>
      </c>
      <c r="E405" s="338">
        <v>74.5</v>
      </c>
      <c r="F405" s="338">
        <v>74.5</v>
      </c>
      <c r="G405" s="338">
        <v>-0.1</v>
      </c>
      <c r="H405" s="258">
        <v>101</v>
      </c>
      <c r="I405" s="258">
        <v>63</v>
      </c>
      <c r="J405" s="338">
        <v>60.3</v>
      </c>
      <c r="K405" s="339">
        <v>0.10531803962460901</v>
      </c>
      <c r="L405" s="258">
        <v>1375</v>
      </c>
      <c r="M405" s="258">
        <v>2069</v>
      </c>
      <c r="N405" s="338">
        <v>-33.5</v>
      </c>
      <c r="O405" s="339">
        <v>1.43378519290928</v>
      </c>
    </row>
    <row r="406" spans="1:15" s="187" customFormat="1" ht="14.45" customHeight="1" x14ac:dyDescent="0.2">
      <c r="A406" s="539"/>
      <c r="B406" s="337" t="s">
        <v>5871</v>
      </c>
      <c r="C406" s="258">
        <v>1080</v>
      </c>
      <c r="D406" s="258">
        <v>483</v>
      </c>
      <c r="E406" s="338">
        <v>44.7</v>
      </c>
      <c r="F406" s="338">
        <v>44.7</v>
      </c>
      <c r="G406" s="338">
        <v>0</v>
      </c>
      <c r="H406" s="258">
        <v>5</v>
      </c>
      <c r="I406" s="258">
        <v>19</v>
      </c>
      <c r="J406" s="338">
        <v>-73.7</v>
      </c>
      <c r="K406" s="339">
        <v>1.0351966873706001E-2</v>
      </c>
      <c r="L406" s="258">
        <v>684</v>
      </c>
      <c r="M406" s="258">
        <v>1000</v>
      </c>
      <c r="N406" s="338">
        <v>-31.6</v>
      </c>
      <c r="O406" s="339">
        <v>1.41614906832298</v>
      </c>
    </row>
    <row r="407" spans="1:15" s="187" customFormat="1" ht="14.45" customHeight="1" x14ac:dyDescent="0.2">
      <c r="A407" s="539"/>
      <c r="B407" s="337" t="s">
        <v>5285</v>
      </c>
      <c r="C407" s="258">
        <v>1058</v>
      </c>
      <c r="D407" s="258">
        <v>681</v>
      </c>
      <c r="E407" s="338">
        <v>64.400000000000006</v>
      </c>
      <c r="F407" s="338">
        <v>64.5</v>
      </c>
      <c r="G407" s="338">
        <v>-0.1</v>
      </c>
      <c r="H407" s="258">
        <v>82</v>
      </c>
      <c r="I407" s="258">
        <v>67</v>
      </c>
      <c r="J407" s="338">
        <v>22.4</v>
      </c>
      <c r="K407" s="339">
        <v>0.120411160058737</v>
      </c>
      <c r="L407" s="258">
        <v>952</v>
      </c>
      <c r="M407" s="258">
        <v>1351</v>
      </c>
      <c r="N407" s="338">
        <v>-29.5</v>
      </c>
      <c r="O407" s="339">
        <v>1.39794419970631</v>
      </c>
    </row>
    <row r="408" spans="1:15" s="187" customFormat="1" ht="14.45" customHeight="1" x14ac:dyDescent="0.2">
      <c r="A408" s="539"/>
      <c r="B408" s="337" t="s">
        <v>2334</v>
      </c>
      <c r="C408" s="258">
        <v>1094</v>
      </c>
      <c r="D408" s="258">
        <v>783</v>
      </c>
      <c r="E408" s="338">
        <v>71.599999999999994</v>
      </c>
      <c r="F408" s="338">
        <v>71.599999999999994</v>
      </c>
      <c r="G408" s="338">
        <v>0</v>
      </c>
      <c r="H408" s="258">
        <v>16</v>
      </c>
      <c r="I408" s="258">
        <v>18</v>
      </c>
      <c r="J408" s="338">
        <v>-11.1</v>
      </c>
      <c r="K408" s="339">
        <v>2.0434227330779101E-2</v>
      </c>
      <c r="L408" s="258">
        <v>996</v>
      </c>
      <c r="M408" s="258">
        <v>1537</v>
      </c>
      <c r="N408" s="338">
        <v>-35.200000000000003</v>
      </c>
      <c r="O408" s="339">
        <v>1.272030651341</v>
      </c>
    </row>
    <row r="409" spans="1:15" s="187" customFormat="1" ht="14.45" customHeight="1" x14ac:dyDescent="0.2">
      <c r="A409" s="539"/>
      <c r="B409" s="337" t="s">
        <v>5810</v>
      </c>
      <c r="C409" s="258">
        <v>935</v>
      </c>
      <c r="D409" s="258">
        <v>571</v>
      </c>
      <c r="E409" s="338">
        <v>61.1</v>
      </c>
      <c r="F409" s="338">
        <v>61.2</v>
      </c>
      <c r="G409" s="338">
        <v>-0.2</v>
      </c>
      <c r="H409" s="258">
        <v>129</v>
      </c>
      <c r="I409" s="258">
        <v>80</v>
      </c>
      <c r="J409" s="338">
        <v>61.3</v>
      </c>
      <c r="K409" s="339">
        <v>0.22591943957968499</v>
      </c>
      <c r="L409" s="258">
        <v>951</v>
      </c>
      <c r="M409" s="258">
        <v>1343</v>
      </c>
      <c r="N409" s="338">
        <v>-29.2</v>
      </c>
      <c r="O409" s="339">
        <v>1.66549912434326</v>
      </c>
    </row>
    <row r="410" spans="1:15" s="187" customFormat="1" ht="14.45" customHeight="1" x14ac:dyDescent="0.2">
      <c r="A410" s="347" t="s">
        <v>487</v>
      </c>
      <c r="B410" s="337" t="s">
        <v>487</v>
      </c>
      <c r="C410" s="258">
        <v>2046</v>
      </c>
      <c r="D410" s="258">
        <v>1284</v>
      </c>
      <c r="E410" s="338">
        <v>62.8</v>
      </c>
      <c r="F410" s="338">
        <v>62.9</v>
      </c>
      <c r="G410" s="338">
        <v>-0.2</v>
      </c>
      <c r="H410" s="258">
        <v>106</v>
      </c>
      <c r="I410" s="258">
        <v>132</v>
      </c>
      <c r="J410" s="338">
        <v>-19.7</v>
      </c>
      <c r="K410" s="339">
        <v>8.2554517133956395E-2</v>
      </c>
      <c r="L410" s="258">
        <v>1867</v>
      </c>
      <c r="M410" s="258">
        <v>2617</v>
      </c>
      <c r="N410" s="338">
        <v>-28.7</v>
      </c>
      <c r="O410" s="339">
        <v>1.45404984423676</v>
      </c>
    </row>
    <row r="411" spans="1:15" s="187" customFormat="1" ht="14.45" customHeight="1" x14ac:dyDescent="0.2">
      <c r="A411" s="347" t="s">
        <v>259</v>
      </c>
      <c r="B411" s="337" t="s">
        <v>259</v>
      </c>
      <c r="C411" s="258">
        <v>1157</v>
      </c>
      <c r="D411" s="258">
        <v>728</v>
      </c>
      <c r="E411" s="338">
        <v>62.9</v>
      </c>
      <c r="F411" s="338">
        <v>62.8</v>
      </c>
      <c r="G411" s="338">
        <v>0.1</v>
      </c>
      <c r="H411" s="258">
        <v>15</v>
      </c>
      <c r="I411" s="258">
        <v>28</v>
      </c>
      <c r="J411" s="338">
        <v>-46.4</v>
      </c>
      <c r="K411" s="339">
        <v>2.0604395604395601E-2</v>
      </c>
      <c r="L411" s="258">
        <v>490</v>
      </c>
      <c r="M411" s="258">
        <v>850</v>
      </c>
      <c r="N411" s="338">
        <v>-42.4</v>
      </c>
      <c r="O411" s="339">
        <v>0.67307692307692302</v>
      </c>
    </row>
    <row r="412" spans="1:15" s="187" customFormat="1" ht="14.45" customHeight="1" x14ac:dyDescent="0.2">
      <c r="A412" s="347" t="s">
        <v>260</v>
      </c>
      <c r="B412" s="337" t="s">
        <v>260</v>
      </c>
      <c r="C412" s="258">
        <v>135</v>
      </c>
      <c r="D412" s="258">
        <v>36</v>
      </c>
      <c r="E412" s="338">
        <v>26.7</v>
      </c>
      <c r="F412" s="338">
        <v>26.7</v>
      </c>
      <c r="G412" s="338">
        <v>0</v>
      </c>
      <c r="H412" s="258">
        <v>0</v>
      </c>
      <c r="I412" s="258">
        <v>0</v>
      </c>
      <c r="J412" s="338">
        <v>0</v>
      </c>
      <c r="K412" s="339">
        <v>0</v>
      </c>
      <c r="L412" s="258">
        <v>63</v>
      </c>
      <c r="M412" s="258">
        <v>96</v>
      </c>
      <c r="N412" s="338">
        <v>-34.4</v>
      </c>
      <c r="O412" s="339">
        <v>1.75</v>
      </c>
    </row>
    <row r="413" spans="1:15" s="187" customFormat="1" ht="14.45" customHeight="1" x14ac:dyDescent="0.2">
      <c r="A413" s="539" t="s">
        <v>257</v>
      </c>
      <c r="B413" s="337" t="s">
        <v>1949</v>
      </c>
      <c r="C413" s="258">
        <v>927</v>
      </c>
      <c r="D413" s="258">
        <v>710</v>
      </c>
      <c r="E413" s="338">
        <v>76.599999999999994</v>
      </c>
      <c r="F413" s="338">
        <v>76.400000000000006</v>
      </c>
      <c r="G413" s="338">
        <v>0.3</v>
      </c>
      <c r="H413" s="258">
        <v>216</v>
      </c>
      <c r="I413" s="258">
        <v>181</v>
      </c>
      <c r="J413" s="338">
        <v>19.3</v>
      </c>
      <c r="K413" s="339">
        <v>0.30422535211267598</v>
      </c>
      <c r="L413" s="258">
        <v>1092</v>
      </c>
      <c r="M413" s="258">
        <v>1533</v>
      </c>
      <c r="N413" s="338">
        <v>-28.8</v>
      </c>
      <c r="O413" s="339">
        <v>1.53802816901408</v>
      </c>
    </row>
    <row r="414" spans="1:15" s="187" customFormat="1" ht="14.45" customHeight="1" x14ac:dyDescent="0.2">
      <c r="A414" s="539"/>
      <c r="B414" s="337" t="s">
        <v>2306</v>
      </c>
      <c r="C414" s="258">
        <v>597</v>
      </c>
      <c r="D414" s="258">
        <v>487</v>
      </c>
      <c r="E414" s="338">
        <v>81.599999999999994</v>
      </c>
      <c r="F414" s="338">
        <v>81.2</v>
      </c>
      <c r="G414" s="338">
        <v>0.4</v>
      </c>
      <c r="H414" s="258">
        <v>193</v>
      </c>
      <c r="I414" s="258">
        <v>164</v>
      </c>
      <c r="J414" s="338">
        <v>17.7</v>
      </c>
      <c r="K414" s="339">
        <v>0.39630390143737199</v>
      </c>
      <c r="L414" s="258">
        <v>869</v>
      </c>
      <c r="M414" s="258">
        <v>1126</v>
      </c>
      <c r="N414" s="338">
        <v>-22.8</v>
      </c>
      <c r="O414" s="339">
        <v>1.7843942505133501</v>
      </c>
    </row>
    <row r="415" spans="1:15" s="187" customFormat="1" ht="14.45" customHeight="1" x14ac:dyDescent="0.2">
      <c r="A415" s="539"/>
      <c r="B415" s="337" t="s">
        <v>3353</v>
      </c>
      <c r="C415" s="258">
        <v>873</v>
      </c>
      <c r="D415" s="258">
        <v>687</v>
      </c>
      <c r="E415" s="338">
        <v>78.7</v>
      </c>
      <c r="F415" s="338">
        <v>78.7</v>
      </c>
      <c r="G415" s="338">
        <v>0</v>
      </c>
      <c r="H415" s="258">
        <v>161</v>
      </c>
      <c r="I415" s="258">
        <v>147</v>
      </c>
      <c r="J415" s="338">
        <v>9.5</v>
      </c>
      <c r="K415" s="339">
        <v>0.234352256186317</v>
      </c>
      <c r="L415" s="258">
        <v>1325</v>
      </c>
      <c r="M415" s="258">
        <v>1743</v>
      </c>
      <c r="N415" s="338">
        <v>-24</v>
      </c>
      <c r="O415" s="339">
        <v>1.9286754002911199</v>
      </c>
    </row>
    <row r="416" spans="1:15" s="187" customFormat="1" ht="14.45" customHeight="1" x14ac:dyDescent="0.2">
      <c r="A416" s="539"/>
      <c r="B416" s="337" t="s">
        <v>2328</v>
      </c>
      <c r="C416" s="258">
        <v>420</v>
      </c>
      <c r="D416" s="258">
        <v>272</v>
      </c>
      <c r="E416" s="338">
        <v>64.8</v>
      </c>
      <c r="F416" s="338">
        <v>64.3</v>
      </c>
      <c r="G416" s="338">
        <v>0.7</v>
      </c>
      <c r="H416" s="258">
        <v>2</v>
      </c>
      <c r="I416" s="258">
        <v>2</v>
      </c>
      <c r="J416" s="338">
        <v>0</v>
      </c>
      <c r="K416" s="339">
        <v>7.3529411764705899E-3</v>
      </c>
      <c r="L416" s="258">
        <v>276</v>
      </c>
      <c r="M416" s="258">
        <v>409</v>
      </c>
      <c r="N416" s="338">
        <v>-32.5</v>
      </c>
      <c r="O416" s="339">
        <v>1.01470588235294</v>
      </c>
    </row>
    <row r="417" spans="1:15" s="187" customFormat="1" ht="14.45" customHeight="1" x14ac:dyDescent="0.2">
      <c r="A417" s="539"/>
      <c r="B417" s="337" t="s">
        <v>4553</v>
      </c>
      <c r="C417" s="258">
        <v>1754</v>
      </c>
      <c r="D417" s="258">
        <v>1461</v>
      </c>
      <c r="E417" s="338">
        <v>83.3</v>
      </c>
      <c r="F417" s="338">
        <v>83.1</v>
      </c>
      <c r="G417" s="338">
        <v>0.2</v>
      </c>
      <c r="H417" s="258">
        <v>191</v>
      </c>
      <c r="I417" s="258">
        <v>204</v>
      </c>
      <c r="J417" s="338">
        <v>-6.4</v>
      </c>
      <c r="K417" s="339">
        <v>0.13073237508555799</v>
      </c>
      <c r="L417" s="258">
        <v>2192</v>
      </c>
      <c r="M417" s="258">
        <v>3194</v>
      </c>
      <c r="N417" s="338">
        <v>-31.4</v>
      </c>
      <c r="O417" s="339">
        <v>1.5003422313483901</v>
      </c>
    </row>
    <row r="418" spans="1:15" s="187" customFormat="1" ht="14.45" customHeight="1" x14ac:dyDescent="0.2">
      <c r="A418" s="539" t="s">
        <v>251</v>
      </c>
      <c r="B418" s="337" t="s">
        <v>1992</v>
      </c>
      <c r="C418" s="258">
        <v>474</v>
      </c>
      <c r="D418" s="258">
        <v>347</v>
      </c>
      <c r="E418" s="338">
        <v>73.2</v>
      </c>
      <c r="F418" s="338">
        <v>74.3</v>
      </c>
      <c r="G418" s="338">
        <v>-1.4</v>
      </c>
      <c r="H418" s="258">
        <v>263</v>
      </c>
      <c r="I418" s="258">
        <v>247</v>
      </c>
      <c r="J418" s="338">
        <v>6.5</v>
      </c>
      <c r="K418" s="339">
        <v>0.75792507204611004</v>
      </c>
      <c r="L418" s="258">
        <v>1042</v>
      </c>
      <c r="M418" s="258">
        <v>1204</v>
      </c>
      <c r="N418" s="338">
        <v>-13.5</v>
      </c>
      <c r="O418" s="339">
        <v>3.0028818443804002</v>
      </c>
    </row>
    <row r="419" spans="1:15" s="187" customFormat="1" ht="14.45" customHeight="1" x14ac:dyDescent="0.2">
      <c r="A419" s="539"/>
      <c r="B419" s="337" t="s">
        <v>2007</v>
      </c>
      <c r="C419" s="258">
        <v>1143</v>
      </c>
      <c r="D419" s="258">
        <v>796</v>
      </c>
      <c r="E419" s="338">
        <v>69.599999999999994</v>
      </c>
      <c r="F419" s="338">
        <v>69.5</v>
      </c>
      <c r="G419" s="338">
        <v>0.3</v>
      </c>
      <c r="H419" s="258">
        <v>43</v>
      </c>
      <c r="I419" s="258">
        <v>49</v>
      </c>
      <c r="J419" s="338">
        <v>-12.2</v>
      </c>
      <c r="K419" s="339">
        <v>5.4020100502512602E-2</v>
      </c>
      <c r="L419" s="258">
        <v>1330</v>
      </c>
      <c r="M419" s="258">
        <v>1883</v>
      </c>
      <c r="N419" s="338">
        <v>-29.4</v>
      </c>
      <c r="O419" s="339">
        <v>1.67085427135678</v>
      </c>
    </row>
    <row r="420" spans="1:15" s="187" customFormat="1" ht="14.45" customHeight="1" x14ac:dyDescent="0.2">
      <c r="A420" s="539"/>
      <c r="B420" s="337" t="s">
        <v>7995</v>
      </c>
      <c r="C420" s="258">
        <v>606</v>
      </c>
      <c r="D420" s="258">
        <v>432</v>
      </c>
      <c r="E420" s="338">
        <v>71.3</v>
      </c>
      <c r="F420" s="338">
        <v>70.8</v>
      </c>
      <c r="G420" s="338">
        <v>0.7</v>
      </c>
      <c r="H420" s="258">
        <v>96</v>
      </c>
      <c r="I420" s="258">
        <v>93</v>
      </c>
      <c r="J420" s="338">
        <v>3.2</v>
      </c>
      <c r="K420" s="339">
        <v>0.22222222222222199</v>
      </c>
      <c r="L420" s="258">
        <v>858</v>
      </c>
      <c r="M420" s="258">
        <v>1079</v>
      </c>
      <c r="N420" s="338">
        <v>-20.5</v>
      </c>
      <c r="O420" s="339">
        <v>1.9861111111111101</v>
      </c>
    </row>
    <row r="421" spans="1:15" s="187" customFormat="1" ht="14.45" customHeight="1" x14ac:dyDescent="0.2">
      <c r="A421" s="539"/>
      <c r="B421" s="337" t="s">
        <v>6888</v>
      </c>
      <c r="C421" s="258">
        <v>328</v>
      </c>
      <c r="D421" s="258">
        <v>275</v>
      </c>
      <c r="E421" s="338">
        <v>83.8</v>
      </c>
      <c r="F421" s="338">
        <v>83.5</v>
      </c>
      <c r="G421" s="338">
        <v>0.4</v>
      </c>
      <c r="H421" s="258">
        <v>100</v>
      </c>
      <c r="I421" s="258">
        <v>76</v>
      </c>
      <c r="J421" s="338">
        <v>31.6</v>
      </c>
      <c r="K421" s="339">
        <v>0.36363636363636398</v>
      </c>
      <c r="L421" s="258">
        <v>724</v>
      </c>
      <c r="M421" s="258">
        <v>847</v>
      </c>
      <c r="N421" s="338">
        <v>-14.5</v>
      </c>
      <c r="O421" s="339">
        <v>2.6327272727272701</v>
      </c>
    </row>
    <row r="422" spans="1:15" s="187" customFormat="1" ht="14.45" customHeight="1" x14ac:dyDescent="0.2">
      <c r="A422" s="539"/>
      <c r="B422" s="337" t="s">
        <v>7996</v>
      </c>
      <c r="C422" s="258">
        <v>535</v>
      </c>
      <c r="D422" s="258">
        <v>484</v>
      </c>
      <c r="E422" s="338">
        <v>90.5</v>
      </c>
      <c r="F422" s="338">
        <v>89.9</v>
      </c>
      <c r="G422" s="338">
        <v>0.6</v>
      </c>
      <c r="H422" s="258">
        <v>337</v>
      </c>
      <c r="I422" s="258">
        <v>294</v>
      </c>
      <c r="J422" s="338">
        <v>14.6</v>
      </c>
      <c r="K422" s="339">
        <v>0.69628099173553704</v>
      </c>
      <c r="L422" s="258">
        <v>1422</v>
      </c>
      <c r="M422" s="258">
        <v>1665</v>
      </c>
      <c r="N422" s="338">
        <v>-14.6</v>
      </c>
      <c r="O422" s="339">
        <v>2.9380165289256199</v>
      </c>
    </row>
    <row r="423" spans="1:15" s="187" customFormat="1" ht="14.45" customHeight="1" x14ac:dyDescent="0.2">
      <c r="A423" s="539"/>
      <c r="B423" s="337" t="s">
        <v>2163</v>
      </c>
      <c r="C423" s="258">
        <v>892</v>
      </c>
      <c r="D423" s="258">
        <v>594</v>
      </c>
      <c r="E423" s="338">
        <v>66.599999999999994</v>
      </c>
      <c r="F423" s="338">
        <v>65.7</v>
      </c>
      <c r="G423" s="338">
        <v>1.4</v>
      </c>
      <c r="H423" s="258">
        <v>1002</v>
      </c>
      <c r="I423" s="258">
        <v>569</v>
      </c>
      <c r="J423" s="338">
        <v>76.099999999999994</v>
      </c>
      <c r="K423" s="339">
        <v>1.68686868686869</v>
      </c>
      <c r="L423" s="258">
        <v>1875</v>
      </c>
      <c r="M423" s="258">
        <v>1755</v>
      </c>
      <c r="N423" s="338">
        <v>6.8</v>
      </c>
      <c r="O423" s="339">
        <v>3.1565656565656601</v>
      </c>
    </row>
    <row r="424" spans="1:15" s="187" customFormat="1" ht="14.45" customHeight="1" x14ac:dyDescent="0.2">
      <c r="A424" s="539"/>
      <c r="B424" s="337" t="s">
        <v>2189</v>
      </c>
      <c r="C424" s="258">
        <v>3644</v>
      </c>
      <c r="D424" s="258">
        <v>2155</v>
      </c>
      <c r="E424" s="338">
        <v>59.1</v>
      </c>
      <c r="F424" s="338">
        <v>59.2</v>
      </c>
      <c r="G424" s="338">
        <v>-0.2</v>
      </c>
      <c r="H424" s="258">
        <v>224</v>
      </c>
      <c r="I424" s="258">
        <v>190</v>
      </c>
      <c r="J424" s="338">
        <v>17.899999999999999</v>
      </c>
      <c r="K424" s="339">
        <v>0.103944315545244</v>
      </c>
      <c r="L424" s="258">
        <v>3056</v>
      </c>
      <c r="M424" s="258">
        <v>4409</v>
      </c>
      <c r="N424" s="338">
        <v>-30.7</v>
      </c>
      <c r="O424" s="339">
        <v>1.4180974477958199</v>
      </c>
    </row>
    <row r="425" spans="1:15" s="187" customFormat="1" ht="14.45" customHeight="1" x14ac:dyDescent="0.2">
      <c r="A425" s="539"/>
      <c r="B425" s="337" t="s">
        <v>6893</v>
      </c>
      <c r="C425" s="258">
        <v>793</v>
      </c>
      <c r="D425" s="258">
        <v>650</v>
      </c>
      <c r="E425" s="338">
        <v>82</v>
      </c>
      <c r="F425" s="338">
        <v>81.3</v>
      </c>
      <c r="G425" s="338">
        <v>0.8</v>
      </c>
      <c r="H425" s="258">
        <v>55</v>
      </c>
      <c r="I425" s="258">
        <v>24</v>
      </c>
      <c r="J425" s="338">
        <v>129.19999999999999</v>
      </c>
      <c r="K425" s="339">
        <v>8.4615384615384606E-2</v>
      </c>
      <c r="L425" s="258">
        <v>1043</v>
      </c>
      <c r="M425" s="258">
        <v>1504</v>
      </c>
      <c r="N425" s="338">
        <v>-30.7</v>
      </c>
      <c r="O425" s="339">
        <v>1.6046153846153799</v>
      </c>
    </row>
    <row r="426" spans="1:15" s="187" customFormat="1" ht="14.45" customHeight="1" x14ac:dyDescent="0.2">
      <c r="A426" s="539"/>
      <c r="B426" s="337" t="s">
        <v>2983</v>
      </c>
      <c r="C426" s="258">
        <v>917</v>
      </c>
      <c r="D426" s="258">
        <v>671</v>
      </c>
      <c r="E426" s="338">
        <v>73.2</v>
      </c>
      <c r="F426" s="338">
        <v>72.7</v>
      </c>
      <c r="G426" s="338">
        <v>0.6</v>
      </c>
      <c r="H426" s="258">
        <v>184</v>
      </c>
      <c r="I426" s="258">
        <v>186</v>
      </c>
      <c r="J426" s="338">
        <v>-1.1000000000000001</v>
      </c>
      <c r="K426" s="339">
        <v>0.27421758569299598</v>
      </c>
      <c r="L426" s="258">
        <v>1261</v>
      </c>
      <c r="M426" s="258">
        <v>1862</v>
      </c>
      <c r="N426" s="338">
        <v>-32.299999999999997</v>
      </c>
      <c r="O426" s="339">
        <v>1.8792846497764499</v>
      </c>
    </row>
    <row r="427" spans="1:15" s="187" customFormat="1" ht="14.45" customHeight="1" x14ac:dyDescent="0.2">
      <c r="A427" s="539"/>
      <c r="B427" s="337" t="s">
        <v>2192</v>
      </c>
      <c r="C427" s="258">
        <v>692</v>
      </c>
      <c r="D427" s="258">
        <v>560</v>
      </c>
      <c r="E427" s="338">
        <v>80.900000000000006</v>
      </c>
      <c r="F427" s="338">
        <v>80.900000000000006</v>
      </c>
      <c r="G427" s="338">
        <v>0</v>
      </c>
      <c r="H427" s="258">
        <v>30</v>
      </c>
      <c r="I427" s="258">
        <v>20</v>
      </c>
      <c r="J427" s="338">
        <v>50</v>
      </c>
      <c r="K427" s="339">
        <v>5.3571428571428603E-2</v>
      </c>
      <c r="L427" s="258">
        <v>747</v>
      </c>
      <c r="M427" s="258">
        <v>1107</v>
      </c>
      <c r="N427" s="338">
        <v>-32.5</v>
      </c>
      <c r="O427" s="339">
        <v>1.33392857142857</v>
      </c>
    </row>
    <row r="428" spans="1:15" s="187" customFormat="1" ht="14.45" customHeight="1" x14ac:dyDescent="0.2">
      <c r="A428" s="539"/>
      <c r="B428" s="337" t="s">
        <v>3574</v>
      </c>
      <c r="C428" s="258">
        <v>1747</v>
      </c>
      <c r="D428" s="258">
        <v>1371</v>
      </c>
      <c r="E428" s="338">
        <v>78.5</v>
      </c>
      <c r="F428" s="338">
        <v>78.900000000000006</v>
      </c>
      <c r="G428" s="338">
        <v>-0.6</v>
      </c>
      <c r="H428" s="258">
        <v>180</v>
      </c>
      <c r="I428" s="258">
        <v>168</v>
      </c>
      <c r="J428" s="338">
        <v>7.1</v>
      </c>
      <c r="K428" s="339">
        <v>0.13129102844638901</v>
      </c>
      <c r="L428" s="258">
        <v>2202</v>
      </c>
      <c r="M428" s="258">
        <v>3089</v>
      </c>
      <c r="N428" s="338">
        <v>-28.7</v>
      </c>
      <c r="O428" s="339">
        <v>1.6061269146608299</v>
      </c>
    </row>
    <row r="429" spans="1:15" s="187" customFormat="1" ht="14.45" customHeight="1" x14ac:dyDescent="0.2">
      <c r="A429" s="539"/>
      <c r="B429" s="337" t="s">
        <v>3432</v>
      </c>
      <c r="C429" s="258">
        <v>483</v>
      </c>
      <c r="D429" s="258">
        <v>337</v>
      </c>
      <c r="E429" s="338">
        <v>69.8</v>
      </c>
      <c r="F429" s="338">
        <v>69.599999999999994</v>
      </c>
      <c r="G429" s="338">
        <v>0.3</v>
      </c>
      <c r="H429" s="258">
        <v>1177</v>
      </c>
      <c r="I429" s="258">
        <v>827</v>
      </c>
      <c r="J429" s="338">
        <v>42.3</v>
      </c>
      <c r="K429" s="339">
        <v>3.4925816023738898</v>
      </c>
      <c r="L429" s="258">
        <v>1979</v>
      </c>
      <c r="M429" s="258">
        <v>1714</v>
      </c>
      <c r="N429" s="338">
        <v>15.5</v>
      </c>
      <c r="O429" s="339">
        <v>5.8724035608308602</v>
      </c>
    </row>
    <row r="430" spans="1:15" s="187" customFormat="1" ht="14.45" customHeight="1" x14ac:dyDescent="0.2">
      <c r="A430" s="347" t="s">
        <v>15133</v>
      </c>
      <c r="B430" s="337" t="s">
        <v>15133</v>
      </c>
      <c r="C430" s="258">
        <v>0</v>
      </c>
      <c r="D430" s="258">
        <v>0</v>
      </c>
      <c r="E430" s="338">
        <v>0</v>
      </c>
      <c r="F430" s="338">
        <v>0</v>
      </c>
      <c r="G430" s="338">
        <v>0</v>
      </c>
      <c r="H430" s="258">
        <v>0</v>
      </c>
      <c r="I430" s="258">
        <v>0</v>
      </c>
      <c r="J430" s="338">
        <v>0</v>
      </c>
      <c r="K430" s="339" t="s">
        <v>17096</v>
      </c>
      <c r="L430" s="258">
        <v>0</v>
      </c>
      <c r="M430" s="258">
        <v>0</v>
      </c>
      <c r="N430" s="338">
        <v>0</v>
      </c>
      <c r="O430" s="339" t="s">
        <v>17096</v>
      </c>
    </row>
    <row r="431" spans="1:15" s="187" customFormat="1" ht="14.45" customHeight="1" x14ac:dyDescent="0.2">
      <c r="A431" s="539" t="s">
        <v>249</v>
      </c>
      <c r="B431" s="337" t="s">
        <v>7997</v>
      </c>
      <c r="C431" s="258">
        <v>437</v>
      </c>
      <c r="D431" s="258">
        <v>246</v>
      </c>
      <c r="E431" s="338">
        <v>56.3</v>
      </c>
      <c r="F431" s="338">
        <v>56.5</v>
      </c>
      <c r="G431" s="338">
        <v>-0.4</v>
      </c>
      <c r="H431" s="258">
        <v>325</v>
      </c>
      <c r="I431" s="258">
        <v>317</v>
      </c>
      <c r="J431" s="338">
        <v>2.5</v>
      </c>
      <c r="K431" s="339">
        <v>1.32113821138211</v>
      </c>
      <c r="L431" s="258">
        <v>715</v>
      </c>
      <c r="M431" s="258">
        <v>895</v>
      </c>
      <c r="N431" s="338">
        <v>-20.100000000000001</v>
      </c>
      <c r="O431" s="339">
        <v>2.9065040650406502</v>
      </c>
    </row>
    <row r="432" spans="1:15" s="187" customFormat="1" ht="14.45" customHeight="1" x14ac:dyDescent="0.2">
      <c r="A432" s="539"/>
      <c r="B432" s="337" t="s">
        <v>1412</v>
      </c>
      <c r="C432" s="258">
        <v>1043</v>
      </c>
      <c r="D432" s="258">
        <v>715</v>
      </c>
      <c r="E432" s="338">
        <v>68.599999999999994</v>
      </c>
      <c r="F432" s="338">
        <v>68.2</v>
      </c>
      <c r="G432" s="338">
        <v>0.6</v>
      </c>
      <c r="H432" s="258">
        <v>69</v>
      </c>
      <c r="I432" s="258">
        <v>52</v>
      </c>
      <c r="J432" s="338">
        <v>32.700000000000003</v>
      </c>
      <c r="K432" s="339">
        <v>9.6503496503496503E-2</v>
      </c>
      <c r="L432" s="258">
        <v>1040</v>
      </c>
      <c r="M432" s="258">
        <v>1414</v>
      </c>
      <c r="N432" s="338">
        <v>-26.4</v>
      </c>
      <c r="O432" s="339">
        <v>1.4545454545454499</v>
      </c>
    </row>
    <row r="433" spans="1:15" s="187" customFormat="1" ht="14.45" customHeight="1" x14ac:dyDescent="0.2">
      <c r="A433" s="539"/>
      <c r="B433" s="337" t="s">
        <v>1452</v>
      </c>
      <c r="C433" s="258">
        <v>733</v>
      </c>
      <c r="D433" s="258">
        <v>478</v>
      </c>
      <c r="E433" s="338">
        <v>65.2</v>
      </c>
      <c r="F433" s="338">
        <v>64.5</v>
      </c>
      <c r="G433" s="338">
        <v>1.1000000000000001</v>
      </c>
      <c r="H433" s="258">
        <v>131</v>
      </c>
      <c r="I433" s="258">
        <v>99</v>
      </c>
      <c r="J433" s="338">
        <v>32.299999999999997</v>
      </c>
      <c r="K433" s="339">
        <v>0.27405857740585798</v>
      </c>
      <c r="L433" s="258">
        <v>1447</v>
      </c>
      <c r="M433" s="258">
        <v>1741</v>
      </c>
      <c r="N433" s="338">
        <v>-16.899999999999999</v>
      </c>
      <c r="O433" s="339">
        <v>3.0271966527196699</v>
      </c>
    </row>
    <row r="434" spans="1:15" s="187" customFormat="1" ht="14.45" customHeight="1" x14ac:dyDescent="0.2">
      <c r="A434" s="539"/>
      <c r="B434" s="337" t="s">
        <v>2518</v>
      </c>
      <c r="C434" s="258">
        <v>2162</v>
      </c>
      <c r="D434" s="258">
        <v>1621</v>
      </c>
      <c r="E434" s="338">
        <v>75</v>
      </c>
      <c r="F434" s="338">
        <v>74.7</v>
      </c>
      <c r="G434" s="338">
        <v>0.3</v>
      </c>
      <c r="H434" s="258">
        <v>195</v>
      </c>
      <c r="I434" s="258">
        <v>207</v>
      </c>
      <c r="J434" s="338">
        <v>-5.8</v>
      </c>
      <c r="K434" s="339">
        <v>0.12029611351017901</v>
      </c>
      <c r="L434" s="258">
        <v>2543</v>
      </c>
      <c r="M434" s="258">
        <v>3350</v>
      </c>
      <c r="N434" s="338">
        <v>-24.1</v>
      </c>
      <c r="O434" s="339">
        <v>1.56878470080197</v>
      </c>
    </row>
    <row r="435" spans="1:15" s="187" customFormat="1" ht="14.45" customHeight="1" x14ac:dyDescent="0.2">
      <c r="A435" s="539"/>
      <c r="B435" s="337" t="s">
        <v>2638</v>
      </c>
      <c r="C435" s="258">
        <v>433</v>
      </c>
      <c r="D435" s="258">
        <v>323</v>
      </c>
      <c r="E435" s="338">
        <v>74.599999999999994</v>
      </c>
      <c r="F435" s="338">
        <v>74.599999999999994</v>
      </c>
      <c r="G435" s="338">
        <v>0</v>
      </c>
      <c r="H435" s="258">
        <v>55</v>
      </c>
      <c r="I435" s="258">
        <v>53</v>
      </c>
      <c r="J435" s="338">
        <v>3.8</v>
      </c>
      <c r="K435" s="339">
        <v>0.17027863777089799</v>
      </c>
      <c r="L435" s="258">
        <v>588</v>
      </c>
      <c r="M435" s="258">
        <v>803</v>
      </c>
      <c r="N435" s="338">
        <v>-26.8</v>
      </c>
      <c r="O435" s="339">
        <v>1.8204334365325101</v>
      </c>
    </row>
    <row r="436" spans="1:15" s="187" customFormat="1" ht="14.45" customHeight="1" x14ac:dyDescent="0.2">
      <c r="A436" s="539"/>
      <c r="B436" s="337" t="s">
        <v>1421</v>
      </c>
      <c r="C436" s="258">
        <v>2540</v>
      </c>
      <c r="D436" s="258">
        <v>1466</v>
      </c>
      <c r="E436" s="338">
        <v>57.7</v>
      </c>
      <c r="F436" s="338">
        <v>57.4</v>
      </c>
      <c r="G436" s="338">
        <v>0.5</v>
      </c>
      <c r="H436" s="258">
        <v>504</v>
      </c>
      <c r="I436" s="258">
        <v>442</v>
      </c>
      <c r="J436" s="338">
        <v>14</v>
      </c>
      <c r="K436" s="339">
        <v>0.34379263301500701</v>
      </c>
      <c r="L436" s="258">
        <v>3701</v>
      </c>
      <c r="M436" s="258">
        <v>4637</v>
      </c>
      <c r="N436" s="338">
        <v>-20.2</v>
      </c>
      <c r="O436" s="339">
        <v>2.5245566166439302</v>
      </c>
    </row>
    <row r="437" spans="1:15" s="187" customFormat="1" ht="14.45" customHeight="1" x14ac:dyDescent="0.2">
      <c r="A437" s="539"/>
      <c r="B437" s="337" t="s">
        <v>2885</v>
      </c>
      <c r="C437" s="258">
        <v>683</v>
      </c>
      <c r="D437" s="258">
        <v>400</v>
      </c>
      <c r="E437" s="338">
        <v>58.6</v>
      </c>
      <c r="F437" s="338">
        <v>58.6</v>
      </c>
      <c r="G437" s="338">
        <v>0</v>
      </c>
      <c r="H437" s="258">
        <v>107</v>
      </c>
      <c r="I437" s="258">
        <v>99</v>
      </c>
      <c r="J437" s="338">
        <v>8.1</v>
      </c>
      <c r="K437" s="339">
        <v>0.26750000000000002</v>
      </c>
      <c r="L437" s="258">
        <v>960</v>
      </c>
      <c r="M437" s="258">
        <v>1272</v>
      </c>
      <c r="N437" s="338">
        <v>-24.5</v>
      </c>
      <c r="O437" s="339">
        <v>2.4</v>
      </c>
    </row>
    <row r="438" spans="1:15" s="187" customFormat="1" ht="14.45" customHeight="1" x14ac:dyDescent="0.2">
      <c r="A438" s="539"/>
      <c r="B438" s="337" t="s">
        <v>1446</v>
      </c>
      <c r="C438" s="258">
        <v>3110</v>
      </c>
      <c r="D438" s="258">
        <v>2126</v>
      </c>
      <c r="E438" s="338">
        <v>68.400000000000006</v>
      </c>
      <c r="F438" s="338">
        <v>68.099999999999994</v>
      </c>
      <c r="G438" s="338">
        <v>0.4</v>
      </c>
      <c r="H438" s="258">
        <v>301</v>
      </c>
      <c r="I438" s="258">
        <v>259</v>
      </c>
      <c r="J438" s="338">
        <v>16.2</v>
      </c>
      <c r="K438" s="339">
        <v>0.14158043273753501</v>
      </c>
      <c r="L438" s="258">
        <v>3005</v>
      </c>
      <c r="M438" s="258">
        <v>4150</v>
      </c>
      <c r="N438" s="338">
        <v>-27.6</v>
      </c>
      <c r="O438" s="339">
        <v>1.4134524929445</v>
      </c>
    </row>
    <row r="439" spans="1:15" s="187" customFormat="1" ht="14.45" customHeight="1" x14ac:dyDescent="0.2">
      <c r="A439" s="539"/>
      <c r="B439" s="337" t="s">
        <v>1987</v>
      </c>
      <c r="C439" s="258">
        <v>453</v>
      </c>
      <c r="D439" s="258">
        <v>305</v>
      </c>
      <c r="E439" s="338">
        <v>67.3</v>
      </c>
      <c r="F439" s="338">
        <v>65.8</v>
      </c>
      <c r="G439" s="338">
        <v>2.2999999999999998</v>
      </c>
      <c r="H439" s="258">
        <v>90</v>
      </c>
      <c r="I439" s="258">
        <v>64</v>
      </c>
      <c r="J439" s="338">
        <v>40.6</v>
      </c>
      <c r="K439" s="339">
        <v>0.29508196721311503</v>
      </c>
      <c r="L439" s="258">
        <v>875</v>
      </c>
      <c r="M439" s="258">
        <v>1124</v>
      </c>
      <c r="N439" s="338">
        <v>-22.2</v>
      </c>
      <c r="O439" s="339">
        <v>2.8688524590163902</v>
      </c>
    </row>
    <row r="440" spans="1:15" s="187" customFormat="1" ht="14.45" customHeight="1" x14ac:dyDescent="0.2">
      <c r="A440" s="539"/>
      <c r="B440" s="337" t="s">
        <v>7998</v>
      </c>
      <c r="C440" s="258">
        <v>177</v>
      </c>
      <c r="D440" s="258">
        <v>102</v>
      </c>
      <c r="E440" s="338">
        <v>57.6</v>
      </c>
      <c r="F440" s="338">
        <v>57.6</v>
      </c>
      <c r="G440" s="338">
        <v>0</v>
      </c>
      <c r="H440" s="258">
        <v>1</v>
      </c>
      <c r="I440" s="258">
        <v>3</v>
      </c>
      <c r="J440" s="338">
        <v>-66.7</v>
      </c>
      <c r="K440" s="339">
        <v>9.8039215686274508E-3</v>
      </c>
      <c r="L440" s="258">
        <v>322</v>
      </c>
      <c r="M440" s="258">
        <v>382</v>
      </c>
      <c r="N440" s="338">
        <v>-15.7</v>
      </c>
      <c r="O440" s="339">
        <v>3.15686274509804</v>
      </c>
    </row>
    <row r="441" spans="1:15" s="187" customFormat="1" ht="14.45" customHeight="1" x14ac:dyDescent="0.2">
      <c r="A441" s="539"/>
      <c r="B441" s="337" t="s">
        <v>4926</v>
      </c>
      <c r="C441" s="258">
        <v>1555</v>
      </c>
      <c r="D441" s="258">
        <v>1124</v>
      </c>
      <c r="E441" s="338">
        <v>72.3</v>
      </c>
      <c r="F441" s="338">
        <v>72.099999999999994</v>
      </c>
      <c r="G441" s="338">
        <v>0.3</v>
      </c>
      <c r="H441" s="258">
        <v>260</v>
      </c>
      <c r="I441" s="258">
        <v>88</v>
      </c>
      <c r="J441" s="338">
        <v>195.5</v>
      </c>
      <c r="K441" s="339">
        <v>0.231316725978648</v>
      </c>
      <c r="L441" s="258">
        <v>1532</v>
      </c>
      <c r="M441" s="258">
        <v>2149</v>
      </c>
      <c r="N441" s="338">
        <v>-28.7</v>
      </c>
      <c r="O441" s="339">
        <v>1.3629893238434201</v>
      </c>
    </row>
    <row r="442" spans="1:15" s="187" customFormat="1" ht="14.45" customHeight="1" x14ac:dyDescent="0.2">
      <c r="A442" s="539"/>
      <c r="B442" s="337" t="s">
        <v>2713</v>
      </c>
      <c r="C442" s="258">
        <v>1070</v>
      </c>
      <c r="D442" s="258">
        <v>630</v>
      </c>
      <c r="E442" s="338">
        <v>58.9</v>
      </c>
      <c r="F442" s="338">
        <v>58.6</v>
      </c>
      <c r="G442" s="338">
        <v>0.5</v>
      </c>
      <c r="H442" s="258">
        <v>94</v>
      </c>
      <c r="I442" s="258">
        <v>71</v>
      </c>
      <c r="J442" s="338">
        <v>32.4</v>
      </c>
      <c r="K442" s="339">
        <v>0.14920634920634901</v>
      </c>
      <c r="L442" s="258">
        <v>1412</v>
      </c>
      <c r="M442" s="258">
        <v>1875</v>
      </c>
      <c r="N442" s="338">
        <v>-24.7</v>
      </c>
      <c r="O442" s="339">
        <v>2.24126984126984</v>
      </c>
    </row>
    <row r="443" spans="1:15" s="187" customFormat="1" ht="14.45" customHeight="1" x14ac:dyDescent="0.2">
      <c r="A443" s="539"/>
      <c r="B443" s="337" t="s">
        <v>2663</v>
      </c>
      <c r="C443" s="258">
        <v>633</v>
      </c>
      <c r="D443" s="258">
        <v>363</v>
      </c>
      <c r="E443" s="338">
        <v>57.3</v>
      </c>
      <c r="F443" s="338">
        <v>57.7</v>
      </c>
      <c r="G443" s="338">
        <v>-0.5</v>
      </c>
      <c r="H443" s="258">
        <v>80</v>
      </c>
      <c r="I443" s="258">
        <v>70</v>
      </c>
      <c r="J443" s="338">
        <v>14.3</v>
      </c>
      <c r="K443" s="339">
        <v>0.22038567493112901</v>
      </c>
      <c r="L443" s="258">
        <v>869</v>
      </c>
      <c r="M443" s="258">
        <v>1183</v>
      </c>
      <c r="N443" s="338">
        <v>-26.5</v>
      </c>
      <c r="O443" s="339">
        <v>2.39393939393939</v>
      </c>
    </row>
    <row r="444" spans="1:15" s="187" customFormat="1" ht="14.45" customHeight="1" x14ac:dyDescent="0.2">
      <c r="A444" s="539" t="s">
        <v>250</v>
      </c>
      <c r="B444" s="337" t="s">
        <v>3667</v>
      </c>
      <c r="C444" s="258">
        <v>1317</v>
      </c>
      <c r="D444" s="258">
        <v>1162</v>
      </c>
      <c r="E444" s="338">
        <v>88.2</v>
      </c>
      <c r="F444" s="338">
        <v>87.9</v>
      </c>
      <c r="G444" s="338">
        <v>0.4</v>
      </c>
      <c r="H444" s="258">
        <v>742</v>
      </c>
      <c r="I444" s="258">
        <v>666</v>
      </c>
      <c r="J444" s="338">
        <v>11.4</v>
      </c>
      <c r="K444" s="339">
        <v>0.63855421686747005</v>
      </c>
      <c r="L444" s="258">
        <v>3251</v>
      </c>
      <c r="M444" s="258">
        <v>3820</v>
      </c>
      <c r="N444" s="338">
        <v>-14.9</v>
      </c>
      <c r="O444" s="339">
        <v>2.7977624784853701</v>
      </c>
    </row>
    <row r="445" spans="1:15" s="187" customFormat="1" ht="14.45" customHeight="1" x14ac:dyDescent="0.2">
      <c r="A445" s="539"/>
      <c r="B445" s="337" t="s">
        <v>3722</v>
      </c>
      <c r="C445" s="258">
        <v>866</v>
      </c>
      <c r="D445" s="258">
        <v>737</v>
      </c>
      <c r="E445" s="338">
        <v>85.1</v>
      </c>
      <c r="F445" s="338">
        <v>84.9</v>
      </c>
      <c r="G445" s="338">
        <v>0.3</v>
      </c>
      <c r="H445" s="258">
        <v>341</v>
      </c>
      <c r="I445" s="258">
        <v>287</v>
      </c>
      <c r="J445" s="338">
        <v>18.8</v>
      </c>
      <c r="K445" s="339">
        <v>0.462686567164179</v>
      </c>
      <c r="L445" s="258">
        <v>1580</v>
      </c>
      <c r="M445" s="258">
        <v>1942</v>
      </c>
      <c r="N445" s="338">
        <v>-18.600000000000001</v>
      </c>
      <c r="O445" s="339">
        <v>2.1438263229308001</v>
      </c>
    </row>
    <row r="446" spans="1:15" s="187" customFormat="1" ht="14.45" customHeight="1" x14ac:dyDescent="0.2">
      <c r="A446" s="539"/>
      <c r="B446" s="337" t="s">
        <v>4043</v>
      </c>
      <c r="C446" s="258">
        <v>336</v>
      </c>
      <c r="D446" s="258">
        <v>320</v>
      </c>
      <c r="E446" s="338">
        <v>95.2</v>
      </c>
      <c r="F446" s="338">
        <v>95.5</v>
      </c>
      <c r="G446" s="338">
        <v>-0.3</v>
      </c>
      <c r="H446" s="258">
        <v>610</v>
      </c>
      <c r="I446" s="258">
        <v>639</v>
      </c>
      <c r="J446" s="338">
        <v>-4.5</v>
      </c>
      <c r="K446" s="339">
        <v>1.90625</v>
      </c>
      <c r="L446" s="258">
        <v>1300</v>
      </c>
      <c r="M446" s="258">
        <v>1445</v>
      </c>
      <c r="N446" s="338">
        <v>-10</v>
      </c>
      <c r="O446" s="339">
        <v>4.0625</v>
      </c>
    </row>
    <row r="447" spans="1:15" s="187" customFormat="1" ht="14.45" customHeight="1" x14ac:dyDescent="0.2">
      <c r="A447" s="539"/>
      <c r="B447" s="337" t="s">
        <v>2344</v>
      </c>
      <c r="C447" s="258">
        <v>585</v>
      </c>
      <c r="D447" s="258">
        <v>520</v>
      </c>
      <c r="E447" s="338">
        <v>88.9</v>
      </c>
      <c r="F447" s="338">
        <v>87.7</v>
      </c>
      <c r="G447" s="338">
        <v>1.4</v>
      </c>
      <c r="H447" s="258">
        <v>173</v>
      </c>
      <c r="I447" s="258">
        <v>130</v>
      </c>
      <c r="J447" s="338">
        <v>33.1</v>
      </c>
      <c r="K447" s="339">
        <v>0.33269230769230801</v>
      </c>
      <c r="L447" s="258">
        <v>1134</v>
      </c>
      <c r="M447" s="258">
        <v>1374</v>
      </c>
      <c r="N447" s="338">
        <v>-17.5</v>
      </c>
      <c r="O447" s="339">
        <v>2.1807692307692301</v>
      </c>
    </row>
    <row r="448" spans="1:15" s="187" customFormat="1" ht="14.45" customHeight="1" x14ac:dyDescent="0.2">
      <c r="A448" s="539"/>
      <c r="B448" s="337" t="s">
        <v>3695</v>
      </c>
      <c r="C448" s="258">
        <v>758</v>
      </c>
      <c r="D448" s="258">
        <v>726</v>
      </c>
      <c r="E448" s="338">
        <v>95.8</v>
      </c>
      <c r="F448" s="338">
        <v>95.5</v>
      </c>
      <c r="G448" s="338">
        <v>0.3</v>
      </c>
      <c r="H448" s="258">
        <v>283</v>
      </c>
      <c r="I448" s="258">
        <v>189</v>
      </c>
      <c r="J448" s="338">
        <v>49.7</v>
      </c>
      <c r="K448" s="339">
        <v>0.38980716253443498</v>
      </c>
      <c r="L448" s="258">
        <v>1704</v>
      </c>
      <c r="M448" s="258">
        <v>1988</v>
      </c>
      <c r="N448" s="338">
        <v>-14.3</v>
      </c>
      <c r="O448" s="339">
        <v>2.34710743801653</v>
      </c>
    </row>
    <row r="449" spans="1:15" s="187" customFormat="1" ht="14.45" customHeight="1" x14ac:dyDescent="0.2">
      <c r="A449" s="347" t="s">
        <v>15134</v>
      </c>
      <c r="B449" s="337" t="s">
        <v>15134</v>
      </c>
      <c r="C449" s="258">
        <v>0</v>
      </c>
      <c r="D449" s="258">
        <v>0</v>
      </c>
      <c r="E449" s="338">
        <v>0</v>
      </c>
      <c r="F449" s="338">
        <v>0</v>
      </c>
      <c r="G449" s="338">
        <v>0</v>
      </c>
      <c r="H449" s="258">
        <v>0</v>
      </c>
      <c r="I449" s="258">
        <v>0</v>
      </c>
      <c r="J449" s="338">
        <v>0</v>
      </c>
      <c r="K449" s="339" t="s">
        <v>17096</v>
      </c>
      <c r="L449" s="258">
        <v>0</v>
      </c>
      <c r="M449" s="258">
        <v>0</v>
      </c>
      <c r="N449" s="338">
        <v>0</v>
      </c>
      <c r="O449" s="339" t="s">
        <v>17096</v>
      </c>
    </row>
    <row r="450" spans="1:15" s="187" customFormat="1" ht="14.45" customHeight="1" x14ac:dyDescent="0.2">
      <c r="A450" s="539" t="s">
        <v>253</v>
      </c>
      <c r="B450" s="337" t="s">
        <v>1223</v>
      </c>
      <c r="C450" s="258">
        <v>427</v>
      </c>
      <c r="D450" s="258">
        <v>318</v>
      </c>
      <c r="E450" s="338">
        <v>74.5</v>
      </c>
      <c r="F450" s="338">
        <v>74.7</v>
      </c>
      <c r="G450" s="338">
        <v>-0.3</v>
      </c>
      <c r="H450" s="258">
        <v>14</v>
      </c>
      <c r="I450" s="258">
        <v>28</v>
      </c>
      <c r="J450" s="338">
        <v>-50</v>
      </c>
      <c r="K450" s="339">
        <v>4.40251572327044E-2</v>
      </c>
      <c r="L450" s="258">
        <v>436</v>
      </c>
      <c r="M450" s="258">
        <v>686</v>
      </c>
      <c r="N450" s="338">
        <v>-36.4</v>
      </c>
      <c r="O450" s="339">
        <v>1.3710691823899399</v>
      </c>
    </row>
    <row r="451" spans="1:15" s="187" customFormat="1" ht="14.45" customHeight="1" x14ac:dyDescent="0.2">
      <c r="A451" s="539"/>
      <c r="B451" s="337" t="s">
        <v>1233</v>
      </c>
      <c r="C451" s="258">
        <v>2975</v>
      </c>
      <c r="D451" s="258">
        <v>1878</v>
      </c>
      <c r="E451" s="338">
        <v>63.1</v>
      </c>
      <c r="F451" s="338">
        <v>63.1</v>
      </c>
      <c r="G451" s="338">
        <v>0.1</v>
      </c>
      <c r="H451" s="258">
        <v>73</v>
      </c>
      <c r="I451" s="258">
        <v>117</v>
      </c>
      <c r="J451" s="338">
        <v>-37.6</v>
      </c>
      <c r="K451" s="339">
        <v>3.8871139510117197E-2</v>
      </c>
      <c r="L451" s="258">
        <v>2309</v>
      </c>
      <c r="M451" s="258">
        <v>3302</v>
      </c>
      <c r="N451" s="338">
        <v>-30.1</v>
      </c>
      <c r="O451" s="339">
        <v>1.2294994675186399</v>
      </c>
    </row>
    <row r="452" spans="1:15" s="187" customFormat="1" ht="14.45" customHeight="1" x14ac:dyDescent="0.2">
      <c r="A452" s="539"/>
      <c r="B452" s="337" t="s">
        <v>1472</v>
      </c>
      <c r="C452" s="258">
        <v>6760</v>
      </c>
      <c r="D452" s="258">
        <v>3509</v>
      </c>
      <c r="E452" s="338">
        <v>51.9</v>
      </c>
      <c r="F452" s="338">
        <v>51.9</v>
      </c>
      <c r="G452" s="338">
        <v>0</v>
      </c>
      <c r="H452" s="258">
        <v>172</v>
      </c>
      <c r="I452" s="258">
        <v>162</v>
      </c>
      <c r="J452" s="338">
        <v>6.2</v>
      </c>
      <c r="K452" s="339">
        <v>4.9016813907096002E-2</v>
      </c>
      <c r="L452" s="258">
        <v>4809</v>
      </c>
      <c r="M452" s="258">
        <v>6758</v>
      </c>
      <c r="N452" s="338">
        <v>-28.8</v>
      </c>
      <c r="O452" s="339">
        <v>1.37047591906526</v>
      </c>
    </row>
    <row r="453" spans="1:15" s="187" customFormat="1" ht="14.45" customHeight="1" x14ac:dyDescent="0.2">
      <c r="A453" s="539"/>
      <c r="B453" s="337" t="s">
        <v>1230</v>
      </c>
      <c r="C453" s="258">
        <v>357</v>
      </c>
      <c r="D453" s="258">
        <v>301</v>
      </c>
      <c r="E453" s="338">
        <v>84.3</v>
      </c>
      <c r="F453" s="338">
        <v>83.8</v>
      </c>
      <c r="G453" s="338">
        <v>0.7</v>
      </c>
      <c r="H453" s="258">
        <v>26</v>
      </c>
      <c r="I453" s="258">
        <v>31</v>
      </c>
      <c r="J453" s="338">
        <v>-16.100000000000001</v>
      </c>
      <c r="K453" s="339">
        <v>8.6378737541528194E-2</v>
      </c>
      <c r="L453" s="258">
        <v>450</v>
      </c>
      <c r="M453" s="258">
        <v>633</v>
      </c>
      <c r="N453" s="338">
        <v>-28.9</v>
      </c>
      <c r="O453" s="339">
        <v>1.49501661129568</v>
      </c>
    </row>
    <row r="454" spans="1:15" s="187" customFormat="1" ht="14.45" customHeight="1" x14ac:dyDescent="0.2">
      <c r="A454" s="539"/>
      <c r="B454" s="337" t="s">
        <v>1253</v>
      </c>
      <c r="C454" s="258">
        <v>3319</v>
      </c>
      <c r="D454" s="258">
        <v>2245</v>
      </c>
      <c r="E454" s="338">
        <v>67.599999999999994</v>
      </c>
      <c r="F454" s="338">
        <v>67.599999999999994</v>
      </c>
      <c r="G454" s="338">
        <v>0</v>
      </c>
      <c r="H454" s="258">
        <v>446</v>
      </c>
      <c r="I454" s="258">
        <v>482</v>
      </c>
      <c r="J454" s="338">
        <v>-7.5</v>
      </c>
      <c r="K454" s="339">
        <v>0.19866369710467699</v>
      </c>
      <c r="L454" s="258">
        <v>4006</v>
      </c>
      <c r="M454" s="258">
        <v>5300</v>
      </c>
      <c r="N454" s="338">
        <v>-24.4</v>
      </c>
      <c r="O454" s="339">
        <v>1.78440979955457</v>
      </c>
    </row>
    <row r="455" spans="1:15" s="187" customFormat="1" ht="14.45" customHeight="1" x14ac:dyDescent="0.2">
      <c r="A455" s="539"/>
      <c r="B455" s="337" t="s">
        <v>1685</v>
      </c>
      <c r="C455" s="258">
        <v>1344</v>
      </c>
      <c r="D455" s="258">
        <v>836</v>
      </c>
      <c r="E455" s="338">
        <v>62.2</v>
      </c>
      <c r="F455" s="338">
        <v>62</v>
      </c>
      <c r="G455" s="338">
        <v>0.4</v>
      </c>
      <c r="H455" s="258">
        <v>697</v>
      </c>
      <c r="I455" s="258">
        <v>614</v>
      </c>
      <c r="J455" s="338">
        <v>13.5</v>
      </c>
      <c r="K455" s="339">
        <v>0.83373205741626799</v>
      </c>
      <c r="L455" s="258">
        <v>2014</v>
      </c>
      <c r="M455" s="258">
        <v>2238</v>
      </c>
      <c r="N455" s="338">
        <v>-10</v>
      </c>
      <c r="O455" s="339">
        <v>2.4090909090909101</v>
      </c>
    </row>
    <row r="456" spans="1:15" s="187" customFormat="1" ht="14.45" customHeight="1" x14ac:dyDescent="0.2">
      <c r="A456" s="347" t="s">
        <v>15135</v>
      </c>
      <c r="B456" s="337" t="s">
        <v>15468</v>
      </c>
      <c r="C456" s="258">
        <v>20783</v>
      </c>
      <c r="D456" s="258">
        <v>2971</v>
      </c>
      <c r="E456" s="338">
        <v>14.3</v>
      </c>
      <c r="F456" s="338">
        <v>14</v>
      </c>
      <c r="G456" s="338">
        <v>2</v>
      </c>
      <c r="H456" s="258">
        <v>1762</v>
      </c>
      <c r="I456" s="258">
        <v>1348</v>
      </c>
      <c r="J456" s="338">
        <v>30.7</v>
      </c>
      <c r="K456" s="339">
        <v>0.59306630764052504</v>
      </c>
      <c r="L456" s="258">
        <v>6210</v>
      </c>
      <c r="M456" s="258">
        <v>7053</v>
      </c>
      <c r="N456" s="338">
        <v>-12</v>
      </c>
      <c r="O456" s="339">
        <v>2.09020531807472</v>
      </c>
    </row>
    <row r="457" spans="1:15" s="187" customFormat="1" ht="14.45" customHeight="1" x14ac:dyDescent="0.2">
      <c r="A457" s="347" t="s">
        <v>15136</v>
      </c>
      <c r="B457" s="337" t="s">
        <v>15469</v>
      </c>
      <c r="C457" s="258">
        <v>387</v>
      </c>
      <c r="D457" s="258">
        <v>147</v>
      </c>
      <c r="E457" s="338">
        <v>38</v>
      </c>
      <c r="F457" s="338">
        <v>42.9</v>
      </c>
      <c r="G457" s="338">
        <v>-11.4</v>
      </c>
      <c r="H457" s="258">
        <v>70</v>
      </c>
      <c r="I457" s="258">
        <v>36</v>
      </c>
      <c r="J457" s="338">
        <v>94.4</v>
      </c>
      <c r="K457" s="339">
        <v>0.476190476190476</v>
      </c>
      <c r="L457" s="258">
        <v>243</v>
      </c>
      <c r="M457" s="258">
        <v>374</v>
      </c>
      <c r="N457" s="338">
        <v>-35</v>
      </c>
      <c r="O457" s="339">
        <v>1.6530612244898</v>
      </c>
    </row>
    <row r="458" spans="1:15" s="187" customFormat="1" ht="14.45" customHeight="1" x14ac:dyDescent="0.2">
      <c r="A458" s="347" t="s">
        <v>15137</v>
      </c>
      <c r="B458" s="337" t="s">
        <v>15137</v>
      </c>
      <c r="C458" s="258">
        <v>4</v>
      </c>
      <c r="D458" s="258">
        <v>2</v>
      </c>
      <c r="E458" s="338">
        <v>50</v>
      </c>
      <c r="F458" s="338">
        <v>50</v>
      </c>
      <c r="G458" s="338">
        <v>0</v>
      </c>
      <c r="H458" s="258">
        <v>0</v>
      </c>
      <c r="I458" s="258">
        <v>0</v>
      </c>
      <c r="J458" s="338">
        <v>0</v>
      </c>
      <c r="K458" s="339">
        <v>0</v>
      </c>
      <c r="L458" s="258">
        <v>6</v>
      </c>
      <c r="M458" s="258">
        <v>8</v>
      </c>
      <c r="N458" s="338">
        <v>-25</v>
      </c>
      <c r="O458" s="339">
        <v>3</v>
      </c>
    </row>
    <row r="459" spans="1:15" s="187" customFormat="1" ht="14.45" customHeight="1" x14ac:dyDescent="0.2">
      <c r="A459" s="347" t="s">
        <v>15138</v>
      </c>
      <c r="B459" s="337" t="s">
        <v>15138</v>
      </c>
      <c r="C459" s="258">
        <v>35</v>
      </c>
      <c r="D459" s="258">
        <v>10</v>
      </c>
      <c r="E459" s="338">
        <v>28.6</v>
      </c>
      <c r="F459" s="338">
        <v>28.6</v>
      </c>
      <c r="G459" s="338">
        <v>0</v>
      </c>
      <c r="H459" s="258">
        <v>0</v>
      </c>
      <c r="I459" s="258">
        <v>0</v>
      </c>
      <c r="J459" s="338">
        <v>0</v>
      </c>
      <c r="K459" s="339">
        <v>0</v>
      </c>
      <c r="L459" s="258">
        <v>25</v>
      </c>
      <c r="M459" s="258">
        <v>37</v>
      </c>
      <c r="N459" s="338">
        <v>-32.4</v>
      </c>
      <c r="O459" s="339">
        <v>2.5</v>
      </c>
    </row>
    <row r="460" spans="1:15" s="187" customFormat="1" ht="14.45" customHeight="1" x14ac:dyDescent="0.2">
      <c r="A460" s="347" t="s">
        <v>14002</v>
      </c>
      <c r="B460" s="337" t="s">
        <v>14002</v>
      </c>
      <c r="C460" s="258">
        <v>0</v>
      </c>
      <c r="D460" s="258">
        <v>0</v>
      </c>
      <c r="E460" s="338">
        <v>0</v>
      </c>
      <c r="F460" s="338">
        <v>0</v>
      </c>
      <c r="G460" s="338">
        <v>0</v>
      </c>
      <c r="H460" s="258">
        <v>0</v>
      </c>
      <c r="I460" s="258">
        <v>0</v>
      </c>
      <c r="J460" s="338">
        <v>0</v>
      </c>
      <c r="K460" s="339" t="s">
        <v>17096</v>
      </c>
      <c r="L460" s="258">
        <v>0</v>
      </c>
      <c r="M460" s="258">
        <v>0</v>
      </c>
      <c r="N460" s="338">
        <v>0</v>
      </c>
      <c r="O460" s="339" t="s">
        <v>17096</v>
      </c>
    </row>
    <row r="461" spans="1:15" s="187" customFormat="1" ht="28.9" customHeight="1" x14ac:dyDescent="0.2"/>
    <row r="462" spans="1:15" s="187" customFormat="1" ht="14.45" customHeight="1" x14ac:dyDescent="0.2">
      <c r="A462" s="541" t="s">
        <v>15486</v>
      </c>
      <c r="B462" s="541"/>
    </row>
    <row r="463" spans="1:15" s="187" customFormat="1" ht="14.45" customHeight="1" x14ac:dyDescent="0.2"/>
    <row r="464" spans="1:15" s="187" customFormat="1" ht="67.150000000000006" customHeight="1" x14ac:dyDescent="0.2">
      <c r="A464" s="340" t="s">
        <v>8134</v>
      </c>
      <c r="B464" s="341" t="s">
        <v>344</v>
      </c>
      <c r="C464" s="331" t="s">
        <v>15487</v>
      </c>
      <c r="D464" s="331" t="s">
        <v>15488</v>
      </c>
      <c r="E464" s="331" t="s">
        <v>15454</v>
      </c>
      <c r="F464" s="331" t="s">
        <v>15455</v>
      </c>
      <c r="G464" s="331" t="s">
        <v>15816</v>
      </c>
      <c r="H464" s="332" t="s">
        <v>15457</v>
      </c>
      <c r="I464" s="332" t="s">
        <v>15458</v>
      </c>
      <c r="J464" s="332" t="s">
        <v>15816</v>
      </c>
      <c r="K464" s="332" t="s">
        <v>15489</v>
      </c>
      <c r="L464" s="333" t="s">
        <v>15460</v>
      </c>
      <c r="M464" s="333" t="s">
        <v>15461</v>
      </c>
      <c r="N464" s="333" t="s">
        <v>15456</v>
      </c>
      <c r="O464" s="333" t="s">
        <v>15490</v>
      </c>
    </row>
    <row r="465" spans="1:15" s="187" customFormat="1" ht="24" customHeight="1" x14ac:dyDescent="0.2">
      <c r="A465" s="542" t="s">
        <v>15463</v>
      </c>
      <c r="B465" s="542"/>
      <c r="C465" s="334">
        <v>84112</v>
      </c>
      <c r="D465" s="334">
        <v>64112</v>
      </c>
      <c r="E465" s="335">
        <v>76.222179950542099</v>
      </c>
      <c r="F465" s="335">
        <v>75.842923720753305</v>
      </c>
      <c r="G465" s="335">
        <v>0.5</v>
      </c>
      <c r="H465" s="334">
        <v>12500</v>
      </c>
      <c r="I465" s="334">
        <v>9928</v>
      </c>
      <c r="J465" s="335">
        <v>25.9</v>
      </c>
      <c r="K465" s="336">
        <v>0.19497130022460701</v>
      </c>
      <c r="L465" s="334">
        <v>61922</v>
      </c>
      <c r="M465" s="334">
        <v>110008</v>
      </c>
      <c r="N465" s="335">
        <v>-43.7</v>
      </c>
      <c r="O465" s="336">
        <v>0.96584102820064899</v>
      </c>
    </row>
    <row r="466" spans="1:15" s="187" customFormat="1" ht="14.45" customHeight="1" x14ac:dyDescent="0.2">
      <c r="A466" s="539" t="s">
        <v>252</v>
      </c>
      <c r="B466" s="337" t="s">
        <v>349</v>
      </c>
      <c r="C466" s="258">
        <v>515</v>
      </c>
      <c r="D466" s="258">
        <v>482</v>
      </c>
      <c r="E466" s="338">
        <v>93.592233009708707</v>
      </c>
      <c r="F466" s="338">
        <v>92.815533980582501</v>
      </c>
      <c r="G466" s="338">
        <v>0.8</v>
      </c>
      <c r="H466" s="258">
        <v>113</v>
      </c>
      <c r="I466" s="258">
        <v>80</v>
      </c>
      <c r="J466" s="338">
        <v>41.3</v>
      </c>
      <c r="K466" s="339">
        <v>0.23443983402489599</v>
      </c>
      <c r="L466" s="258">
        <v>417</v>
      </c>
      <c r="M466" s="258">
        <v>590</v>
      </c>
      <c r="N466" s="338">
        <v>-29.3</v>
      </c>
      <c r="O466" s="339">
        <v>0.865145228215768</v>
      </c>
    </row>
    <row r="467" spans="1:15" s="187" customFormat="1" ht="14.45" customHeight="1" x14ac:dyDescent="0.2">
      <c r="A467" s="539"/>
      <c r="B467" s="337" t="s">
        <v>350</v>
      </c>
      <c r="C467" s="258">
        <v>377</v>
      </c>
      <c r="D467" s="258">
        <v>291</v>
      </c>
      <c r="E467" s="338">
        <v>77.188328912466801</v>
      </c>
      <c r="F467" s="338">
        <v>77.984084880636601</v>
      </c>
      <c r="G467" s="338">
        <v>-1</v>
      </c>
      <c r="H467" s="258">
        <v>30</v>
      </c>
      <c r="I467" s="258">
        <v>11</v>
      </c>
      <c r="J467" s="338">
        <v>172.7</v>
      </c>
      <c r="K467" s="339">
        <v>0.10309278350515499</v>
      </c>
      <c r="L467" s="258">
        <v>282</v>
      </c>
      <c r="M467" s="258">
        <v>475</v>
      </c>
      <c r="N467" s="338">
        <v>-40.6</v>
      </c>
      <c r="O467" s="339">
        <v>0.96907216494845405</v>
      </c>
    </row>
    <row r="468" spans="1:15" s="187" customFormat="1" ht="14.45" customHeight="1" x14ac:dyDescent="0.2">
      <c r="A468" s="539"/>
      <c r="B468" s="337" t="s">
        <v>351</v>
      </c>
      <c r="C468" s="258">
        <v>375</v>
      </c>
      <c r="D468" s="258">
        <v>287</v>
      </c>
      <c r="E468" s="338">
        <v>76.533333333333303</v>
      </c>
      <c r="F468" s="338">
        <v>78.400000000000006</v>
      </c>
      <c r="G468" s="338">
        <v>-2.4</v>
      </c>
      <c r="H468" s="258">
        <v>56</v>
      </c>
      <c r="I468" s="258">
        <v>109</v>
      </c>
      <c r="J468" s="338">
        <v>-48.6</v>
      </c>
      <c r="K468" s="339">
        <v>0.19512195121951201</v>
      </c>
      <c r="L468" s="258">
        <v>673</v>
      </c>
      <c r="M468" s="258">
        <v>316</v>
      </c>
      <c r="N468" s="338">
        <v>113</v>
      </c>
      <c r="O468" s="339">
        <v>2.3449477351916399</v>
      </c>
    </row>
    <row r="469" spans="1:15" s="187" customFormat="1" ht="14.45" customHeight="1" x14ac:dyDescent="0.2">
      <c r="A469" s="539"/>
      <c r="B469" s="337" t="s">
        <v>352</v>
      </c>
      <c r="C469" s="258">
        <v>142</v>
      </c>
      <c r="D469" s="258">
        <v>117</v>
      </c>
      <c r="E469" s="338">
        <v>82.394366197183103</v>
      </c>
      <c r="F469" s="338">
        <v>82.394366197183103</v>
      </c>
      <c r="G469" s="338">
        <v>0</v>
      </c>
      <c r="H469" s="258">
        <v>61</v>
      </c>
      <c r="I469" s="258">
        <v>22</v>
      </c>
      <c r="J469" s="338">
        <v>177.3</v>
      </c>
      <c r="K469" s="339">
        <v>0.52136752136752096</v>
      </c>
      <c r="L469" s="258">
        <v>80</v>
      </c>
      <c r="M469" s="258">
        <v>133</v>
      </c>
      <c r="N469" s="338">
        <v>-39.799999999999997</v>
      </c>
      <c r="O469" s="339">
        <v>0.683760683760684</v>
      </c>
    </row>
    <row r="470" spans="1:15" s="187" customFormat="1" ht="14.45" customHeight="1" x14ac:dyDescent="0.2">
      <c r="A470" s="539"/>
      <c r="B470" s="337" t="s">
        <v>353</v>
      </c>
      <c r="C470" s="258">
        <v>666</v>
      </c>
      <c r="D470" s="258">
        <v>569</v>
      </c>
      <c r="E470" s="338">
        <v>85.435435435435394</v>
      </c>
      <c r="F470" s="338">
        <v>85.135135135135101</v>
      </c>
      <c r="G470" s="338">
        <v>0.4</v>
      </c>
      <c r="H470" s="258">
        <v>115</v>
      </c>
      <c r="I470" s="258">
        <v>74</v>
      </c>
      <c r="J470" s="338">
        <v>55.4</v>
      </c>
      <c r="K470" s="339">
        <v>0.20210896309314599</v>
      </c>
      <c r="L470" s="258">
        <v>442</v>
      </c>
      <c r="M470" s="258">
        <v>524</v>
      </c>
      <c r="N470" s="338">
        <v>-15.6</v>
      </c>
      <c r="O470" s="339">
        <v>0.77680140597539504</v>
      </c>
    </row>
    <row r="471" spans="1:15" s="187" customFormat="1" ht="14.45" customHeight="1" x14ac:dyDescent="0.2">
      <c r="A471" s="539"/>
      <c r="B471" s="337" t="s">
        <v>354</v>
      </c>
      <c r="C471" s="258">
        <v>242</v>
      </c>
      <c r="D471" s="258">
        <v>227</v>
      </c>
      <c r="E471" s="338">
        <v>93.801652892562004</v>
      </c>
      <c r="F471" s="338">
        <v>94.214876033057905</v>
      </c>
      <c r="G471" s="338">
        <v>-0.4</v>
      </c>
      <c r="H471" s="258">
        <v>119</v>
      </c>
      <c r="I471" s="258">
        <v>96</v>
      </c>
      <c r="J471" s="338">
        <v>24</v>
      </c>
      <c r="K471" s="339">
        <v>0.52422907488986803</v>
      </c>
      <c r="L471" s="258">
        <v>193</v>
      </c>
      <c r="M471" s="258">
        <v>333</v>
      </c>
      <c r="N471" s="338">
        <v>-42</v>
      </c>
      <c r="O471" s="339">
        <v>0.85022026431718101</v>
      </c>
    </row>
    <row r="472" spans="1:15" s="187" customFormat="1" ht="14.45" customHeight="1" x14ac:dyDescent="0.2">
      <c r="A472" s="539"/>
      <c r="B472" s="337" t="s">
        <v>355</v>
      </c>
      <c r="C472" s="258">
        <v>1347</v>
      </c>
      <c r="D472" s="258">
        <v>1175</v>
      </c>
      <c r="E472" s="338">
        <v>87.230883444691898</v>
      </c>
      <c r="F472" s="338">
        <v>86.488492947290297</v>
      </c>
      <c r="G472" s="338">
        <v>0.9</v>
      </c>
      <c r="H472" s="258">
        <v>592</v>
      </c>
      <c r="I472" s="258">
        <v>505</v>
      </c>
      <c r="J472" s="338">
        <v>17.2</v>
      </c>
      <c r="K472" s="339">
        <v>0.50382978723404304</v>
      </c>
      <c r="L472" s="258">
        <v>975</v>
      </c>
      <c r="M472" s="258">
        <v>1505</v>
      </c>
      <c r="N472" s="338">
        <v>-35.200000000000003</v>
      </c>
      <c r="O472" s="339">
        <v>0.82978723404255295</v>
      </c>
    </row>
    <row r="473" spans="1:15" s="187" customFormat="1" ht="14.45" customHeight="1" x14ac:dyDescent="0.2">
      <c r="A473" s="539"/>
      <c r="B473" s="337" t="s">
        <v>356</v>
      </c>
      <c r="C473" s="258">
        <v>1947</v>
      </c>
      <c r="D473" s="258">
        <v>1713</v>
      </c>
      <c r="E473" s="338">
        <v>87.981510015408304</v>
      </c>
      <c r="F473" s="338">
        <v>87.005649717514103</v>
      </c>
      <c r="G473" s="338">
        <v>1.1000000000000001</v>
      </c>
      <c r="H473" s="258">
        <v>738</v>
      </c>
      <c r="I473" s="258">
        <v>719</v>
      </c>
      <c r="J473" s="338">
        <v>2.6</v>
      </c>
      <c r="K473" s="339">
        <v>0.43082311733800399</v>
      </c>
      <c r="L473" s="258">
        <v>1735</v>
      </c>
      <c r="M473" s="258">
        <v>2751</v>
      </c>
      <c r="N473" s="338">
        <v>-36.9</v>
      </c>
      <c r="O473" s="339">
        <v>1.0128429655575</v>
      </c>
    </row>
    <row r="474" spans="1:15" s="187" customFormat="1" ht="14.45" customHeight="1" x14ac:dyDescent="0.2">
      <c r="A474" s="539"/>
      <c r="B474" s="337" t="s">
        <v>357</v>
      </c>
      <c r="C474" s="258">
        <v>879</v>
      </c>
      <c r="D474" s="258">
        <v>734</v>
      </c>
      <c r="E474" s="338">
        <v>83.503981797497204</v>
      </c>
      <c r="F474" s="338">
        <v>82.366325369738306</v>
      </c>
      <c r="G474" s="338">
        <v>1.4</v>
      </c>
      <c r="H474" s="258">
        <v>334</v>
      </c>
      <c r="I474" s="258">
        <v>235</v>
      </c>
      <c r="J474" s="338">
        <v>42.1</v>
      </c>
      <c r="K474" s="339">
        <v>0.45504087193460502</v>
      </c>
      <c r="L474" s="258">
        <v>682</v>
      </c>
      <c r="M474" s="258">
        <v>916</v>
      </c>
      <c r="N474" s="338">
        <v>-25.5</v>
      </c>
      <c r="O474" s="339">
        <v>0.92915531335149903</v>
      </c>
    </row>
    <row r="475" spans="1:15" s="187" customFormat="1" ht="14.45" customHeight="1" x14ac:dyDescent="0.2">
      <c r="A475" s="539"/>
      <c r="B475" s="337" t="s">
        <v>15464</v>
      </c>
      <c r="C475" s="258">
        <v>898</v>
      </c>
      <c r="D475" s="258">
        <v>779</v>
      </c>
      <c r="E475" s="338">
        <v>86.748329621380904</v>
      </c>
      <c r="F475" s="338">
        <v>86.191536748329597</v>
      </c>
      <c r="G475" s="338">
        <v>0.6</v>
      </c>
      <c r="H475" s="258">
        <v>616</v>
      </c>
      <c r="I475" s="258">
        <v>123</v>
      </c>
      <c r="J475" s="338">
        <v>400.8</v>
      </c>
      <c r="K475" s="339">
        <v>0.79075738125802297</v>
      </c>
      <c r="L475" s="258">
        <v>855</v>
      </c>
      <c r="M475" s="258">
        <v>1256</v>
      </c>
      <c r="N475" s="338">
        <v>-31.9</v>
      </c>
      <c r="O475" s="339">
        <v>1.09756097560976</v>
      </c>
    </row>
    <row r="476" spans="1:15" s="187" customFormat="1" ht="14.45" customHeight="1" x14ac:dyDescent="0.2">
      <c r="A476" s="539"/>
      <c r="B476" s="337" t="s">
        <v>358</v>
      </c>
      <c r="C476" s="258">
        <v>2795</v>
      </c>
      <c r="D476" s="258">
        <v>2137</v>
      </c>
      <c r="E476" s="338">
        <v>76.457960644007201</v>
      </c>
      <c r="F476" s="338">
        <v>76.171735241502702</v>
      </c>
      <c r="G476" s="338">
        <v>0.4</v>
      </c>
      <c r="H476" s="258">
        <v>1064</v>
      </c>
      <c r="I476" s="258">
        <v>751</v>
      </c>
      <c r="J476" s="338">
        <v>41.7</v>
      </c>
      <c r="K476" s="339">
        <v>0.49789424426766499</v>
      </c>
      <c r="L476" s="258">
        <v>1924</v>
      </c>
      <c r="M476" s="258">
        <v>2833</v>
      </c>
      <c r="N476" s="338">
        <v>-32.1</v>
      </c>
      <c r="O476" s="339">
        <v>0.90032756200280795</v>
      </c>
    </row>
    <row r="477" spans="1:15" s="187" customFormat="1" ht="14.45" customHeight="1" x14ac:dyDescent="0.2">
      <c r="A477" s="539"/>
      <c r="B477" s="337" t="s">
        <v>359</v>
      </c>
      <c r="C477" s="258">
        <v>858</v>
      </c>
      <c r="D477" s="258">
        <v>806</v>
      </c>
      <c r="E477" s="338">
        <v>93.939393939393895</v>
      </c>
      <c r="F477" s="338">
        <v>92.890442890442898</v>
      </c>
      <c r="G477" s="338">
        <v>1.1000000000000001</v>
      </c>
      <c r="H477" s="258">
        <v>962</v>
      </c>
      <c r="I477" s="258">
        <v>742</v>
      </c>
      <c r="J477" s="338">
        <v>29.6</v>
      </c>
      <c r="K477" s="339">
        <v>1.19354838709677</v>
      </c>
      <c r="L477" s="258">
        <v>1241</v>
      </c>
      <c r="M477" s="258">
        <v>1849</v>
      </c>
      <c r="N477" s="338">
        <v>-32.9</v>
      </c>
      <c r="O477" s="339">
        <v>1.5397022332506201</v>
      </c>
    </row>
    <row r="478" spans="1:15" s="187" customFormat="1" ht="14.45" customHeight="1" x14ac:dyDescent="0.2">
      <c r="A478" s="539" t="s">
        <v>255</v>
      </c>
      <c r="B478" s="337" t="s">
        <v>2076</v>
      </c>
      <c r="C478" s="258">
        <v>754</v>
      </c>
      <c r="D478" s="258">
        <v>687</v>
      </c>
      <c r="E478" s="338">
        <v>91.114058355437706</v>
      </c>
      <c r="F478" s="338">
        <v>91.246684350132597</v>
      </c>
      <c r="G478" s="338">
        <v>-0.1</v>
      </c>
      <c r="H478" s="258">
        <v>69</v>
      </c>
      <c r="I478" s="258">
        <v>80</v>
      </c>
      <c r="J478" s="338">
        <v>-13.8</v>
      </c>
      <c r="K478" s="339">
        <v>0.10043668122270701</v>
      </c>
      <c r="L478" s="258">
        <v>724</v>
      </c>
      <c r="M478" s="258">
        <v>1229</v>
      </c>
      <c r="N478" s="338">
        <v>-41.1</v>
      </c>
      <c r="O478" s="339">
        <v>1.05385735080058</v>
      </c>
    </row>
    <row r="479" spans="1:15" s="187" customFormat="1" ht="14.45" customHeight="1" x14ac:dyDescent="0.2">
      <c r="A479" s="539"/>
      <c r="B479" s="337" t="s">
        <v>2196</v>
      </c>
      <c r="C479" s="258">
        <v>572</v>
      </c>
      <c r="D479" s="258">
        <v>497</v>
      </c>
      <c r="E479" s="338">
        <v>86.888111888111894</v>
      </c>
      <c r="F479" s="338">
        <v>85.839160839160897</v>
      </c>
      <c r="G479" s="338">
        <v>1.2</v>
      </c>
      <c r="H479" s="258">
        <v>39</v>
      </c>
      <c r="I479" s="258">
        <v>47</v>
      </c>
      <c r="J479" s="338">
        <v>-17</v>
      </c>
      <c r="K479" s="339">
        <v>7.8470824949698204E-2</v>
      </c>
      <c r="L479" s="258">
        <v>386</v>
      </c>
      <c r="M479" s="258">
        <v>725</v>
      </c>
      <c r="N479" s="338">
        <v>-46.8</v>
      </c>
      <c r="O479" s="339">
        <v>0.77665995975855096</v>
      </c>
    </row>
    <row r="480" spans="1:15" s="187" customFormat="1" ht="14.45" customHeight="1" x14ac:dyDescent="0.2">
      <c r="A480" s="539"/>
      <c r="B480" s="337" t="s">
        <v>5477</v>
      </c>
      <c r="C480" s="258">
        <v>160</v>
      </c>
      <c r="D480" s="258">
        <v>149</v>
      </c>
      <c r="E480" s="338">
        <v>93.125</v>
      </c>
      <c r="F480" s="338">
        <v>91.875</v>
      </c>
      <c r="G480" s="338">
        <v>1.4</v>
      </c>
      <c r="H480" s="258">
        <v>10</v>
      </c>
      <c r="I480" s="258">
        <v>3</v>
      </c>
      <c r="J480" s="338">
        <v>233.3</v>
      </c>
      <c r="K480" s="339">
        <v>6.7114093959731502E-2</v>
      </c>
      <c r="L480" s="258">
        <v>140</v>
      </c>
      <c r="M480" s="258">
        <v>279</v>
      </c>
      <c r="N480" s="338">
        <v>-49.8</v>
      </c>
      <c r="O480" s="339">
        <v>0.93959731543624203</v>
      </c>
    </row>
    <row r="481" spans="1:15" s="187" customFormat="1" ht="14.45" customHeight="1" x14ac:dyDescent="0.2">
      <c r="A481" s="539"/>
      <c r="B481" s="337" t="s">
        <v>2243</v>
      </c>
      <c r="C481" s="258">
        <v>243</v>
      </c>
      <c r="D481" s="258">
        <v>227</v>
      </c>
      <c r="E481" s="338">
        <v>93.415637860082299</v>
      </c>
      <c r="F481" s="338">
        <v>90.534979423868293</v>
      </c>
      <c r="G481" s="338">
        <v>3.2</v>
      </c>
      <c r="H481" s="258">
        <v>32</v>
      </c>
      <c r="I481" s="258">
        <v>11</v>
      </c>
      <c r="J481" s="338">
        <v>190.9</v>
      </c>
      <c r="K481" s="339">
        <v>0.140969162995595</v>
      </c>
      <c r="L481" s="258">
        <v>217</v>
      </c>
      <c r="M481" s="258">
        <v>401</v>
      </c>
      <c r="N481" s="338">
        <v>-45.9</v>
      </c>
      <c r="O481" s="339">
        <v>0.95594713656387698</v>
      </c>
    </row>
    <row r="482" spans="1:15" s="187" customFormat="1" ht="14.45" customHeight="1" x14ac:dyDescent="0.2">
      <c r="A482" s="539"/>
      <c r="B482" s="337" t="s">
        <v>7993</v>
      </c>
      <c r="C482" s="258">
        <v>146</v>
      </c>
      <c r="D482" s="258">
        <v>129</v>
      </c>
      <c r="E482" s="338">
        <v>88.356164383561705</v>
      </c>
      <c r="F482" s="338">
        <v>86.986301369863</v>
      </c>
      <c r="G482" s="338">
        <v>1.6</v>
      </c>
      <c r="H482" s="258">
        <v>2</v>
      </c>
      <c r="I482" s="258">
        <v>12</v>
      </c>
      <c r="J482" s="338">
        <v>-83.3</v>
      </c>
      <c r="K482" s="339">
        <v>1.5503875968992199E-2</v>
      </c>
      <c r="L482" s="258">
        <v>150</v>
      </c>
      <c r="M482" s="258">
        <v>259</v>
      </c>
      <c r="N482" s="338">
        <v>-42.1</v>
      </c>
      <c r="O482" s="339">
        <v>1.16279069767442</v>
      </c>
    </row>
    <row r="483" spans="1:15" s="187" customFormat="1" ht="14.45" customHeight="1" x14ac:dyDescent="0.2">
      <c r="A483" s="539"/>
      <c r="B483" s="337" t="s">
        <v>1207</v>
      </c>
      <c r="C483" s="258">
        <v>481</v>
      </c>
      <c r="D483" s="258">
        <v>387</v>
      </c>
      <c r="E483" s="338">
        <v>80.457380457380495</v>
      </c>
      <c r="F483" s="338">
        <v>81.288981288981304</v>
      </c>
      <c r="G483" s="338">
        <v>-1</v>
      </c>
      <c r="H483" s="258">
        <v>50</v>
      </c>
      <c r="I483" s="258">
        <v>28</v>
      </c>
      <c r="J483" s="338">
        <v>78.599999999999994</v>
      </c>
      <c r="K483" s="339">
        <v>0.129198966408269</v>
      </c>
      <c r="L483" s="258">
        <v>368</v>
      </c>
      <c r="M483" s="258">
        <v>693</v>
      </c>
      <c r="N483" s="338">
        <v>-46.9</v>
      </c>
      <c r="O483" s="339">
        <v>0.95090439276485805</v>
      </c>
    </row>
    <row r="484" spans="1:15" s="187" customFormat="1" ht="14.45" customHeight="1" x14ac:dyDescent="0.2">
      <c r="A484" s="539"/>
      <c r="B484" s="337" t="s">
        <v>15465</v>
      </c>
      <c r="C484" s="258">
        <v>101</v>
      </c>
      <c r="D484" s="258">
        <v>88</v>
      </c>
      <c r="E484" s="338">
        <v>87.128712871287107</v>
      </c>
      <c r="F484" s="338">
        <v>84.158415841584201</v>
      </c>
      <c r="G484" s="338">
        <v>3.5</v>
      </c>
      <c r="H484" s="258">
        <v>0</v>
      </c>
      <c r="I484" s="258">
        <v>5</v>
      </c>
      <c r="J484" s="338">
        <v>-100</v>
      </c>
      <c r="K484" s="339">
        <v>0</v>
      </c>
      <c r="L484" s="258">
        <v>69</v>
      </c>
      <c r="M484" s="258">
        <v>127</v>
      </c>
      <c r="N484" s="338">
        <v>-45.7</v>
      </c>
      <c r="O484" s="339">
        <v>0.78409090909090895</v>
      </c>
    </row>
    <row r="485" spans="1:15" s="187" customFormat="1" ht="14.45" customHeight="1" x14ac:dyDescent="0.2">
      <c r="A485" s="539"/>
      <c r="B485" s="337" t="s">
        <v>6959</v>
      </c>
      <c r="C485" s="258">
        <v>216</v>
      </c>
      <c r="D485" s="258">
        <v>191</v>
      </c>
      <c r="E485" s="338">
        <v>88.425925925925895</v>
      </c>
      <c r="F485" s="338">
        <v>87.5</v>
      </c>
      <c r="G485" s="338">
        <v>1.1000000000000001</v>
      </c>
      <c r="H485" s="258">
        <v>3</v>
      </c>
      <c r="I485" s="258">
        <v>5</v>
      </c>
      <c r="J485" s="338">
        <v>-40</v>
      </c>
      <c r="K485" s="339">
        <v>1.5706806282722498E-2</v>
      </c>
      <c r="L485" s="258">
        <v>182</v>
      </c>
      <c r="M485" s="258">
        <v>357</v>
      </c>
      <c r="N485" s="338">
        <v>-49</v>
      </c>
      <c r="O485" s="339">
        <v>0.95287958115183302</v>
      </c>
    </row>
    <row r="486" spans="1:15" s="187" customFormat="1" ht="14.45" customHeight="1" x14ac:dyDescent="0.2">
      <c r="A486" s="539" t="s">
        <v>258</v>
      </c>
      <c r="B486" s="337" t="s">
        <v>2132</v>
      </c>
      <c r="C486" s="258">
        <v>565</v>
      </c>
      <c r="D486" s="258">
        <v>364</v>
      </c>
      <c r="E486" s="338">
        <v>64.424778761062001</v>
      </c>
      <c r="F486" s="338">
        <v>63.893805309734503</v>
      </c>
      <c r="G486" s="338">
        <v>0.8</v>
      </c>
      <c r="H486" s="258">
        <v>73</v>
      </c>
      <c r="I486" s="258">
        <v>58</v>
      </c>
      <c r="J486" s="338">
        <v>25.9</v>
      </c>
      <c r="K486" s="339">
        <v>0.200549450549451</v>
      </c>
      <c r="L486" s="258">
        <v>504</v>
      </c>
      <c r="M486" s="258">
        <v>968</v>
      </c>
      <c r="N486" s="338">
        <v>-47.9</v>
      </c>
      <c r="O486" s="339">
        <v>1.3846153846153799</v>
      </c>
    </row>
    <row r="487" spans="1:15" s="187" customFormat="1" ht="14.45" customHeight="1" x14ac:dyDescent="0.2">
      <c r="A487" s="539"/>
      <c r="B487" s="337" t="s">
        <v>7994</v>
      </c>
      <c r="C487" s="258">
        <v>1279</v>
      </c>
      <c r="D487" s="258">
        <v>1000</v>
      </c>
      <c r="E487" s="338">
        <v>78.186082877247898</v>
      </c>
      <c r="F487" s="338">
        <v>77.326035965598095</v>
      </c>
      <c r="G487" s="338">
        <v>1.1000000000000001</v>
      </c>
      <c r="H487" s="258">
        <v>85</v>
      </c>
      <c r="I487" s="258">
        <v>88</v>
      </c>
      <c r="J487" s="338">
        <v>-3.4</v>
      </c>
      <c r="K487" s="339">
        <v>8.5000000000000006E-2</v>
      </c>
      <c r="L487" s="258">
        <v>811</v>
      </c>
      <c r="M487" s="258">
        <v>1571</v>
      </c>
      <c r="N487" s="338">
        <v>-48.4</v>
      </c>
      <c r="O487" s="339">
        <v>0.81100000000000005</v>
      </c>
    </row>
    <row r="488" spans="1:15" s="187" customFormat="1" ht="14.45" customHeight="1" x14ac:dyDescent="0.2">
      <c r="A488" s="539"/>
      <c r="B488" s="337" t="s">
        <v>2140</v>
      </c>
      <c r="C488" s="258">
        <v>1475</v>
      </c>
      <c r="D488" s="258">
        <v>1214</v>
      </c>
      <c r="E488" s="338">
        <v>82.305084745762699</v>
      </c>
      <c r="F488" s="338">
        <v>82.169491525423695</v>
      </c>
      <c r="G488" s="338">
        <v>0.2</v>
      </c>
      <c r="H488" s="258">
        <v>621</v>
      </c>
      <c r="I488" s="258">
        <v>493</v>
      </c>
      <c r="J488" s="338">
        <v>26</v>
      </c>
      <c r="K488" s="339">
        <v>0.51153212520593105</v>
      </c>
      <c r="L488" s="258">
        <v>1752</v>
      </c>
      <c r="M488" s="258">
        <v>2858</v>
      </c>
      <c r="N488" s="338">
        <v>-38.700000000000003</v>
      </c>
      <c r="O488" s="339">
        <v>1.4431630971993401</v>
      </c>
    </row>
    <row r="489" spans="1:15" s="187" customFormat="1" ht="14.45" customHeight="1" x14ac:dyDescent="0.2">
      <c r="A489" s="539"/>
      <c r="B489" s="337" t="s">
        <v>2465</v>
      </c>
      <c r="C489" s="258">
        <v>1087</v>
      </c>
      <c r="D489" s="258">
        <v>897</v>
      </c>
      <c r="E489" s="338">
        <v>82.520699172033105</v>
      </c>
      <c r="F489" s="338">
        <v>82.152713891444293</v>
      </c>
      <c r="G489" s="338">
        <v>0.4</v>
      </c>
      <c r="H489" s="258">
        <v>102</v>
      </c>
      <c r="I489" s="258">
        <v>134</v>
      </c>
      <c r="J489" s="338">
        <v>-23.9</v>
      </c>
      <c r="K489" s="339">
        <v>0.11371237458194</v>
      </c>
      <c r="L489" s="258">
        <v>864</v>
      </c>
      <c r="M489" s="258">
        <v>1720</v>
      </c>
      <c r="N489" s="338">
        <v>-49.8</v>
      </c>
      <c r="O489" s="339">
        <v>0.96321070234113704</v>
      </c>
    </row>
    <row r="490" spans="1:15" s="187" customFormat="1" ht="14.45" customHeight="1" x14ac:dyDescent="0.2">
      <c r="A490" s="539" t="s">
        <v>372</v>
      </c>
      <c r="B490" s="337" t="s">
        <v>2062</v>
      </c>
      <c r="C490" s="258">
        <v>199</v>
      </c>
      <c r="D490" s="258">
        <v>164</v>
      </c>
      <c r="E490" s="338">
        <v>82.412060301507495</v>
      </c>
      <c r="F490" s="338">
        <v>82.412060301507495</v>
      </c>
      <c r="G490" s="338">
        <v>0</v>
      </c>
      <c r="H490" s="258">
        <v>28</v>
      </c>
      <c r="I490" s="258">
        <v>36</v>
      </c>
      <c r="J490" s="338">
        <v>-22.2</v>
      </c>
      <c r="K490" s="339">
        <v>0.17073170731707299</v>
      </c>
      <c r="L490" s="258">
        <v>126</v>
      </c>
      <c r="M490" s="258">
        <v>234</v>
      </c>
      <c r="N490" s="338">
        <v>-46.2</v>
      </c>
      <c r="O490" s="339">
        <v>0.76829268292682895</v>
      </c>
    </row>
    <row r="491" spans="1:15" s="187" customFormat="1" ht="14.45" customHeight="1" x14ac:dyDescent="0.2">
      <c r="A491" s="539"/>
      <c r="B491" s="337" t="s">
        <v>2325</v>
      </c>
      <c r="C491" s="258">
        <v>228</v>
      </c>
      <c r="D491" s="258">
        <v>209</v>
      </c>
      <c r="E491" s="338">
        <v>91.6666666666667</v>
      </c>
      <c r="F491" s="338">
        <v>91.228070175438603</v>
      </c>
      <c r="G491" s="338">
        <v>0.5</v>
      </c>
      <c r="H491" s="258">
        <v>9</v>
      </c>
      <c r="I491" s="258">
        <v>7</v>
      </c>
      <c r="J491" s="338">
        <v>28.6</v>
      </c>
      <c r="K491" s="339">
        <v>4.3062200956937802E-2</v>
      </c>
      <c r="L491" s="258">
        <v>209</v>
      </c>
      <c r="M491" s="258">
        <v>414</v>
      </c>
      <c r="N491" s="338">
        <v>-49.5</v>
      </c>
      <c r="O491" s="339">
        <v>1</v>
      </c>
    </row>
    <row r="492" spans="1:15" s="187" customFormat="1" ht="14.45" customHeight="1" x14ac:dyDescent="0.2">
      <c r="A492" s="539"/>
      <c r="B492" s="337" t="s">
        <v>3408</v>
      </c>
      <c r="C492" s="258">
        <v>139</v>
      </c>
      <c r="D492" s="258">
        <v>119</v>
      </c>
      <c r="E492" s="338">
        <v>85.611510791366896</v>
      </c>
      <c r="F492" s="338">
        <v>88.489208633093497</v>
      </c>
      <c r="G492" s="338">
        <v>-3.3</v>
      </c>
      <c r="H492" s="258">
        <v>7</v>
      </c>
      <c r="I492" s="258">
        <v>9</v>
      </c>
      <c r="J492" s="338">
        <v>-22.2</v>
      </c>
      <c r="K492" s="339">
        <v>5.8823529411764698E-2</v>
      </c>
      <c r="L492" s="258">
        <v>132</v>
      </c>
      <c r="M492" s="258">
        <v>256</v>
      </c>
      <c r="N492" s="338">
        <v>-48.4</v>
      </c>
      <c r="O492" s="339">
        <v>1.1092436974789901</v>
      </c>
    </row>
    <row r="493" spans="1:15" s="187" customFormat="1" ht="14.45" customHeight="1" x14ac:dyDescent="0.2">
      <c r="A493" s="539"/>
      <c r="B493" s="337" t="s">
        <v>3413</v>
      </c>
      <c r="C493" s="258">
        <v>654</v>
      </c>
      <c r="D493" s="258">
        <v>532</v>
      </c>
      <c r="E493" s="338">
        <v>81.345565749235504</v>
      </c>
      <c r="F493" s="338">
        <v>80.581039755351696</v>
      </c>
      <c r="G493" s="338">
        <v>0.9</v>
      </c>
      <c r="H493" s="258">
        <v>105</v>
      </c>
      <c r="I493" s="258">
        <v>105</v>
      </c>
      <c r="J493" s="338">
        <v>0</v>
      </c>
      <c r="K493" s="339">
        <v>0.197368421052632</v>
      </c>
      <c r="L493" s="258">
        <v>579</v>
      </c>
      <c r="M493" s="258">
        <v>1039</v>
      </c>
      <c r="N493" s="338">
        <v>-44.3</v>
      </c>
      <c r="O493" s="339">
        <v>1.08834586466165</v>
      </c>
    </row>
    <row r="494" spans="1:15" s="187" customFormat="1" ht="14.45" customHeight="1" x14ac:dyDescent="0.2">
      <c r="A494" s="539"/>
      <c r="B494" s="337" t="s">
        <v>2367</v>
      </c>
      <c r="C494" s="258">
        <v>598</v>
      </c>
      <c r="D494" s="258">
        <v>531</v>
      </c>
      <c r="E494" s="338">
        <v>88.795986622073599</v>
      </c>
      <c r="F494" s="338">
        <v>88.461538461538495</v>
      </c>
      <c r="G494" s="338">
        <v>0.4</v>
      </c>
      <c r="H494" s="258">
        <v>268</v>
      </c>
      <c r="I494" s="258">
        <v>201</v>
      </c>
      <c r="J494" s="338">
        <v>33.299999999999997</v>
      </c>
      <c r="K494" s="339">
        <v>0.50470809792843696</v>
      </c>
      <c r="L494" s="258">
        <v>580</v>
      </c>
      <c r="M494" s="258">
        <v>960</v>
      </c>
      <c r="N494" s="338">
        <v>-39.6</v>
      </c>
      <c r="O494" s="339">
        <v>1.09227871939736</v>
      </c>
    </row>
    <row r="495" spans="1:15" s="187" customFormat="1" ht="14.45" customHeight="1" x14ac:dyDescent="0.2">
      <c r="A495" s="539"/>
      <c r="B495" s="337" t="s">
        <v>2365</v>
      </c>
      <c r="C495" s="258">
        <v>229</v>
      </c>
      <c r="D495" s="258">
        <v>215</v>
      </c>
      <c r="E495" s="338">
        <v>93.886462882096097</v>
      </c>
      <c r="F495" s="338">
        <v>91.703056768558994</v>
      </c>
      <c r="G495" s="338">
        <v>2.4</v>
      </c>
      <c r="H495" s="258">
        <v>44</v>
      </c>
      <c r="I495" s="258">
        <v>54</v>
      </c>
      <c r="J495" s="338">
        <v>-18.5</v>
      </c>
      <c r="K495" s="339">
        <v>0.204651162790698</v>
      </c>
      <c r="L495" s="258">
        <v>316</v>
      </c>
      <c r="M495" s="258">
        <v>543</v>
      </c>
      <c r="N495" s="338">
        <v>-41.8</v>
      </c>
      <c r="O495" s="339">
        <v>1.46976744186047</v>
      </c>
    </row>
    <row r="496" spans="1:15" s="187" customFormat="1" ht="14.45" customHeight="1" x14ac:dyDescent="0.2">
      <c r="A496" s="539" t="s">
        <v>263</v>
      </c>
      <c r="B496" s="337" t="s">
        <v>15466</v>
      </c>
      <c r="C496" s="258">
        <v>316</v>
      </c>
      <c r="D496" s="258">
        <v>239</v>
      </c>
      <c r="E496" s="338">
        <v>75.632911392405106</v>
      </c>
      <c r="F496" s="338">
        <v>74.367088607594894</v>
      </c>
      <c r="G496" s="338">
        <v>1.7</v>
      </c>
      <c r="H496" s="258">
        <v>12</v>
      </c>
      <c r="I496" s="258">
        <v>3</v>
      </c>
      <c r="J496" s="338">
        <v>300</v>
      </c>
      <c r="K496" s="339">
        <v>5.0209205020920501E-2</v>
      </c>
      <c r="L496" s="258">
        <v>161</v>
      </c>
      <c r="M496" s="258">
        <v>327</v>
      </c>
      <c r="N496" s="338">
        <v>-50.8</v>
      </c>
      <c r="O496" s="339">
        <v>0.673640167364017</v>
      </c>
    </row>
    <row r="497" spans="1:15" s="187" customFormat="1" ht="14.45" customHeight="1" x14ac:dyDescent="0.2">
      <c r="A497" s="539"/>
      <c r="B497" s="337" t="s">
        <v>2479</v>
      </c>
      <c r="C497" s="258">
        <v>346</v>
      </c>
      <c r="D497" s="258">
        <v>239</v>
      </c>
      <c r="E497" s="338">
        <v>69.075144508670505</v>
      </c>
      <c r="F497" s="338">
        <v>69.364161849710996</v>
      </c>
      <c r="G497" s="338">
        <v>-0.4</v>
      </c>
      <c r="H497" s="258">
        <v>3</v>
      </c>
      <c r="I497" s="258">
        <v>2</v>
      </c>
      <c r="J497" s="338">
        <v>50</v>
      </c>
      <c r="K497" s="339">
        <v>1.2552301255230099E-2</v>
      </c>
      <c r="L497" s="258">
        <v>119</v>
      </c>
      <c r="M497" s="258">
        <v>234</v>
      </c>
      <c r="N497" s="338">
        <v>-49.1</v>
      </c>
      <c r="O497" s="339">
        <v>0.497907949790795</v>
      </c>
    </row>
    <row r="498" spans="1:15" s="187" customFormat="1" ht="14.45" customHeight="1" x14ac:dyDescent="0.2">
      <c r="A498" s="539" t="s">
        <v>371</v>
      </c>
      <c r="B498" s="337" t="s">
        <v>1391</v>
      </c>
      <c r="C498" s="258">
        <v>297</v>
      </c>
      <c r="D498" s="258">
        <v>266</v>
      </c>
      <c r="E498" s="338">
        <v>89.562289562289607</v>
      </c>
      <c r="F498" s="338">
        <v>88.8888888888889</v>
      </c>
      <c r="G498" s="338">
        <v>0.8</v>
      </c>
      <c r="H498" s="258">
        <v>35</v>
      </c>
      <c r="I498" s="258">
        <v>78</v>
      </c>
      <c r="J498" s="338">
        <v>-55.1</v>
      </c>
      <c r="K498" s="339">
        <v>0.13157894736842099</v>
      </c>
      <c r="L498" s="258">
        <v>156</v>
      </c>
      <c r="M498" s="258">
        <v>323</v>
      </c>
      <c r="N498" s="338">
        <v>-51.7</v>
      </c>
      <c r="O498" s="339">
        <v>0.58646616541353402</v>
      </c>
    </row>
    <row r="499" spans="1:15" s="187" customFormat="1" ht="14.45" customHeight="1" x14ac:dyDescent="0.2">
      <c r="A499" s="539"/>
      <c r="B499" s="337" t="s">
        <v>1179</v>
      </c>
      <c r="C499" s="258">
        <v>264</v>
      </c>
      <c r="D499" s="258">
        <v>191</v>
      </c>
      <c r="E499" s="338">
        <v>72.348484848484901</v>
      </c>
      <c r="F499" s="338">
        <v>70.8333333333333</v>
      </c>
      <c r="G499" s="338">
        <v>2.1</v>
      </c>
      <c r="H499" s="258">
        <v>6</v>
      </c>
      <c r="I499" s="258">
        <v>9</v>
      </c>
      <c r="J499" s="338">
        <v>-33.299999999999997</v>
      </c>
      <c r="K499" s="339">
        <v>3.1413612565444997E-2</v>
      </c>
      <c r="L499" s="258">
        <v>123</v>
      </c>
      <c r="M499" s="258">
        <v>261</v>
      </c>
      <c r="N499" s="338">
        <v>-52.9</v>
      </c>
      <c r="O499" s="339">
        <v>0.64397905759162299</v>
      </c>
    </row>
    <row r="500" spans="1:15" s="187" customFormat="1" ht="14.45" customHeight="1" x14ac:dyDescent="0.2">
      <c r="A500" s="539"/>
      <c r="B500" s="337" t="s">
        <v>4225</v>
      </c>
      <c r="C500" s="258">
        <v>2177</v>
      </c>
      <c r="D500" s="258">
        <v>1720</v>
      </c>
      <c r="E500" s="338">
        <v>79.007808911345904</v>
      </c>
      <c r="F500" s="338">
        <v>78.824069820854405</v>
      </c>
      <c r="G500" s="338">
        <v>0.2</v>
      </c>
      <c r="H500" s="258">
        <v>96</v>
      </c>
      <c r="I500" s="258">
        <v>67</v>
      </c>
      <c r="J500" s="338">
        <v>43.3</v>
      </c>
      <c r="K500" s="339">
        <v>5.5813953488372099E-2</v>
      </c>
      <c r="L500" s="258">
        <v>1391</v>
      </c>
      <c r="M500" s="258">
        <v>2604</v>
      </c>
      <c r="N500" s="338">
        <v>-46.6</v>
      </c>
      <c r="O500" s="339">
        <v>0.80872093023255798</v>
      </c>
    </row>
    <row r="501" spans="1:15" s="187" customFormat="1" ht="14.45" customHeight="1" x14ac:dyDescent="0.2">
      <c r="A501" s="539"/>
      <c r="B501" s="337" t="s">
        <v>2102</v>
      </c>
      <c r="C501" s="258">
        <v>107</v>
      </c>
      <c r="D501" s="258">
        <v>91</v>
      </c>
      <c r="E501" s="338">
        <v>85.046728971962594</v>
      </c>
      <c r="F501" s="338">
        <v>87.850467289719603</v>
      </c>
      <c r="G501" s="338">
        <v>-3.2</v>
      </c>
      <c r="H501" s="258">
        <v>2</v>
      </c>
      <c r="I501" s="258">
        <v>4</v>
      </c>
      <c r="J501" s="338">
        <v>-50</v>
      </c>
      <c r="K501" s="339">
        <v>2.1978021978022001E-2</v>
      </c>
      <c r="L501" s="258">
        <v>59</v>
      </c>
      <c r="M501" s="258">
        <v>115</v>
      </c>
      <c r="N501" s="338">
        <v>-48.7</v>
      </c>
      <c r="O501" s="339">
        <v>0.64835164835164805</v>
      </c>
    </row>
    <row r="502" spans="1:15" s="187" customFormat="1" ht="14.45" customHeight="1" x14ac:dyDescent="0.2">
      <c r="A502" s="539"/>
      <c r="B502" s="337" t="s">
        <v>5110</v>
      </c>
      <c r="C502" s="258">
        <v>797</v>
      </c>
      <c r="D502" s="258">
        <v>627</v>
      </c>
      <c r="E502" s="338">
        <v>78.6700125470514</v>
      </c>
      <c r="F502" s="338">
        <v>78.795483061480596</v>
      </c>
      <c r="G502" s="338">
        <v>-0.2</v>
      </c>
      <c r="H502" s="258">
        <v>49</v>
      </c>
      <c r="I502" s="258">
        <v>26</v>
      </c>
      <c r="J502" s="338">
        <v>88.5</v>
      </c>
      <c r="K502" s="339">
        <v>7.81499202551834E-2</v>
      </c>
      <c r="L502" s="258">
        <v>542</v>
      </c>
      <c r="M502" s="258">
        <v>959</v>
      </c>
      <c r="N502" s="338">
        <v>-43.5</v>
      </c>
      <c r="O502" s="339">
        <v>0.864433811802233</v>
      </c>
    </row>
    <row r="503" spans="1:15" s="187" customFormat="1" ht="14.45" customHeight="1" x14ac:dyDescent="0.2">
      <c r="A503" s="539"/>
      <c r="B503" s="337" t="s">
        <v>1166</v>
      </c>
      <c r="C503" s="258">
        <v>536</v>
      </c>
      <c r="D503" s="258">
        <v>470</v>
      </c>
      <c r="E503" s="338">
        <v>87.686567164179095</v>
      </c>
      <c r="F503" s="338">
        <v>86.753731343283604</v>
      </c>
      <c r="G503" s="338">
        <v>1.1000000000000001</v>
      </c>
      <c r="H503" s="258">
        <v>9</v>
      </c>
      <c r="I503" s="258">
        <v>3</v>
      </c>
      <c r="J503" s="338">
        <v>200</v>
      </c>
      <c r="K503" s="339">
        <v>1.9148936170212801E-2</v>
      </c>
      <c r="L503" s="258">
        <v>286</v>
      </c>
      <c r="M503" s="258">
        <v>518</v>
      </c>
      <c r="N503" s="338">
        <v>-44.8</v>
      </c>
      <c r="O503" s="339">
        <v>0.608510638297872</v>
      </c>
    </row>
    <row r="504" spans="1:15" s="187" customFormat="1" ht="14.45" customHeight="1" x14ac:dyDescent="0.2">
      <c r="A504" s="539"/>
      <c r="B504" s="337" t="s">
        <v>4053</v>
      </c>
      <c r="C504" s="258">
        <v>737</v>
      </c>
      <c r="D504" s="258">
        <v>603</v>
      </c>
      <c r="E504" s="338">
        <v>81.818181818181799</v>
      </c>
      <c r="F504" s="338">
        <v>82.225237449118097</v>
      </c>
      <c r="G504" s="338">
        <v>-0.5</v>
      </c>
      <c r="H504" s="258">
        <v>21</v>
      </c>
      <c r="I504" s="258">
        <v>10</v>
      </c>
      <c r="J504" s="338">
        <v>110</v>
      </c>
      <c r="K504" s="339">
        <v>3.4825870646766198E-2</v>
      </c>
      <c r="L504" s="258">
        <v>707</v>
      </c>
      <c r="M504" s="258">
        <v>1248</v>
      </c>
      <c r="N504" s="338">
        <v>-43.3</v>
      </c>
      <c r="O504" s="339">
        <v>1.17247097844113</v>
      </c>
    </row>
    <row r="505" spans="1:15" s="187" customFormat="1" ht="14.45" customHeight="1" x14ac:dyDescent="0.2">
      <c r="A505" s="539"/>
      <c r="B505" s="337" t="s">
        <v>4080</v>
      </c>
      <c r="C505" s="258">
        <v>129</v>
      </c>
      <c r="D505" s="258">
        <v>106</v>
      </c>
      <c r="E505" s="338">
        <v>82.170542635658904</v>
      </c>
      <c r="F505" s="338">
        <v>80.620155038759705</v>
      </c>
      <c r="G505" s="338">
        <v>1.9</v>
      </c>
      <c r="H505" s="258">
        <v>5</v>
      </c>
      <c r="I505" s="258">
        <v>1</v>
      </c>
      <c r="J505" s="338">
        <v>400</v>
      </c>
      <c r="K505" s="339">
        <v>4.71698113207547E-2</v>
      </c>
      <c r="L505" s="258">
        <v>120</v>
      </c>
      <c r="M505" s="258">
        <v>201</v>
      </c>
      <c r="N505" s="338">
        <v>-40.299999999999997</v>
      </c>
      <c r="O505" s="339">
        <v>1.1320754716981101</v>
      </c>
    </row>
    <row r="506" spans="1:15" s="187" customFormat="1" ht="14.45" customHeight="1" x14ac:dyDescent="0.2">
      <c r="A506" s="539"/>
      <c r="B506" s="337" t="s">
        <v>4084</v>
      </c>
      <c r="C506" s="258">
        <v>997</v>
      </c>
      <c r="D506" s="258">
        <v>808</v>
      </c>
      <c r="E506" s="338">
        <v>81.043129388164502</v>
      </c>
      <c r="F506" s="338">
        <v>81.043129388164502</v>
      </c>
      <c r="G506" s="338">
        <v>0</v>
      </c>
      <c r="H506" s="258">
        <v>166</v>
      </c>
      <c r="I506" s="258">
        <v>53</v>
      </c>
      <c r="J506" s="338">
        <v>213.2</v>
      </c>
      <c r="K506" s="339">
        <v>0.20544554455445499</v>
      </c>
      <c r="L506" s="258">
        <v>741</v>
      </c>
      <c r="M506" s="258">
        <v>1305</v>
      </c>
      <c r="N506" s="338">
        <v>-43.2</v>
      </c>
      <c r="O506" s="339">
        <v>0.91707920792079201</v>
      </c>
    </row>
    <row r="507" spans="1:15" s="187" customFormat="1" ht="14.45" customHeight="1" x14ac:dyDescent="0.2">
      <c r="A507" s="539"/>
      <c r="B507" s="337" t="s">
        <v>4228</v>
      </c>
      <c r="C507" s="258">
        <v>321</v>
      </c>
      <c r="D507" s="258">
        <v>261</v>
      </c>
      <c r="E507" s="338">
        <v>81.308411214953296</v>
      </c>
      <c r="F507" s="338">
        <v>80.373831775700907</v>
      </c>
      <c r="G507" s="338">
        <v>1.2</v>
      </c>
      <c r="H507" s="258">
        <v>13</v>
      </c>
      <c r="I507" s="258">
        <v>9</v>
      </c>
      <c r="J507" s="338">
        <v>44.4</v>
      </c>
      <c r="K507" s="339">
        <v>4.9808429118773902E-2</v>
      </c>
      <c r="L507" s="258">
        <v>264</v>
      </c>
      <c r="M507" s="258">
        <v>559</v>
      </c>
      <c r="N507" s="338">
        <v>-52.8</v>
      </c>
      <c r="O507" s="339">
        <v>1.01149425287356</v>
      </c>
    </row>
    <row r="508" spans="1:15" s="187" customFormat="1" ht="14.45" customHeight="1" x14ac:dyDescent="0.2">
      <c r="A508" s="347" t="s">
        <v>262</v>
      </c>
      <c r="B508" s="337" t="s">
        <v>262</v>
      </c>
      <c r="C508" s="258">
        <v>893</v>
      </c>
      <c r="D508" s="258">
        <v>378</v>
      </c>
      <c r="E508" s="338">
        <v>42.329227323628203</v>
      </c>
      <c r="F508" s="338">
        <v>42.329227323628203</v>
      </c>
      <c r="G508" s="338">
        <v>0</v>
      </c>
      <c r="H508" s="258">
        <v>49</v>
      </c>
      <c r="I508" s="258">
        <v>40</v>
      </c>
      <c r="J508" s="338">
        <v>22.5</v>
      </c>
      <c r="K508" s="339">
        <v>0.12962962962963001</v>
      </c>
      <c r="L508" s="258">
        <v>322</v>
      </c>
      <c r="M508" s="258">
        <v>697</v>
      </c>
      <c r="N508" s="338">
        <v>-53.8</v>
      </c>
      <c r="O508" s="339">
        <v>0.85185185185185197</v>
      </c>
    </row>
    <row r="509" spans="1:15" s="187" customFormat="1" ht="14.45" customHeight="1" x14ac:dyDescent="0.2">
      <c r="A509" s="347" t="s">
        <v>261</v>
      </c>
      <c r="B509" s="337" t="s">
        <v>261</v>
      </c>
      <c r="C509" s="258">
        <v>106</v>
      </c>
      <c r="D509" s="258">
        <v>50</v>
      </c>
      <c r="E509" s="338">
        <v>47.169811320754697</v>
      </c>
      <c r="F509" s="338">
        <v>44.339622641509401</v>
      </c>
      <c r="G509" s="338">
        <v>6.4</v>
      </c>
      <c r="H509" s="258">
        <v>0</v>
      </c>
      <c r="I509" s="258">
        <v>1</v>
      </c>
      <c r="J509" s="338">
        <v>-100</v>
      </c>
      <c r="K509" s="339">
        <v>0</v>
      </c>
      <c r="L509" s="258">
        <v>62</v>
      </c>
      <c r="M509" s="258">
        <v>119</v>
      </c>
      <c r="N509" s="338">
        <v>-47.9</v>
      </c>
      <c r="O509" s="339">
        <v>1.24</v>
      </c>
    </row>
    <row r="510" spans="1:15" s="187" customFormat="1" ht="14.45" customHeight="1" x14ac:dyDescent="0.2">
      <c r="A510" s="539" t="s">
        <v>254</v>
      </c>
      <c r="B510" s="337" t="s">
        <v>1151</v>
      </c>
      <c r="C510" s="258">
        <v>312</v>
      </c>
      <c r="D510" s="258">
        <v>267</v>
      </c>
      <c r="E510" s="338">
        <v>85.576923076923094</v>
      </c>
      <c r="F510" s="338">
        <v>84.935897435897402</v>
      </c>
      <c r="G510" s="338">
        <v>0.8</v>
      </c>
      <c r="H510" s="258">
        <v>4</v>
      </c>
      <c r="I510" s="258">
        <v>2</v>
      </c>
      <c r="J510" s="338">
        <v>100</v>
      </c>
      <c r="K510" s="339">
        <v>1.4981273408239701E-2</v>
      </c>
      <c r="L510" s="258">
        <v>164</v>
      </c>
      <c r="M510" s="258">
        <v>331</v>
      </c>
      <c r="N510" s="338">
        <v>-50.5</v>
      </c>
      <c r="O510" s="339">
        <v>0.61423220973782799</v>
      </c>
    </row>
    <row r="511" spans="1:15" s="187" customFormat="1" ht="14.45" customHeight="1" x14ac:dyDescent="0.2">
      <c r="A511" s="539"/>
      <c r="B511" s="337" t="s">
        <v>4349</v>
      </c>
      <c r="C511" s="258">
        <v>3738</v>
      </c>
      <c r="D511" s="258">
        <v>3134</v>
      </c>
      <c r="E511" s="338">
        <v>83.841626538255795</v>
      </c>
      <c r="F511" s="338">
        <v>83.467094703049796</v>
      </c>
      <c r="G511" s="338">
        <v>0.4</v>
      </c>
      <c r="H511" s="258">
        <v>149</v>
      </c>
      <c r="I511" s="258">
        <v>147</v>
      </c>
      <c r="J511" s="338">
        <v>1.4</v>
      </c>
      <c r="K511" s="339">
        <v>4.7543075941289099E-2</v>
      </c>
      <c r="L511" s="258">
        <v>2298</v>
      </c>
      <c r="M511" s="258">
        <v>4485</v>
      </c>
      <c r="N511" s="338">
        <v>-48.8</v>
      </c>
      <c r="O511" s="339">
        <v>0.73324824505424402</v>
      </c>
    </row>
    <row r="512" spans="1:15" s="187" customFormat="1" ht="14.45" customHeight="1" x14ac:dyDescent="0.2">
      <c r="A512" s="539"/>
      <c r="B512" s="337" t="s">
        <v>1169</v>
      </c>
      <c r="C512" s="258">
        <v>480</v>
      </c>
      <c r="D512" s="258">
        <v>393</v>
      </c>
      <c r="E512" s="338">
        <v>81.875</v>
      </c>
      <c r="F512" s="338">
        <v>81.875</v>
      </c>
      <c r="G512" s="338">
        <v>0</v>
      </c>
      <c r="H512" s="258">
        <v>29</v>
      </c>
      <c r="I512" s="258">
        <v>12</v>
      </c>
      <c r="J512" s="338">
        <v>141.69999999999999</v>
      </c>
      <c r="K512" s="339">
        <v>7.3791348600508899E-2</v>
      </c>
      <c r="L512" s="258">
        <v>295</v>
      </c>
      <c r="M512" s="258">
        <v>584</v>
      </c>
      <c r="N512" s="338">
        <v>-49.5</v>
      </c>
      <c r="O512" s="339">
        <v>0.75063613231552195</v>
      </c>
    </row>
    <row r="513" spans="1:15" s="187" customFormat="1" ht="14.45" customHeight="1" x14ac:dyDescent="0.2">
      <c r="A513" s="539"/>
      <c r="B513" s="337" t="s">
        <v>4363</v>
      </c>
      <c r="C513" s="258">
        <v>1707</v>
      </c>
      <c r="D513" s="258">
        <v>1394</v>
      </c>
      <c r="E513" s="338">
        <v>81.663737551259501</v>
      </c>
      <c r="F513" s="338">
        <v>82.366725248974802</v>
      </c>
      <c r="G513" s="338">
        <v>-0.9</v>
      </c>
      <c r="H513" s="258">
        <v>53</v>
      </c>
      <c r="I513" s="258">
        <v>77</v>
      </c>
      <c r="J513" s="338">
        <v>-31.2</v>
      </c>
      <c r="K513" s="339">
        <v>3.8020086083213799E-2</v>
      </c>
      <c r="L513" s="258">
        <v>1006</v>
      </c>
      <c r="M513" s="258">
        <v>2043</v>
      </c>
      <c r="N513" s="338">
        <v>-50.8</v>
      </c>
      <c r="O513" s="339">
        <v>0.72166427546628398</v>
      </c>
    </row>
    <row r="514" spans="1:15" s="187" customFormat="1" ht="14.45" customHeight="1" x14ac:dyDescent="0.2">
      <c r="A514" s="539"/>
      <c r="B514" s="337" t="s">
        <v>199</v>
      </c>
      <c r="C514" s="258">
        <v>521</v>
      </c>
      <c r="D514" s="258">
        <v>453</v>
      </c>
      <c r="E514" s="338">
        <v>86.948176583493293</v>
      </c>
      <c r="F514" s="338">
        <v>86.756238003838803</v>
      </c>
      <c r="G514" s="338">
        <v>0.2</v>
      </c>
      <c r="H514" s="258">
        <v>12</v>
      </c>
      <c r="I514" s="258">
        <v>6</v>
      </c>
      <c r="J514" s="338">
        <v>100</v>
      </c>
      <c r="K514" s="339">
        <v>2.6490066225165601E-2</v>
      </c>
      <c r="L514" s="258">
        <v>302</v>
      </c>
      <c r="M514" s="258">
        <v>617</v>
      </c>
      <c r="N514" s="338">
        <v>-51.1</v>
      </c>
      <c r="O514" s="339">
        <v>0.66666666666666696</v>
      </c>
    </row>
    <row r="515" spans="1:15" s="187" customFormat="1" ht="14.45" customHeight="1" x14ac:dyDescent="0.2">
      <c r="A515" s="539" t="s">
        <v>14925</v>
      </c>
      <c r="B515" s="337" t="s">
        <v>6307</v>
      </c>
      <c r="C515" s="258">
        <v>897</v>
      </c>
      <c r="D515" s="258">
        <v>681</v>
      </c>
      <c r="E515" s="338">
        <v>75.919732441471595</v>
      </c>
      <c r="F515" s="338">
        <v>75.696767001114793</v>
      </c>
      <c r="G515" s="338">
        <v>0.3</v>
      </c>
      <c r="H515" s="258">
        <v>113</v>
      </c>
      <c r="I515" s="258">
        <v>164</v>
      </c>
      <c r="J515" s="338">
        <v>-31.1</v>
      </c>
      <c r="K515" s="339">
        <v>0.16593245227606501</v>
      </c>
      <c r="L515" s="258">
        <v>484</v>
      </c>
      <c r="M515" s="258">
        <v>924</v>
      </c>
      <c r="N515" s="338">
        <v>-47.6</v>
      </c>
      <c r="O515" s="339">
        <v>0.71071953010278999</v>
      </c>
    </row>
    <row r="516" spans="1:15" s="187" customFormat="1" ht="14.45" customHeight="1" x14ac:dyDescent="0.2">
      <c r="A516" s="539"/>
      <c r="B516" s="337" t="s">
        <v>15467</v>
      </c>
      <c r="C516" s="258">
        <v>1658</v>
      </c>
      <c r="D516" s="258">
        <v>1341</v>
      </c>
      <c r="E516" s="338">
        <v>80.880579010856493</v>
      </c>
      <c r="F516" s="338">
        <v>80.217129071170106</v>
      </c>
      <c r="G516" s="338">
        <v>0.8</v>
      </c>
      <c r="H516" s="258">
        <v>20</v>
      </c>
      <c r="I516" s="258">
        <v>28</v>
      </c>
      <c r="J516" s="338">
        <v>-28.6</v>
      </c>
      <c r="K516" s="339">
        <v>1.49142431021626E-2</v>
      </c>
      <c r="L516" s="258">
        <v>921</v>
      </c>
      <c r="M516" s="258">
        <v>1877</v>
      </c>
      <c r="N516" s="338">
        <v>-50.9</v>
      </c>
      <c r="O516" s="339">
        <v>0.68680089485458595</v>
      </c>
    </row>
    <row r="517" spans="1:15" s="187" customFormat="1" ht="14.45" customHeight="1" x14ac:dyDescent="0.2">
      <c r="A517" s="539"/>
      <c r="B517" s="337" t="s">
        <v>5282</v>
      </c>
      <c r="C517" s="258">
        <v>3480</v>
      </c>
      <c r="D517" s="258">
        <v>2334</v>
      </c>
      <c r="E517" s="338">
        <v>67.068965517241395</v>
      </c>
      <c r="F517" s="338">
        <v>66.925287356321803</v>
      </c>
      <c r="G517" s="338">
        <v>0.2</v>
      </c>
      <c r="H517" s="258">
        <v>88</v>
      </c>
      <c r="I517" s="258">
        <v>70</v>
      </c>
      <c r="J517" s="338">
        <v>25.7</v>
      </c>
      <c r="K517" s="339">
        <v>3.7703513281919503E-2</v>
      </c>
      <c r="L517" s="258">
        <v>1684</v>
      </c>
      <c r="M517" s="258">
        <v>3494</v>
      </c>
      <c r="N517" s="338">
        <v>-51.8</v>
      </c>
      <c r="O517" s="339">
        <v>0.72150814053127699</v>
      </c>
    </row>
    <row r="518" spans="1:15" s="187" customFormat="1" ht="14.45" customHeight="1" x14ac:dyDescent="0.2">
      <c r="A518" s="539"/>
      <c r="B518" s="337" t="s">
        <v>1410</v>
      </c>
      <c r="C518" s="258">
        <v>919</v>
      </c>
      <c r="D518" s="258">
        <v>825</v>
      </c>
      <c r="E518" s="338">
        <v>89.771490750816099</v>
      </c>
      <c r="F518" s="338">
        <v>90.533188248095797</v>
      </c>
      <c r="G518" s="338">
        <v>-0.8</v>
      </c>
      <c r="H518" s="258">
        <v>52</v>
      </c>
      <c r="I518" s="258">
        <v>18</v>
      </c>
      <c r="J518" s="338">
        <v>188.9</v>
      </c>
      <c r="K518" s="339">
        <v>6.3030303030303006E-2</v>
      </c>
      <c r="L518" s="258">
        <v>589</v>
      </c>
      <c r="M518" s="258">
        <v>1142</v>
      </c>
      <c r="N518" s="338">
        <v>-48.4</v>
      </c>
      <c r="O518" s="339">
        <v>0.71393939393939398</v>
      </c>
    </row>
    <row r="519" spans="1:15" s="187" customFormat="1" ht="14.45" customHeight="1" x14ac:dyDescent="0.2">
      <c r="A519" s="539"/>
      <c r="B519" s="337" t="s">
        <v>5871</v>
      </c>
      <c r="C519" s="258">
        <v>767</v>
      </c>
      <c r="D519" s="258">
        <v>558</v>
      </c>
      <c r="E519" s="338">
        <v>72.750977835723603</v>
      </c>
      <c r="F519" s="338">
        <v>73.011734028683193</v>
      </c>
      <c r="G519" s="338">
        <v>-0.4</v>
      </c>
      <c r="H519" s="258">
        <v>21</v>
      </c>
      <c r="I519" s="258">
        <v>28</v>
      </c>
      <c r="J519" s="338">
        <v>-25</v>
      </c>
      <c r="K519" s="339">
        <v>3.7634408602150497E-2</v>
      </c>
      <c r="L519" s="258">
        <v>374</v>
      </c>
      <c r="M519" s="258">
        <v>696</v>
      </c>
      <c r="N519" s="338">
        <v>-46.3</v>
      </c>
      <c r="O519" s="339">
        <v>0.670250896057348</v>
      </c>
    </row>
    <row r="520" spans="1:15" s="187" customFormat="1" ht="14.45" customHeight="1" x14ac:dyDescent="0.2">
      <c r="A520" s="539"/>
      <c r="B520" s="337" t="s">
        <v>5285</v>
      </c>
      <c r="C520" s="258">
        <v>1142</v>
      </c>
      <c r="D520" s="258">
        <v>898</v>
      </c>
      <c r="E520" s="338">
        <v>78.633975481611202</v>
      </c>
      <c r="F520" s="338">
        <v>78.196147110332802</v>
      </c>
      <c r="G520" s="338">
        <v>0.6</v>
      </c>
      <c r="H520" s="258">
        <v>26</v>
      </c>
      <c r="I520" s="258">
        <v>11</v>
      </c>
      <c r="J520" s="338">
        <v>136.4</v>
      </c>
      <c r="K520" s="339">
        <v>2.89532293986637E-2</v>
      </c>
      <c r="L520" s="258">
        <v>662</v>
      </c>
      <c r="M520" s="258">
        <v>1335</v>
      </c>
      <c r="N520" s="338">
        <v>-50.4</v>
      </c>
      <c r="O520" s="339">
        <v>0.73719376391982205</v>
      </c>
    </row>
    <row r="521" spans="1:15" s="187" customFormat="1" ht="14.45" customHeight="1" x14ac:dyDescent="0.2">
      <c r="A521" s="539"/>
      <c r="B521" s="337" t="s">
        <v>2334</v>
      </c>
      <c r="C521" s="258">
        <v>849</v>
      </c>
      <c r="D521" s="258">
        <v>760</v>
      </c>
      <c r="E521" s="338">
        <v>89.517078916372199</v>
      </c>
      <c r="F521" s="338">
        <v>89.517078916372199</v>
      </c>
      <c r="G521" s="338">
        <v>0</v>
      </c>
      <c r="H521" s="258">
        <v>20</v>
      </c>
      <c r="I521" s="258">
        <v>15</v>
      </c>
      <c r="J521" s="338">
        <v>33.299999999999997</v>
      </c>
      <c r="K521" s="339">
        <v>2.6315789473684199E-2</v>
      </c>
      <c r="L521" s="258">
        <v>540</v>
      </c>
      <c r="M521" s="258">
        <v>1081</v>
      </c>
      <c r="N521" s="338">
        <v>-50</v>
      </c>
      <c r="O521" s="339">
        <v>0.71052631578947401</v>
      </c>
    </row>
    <row r="522" spans="1:15" s="187" customFormat="1" ht="14.45" customHeight="1" x14ac:dyDescent="0.2">
      <c r="A522" s="539"/>
      <c r="B522" s="337" t="s">
        <v>5810</v>
      </c>
      <c r="C522" s="258">
        <v>1175</v>
      </c>
      <c r="D522" s="258">
        <v>923</v>
      </c>
      <c r="E522" s="338">
        <v>78.553191489361694</v>
      </c>
      <c r="F522" s="338">
        <v>77.531914893617</v>
      </c>
      <c r="G522" s="338">
        <v>1.3</v>
      </c>
      <c r="H522" s="258">
        <v>34</v>
      </c>
      <c r="I522" s="258">
        <v>15</v>
      </c>
      <c r="J522" s="338">
        <v>126.7</v>
      </c>
      <c r="K522" s="339">
        <v>3.6836403033586103E-2</v>
      </c>
      <c r="L522" s="258">
        <v>746</v>
      </c>
      <c r="M522" s="258">
        <v>1388</v>
      </c>
      <c r="N522" s="338">
        <v>-46.3</v>
      </c>
      <c r="O522" s="339">
        <v>0.80823401950162499</v>
      </c>
    </row>
    <row r="523" spans="1:15" s="187" customFormat="1" ht="14.45" customHeight="1" x14ac:dyDescent="0.2">
      <c r="A523" s="347" t="s">
        <v>487</v>
      </c>
      <c r="B523" s="337" t="s">
        <v>487</v>
      </c>
      <c r="C523" s="258">
        <v>1988</v>
      </c>
      <c r="D523" s="258">
        <v>1197</v>
      </c>
      <c r="E523" s="338">
        <v>60.2112676056338</v>
      </c>
      <c r="F523" s="338">
        <v>59.607645875251499</v>
      </c>
      <c r="G523" s="338">
        <v>1</v>
      </c>
      <c r="H523" s="258">
        <v>59</v>
      </c>
      <c r="I523" s="258">
        <v>34</v>
      </c>
      <c r="J523" s="338">
        <v>73.5</v>
      </c>
      <c r="K523" s="339">
        <v>4.9289891395154599E-2</v>
      </c>
      <c r="L523" s="258">
        <v>876</v>
      </c>
      <c r="M523" s="258">
        <v>1818</v>
      </c>
      <c r="N523" s="338">
        <v>-51.8</v>
      </c>
      <c r="O523" s="339">
        <v>0.73182957393483705</v>
      </c>
    </row>
    <row r="524" spans="1:15" s="187" customFormat="1" ht="14.45" customHeight="1" x14ac:dyDescent="0.2">
      <c r="A524" s="347" t="s">
        <v>259</v>
      </c>
      <c r="B524" s="337" t="s">
        <v>259</v>
      </c>
      <c r="C524" s="258">
        <v>746</v>
      </c>
      <c r="D524" s="258">
        <v>343</v>
      </c>
      <c r="E524" s="338">
        <v>45.978552278820402</v>
      </c>
      <c r="F524" s="338">
        <v>46.246648793565697</v>
      </c>
      <c r="G524" s="338">
        <v>-0.6</v>
      </c>
      <c r="H524" s="258">
        <v>14</v>
      </c>
      <c r="I524" s="258">
        <v>3</v>
      </c>
      <c r="J524" s="338">
        <v>366.7</v>
      </c>
      <c r="K524" s="339">
        <v>4.08163265306122E-2</v>
      </c>
      <c r="L524" s="258">
        <v>167</v>
      </c>
      <c r="M524" s="258">
        <v>384</v>
      </c>
      <c r="N524" s="338">
        <v>-56.5</v>
      </c>
      <c r="O524" s="339">
        <v>0.48688046647230299</v>
      </c>
    </row>
    <row r="525" spans="1:15" s="187" customFormat="1" ht="14.45" customHeight="1" x14ac:dyDescent="0.2">
      <c r="A525" s="347" t="s">
        <v>260</v>
      </c>
      <c r="B525" s="337" t="s">
        <v>260</v>
      </c>
      <c r="C525" s="258">
        <v>0</v>
      </c>
      <c r="D525" s="258">
        <v>0</v>
      </c>
      <c r="E525" s="338">
        <v>0</v>
      </c>
      <c r="F525" s="338">
        <v>0</v>
      </c>
      <c r="G525" s="338">
        <v>0</v>
      </c>
      <c r="H525" s="258">
        <v>0</v>
      </c>
      <c r="I525" s="258">
        <v>0</v>
      </c>
      <c r="J525" s="338">
        <v>0</v>
      </c>
      <c r="K525" s="339" t="s">
        <v>17096</v>
      </c>
      <c r="L525" s="258">
        <v>0</v>
      </c>
      <c r="M525" s="258">
        <v>0</v>
      </c>
      <c r="N525" s="338">
        <v>0</v>
      </c>
      <c r="O525" s="339" t="s">
        <v>17096</v>
      </c>
    </row>
    <row r="526" spans="1:15" s="187" customFormat="1" ht="14.45" customHeight="1" x14ac:dyDescent="0.2">
      <c r="A526" s="539" t="s">
        <v>257</v>
      </c>
      <c r="B526" s="337" t="s">
        <v>1949</v>
      </c>
      <c r="C526" s="258">
        <v>661</v>
      </c>
      <c r="D526" s="258">
        <v>588</v>
      </c>
      <c r="E526" s="338">
        <v>88.956127080181602</v>
      </c>
      <c r="F526" s="338">
        <v>88.199697428139203</v>
      </c>
      <c r="G526" s="338">
        <v>0.9</v>
      </c>
      <c r="H526" s="258">
        <v>47</v>
      </c>
      <c r="I526" s="258">
        <v>49</v>
      </c>
      <c r="J526" s="338">
        <v>-4.0999999999999996</v>
      </c>
      <c r="K526" s="339">
        <v>7.9931972789115693E-2</v>
      </c>
      <c r="L526" s="258">
        <v>478</v>
      </c>
      <c r="M526" s="258">
        <v>922</v>
      </c>
      <c r="N526" s="338">
        <v>-48.2</v>
      </c>
      <c r="O526" s="339">
        <v>0.812925170068027</v>
      </c>
    </row>
    <row r="527" spans="1:15" s="187" customFormat="1" ht="14.45" customHeight="1" x14ac:dyDescent="0.2">
      <c r="A527" s="539"/>
      <c r="B527" s="337" t="s">
        <v>2306</v>
      </c>
      <c r="C527" s="258">
        <v>366</v>
      </c>
      <c r="D527" s="258">
        <v>334</v>
      </c>
      <c r="E527" s="338">
        <v>91.256830601092901</v>
      </c>
      <c r="F527" s="338">
        <v>90.710382513661202</v>
      </c>
      <c r="G527" s="338">
        <v>0.6</v>
      </c>
      <c r="H527" s="258">
        <v>29</v>
      </c>
      <c r="I527" s="258">
        <v>36</v>
      </c>
      <c r="J527" s="338">
        <v>-19.399999999999999</v>
      </c>
      <c r="K527" s="339">
        <v>8.6826347305389198E-2</v>
      </c>
      <c r="L527" s="258">
        <v>341</v>
      </c>
      <c r="M527" s="258">
        <v>626</v>
      </c>
      <c r="N527" s="338">
        <v>-45.5</v>
      </c>
      <c r="O527" s="339">
        <v>1.02095808383234</v>
      </c>
    </row>
    <row r="528" spans="1:15" s="187" customFormat="1" ht="14.45" customHeight="1" x14ac:dyDescent="0.2">
      <c r="A528" s="539"/>
      <c r="B528" s="337" t="s">
        <v>3353</v>
      </c>
      <c r="C528" s="258">
        <v>397</v>
      </c>
      <c r="D528" s="258">
        <v>342</v>
      </c>
      <c r="E528" s="338">
        <v>86.146095717884094</v>
      </c>
      <c r="F528" s="338">
        <v>84.130982367758193</v>
      </c>
      <c r="G528" s="338">
        <v>2.4</v>
      </c>
      <c r="H528" s="258">
        <v>89</v>
      </c>
      <c r="I528" s="258">
        <v>53</v>
      </c>
      <c r="J528" s="338">
        <v>67.900000000000006</v>
      </c>
      <c r="K528" s="339">
        <v>0.26023391812865498</v>
      </c>
      <c r="L528" s="258">
        <v>279</v>
      </c>
      <c r="M528" s="258">
        <v>548</v>
      </c>
      <c r="N528" s="338">
        <v>-49.1</v>
      </c>
      <c r="O528" s="339">
        <v>0.81578947368421095</v>
      </c>
    </row>
    <row r="529" spans="1:15" s="187" customFormat="1" ht="14.45" customHeight="1" x14ac:dyDescent="0.2">
      <c r="A529" s="539"/>
      <c r="B529" s="337" t="s">
        <v>2328</v>
      </c>
      <c r="C529" s="258">
        <v>178</v>
      </c>
      <c r="D529" s="258">
        <v>129</v>
      </c>
      <c r="E529" s="338">
        <v>72.471910112359595</v>
      </c>
      <c r="F529" s="338">
        <v>74.157303370786494</v>
      </c>
      <c r="G529" s="338">
        <v>-2.2999999999999998</v>
      </c>
      <c r="H529" s="258">
        <v>9</v>
      </c>
      <c r="I529" s="258">
        <v>9</v>
      </c>
      <c r="J529" s="338">
        <v>0</v>
      </c>
      <c r="K529" s="339">
        <v>6.9767441860465101E-2</v>
      </c>
      <c r="L529" s="258">
        <v>124</v>
      </c>
      <c r="M529" s="258">
        <v>224</v>
      </c>
      <c r="N529" s="338">
        <v>-44.6</v>
      </c>
      <c r="O529" s="339">
        <v>0.96124031007751898</v>
      </c>
    </row>
    <row r="530" spans="1:15" s="187" customFormat="1" ht="14.45" customHeight="1" x14ac:dyDescent="0.2">
      <c r="A530" s="539"/>
      <c r="B530" s="337" t="s">
        <v>4553</v>
      </c>
      <c r="C530" s="258">
        <v>1075</v>
      </c>
      <c r="D530" s="258">
        <v>983</v>
      </c>
      <c r="E530" s="338">
        <v>91.441860465116307</v>
      </c>
      <c r="F530" s="338">
        <v>91.6279069767442</v>
      </c>
      <c r="G530" s="338">
        <v>-0.2</v>
      </c>
      <c r="H530" s="258">
        <v>174</v>
      </c>
      <c r="I530" s="258">
        <v>163</v>
      </c>
      <c r="J530" s="338">
        <v>6.7</v>
      </c>
      <c r="K530" s="339">
        <v>0.17700915564598199</v>
      </c>
      <c r="L530" s="258">
        <v>1185</v>
      </c>
      <c r="M530" s="258">
        <v>1999</v>
      </c>
      <c r="N530" s="338">
        <v>-40.700000000000003</v>
      </c>
      <c r="O530" s="339">
        <v>1.2054933875890099</v>
      </c>
    </row>
    <row r="531" spans="1:15" s="187" customFormat="1" ht="14.45" customHeight="1" x14ac:dyDescent="0.2">
      <c r="A531" s="539" t="s">
        <v>251</v>
      </c>
      <c r="B531" s="337" t="s">
        <v>1992</v>
      </c>
      <c r="C531" s="258">
        <v>246</v>
      </c>
      <c r="D531" s="258">
        <v>183</v>
      </c>
      <c r="E531" s="338">
        <v>74.390243902438996</v>
      </c>
      <c r="F531" s="338">
        <v>74.796747967479703</v>
      </c>
      <c r="G531" s="338">
        <v>-0.5</v>
      </c>
      <c r="H531" s="258">
        <v>34</v>
      </c>
      <c r="I531" s="258">
        <v>26</v>
      </c>
      <c r="J531" s="338">
        <v>30.8</v>
      </c>
      <c r="K531" s="339">
        <v>0.185792349726776</v>
      </c>
      <c r="L531" s="258">
        <v>395</v>
      </c>
      <c r="M531" s="258">
        <v>606</v>
      </c>
      <c r="N531" s="338">
        <v>-34.799999999999997</v>
      </c>
      <c r="O531" s="339">
        <v>2.1584699453551899</v>
      </c>
    </row>
    <row r="532" spans="1:15" s="187" customFormat="1" ht="14.45" customHeight="1" x14ac:dyDescent="0.2">
      <c r="A532" s="539"/>
      <c r="B532" s="337" t="s">
        <v>2007</v>
      </c>
      <c r="C532" s="258">
        <v>914</v>
      </c>
      <c r="D532" s="258">
        <v>703</v>
      </c>
      <c r="E532" s="338">
        <v>76.914660831509906</v>
      </c>
      <c r="F532" s="338">
        <v>76.367614879649906</v>
      </c>
      <c r="G532" s="338">
        <v>0.7</v>
      </c>
      <c r="H532" s="258">
        <v>90</v>
      </c>
      <c r="I532" s="258">
        <v>69</v>
      </c>
      <c r="J532" s="338">
        <v>30.4</v>
      </c>
      <c r="K532" s="339">
        <v>0.128022759601707</v>
      </c>
      <c r="L532" s="258">
        <v>854</v>
      </c>
      <c r="M532" s="258">
        <v>1449</v>
      </c>
      <c r="N532" s="338">
        <v>-41.1</v>
      </c>
      <c r="O532" s="339">
        <v>1.21479374110953</v>
      </c>
    </row>
    <row r="533" spans="1:15" s="187" customFormat="1" ht="14.45" customHeight="1" x14ac:dyDescent="0.2">
      <c r="A533" s="539"/>
      <c r="B533" s="337" t="s">
        <v>7995</v>
      </c>
      <c r="C533" s="258">
        <v>297</v>
      </c>
      <c r="D533" s="258">
        <v>201</v>
      </c>
      <c r="E533" s="338">
        <v>67.676767676767696</v>
      </c>
      <c r="F533" s="338">
        <v>67.676767676767696</v>
      </c>
      <c r="G533" s="338">
        <v>0</v>
      </c>
      <c r="H533" s="258">
        <v>12</v>
      </c>
      <c r="I533" s="258">
        <v>7</v>
      </c>
      <c r="J533" s="338">
        <v>71.400000000000006</v>
      </c>
      <c r="K533" s="339">
        <v>5.9701492537313397E-2</v>
      </c>
      <c r="L533" s="258">
        <v>269</v>
      </c>
      <c r="M533" s="258">
        <v>531</v>
      </c>
      <c r="N533" s="338">
        <v>-49.3</v>
      </c>
      <c r="O533" s="339">
        <v>1.3383084577114399</v>
      </c>
    </row>
    <row r="534" spans="1:15" s="187" customFormat="1" ht="14.45" customHeight="1" x14ac:dyDescent="0.2">
      <c r="A534" s="539"/>
      <c r="B534" s="337" t="s">
        <v>6888</v>
      </c>
      <c r="C534" s="258">
        <v>102</v>
      </c>
      <c r="D534" s="258">
        <v>93</v>
      </c>
      <c r="E534" s="338">
        <v>91.176470588235304</v>
      </c>
      <c r="F534" s="338">
        <v>90.196078431372598</v>
      </c>
      <c r="G534" s="338">
        <v>1.1000000000000001</v>
      </c>
      <c r="H534" s="258">
        <v>5</v>
      </c>
      <c r="I534" s="258">
        <v>7</v>
      </c>
      <c r="J534" s="338">
        <v>-28.6</v>
      </c>
      <c r="K534" s="339">
        <v>5.3763440860215103E-2</v>
      </c>
      <c r="L534" s="258">
        <v>101</v>
      </c>
      <c r="M534" s="258">
        <v>216</v>
      </c>
      <c r="N534" s="338">
        <v>-53.2</v>
      </c>
      <c r="O534" s="339">
        <v>1.08602150537634</v>
      </c>
    </row>
    <row r="535" spans="1:15" s="187" customFormat="1" ht="14.45" customHeight="1" x14ac:dyDescent="0.2">
      <c r="A535" s="539"/>
      <c r="B535" s="337" t="s">
        <v>7996</v>
      </c>
      <c r="C535" s="258">
        <v>232</v>
      </c>
      <c r="D535" s="258">
        <v>201</v>
      </c>
      <c r="E535" s="338">
        <v>86.637931034482804</v>
      </c>
      <c r="F535" s="338">
        <v>86.637931034482804</v>
      </c>
      <c r="G535" s="338">
        <v>0</v>
      </c>
      <c r="H535" s="258">
        <v>27</v>
      </c>
      <c r="I535" s="258">
        <v>25</v>
      </c>
      <c r="J535" s="338">
        <v>8</v>
      </c>
      <c r="K535" s="339">
        <v>0.134328358208955</v>
      </c>
      <c r="L535" s="258">
        <v>273</v>
      </c>
      <c r="M535" s="258">
        <v>457</v>
      </c>
      <c r="N535" s="338">
        <v>-40.299999999999997</v>
      </c>
      <c r="O535" s="339">
        <v>1.3582089552238801</v>
      </c>
    </row>
    <row r="536" spans="1:15" s="187" customFormat="1" ht="14.45" customHeight="1" x14ac:dyDescent="0.2">
      <c r="A536" s="539"/>
      <c r="B536" s="337" t="s">
        <v>2163</v>
      </c>
      <c r="C536" s="258">
        <v>368</v>
      </c>
      <c r="D536" s="258">
        <v>282</v>
      </c>
      <c r="E536" s="338">
        <v>76.630434782608702</v>
      </c>
      <c r="F536" s="338">
        <v>77.445652173913004</v>
      </c>
      <c r="G536" s="338">
        <v>-1.1000000000000001</v>
      </c>
      <c r="H536" s="258">
        <v>91</v>
      </c>
      <c r="I536" s="258">
        <v>77</v>
      </c>
      <c r="J536" s="338">
        <v>18.2</v>
      </c>
      <c r="K536" s="339">
        <v>0.32269503546099298</v>
      </c>
      <c r="L536" s="258">
        <v>268</v>
      </c>
      <c r="M536" s="258">
        <v>532</v>
      </c>
      <c r="N536" s="338">
        <v>-49.6</v>
      </c>
      <c r="O536" s="339">
        <v>0.95035460992907805</v>
      </c>
    </row>
    <row r="537" spans="1:15" s="187" customFormat="1" ht="14.45" customHeight="1" x14ac:dyDescent="0.2">
      <c r="A537" s="539"/>
      <c r="B537" s="337" t="s">
        <v>2189</v>
      </c>
      <c r="C537" s="258">
        <v>2752</v>
      </c>
      <c r="D537" s="258">
        <v>1954</v>
      </c>
      <c r="E537" s="338">
        <v>71.0029069767442</v>
      </c>
      <c r="F537" s="338">
        <v>69.731104651162795</v>
      </c>
      <c r="G537" s="338">
        <v>1.8</v>
      </c>
      <c r="H537" s="258">
        <v>400</v>
      </c>
      <c r="I537" s="258">
        <v>356</v>
      </c>
      <c r="J537" s="338">
        <v>12.4</v>
      </c>
      <c r="K537" s="339">
        <v>0.20470829068577301</v>
      </c>
      <c r="L537" s="258">
        <v>2385</v>
      </c>
      <c r="M537" s="258">
        <v>4049</v>
      </c>
      <c r="N537" s="338">
        <v>-41.1</v>
      </c>
      <c r="O537" s="339">
        <v>1.2205731832139199</v>
      </c>
    </row>
    <row r="538" spans="1:15" s="187" customFormat="1" ht="14.45" customHeight="1" x14ac:dyDescent="0.2">
      <c r="A538" s="539"/>
      <c r="B538" s="337" t="s">
        <v>6893</v>
      </c>
      <c r="C538" s="258">
        <v>464</v>
      </c>
      <c r="D538" s="258">
        <v>363</v>
      </c>
      <c r="E538" s="338">
        <v>78.232758620689694</v>
      </c>
      <c r="F538" s="338">
        <v>76.939655172413794</v>
      </c>
      <c r="G538" s="338">
        <v>1.7</v>
      </c>
      <c r="H538" s="258">
        <v>10</v>
      </c>
      <c r="I538" s="258">
        <v>16</v>
      </c>
      <c r="J538" s="338">
        <v>-37.5</v>
      </c>
      <c r="K538" s="339">
        <v>2.7548209366391199E-2</v>
      </c>
      <c r="L538" s="258">
        <v>377</v>
      </c>
      <c r="M538" s="258">
        <v>704</v>
      </c>
      <c r="N538" s="338">
        <v>-46.4</v>
      </c>
      <c r="O538" s="339">
        <v>1.03856749311295</v>
      </c>
    </row>
    <row r="539" spans="1:15" s="187" customFormat="1" ht="14.45" customHeight="1" x14ac:dyDescent="0.2">
      <c r="A539" s="539"/>
      <c r="B539" s="337" t="s">
        <v>2983</v>
      </c>
      <c r="C539" s="258">
        <v>822</v>
      </c>
      <c r="D539" s="258">
        <v>675</v>
      </c>
      <c r="E539" s="338">
        <v>82.116788321167903</v>
      </c>
      <c r="F539" s="338">
        <v>82.116788321167903</v>
      </c>
      <c r="G539" s="338">
        <v>0</v>
      </c>
      <c r="H539" s="258">
        <v>148</v>
      </c>
      <c r="I539" s="258">
        <v>117</v>
      </c>
      <c r="J539" s="338">
        <v>26.5</v>
      </c>
      <c r="K539" s="339">
        <v>0.21925925925925899</v>
      </c>
      <c r="L539" s="258">
        <v>802</v>
      </c>
      <c r="M539" s="258">
        <v>1431</v>
      </c>
      <c r="N539" s="338">
        <v>-44</v>
      </c>
      <c r="O539" s="339">
        <v>1.18814814814815</v>
      </c>
    </row>
    <row r="540" spans="1:15" s="187" customFormat="1" ht="14.45" customHeight="1" x14ac:dyDescent="0.2">
      <c r="A540" s="539"/>
      <c r="B540" s="337" t="s">
        <v>2192</v>
      </c>
      <c r="C540" s="258">
        <v>317</v>
      </c>
      <c r="D540" s="258">
        <v>270</v>
      </c>
      <c r="E540" s="338">
        <v>85.173501577287098</v>
      </c>
      <c r="F540" s="338">
        <v>84.542586750788601</v>
      </c>
      <c r="G540" s="338">
        <v>0.7</v>
      </c>
      <c r="H540" s="258">
        <v>16</v>
      </c>
      <c r="I540" s="258">
        <v>18</v>
      </c>
      <c r="J540" s="338">
        <v>-11.1</v>
      </c>
      <c r="K540" s="339">
        <v>5.9259259259259303E-2</v>
      </c>
      <c r="L540" s="258">
        <v>267</v>
      </c>
      <c r="M540" s="258">
        <v>437</v>
      </c>
      <c r="N540" s="338">
        <v>-38.9</v>
      </c>
      <c r="O540" s="339">
        <v>0.98888888888888904</v>
      </c>
    </row>
    <row r="541" spans="1:15" s="187" customFormat="1" ht="14.45" customHeight="1" x14ac:dyDescent="0.2">
      <c r="A541" s="539"/>
      <c r="B541" s="337" t="s">
        <v>3574</v>
      </c>
      <c r="C541" s="258">
        <v>1729</v>
      </c>
      <c r="D541" s="258">
        <v>1290</v>
      </c>
      <c r="E541" s="338">
        <v>74.609600925390396</v>
      </c>
      <c r="F541" s="338">
        <v>74.956622325043398</v>
      </c>
      <c r="G541" s="338">
        <v>-0.5</v>
      </c>
      <c r="H541" s="258">
        <v>274</v>
      </c>
      <c r="I541" s="258">
        <v>192</v>
      </c>
      <c r="J541" s="338">
        <v>42.7</v>
      </c>
      <c r="K541" s="339">
        <v>0.212403100775194</v>
      </c>
      <c r="L541" s="258">
        <v>1329</v>
      </c>
      <c r="M541" s="258">
        <v>2412</v>
      </c>
      <c r="N541" s="338">
        <v>-44.9</v>
      </c>
      <c r="O541" s="339">
        <v>1.03023255813953</v>
      </c>
    </row>
    <row r="542" spans="1:15" s="187" customFormat="1" ht="14.45" customHeight="1" x14ac:dyDescent="0.2">
      <c r="A542" s="539"/>
      <c r="B542" s="337" t="s">
        <v>3432</v>
      </c>
      <c r="C542" s="258">
        <v>346</v>
      </c>
      <c r="D542" s="258">
        <v>284</v>
      </c>
      <c r="E542" s="338">
        <v>82.080924855491304</v>
      </c>
      <c r="F542" s="338">
        <v>80.057803468208107</v>
      </c>
      <c r="G542" s="338">
        <v>2.5</v>
      </c>
      <c r="H542" s="258">
        <v>129</v>
      </c>
      <c r="I542" s="258">
        <v>85</v>
      </c>
      <c r="J542" s="338">
        <v>51.8</v>
      </c>
      <c r="K542" s="339">
        <v>0.45422535211267601</v>
      </c>
      <c r="L542" s="258">
        <v>377</v>
      </c>
      <c r="M542" s="258">
        <v>631</v>
      </c>
      <c r="N542" s="338">
        <v>-40.299999999999997</v>
      </c>
      <c r="O542" s="339">
        <v>1.32746478873239</v>
      </c>
    </row>
    <row r="543" spans="1:15" s="187" customFormat="1" ht="14.45" customHeight="1" x14ac:dyDescent="0.2">
      <c r="A543" s="347" t="s">
        <v>15133</v>
      </c>
      <c r="B543" s="337" t="s">
        <v>15133</v>
      </c>
      <c r="C543" s="258">
        <v>0</v>
      </c>
      <c r="D543" s="258">
        <v>0</v>
      </c>
      <c r="E543" s="338">
        <v>0</v>
      </c>
      <c r="F543" s="338">
        <v>0</v>
      </c>
      <c r="G543" s="338">
        <v>0</v>
      </c>
      <c r="H543" s="258">
        <v>0</v>
      </c>
      <c r="I543" s="258">
        <v>0</v>
      </c>
      <c r="J543" s="338">
        <v>0</v>
      </c>
      <c r="K543" s="339" t="s">
        <v>17096</v>
      </c>
      <c r="L543" s="258">
        <v>0</v>
      </c>
      <c r="M543" s="258">
        <v>0</v>
      </c>
      <c r="N543" s="338">
        <v>0</v>
      </c>
      <c r="O543" s="339" t="s">
        <v>17096</v>
      </c>
    </row>
    <row r="544" spans="1:15" s="187" customFormat="1" ht="14.45" customHeight="1" x14ac:dyDescent="0.2">
      <c r="A544" s="539" t="s">
        <v>249</v>
      </c>
      <c r="B544" s="337" t="s">
        <v>7997</v>
      </c>
      <c r="C544" s="258">
        <v>254</v>
      </c>
      <c r="D544" s="258">
        <v>128</v>
      </c>
      <c r="E544" s="338">
        <v>50.393700787401599</v>
      </c>
      <c r="F544" s="338">
        <v>50.787401574803198</v>
      </c>
      <c r="G544" s="338">
        <v>-0.8</v>
      </c>
      <c r="H544" s="258">
        <v>14</v>
      </c>
      <c r="I544" s="258">
        <v>24</v>
      </c>
      <c r="J544" s="338">
        <v>-41.7</v>
      </c>
      <c r="K544" s="339">
        <v>0.109375</v>
      </c>
      <c r="L544" s="258">
        <v>141</v>
      </c>
      <c r="M544" s="258">
        <v>291</v>
      </c>
      <c r="N544" s="338">
        <v>-51.5</v>
      </c>
      <c r="O544" s="339">
        <v>1.1015625</v>
      </c>
    </row>
    <row r="545" spans="1:15" s="187" customFormat="1" ht="14.45" customHeight="1" x14ac:dyDescent="0.2">
      <c r="A545" s="539"/>
      <c r="B545" s="337" t="s">
        <v>1412</v>
      </c>
      <c r="C545" s="258">
        <v>548</v>
      </c>
      <c r="D545" s="258">
        <v>363</v>
      </c>
      <c r="E545" s="338">
        <v>66.240875912408796</v>
      </c>
      <c r="F545" s="338">
        <v>64.781021897810206</v>
      </c>
      <c r="G545" s="338">
        <v>2.2999999999999998</v>
      </c>
      <c r="H545" s="258">
        <v>14</v>
      </c>
      <c r="I545" s="258">
        <v>12</v>
      </c>
      <c r="J545" s="338">
        <v>16.7</v>
      </c>
      <c r="K545" s="339">
        <v>3.8567493112947701E-2</v>
      </c>
      <c r="L545" s="258">
        <v>310</v>
      </c>
      <c r="M545" s="258">
        <v>598</v>
      </c>
      <c r="N545" s="338">
        <v>-48.2</v>
      </c>
      <c r="O545" s="339">
        <v>0.85399449035812702</v>
      </c>
    </row>
    <row r="546" spans="1:15" s="187" customFormat="1" ht="14.45" customHeight="1" x14ac:dyDescent="0.2">
      <c r="A546" s="539"/>
      <c r="B546" s="337" t="s">
        <v>1452</v>
      </c>
      <c r="C546" s="258">
        <v>400</v>
      </c>
      <c r="D546" s="258">
        <v>256</v>
      </c>
      <c r="E546" s="338">
        <v>64</v>
      </c>
      <c r="F546" s="338">
        <v>63.5</v>
      </c>
      <c r="G546" s="338">
        <v>0.8</v>
      </c>
      <c r="H546" s="258">
        <v>74</v>
      </c>
      <c r="I546" s="258">
        <v>56</v>
      </c>
      <c r="J546" s="338">
        <v>32.1</v>
      </c>
      <c r="K546" s="339">
        <v>0.2890625</v>
      </c>
      <c r="L546" s="258">
        <v>430</v>
      </c>
      <c r="M546" s="258">
        <v>849</v>
      </c>
      <c r="N546" s="338">
        <v>-49.4</v>
      </c>
      <c r="O546" s="339">
        <v>1.6796875</v>
      </c>
    </row>
    <row r="547" spans="1:15" s="187" customFormat="1" ht="14.45" customHeight="1" x14ac:dyDescent="0.2">
      <c r="A547" s="539"/>
      <c r="B547" s="337" t="s">
        <v>2518</v>
      </c>
      <c r="C547" s="258">
        <v>1067</v>
      </c>
      <c r="D547" s="258">
        <v>866</v>
      </c>
      <c r="E547" s="338">
        <v>81.162136832239895</v>
      </c>
      <c r="F547" s="338">
        <v>80.974695407685104</v>
      </c>
      <c r="G547" s="338">
        <v>0.2</v>
      </c>
      <c r="H547" s="258">
        <v>48</v>
      </c>
      <c r="I547" s="258">
        <v>31</v>
      </c>
      <c r="J547" s="338">
        <v>54.8</v>
      </c>
      <c r="K547" s="339">
        <v>5.5427251732101598E-2</v>
      </c>
      <c r="L547" s="258">
        <v>829</v>
      </c>
      <c r="M547" s="258">
        <v>1398</v>
      </c>
      <c r="N547" s="338">
        <v>-40.700000000000003</v>
      </c>
      <c r="O547" s="339">
        <v>0.957274826789838</v>
      </c>
    </row>
    <row r="548" spans="1:15" s="187" customFormat="1" ht="14.45" customHeight="1" x14ac:dyDescent="0.2">
      <c r="A548" s="539"/>
      <c r="B548" s="337" t="s">
        <v>2638</v>
      </c>
      <c r="C548" s="258">
        <v>230</v>
      </c>
      <c r="D548" s="258">
        <v>170</v>
      </c>
      <c r="E548" s="338">
        <v>73.913043478260903</v>
      </c>
      <c r="F548" s="338">
        <v>72.608695652173907</v>
      </c>
      <c r="G548" s="338">
        <v>1.8</v>
      </c>
      <c r="H548" s="258">
        <v>21</v>
      </c>
      <c r="I548" s="258">
        <v>8</v>
      </c>
      <c r="J548" s="338">
        <v>162.5</v>
      </c>
      <c r="K548" s="339">
        <v>0.123529411764706</v>
      </c>
      <c r="L548" s="258">
        <v>202</v>
      </c>
      <c r="M548" s="258">
        <v>359</v>
      </c>
      <c r="N548" s="338">
        <v>-43.7</v>
      </c>
      <c r="O548" s="339">
        <v>1.1882352941176499</v>
      </c>
    </row>
    <row r="549" spans="1:15" s="187" customFormat="1" ht="14.45" customHeight="1" x14ac:dyDescent="0.2">
      <c r="A549" s="539"/>
      <c r="B549" s="337" t="s">
        <v>1421</v>
      </c>
      <c r="C549" s="258">
        <v>2638</v>
      </c>
      <c r="D549" s="258">
        <v>1611</v>
      </c>
      <c r="E549" s="338">
        <v>61.0689916603488</v>
      </c>
      <c r="F549" s="338">
        <v>60.652009097801397</v>
      </c>
      <c r="G549" s="338">
        <v>0.7</v>
      </c>
      <c r="H549" s="258">
        <v>281</v>
      </c>
      <c r="I549" s="258">
        <v>243</v>
      </c>
      <c r="J549" s="338">
        <v>15.6</v>
      </c>
      <c r="K549" s="339">
        <v>0.174425822470515</v>
      </c>
      <c r="L549" s="258">
        <v>1781</v>
      </c>
      <c r="M549" s="258">
        <v>3434</v>
      </c>
      <c r="N549" s="338">
        <v>-48.1</v>
      </c>
      <c r="O549" s="339">
        <v>1.1055245189323399</v>
      </c>
    </row>
    <row r="550" spans="1:15" s="187" customFormat="1" ht="14.45" customHeight="1" x14ac:dyDescent="0.2">
      <c r="A550" s="539"/>
      <c r="B550" s="337" t="s">
        <v>2885</v>
      </c>
      <c r="C550" s="258">
        <v>407</v>
      </c>
      <c r="D550" s="258">
        <v>248</v>
      </c>
      <c r="E550" s="338">
        <v>60.933660933660903</v>
      </c>
      <c r="F550" s="338">
        <v>58.722358722358699</v>
      </c>
      <c r="G550" s="338">
        <v>3.8</v>
      </c>
      <c r="H550" s="258">
        <v>7</v>
      </c>
      <c r="I550" s="258">
        <v>16</v>
      </c>
      <c r="J550" s="338">
        <v>-56.3</v>
      </c>
      <c r="K550" s="339">
        <v>2.8225806451612899E-2</v>
      </c>
      <c r="L550" s="258">
        <v>338</v>
      </c>
      <c r="M550" s="258">
        <v>658</v>
      </c>
      <c r="N550" s="338">
        <v>-48.6</v>
      </c>
      <c r="O550" s="339">
        <v>1.36290322580645</v>
      </c>
    </row>
    <row r="551" spans="1:15" s="187" customFormat="1" ht="14.45" customHeight="1" x14ac:dyDescent="0.2">
      <c r="A551" s="539"/>
      <c r="B551" s="337" t="s">
        <v>1446</v>
      </c>
      <c r="C551" s="258">
        <v>2800</v>
      </c>
      <c r="D551" s="258">
        <v>1918</v>
      </c>
      <c r="E551" s="338">
        <v>68.5</v>
      </c>
      <c r="F551" s="338">
        <v>68.714285714285694</v>
      </c>
      <c r="G551" s="338">
        <v>-0.3</v>
      </c>
      <c r="H551" s="258">
        <v>98</v>
      </c>
      <c r="I551" s="258">
        <v>79</v>
      </c>
      <c r="J551" s="338">
        <v>24.1</v>
      </c>
      <c r="K551" s="339">
        <v>5.1094890510948898E-2</v>
      </c>
      <c r="L551" s="258">
        <v>1330</v>
      </c>
      <c r="M551" s="258">
        <v>2559</v>
      </c>
      <c r="N551" s="338">
        <v>-48</v>
      </c>
      <c r="O551" s="339">
        <v>0.69343065693430705</v>
      </c>
    </row>
    <row r="552" spans="1:15" s="187" customFormat="1" ht="14.45" customHeight="1" x14ac:dyDescent="0.2">
      <c r="A552" s="539"/>
      <c r="B552" s="337" t="s">
        <v>1987</v>
      </c>
      <c r="C552" s="258">
        <v>203</v>
      </c>
      <c r="D552" s="258">
        <v>149</v>
      </c>
      <c r="E552" s="338">
        <v>73.399014778325096</v>
      </c>
      <c r="F552" s="338">
        <v>72.906403940886705</v>
      </c>
      <c r="G552" s="338">
        <v>0.7</v>
      </c>
      <c r="H552" s="258">
        <v>126</v>
      </c>
      <c r="I552" s="258">
        <v>174</v>
      </c>
      <c r="J552" s="338">
        <v>-27.6</v>
      </c>
      <c r="K552" s="339">
        <v>0.84563758389261801</v>
      </c>
      <c r="L552" s="258">
        <v>241</v>
      </c>
      <c r="M552" s="258">
        <v>457</v>
      </c>
      <c r="N552" s="338">
        <v>-47.3</v>
      </c>
      <c r="O552" s="339">
        <v>1.61744966442953</v>
      </c>
    </row>
    <row r="553" spans="1:15" s="187" customFormat="1" ht="14.45" customHeight="1" x14ac:dyDescent="0.2">
      <c r="A553" s="539"/>
      <c r="B553" s="337" t="s">
        <v>7998</v>
      </c>
      <c r="C553" s="258">
        <v>92</v>
      </c>
      <c r="D553" s="258">
        <v>61</v>
      </c>
      <c r="E553" s="338">
        <v>66.304347826086996</v>
      </c>
      <c r="F553" s="338">
        <v>65.2173913043478</v>
      </c>
      <c r="G553" s="338">
        <v>1.7</v>
      </c>
      <c r="H553" s="258">
        <v>0</v>
      </c>
      <c r="I553" s="258">
        <v>2</v>
      </c>
      <c r="J553" s="338">
        <v>-100</v>
      </c>
      <c r="K553" s="339">
        <v>0</v>
      </c>
      <c r="L553" s="258">
        <v>96</v>
      </c>
      <c r="M553" s="258">
        <v>189</v>
      </c>
      <c r="N553" s="338">
        <v>-49.2</v>
      </c>
      <c r="O553" s="339">
        <v>1.57377049180328</v>
      </c>
    </row>
    <row r="554" spans="1:15" s="187" customFormat="1" ht="14.45" customHeight="1" x14ac:dyDescent="0.2">
      <c r="A554" s="539"/>
      <c r="B554" s="337" t="s">
        <v>4926</v>
      </c>
      <c r="C554" s="258">
        <v>1213</v>
      </c>
      <c r="D554" s="258">
        <v>907</v>
      </c>
      <c r="E554" s="338">
        <v>74.773289365210204</v>
      </c>
      <c r="F554" s="338">
        <v>74.278647980214402</v>
      </c>
      <c r="G554" s="338">
        <v>0.7</v>
      </c>
      <c r="H554" s="258">
        <v>28</v>
      </c>
      <c r="I554" s="258">
        <v>28</v>
      </c>
      <c r="J554" s="338">
        <v>0</v>
      </c>
      <c r="K554" s="339">
        <v>3.08710033076075E-2</v>
      </c>
      <c r="L554" s="258">
        <v>657</v>
      </c>
      <c r="M554" s="258">
        <v>1326</v>
      </c>
      <c r="N554" s="338">
        <v>-50.5</v>
      </c>
      <c r="O554" s="339">
        <v>0.724366041896362</v>
      </c>
    </row>
    <row r="555" spans="1:15" s="187" customFormat="1" ht="14.45" customHeight="1" x14ac:dyDescent="0.2">
      <c r="A555" s="539"/>
      <c r="B555" s="337" t="s">
        <v>2713</v>
      </c>
      <c r="C555" s="258">
        <v>521</v>
      </c>
      <c r="D555" s="258">
        <v>300</v>
      </c>
      <c r="E555" s="338">
        <v>57.581573896353198</v>
      </c>
      <c r="F555" s="338">
        <v>56.238003838771597</v>
      </c>
      <c r="G555" s="338">
        <v>2.4</v>
      </c>
      <c r="H555" s="258">
        <v>24</v>
      </c>
      <c r="I555" s="258">
        <v>27</v>
      </c>
      <c r="J555" s="338">
        <v>-11.1</v>
      </c>
      <c r="K555" s="339">
        <v>0.08</v>
      </c>
      <c r="L555" s="258">
        <v>424</v>
      </c>
      <c r="M555" s="258">
        <v>836</v>
      </c>
      <c r="N555" s="338">
        <v>-49.3</v>
      </c>
      <c r="O555" s="339">
        <v>1.41333333333333</v>
      </c>
    </row>
    <row r="556" spans="1:15" s="187" customFormat="1" ht="14.45" customHeight="1" x14ac:dyDescent="0.2">
      <c r="A556" s="539"/>
      <c r="B556" s="337" t="s">
        <v>2663</v>
      </c>
      <c r="C556" s="258">
        <v>346</v>
      </c>
      <c r="D556" s="258">
        <v>202</v>
      </c>
      <c r="E556" s="338">
        <v>58.381502890173401</v>
      </c>
      <c r="F556" s="338">
        <v>57.803468208092497</v>
      </c>
      <c r="G556" s="338">
        <v>1</v>
      </c>
      <c r="H556" s="258">
        <v>121</v>
      </c>
      <c r="I556" s="258">
        <v>37</v>
      </c>
      <c r="J556" s="338">
        <v>227</v>
      </c>
      <c r="K556" s="339">
        <v>0.59900990099009899</v>
      </c>
      <c r="L556" s="258">
        <v>388</v>
      </c>
      <c r="M556" s="258">
        <v>771</v>
      </c>
      <c r="N556" s="338">
        <v>-49.7</v>
      </c>
      <c r="O556" s="339">
        <v>1.9207920792079201</v>
      </c>
    </row>
    <row r="557" spans="1:15" s="187" customFormat="1" ht="14.45" customHeight="1" x14ac:dyDescent="0.2">
      <c r="A557" s="539" t="s">
        <v>250</v>
      </c>
      <c r="B557" s="337" t="s">
        <v>3667</v>
      </c>
      <c r="C557" s="258">
        <v>1989</v>
      </c>
      <c r="D557" s="258">
        <v>1733</v>
      </c>
      <c r="E557" s="338">
        <v>87.129210658622398</v>
      </c>
      <c r="F557" s="338">
        <v>86.073403720462593</v>
      </c>
      <c r="G557" s="338">
        <v>1.2</v>
      </c>
      <c r="H557" s="258">
        <v>865</v>
      </c>
      <c r="I557" s="258">
        <v>884</v>
      </c>
      <c r="J557" s="338">
        <v>-2.1</v>
      </c>
      <c r="K557" s="339">
        <v>0.49913444893248698</v>
      </c>
      <c r="L557" s="258">
        <v>3058</v>
      </c>
      <c r="M557" s="258">
        <v>4671</v>
      </c>
      <c r="N557" s="338">
        <v>-34.5</v>
      </c>
      <c r="O557" s="339">
        <v>1.7645701096364701</v>
      </c>
    </row>
    <row r="558" spans="1:15" s="187" customFormat="1" ht="14.45" customHeight="1" x14ac:dyDescent="0.2">
      <c r="A558" s="539"/>
      <c r="B558" s="337" t="s">
        <v>3722</v>
      </c>
      <c r="C558" s="258">
        <v>841</v>
      </c>
      <c r="D558" s="258">
        <v>743</v>
      </c>
      <c r="E558" s="338">
        <v>88.347205707491099</v>
      </c>
      <c r="F558" s="338">
        <v>88.585017835909596</v>
      </c>
      <c r="G558" s="338">
        <v>-0.3</v>
      </c>
      <c r="H558" s="258">
        <v>398</v>
      </c>
      <c r="I558" s="258">
        <v>239</v>
      </c>
      <c r="J558" s="338">
        <v>66.5</v>
      </c>
      <c r="K558" s="339">
        <v>0.53566621803499304</v>
      </c>
      <c r="L558" s="258">
        <v>1305</v>
      </c>
      <c r="M558" s="258">
        <v>2059</v>
      </c>
      <c r="N558" s="338">
        <v>-36.6</v>
      </c>
      <c r="O558" s="339">
        <v>1.7563930013458999</v>
      </c>
    </row>
    <row r="559" spans="1:15" s="187" customFormat="1" ht="14.45" customHeight="1" x14ac:dyDescent="0.2">
      <c r="A559" s="539"/>
      <c r="B559" s="337" t="s">
        <v>4043</v>
      </c>
      <c r="C559" s="258">
        <v>199</v>
      </c>
      <c r="D559" s="258">
        <v>189</v>
      </c>
      <c r="E559" s="338">
        <v>94.9748743718593</v>
      </c>
      <c r="F559" s="338">
        <v>93.467336683417102</v>
      </c>
      <c r="G559" s="338">
        <v>1.6</v>
      </c>
      <c r="H559" s="258">
        <v>47</v>
      </c>
      <c r="I559" s="258">
        <v>23</v>
      </c>
      <c r="J559" s="338">
        <v>104.3</v>
      </c>
      <c r="K559" s="339">
        <v>0.248677248677249</v>
      </c>
      <c r="L559" s="258">
        <v>242</v>
      </c>
      <c r="M559" s="258">
        <v>424</v>
      </c>
      <c r="N559" s="338">
        <v>-42.9</v>
      </c>
      <c r="O559" s="339">
        <v>1.28042328042328</v>
      </c>
    </row>
    <row r="560" spans="1:15" s="187" customFormat="1" ht="14.45" customHeight="1" x14ac:dyDescent="0.2">
      <c r="A560" s="539"/>
      <c r="B560" s="337" t="s">
        <v>2344</v>
      </c>
      <c r="C560" s="258">
        <v>391</v>
      </c>
      <c r="D560" s="258">
        <v>345</v>
      </c>
      <c r="E560" s="338">
        <v>88.235294117647101</v>
      </c>
      <c r="F560" s="338">
        <v>86.445012787723797</v>
      </c>
      <c r="G560" s="338">
        <v>2.1</v>
      </c>
      <c r="H560" s="258">
        <v>197</v>
      </c>
      <c r="I560" s="258">
        <v>157</v>
      </c>
      <c r="J560" s="338">
        <v>25.5</v>
      </c>
      <c r="K560" s="339">
        <v>0.57101449275362304</v>
      </c>
      <c r="L560" s="258">
        <v>540</v>
      </c>
      <c r="M560" s="258">
        <v>841</v>
      </c>
      <c r="N560" s="338">
        <v>-35.799999999999997</v>
      </c>
      <c r="O560" s="339">
        <v>1.5652173913043499</v>
      </c>
    </row>
    <row r="561" spans="1:15" s="187" customFormat="1" ht="14.45" customHeight="1" x14ac:dyDescent="0.2">
      <c r="A561" s="539"/>
      <c r="B561" s="337" t="s">
        <v>3695</v>
      </c>
      <c r="C561" s="258">
        <v>712</v>
      </c>
      <c r="D561" s="258">
        <v>659</v>
      </c>
      <c r="E561" s="338">
        <v>92.556179775280896</v>
      </c>
      <c r="F561" s="338">
        <v>90.589887640449405</v>
      </c>
      <c r="G561" s="338">
        <v>2.2000000000000002</v>
      </c>
      <c r="H561" s="258">
        <v>384</v>
      </c>
      <c r="I561" s="258">
        <v>316</v>
      </c>
      <c r="J561" s="338">
        <v>21.5</v>
      </c>
      <c r="K561" s="339">
        <v>0.58270106221547802</v>
      </c>
      <c r="L561" s="258">
        <v>1177</v>
      </c>
      <c r="M561" s="258">
        <v>1820</v>
      </c>
      <c r="N561" s="338">
        <v>-35.299999999999997</v>
      </c>
      <c r="O561" s="339">
        <v>1.78603945371775</v>
      </c>
    </row>
    <row r="562" spans="1:15" s="187" customFormat="1" ht="14.45" customHeight="1" x14ac:dyDescent="0.2">
      <c r="A562" s="347" t="s">
        <v>15134</v>
      </c>
      <c r="B562" s="337" t="s">
        <v>15134</v>
      </c>
      <c r="C562" s="258">
        <v>0</v>
      </c>
      <c r="D562" s="258">
        <v>0</v>
      </c>
      <c r="E562" s="338">
        <v>0</v>
      </c>
      <c r="F562" s="338">
        <v>0</v>
      </c>
      <c r="G562" s="338">
        <v>0</v>
      </c>
      <c r="H562" s="258">
        <v>0</v>
      </c>
      <c r="I562" s="258">
        <v>0</v>
      </c>
      <c r="J562" s="338">
        <v>0</v>
      </c>
      <c r="K562" s="339" t="s">
        <v>17096</v>
      </c>
      <c r="L562" s="258">
        <v>0</v>
      </c>
      <c r="M562" s="258">
        <v>0</v>
      </c>
      <c r="N562" s="338">
        <v>0</v>
      </c>
      <c r="O562" s="339" t="s">
        <v>17096</v>
      </c>
    </row>
    <row r="563" spans="1:15" s="187" customFormat="1" ht="14.45" customHeight="1" x14ac:dyDescent="0.2">
      <c r="A563" s="539" t="s">
        <v>253</v>
      </c>
      <c r="B563" s="337" t="s">
        <v>1223</v>
      </c>
      <c r="C563" s="258">
        <v>240</v>
      </c>
      <c r="D563" s="258">
        <v>185</v>
      </c>
      <c r="E563" s="338">
        <v>77.0833333333333</v>
      </c>
      <c r="F563" s="338">
        <v>76.25</v>
      </c>
      <c r="G563" s="338">
        <v>1.1000000000000001</v>
      </c>
      <c r="H563" s="258">
        <v>9</v>
      </c>
      <c r="I563" s="258">
        <v>8</v>
      </c>
      <c r="J563" s="338">
        <v>12.5</v>
      </c>
      <c r="K563" s="339">
        <v>4.86486486486487E-2</v>
      </c>
      <c r="L563" s="258">
        <v>187</v>
      </c>
      <c r="M563" s="258">
        <v>306</v>
      </c>
      <c r="N563" s="338">
        <v>-38.9</v>
      </c>
      <c r="O563" s="339">
        <v>1.01081081081081</v>
      </c>
    </row>
    <row r="564" spans="1:15" s="187" customFormat="1" ht="14.45" customHeight="1" x14ac:dyDescent="0.2">
      <c r="A564" s="539"/>
      <c r="B564" s="337" t="s">
        <v>1233</v>
      </c>
      <c r="C564" s="258">
        <v>2017</v>
      </c>
      <c r="D564" s="258">
        <v>1276</v>
      </c>
      <c r="E564" s="338">
        <v>63.262270699058</v>
      </c>
      <c r="F564" s="338">
        <v>63.411006445215698</v>
      </c>
      <c r="G564" s="338">
        <v>-0.2</v>
      </c>
      <c r="H564" s="258">
        <v>177</v>
      </c>
      <c r="I564" s="258">
        <v>162</v>
      </c>
      <c r="J564" s="338">
        <v>9.3000000000000007</v>
      </c>
      <c r="K564" s="339">
        <v>0.13871473354232</v>
      </c>
      <c r="L564" s="258">
        <v>949</v>
      </c>
      <c r="M564" s="258">
        <v>1807</v>
      </c>
      <c r="N564" s="338">
        <v>-47.5</v>
      </c>
      <c r="O564" s="339">
        <v>0.74373040752351105</v>
      </c>
    </row>
    <row r="565" spans="1:15" s="187" customFormat="1" ht="14.45" customHeight="1" x14ac:dyDescent="0.2">
      <c r="A565" s="539"/>
      <c r="B565" s="337" t="s">
        <v>1472</v>
      </c>
      <c r="C565" s="258">
        <v>3915</v>
      </c>
      <c r="D565" s="258">
        <v>2209</v>
      </c>
      <c r="E565" s="338">
        <v>56.424010217113697</v>
      </c>
      <c r="F565" s="338">
        <v>56.168582375478898</v>
      </c>
      <c r="G565" s="338">
        <v>0.5</v>
      </c>
      <c r="H565" s="258">
        <v>278</v>
      </c>
      <c r="I565" s="258">
        <v>162</v>
      </c>
      <c r="J565" s="338">
        <v>71.599999999999994</v>
      </c>
      <c r="K565" s="339">
        <v>0.12584880036215501</v>
      </c>
      <c r="L565" s="258">
        <v>1528</v>
      </c>
      <c r="M565" s="258">
        <v>3035</v>
      </c>
      <c r="N565" s="338">
        <v>-49.7</v>
      </c>
      <c r="O565" s="339">
        <v>0.69171570846536901</v>
      </c>
    </row>
    <row r="566" spans="1:15" s="187" customFormat="1" ht="14.45" customHeight="1" x14ac:dyDescent="0.2">
      <c r="A566" s="539"/>
      <c r="B566" s="337" t="s">
        <v>1230</v>
      </c>
      <c r="C566" s="258">
        <v>409</v>
      </c>
      <c r="D566" s="258">
        <v>321</v>
      </c>
      <c r="E566" s="338">
        <v>78.484107579462105</v>
      </c>
      <c r="F566" s="338">
        <v>77.9951100244499</v>
      </c>
      <c r="G566" s="338">
        <v>0.6</v>
      </c>
      <c r="H566" s="258">
        <v>89</v>
      </c>
      <c r="I566" s="258">
        <v>53</v>
      </c>
      <c r="J566" s="338">
        <v>67.900000000000006</v>
      </c>
      <c r="K566" s="339">
        <v>0.27725856697819301</v>
      </c>
      <c r="L566" s="258">
        <v>497</v>
      </c>
      <c r="M566" s="258">
        <v>964</v>
      </c>
      <c r="N566" s="338">
        <v>-48.4</v>
      </c>
      <c r="O566" s="339">
        <v>1.5482866043613699</v>
      </c>
    </row>
    <row r="567" spans="1:15" s="187" customFormat="1" ht="14.45" customHeight="1" x14ac:dyDescent="0.2">
      <c r="A567" s="539"/>
      <c r="B567" s="337" t="s">
        <v>1253</v>
      </c>
      <c r="C567" s="258">
        <v>2053</v>
      </c>
      <c r="D567" s="258">
        <v>1417</v>
      </c>
      <c r="E567" s="338">
        <v>69.020944958597198</v>
      </c>
      <c r="F567" s="338">
        <v>68.728689722357501</v>
      </c>
      <c r="G567" s="338">
        <v>0.4</v>
      </c>
      <c r="H567" s="258">
        <v>102</v>
      </c>
      <c r="I567" s="258">
        <v>90</v>
      </c>
      <c r="J567" s="338">
        <v>13.3</v>
      </c>
      <c r="K567" s="339">
        <v>7.19830628087509E-2</v>
      </c>
      <c r="L567" s="258">
        <v>1041</v>
      </c>
      <c r="M567" s="258">
        <v>2134</v>
      </c>
      <c r="N567" s="338">
        <v>-51.2</v>
      </c>
      <c r="O567" s="339">
        <v>0.73465067043048704</v>
      </c>
    </row>
    <row r="568" spans="1:15" s="187" customFormat="1" ht="14.45" customHeight="1" x14ac:dyDescent="0.2">
      <c r="A568" s="539"/>
      <c r="B568" s="337" t="s">
        <v>1685</v>
      </c>
      <c r="C568" s="258">
        <v>788</v>
      </c>
      <c r="D568" s="258">
        <v>498</v>
      </c>
      <c r="E568" s="338">
        <v>63.197969543147202</v>
      </c>
      <c r="F568" s="338">
        <v>62.563451776649799</v>
      </c>
      <c r="G568" s="338">
        <v>1</v>
      </c>
      <c r="H568" s="258">
        <v>7</v>
      </c>
      <c r="I568" s="258">
        <v>11</v>
      </c>
      <c r="J568" s="338">
        <v>-36.4</v>
      </c>
      <c r="K568" s="339">
        <v>1.40562248995984E-2</v>
      </c>
      <c r="L568" s="258">
        <v>344</v>
      </c>
      <c r="M568" s="258">
        <v>639</v>
      </c>
      <c r="N568" s="338">
        <v>-46.2</v>
      </c>
      <c r="O568" s="339">
        <v>0.69076305220883505</v>
      </c>
    </row>
    <row r="569" spans="1:15" s="187" customFormat="1" ht="14.45" customHeight="1" x14ac:dyDescent="0.2">
      <c r="A569" s="347" t="s">
        <v>15135</v>
      </c>
      <c r="B569" s="337" t="s">
        <v>15468</v>
      </c>
      <c r="C569" s="258">
        <v>0</v>
      </c>
      <c r="D569" s="258">
        <v>4</v>
      </c>
      <c r="E569" s="338">
        <v>0</v>
      </c>
      <c r="F569" s="338">
        <v>0</v>
      </c>
      <c r="G569" s="338">
        <v>-20</v>
      </c>
      <c r="H569" s="258">
        <v>0</v>
      </c>
      <c r="I569" s="258">
        <v>0</v>
      </c>
      <c r="J569" s="338">
        <v>0</v>
      </c>
      <c r="K569" s="339">
        <v>0</v>
      </c>
      <c r="L569" s="258">
        <v>1</v>
      </c>
      <c r="M569" s="258">
        <v>1</v>
      </c>
      <c r="N569" s="338">
        <v>0</v>
      </c>
      <c r="O569" s="339">
        <v>0.25</v>
      </c>
    </row>
    <row r="570" spans="1:15" s="187" customFormat="1" ht="14.45" customHeight="1" x14ac:dyDescent="0.2">
      <c r="A570" s="347" t="s">
        <v>15136</v>
      </c>
      <c r="B570" s="337" t="s">
        <v>15469</v>
      </c>
      <c r="C570" s="258">
        <v>2</v>
      </c>
      <c r="D570" s="258">
        <v>11</v>
      </c>
      <c r="E570" s="338">
        <v>550</v>
      </c>
      <c r="F570" s="338">
        <v>950</v>
      </c>
      <c r="G570" s="338">
        <v>-42.1</v>
      </c>
      <c r="H570" s="258">
        <v>0</v>
      </c>
      <c r="I570" s="258">
        <v>2</v>
      </c>
      <c r="J570" s="338">
        <v>-100</v>
      </c>
      <c r="K570" s="339">
        <v>0</v>
      </c>
      <c r="L570" s="258">
        <v>11</v>
      </c>
      <c r="M570" s="258">
        <v>21</v>
      </c>
      <c r="N570" s="338">
        <v>-47.6</v>
      </c>
      <c r="O570" s="339">
        <v>1</v>
      </c>
    </row>
    <row r="571" spans="1:15" s="187" customFormat="1" ht="14.45" customHeight="1" x14ac:dyDescent="0.2">
      <c r="A571" s="347" t="s">
        <v>15137</v>
      </c>
      <c r="B571" s="337" t="s">
        <v>15137</v>
      </c>
      <c r="C571" s="258">
        <v>0</v>
      </c>
      <c r="D571" s="258">
        <v>0</v>
      </c>
      <c r="E571" s="338">
        <v>0</v>
      </c>
      <c r="F571" s="338">
        <v>0</v>
      </c>
      <c r="G571" s="338">
        <v>0</v>
      </c>
      <c r="H571" s="258">
        <v>0</v>
      </c>
      <c r="I571" s="258">
        <v>0</v>
      </c>
      <c r="J571" s="338">
        <v>0</v>
      </c>
      <c r="K571" s="339" t="s">
        <v>17096</v>
      </c>
      <c r="L571" s="258">
        <v>0</v>
      </c>
      <c r="M571" s="258">
        <v>0</v>
      </c>
      <c r="N571" s="338">
        <v>0</v>
      </c>
      <c r="O571" s="339" t="s">
        <v>17096</v>
      </c>
    </row>
    <row r="572" spans="1:15" s="187" customFormat="1" ht="14.45" customHeight="1" x14ac:dyDescent="0.2">
      <c r="A572" s="347" t="s">
        <v>15138</v>
      </c>
      <c r="B572" s="337" t="s">
        <v>15138</v>
      </c>
      <c r="C572" s="258">
        <v>0</v>
      </c>
      <c r="D572" s="258">
        <v>0</v>
      </c>
      <c r="E572" s="338">
        <v>0</v>
      </c>
      <c r="F572" s="338">
        <v>0</v>
      </c>
      <c r="G572" s="338">
        <v>0</v>
      </c>
      <c r="H572" s="258">
        <v>0</v>
      </c>
      <c r="I572" s="258">
        <v>0</v>
      </c>
      <c r="J572" s="338">
        <v>0</v>
      </c>
      <c r="K572" s="339" t="s">
        <v>17096</v>
      </c>
      <c r="L572" s="258">
        <v>0</v>
      </c>
      <c r="M572" s="258">
        <v>0</v>
      </c>
      <c r="N572" s="338">
        <v>0</v>
      </c>
      <c r="O572" s="339" t="s">
        <v>17096</v>
      </c>
    </row>
    <row r="573" spans="1:15" s="187" customFormat="1" ht="14.45" customHeight="1" x14ac:dyDescent="0.2">
      <c r="A573" s="347" t="s">
        <v>14002</v>
      </c>
      <c r="B573" s="337" t="s">
        <v>14002</v>
      </c>
      <c r="C573" s="258">
        <v>2</v>
      </c>
      <c r="D573" s="258">
        <v>1</v>
      </c>
      <c r="E573" s="338">
        <v>50</v>
      </c>
      <c r="F573" s="338">
        <v>50</v>
      </c>
      <c r="G573" s="338">
        <v>0</v>
      </c>
      <c r="H573" s="258">
        <v>0</v>
      </c>
      <c r="I573" s="258">
        <v>0</v>
      </c>
      <c r="J573" s="338">
        <v>0</v>
      </c>
      <c r="K573" s="339">
        <v>0</v>
      </c>
      <c r="L573" s="258">
        <v>2</v>
      </c>
      <c r="M573" s="258">
        <v>4</v>
      </c>
      <c r="N573" s="338">
        <v>-50</v>
      </c>
      <c r="O573" s="339">
        <v>2</v>
      </c>
    </row>
    <row r="574" spans="1:15" s="187" customFormat="1" ht="28.9" customHeight="1" x14ac:dyDescent="0.2"/>
    <row r="575" spans="1:15" s="187" customFormat="1" ht="14.45" customHeight="1" x14ac:dyDescent="0.2">
      <c r="A575" s="541" t="s">
        <v>15491</v>
      </c>
      <c r="B575" s="541"/>
    </row>
    <row r="576" spans="1:15" s="187" customFormat="1" ht="14.45" customHeight="1" x14ac:dyDescent="0.2"/>
    <row r="577" spans="1:15" s="187" customFormat="1" ht="55.9" customHeight="1" x14ac:dyDescent="0.2">
      <c r="A577" s="340" t="s">
        <v>8134</v>
      </c>
      <c r="B577" s="341" t="s">
        <v>344</v>
      </c>
      <c r="C577" s="331" t="s">
        <v>15492</v>
      </c>
      <c r="D577" s="331" t="s">
        <v>15493</v>
      </c>
      <c r="E577" s="331" t="s">
        <v>15454</v>
      </c>
      <c r="F577" s="331" t="s">
        <v>15455</v>
      </c>
      <c r="G577" s="331" t="s">
        <v>15816</v>
      </c>
      <c r="H577" s="332" t="s">
        <v>15457</v>
      </c>
      <c r="I577" s="332" t="s">
        <v>15458</v>
      </c>
      <c r="J577" s="332" t="s">
        <v>15816</v>
      </c>
      <c r="K577" s="332" t="s">
        <v>15494</v>
      </c>
      <c r="L577" s="333" t="s">
        <v>15460</v>
      </c>
      <c r="M577" s="333" t="s">
        <v>15461</v>
      </c>
      <c r="N577" s="333" t="s">
        <v>15456</v>
      </c>
      <c r="O577" s="333" t="s">
        <v>15495</v>
      </c>
    </row>
    <row r="578" spans="1:15" s="187" customFormat="1" ht="24" customHeight="1" x14ac:dyDescent="0.2">
      <c r="A578" s="542" t="s">
        <v>15463</v>
      </c>
      <c r="B578" s="542"/>
      <c r="C578" s="334">
        <v>38499</v>
      </c>
      <c r="D578" s="334">
        <v>25185</v>
      </c>
      <c r="E578" s="335">
        <v>65.417283565806898</v>
      </c>
      <c r="F578" s="335">
        <v>65.284812592534905</v>
      </c>
      <c r="G578" s="335">
        <v>0.2</v>
      </c>
      <c r="H578" s="334">
        <v>19580</v>
      </c>
      <c r="I578" s="334">
        <v>18216</v>
      </c>
      <c r="J578" s="335">
        <v>7.5</v>
      </c>
      <c r="K578" s="336">
        <v>0.77744689299185998</v>
      </c>
      <c r="L578" s="334">
        <v>56258</v>
      </c>
      <c r="M578" s="334">
        <v>75428</v>
      </c>
      <c r="N578" s="335">
        <v>-25.4</v>
      </c>
      <c r="O578" s="336">
        <v>2.2337899543379001</v>
      </c>
    </row>
    <row r="579" spans="1:15" s="187" customFormat="1" ht="14.45" customHeight="1" x14ac:dyDescent="0.2">
      <c r="A579" s="539" t="s">
        <v>252</v>
      </c>
      <c r="B579" s="337" t="s">
        <v>349</v>
      </c>
      <c r="C579" s="258">
        <v>324</v>
      </c>
      <c r="D579" s="258">
        <v>225</v>
      </c>
      <c r="E579" s="338">
        <v>69.4444444444444</v>
      </c>
      <c r="F579" s="338">
        <v>69.4444444444444</v>
      </c>
      <c r="G579" s="338">
        <v>0</v>
      </c>
      <c r="H579" s="258">
        <v>31</v>
      </c>
      <c r="I579" s="258">
        <v>40</v>
      </c>
      <c r="J579" s="338">
        <v>-22.5</v>
      </c>
      <c r="K579" s="339">
        <v>0.137777777777778</v>
      </c>
      <c r="L579" s="258">
        <v>720</v>
      </c>
      <c r="M579" s="258">
        <v>813</v>
      </c>
      <c r="N579" s="338">
        <v>-11.4</v>
      </c>
      <c r="O579" s="339">
        <v>3.2</v>
      </c>
    </row>
    <row r="580" spans="1:15" s="187" customFormat="1" ht="14.45" customHeight="1" x14ac:dyDescent="0.2">
      <c r="A580" s="539"/>
      <c r="B580" s="337" t="s">
        <v>350</v>
      </c>
      <c r="C580" s="258">
        <v>165</v>
      </c>
      <c r="D580" s="258">
        <v>104</v>
      </c>
      <c r="E580" s="338">
        <v>63.030303030303003</v>
      </c>
      <c r="F580" s="338">
        <v>61.818181818181799</v>
      </c>
      <c r="G580" s="338">
        <v>2</v>
      </c>
      <c r="H580" s="258">
        <v>0</v>
      </c>
      <c r="I580" s="258">
        <v>0</v>
      </c>
      <c r="J580" s="338">
        <v>0</v>
      </c>
      <c r="K580" s="339">
        <v>0</v>
      </c>
      <c r="L580" s="258">
        <v>334</v>
      </c>
      <c r="M580" s="258">
        <v>471</v>
      </c>
      <c r="N580" s="338">
        <v>-29.1</v>
      </c>
      <c r="O580" s="339">
        <v>3.2115384615384599</v>
      </c>
    </row>
    <row r="581" spans="1:15" s="187" customFormat="1" ht="14.45" customHeight="1" x14ac:dyDescent="0.2">
      <c r="A581" s="539"/>
      <c r="B581" s="337" t="s">
        <v>351</v>
      </c>
      <c r="C581" s="258">
        <v>152</v>
      </c>
      <c r="D581" s="258">
        <v>103</v>
      </c>
      <c r="E581" s="338">
        <v>67.763157894736906</v>
      </c>
      <c r="F581" s="338">
        <v>68.421052631578902</v>
      </c>
      <c r="G581" s="338">
        <v>-1</v>
      </c>
      <c r="H581" s="258">
        <v>9</v>
      </c>
      <c r="I581" s="258">
        <v>16</v>
      </c>
      <c r="J581" s="338">
        <v>-43.8</v>
      </c>
      <c r="K581" s="339">
        <v>8.7378640776699004E-2</v>
      </c>
      <c r="L581" s="258">
        <v>164</v>
      </c>
      <c r="M581" s="258">
        <v>197</v>
      </c>
      <c r="N581" s="338">
        <v>-16.8</v>
      </c>
      <c r="O581" s="339">
        <v>1.59223300970874</v>
      </c>
    </row>
    <row r="582" spans="1:15" s="187" customFormat="1" ht="14.45" customHeight="1" x14ac:dyDescent="0.2">
      <c r="A582" s="539"/>
      <c r="B582" s="337" t="s">
        <v>352</v>
      </c>
      <c r="C582" s="258">
        <v>65</v>
      </c>
      <c r="D582" s="258">
        <v>55</v>
      </c>
      <c r="E582" s="338">
        <v>84.615384615384599</v>
      </c>
      <c r="F582" s="338">
        <v>84.615384615384599</v>
      </c>
      <c r="G582" s="338">
        <v>0</v>
      </c>
      <c r="H582" s="258">
        <v>0</v>
      </c>
      <c r="I582" s="258">
        <v>2</v>
      </c>
      <c r="J582" s="338">
        <v>-100</v>
      </c>
      <c r="K582" s="339">
        <v>0</v>
      </c>
      <c r="L582" s="258">
        <v>129</v>
      </c>
      <c r="M582" s="258">
        <v>144</v>
      </c>
      <c r="N582" s="338">
        <v>-10.4</v>
      </c>
      <c r="O582" s="339">
        <v>2.3454545454545501</v>
      </c>
    </row>
    <row r="583" spans="1:15" s="187" customFormat="1" ht="14.45" customHeight="1" x14ac:dyDescent="0.2">
      <c r="A583" s="539"/>
      <c r="B583" s="337" t="s">
        <v>353</v>
      </c>
      <c r="C583" s="258">
        <v>294</v>
      </c>
      <c r="D583" s="258">
        <v>173</v>
      </c>
      <c r="E583" s="338">
        <v>58.843537414966001</v>
      </c>
      <c r="F583" s="338">
        <v>58.843537414966001</v>
      </c>
      <c r="G583" s="338">
        <v>0</v>
      </c>
      <c r="H583" s="258">
        <v>5</v>
      </c>
      <c r="I583" s="258">
        <v>11</v>
      </c>
      <c r="J583" s="338">
        <v>-54.5</v>
      </c>
      <c r="K583" s="339">
        <v>2.8901734104046201E-2</v>
      </c>
      <c r="L583" s="258">
        <v>373</v>
      </c>
      <c r="M583" s="258">
        <v>396</v>
      </c>
      <c r="N583" s="338">
        <v>-5.8</v>
      </c>
      <c r="O583" s="339">
        <v>2.15606936416185</v>
      </c>
    </row>
    <row r="584" spans="1:15" s="187" customFormat="1" ht="14.45" customHeight="1" x14ac:dyDescent="0.2">
      <c r="A584" s="539"/>
      <c r="B584" s="337" t="s">
        <v>354</v>
      </c>
      <c r="C584" s="258">
        <v>106</v>
      </c>
      <c r="D584" s="258">
        <v>101</v>
      </c>
      <c r="E584" s="338">
        <v>95.283018867924497</v>
      </c>
      <c r="F584" s="338">
        <v>95.283018867924497</v>
      </c>
      <c r="G584" s="338">
        <v>0</v>
      </c>
      <c r="H584" s="258">
        <v>6</v>
      </c>
      <c r="I584" s="258">
        <v>6</v>
      </c>
      <c r="J584" s="338">
        <v>0</v>
      </c>
      <c r="K584" s="339">
        <v>5.9405940594059403E-2</v>
      </c>
      <c r="L584" s="258">
        <v>259</v>
      </c>
      <c r="M584" s="258">
        <v>250</v>
      </c>
      <c r="N584" s="338">
        <v>3.6</v>
      </c>
      <c r="O584" s="339">
        <v>2.56435643564356</v>
      </c>
    </row>
    <row r="585" spans="1:15" s="187" customFormat="1" ht="14.45" customHeight="1" x14ac:dyDescent="0.2">
      <c r="A585" s="539"/>
      <c r="B585" s="337" t="s">
        <v>355</v>
      </c>
      <c r="C585" s="258">
        <v>580</v>
      </c>
      <c r="D585" s="258">
        <v>380</v>
      </c>
      <c r="E585" s="338">
        <v>65.517241379310406</v>
      </c>
      <c r="F585" s="338">
        <v>64.482758620689694</v>
      </c>
      <c r="G585" s="338">
        <v>1.6</v>
      </c>
      <c r="H585" s="258">
        <v>31</v>
      </c>
      <c r="I585" s="258">
        <v>44</v>
      </c>
      <c r="J585" s="338">
        <v>-29.5</v>
      </c>
      <c r="K585" s="339">
        <v>8.1578947368421098E-2</v>
      </c>
      <c r="L585" s="258">
        <v>1266</v>
      </c>
      <c r="M585" s="258">
        <v>1378</v>
      </c>
      <c r="N585" s="338">
        <v>-8.1</v>
      </c>
      <c r="O585" s="339">
        <v>3.3315789473684201</v>
      </c>
    </row>
    <row r="586" spans="1:15" s="187" customFormat="1" ht="14.45" customHeight="1" x14ac:dyDescent="0.2">
      <c r="A586" s="539"/>
      <c r="B586" s="337" t="s">
        <v>356</v>
      </c>
      <c r="C586" s="258">
        <v>685</v>
      </c>
      <c r="D586" s="258">
        <v>559</v>
      </c>
      <c r="E586" s="338">
        <v>81.605839416058402</v>
      </c>
      <c r="F586" s="338">
        <v>81.605839416058402</v>
      </c>
      <c r="G586" s="338">
        <v>0</v>
      </c>
      <c r="H586" s="258">
        <v>68</v>
      </c>
      <c r="I586" s="258">
        <v>109</v>
      </c>
      <c r="J586" s="338">
        <v>-37.6</v>
      </c>
      <c r="K586" s="339">
        <v>0.121645796064401</v>
      </c>
      <c r="L586" s="258">
        <v>1785</v>
      </c>
      <c r="M586" s="258">
        <v>2160</v>
      </c>
      <c r="N586" s="338">
        <v>-17.399999999999999</v>
      </c>
      <c r="O586" s="339">
        <v>3.19320214669052</v>
      </c>
    </row>
    <row r="587" spans="1:15" s="187" customFormat="1" ht="14.45" customHeight="1" x14ac:dyDescent="0.2">
      <c r="A587" s="539"/>
      <c r="B587" s="337" t="s">
        <v>357</v>
      </c>
      <c r="C587" s="258">
        <v>329</v>
      </c>
      <c r="D587" s="258">
        <v>225</v>
      </c>
      <c r="E587" s="338">
        <v>68.389057750759903</v>
      </c>
      <c r="F587" s="338">
        <v>68.389057750759903</v>
      </c>
      <c r="G587" s="338">
        <v>0</v>
      </c>
      <c r="H587" s="258">
        <v>37</v>
      </c>
      <c r="I587" s="258">
        <v>6</v>
      </c>
      <c r="J587" s="338">
        <v>516.70000000000005</v>
      </c>
      <c r="K587" s="339">
        <v>0.164444444444444</v>
      </c>
      <c r="L587" s="258">
        <v>616</v>
      </c>
      <c r="M587" s="258">
        <v>710</v>
      </c>
      <c r="N587" s="338">
        <v>-13.2</v>
      </c>
      <c r="O587" s="339">
        <v>2.7377777777777799</v>
      </c>
    </row>
    <row r="588" spans="1:15" s="187" customFormat="1" ht="14.45" customHeight="1" x14ac:dyDescent="0.2">
      <c r="A588" s="539"/>
      <c r="B588" s="337" t="s">
        <v>15464</v>
      </c>
      <c r="C588" s="258">
        <v>444</v>
      </c>
      <c r="D588" s="258">
        <v>354</v>
      </c>
      <c r="E588" s="338">
        <v>79.729729729729698</v>
      </c>
      <c r="F588" s="338">
        <v>79.729729729729698</v>
      </c>
      <c r="G588" s="338">
        <v>0</v>
      </c>
      <c r="H588" s="258">
        <v>23</v>
      </c>
      <c r="I588" s="258">
        <v>29</v>
      </c>
      <c r="J588" s="338">
        <v>-20.7</v>
      </c>
      <c r="K588" s="339">
        <v>6.4971751412429404E-2</v>
      </c>
      <c r="L588" s="258">
        <v>1043</v>
      </c>
      <c r="M588" s="258">
        <v>1320</v>
      </c>
      <c r="N588" s="338">
        <v>-21</v>
      </c>
      <c r="O588" s="339">
        <v>2.9463276836158201</v>
      </c>
    </row>
    <row r="589" spans="1:15" s="187" customFormat="1" ht="14.45" customHeight="1" x14ac:dyDescent="0.2">
      <c r="A589" s="539"/>
      <c r="B589" s="337" t="s">
        <v>358</v>
      </c>
      <c r="C589" s="258">
        <v>1271</v>
      </c>
      <c r="D589" s="258">
        <v>704</v>
      </c>
      <c r="E589" s="338">
        <v>55.389457120377699</v>
      </c>
      <c r="F589" s="338">
        <v>55.2321007081039</v>
      </c>
      <c r="G589" s="338">
        <v>0.3</v>
      </c>
      <c r="H589" s="258">
        <v>81</v>
      </c>
      <c r="I589" s="258">
        <v>88</v>
      </c>
      <c r="J589" s="338">
        <v>-8</v>
      </c>
      <c r="K589" s="339">
        <v>0.115056818181818</v>
      </c>
      <c r="L589" s="258">
        <v>1554</v>
      </c>
      <c r="M589" s="258">
        <v>1871</v>
      </c>
      <c r="N589" s="338">
        <v>-16.899999999999999</v>
      </c>
      <c r="O589" s="339">
        <v>2.2073863636363602</v>
      </c>
    </row>
    <row r="590" spans="1:15" s="187" customFormat="1" ht="14.45" customHeight="1" x14ac:dyDescent="0.2">
      <c r="A590" s="539"/>
      <c r="B590" s="337" t="s">
        <v>359</v>
      </c>
      <c r="C590" s="258">
        <v>299</v>
      </c>
      <c r="D590" s="258">
        <v>210</v>
      </c>
      <c r="E590" s="338">
        <v>70.234113712374594</v>
      </c>
      <c r="F590" s="338">
        <v>70.568561872909697</v>
      </c>
      <c r="G590" s="338">
        <v>-0.5</v>
      </c>
      <c r="H590" s="258">
        <v>81</v>
      </c>
      <c r="I590" s="258">
        <v>109</v>
      </c>
      <c r="J590" s="338">
        <v>-25.7</v>
      </c>
      <c r="K590" s="339">
        <v>0.38571428571428601</v>
      </c>
      <c r="L590" s="258">
        <v>542</v>
      </c>
      <c r="M590" s="258">
        <v>698</v>
      </c>
      <c r="N590" s="338">
        <v>-22.3</v>
      </c>
      <c r="O590" s="339">
        <v>2.5809523809523802</v>
      </c>
    </row>
    <row r="591" spans="1:15" s="187" customFormat="1" ht="14.45" customHeight="1" x14ac:dyDescent="0.2">
      <c r="A591" s="539" t="s">
        <v>255</v>
      </c>
      <c r="B591" s="337" t="s">
        <v>2076</v>
      </c>
      <c r="C591" s="258">
        <v>272</v>
      </c>
      <c r="D591" s="258">
        <v>251</v>
      </c>
      <c r="E591" s="338">
        <v>92.279411764705898</v>
      </c>
      <c r="F591" s="338">
        <v>91.911764705882405</v>
      </c>
      <c r="G591" s="338">
        <v>0.4</v>
      </c>
      <c r="H591" s="258">
        <v>2</v>
      </c>
      <c r="I591" s="258">
        <v>6</v>
      </c>
      <c r="J591" s="338">
        <v>-66.7</v>
      </c>
      <c r="K591" s="339">
        <v>7.9681274900398405E-3</v>
      </c>
      <c r="L591" s="258">
        <v>814</v>
      </c>
      <c r="M591" s="258">
        <v>953</v>
      </c>
      <c r="N591" s="338">
        <v>-14.6</v>
      </c>
      <c r="O591" s="339">
        <v>3.24302788844621</v>
      </c>
    </row>
    <row r="592" spans="1:15" s="187" customFormat="1" ht="14.45" customHeight="1" x14ac:dyDescent="0.2">
      <c r="A592" s="539"/>
      <c r="B592" s="337" t="s">
        <v>2196</v>
      </c>
      <c r="C592" s="258">
        <v>279</v>
      </c>
      <c r="D592" s="258">
        <v>202</v>
      </c>
      <c r="E592" s="338">
        <v>72.401433691756296</v>
      </c>
      <c r="F592" s="338">
        <v>72.401433691756296</v>
      </c>
      <c r="G592" s="338">
        <v>0</v>
      </c>
      <c r="H592" s="258">
        <v>10</v>
      </c>
      <c r="I592" s="258">
        <v>12</v>
      </c>
      <c r="J592" s="338">
        <v>-16.7</v>
      </c>
      <c r="K592" s="339">
        <v>4.95049504950495E-2</v>
      </c>
      <c r="L592" s="258">
        <v>304</v>
      </c>
      <c r="M592" s="258">
        <v>419</v>
      </c>
      <c r="N592" s="338">
        <v>-27.4</v>
      </c>
      <c r="O592" s="339">
        <v>1.5049504950495101</v>
      </c>
    </row>
    <row r="593" spans="1:15" s="187" customFormat="1" ht="14.45" customHeight="1" x14ac:dyDescent="0.2">
      <c r="A593" s="539"/>
      <c r="B593" s="337" t="s">
        <v>5477</v>
      </c>
      <c r="C593" s="258">
        <v>68</v>
      </c>
      <c r="D593" s="258">
        <v>60</v>
      </c>
      <c r="E593" s="338">
        <v>88.235294117647101</v>
      </c>
      <c r="F593" s="338">
        <v>88.235294117647101</v>
      </c>
      <c r="G593" s="338">
        <v>0</v>
      </c>
      <c r="H593" s="258">
        <v>0</v>
      </c>
      <c r="I593" s="258">
        <v>1</v>
      </c>
      <c r="J593" s="338">
        <v>-100</v>
      </c>
      <c r="K593" s="339">
        <v>0</v>
      </c>
      <c r="L593" s="258">
        <v>96</v>
      </c>
      <c r="M593" s="258">
        <v>144</v>
      </c>
      <c r="N593" s="338">
        <v>-33.299999999999997</v>
      </c>
      <c r="O593" s="339">
        <v>1.6</v>
      </c>
    </row>
    <row r="594" spans="1:15" s="187" customFormat="1" ht="14.45" customHeight="1" x14ac:dyDescent="0.2">
      <c r="A594" s="539"/>
      <c r="B594" s="337" t="s">
        <v>2243</v>
      </c>
      <c r="C594" s="258">
        <v>97</v>
      </c>
      <c r="D594" s="258">
        <v>88</v>
      </c>
      <c r="E594" s="338">
        <v>90.721649484536101</v>
      </c>
      <c r="F594" s="338">
        <v>90.721649484536101</v>
      </c>
      <c r="G594" s="338">
        <v>0</v>
      </c>
      <c r="H594" s="258">
        <v>2</v>
      </c>
      <c r="I594" s="258">
        <v>4</v>
      </c>
      <c r="J594" s="338">
        <v>-50</v>
      </c>
      <c r="K594" s="339">
        <v>2.27272727272727E-2</v>
      </c>
      <c r="L594" s="258">
        <v>161</v>
      </c>
      <c r="M594" s="258">
        <v>217</v>
      </c>
      <c r="N594" s="338">
        <v>-25.8</v>
      </c>
      <c r="O594" s="339">
        <v>1.8295454545454499</v>
      </c>
    </row>
    <row r="595" spans="1:15" s="187" customFormat="1" ht="14.45" customHeight="1" x14ac:dyDescent="0.2">
      <c r="A595" s="539"/>
      <c r="B595" s="337" t="s">
        <v>7993</v>
      </c>
      <c r="C595" s="258">
        <v>87</v>
      </c>
      <c r="D595" s="258">
        <v>81</v>
      </c>
      <c r="E595" s="338">
        <v>93.103448275862107</v>
      </c>
      <c r="F595" s="338">
        <v>93.103448275862107</v>
      </c>
      <c r="G595" s="338">
        <v>0</v>
      </c>
      <c r="H595" s="258">
        <v>214</v>
      </c>
      <c r="I595" s="258">
        <v>190</v>
      </c>
      <c r="J595" s="338">
        <v>12.6</v>
      </c>
      <c r="K595" s="339">
        <v>2.6419753086419799</v>
      </c>
      <c r="L595" s="258">
        <v>425</v>
      </c>
      <c r="M595" s="258">
        <v>484</v>
      </c>
      <c r="N595" s="338">
        <v>-12.2</v>
      </c>
      <c r="O595" s="339">
        <v>5.2469135802469102</v>
      </c>
    </row>
    <row r="596" spans="1:15" s="187" customFormat="1" ht="14.45" customHeight="1" x14ac:dyDescent="0.2">
      <c r="A596" s="539"/>
      <c r="B596" s="337" t="s">
        <v>1207</v>
      </c>
      <c r="C596" s="258">
        <v>234</v>
      </c>
      <c r="D596" s="258">
        <v>173</v>
      </c>
      <c r="E596" s="338">
        <v>73.931623931623903</v>
      </c>
      <c r="F596" s="338">
        <v>73.931623931623903</v>
      </c>
      <c r="G596" s="338">
        <v>0</v>
      </c>
      <c r="H596" s="258">
        <v>23</v>
      </c>
      <c r="I596" s="258">
        <v>17</v>
      </c>
      <c r="J596" s="338">
        <v>35.299999999999997</v>
      </c>
      <c r="K596" s="339">
        <v>0.13294797687861301</v>
      </c>
      <c r="L596" s="258">
        <v>315</v>
      </c>
      <c r="M596" s="258">
        <v>485</v>
      </c>
      <c r="N596" s="338">
        <v>-35.1</v>
      </c>
      <c r="O596" s="339">
        <v>1.8208092485549101</v>
      </c>
    </row>
    <row r="597" spans="1:15" s="187" customFormat="1" ht="14.45" customHeight="1" x14ac:dyDescent="0.2">
      <c r="A597" s="539"/>
      <c r="B597" s="337" t="s">
        <v>15465</v>
      </c>
      <c r="C597" s="258">
        <v>61</v>
      </c>
      <c r="D597" s="258">
        <v>57</v>
      </c>
      <c r="E597" s="338">
        <v>93.442622950819697</v>
      </c>
      <c r="F597" s="338">
        <v>93.442622950819697</v>
      </c>
      <c r="G597" s="338">
        <v>0</v>
      </c>
      <c r="H597" s="258">
        <v>9</v>
      </c>
      <c r="I597" s="258">
        <v>3</v>
      </c>
      <c r="J597" s="338">
        <v>200</v>
      </c>
      <c r="K597" s="339">
        <v>0.157894736842105</v>
      </c>
      <c r="L597" s="258">
        <v>126</v>
      </c>
      <c r="M597" s="258">
        <v>171</v>
      </c>
      <c r="N597" s="338">
        <v>-26.3</v>
      </c>
      <c r="O597" s="339">
        <v>2.2105263157894699</v>
      </c>
    </row>
    <row r="598" spans="1:15" s="187" customFormat="1" ht="14.45" customHeight="1" x14ac:dyDescent="0.2">
      <c r="A598" s="539"/>
      <c r="B598" s="337" t="s">
        <v>6959</v>
      </c>
      <c r="C598" s="258">
        <v>113</v>
      </c>
      <c r="D598" s="258">
        <v>59</v>
      </c>
      <c r="E598" s="338">
        <v>52.212389380531</v>
      </c>
      <c r="F598" s="338">
        <v>50.442477876106203</v>
      </c>
      <c r="G598" s="338">
        <v>3.5</v>
      </c>
      <c r="H598" s="258">
        <v>5</v>
      </c>
      <c r="I598" s="258">
        <v>1</v>
      </c>
      <c r="J598" s="338">
        <v>400</v>
      </c>
      <c r="K598" s="339">
        <v>8.4745762711864403E-2</v>
      </c>
      <c r="L598" s="258">
        <v>106</v>
      </c>
      <c r="M598" s="258">
        <v>149</v>
      </c>
      <c r="N598" s="338">
        <v>-28.9</v>
      </c>
      <c r="O598" s="339">
        <v>1.79661016949153</v>
      </c>
    </row>
    <row r="599" spans="1:15" s="187" customFormat="1" ht="14.45" customHeight="1" x14ac:dyDescent="0.2">
      <c r="A599" s="539" t="s">
        <v>258</v>
      </c>
      <c r="B599" s="337" t="s">
        <v>2132</v>
      </c>
      <c r="C599" s="258">
        <v>314</v>
      </c>
      <c r="D599" s="258">
        <v>168</v>
      </c>
      <c r="E599" s="338">
        <v>53.503184713375802</v>
      </c>
      <c r="F599" s="338">
        <v>53.1847133757962</v>
      </c>
      <c r="G599" s="338">
        <v>0.6</v>
      </c>
      <c r="H599" s="258">
        <v>19</v>
      </c>
      <c r="I599" s="258">
        <v>18</v>
      </c>
      <c r="J599" s="338">
        <v>5.6</v>
      </c>
      <c r="K599" s="339">
        <v>0.113095238095238</v>
      </c>
      <c r="L599" s="258">
        <v>191</v>
      </c>
      <c r="M599" s="258">
        <v>316</v>
      </c>
      <c r="N599" s="338">
        <v>-39.6</v>
      </c>
      <c r="O599" s="339">
        <v>1.1369047619047601</v>
      </c>
    </row>
    <row r="600" spans="1:15" s="187" customFormat="1" ht="14.45" customHeight="1" x14ac:dyDescent="0.2">
      <c r="A600" s="539"/>
      <c r="B600" s="337" t="s">
        <v>7994</v>
      </c>
      <c r="C600" s="258">
        <v>539</v>
      </c>
      <c r="D600" s="258">
        <v>457</v>
      </c>
      <c r="E600" s="338">
        <v>84.786641929499098</v>
      </c>
      <c r="F600" s="338">
        <v>83.858998144712402</v>
      </c>
      <c r="G600" s="338">
        <v>1.1000000000000001</v>
      </c>
      <c r="H600" s="258">
        <v>38</v>
      </c>
      <c r="I600" s="258">
        <v>49</v>
      </c>
      <c r="J600" s="338">
        <v>-22.4</v>
      </c>
      <c r="K600" s="339">
        <v>8.31509846827133E-2</v>
      </c>
      <c r="L600" s="258">
        <v>741</v>
      </c>
      <c r="M600" s="258">
        <v>1169</v>
      </c>
      <c r="N600" s="338">
        <v>-36.6</v>
      </c>
      <c r="O600" s="339">
        <v>1.62144420131291</v>
      </c>
    </row>
    <row r="601" spans="1:15" s="187" customFormat="1" ht="14.45" customHeight="1" x14ac:dyDescent="0.2">
      <c r="A601" s="539"/>
      <c r="B601" s="337" t="s">
        <v>2140</v>
      </c>
      <c r="C601" s="258">
        <v>682</v>
      </c>
      <c r="D601" s="258">
        <v>514</v>
      </c>
      <c r="E601" s="338">
        <v>75.366568914956005</v>
      </c>
      <c r="F601" s="338">
        <v>75.219941348973606</v>
      </c>
      <c r="G601" s="338">
        <v>0.2</v>
      </c>
      <c r="H601" s="258">
        <v>75</v>
      </c>
      <c r="I601" s="258">
        <v>92</v>
      </c>
      <c r="J601" s="338">
        <v>-18.5</v>
      </c>
      <c r="K601" s="339">
        <v>0.14591439688715999</v>
      </c>
      <c r="L601" s="258">
        <v>816</v>
      </c>
      <c r="M601" s="258">
        <v>1297</v>
      </c>
      <c r="N601" s="338">
        <v>-37.1</v>
      </c>
      <c r="O601" s="339">
        <v>1.5875486381323001</v>
      </c>
    </row>
    <row r="602" spans="1:15" s="187" customFormat="1" ht="14.45" customHeight="1" x14ac:dyDescent="0.2">
      <c r="A602" s="539"/>
      <c r="B602" s="337" t="s">
        <v>2465</v>
      </c>
      <c r="C602" s="258">
        <v>465</v>
      </c>
      <c r="D602" s="258">
        <v>343</v>
      </c>
      <c r="E602" s="338">
        <v>73.763440860215098</v>
      </c>
      <c r="F602" s="338">
        <v>72.688172043010795</v>
      </c>
      <c r="G602" s="338">
        <v>1.5</v>
      </c>
      <c r="H602" s="258">
        <v>63</v>
      </c>
      <c r="I602" s="258">
        <v>50</v>
      </c>
      <c r="J602" s="338">
        <v>26</v>
      </c>
      <c r="K602" s="339">
        <v>0.183673469387755</v>
      </c>
      <c r="L602" s="258">
        <v>513</v>
      </c>
      <c r="M602" s="258">
        <v>810</v>
      </c>
      <c r="N602" s="338">
        <v>-36.700000000000003</v>
      </c>
      <c r="O602" s="339">
        <v>1.49562682215743</v>
      </c>
    </row>
    <row r="603" spans="1:15" s="187" customFormat="1" ht="14.45" customHeight="1" x14ac:dyDescent="0.2">
      <c r="A603" s="539" t="s">
        <v>372</v>
      </c>
      <c r="B603" s="337" t="s">
        <v>2062</v>
      </c>
      <c r="C603" s="258">
        <v>115</v>
      </c>
      <c r="D603" s="258">
        <v>91</v>
      </c>
      <c r="E603" s="338">
        <v>79.130434782608702</v>
      </c>
      <c r="F603" s="338">
        <v>79.130434782608702</v>
      </c>
      <c r="G603" s="338">
        <v>0</v>
      </c>
      <c r="H603" s="258">
        <v>0</v>
      </c>
      <c r="I603" s="258">
        <v>4</v>
      </c>
      <c r="J603" s="338">
        <v>-100</v>
      </c>
      <c r="K603" s="339">
        <v>0</v>
      </c>
      <c r="L603" s="258">
        <v>144</v>
      </c>
      <c r="M603" s="258">
        <v>237</v>
      </c>
      <c r="N603" s="338">
        <v>-39.200000000000003</v>
      </c>
      <c r="O603" s="339">
        <v>1.5824175824175799</v>
      </c>
    </row>
    <row r="604" spans="1:15" s="187" customFormat="1" ht="14.45" customHeight="1" x14ac:dyDescent="0.2">
      <c r="A604" s="539"/>
      <c r="B604" s="337" t="s">
        <v>2325</v>
      </c>
      <c r="C604" s="258">
        <v>145</v>
      </c>
      <c r="D604" s="258">
        <v>134</v>
      </c>
      <c r="E604" s="338">
        <v>92.413793103448299</v>
      </c>
      <c r="F604" s="338">
        <v>87.586206896551701</v>
      </c>
      <c r="G604" s="338">
        <v>5.5</v>
      </c>
      <c r="H604" s="258">
        <v>1</v>
      </c>
      <c r="I604" s="258">
        <v>0</v>
      </c>
      <c r="J604" s="338">
        <v>0</v>
      </c>
      <c r="K604" s="339">
        <v>7.4626865671641798E-3</v>
      </c>
      <c r="L604" s="258">
        <v>118</v>
      </c>
      <c r="M604" s="258">
        <v>212</v>
      </c>
      <c r="N604" s="338">
        <v>-44.3</v>
      </c>
      <c r="O604" s="339">
        <v>0.88059701492537301</v>
      </c>
    </row>
    <row r="605" spans="1:15" s="187" customFormat="1" ht="14.45" customHeight="1" x14ac:dyDescent="0.2">
      <c r="A605" s="539"/>
      <c r="B605" s="337" t="s">
        <v>3408</v>
      </c>
      <c r="C605" s="258">
        <v>70</v>
      </c>
      <c r="D605" s="258">
        <v>60</v>
      </c>
      <c r="E605" s="338">
        <v>85.714285714285694</v>
      </c>
      <c r="F605" s="338">
        <v>85.714285714285694</v>
      </c>
      <c r="G605" s="338">
        <v>0</v>
      </c>
      <c r="H605" s="258">
        <v>1</v>
      </c>
      <c r="I605" s="258">
        <v>1</v>
      </c>
      <c r="J605" s="338">
        <v>0</v>
      </c>
      <c r="K605" s="339">
        <v>1.6666666666666701E-2</v>
      </c>
      <c r="L605" s="258">
        <v>111</v>
      </c>
      <c r="M605" s="258">
        <v>157</v>
      </c>
      <c r="N605" s="338">
        <v>-29.3</v>
      </c>
      <c r="O605" s="339">
        <v>1.85</v>
      </c>
    </row>
    <row r="606" spans="1:15" s="187" customFormat="1" ht="14.45" customHeight="1" x14ac:dyDescent="0.2">
      <c r="A606" s="539"/>
      <c r="B606" s="337" t="s">
        <v>3413</v>
      </c>
      <c r="C606" s="258">
        <v>275</v>
      </c>
      <c r="D606" s="258">
        <v>229</v>
      </c>
      <c r="E606" s="338">
        <v>83.272727272727295</v>
      </c>
      <c r="F606" s="338">
        <v>82.909090909090907</v>
      </c>
      <c r="G606" s="338">
        <v>0.4</v>
      </c>
      <c r="H606" s="258">
        <v>36</v>
      </c>
      <c r="I606" s="258">
        <v>43</v>
      </c>
      <c r="J606" s="338">
        <v>-16.3</v>
      </c>
      <c r="K606" s="339">
        <v>0.15720524017467299</v>
      </c>
      <c r="L606" s="258">
        <v>646</v>
      </c>
      <c r="M606" s="258">
        <v>837</v>
      </c>
      <c r="N606" s="338">
        <v>-22.8</v>
      </c>
      <c r="O606" s="339">
        <v>2.82096069868996</v>
      </c>
    </row>
    <row r="607" spans="1:15" s="187" customFormat="1" ht="14.45" customHeight="1" x14ac:dyDescent="0.2">
      <c r="A607" s="539"/>
      <c r="B607" s="337" t="s">
        <v>2367</v>
      </c>
      <c r="C607" s="258">
        <v>260</v>
      </c>
      <c r="D607" s="258">
        <v>227</v>
      </c>
      <c r="E607" s="338">
        <v>87.307692307692307</v>
      </c>
      <c r="F607" s="338">
        <v>86.923076923076906</v>
      </c>
      <c r="G607" s="338">
        <v>0.4</v>
      </c>
      <c r="H607" s="258">
        <v>195</v>
      </c>
      <c r="I607" s="258">
        <v>247</v>
      </c>
      <c r="J607" s="338">
        <v>-21.1</v>
      </c>
      <c r="K607" s="339">
        <v>0.85903083700440497</v>
      </c>
      <c r="L607" s="258">
        <v>669</v>
      </c>
      <c r="M607" s="258">
        <v>962</v>
      </c>
      <c r="N607" s="338">
        <v>-30.5</v>
      </c>
      <c r="O607" s="339">
        <v>2.9471365638766498</v>
      </c>
    </row>
    <row r="608" spans="1:15" s="187" customFormat="1" ht="14.45" customHeight="1" x14ac:dyDescent="0.2">
      <c r="A608" s="539"/>
      <c r="B608" s="337" t="s">
        <v>2365</v>
      </c>
      <c r="C608" s="258">
        <v>123</v>
      </c>
      <c r="D608" s="258">
        <v>104</v>
      </c>
      <c r="E608" s="338">
        <v>84.552845528455293</v>
      </c>
      <c r="F608" s="338">
        <v>82.926829268292707</v>
      </c>
      <c r="G608" s="338">
        <v>2</v>
      </c>
      <c r="H608" s="258">
        <v>14</v>
      </c>
      <c r="I608" s="258">
        <v>12</v>
      </c>
      <c r="J608" s="338">
        <v>16.7</v>
      </c>
      <c r="K608" s="339">
        <v>0.134615384615385</v>
      </c>
      <c r="L608" s="258">
        <v>266</v>
      </c>
      <c r="M608" s="258">
        <v>365</v>
      </c>
      <c r="N608" s="338">
        <v>-27.1</v>
      </c>
      <c r="O608" s="339">
        <v>2.5576923076923102</v>
      </c>
    </row>
    <row r="609" spans="1:15" s="187" customFormat="1" ht="14.45" customHeight="1" x14ac:dyDescent="0.2">
      <c r="A609" s="539" t="s">
        <v>263</v>
      </c>
      <c r="B609" s="337" t="s">
        <v>15466</v>
      </c>
      <c r="C609" s="258">
        <v>128</v>
      </c>
      <c r="D609" s="258">
        <v>80</v>
      </c>
      <c r="E609" s="338">
        <v>62.5</v>
      </c>
      <c r="F609" s="338">
        <v>62.5</v>
      </c>
      <c r="G609" s="338">
        <v>0</v>
      </c>
      <c r="H609" s="258">
        <v>2</v>
      </c>
      <c r="I609" s="258">
        <v>0</v>
      </c>
      <c r="J609" s="338">
        <v>0</v>
      </c>
      <c r="K609" s="339">
        <v>2.5000000000000001E-2</v>
      </c>
      <c r="L609" s="258">
        <v>124</v>
      </c>
      <c r="M609" s="258">
        <v>188</v>
      </c>
      <c r="N609" s="338">
        <v>-34</v>
      </c>
      <c r="O609" s="339">
        <v>1.55</v>
      </c>
    </row>
    <row r="610" spans="1:15" s="187" customFormat="1" ht="14.45" customHeight="1" x14ac:dyDescent="0.2">
      <c r="A610" s="539"/>
      <c r="B610" s="337" t="s">
        <v>2479</v>
      </c>
      <c r="C610" s="258">
        <v>104</v>
      </c>
      <c r="D610" s="258">
        <v>67</v>
      </c>
      <c r="E610" s="338">
        <v>64.423076923076906</v>
      </c>
      <c r="F610" s="338">
        <v>64.423076923076906</v>
      </c>
      <c r="G610" s="338">
        <v>0</v>
      </c>
      <c r="H610" s="258">
        <v>2</v>
      </c>
      <c r="I610" s="258">
        <v>3</v>
      </c>
      <c r="J610" s="338">
        <v>-33.299999999999997</v>
      </c>
      <c r="K610" s="339">
        <v>2.9850746268656699E-2</v>
      </c>
      <c r="L610" s="258">
        <v>60</v>
      </c>
      <c r="M610" s="258">
        <v>107</v>
      </c>
      <c r="N610" s="338">
        <v>-43.9</v>
      </c>
      <c r="O610" s="339">
        <v>0.89552238805970197</v>
      </c>
    </row>
    <row r="611" spans="1:15" s="187" customFormat="1" ht="14.45" customHeight="1" x14ac:dyDescent="0.2">
      <c r="A611" s="539" t="s">
        <v>371</v>
      </c>
      <c r="B611" s="337" t="s">
        <v>1391</v>
      </c>
      <c r="C611" s="258">
        <v>108</v>
      </c>
      <c r="D611" s="258">
        <v>96</v>
      </c>
      <c r="E611" s="338">
        <v>88.8888888888889</v>
      </c>
      <c r="F611" s="338">
        <v>92.592592592592595</v>
      </c>
      <c r="G611" s="338">
        <v>-4</v>
      </c>
      <c r="H611" s="258">
        <v>1</v>
      </c>
      <c r="I611" s="258">
        <v>5</v>
      </c>
      <c r="J611" s="338">
        <v>-80</v>
      </c>
      <c r="K611" s="339">
        <v>1.0416666666666701E-2</v>
      </c>
      <c r="L611" s="258">
        <v>173</v>
      </c>
      <c r="M611" s="258">
        <v>241</v>
      </c>
      <c r="N611" s="338">
        <v>-28.2</v>
      </c>
      <c r="O611" s="339">
        <v>1.8020833333333299</v>
      </c>
    </row>
    <row r="612" spans="1:15" s="187" customFormat="1" ht="14.45" customHeight="1" x14ac:dyDescent="0.2">
      <c r="A612" s="539"/>
      <c r="B612" s="337" t="s">
        <v>1179</v>
      </c>
      <c r="C612" s="258">
        <v>142</v>
      </c>
      <c r="D612" s="258">
        <v>102</v>
      </c>
      <c r="E612" s="338">
        <v>71.830985915493002</v>
      </c>
      <c r="F612" s="338">
        <v>71.830985915493002</v>
      </c>
      <c r="G612" s="338">
        <v>0</v>
      </c>
      <c r="H612" s="258">
        <v>0</v>
      </c>
      <c r="I612" s="258">
        <v>2</v>
      </c>
      <c r="J612" s="338">
        <v>-100</v>
      </c>
      <c r="K612" s="339">
        <v>0</v>
      </c>
      <c r="L612" s="258">
        <v>161</v>
      </c>
      <c r="M612" s="258">
        <v>219</v>
      </c>
      <c r="N612" s="338">
        <v>-26.5</v>
      </c>
      <c r="O612" s="339">
        <v>1.57843137254902</v>
      </c>
    </row>
    <row r="613" spans="1:15" s="187" customFormat="1" ht="14.45" customHeight="1" x14ac:dyDescent="0.2">
      <c r="A613" s="539"/>
      <c r="B613" s="337" t="s">
        <v>4225</v>
      </c>
      <c r="C613" s="258">
        <v>908</v>
      </c>
      <c r="D613" s="258">
        <v>669</v>
      </c>
      <c r="E613" s="338">
        <v>73.678414096916299</v>
      </c>
      <c r="F613" s="338">
        <v>73.678414096916299</v>
      </c>
      <c r="G613" s="338">
        <v>0</v>
      </c>
      <c r="H613" s="258">
        <v>159</v>
      </c>
      <c r="I613" s="258">
        <v>142</v>
      </c>
      <c r="J613" s="338">
        <v>12</v>
      </c>
      <c r="K613" s="339">
        <v>0.23766816143497799</v>
      </c>
      <c r="L613" s="258">
        <v>1283</v>
      </c>
      <c r="M613" s="258">
        <v>1837</v>
      </c>
      <c r="N613" s="338">
        <v>-30.2</v>
      </c>
      <c r="O613" s="339">
        <v>1.91778774289985</v>
      </c>
    </row>
    <row r="614" spans="1:15" s="187" customFormat="1" ht="14.45" customHeight="1" x14ac:dyDescent="0.2">
      <c r="A614" s="539"/>
      <c r="B614" s="337" t="s">
        <v>2102</v>
      </c>
      <c r="C614" s="258">
        <v>68</v>
      </c>
      <c r="D614" s="258">
        <v>60</v>
      </c>
      <c r="E614" s="338">
        <v>88.235294117647101</v>
      </c>
      <c r="F614" s="338">
        <v>83.823529411764696</v>
      </c>
      <c r="G614" s="338">
        <v>5.3</v>
      </c>
      <c r="H614" s="258">
        <v>1</v>
      </c>
      <c r="I614" s="258">
        <v>3</v>
      </c>
      <c r="J614" s="338">
        <v>-66.7</v>
      </c>
      <c r="K614" s="339">
        <v>1.6666666666666701E-2</v>
      </c>
      <c r="L614" s="258">
        <v>122</v>
      </c>
      <c r="M614" s="258">
        <v>126</v>
      </c>
      <c r="N614" s="338">
        <v>-3.2</v>
      </c>
      <c r="O614" s="339">
        <v>2.0333333333333301</v>
      </c>
    </row>
    <row r="615" spans="1:15" s="187" customFormat="1" ht="14.45" customHeight="1" x14ac:dyDescent="0.2">
      <c r="A615" s="539"/>
      <c r="B615" s="337" t="s">
        <v>5110</v>
      </c>
      <c r="C615" s="258">
        <v>430</v>
      </c>
      <c r="D615" s="258">
        <v>269</v>
      </c>
      <c r="E615" s="338">
        <v>62.558139534883701</v>
      </c>
      <c r="F615" s="338">
        <v>62.558139534883701</v>
      </c>
      <c r="G615" s="338">
        <v>0</v>
      </c>
      <c r="H615" s="258">
        <v>11</v>
      </c>
      <c r="I615" s="258">
        <v>11</v>
      </c>
      <c r="J615" s="338">
        <v>0</v>
      </c>
      <c r="K615" s="339">
        <v>4.08921933085502E-2</v>
      </c>
      <c r="L615" s="258">
        <v>563</v>
      </c>
      <c r="M615" s="258">
        <v>737</v>
      </c>
      <c r="N615" s="338">
        <v>-23.6</v>
      </c>
      <c r="O615" s="339">
        <v>2.0929368029739801</v>
      </c>
    </row>
    <row r="616" spans="1:15" s="187" customFormat="1" ht="14.45" customHeight="1" x14ac:dyDescent="0.2">
      <c r="A616" s="539"/>
      <c r="B616" s="337" t="s">
        <v>1166</v>
      </c>
      <c r="C616" s="258">
        <v>341</v>
      </c>
      <c r="D616" s="258">
        <v>315</v>
      </c>
      <c r="E616" s="338">
        <v>92.375366568914998</v>
      </c>
      <c r="F616" s="338">
        <v>92.961876832844595</v>
      </c>
      <c r="G616" s="338">
        <v>-0.6</v>
      </c>
      <c r="H616" s="258">
        <v>8</v>
      </c>
      <c r="I616" s="258">
        <v>6</v>
      </c>
      <c r="J616" s="338">
        <v>33.299999999999997</v>
      </c>
      <c r="K616" s="339">
        <v>2.53968253968254E-2</v>
      </c>
      <c r="L616" s="258">
        <v>568</v>
      </c>
      <c r="M616" s="258">
        <v>793</v>
      </c>
      <c r="N616" s="338">
        <v>-28.4</v>
      </c>
      <c r="O616" s="339">
        <v>1.8031746031746001</v>
      </c>
    </row>
    <row r="617" spans="1:15" s="187" customFormat="1" ht="14.45" customHeight="1" x14ac:dyDescent="0.2">
      <c r="A617" s="539"/>
      <c r="B617" s="337" t="s">
        <v>4053</v>
      </c>
      <c r="C617" s="258">
        <v>476</v>
      </c>
      <c r="D617" s="258">
        <v>426</v>
      </c>
      <c r="E617" s="338">
        <v>89.495798319327704</v>
      </c>
      <c r="F617" s="338">
        <v>89.075630252100893</v>
      </c>
      <c r="G617" s="338">
        <v>0.5</v>
      </c>
      <c r="H617" s="258">
        <v>65</v>
      </c>
      <c r="I617" s="258">
        <v>69</v>
      </c>
      <c r="J617" s="338">
        <v>-5.8</v>
      </c>
      <c r="K617" s="339">
        <v>0.15258215962441299</v>
      </c>
      <c r="L617" s="258">
        <v>1003</v>
      </c>
      <c r="M617" s="258">
        <v>1403</v>
      </c>
      <c r="N617" s="338">
        <v>-28.5</v>
      </c>
      <c r="O617" s="339">
        <v>2.35446009389671</v>
      </c>
    </row>
    <row r="618" spans="1:15" s="187" customFormat="1" ht="14.45" customHeight="1" x14ac:dyDescent="0.2">
      <c r="A618" s="539"/>
      <c r="B618" s="337" t="s">
        <v>4080</v>
      </c>
      <c r="C618" s="258">
        <v>64</v>
      </c>
      <c r="D618" s="258">
        <v>57</v>
      </c>
      <c r="E618" s="338">
        <v>89.0625</v>
      </c>
      <c r="F618" s="338">
        <v>89.0625</v>
      </c>
      <c r="G618" s="338">
        <v>0</v>
      </c>
      <c r="H618" s="258">
        <v>45</v>
      </c>
      <c r="I618" s="258">
        <v>64</v>
      </c>
      <c r="J618" s="338">
        <v>-29.7</v>
      </c>
      <c r="K618" s="339">
        <v>0.78947368421052599</v>
      </c>
      <c r="L618" s="258">
        <v>116</v>
      </c>
      <c r="M618" s="258">
        <v>182</v>
      </c>
      <c r="N618" s="338">
        <v>-36.299999999999997</v>
      </c>
      <c r="O618" s="339">
        <v>2.0350877192982502</v>
      </c>
    </row>
    <row r="619" spans="1:15" s="187" customFormat="1" ht="14.45" customHeight="1" x14ac:dyDescent="0.2">
      <c r="A619" s="539"/>
      <c r="B619" s="337" t="s">
        <v>4084</v>
      </c>
      <c r="C619" s="258">
        <v>599</v>
      </c>
      <c r="D619" s="258">
        <v>482</v>
      </c>
      <c r="E619" s="338">
        <v>80.4674457429049</v>
      </c>
      <c r="F619" s="338">
        <v>80.133555926544204</v>
      </c>
      <c r="G619" s="338">
        <v>0.4</v>
      </c>
      <c r="H619" s="258">
        <v>82</v>
      </c>
      <c r="I619" s="258">
        <v>118</v>
      </c>
      <c r="J619" s="338">
        <v>-30.5</v>
      </c>
      <c r="K619" s="339">
        <v>0.170124481327801</v>
      </c>
      <c r="L619" s="258">
        <v>933</v>
      </c>
      <c r="M619" s="258">
        <v>1335</v>
      </c>
      <c r="N619" s="338">
        <v>-30.1</v>
      </c>
      <c r="O619" s="339">
        <v>1.9356846473028999</v>
      </c>
    </row>
    <row r="620" spans="1:15" s="187" customFormat="1" ht="14.45" customHeight="1" x14ac:dyDescent="0.2">
      <c r="A620" s="539"/>
      <c r="B620" s="337" t="s">
        <v>4228</v>
      </c>
      <c r="C620" s="258">
        <v>185</v>
      </c>
      <c r="D620" s="258">
        <v>158</v>
      </c>
      <c r="E620" s="338">
        <v>85.405405405405403</v>
      </c>
      <c r="F620" s="338">
        <v>84.324324324324294</v>
      </c>
      <c r="G620" s="338">
        <v>1.3</v>
      </c>
      <c r="H620" s="258">
        <v>13</v>
      </c>
      <c r="I620" s="258">
        <v>21</v>
      </c>
      <c r="J620" s="338">
        <v>-38.1</v>
      </c>
      <c r="K620" s="339">
        <v>8.2278481012658194E-2</v>
      </c>
      <c r="L620" s="258">
        <v>260</v>
      </c>
      <c r="M620" s="258">
        <v>343</v>
      </c>
      <c r="N620" s="338">
        <v>-24.2</v>
      </c>
      <c r="O620" s="339">
        <v>1.64556962025316</v>
      </c>
    </row>
    <row r="621" spans="1:15" s="187" customFormat="1" ht="14.45" customHeight="1" x14ac:dyDescent="0.2">
      <c r="A621" s="347" t="s">
        <v>262</v>
      </c>
      <c r="B621" s="337" t="s">
        <v>262</v>
      </c>
      <c r="C621" s="258">
        <v>268</v>
      </c>
      <c r="D621" s="258">
        <v>43</v>
      </c>
      <c r="E621" s="338">
        <v>16.044776119403</v>
      </c>
      <c r="F621" s="338">
        <v>16.044776119403</v>
      </c>
      <c r="G621" s="338">
        <v>0</v>
      </c>
      <c r="H621" s="258">
        <v>1</v>
      </c>
      <c r="I621" s="258">
        <v>2</v>
      </c>
      <c r="J621" s="338">
        <v>-50</v>
      </c>
      <c r="K621" s="339">
        <v>2.32558139534884E-2</v>
      </c>
      <c r="L621" s="258">
        <v>51</v>
      </c>
      <c r="M621" s="258">
        <v>88</v>
      </c>
      <c r="N621" s="338">
        <v>-42</v>
      </c>
      <c r="O621" s="339">
        <v>1.18604651162791</v>
      </c>
    </row>
    <row r="622" spans="1:15" s="187" customFormat="1" ht="14.45" customHeight="1" x14ac:dyDescent="0.2">
      <c r="A622" s="347" t="s">
        <v>261</v>
      </c>
      <c r="B622" s="337" t="s">
        <v>261</v>
      </c>
      <c r="C622" s="258">
        <v>77</v>
      </c>
      <c r="D622" s="258">
        <v>19</v>
      </c>
      <c r="E622" s="338">
        <v>24.675324675324699</v>
      </c>
      <c r="F622" s="338">
        <v>24.675324675324699</v>
      </c>
      <c r="G622" s="338">
        <v>0</v>
      </c>
      <c r="H622" s="258">
        <v>0</v>
      </c>
      <c r="I622" s="258">
        <v>0</v>
      </c>
      <c r="J622" s="338">
        <v>0</v>
      </c>
      <c r="K622" s="339">
        <v>0</v>
      </c>
      <c r="L622" s="258">
        <v>16</v>
      </c>
      <c r="M622" s="258">
        <v>33</v>
      </c>
      <c r="N622" s="338">
        <v>-51.5</v>
      </c>
      <c r="O622" s="339">
        <v>0.84210526315789502</v>
      </c>
    </row>
    <row r="623" spans="1:15" s="187" customFormat="1" ht="14.45" customHeight="1" x14ac:dyDescent="0.2">
      <c r="A623" s="539" t="s">
        <v>254</v>
      </c>
      <c r="B623" s="337" t="s">
        <v>1151</v>
      </c>
      <c r="C623" s="258">
        <v>219</v>
      </c>
      <c r="D623" s="258">
        <v>185</v>
      </c>
      <c r="E623" s="338">
        <v>84.474885844748897</v>
      </c>
      <c r="F623" s="338">
        <v>84.931506849315099</v>
      </c>
      <c r="G623" s="338">
        <v>-0.5</v>
      </c>
      <c r="H623" s="258">
        <v>1</v>
      </c>
      <c r="I623" s="258">
        <v>3</v>
      </c>
      <c r="J623" s="338">
        <v>-66.7</v>
      </c>
      <c r="K623" s="339">
        <v>5.40540540540541E-3</v>
      </c>
      <c r="L623" s="258">
        <v>242</v>
      </c>
      <c r="M623" s="258">
        <v>391</v>
      </c>
      <c r="N623" s="338">
        <v>-38.1</v>
      </c>
      <c r="O623" s="339">
        <v>1.3081081081081101</v>
      </c>
    </row>
    <row r="624" spans="1:15" s="187" customFormat="1" ht="14.45" customHeight="1" x14ac:dyDescent="0.2">
      <c r="A624" s="539"/>
      <c r="B624" s="337" t="s">
        <v>4349</v>
      </c>
      <c r="C624" s="258">
        <v>1424</v>
      </c>
      <c r="D624" s="258">
        <v>1207</v>
      </c>
      <c r="E624" s="338">
        <v>84.761235955056193</v>
      </c>
      <c r="F624" s="338">
        <v>85.182584269662897</v>
      </c>
      <c r="G624" s="338">
        <v>-0.5</v>
      </c>
      <c r="H624" s="258">
        <v>77</v>
      </c>
      <c r="I624" s="258">
        <v>41</v>
      </c>
      <c r="J624" s="338">
        <v>87.8</v>
      </c>
      <c r="K624" s="339">
        <v>6.3794531897265902E-2</v>
      </c>
      <c r="L624" s="258">
        <v>3652</v>
      </c>
      <c r="M624" s="258">
        <v>4255</v>
      </c>
      <c r="N624" s="338">
        <v>-14.2</v>
      </c>
      <c r="O624" s="339">
        <v>3.0256835128417601</v>
      </c>
    </row>
    <row r="625" spans="1:15" s="187" customFormat="1" ht="14.45" customHeight="1" x14ac:dyDescent="0.2">
      <c r="A625" s="539"/>
      <c r="B625" s="337" t="s">
        <v>1169</v>
      </c>
      <c r="C625" s="258">
        <v>306</v>
      </c>
      <c r="D625" s="258">
        <v>192</v>
      </c>
      <c r="E625" s="338">
        <v>62.745098039215698</v>
      </c>
      <c r="F625" s="338">
        <v>62.745098039215698</v>
      </c>
      <c r="G625" s="338">
        <v>0</v>
      </c>
      <c r="H625" s="258">
        <v>4</v>
      </c>
      <c r="I625" s="258">
        <v>4</v>
      </c>
      <c r="J625" s="338">
        <v>0</v>
      </c>
      <c r="K625" s="339">
        <v>2.0833333333333301E-2</v>
      </c>
      <c r="L625" s="258">
        <v>223</v>
      </c>
      <c r="M625" s="258">
        <v>429</v>
      </c>
      <c r="N625" s="338">
        <v>-48</v>
      </c>
      <c r="O625" s="339">
        <v>1.1614583333333299</v>
      </c>
    </row>
    <row r="626" spans="1:15" s="187" customFormat="1" ht="14.45" customHeight="1" x14ac:dyDescent="0.2">
      <c r="A626" s="539"/>
      <c r="B626" s="337" t="s">
        <v>4363</v>
      </c>
      <c r="C626" s="258">
        <v>658</v>
      </c>
      <c r="D626" s="258">
        <v>458</v>
      </c>
      <c r="E626" s="338">
        <v>69.6048632218845</v>
      </c>
      <c r="F626" s="338">
        <v>69.300911854103305</v>
      </c>
      <c r="G626" s="338">
        <v>0.4</v>
      </c>
      <c r="H626" s="258">
        <v>12</v>
      </c>
      <c r="I626" s="258">
        <v>18</v>
      </c>
      <c r="J626" s="338">
        <v>-33.299999999999997</v>
      </c>
      <c r="K626" s="339">
        <v>2.62008733624454E-2</v>
      </c>
      <c r="L626" s="258">
        <v>960</v>
      </c>
      <c r="M626" s="258">
        <v>1363</v>
      </c>
      <c r="N626" s="338">
        <v>-29.6</v>
      </c>
      <c r="O626" s="339">
        <v>2.0960698689956301</v>
      </c>
    </row>
    <row r="627" spans="1:15" s="187" customFormat="1" ht="14.45" customHeight="1" x14ac:dyDescent="0.2">
      <c r="A627" s="539"/>
      <c r="B627" s="337" t="s">
        <v>199</v>
      </c>
      <c r="C627" s="258">
        <v>183</v>
      </c>
      <c r="D627" s="258">
        <v>138</v>
      </c>
      <c r="E627" s="338">
        <v>75.409836065573799</v>
      </c>
      <c r="F627" s="338">
        <v>75.409836065573799</v>
      </c>
      <c r="G627" s="338">
        <v>0</v>
      </c>
      <c r="H627" s="258">
        <v>0</v>
      </c>
      <c r="I627" s="258">
        <v>1</v>
      </c>
      <c r="J627" s="338">
        <v>-100</v>
      </c>
      <c r="K627" s="339">
        <v>0</v>
      </c>
      <c r="L627" s="258">
        <v>204</v>
      </c>
      <c r="M627" s="258">
        <v>305</v>
      </c>
      <c r="N627" s="338">
        <v>-33.1</v>
      </c>
      <c r="O627" s="339">
        <v>1.47826086956522</v>
      </c>
    </row>
    <row r="628" spans="1:15" s="187" customFormat="1" ht="14.45" customHeight="1" x14ac:dyDescent="0.2">
      <c r="A628" s="539" t="s">
        <v>14925</v>
      </c>
      <c r="B628" s="337" t="s">
        <v>6307</v>
      </c>
      <c r="C628" s="258">
        <v>577</v>
      </c>
      <c r="D628" s="258">
        <v>204</v>
      </c>
      <c r="E628" s="338">
        <v>35.3552859618718</v>
      </c>
      <c r="F628" s="338">
        <v>35.0086655112652</v>
      </c>
      <c r="G628" s="338">
        <v>1</v>
      </c>
      <c r="H628" s="258">
        <v>31</v>
      </c>
      <c r="I628" s="258">
        <v>29</v>
      </c>
      <c r="J628" s="338">
        <v>6.9</v>
      </c>
      <c r="K628" s="339">
        <v>0.15196078431372501</v>
      </c>
      <c r="L628" s="258">
        <v>244</v>
      </c>
      <c r="M628" s="258">
        <v>432</v>
      </c>
      <c r="N628" s="338">
        <v>-43.5</v>
      </c>
      <c r="O628" s="339">
        <v>1.1960784313725501</v>
      </c>
    </row>
    <row r="629" spans="1:15" s="187" customFormat="1" ht="14.45" customHeight="1" x14ac:dyDescent="0.2">
      <c r="A629" s="539"/>
      <c r="B629" s="337" t="s">
        <v>15467</v>
      </c>
      <c r="C629" s="258">
        <v>1069</v>
      </c>
      <c r="D629" s="258">
        <v>703</v>
      </c>
      <c r="E629" s="338">
        <v>65.762394761459305</v>
      </c>
      <c r="F629" s="338">
        <v>66.510757717492993</v>
      </c>
      <c r="G629" s="338">
        <v>-1.1000000000000001</v>
      </c>
      <c r="H629" s="258">
        <v>6</v>
      </c>
      <c r="I629" s="258">
        <v>8</v>
      </c>
      <c r="J629" s="338">
        <v>-25</v>
      </c>
      <c r="K629" s="339">
        <v>8.5348506401138006E-3</v>
      </c>
      <c r="L629" s="258">
        <v>998</v>
      </c>
      <c r="M629" s="258">
        <v>1623</v>
      </c>
      <c r="N629" s="338">
        <v>-38.5</v>
      </c>
      <c r="O629" s="339">
        <v>1.41963015647226</v>
      </c>
    </row>
    <row r="630" spans="1:15" s="187" customFormat="1" ht="14.45" customHeight="1" x14ac:dyDescent="0.2">
      <c r="A630" s="539"/>
      <c r="B630" s="337" t="s">
        <v>5282</v>
      </c>
      <c r="C630" s="258">
        <v>2175</v>
      </c>
      <c r="D630" s="258">
        <v>749</v>
      </c>
      <c r="E630" s="338">
        <v>34.4367816091954</v>
      </c>
      <c r="F630" s="338">
        <v>34.528735632183903</v>
      </c>
      <c r="G630" s="338">
        <v>-0.3</v>
      </c>
      <c r="H630" s="258">
        <v>16791</v>
      </c>
      <c r="I630" s="258">
        <v>15274</v>
      </c>
      <c r="J630" s="338">
        <v>9.9</v>
      </c>
      <c r="K630" s="339">
        <v>22.4178905206943</v>
      </c>
      <c r="L630" s="258">
        <v>1820</v>
      </c>
      <c r="M630" s="258">
        <v>2415</v>
      </c>
      <c r="N630" s="338">
        <v>-24.6</v>
      </c>
      <c r="O630" s="339">
        <v>2.4299065420560702</v>
      </c>
    </row>
    <row r="631" spans="1:15" s="187" customFormat="1" ht="14.45" customHeight="1" x14ac:dyDescent="0.2">
      <c r="A631" s="539"/>
      <c r="B631" s="337" t="s">
        <v>1410</v>
      </c>
      <c r="C631" s="258">
        <v>642</v>
      </c>
      <c r="D631" s="258">
        <v>372</v>
      </c>
      <c r="E631" s="338">
        <v>57.943925233644897</v>
      </c>
      <c r="F631" s="338">
        <v>58.411214953270999</v>
      </c>
      <c r="G631" s="338">
        <v>-0.8</v>
      </c>
      <c r="H631" s="258">
        <v>6</v>
      </c>
      <c r="I631" s="258">
        <v>18</v>
      </c>
      <c r="J631" s="338">
        <v>-66.7</v>
      </c>
      <c r="K631" s="339">
        <v>1.6129032258064498E-2</v>
      </c>
      <c r="L631" s="258">
        <v>466</v>
      </c>
      <c r="M631" s="258">
        <v>775</v>
      </c>
      <c r="N631" s="338">
        <v>-39.9</v>
      </c>
      <c r="O631" s="339">
        <v>1.2526881720430101</v>
      </c>
    </row>
    <row r="632" spans="1:15" s="187" customFormat="1" ht="14.45" customHeight="1" x14ac:dyDescent="0.2">
      <c r="A632" s="539"/>
      <c r="B632" s="337" t="s">
        <v>5871</v>
      </c>
      <c r="C632" s="258">
        <v>480</v>
      </c>
      <c r="D632" s="258">
        <v>285</v>
      </c>
      <c r="E632" s="338">
        <v>59.375</v>
      </c>
      <c r="F632" s="338">
        <v>59.5833333333333</v>
      </c>
      <c r="G632" s="338">
        <v>-0.3</v>
      </c>
      <c r="H632" s="258">
        <v>0</v>
      </c>
      <c r="I632" s="258">
        <v>1</v>
      </c>
      <c r="J632" s="338">
        <v>-100</v>
      </c>
      <c r="K632" s="339">
        <v>0</v>
      </c>
      <c r="L632" s="258">
        <v>433</v>
      </c>
      <c r="M632" s="258">
        <v>695</v>
      </c>
      <c r="N632" s="338">
        <v>-37.700000000000003</v>
      </c>
      <c r="O632" s="339">
        <v>1.51929824561404</v>
      </c>
    </row>
    <row r="633" spans="1:15" s="187" customFormat="1" ht="14.45" customHeight="1" x14ac:dyDescent="0.2">
      <c r="A633" s="539"/>
      <c r="B633" s="337" t="s">
        <v>5285</v>
      </c>
      <c r="C633" s="258">
        <v>689</v>
      </c>
      <c r="D633" s="258">
        <v>426</v>
      </c>
      <c r="E633" s="338">
        <v>61.8287373004354</v>
      </c>
      <c r="F633" s="338">
        <v>61.538461538461497</v>
      </c>
      <c r="G633" s="338">
        <v>0.5</v>
      </c>
      <c r="H633" s="258">
        <v>4</v>
      </c>
      <c r="I633" s="258">
        <v>4</v>
      </c>
      <c r="J633" s="338">
        <v>0</v>
      </c>
      <c r="K633" s="339">
        <v>9.3896713615023494E-3</v>
      </c>
      <c r="L633" s="258">
        <v>530</v>
      </c>
      <c r="M633" s="258">
        <v>994</v>
      </c>
      <c r="N633" s="338">
        <v>-46.7</v>
      </c>
      <c r="O633" s="339">
        <v>1.2441314553990599</v>
      </c>
    </row>
    <row r="634" spans="1:15" s="187" customFormat="1" ht="14.45" customHeight="1" x14ac:dyDescent="0.2">
      <c r="A634" s="539"/>
      <c r="B634" s="337" t="s">
        <v>2334</v>
      </c>
      <c r="C634" s="258">
        <v>531</v>
      </c>
      <c r="D634" s="258">
        <v>428</v>
      </c>
      <c r="E634" s="338">
        <v>80.602636534839903</v>
      </c>
      <c r="F634" s="338">
        <v>80.414312617702507</v>
      </c>
      <c r="G634" s="338">
        <v>0.2</v>
      </c>
      <c r="H634" s="258">
        <v>1</v>
      </c>
      <c r="I634" s="258">
        <v>0</v>
      </c>
      <c r="J634" s="338">
        <v>0</v>
      </c>
      <c r="K634" s="339">
        <v>2.3364485981308401E-3</v>
      </c>
      <c r="L634" s="258">
        <v>439</v>
      </c>
      <c r="M634" s="258">
        <v>751</v>
      </c>
      <c r="N634" s="338">
        <v>-41.5</v>
      </c>
      <c r="O634" s="339">
        <v>1.0257009345794399</v>
      </c>
    </row>
    <row r="635" spans="1:15" s="187" customFormat="1" ht="14.45" customHeight="1" x14ac:dyDescent="0.2">
      <c r="A635" s="539"/>
      <c r="B635" s="337" t="s">
        <v>5810</v>
      </c>
      <c r="C635" s="258">
        <v>814</v>
      </c>
      <c r="D635" s="258">
        <v>422</v>
      </c>
      <c r="E635" s="338">
        <v>51.842751842751902</v>
      </c>
      <c r="F635" s="338">
        <v>51.719901719901699</v>
      </c>
      <c r="G635" s="338">
        <v>0.2</v>
      </c>
      <c r="H635" s="258">
        <v>10</v>
      </c>
      <c r="I635" s="258">
        <v>3</v>
      </c>
      <c r="J635" s="338">
        <v>233.3</v>
      </c>
      <c r="K635" s="339">
        <v>2.3696682464454999E-2</v>
      </c>
      <c r="L635" s="258">
        <v>489</v>
      </c>
      <c r="M635" s="258">
        <v>910</v>
      </c>
      <c r="N635" s="338">
        <v>-46.3</v>
      </c>
      <c r="O635" s="339">
        <v>1.1587677725118499</v>
      </c>
    </row>
    <row r="636" spans="1:15" s="187" customFormat="1" ht="14.45" customHeight="1" x14ac:dyDescent="0.2">
      <c r="A636" s="347" t="s">
        <v>487</v>
      </c>
      <c r="B636" s="337" t="s">
        <v>487</v>
      </c>
      <c r="C636" s="258">
        <v>593</v>
      </c>
      <c r="D636" s="258">
        <v>222</v>
      </c>
      <c r="E636" s="338">
        <v>37.436762225969602</v>
      </c>
      <c r="F636" s="338">
        <v>37.268128161888697</v>
      </c>
      <c r="G636" s="338">
        <v>0.5</v>
      </c>
      <c r="H636" s="258">
        <v>1</v>
      </c>
      <c r="I636" s="258">
        <v>2</v>
      </c>
      <c r="J636" s="338">
        <v>-50</v>
      </c>
      <c r="K636" s="339">
        <v>4.5045045045045001E-3</v>
      </c>
      <c r="L636" s="258">
        <v>246</v>
      </c>
      <c r="M636" s="258">
        <v>494</v>
      </c>
      <c r="N636" s="338">
        <v>-50.2</v>
      </c>
      <c r="O636" s="339">
        <v>1.1081081081081099</v>
      </c>
    </row>
    <row r="637" spans="1:15" s="187" customFormat="1" ht="14.45" customHeight="1" x14ac:dyDescent="0.2">
      <c r="A637" s="347" t="s">
        <v>259</v>
      </c>
      <c r="B637" s="337" t="s">
        <v>259</v>
      </c>
      <c r="C637" s="258">
        <v>219</v>
      </c>
      <c r="D637" s="258">
        <v>45</v>
      </c>
      <c r="E637" s="338">
        <v>20.5479452054795</v>
      </c>
      <c r="F637" s="338">
        <v>19.634703196347001</v>
      </c>
      <c r="G637" s="338">
        <v>4.7</v>
      </c>
      <c r="H637" s="258">
        <v>0</v>
      </c>
      <c r="I637" s="258">
        <v>0</v>
      </c>
      <c r="J637" s="338">
        <v>0</v>
      </c>
      <c r="K637" s="339">
        <v>0</v>
      </c>
      <c r="L637" s="258">
        <v>27</v>
      </c>
      <c r="M637" s="258">
        <v>61</v>
      </c>
      <c r="N637" s="338">
        <v>-55.7</v>
      </c>
      <c r="O637" s="339">
        <v>0.6</v>
      </c>
    </row>
    <row r="638" spans="1:15" s="187" customFormat="1" ht="14.45" customHeight="1" x14ac:dyDescent="0.2">
      <c r="A638" s="347" t="s">
        <v>260</v>
      </c>
      <c r="B638" s="337" t="s">
        <v>260</v>
      </c>
      <c r="C638" s="258">
        <v>17</v>
      </c>
      <c r="D638" s="258">
        <v>5</v>
      </c>
      <c r="E638" s="338">
        <v>29.411764705882401</v>
      </c>
      <c r="F638" s="338">
        <v>29.411764705882401</v>
      </c>
      <c r="G638" s="338">
        <v>0</v>
      </c>
      <c r="H638" s="258">
        <v>0</v>
      </c>
      <c r="I638" s="258">
        <v>0</v>
      </c>
      <c r="J638" s="338">
        <v>0</v>
      </c>
      <c r="K638" s="339">
        <v>0</v>
      </c>
      <c r="L638" s="258">
        <v>8</v>
      </c>
      <c r="M638" s="258">
        <v>16</v>
      </c>
      <c r="N638" s="338">
        <v>-50</v>
      </c>
      <c r="O638" s="339">
        <v>1.6</v>
      </c>
    </row>
    <row r="639" spans="1:15" s="187" customFormat="1" ht="14.45" customHeight="1" x14ac:dyDescent="0.2">
      <c r="A639" s="539" t="s">
        <v>257</v>
      </c>
      <c r="B639" s="337" t="s">
        <v>1949</v>
      </c>
      <c r="C639" s="258">
        <v>294</v>
      </c>
      <c r="D639" s="258">
        <v>246</v>
      </c>
      <c r="E639" s="338">
        <v>83.673469387755105</v>
      </c>
      <c r="F639" s="338">
        <v>84.013605442176896</v>
      </c>
      <c r="G639" s="338">
        <v>-0.4</v>
      </c>
      <c r="H639" s="258">
        <v>8</v>
      </c>
      <c r="I639" s="258">
        <v>13</v>
      </c>
      <c r="J639" s="338">
        <v>-38.5</v>
      </c>
      <c r="K639" s="339">
        <v>3.2520325203252001E-2</v>
      </c>
      <c r="L639" s="258">
        <v>561</v>
      </c>
      <c r="M639" s="258">
        <v>700</v>
      </c>
      <c r="N639" s="338">
        <v>-19.899999999999999</v>
      </c>
      <c r="O639" s="339">
        <v>2.2804878048780499</v>
      </c>
    </row>
    <row r="640" spans="1:15" s="187" customFormat="1" ht="14.45" customHeight="1" x14ac:dyDescent="0.2">
      <c r="A640" s="539"/>
      <c r="B640" s="337" t="s">
        <v>2306</v>
      </c>
      <c r="C640" s="258">
        <v>200</v>
      </c>
      <c r="D640" s="258">
        <v>129</v>
      </c>
      <c r="E640" s="338">
        <v>64.5</v>
      </c>
      <c r="F640" s="338">
        <v>64.5</v>
      </c>
      <c r="G640" s="338">
        <v>0</v>
      </c>
      <c r="H640" s="258">
        <v>3</v>
      </c>
      <c r="I640" s="258">
        <v>2</v>
      </c>
      <c r="J640" s="338">
        <v>50</v>
      </c>
      <c r="K640" s="339">
        <v>2.32558139534884E-2</v>
      </c>
      <c r="L640" s="258">
        <v>257</v>
      </c>
      <c r="M640" s="258">
        <v>378</v>
      </c>
      <c r="N640" s="338">
        <v>-32</v>
      </c>
      <c r="O640" s="339">
        <v>1.9922480620155001</v>
      </c>
    </row>
    <row r="641" spans="1:15" s="187" customFormat="1" ht="14.45" customHeight="1" x14ac:dyDescent="0.2">
      <c r="A641" s="539"/>
      <c r="B641" s="337" t="s">
        <v>3353</v>
      </c>
      <c r="C641" s="258">
        <v>182</v>
      </c>
      <c r="D641" s="258">
        <v>129</v>
      </c>
      <c r="E641" s="338">
        <v>70.879120879120904</v>
      </c>
      <c r="F641" s="338">
        <v>71.428571428571402</v>
      </c>
      <c r="G641" s="338">
        <v>-0.8</v>
      </c>
      <c r="H641" s="258">
        <v>31</v>
      </c>
      <c r="I641" s="258">
        <v>54</v>
      </c>
      <c r="J641" s="338">
        <v>-42.6</v>
      </c>
      <c r="K641" s="339">
        <v>0.24031007751937999</v>
      </c>
      <c r="L641" s="258">
        <v>514</v>
      </c>
      <c r="M641" s="258">
        <v>551</v>
      </c>
      <c r="N641" s="338">
        <v>-6.7</v>
      </c>
      <c r="O641" s="339">
        <v>3.9844961240310099</v>
      </c>
    </row>
    <row r="642" spans="1:15" s="187" customFormat="1" ht="14.45" customHeight="1" x14ac:dyDescent="0.2">
      <c r="A642" s="539"/>
      <c r="B642" s="337" t="s">
        <v>2328</v>
      </c>
      <c r="C642" s="258">
        <v>84</v>
      </c>
      <c r="D642" s="258">
        <v>46</v>
      </c>
      <c r="E642" s="338">
        <v>54.761904761904802</v>
      </c>
      <c r="F642" s="338">
        <v>55.952380952380999</v>
      </c>
      <c r="G642" s="338">
        <v>-2.1</v>
      </c>
      <c r="H642" s="258">
        <v>1</v>
      </c>
      <c r="I642" s="258">
        <v>6</v>
      </c>
      <c r="J642" s="338">
        <v>-83.3</v>
      </c>
      <c r="K642" s="339">
        <v>2.1739130434782601E-2</v>
      </c>
      <c r="L642" s="258">
        <v>87</v>
      </c>
      <c r="M642" s="258">
        <v>133</v>
      </c>
      <c r="N642" s="338">
        <v>-34.6</v>
      </c>
      <c r="O642" s="339">
        <v>1.89130434782609</v>
      </c>
    </row>
    <row r="643" spans="1:15" s="187" customFormat="1" ht="14.45" customHeight="1" x14ac:dyDescent="0.2">
      <c r="A643" s="539"/>
      <c r="B643" s="337" t="s">
        <v>4553</v>
      </c>
      <c r="C643" s="258">
        <v>505</v>
      </c>
      <c r="D643" s="258">
        <v>443</v>
      </c>
      <c r="E643" s="338">
        <v>87.722772277227705</v>
      </c>
      <c r="F643" s="338">
        <v>87.920792079207899</v>
      </c>
      <c r="G643" s="338">
        <v>-0.2</v>
      </c>
      <c r="H643" s="258">
        <v>26</v>
      </c>
      <c r="I643" s="258">
        <v>26</v>
      </c>
      <c r="J643" s="338">
        <v>0</v>
      </c>
      <c r="K643" s="339">
        <v>5.8690744920993201E-2</v>
      </c>
      <c r="L643" s="258">
        <v>1086</v>
      </c>
      <c r="M643" s="258">
        <v>1555</v>
      </c>
      <c r="N643" s="338">
        <v>-30.2</v>
      </c>
      <c r="O643" s="339">
        <v>2.4514672686230301</v>
      </c>
    </row>
    <row r="644" spans="1:15" s="187" customFormat="1" ht="14.45" customHeight="1" x14ac:dyDescent="0.2">
      <c r="A644" s="539" t="s">
        <v>251</v>
      </c>
      <c r="B644" s="337" t="s">
        <v>1992</v>
      </c>
      <c r="C644" s="258">
        <v>139</v>
      </c>
      <c r="D644" s="258">
        <v>88</v>
      </c>
      <c r="E644" s="338">
        <v>63.309352517985602</v>
      </c>
      <c r="F644" s="338">
        <v>64.028776978417298</v>
      </c>
      <c r="G644" s="338">
        <v>-1.1000000000000001</v>
      </c>
      <c r="H644" s="258">
        <v>8</v>
      </c>
      <c r="I644" s="258">
        <v>0</v>
      </c>
      <c r="J644" s="338">
        <v>0</v>
      </c>
      <c r="K644" s="339">
        <v>9.0909090909090898E-2</v>
      </c>
      <c r="L644" s="258">
        <v>351</v>
      </c>
      <c r="M644" s="258">
        <v>377</v>
      </c>
      <c r="N644" s="338">
        <v>-6.9</v>
      </c>
      <c r="O644" s="339">
        <v>3.9886363636363602</v>
      </c>
    </row>
    <row r="645" spans="1:15" s="187" customFormat="1" ht="14.45" customHeight="1" x14ac:dyDescent="0.2">
      <c r="A645" s="539"/>
      <c r="B645" s="337" t="s">
        <v>2007</v>
      </c>
      <c r="C645" s="258">
        <v>396</v>
      </c>
      <c r="D645" s="258">
        <v>282</v>
      </c>
      <c r="E645" s="338">
        <v>71.212121212121204</v>
      </c>
      <c r="F645" s="338">
        <v>71.464646464646506</v>
      </c>
      <c r="G645" s="338">
        <v>-0.4</v>
      </c>
      <c r="H645" s="258">
        <v>12</v>
      </c>
      <c r="I645" s="258">
        <v>28</v>
      </c>
      <c r="J645" s="338">
        <v>-57.1</v>
      </c>
      <c r="K645" s="339">
        <v>4.2553191489361701E-2</v>
      </c>
      <c r="L645" s="258">
        <v>749</v>
      </c>
      <c r="M645" s="258">
        <v>969</v>
      </c>
      <c r="N645" s="338">
        <v>-22.7</v>
      </c>
      <c r="O645" s="339">
        <v>2.6560283687943298</v>
      </c>
    </row>
    <row r="646" spans="1:15" s="187" customFormat="1" ht="14.45" customHeight="1" x14ac:dyDescent="0.2">
      <c r="A646" s="539"/>
      <c r="B646" s="337" t="s">
        <v>7995</v>
      </c>
      <c r="C646" s="258">
        <v>127</v>
      </c>
      <c r="D646" s="258">
        <v>87</v>
      </c>
      <c r="E646" s="338">
        <v>68.503937007874001</v>
      </c>
      <c r="F646" s="338">
        <v>68.503937007874001</v>
      </c>
      <c r="G646" s="338">
        <v>0</v>
      </c>
      <c r="H646" s="258">
        <v>7</v>
      </c>
      <c r="I646" s="258">
        <v>3</v>
      </c>
      <c r="J646" s="338">
        <v>133.30000000000001</v>
      </c>
      <c r="K646" s="339">
        <v>8.04597701149425E-2</v>
      </c>
      <c r="L646" s="258">
        <v>133</v>
      </c>
      <c r="M646" s="258">
        <v>226</v>
      </c>
      <c r="N646" s="338">
        <v>-41.2</v>
      </c>
      <c r="O646" s="339">
        <v>1.5287356321839101</v>
      </c>
    </row>
    <row r="647" spans="1:15" s="187" customFormat="1" ht="14.45" customHeight="1" x14ac:dyDescent="0.2">
      <c r="A647" s="539"/>
      <c r="B647" s="337" t="s">
        <v>6888</v>
      </c>
      <c r="C647" s="258">
        <v>30</v>
      </c>
      <c r="D647" s="258">
        <v>11</v>
      </c>
      <c r="E647" s="338">
        <v>36.6666666666667</v>
      </c>
      <c r="F647" s="338">
        <v>36.6666666666667</v>
      </c>
      <c r="G647" s="338">
        <v>0</v>
      </c>
      <c r="H647" s="258">
        <v>0</v>
      </c>
      <c r="I647" s="258">
        <v>0</v>
      </c>
      <c r="J647" s="338">
        <v>0</v>
      </c>
      <c r="K647" s="339">
        <v>0</v>
      </c>
      <c r="L647" s="258">
        <v>8</v>
      </c>
      <c r="M647" s="258">
        <v>16</v>
      </c>
      <c r="N647" s="338">
        <v>-50</v>
      </c>
      <c r="O647" s="339">
        <v>0.72727272727272696</v>
      </c>
    </row>
    <row r="648" spans="1:15" s="187" customFormat="1" ht="14.45" customHeight="1" x14ac:dyDescent="0.2">
      <c r="A648" s="539"/>
      <c r="B648" s="337" t="s">
        <v>7996</v>
      </c>
      <c r="C648" s="258">
        <v>137</v>
      </c>
      <c r="D648" s="258">
        <v>134</v>
      </c>
      <c r="E648" s="338">
        <v>97.810218978102199</v>
      </c>
      <c r="F648" s="338">
        <v>97.810218978102199</v>
      </c>
      <c r="G648" s="338">
        <v>0</v>
      </c>
      <c r="H648" s="258">
        <v>15</v>
      </c>
      <c r="I648" s="258">
        <v>9</v>
      </c>
      <c r="J648" s="338">
        <v>66.7</v>
      </c>
      <c r="K648" s="339">
        <v>0.111940298507463</v>
      </c>
      <c r="L648" s="258">
        <v>758</v>
      </c>
      <c r="M648" s="258">
        <v>836</v>
      </c>
      <c r="N648" s="338">
        <v>-9.3000000000000007</v>
      </c>
      <c r="O648" s="339">
        <v>5.6567164179104497</v>
      </c>
    </row>
    <row r="649" spans="1:15" s="187" customFormat="1" ht="14.45" customHeight="1" x14ac:dyDescent="0.2">
      <c r="A649" s="539"/>
      <c r="B649" s="337" t="s">
        <v>2163</v>
      </c>
      <c r="C649" s="258">
        <v>191</v>
      </c>
      <c r="D649" s="258">
        <v>116</v>
      </c>
      <c r="E649" s="338">
        <v>60.732984293193702</v>
      </c>
      <c r="F649" s="338">
        <v>60.732984293193702</v>
      </c>
      <c r="G649" s="338">
        <v>0</v>
      </c>
      <c r="H649" s="258">
        <v>26</v>
      </c>
      <c r="I649" s="258">
        <v>31</v>
      </c>
      <c r="J649" s="338">
        <v>-16.100000000000001</v>
      </c>
      <c r="K649" s="339">
        <v>0.22413793103448301</v>
      </c>
      <c r="L649" s="258">
        <v>358</v>
      </c>
      <c r="M649" s="258">
        <v>418</v>
      </c>
      <c r="N649" s="338">
        <v>-14.4</v>
      </c>
      <c r="O649" s="339">
        <v>3.0862068965517202</v>
      </c>
    </row>
    <row r="650" spans="1:15" s="187" customFormat="1" ht="14.45" customHeight="1" x14ac:dyDescent="0.2">
      <c r="A650" s="539"/>
      <c r="B650" s="337" t="s">
        <v>2189</v>
      </c>
      <c r="C650" s="258">
        <v>1175</v>
      </c>
      <c r="D650" s="258">
        <v>735</v>
      </c>
      <c r="E650" s="338">
        <v>62.553191489361701</v>
      </c>
      <c r="F650" s="338">
        <v>62.723404255319103</v>
      </c>
      <c r="G650" s="338">
        <v>-0.3</v>
      </c>
      <c r="H650" s="258">
        <v>422</v>
      </c>
      <c r="I650" s="258">
        <v>423</v>
      </c>
      <c r="J650" s="338">
        <v>-0.2</v>
      </c>
      <c r="K650" s="339">
        <v>0.57414965986394595</v>
      </c>
      <c r="L650" s="258">
        <v>3333</v>
      </c>
      <c r="M650" s="258">
        <v>3232</v>
      </c>
      <c r="N650" s="338">
        <v>3.1</v>
      </c>
      <c r="O650" s="339">
        <v>4.5346938775510202</v>
      </c>
    </row>
    <row r="651" spans="1:15" s="187" customFormat="1" ht="14.45" customHeight="1" x14ac:dyDescent="0.2">
      <c r="A651" s="539"/>
      <c r="B651" s="337" t="s">
        <v>6893</v>
      </c>
      <c r="C651" s="258">
        <v>155</v>
      </c>
      <c r="D651" s="258">
        <v>120</v>
      </c>
      <c r="E651" s="338">
        <v>77.419354838709694</v>
      </c>
      <c r="F651" s="338">
        <v>77.419354838709694</v>
      </c>
      <c r="G651" s="338">
        <v>0</v>
      </c>
      <c r="H651" s="258">
        <v>13</v>
      </c>
      <c r="I651" s="258">
        <v>8</v>
      </c>
      <c r="J651" s="338">
        <v>62.5</v>
      </c>
      <c r="K651" s="339">
        <v>0.108333333333333</v>
      </c>
      <c r="L651" s="258">
        <v>242</v>
      </c>
      <c r="M651" s="258">
        <v>406</v>
      </c>
      <c r="N651" s="338">
        <v>-40.4</v>
      </c>
      <c r="O651" s="339">
        <v>2.0166666666666702</v>
      </c>
    </row>
    <row r="652" spans="1:15" s="187" customFormat="1" ht="14.45" customHeight="1" x14ac:dyDescent="0.2">
      <c r="A652" s="539"/>
      <c r="B652" s="337" t="s">
        <v>2983</v>
      </c>
      <c r="C652" s="258">
        <v>274</v>
      </c>
      <c r="D652" s="258">
        <v>204</v>
      </c>
      <c r="E652" s="338">
        <v>74.4525547445255</v>
      </c>
      <c r="F652" s="338">
        <v>74.087591240875895</v>
      </c>
      <c r="G652" s="338">
        <v>0.5</v>
      </c>
      <c r="H652" s="258">
        <v>13</v>
      </c>
      <c r="I652" s="258">
        <v>5</v>
      </c>
      <c r="J652" s="338">
        <v>160</v>
      </c>
      <c r="K652" s="339">
        <v>6.3725490196078399E-2</v>
      </c>
      <c r="L652" s="258">
        <v>497</v>
      </c>
      <c r="M652" s="258">
        <v>591</v>
      </c>
      <c r="N652" s="338">
        <v>-15.9</v>
      </c>
      <c r="O652" s="339">
        <v>2.43627450980392</v>
      </c>
    </row>
    <row r="653" spans="1:15" s="187" customFormat="1" ht="14.45" customHeight="1" x14ac:dyDescent="0.2">
      <c r="A653" s="539"/>
      <c r="B653" s="337" t="s">
        <v>2192</v>
      </c>
      <c r="C653" s="258">
        <v>129</v>
      </c>
      <c r="D653" s="258">
        <v>109</v>
      </c>
      <c r="E653" s="338">
        <v>84.496124031007795</v>
      </c>
      <c r="F653" s="338">
        <v>83.720930232558203</v>
      </c>
      <c r="G653" s="338">
        <v>0.9</v>
      </c>
      <c r="H653" s="258">
        <v>4</v>
      </c>
      <c r="I653" s="258">
        <v>5</v>
      </c>
      <c r="J653" s="338">
        <v>-20</v>
      </c>
      <c r="K653" s="339">
        <v>3.6697247706422E-2</v>
      </c>
      <c r="L653" s="258">
        <v>179</v>
      </c>
      <c r="M653" s="258">
        <v>275</v>
      </c>
      <c r="N653" s="338">
        <v>-34.9</v>
      </c>
      <c r="O653" s="339">
        <v>1.6422018348623899</v>
      </c>
    </row>
    <row r="654" spans="1:15" s="187" customFormat="1" ht="14.45" customHeight="1" x14ac:dyDescent="0.2">
      <c r="A654" s="539"/>
      <c r="B654" s="337" t="s">
        <v>3574</v>
      </c>
      <c r="C654" s="258">
        <v>568</v>
      </c>
      <c r="D654" s="258">
        <v>392</v>
      </c>
      <c r="E654" s="338">
        <v>69.014084507042298</v>
      </c>
      <c r="F654" s="338">
        <v>68.485915492957702</v>
      </c>
      <c r="G654" s="338">
        <v>0.8</v>
      </c>
      <c r="H654" s="258">
        <v>35</v>
      </c>
      <c r="I654" s="258">
        <v>31</v>
      </c>
      <c r="J654" s="338">
        <v>12.9</v>
      </c>
      <c r="K654" s="339">
        <v>8.9285714285714302E-2</v>
      </c>
      <c r="L654" s="258">
        <v>678</v>
      </c>
      <c r="M654" s="258">
        <v>977</v>
      </c>
      <c r="N654" s="338">
        <v>-30.6</v>
      </c>
      <c r="O654" s="339">
        <v>1.7295918367346901</v>
      </c>
    </row>
    <row r="655" spans="1:15" s="187" customFormat="1" ht="14.45" customHeight="1" x14ac:dyDescent="0.2">
      <c r="A655" s="539"/>
      <c r="B655" s="337" t="s">
        <v>3432</v>
      </c>
      <c r="C655" s="258">
        <v>176</v>
      </c>
      <c r="D655" s="258">
        <v>126</v>
      </c>
      <c r="E655" s="338">
        <v>71.590909090909093</v>
      </c>
      <c r="F655" s="338">
        <v>73.295454545454604</v>
      </c>
      <c r="G655" s="338">
        <v>-2.2999999999999998</v>
      </c>
      <c r="H655" s="258">
        <v>11</v>
      </c>
      <c r="I655" s="258">
        <v>5</v>
      </c>
      <c r="J655" s="338">
        <v>120</v>
      </c>
      <c r="K655" s="339">
        <v>8.7301587301587297E-2</v>
      </c>
      <c r="L655" s="258">
        <v>551</v>
      </c>
      <c r="M655" s="258">
        <v>701</v>
      </c>
      <c r="N655" s="338">
        <v>-21.4</v>
      </c>
      <c r="O655" s="339">
        <v>4.3730158730158699</v>
      </c>
    </row>
    <row r="656" spans="1:15" s="187" customFormat="1" ht="14.45" customHeight="1" x14ac:dyDescent="0.2">
      <c r="A656" s="347" t="s">
        <v>15133</v>
      </c>
      <c r="B656" s="337" t="s">
        <v>15133</v>
      </c>
      <c r="C656" s="258">
        <v>116</v>
      </c>
      <c r="D656" s="258">
        <v>2</v>
      </c>
      <c r="E656" s="338">
        <v>1.72413793103448</v>
      </c>
      <c r="F656" s="338">
        <v>1.72413793103448</v>
      </c>
      <c r="G656" s="338">
        <v>0</v>
      </c>
      <c r="H656" s="258">
        <v>0</v>
      </c>
      <c r="I656" s="258">
        <v>0</v>
      </c>
      <c r="J656" s="338">
        <v>0</v>
      </c>
      <c r="K656" s="339">
        <v>0</v>
      </c>
      <c r="L656" s="258">
        <v>2</v>
      </c>
      <c r="M656" s="258">
        <v>4</v>
      </c>
      <c r="N656" s="338">
        <v>-50</v>
      </c>
      <c r="O656" s="339">
        <v>1</v>
      </c>
    </row>
    <row r="657" spans="1:15" s="187" customFormat="1" ht="14.45" customHeight="1" x14ac:dyDescent="0.2">
      <c r="A657" s="539" t="s">
        <v>249</v>
      </c>
      <c r="B657" s="337" t="s">
        <v>7997</v>
      </c>
      <c r="C657" s="258">
        <v>85</v>
      </c>
      <c r="D657" s="258">
        <v>42</v>
      </c>
      <c r="E657" s="338">
        <v>49.411764705882398</v>
      </c>
      <c r="F657" s="338">
        <v>49.411764705882398</v>
      </c>
      <c r="G657" s="338">
        <v>0</v>
      </c>
      <c r="H657" s="258">
        <v>1</v>
      </c>
      <c r="I657" s="258">
        <v>0</v>
      </c>
      <c r="J657" s="338">
        <v>0</v>
      </c>
      <c r="K657" s="339">
        <v>2.3809523809523801E-2</v>
      </c>
      <c r="L657" s="258">
        <v>114</v>
      </c>
      <c r="M657" s="258">
        <v>146</v>
      </c>
      <c r="N657" s="338">
        <v>-21.9</v>
      </c>
      <c r="O657" s="339">
        <v>2.71428571428571</v>
      </c>
    </row>
    <row r="658" spans="1:15" s="187" customFormat="1" ht="14.45" customHeight="1" x14ac:dyDescent="0.2">
      <c r="A658" s="539"/>
      <c r="B658" s="337" t="s">
        <v>1412</v>
      </c>
      <c r="C658" s="258">
        <v>232</v>
      </c>
      <c r="D658" s="258">
        <v>111</v>
      </c>
      <c r="E658" s="338">
        <v>47.844827586206897</v>
      </c>
      <c r="F658" s="338">
        <v>47.844827586206897</v>
      </c>
      <c r="G658" s="338">
        <v>0</v>
      </c>
      <c r="H658" s="258">
        <v>0</v>
      </c>
      <c r="I658" s="258">
        <v>0</v>
      </c>
      <c r="J658" s="338">
        <v>0</v>
      </c>
      <c r="K658" s="339">
        <v>0</v>
      </c>
      <c r="L658" s="258">
        <v>189</v>
      </c>
      <c r="M658" s="258">
        <v>259</v>
      </c>
      <c r="N658" s="338">
        <v>-27</v>
      </c>
      <c r="O658" s="339">
        <v>1.7027027027027</v>
      </c>
    </row>
    <row r="659" spans="1:15" s="187" customFormat="1" ht="14.45" customHeight="1" x14ac:dyDescent="0.2">
      <c r="A659" s="539"/>
      <c r="B659" s="337" t="s">
        <v>1452</v>
      </c>
      <c r="C659" s="258">
        <v>156</v>
      </c>
      <c r="D659" s="258">
        <v>95</v>
      </c>
      <c r="E659" s="338">
        <v>60.897435897435898</v>
      </c>
      <c r="F659" s="338">
        <v>60.897435897435898</v>
      </c>
      <c r="G659" s="338">
        <v>0</v>
      </c>
      <c r="H659" s="258">
        <v>11</v>
      </c>
      <c r="I659" s="258">
        <v>8</v>
      </c>
      <c r="J659" s="338">
        <v>37.5</v>
      </c>
      <c r="K659" s="339">
        <v>0.115789473684211</v>
      </c>
      <c r="L659" s="258">
        <v>172</v>
      </c>
      <c r="M659" s="258">
        <v>309</v>
      </c>
      <c r="N659" s="338">
        <v>-44.3</v>
      </c>
      <c r="O659" s="339">
        <v>1.81052631578947</v>
      </c>
    </row>
    <row r="660" spans="1:15" s="187" customFormat="1" ht="14.45" customHeight="1" x14ac:dyDescent="0.2">
      <c r="A660" s="539"/>
      <c r="B660" s="337" t="s">
        <v>2518</v>
      </c>
      <c r="C660" s="258">
        <v>472</v>
      </c>
      <c r="D660" s="258">
        <v>339</v>
      </c>
      <c r="E660" s="338">
        <v>71.822033898305094</v>
      </c>
      <c r="F660" s="338">
        <v>70.127118644067806</v>
      </c>
      <c r="G660" s="338">
        <v>2.4</v>
      </c>
      <c r="H660" s="258">
        <v>6</v>
      </c>
      <c r="I660" s="258">
        <v>1</v>
      </c>
      <c r="J660" s="338">
        <v>500</v>
      </c>
      <c r="K660" s="339">
        <v>1.7699115044247801E-2</v>
      </c>
      <c r="L660" s="258">
        <v>386</v>
      </c>
      <c r="M660" s="258">
        <v>674</v>
      </c>
      <c r="N660" s="338">
        <v>-42.7</v>
      </c>
      <c r="O660" s="339">
        <v>1.13864306784661</v>
      </c>
    </row>
    <row r="661" spans="1:15" s="187" customFormat="1" ht="14.45" customHeight="1" x14ac:dyDescent="0.2">
      <c r="A661" s="539"/>
      <c r="B661" s="337" t="s">
        <v>2638</v>
      </c>
      <c r="C661" s="258">
        <v>105</v>
      </c>
      <c r="D661" s="258">
        <v>85</v>
      </c>
      <c r="E661" s="338">
        <v>80.952380952381006</v>
      </c>
      <c r="F661" s="338">
        <v>79.047619047619094</v>
      </c>
      <c r="G661" s="338">
        <v>2.4</v>
      </c>
      <c r="H661" s="258">
        <v>8</v>
      </c>
      <c r="I661" s="258">
        <v>13</v>
      </c>
      <c r="J661" s="338">
        <v>-38.5</v>
      </c>
      <c r="K661" s="339">
        <v>9.41176470588235E-2</v>
      </c>
      <c r="L661" s="258">
        <v>156</v>
      </c>
      <c r="M661" s="258">
        <v>258</v>
      </c>
      <c r="N661" s="338">
        <v>-39.5</v>
      </c>
      <c r="O661" s="339">
        <v>1.8352941176470601</v>
      </c>
    </row>
    <row r="662" spans="1:15" s="187" customFormat="1" ht="14.45" customHeight="1" x14ac:dyDescent="0.2">
      <c r="A662" s="539"/>
      <c r="B662" s="337" t="s">
        <v>1421</v>
      </c>
      <c r="C662" s="258">
        <v>1232</v>
      </c>
      <c r="D662" s="258">
        <v>801</v>
      </c>
      <c r="E662" s="338">
        <v>65.016233766233796</v>
      </c>
      <c r="F662" s="338">
        <v>64.772727272727295</v>
      </c>
      <c r="G662" s="338">
        <v>0.4</v>
      </c>
      <c r="H662" s="258">
        <v>39</v>
      </c>
      <c r="I662" s="258">
        <v>38</v>
      </c>
      <c r="J662" s="338">
        <v>2.6</v>
      </c>
      <c r="K662" s="339">
        <v>4.8689138576778999E-2</v>
      </c>
      <c r="L662" s="258">
        <v>2008</v>
      </c>
      <c r="M662" s="258">
        <v>2884</v>
      </c>
      <c r="N662" s="338">
        <v>-30.4</v>
      </c>
      <c r="O662" s="339">
        <v>2.50686641697878</v>
      </c>
    </row>
    <row r="663" spans="1:15" s="187" customFormat="1" ht="14.45" customHeight="1" x14ac:dyDescent="0.2">
      <c r="A663" s="539"/>
      <c r="B663" s="337" t="s">
        <v>2885</v>
      </c>
      <c r="C663" s="258">
        <v>164</v>
      </c>
      <c r="D663" s="258">
        <v>97</v>
      </c>
      <c r="E663" s="338">
        <v>59.146341463414601</v>
      </c>
      <c r="F663" s="338">
        <v>59.756097560975597</v>
      </c>
      <c r="G663" s="338">
        <v>-1</v>
      </c>
      <c r="H663" s="258">
        <v>10</v>
      </c>
      <c r="I663" s="258">
        <v>6</v>
      </c>
      <c r="J663" s="338">
        <v>66.7</v>
      </c>
      <c r="K663" s="339">
        <v>0.10309278350515499</v>
      </c>
      <c r="L663" s="258">
        <v>154</v>
      </c>
      <c r="M663" s="258">
        <v>273</v>
      </c>
      <c r="N663" s="338">
        <v>-43.6</v>
      </c>
      <c r="O663" s="339">
        <v>1.58762886597938</v>
      </c>
    </row>
    <row r="664" spans="1:15" s="187" customFormat="1" ht="14.45" customHeight="1" x14ac:dyDescent="0.2">
      <c r="A664" s="539"/>
      <c r="B664" s="337" t="s">
        <v>1446</v>
      </c>
      <c r="C664" s="258">
        <v>935</v>
      </c>
      <c r="D664" s="258">
        <v>585</v>
      </c>
      <c r="E664" s="338">
        <v>62.566844919786099</v>
      </c>
      <c r="F664" s="338">
        <v>62.352941176470601</v>
      </c>
      <c r="G664" s="338">
        <v>0.3</v>
      </c>
      <c r="H664" s="258">
        <v>17</v>
      </c>
      <c r="I664" s="258">
        <v>20</v>
      </c>
      <c r="J664" s="338">
        <v>-15</v>
      </c>
      <c r="K664" s="339">
        <v>2.9059829059829099E-2</v>
      </c>
      <c r="L664" s="258">
        <v>1028</v>
      </c>
      <c r="M664" s="258">
        <v>1418</v>
      </c>
      <c r="N664" s="338">
        <v>-27.5</v>
      </c>
      <c r="O664" s="339">
        <v>1.7572649572649599</v>
      </c>
    </row>
    <row r="665" spans="1:15" s="187" customFormat="1" ht="14.45" customHeight="1" x14ac:dyDescent="0.2">
      <c r="A665" s="539"/>
      <c r="B665" s="337" t="s">
        <v>1987</v>
      </c>
      <c r="C665" s="258">
        <v>97</v>
      </c>
      <c r="D665" s="258">
        <v>61</v>
      </c>
      <c r="E665" s="338">
        <v>62.886597938144298</v>
      </c>
      <c r="F665" s="338">
        <v>61.855670103092798</v>
      </c>
      <c r="G665" s="338">
        <v>1.7</v>
      </c>
      <c r="H665" s="258">
        <v>7</v>
      </c>
      <c r="I665" s="258">
        <v>7</v>
      </c>
      <c r="J665" s="338">
        <v>0</v>
      </c>
      <c r="K665" s="339">
        <v>0.114754098360656</v>
      </c>
      <c r="L665" s="258">
        <v>182</v>
      </c>
      <c r="M665" s="258">
        <v>259</v>
      </c>
      <c r="N665" s="338">
        <v>-29.7</v>
      </c>
      <c r="O665" s="339">
        <v>2.9836065573770498</v>
      </c>
    </row>
    <row r="666" spans="1:15" s="187" customFormat="1" ht="14.45" customHeight="1" x14ac:dyDescent="0.2">
      <c r="A666" s="539"/>
      <c r="B666" s="337" t="s">
        <v>7998</v>
      </c>
      <c r="C666" s="258">
        <v>27</v>
      </c>
      <c r="D666" s="258">
        <v>21</v>
      </c>
      <c r="E666" s="338">
        <v>77.7777777777778</v>
      </c>
      <c r="F666" s="338">
        <v>77.7777777777778</v>
      </c>
      <c r="G666" s="338">
        <v>0</v>
      </c>
      <c r="H666" s="258">
        <v>0</v>
      </c>
      <c r="I666" s="258">
        <v>0</v>
      </c>
      <c r="J666" s="338">
        <v>0</v>
      </c>
      <c r="K666" s="339">
        <v>0</v>
      </c>
      <c r="L666" s="258">
        <v>35</v>
      </c>
      <c r="M666" s="258">
        <v>72</v>
      </c>
      <c r="N666" s="338">
        <v>-51.4</v>
      </c>
      <c r="O666" s="339">
        <v>1.6666666666666701</v>
      </c>
    </row>
    <row r="667" spans="1:15" s="187" customFormat="1" ht="14.45" customHeight="1" x14ac:dyDescent="0.2">
      <c r="A667" s="539"/>
      <c r="B667" s="337" t="s">
        <v>4926</v>
      </c>
      <c r="C667" s="258">
        <v>315</v>
      </c>
      <c r="D667" s="258">
        <v>207</v>
      </c>
      <c r="E667" s="338">
        <v>65.714285714285694</v>
      </c>
      <c r="F667" s="338">
        <v>65.714285714285694</v>
      </c>
      <c r="G667" s="338">
        <v>0</v>
      </c>
      <c r="H667" s="258">
        <v>4</v>
      </c>
      <c r="I667" s="258">
        <v>6</v>
      </c>
      <c r="J667" s="338">
        <v>-33.299999999999997</v>
      </c>
      <c r="K667" s="339">
        <v>1.9323671497584499E-2</v>
      </c>
      <c r="L667" s="258">
        <v>359</v>
      </c>
      <c r="M667" s="258">
        <v>536</v>
      </c>
      <c r="N667" s="338">
        <v>-33</v>
      </c>
      <c r="O667" s="339">
        <v>1.73429951690821</v>
      </c>
    </row>
    <row r="668" spans="1:15" s="187" customFormat="1" ht="14.45" customHeight="1" x14ac:dyDescent="0.2">
      <c r="A668" s="539"/>
      <c r="B668" s="337" t="s">
        <v>2713</v>
      </c>
      <c r="C668" s="258">
        <v>212</v>
      </c>
      <c r="D668" s="258">
        <v>132</v>
      </c>
      <c r="E668" s="338">
        <v>62.264150943396203</v>
      </c>
      <c r="F668" s="338">
        <v>62.264150943396203</v>
      </c>
      <c r="G668" s="338">
        <v>0</v>
      </c>
      <c r="H668" s="258">
        <v>2</v>
      </c>
      <c r="I668" s="258">
        <v>2</v>
      </c>
      <c r="J668" s="338">
        <v>0</v>
      </c>
      <c r="K668" s="339">
        <v>1.5151515151515201E-2</v>
      </c>
      <c r="L668" s="258">
        <v>475</v>
      </c>
      <c r="M668" s="258">
        <v>613</v>
      </c>
      <c r="N668" s="338">
        <v>-22.5</v>
      </c>
      <c r="O668" s="339">
        <v>3.59848484848485</v>
      </c>
    </row>
    <row r="669" spans="1:15" s="187" customFormat="1" ht="14.45" customHeight="1" x14ac:dyDescent="0.2">
      <c r="A669" s="539"/>
      <c r="B669" s="337" t="s">
        <v>2663</v>
      </c>
      <c r="C669" s="258">
        <v>125</v>
      </c>
      <c r="D669" s="258">
        <v>85</v>
      </c>
      <c r="E669" s="338">
        <v>68</v>
      </c>
      <c r="F669" s="338">
        <v>67.2</v>
      </c>
      <c r="G669" s="338">
        <v>1.2</v>
      </c>
      <c r="H669" s="258">
        <v>6</v>
      </c>
      <c r="I669" s="258">
        <v>4</v>
      </c>
      <c r="J669" s="338">
        <v>50</v>
      </c>
      <c r="K669" s="339">
        <v>7.0588235294117702E-2</v>
      </c>
      <c r="L669" s="258">
        <v>237</v>
      </c>
      <c r="M669" s="258">
        <v>366</v>
      </c>
      <c r="N669" s="338">
        <v>-35.200000000000003</v>
      </c>
      <c r="O669" s="339">
        <v>2.78823529411765</v>
      </c>
    </row>
    <row r="670" spans="1:15" s="187" customFormat="1" ht="14.45" customHeight="1" x14ac:dyDescent="0.2">
      <c r="A670" s="539" t="s">
        <v>250</v>
      </c>
      <c r="B670" s="337" t="s">
        <v>3667</v>
      </c>
      <c r="C670" s="258">
        <v>896</v>
      </c>
      <c r="D670" s="258">
        <v>690</v>
      </c>
      <c r="E670" s="338">
        <v>77.008928571428598</v>
      </c>
      <c r="F670" s="338">
        <v>77.455357142857096</v>
      </c>
      <c r="G670" s="338">
        <v>-0.6</v>
      </c>
      <c r="H670" s="258">
        <v>127</v>
      </c>
      <c r="I670" s="258">
        <v>117</v>
      </c>
      <c r="J670" s="338">
        <v>8.5</v>
      </c>
      <c r="K670" s="339">
        <v>0.184057971014493</v>
      </c>
      <c r="L670" s="258">
        <v>1772</v>
      </c>
      <c r="M670" s="258">
        <v>2403</v>
      </c>
      <c r="N670" s="338">
        <v>-26.3</v>
      </c>
      <c r="O670" s="339">
        <v>2.5681159420289901</v>
      </c>
    </row>
    <row r="671" spans="1:15" s="187" customFormat="1" ht="14.45" customHeight="1" x14ac:dyDescent="0.2">
      <c r="A671" s="539"/>
      <c r="B671" s="337" t="s">
        <v>3722</v>
      </c>
      <c r="C671" s="258">
        <v>386</v>
      </c>
      <c r="D671" s="258">
        <v>311</v>
      </c>
      <c r="E671" s="338">
        <v>80.569948186528507</v>
      </c>
      <c r="F671" s="338">
        <v>80.051813471502598</v>
      </c>
      <c r="G671" s="338">
        <v>0.6</v>
      </c>
      <c r="H671" s="258">
        <v>87</v>
      </c>
      <c r="I671" s="258">
        <v>88</v>
      </c>
      <c r="J671" s="338">
        <v>-1.1000000000000001</v>
      </c>
      <c r="K671" s="339">
        <v>0.27974276527331199</v>
      </c>
      <c r="L671" s="258">
        <v>1432</v>
      </c>
      <c r="M671" s="258">
        <v>1843</v>
      </c>
      <c r="N671" s="338">
        <v>-22.3</v>
      </c>
      <c r="O671" s="339">
        <v>4.6045016077170402</v>
      </c>
    </row>
    <row r="672" spans="1:15" s="187" customFormat="1" ht="14.45" customHeight="1" x14ac:dyDescent="0.2">
      <c r="A672" s="539"/>
      <c r="B672" s="337" t="s">
        <v>4043</v>
      </c>
      <c r="C672" s="258">
        <v>93</v>
      </c>
      <c r="D672" s="258">
        <v>83</v>
      </c>
      <c r="E672" s="338">
        <v>89.247311827957006</v>
      </c>
      <c r="F672" s="338">
        <v>88.172043010752702</v>
      </c>
      <c r="G672" s="338">
        <v>1.2</v>
      </c>
      <c r="H672" s="258">
        <v>109</v>
      </c>
      <c r="I672" s="258">
        <v>120</v>
      </c>
      <c r="J672" s="338">
        <v>-9.1999999999999993</v>
      </c>
      <c r="K672" s="339">
        <v>1.31325301204819</v>
      </c>
      <c r="L672" s="258">
        <v>510</v>
      </c>
      <c r="M672" s="258">
        <v>587</v>
      </c>
      <c r="N672" s="338">
        <v>-13.1</v>
      </c>
      <c r="O672" s="339">
        <v>6.1445783132530103</v>
      </c>
    </row>
    <row r="673" spans="1:15" s="187" customFormat="1" ht="14.45" customHeight="1" x14ac:dyDescent="0.2">
      <c r="A673" s="539"/>
      <c r="B673" s="337" t="s">
        <v>2344</v>
      </c>
      <c r="C673" s="258">
        <v>191</v>
      </c>
      <c r="D673" s="258">
        <v>179</v>
      </c>
      <c r="E673" s="338">
        <v>93.717277486911001</v>
      </c>
      <c r="F673" s="338">
        <v>91.623036649214697</v>
      </c>
      <c r="G673" s="338">
        <v>2.2999999999999998</v>
      </c>
      <c r="H673" s="258">
        <v>8</v>
      </c>
      <c r="I673" s="258">
        <v>9</v>
      </c>
      <c r="J673" s="338">
        <v>-11.1</v>
      </c>
      <c r="K673" s="339">
        <v>4.4692737430167599E-2</v>
      </c>
      <c r="L673" s="258">
        <v>418</v>
      </c>
      <c r="M673" s="258">
        <v>544</v>
      </c>
      <c r="N673" s="338">
        <v>-23.2</v>
      </c>
      <c r="O673" s="339">
        <v>2.33519553072626</v>
      </c>
    </row>
    <row r="674" spans="1:15" s="187" customFormat="1" ht="14.45" customHeight="1" x14ac:dyDescent="0.2">
      <c r="A674" s="539"/>
      <c r="B674" s="337" t="s">
        <v>3695</v>
      </c>
      <c r="C674" s="258">
        <v>345</v>
      </c>
      <c r="D674" s="258">
        <v>328</v>
      </c>
      <c r="E674" s="338">
        <v>95.072463768115895</v>
      </c>
      <c r="F674" s="338">
        <v>94.7826086956522</v>
      </c>
      <c r="G674" s="338">
        <v>0.3</v>
      </c>
      <c r="H674" s="258">
        <v>57</v>
      </c>
      <c r="I674" s="258">
        <v>43</v>
      </c>
      <c r="J674" s="338">
        <v>32.6</v>
      </c>
      <c r="K674" s="339">
        <v>0.17378048780487801</v>
      </c>
      <c r="L674" s="258">
        <v>1289</v>
      </c>
      <c r="M674" s="258">
        <v>1576</v>
      </c>
      <c r="N674" s="338">
        <v>-18.2</v>
      </c>
      <c r="O674" s="339">
        <v>3.9298780487804899</v>
      </c>
    </row>
    <row r="675" spans="1:15" s="187" customFormat="1" ht="14.45" customHeight="1" x14ac:dyDescent="0.2">
      <c r="A675" s="347" t="s">
        <v>15134</v>
      </c>
      <c r="B675" s="337" t="s">
        <v>15134</v>
      </c>
      <c r="C675" s="258">
        <v>83</v>
      </c>
      <c r="D675" s="258">
        <v>1</v>
      </c>
      <c r="E675" s="338">
        <v>1.2048192771084301</v>
      </c>
      <c r="F675" s="338">
        <v>1.2048192771084301</v>
      </c>
      <c r="G675" s="338">
        <v>0</v>
      </c>
      <c r="H675" s="258">
        <v>0</v>
      </c>
      <c r="I675" s="258">
        <v>0</v>
      </c>
      <c r="J675" s="338">
        <v>0</v>
      </c>
      <c r="K675" s="339">
        <v>0</v>
      </c>
      <c r="L675" s="258">
        <v>2</v>
      </c>
      <c r="M675" s="258">
        <v>4</v>
      </c>
      <c r="N675" s="338">
        <v>-50</v>
      </c>
      <c r="O675" s="339">
        <v>2</v>
      </c>
    </row>
    <row r="676" spans="1:15" s="187" customFormat="1" ht="14.45" customHeight="1" x14ac:dyDescent="0.2">
      <c r="A676" s="539" t="s">
        <v>253</v>
      </c>
      <c r="B676" s="337" t="s">
        <v>1223</v>
      </c>
      <c r="C676" s="258">
        <v>88</v>
      </c>
      <c r="D676" s="258">
        <v>60</v>
      </c>
      <c r="E676" s="338">
        <v>68.181818181818201</v>
      </c>
      <c r="F676" s="338">
        <v>68.181818181818201</v>
      </c>
      <c r="G676" s="338">
        <v>0</v>
      </c>
      <c r="H676" s="258">
        <v>2</v>
      </c>
      <c r="I676" s="258">
        <v>0</v>
      </c>
      <c r="J676" s="338">
        <v>0</v>
      </c>
      <c r="K676" s="339">
        <v>3.3333333333333298E-2</v>
      </c>
      <c r="L676" s="258">
        <v>118</v>
      </c>
      <c r="M676" s="258">
        <v>204</v>
      </c>
      <c r="N676" s="338">
        <v>-42.2</v>
      </c>
      <c r="O676" s="339">
        <v>1.9666666666666699</v>
      </c>
    </row>
    <row r="677" spans="1:15" s="187" customFormat="1" ht="14.45" customHeight="1" x14ac:dyDescent="0.2">
      <c r="A677" s="539"/>
      <c r="B677" s="337" t="s">
        <v>1233</v>
      </c>
      <c r="C677" s="258">
        <v>1109</v>
      </c>
      <c r="D677" s="258">
        <v>545</v>
      </c>
      <c r="E677" s="338">
        <v>49.143372407574397</v>
      </c>
      <c r="F677" s="338">
        <v>48.7826871055005</v>
      </c>
      <c r="G677" s="338">
        <v>0.7</v>
      </c>
      <c r="H677" s="258">
        <v>4</v>
      </c>
      <c r="I677" s="258">
        <v>2</v>
      </c>
      <c r="J677" s="338">
        <v>100</v>
      </c>
      <c r="K677" s="339">
        <v>7.3394495412844101E-3</v>
      </c>
      <c r="L677" s="258">
        <v>640</v>
      </c>
      <c r="M677" s="258">
        <v>1051</v>
      </c>
      <c r="N677" s="338">
        <v>-39.1</v>
      </c>
      <c r="O677" s="339">
        <v>1.1743119266055</v>
      </c>
    </row>
    <row r="678" spans="1:15" s="187" customFormat="1" ht="14.45" customHeight="1" x14ac:dyDescent="0.2">
      <c r="A678" s="539"/>
      <c r="B678" s="337" t="s">
        <v>1472</v>
      </c>
      <c r="C678" s="258">
        <v>1640</v>
      </c>
      <c r="D678" s="258">
        <v>798</v>
      </c>
      <c r="E678" s="338">
        <v>48.658536585365901</v>
      </c>
      <c r="F678" s="338">
        <v>48.536585365853703</v>
      </c>
      <c r="G678" s="338">
        <v>0.3</v>
      </c>
      <c r="H678" s="258">
        <v>6</v>
      </c>
      <c r="I678" s="258">
        <v>3</v>
      </c>
      <c r="J678" s="338">
        <v>100</v>
      </c>
      <c r="K678" s="339">
        <v>7.5187969924812E-3</v>
      </c>
      <c r="L678" s="258">
        <v>1293</v>
      </c>
      <c r="M678" s="258">
        <v>1680</v>
      </c>
      <c r="N678" s="338">
        <v>-23</v>
      </c>
      <c r="O678" s="339">
        <v>1.6203007518796999</v>
      </c>
    </row>
    <row r="679" spans="1:15" s="187" customFormat="1" ht="14.45" customHeight="1" x14ac:dyDescent="0.2">
      <c r="A679" s="539"/>
      <c r="B679" s="337" t="s">
        <v>1230</v>
      </c>
      <c r="C679" s="258">
        <v>93</v>
      </c>
      <c r="D679" s="258">
        <v>81</v>
      </c>
      <c r="E679" s="338">
        <v>87.096774193548399</v>
      </c>
      <c r="F679" s="338">
        <v>87.096774193548399</v>
      </c>
      <c r="G679" s="338">
        <v>0</v>
      </c>
      <c r="H679" s="258">
        <v>6</v>
      </c>
      <c r="I679" s="258">
        <v>0</v>
      </c>
      <c r="J679" s="338">
        <v>0</v>
      </c>
      <c r="K679" s="339">
        <v>7.4074074074074098E-2</v>
      </c>
      <c r="L679" s="258">
        <v>329</v>
      </c>
      <c r="M679" s="258">
        <v>428</v>
      </c>
      <c r="N679" s="338">
        <v>-23.1</v>
      </c>
      <c r="O679" s="339">
        <v>4.0617283950617296</v>
      </c>
    </row>
    <row r="680" spans="1:15" s="187" customFormat="1" ht="14.45" customHeight="1" x14ac:dyDescent="0.2">
      <c r="A680" s="539"/>
      <c r="B680" s="337" t="s">
        <v>1253</v>
      </c>
      <c r="C680" s="258">
        <v>806</v>
      </c>
      <c r="D680" s="258">
        <v>430</v>
      </c>
      <c r="E680" s="338">
        <v>53.349875930521101</v>
      </c>
      <c r="F680" s="338">
        <v>52.977667493796503</v>
      </c>
      <c r="G680" s="338">
        <v>0.7</v>
      </c>
      <c r="H680" s="258">
        <v>12</v>
      </c>
      <c r="I680" s="258">
        <v>15</v>
      </c>
      <c r="J680" s="338">
        <v>-20</v>
      </c>
      <c r="K680" s="339">
        <v>2.7906976744186001E-2</v>
      </c>
      <c r="L680" s="258">
        <v>530</v>
      </c>
      <c r="M680" s="258">
        <v>889</v>
      </c>
      <c r="N680" s="338">
        <v>-40.4</v>
      </c>
      <c r="O680" s="339">
        <v>1.2325581395348799</v>
      </c>
    </row>
    <row r="681" spans="1:15" s="187" customFormat="1" ht="14.45" customHeight="1" x14ac:dyDescent="0.2">
      <c r="A681" s="539"/>
      <c r="B681" s="337" t="s">
        <v>1685</v>
      </c>
      <c r="C681" s="258">
        <v>327</v>
      </c>
      <c r="D681" s="258">
        <v>223</v>
      </c>
      <c r="E681" s="338">
        <v>68.195718654434202</v>
      </c>
      <c r="F681" s="338">
        <v>68.501529051987802</v>
      </c>
      <c r="G681" s="338">
        <v>-0.4</v>
      </c>
      <c r="H681" s="258">
        <v>3</v>
      </c>
      <c r="I681" s="258">
        <v>3</v>
      </c>
      <c r="J681" s="338">
        <v>0</v>
      </c>
      <c r="K681" s="339">
        <v>1.34529147982063E-2</v>
      </c>
      <c r="L681" s="258">
        <v>314</v>
      </c>
      <c r="M681" s="258">
        <v>447</v>
      </c>
      <c r="N681" s="338">
        <v>-29.8</v>
      </c>
      <c r="O681" s="339">
        <v>1.4080717488789201</v>
      </c>
    </row>
    <row r="682" spans="1:15" s="187" customFormat="1" ht="14.45" customHeight="1" x14ac:dyDescent="0.2">
      <c r="A682" s="347" t="s">
        <v>15135</v>
      </c>
      <c r="B682" s="337" t="s">
        <v>15468</v>
      </c>
      <c r="C682" s="258">
        <v>0</v>
      </c>
      <c r="D682" s="258">
        <v>19</v>
      </c>
      <c r="E682" s="338">
        <v>0</v>
      </c>
      <c r="F682" s="338">
        <v>0</v>
      </c>
      <c r="G682" s="338">
        <v>35.700000000000003</v>
      </c>
      <c r="H682" s="258">
        <v>0</v>
      </c>
      <c r="I682" s="258">
        <v>0</v>
      </c>
      <c r="J682" s="338">
        <v>0</v>
      </c>
      <c r="K682" s="339">
        <v>0</v>
      </c>
      <c r="L682" s="258">
        <v>11</v>
      </c>
      <c r="M682" s="258">
        <v>8</v>
      </c>
      <c r="N682" s="338">
        <v>37.5</v>
      </c>
      <c r="O682" s="339">
        <v>0.57894736842105299</v>
      </c>
    </row>
    <row r="683" spans="1:15" s="187" customFormat="1" ht="14.45" customHeight="1" x14ac:dyDescent="0.2">
      <c r="A683" s="347" t="s">
        <v>15136</v>
      </c>
      <c r="B683" s="337" t="s">
        <v>15469</v>
      </c>
      <c r="C683" s="258">
        <v>0</v>
      </c>
      <c r="D683" s="258">
        <v>2</v>
      </c>
      <c r="E683" s="338">
        <v>0</v>
      </c>
      <c r="F683" s="338">
        <v>0</v>
      </c>
      <c r="G683" s="338">
        <v>-60</v>
      </c>
      <c r="H683" s="258">
        <v>0</v>
      </c>
      <c r="I683" s="258">
        <v>0</v>
      </c>
      <c r="J683" s="338">
        <v>0</v>
      </c>
      <c r="K683" s="339">
        <v>0</v>
      </c>
      <c r="L683" s="258">
        <v>0</v>
      </c>
      <c r="M683" s="258">
        <v>19</v>
      </c>
      <c r="N683" s="338">
        <v>-100</v>
      </c>
      <c r="O683" s="339">
        <v>0</v>
      </c>
    </row>
    <row r="684" spans="1:15" s="187" customFormat="1" ht="14.45" customHeight="1" x14ac:dyDescent="0.2">
      <c r="A684" s="347" t="s">
        <v>15137</v>
      </c>
      <c r="B684" s="337" t="s">
        <v>15137</v>
      </c>
      <c r="C684" s="258">
        <v>0</v>
      </c>
      <c r="D684" s="258">
        <v>0</v>
      </c>
      <c r="E684" s="338">
        <v>0</v>
      </c>
      <c r="F684" s="338">
        <v>0</v>
      </c>
      <c r="G684" s="338">
        <v>0</v>
      </c>
      <c r="H684" s="258">
        <v>0</v>
      </c>
      <c r="I684" s="258">
        <v>0</v>
      </c>
      <c r="J684" s="338">
        <v>0</v>
      </c>
      <c r="K684" s="339" t="s">
        <v>17096</v>
      </c>
      <c r="L684" s="258">
        <v>0</v>
      </c>
      <c r="M684" s="258">
        <v>0</v>
      </c>
      <c r="N684" s="338">
        <v>0</v>
      </c>
      <c r="O684" s="339" t="s">
        <v>17096</v>
      </c>
    </row>
    <row r="685" spans="1:15" s="187" customFormat="1" ht="14.45" customHeight="1" x14ac:dyDescent="0.2">
      <c r="A685" s="347" t="s">
        <v>15138</v>
      </c>
      <c r="B685" s="337" t="s">
        <v>15138</v>
      </c>
      <c r="C685" s="258">
        <v>0</v>
      </c>
      <c r="D685" s="258">
        <v>0</v>
      </c>
      <c r="E685" s="338">
        <v>0</v>
      </c>
      <c r="F685" s="338">
        <v>0</v>
      </c>
      <c r="G685" s="338">
        <v>0</v>
      </c>
      <c r="H685" s="258">
        <v>0</v>
      </c>
      <c r="I685" s="258">
        <v>0</v>
      </c>
      <c r="J685" s="338">
        <v>0</v>
      </c>
      <c r="K685" s="339" t="s">
        <v>17096</v>
      </c>
      <c r="L685" s="258">
        <v>0</v>
      </c>
      <c r="M685" s="258">
        <v>0</v>
      </c>
      <c r="N685" s="338">
        <v>0</v>
      </c>
      <c r="O685" s="339" t="s">
        <v>17096</v>
      </c>
    </row>
    <row r="686" spans="1:15" s="187" customFormat="1" ht="14.45" customHeight="1" x14ac:dyDescent="0.2">
      <c r="A686" s="347" t="s">
        <v>14002</v>
      </c>
      <c r="B686" s="337" t="s">
        <v>14002</v>
      </c>
      <c r="C686" s="258">
        <v>0</v>
      </c>
      <c r="D686" s="258">
        <v>0</v>
      </c>
      <c r="E686" s="338">
        <v>0</v>
      </c>
      <c r="F686" s="338">
        <v>0</v>
      </c>
      <c r="G686" s="338">
        <v>0</v>
      </c>
      <c r="H686" s="258">
        <v>0</v>
      </c>
      <c r="I686" s="258">
        <v>0</v>
      </c>
      <c r="J686" s="338">
        <v>0</v>
      </c>
      <c r="K686" s="339" t="s">
        <v>17096</v>
      </c>
      <c r="L686" s="258">
        <v>0</v>
      </c>
      <c r="M686" s="258">
        <v>0</v>
      </c>
      <c r="N686" s="338">
        <v>0</v>
      </c>
      <c r="O686" s="339" t="s">
        <v>17096</v>
      </c>
    </row>
    <row r="687" spans="1:15" s="187" customFormat="1" ht="28.9" customHeight="1" x14ac:dyDescent="0.2"/>
    <row r="688" spans="1:15" s="187" customFormat="1" ht="14.45" customHeight="1" x14ac:dyDescent="0.2">
      <c r="A688" s="541" t="s">
        <v>15496</v>
      </c>
      <c r="B688" s="541"/>
    </row>
    <row r="689" spans="1:15" s="187" customFormat="1" ht="14.45" customHeight="1" x14ac:dyDescent="0.2"/>
    <row r="690" spans="1:15" s="187" customFormat="1" ht="55.9" customHeight="1" x14ac:dyDescent="0.2">
      <c r="A690" s="340" t="s">
        <v>8134</v>
      </c>
      <c r="B690" s="341" t="s">
        <v>344</v>
      </c>
      <c r="C690" s="331" t="s">
        <v>15497</v>
      </c>
      <c r="D690" s="331" t="s">
        <v>15498</v>
      </c>
      <c r="E690" s="331" t="s">
        <v>15454</v>
      </c>
      <c r="F690" s="331" t="s">
        <v>15455</v>
      </c>
      <c r="G690" s="331" t="s">
        <v>15816</v>
      </c>
      <c r="H690" s="332" t="s">
        <v>15457</v>
      </c>
      <c r="I690" s="332" t="s">
        <v>15458</v>
      </c>
      <c r="J690" s="332" t="s">
        <v>15816</v>
      </c>
      <c r="K690" s="332" t="s">
        <v>15499</v>
      </c>
      <c r="L690" s="333" t="s">
        <v>15460</v>
      </c>
      <c r="M690" s="333" t="s">
        <v>15461</v>
      </c>
      <c r="N690" s="333" t="s">
        <v>15456</v>
      </c>
      <c r="O690" s="333" t="s">
        <v>15500</v>
      </c>
    </row>
    <row r="691" spans="1:15" s="187" customFormat="1" ht="24" customHeight="1" x14ac:dyDescent="0.2">
      <c r="A691" s="542" t="s">
        <v>15463</v>
      </c>
      <c r="B691" s="542"/>
      <c r="C691" s="334">
        <v>8931</v>
      </c>
      <c r="D691" s="334">
        <v>8024</v>
      </c>
      <c r="E691" s="335">
        <v>89.844362333445304</v>
      </c>
      <c r="F691" s="335">
        <v>88.993393796887304</v>
      </c>
      <c r="G691" s="335">
        <v>1</v>
      </c>
      <c r="H691" s="334">
        <v>16284</v>
      </c>
      <c r="I691" s="334">
        <v>14368</v>
      </c>
      <c r="J691" s="335">
        <v>13.3</v>
      </c>
      <c r="K691" s="336">
        <v>2.02941176470588</v>
      </c>
      <c r="L691" s="334">
        <v>306745</v>
      </c>
      <c r="M691" s="334">
        <v>269464</v>
      </c>
      <c r="N691" s="335">
        <v>13.8</v>
      </c>
      <c r="O691" s="336">
        <v>38.228439680957102</v>
      </c>
    </row>
    <row r="692" spans="1:15" s="187" customFormat="1" ht="14.45" customHeight="1" x14ac:dyDescent="0.2">
      <c r="A692" s="539" t="s">
        <v>252</v>
      </c>
      <c r="B692" s="337" t="s">
        <v>349</v>
      </c>
      <c r="C692" s="258">
        <v>93</v>
      </c>
      <c r="D692" s="258">
        <v>96</v>
      </c>
      <c r="E692" s="338">
        <v>103.225806451613</v>
      </c>
      <c r="F692" s="338">
        <v>100</v>
      </c>
      <c r="G692" s="338">
        <v>3.2</v>
      </c>
      <c r="H692" s="258">
        <v>303</v>
      </c>
      <c r="I692" s="258">
        <v>238</v>
      </c>
      <c r="J692" s="338">
        <v>27.3</v>
      </c>
      <c r="K692" s="339">
        <v>3.15625</v>
      </c>
      <c r="L692" s="258">
        <v>4929</v>
      </c>
      <c r="M692" s="258">
        <v>4119</v>
      </c>
      <c r="N692" s="338">
        <v>19.7</v>
      </c>
      <c r="O692" s="339">
        <v>51.34375</v>
      </c>
    </row>
    <row r="693" spans="1:15" s="187" customFormat="1" ht="14.45" customHeight="1" x14ac:dyDescent="0.2">
      <c r="A693" s="539"/>
      <c r="B693" s="337" t="s">
        <v>350</v>
      </c>
      <c r="C693" s="258">
        <v>32</v>
      </c>
      <c r="D693" s="258">
        <v>35</v>
      </c>
      <c r="E693" s="338">
        <v>109.375</v>
      </c>
      <c r="F693" s="338">
        <v>109.375</v>
      </c>
      <c r="G693" s="338">
        <v>0</v>
      </c>
      <c r="H693" s="258">
        <v>34</v>
      </c>
      <c r="I693" s="258">
        <v>37</v>
      </c>
      <c r="J693" s="338">
        <v>-8.1</v>
      </c>
      <c r="K693" s="339">
        <v>0.97142857142857097</v>
      </c>
      <c r="L693" s="258">
        <v>2921</v>
      </c>
      <c r="M693" s="258">
        <v>2553</v>
      </c>
      <c r="N693" s="338">
        <v>14.4</v>
      </c>
      <c r="O693" s="339">
        <v>83.457142857142898</v>
      </c>
    </row>
    <row r="694" spans="1:15" s="187" customFormat="1" ht="14.45" customHeight="1" x14ac:dyDescent="0.2">
      <c r="A694" s="539"/>
      <c r="B694" s="337" t="s">
        <v>351</v>
      </c>
      <c r="C694" s="258">
        <v>47</v>
      </c>
      <c r="D694" s="258">
        <v>43</v>
      </c>
      <c r="E694" s="338">
        <v>91.489361702127695</v>
      </c>
      <c r="F694" s="338">
        <v>91.489361702127695</v>
      </c>
      <c r="G694" s="338">
        <v>0</v>
      </c>
      <c r="H694" s="258">
        <v>273</v>
      </c>
      <c r="I694" s="258">
        <v>210</v>
      </c>
      <c r="J694" s="338">
        <v>30</v>
      </c>
      <c r="K694" s="339">
        <v>6.3488372093023298</v>
      </c>
      <c r="L694" s="258">
        <v>3025</v>
      </c>
      <c r="M694" s="258">
        <v>2516</v>
      </c>
      <c r="N694" s="338">
        <v>20.2</v>
      </c>
      <c r="O694" s="339">
        <v>70.348837209302303</v>
      </c>
    </row>
    <row r="695" spans="1:15" s="187" customFormat="1" ht="14.45" customHeight="1" x14ac:dyDescent="0.2">
      <c r="A695" s="539"/>
      <c r="B695" s="337" t="s">
        <v>352</v>
      </c>
      <c r="C695" s="258">
        <v>14</v>
      </c>
      <c r="D695" s="258">
        <v>12</v>
      </c>
      <c r="E695" s="338">
        <v>85.714285714285694</v>
      </c>
      <c r="F695" s="338">
        <v>85.714285714285694</v>
      </c>
      <c r="G695" s="338">
        <v>0</v>
      </c>
      <c r="H695" s="258">
        <v>91</v>
      </c>
      <c r="I695" s="258">
        <v>66</v>
      </c>
      <c r="J695" s="338">
        <v>37.9</v>
      </c>
      <c r="K695" s="339">
        <v>7.5833333333333304</v>
      </c>
      <c r="L695" s="258">
        <v>530</v>
      </c>
      <c r="M695" s="258">
        <v>435</v>
      </c>
      <c r="N695" s="338">
        <v>21.8</v>
      </c>
      <c r="O695" s="339">
        <v>44.1666666666667</v>
      </c>
    </row>
    <row r="696" spans="1:15" s="187" customFormat="1" ht="14.45" customHeight="1" x14ac:dyDescent="0.2">
      <c r="A696" s="539"/>
      <c r="B696" s="337" t="s">
        <v>353</v>
      </c>
      <c r="C696" s="258">
        <v>91</v>
      </c>
      <c r="D696" s="258">
        <v>92</v>
      </c>
      <c r="E696" s="338">
        <v>101.098901098901</v>
      </c>
      <c r="F696" s="338">
        <v>103.296703296703</v>
      </c>
      <c r="G696" s="338">
        <v>-2.1</v>
      </c>
      <c r="H696" s="258">
        <v>616</v>
      </c>
      <c r="I696" s="258">
        <v>670</v>
      </c>
      <c r="J696" s="338">
        <v>-8.1</v>
      </c>
      <c r="K696" s="339">
        <v>6.6956521739130404</v>
      </c>
      <c r="L696" s="258">
        <v>5464</v>
      </c>
      <c r="M696" s="258">
        <v>4726</v>
      </c>
      <c r="N696" s="338">
        <v>15.6</v>
      </c>
      <c r="O696" s="339">
        <v>59.3913043478261</v>
      </c>
    </row>
    <row r="697" spans="1:15" s="187" customFormat="1" ht="14.45" customHeight="1" x14ac:dyDescent="0.2">
      <c r="A697" s="539"/>
      <c r="B697" s="337" t="s">
        <v>354</v>
      </c>
      <c r="C697" s="258">
        <v>28</v>
      </c>
      <c r="D697" s="258">
        <v>23</v>
      </c>
      <c r="E697" s="338">
        <v>82.142857142857096</v>
      </c>
      <c r="F697" s="338">
        <v>78.571428571428598</v>
      </c>
      <c r="G697" s="338">
        <v>4.5</v>
      </c>
      <c r="H697" s="258">
        <v>34</v>
      </c>
      <c r="I697" s="258">
        <v>6</v>
      </c>
      <c r="J697" s="338">
        <v>466.7</v>
      </c>
      <c r="K697" s="339">
        <v>1.47826086956522</v>
      </c>
      <c r="L697" s="258">
        <v>1753</v>
      </c>
      <c r="M697" s="258">
        <v>1457</v>
      </c>
      <c r="N697" s="338">
        <v>20.3</v>
      </c>
      <c r="O697" s="339">
        <v>76.2173913043478</v>
      </c>
    </row>
    <row r="698" spans="1:15" s="187" customFormat="1" ht="14.45" customHeight="1" x14ac:dyDescent="0.2">
      <c r="A698" s="539"/>
      <c r="B698" s="337" t="s">
        <v>355</v>
      </c>
      <c r="C698" s="258">
        <v>155</v>
      </c>
      <c r="D698" s="258">
        <v>143</v>
      </c>
      <c r="E698" s="338">
        <v>92.258064516128997</v>
      </c>
      <c r="F698" s="338">
        <v>90.322580645161295</v>
      </c>
      <c r="G698" s="338">
        <v>2.1</v>
      </c>
      <c r="H698" s="258">
        <v>1046</v>
      </c>
      <c r="I698" s="258">
        <v>1104</v>
      </c>
      <c r="J698" s="338">
        <v>-5.3</v>
      </c>
      <c r="K698" s="339">
        <v>7.3146853146853203</v>
      </c>
      <c r="L698" s="258">
        <v>9238</v>
      </c>
      <c r="M698" s="258">
        <v>7614</v>
      </c>
      <c r="N698" s="338">
        <v>21.3</v>
      </c>
      <c r="O698" s="339">
        <v>64.6013986013986</v>
      </c>
    </row>
    <row r="699" spans="1:15" s="187" customFormat="1" ht="14.45" customHeight="1" x14ac:dyDescent="0.2">
      <c r="A699" s="539"/>
      <c r="B699" s="337" t="s">
        <v>356</v>
      </c>
      <c r="C699" s="258">
        <v>238</v>
      </c>
      <c r="D699" s="258">
        <v>222</v>
      </c>
      <c r="E699" s="338">
        <v>93.277310924369701</v>
      </c>
      <c r="F699" s="338">
        <v>93.277310924369701</v>
      </c>
      <c r="G699" s="338">
        <v>0</v>
      </c>
      <c r="H699" s="258">
        <v>1163</v>
      </c>
      <c r="I699" s="258">
        <v>1017</v>
      </c>
      <c r="J699" s="338">
        <v>14.4</v>
      </c>
      <c r="K699" s="339">
        <v>5.2387387387387401</v>
      </c>
      <c r="L699" s="258">
        <v>11565</v>
      </c>
      <c r="M699" s="258">
        <v>10141</v>
      </c>
      <c r="N699" s="338">
        <v>14</v>
      </c>
      <c r="O699" s="339">
        <v>52.094594594594597</v>
      </c>
    </row>
    <row r="700" spans="1:15" s="187" customFormat="1" ht="14.45" customHeight="1" x14ac:dyDescent="0.2">
      <c r="A700" s="539"/>
      <c r="B700" s="337" t="s">
        <v>357</v>
      </c>
      <c r="C700" s="258">
        <v>101</v>
      </c>
      <c r="D700" s="258">
        <v>101</v>
      </c>
      <c r="E700" s="338">
        <v>100</v>
      </c>
      <c r="F700" s="338">
        <v>98.019801980197997</v>
      </c>
      <c r="G700" s="338">
        <v>2</v>
      </c>
      <c r="H700" s="258">
        <v>190</v>
      </c>
      <c r="I700" s="258">
        <v>141</v>
      </c>
      <c r="J700" s="338">
        <v>34.799999999999997</v>
      </c>
      <c r="K700" s="339">
        <v>1.88118811881188</v>
      </c>
      <c r="L700" s="258">
        <v>4952</v>
      </c>
      <c r="M700" s="258">
        <v>3748</v>
      </c>
      <c r="N700" s="338">
        <v>32.1</v>
      </c>
      <c r="O700" s="339">
        <v>49.029702970297002</v>
      </c>
    </row>
    <row r="701" spans="1:15" s="187" customFormat="1" ht="14.45" customHeight="1" x14ac:dyDescent="0.2">
      <c r="A701" s="539"/>
      <c r="B701" s="337" t="s">
        <v>15464</v>
      </c>
      <c r="C701" s="258">
        <v>100</v>
      </c>
      <c r="D701" s="258">
        <v>102</v>
      </c>
      <c r="E701" s="338">
        <v>102</v>
      </c>
      <c r="F701" s="338">
        <v>100</v>
      </c>
      <c r="G701" s="338">
        <v>2</v>
      </c>
      <c r="H701" s="258">
        <v>369</v>
      </c>
      <c r="I701" s="258">
        <v>98</v>
      </c>
      <c r="J701" s="338">
        <v>276.5</v>
      </c>
      <c r="K701" s="339">
        <v>3.6176470588235299</v>
      </c>
      <c r="L701" s="258">
        <v>4707</v>
      </c>
      <c r="M701" s="258">
        <v>4417</v>
      </c>
      <c r="N701" s="338">
        <v>6.6</v>
      </c>
      <c r="O701" s="339">
        <v>46.147058823529399</v>
      </c>
    </row>
    <row r="702" spans="1:15" s="187" customFormat="1" ht="14.45" customHeight="1" x14ac:dyDescent="0.2">
      <c r="A702" s="539"/>
      <c r="B702" s="337" t="s">
        <v>358</v>
      </c>
      <c r="C702" s="258">
        <v>356</v>
      </c>
      <c r="D702" s="258">
        <v>321</v>
      </c>
      <c r="E702" s="338">
        <v>90.168539325842701</v>
      </c>
      <c r="F702" s="338">
        <v>91.011235955056193</v>
      </c>
      <c r="G702" s="338">
        <v>-0.9</v>
      </c>
      <c r="H702" s="258">
        <v>530</v>
      </c>
      <c r="I702" s="258">
        <v>543</v>
      </c>
      <c r="J702" s="338">
        <v>-2.4</v>
      </c>
      <c r="K702" s="339">
        <v>1.6510903426791299</v>
      </c>
      <c r="L702" s="258">
        <v>15924</v>
      </c>
      <c r="M702" s="258">
        <v>13211</v>
      </c>
      <c r="N702" s="338">
        <v>20.5</v>
      </c>
      <c r="O702" s="339">
        <v>49.607476635513997</v>
      </c>
    </row>
    <row r="703" spans="1:15" s="187" customFormat="1" ht="14.45" customHeight="1" x14ac:dyDescent="0.2">
      <c r="A703" s="539"/>
      <c r="B703" s="337" t="s">
        <v>359</v>
      </c>
      <c r="C703" s="258">
        <v>75</v>
      </c>
      <c r="D703" s="258">
        <v>75</v>
      </c>
      <c r="E703" s="338">
        <v>100</v>
      </c>
      <c r="F703" s="338">
        <v>97.3333333333333</v>
      </c>
      <c r="G703" s="338">
        <v>2.7</v>
      </c>
      <c r="H703" s="258">
        <v>579</v>
      </c>
      <c r="I703" s="258">
        <v>559</v>
      </c>
      <c r="J703" s="338">
        <v>3.6</v>
      </c>
      <c r="K703" s="339">
        <v>7.72</v>
      </c>
      <c r="L703" s="258">
        <v>4848</v>
      </c>
      <c r="M703" s="258">
        <v>3997</v>
      </c>
      <c r="N703" s="338">
        <v>21.3</v>
      </c>
      <c r="O703" s="339">
        <v>64.64</v>
      </c>
    </row>
    <row r="704" spans="1:15" s="187" customFormat="1" ht="14.45" customHeight="1" x14ac:dyDescent="0.2">
      <c r="A704" s="539" t="s">
        <v>255</v>
      </c>
      <c r="B704" s="337" t="s">
        <v>2076</v>
      </c>
      <c r="C704" s="258">
        <v>63</v>
      </c>
      <c r="D704" s="258">
        <v>59</v>
      </c>
      <c r="E704" s="338">
        <v>93.650793650793702</v>
      </c>
      <c r="F704" s="338">
        <v>93.650793650793702</v>
      </c>
      <c r="G704" s="338">
        <v>0</v>
      </c>
      <c r="H704" s="258">
        <v>225</v>
      </c>
      <c r="I704" s="258">
        <v>159</v>
      </c>
      <c r="J704" s="338">
        <v>41.5</v>
      </c>
      <c r="K704" s="339">
        <v>3.8135593220339001</v>
      </c>
      <c r="L704" s="258">
        <v>2414</v>
      </c>
      <c r="M704" s="258">
        <v>2110</v>
      </c>
      <c r="N704" s="338">
        <v>14.4</v>
      </c>
      <c r="O704" s="339">
        <v>40.915254237288103</v>
      </c>
    </row>
    <row r="705" spans="1:15" s="187" customFormat="1" ht="14.45" customHeight="1" x14ac:dyDescent="0.2">
      <c r="A705" s="539"/>
      <c r="B705" s="337" t="s">
        <v>2196</v>
      </c>
      <c r="C705" s="258">
        <v>81</v>
      </c>
      <c r="D705" s="258">
        <v>71</v>
      </c>
      <c r="E705" s="338">
        <v>87.654320987654302</v>
      </c>
      <c r="F705" s="338">
        <v>87.654320987654302</v>
      </c>
      <c r="G705" s="338">
        <v>0</v>
      </c>
      <c r="H705" s="258">
        <v>46</v>
      </c>
      <c r="I705" s="258">
        <v>53</v>
      </c>
      <c r="J705" s="338">
        <v>-13.2</v>
      </c>
      <c r="K705" s="339">
        <v>0.647887323943662</v>
      </c>
      <c r="L705" s="258">
        <v>2194</v>
      </c>
      <c r="M705" s="258">
        <v>2095</v>
      </c>
      <c r="N705" s="338">
        <v>4.7</v>
      </c>
      <c r="O705" s="339">
        <v>30.901408450704199</v>
      </c>
    </row>
    <row r="706" spans="1:15" s="187" customFormat="1" ht="14.45" customHeight="1" x14ac:dyDescent="0.2">
      <c r="A706" s="539"/>
      <c r="B706" s="337" t="s">
        <v>5477</v>
      </c>
      <c r="C706" s="258">
        <v>21</v>
      </c>
      <c r="D706" s="258">
        <v>24</v>
      </c>
      <c r="E706" s="338">
        <v>114.28571428571399</v>
      </c>
      <c r="F706" s="338">
        <v>109.52380952381</v>
      </c>
      <c r="G706" s="338">
        <v>4.3</v>
      </c>
      <c r="H706" s="258">
        <v>20</v>
      </c>
      <c r="I706" s="258">
        <v>22</v>
      </c>
      <c r="J706" s="338">
        <v>-9.1</v>
      </c>
      <c r="K706" s="339">
        <v>0.83333333333333304</v>
      </c>
      <c r="L706" s="258">
        <v>454</v>
      </c>
      <c r="M706" s="258">
        <v>346</v>
      </c>
      <c r="N706" s="338">
        <v>31.2</v>
      </c>
      <c r="O706" s="339">
        <v>18.9166666666667</v>
      </c>
    </row>
    <row r="707" spans="1:15" s="187" customFormat="1" ht="14.45" customHeight="1" x14ac:dyDescent="0.2">
      <c r="A707" s="539"/>
      <c r="B707" s="337" t="s">
        <v>2243</v>
      </c>
      <c r="C707" s="258">
        <v>24</v>
      </c>
      <c r="D707" s="258">
        <v>25</v>
      </c>
      <c r="E707" s="338">
        <v>104.166666666667</v>
      </c>
      <c r="F707" s="338">
        <v>104.166666666667</v>
      </c>
      <c r="G707" s="338">
        <v>0</v>
      </c>
      <c r="H707" s="258">
        <v>9</v>
      </c>
      <c r="I707" s="258">
        <v>25</v>
      </c>
      <c r="J707" s="338">
        <v>-64</v>
      </c>
      <c r="K707" s="339">
        <v>0.36</v>
      </c>
      <c r="L707" s="258">
        <v>674</v>
      </c>
      <c r="M707" s="258">
        <v>612</v>
      </c>
      <c r="N707" s="338">
        <v>10.1</v>
      </c>
      <c r="O707" s="339">
        <v>26.96</v>
      </c>
    </row>
    <row r="708" spans="1:15" s="187" customFormat="1" ht="14.45" customHeight="1" x14ac:dyDescent="0.2">
      <c r="A708" s="539"/>
      <c r="B708" s="337" t="s">
        <v>7993</v>
      </c>
      <c r="C708" s="258">
        <v>12</v>
      </c>
      <c r="D708" s="258">
        <v>12</v>
      </c>
      <c r="E708" s="338">
        <v>100</v>
      </c>
      <c r="F708" s="338">
        <v>91.6666666666667</v>
      </c>
      <c r="G708" s="338">
        <v>9.1</v>
      </c>
      <c r="H708" s="258">
        <v>20</v>
      </c>
      <c r="I708" s="258">
        <v>10</v>
      </c>
      <c r="J708" s="338">
        <v>100</v>
      </c>
      <c r="K708" s="339">
        <v>1.6666666666666701</v>
      </c>
      <c r="L708" s="258">
        <v>441</v>
      </c>
      <c r="M708" s="258">
        <v>360</v>
      </c>
      <c r="N708" s="338">
        <v>22.5</v>
      </c>
      <c r="O708" s="339">
        <v>36.75</v>
      </c>
    </row>
    <row r="709" spans="1:15" s="187" customFormat="1" ht="14.45" customHeight="1" x14ac:dyDescent="0.2">
      <c r="A709" s="539"/>
      <c r="B709" s="337" t="s">
        <v>1207</v>
      </c>
      <c r="C709" s="258">
        <v>54</v>
      </c>
      <c r="D709" s="258">
        <v>53</v>
      </c>
      <c r="E709" s="338">
        <v>98.148148148148195</v>
      </c>
      <c r="F709" s="338">
        <v>96.296296296296305</v>
      </c>
      <c r="G709" s="338">
        <v>1.9</v>
      </c>
      <c r="H709" s="258">
        <v>160</v>
      </c>
      <c r="I709" s="258">
        <v>146</v>
      </c>
      <c r="J709" s="338">
        <v>9.6</v>
      </c>
      <c r="K709" s="339">
        <v>3.0188679245282999</v>
      </c>
      <c r="L709" s="258">
        <v>2203</v>
      </c>
      <c r="M709" s="258">
        <v>1731</v>
      </c>
      <c r="N709" s="338">
        <v>27.3</v>
      </c>
      <c r="O709" s="339">
        <v>41.5660377358491</v>
      </c>
    </row>
    <row r="710" spans="1:15" s="187" customFormat="1" ht="14.45" customHeight="1" x14ac:dyDescent="0.2">
      <c r="A710" s="539"/>
      <c r="B710" s="337" t="s">
        <v>15465</v>
      </c>
      <c r="C710" s="258">
        <v>16</v>
      </c>
      <c r="D710" s="258">
        <v>18</v>
      </c>
      <c r="E710" s="338">
        <v>112.5</v>
      </c>
      <c r="F710" s="338">
        <v>112.5</v>
      </c>
      <c r="G710" s="338">
        <v>0</v>
      </c>
      <c r="H710" s="258">
        <v>25</v>
      </c>
      <c r="I710" s="258">
        <v>36</v>
      </c>
      <c r="J710" s="338">
        <v>-30.6</v>
      </c>
      <c r="K710" s="339">
        <v>1.3888888888888899</v>
      </c>
      <c r="L710" s="258">
        <v>739</v>
      </c>
      <c r="M710" s="258">
        <v>667</v>
      </c>
      <c r="N710" s="338">
        <v>10.8</v>
      </c>
      <c r="O710" s="339">
        <v>41.0555555555556</v>
      </c>
    </row>
    <row r="711" spans="1:15" s="187" customFormat="1" ht="14.45" customHeight="1" x14ac:dyDescent="0.2">
      <c r="A711" s="539"/>
      <c r="B711" s="337" t="s">
        <v>6959</v>
      </c>
      <c r="C711" s="258">
        <v>24</v>
      </c>
      <c r="D711" s="258">
        <v>19</v>
      </c>
      <c r="E711" s="338">
        <v>79.1666666666667</v>
      </c>
      <c r="F711" s="338">
        <v>79.1666666666667</v>
      </c>
      <c r="G711" s="338">
        <v>0</v>
      </c>
      <c r="H711" s="258">
        <v>57</v>
      </c>
      <c r="I711" s="258">
        <v>49</v>
      </c>
      <c r="J711" s="338">
        <v>16.3</v>
      </c>
      <c r="K711" s="339">
        <v>3</v>
      </c>
      <c r="L711" s="258">
        <v>524</v>
      </c>
      <c r="M711" s="258">
        <v>410</v>
      </c>
      <c r="N711" s="338">
        <v>27.8</v>
      </c>
      <c r="O711" s="339">
        <v>27.578947368421101</v>
      </c>
    </row>
    <row r="712" spans="1:15" s="187" customFormat="1" ht="14.45" customHeight="1" x14ac:dyDescent="0.2">
      <c r="A712" s="539" t="s">
        <v>258</v>
      </c>
      <c r="B712" s="337" t="s">
        <v>2132</v>
      </c>
      <c r="C712" s="258">
        <v>62</v>
      </c>
      <c r="D712" s="258">
        <v>58</v>
      </c>
      <c r="E712" s="338">
        <v>93.548387096774206</v>
      </c>
      <c r="F712" s="338">
        <v>90.322580645161295</v>
      </c>
      <c r="G712" s="338">
        <v>3.6</v>
      </c>
      <c r="H712" s="258">
        <v>77</v>
      </c>
      <c r="I712" s="258">
        <v>49</v>
      </c>
      <c r="J712" s="338">
        <v>57.1</v>
      </c>
      <c r="K712" s="339">
        <v>1.32758620689655</v>
      </c>
      <c r="L712" s="258">
        <v>1472</v>
      </c>
      <c r="M712" s="258">
        <v>1279</v>
      </c>
      <c r="N712" s="338">
        <v>15.1</v>
      </c>
      <c r="O712" s="339">
        <v>25.379310344827601</v>
      </c>
    </row>
    <row r="713" spans="1:15" s="187" customFormat="1" ht="14.45" customHeight="1" x14ac:dyDescent="0.2">
      <c r="A713" s="539"/>
      <c r="B713" s="337" t="s">
        <v>7994</v>
      </c>
      <c r="C713" s="258">
        <v>127</v>
      </c>
      <c r="D713" s="258">
        <v>112</v>
      </c>
      <c r="E713" s="338">
        <v>88.188976377952798</v>
      </c>
      <c r="F713" s="338">
        <v>89.763779527559095</v>
      </c>
      <c r="G713" s="338">
        <v>-1.8</v>
      </c>
      <c r="H713" s="258">
        <v>385</v>
      </c>
      <c r="I713" s="258">
        <v>433</v>
      </c>
      <c r="J713" s="338">
        <v>-11.1</v>
      </c>
      <c r="K713" s="339">
        <v>3.4375</v>
      </c>
      <c r="L713" s="258">
        <v>4063</v>
      </c>
      <c r="M713" s="258">
        <v>3813</v>
      </c>
      <c r="N713" s="338">
        <v>6.6</v>
      </c>
      <c r="O713" s="339">
        <v>36.276785714285701</v>
      </c>
    </row>
    <row r="714" spans="1:15" s="187" customFormat="1" ht="14.45" customHeight="1" x14ac:dyDescent="0.2">
      <c r="A714" s="539"/>
      <c r="B714" s="337" t="s">
        <v>2140</v>
      </c>
      <c r="C714" s="258">
        <v>184</v>
      </c>
      <c r="D714" s="258">
        <v>176</v>
      </c>
      <c r="E714" s="338">
        <v>95.652173913043498</v>
      </c>
      <c r="F714" s="338">
        <v>94.565217391304401</v>
      </c>
      <c r="G714" s="338">
        <v>1.1000000000000001</v>
      </c>
      <c r="H714" s="258">
        <v>621</v>
      </c>
      <c r="I714" s="258">
        <v>555</v>
      </c>
      <c r="J714" s="338">
        <v>11.9</v>
      </c>
      <c r="K714" s="339">
        <v>3.5284090909090899</v>
      </c>
      <c r="L714" s="258">
        <v>9662</v>
      </c>
      <c r="M714" s="258">
        <v>9044</v>
      </c>
      <c r="N714" s="338">
        <v>6.8</v>
      </c>
      <c r="O714" s="339">
        <v>54.897727272727302</v>
      </c>
    </row>
    <row r="715" spans="1:15" s="187" customFormat="1" ht="14.45" customHeight="1" x14ac:dyDescent="0.2">
      <c r="A715" s="539"/>
      <c r="B715" s="337" t="s">
        <v>2465</v>
      </c>
      <c r="C715" s="258">
        <v>103</v>
      </c>
      <c r="D715" s="258">
        <v>104</v>
      </c>
      <c r="E715" s="338">
        <v>100.97087378640801</v>
      </c>
      <c r="F715" s="338">
        <v>100</v>
      </c>
      <c r="G715" s="338">
        <v>1</v>
      </c>
      <c r="H715" s="258">
        <v>728</v>
      </c>
      <c r="I715" s="258">
        <v>685</v>
      </c>
      <c r="J715" s="338">
        <v>6.3</v>
      </c>
      <c r="K715" s="339">
        <v>7</v>
      </c>
      <c r="L715" s="258">
        <v>5700</v>
      </c>
      <c r="M715" s="258">
        <v>4519</v>
      </c>
      <c r="N715" s="338">
        <v>26.1</v>
      </c>
      <c r="O715" s="339">
        <v>54.807692307692299</v>
      </c>
    </row>
    <row r="716" spans="1:15" s="187" customFormat="1" ht="14.45" customHeight="1" x14ac:dyDescent="0.2">
      <c r="A716" s="539" t="s">
        <v>372</v>
      </c>
      <c r="B716" s="337" t="s">
        <v>2062</v>
      </c>
      <c r="C716" s="258">
        <v>18</v>
      </c>
      <c r="D716" s="258">
        <v>14</v>
      </c>
      <c r="E716" s="338">
        <v>77.7777777777778</v>
      </c>
      <c r="F716" s="338">
        <v>77.7777777777778</v>
      </c>
      <c r="G716" s="338">
        <v>0</v>
      </c>
      <c r="H716" s="258">
        <v>14</v>
      </c>
      <c r="I716" s="258">
        <v>21</v>
      </c>
      <c r="J716" s="338">
        <v>-33.299999999999997</v>
      </c>
      <c r="K716" s="339">
        <v>1</v>
      </c>
      <c r="L716" s="258">
        <v>916</v>
      </c>
      <c r="M716" s="258">
        <v>953</v>
      </c>
      <c r="N716" s="338">
        <v>-3.9</v>
      </c>
      <c r="O716" s="339">
        <v>65.428571428571402</v>
      </c>
    </row>
    <row r="717" spans="1:15" s="187" customFormat="1" ht="14.45" customHeight="1" x14ac:dyDescent="0.2">
      <c r="A717" s="539"/>
      <c r="B717" s="337" t="s">
        <v>2325</v>
      </c>
      <c r="C717" s="258">
        <v>32</v>
      </c>
      <c r="D717" s="258">
        <v>27</v>
      </c>
      <c r="E717" s="338">
        <v>84.375</v>
      </c>
      <c r="F717" s="338">
        <v>84.375</v>
      </c>
      <c r="G717" s="338">
        <v>0</v>
      </c>
      <c r="H717" s="258">
        <v>12</v>
      </c>
      <c r="I717" s="258">
        <v>12</v>
      </c>
      <c r="J717" s="338">
        <v>0</v>
      </c>
      <c r="K717" s="339">
        <v>0.44444444444444398</v>
      </c>
      <c r="L717" s="258">
        <v>1155</v>
      </c>
      <c r="M717" s="258">
        <v>975</v>
      </c>
      <c r="N717" s="338">
        <v>18.5</v>
      </c>
      <c r="O717" s="339">
        <v>42.7777777777778</v>
      </c>
    </row>
    <row r="718" spans="1:15" s="187" customFormat="1" ht="14.45" customHeight="1" x14ac:dyDescent="0.2">
      <c r="A718" s="539"/>
      <c r="B718" s="337" t="s">
        <v>3408</v>
      </c>
      <c r="C718" s="258">
        <v>18</v>
      </c>
      <c r="D718" s="258">
        <v>19</v>
      </c>
      <c r="E718" s="338">
        <v>105.555555555556</v>
      </c>
      <c r="F718" s="338">
        <v>100</v>
      </c>
      <c r="G718" s="338">
        <v>5.6</v>
      </c>
      <c r="H718" s="258">
        <v>64</v>
      </c>
      <c r="I718" s="258">
        <v>84</v>
      </c>
      <c r="J718" s="338">
        <v>-23.8</v>
      </c>
      <c r="K718" s="339">
        <v>3.3684210526315801</v>
      </c>
      <c r="L718" s="258">
        <v>1235</v>
      </c>
      <c r="M718" s="258">
        <v>1280</v>
      </c>
      <c r="N718" s="338">
        <v>-3.5</v>
      </c>
      <c r="O718" s="339">
        <v>65</v>
      </c>
    </row>
    <row r="719" spans="1:15" s="187" customFormat="1" ht="14.45" customHeight="1" x14ac:dyDescent="0.2">
      <c r="A719" s="539"/>
      <c r="B719" s="337" t="s">
        <v>3413</v>
      </c>
      <c r="C719" s="258">
        <v>97</v>
      </c>
      <c r="D719" s="258">
        <v>93</v>
      </c>
      <c r="E719" s="338">
        <v>95.876288659793801</v>
      </c>
      <c r="F719" s="338">
        <v>95.876288659793801</v>
      </c>
      <c r="G719" s="338">
        <v>0</v>
      </c>
      <c r="H719" s="258">
        <v>349</v>
      </c>
      <c r="I719" s="258">
        <v>331</v>
      </c>
      <c r="J719" s="338">
        <v>5.4</v>
      </c>
      <c r="K719" s="339">
        <v>3.7526881720430101</v>
      </c>
      <c r="L719" s="258">
        <v>5000</v>
      </c>
      <c r="M719" s="258">
        <v>4653</v>
      </c>
      <c r="N719" s="338">
        <v>7.5</v>
      </c>
      <c r="O719" s="339">
        <v>53.763440860215098</v>
      </c>
    </row>
    <row r="720" spans="1:15" s="187" customFormat="1" ht="14.45" customHeight="1" x14ac:dyDescent="0.2">
      <c r="A720" s="539"/>
      <c r="B720" s="337" t="s">
        <v>2367</v>
      </c>
      <c r="C720" s="258">
        <v>67</v>
      </c>
      <c r="D720" s="258">
        <v>56</v>
      </c>
      <c r="E720" s="338">
        <v>83.582089552238799</v>
      </c>
      <c r="F720" s="338">
        <v>80.597014925373102</v>
      </c>
      <c r="G720" s="338">
        <v>3.7</v>
      </c>
      <c r="H720" s="258">
        <v>126</v>
      </c>
      <c r="I720" s="258">
        <v>137</v>
      </c>
      <c r="J720" s="338">
        <v>-8</v>
      </c>
      <c r="K720" s="339">
        <v>2.25</v>
      </c>
      <c r="L720" s="258">
        <v>2626</v>
      </c>
      <c r="M720" s="258">
        <v>2284</v>
      </c>
      <c r="N720" s="338">
        <v>15</v>
      </c>
      <c r="O720" s="339">
        <v>46.892857142857103</v>
      </c>
    </row>
    <row r="721" spans="1:15" s="187" customFormat="1" ht="14.45" customHeight="1" x14ac:dyDescent="0.2">
      <c r="A721" s="539"/>
      <c r="B721" s="337" t="s">
        <v>2365</v>
      </c>
      <c r="C721" s="258">
        <v>35</v>
      </c>
      <c r="D721" s="258">
        <v>31</v>
      </c>
      <c r="E721" s="338">
        <v>88.571428571428598</v>
      </c>
      <c r="F721" s="338">
        <v>88.571428571428598</v>
      </c>
      <c r="G721" s="338">
        <v>0</v>
      </c>
      <c r="H721" s="258">
        <v>10</v>
      </c>
      <c r="I721" s="258">
        <v>20</v>
      </c>
      <c r="J721" s="338">
        <v>-50</v>
      </c>
      <c r="K721" s="339">
        <v>0.32258064516128998</v>
      </c>
      <c r="L721" s="258">
        <v>888</v>
      </c>
      <c r="M721" s="258">
        <v>852</v>
      </c>
      <c r="N721" s="338">
        <v>4.2</v>
      </c>
      <c r="O721" s="339">
        <v>28.645161290322601</v>
      </c>
    </row>
    <row r="722" spans="1:15" s="187" customFormat="1" ht="14.45" customHeight="1" x14ac:dyDescent="0.2">
      <c r="A722" s="539" t="s">
        <v>263</v>
      </c>
      <c r="B722" s="337" t="s">
        <v>15466</v>
      </c>
      <c r="C722" s="258">
        <v>18</v>
      </c>
      <c r="D722" s="258">
        <v>15</v>
      </c>
      <c r="E722" s="338">
        <v>83.3333333333333</v>
      </c>
      <c r="F722" s="338">
        <v>83.3333333333333</v>
      </c>
      <c r="G722" s="338">
        <v>0</v>
      </c>
      <c r="H722" s="258">
        <v>0</v>
      </c>
      <c r="I722" s="258">
        <v>0</v>
      </c>
      <c r="J722" s="338">
        <v>0</v>
      </c>
      <c r="K722" s="339">
        <v>0</v>
      </c>
      <c r="L722" s="258">
        <v>103</v>
      </c>
      <c r="M722" s="258">
        <v>91</v>
      </c>
      <c r="N722" s="338">
        <v>13.2</v>
      </c>
      <c r="O722" s="339">
        <v>6.8666666666666698</v>
      </c>
    </row>
    <row r="723" spans="1:15" s="187" customFormat="1" ht="14.45" customHeight="1" x14ac:dyDescent="0.2">
      <c r="A723" s="539"/>
      <c r="B723" s="337" t="s">
        <v>2479</v>
      </c>
      <c r="C723" s="258">
        <v>21</v>
      </c>
      <c r="D723" s="258">
        <v>17</v>
      </c>
      <c r="E723" s="338">
        <v>80.952380952381006</v>
      </c>
      <c r="F723" s="338">
        <v>80.952380952381006</v>
      </c>
      <c r="G723" s="338">
        <v>0</v>
      </c>
      <c r="H723" s="258">
        <v>2</v>
      </c>
      <c r="I723" s="258">
        <v>0</v>
      </c>
      <c r="J723" s="338">
        <v>0</v>
      </c>
      <c r="K723" s="339">
        <v>0.11764705882352899</v>
      </c>
      <c r="L723" s="258">
        <v>927</v>
      </c>
      <c r="M723" s="258">
        <v>711</v>
      </c>
      <c r="N723" s="338">
        <v>30.4</v>
      </c>
      <c r="O723" s="339">
        <v>54.529411764705898</v>
      </c>
    </row>
    <row r="724" spans="1:15" s="187" customFormat="1" ht="14.45" customHeight="1" x14ac:dyDescent="0.2">
      <c r="A724" s="539" t="s">
        <v>371</v>
      </c>
      <c r="B724" s="337" t="s">
        <v>1391</v>
      </c>
      <c r="C724" s="258">
        <v>27</v>
      </c>
      <c r="D724" s="258">
        <v>27</v>
      </c>
      <c r="E724" s="338">
        <v>100</v>
      </c>
      <c r="F724" s="338">
        <v>100</v>
      </c>
      <c r="G724" s="338">
        <v>0</v>
      </c>
      <c r="H724" s="258">
        <v>4</v>
      </c>
      <c r="I724" s="258">
        <v>1</v>
      </c>
      <c r="J724" s="338">
        <v>300</v>
      </c>
      <c r="K724" s="339">
        <v>0.148148148148148</v>
      </c>
      <c r="L724" s="258">
        <v>1149</v>
      </c>
      <c r="M724" s="258">
        <v>1056</v>
      </c>
      <c r="N724" s="338">
        <v>8.8000000000000007</v>
      </c>
      <c r="O724" s="339">
        <v>42.5555555555556</v>
      </c>
    </row>
    <row r="725" spans="1:15" s="187" customFormat="1" ht="14.45" customHeight="1" x14ac:dyDescent="0.2">
      <c r="A725" s="539"/>
      <c r="B725" s="337" t="s">
        <v>1179</v>
      </c>
      <c r="C725" s="258">
        <v>28</v>
      </c>
      <c r="D725" s="258">
        <v>26</v>
      </c>
      <c r="E725" s="338">
        <v>92.857142857142904</v>
      </c>
      <c r="F725" s="338">
        <v>92.857142857142904</v>
      </c>
      <c r="G725" s="338">
        <v>0</v>
      </c>
      <c r="H725" s="258">
        <v>8</v>
      </c>
      <c r="I725" s="258">
        <v>5</v>
      </c>
      <c r="J725" s="338">
        <v>60</v>
      </c>
      <c r="K725" s="339">
        <v>0.30769230769230799</v>
      </c>
      <c r="L725" s="258">
        <v>1053</v>
      </c>
      <c r="M725" s="258">
        <v>836</v>
      </c>
      <c r="N725" s="338">
        <v>26</v>
      </c>
      <c r="O725" s="339">
        <v>40.5</v>
      </c>
    </row>
    <row r="726" spans="1:15" s="187" customFormat="1" ht="14.45" customHeight="1" x14ac:dyDescent="0.2">
      <c r="A726" s="539"/>
      <c r="B726" s="337" t="s">
        <v>4225</v>
      </c>
      <c r="C726" s="258">
        <v>161</v>
      </c>
      <c r="D726" s="258">
        <v>150</v>
      </c>
      <c r="E726" s="338">
        <v>93.167701863353997</v>
      </c>
      <c r="F726" s="338">
        <v>93.167701863353997</v>
      </c>
      <c r="G726" s="338">
        <v>0</v>
      </c>
      <c r="H726" s="258">
        <v>493</v>
      </c>
      <c r="I726" s="258">
        <v>385</v>
      </c>
      <c r="J726" s="338">
        <v>28.1</v>
      </c>
      <c r="K726" s="339">
        <v>3.2866666666666702</v>
      </c>
      <c r="L726" s="258">
        <v>4987</v>
      </c>
      <c r="M726" s="258">
        <v>4270</v>
      </c>
      <c r="N726" s="338">
        <v>16.8</v>
      </c>
      <c r="O726" s="339">
        <v>33.246666666666698</v>
      </c>
    </row>
    <row r="727" spans="1:15" s="187" customFormat="1" ht="14.45" customHeight="1" x14ac:dyDescent="0.2">
      <c r="A727" s="539"/>
      <c r="B727" s="337" t="s">
        <v>2102</v>
      </c>
      <c r="C727" s="258">
        <v>17</v>
      </c>
      <c r="D727" s="258">
        <v>14</v>
      </c>
      <c r="E727" s="338">
        <v>82.352941176470594</v>
      </c>
      <c r="F727" s="338">
        <v>82.352941176470594</v>
      </c>
      <c r="G727" s="338">
        <v>0</v>
      </c>
      <c r="H727" s="258">
        <v>1</v>
      </c>
      <c r="I727" s="258">
        <v>5</v>
      </c>
      <c r="J727" s="338">
        <v>-80</v>
      </c>
      <c r="K727" s="339">
        <v>7.1428571428571397E-2</v>
      </c>
      <c r="L727" s="258">
        <v>381</v>
      </c>
      <c r="M727" s="258">
        <v>369</v>
      </c>
      <c r="N727" s="338">
        <v>3.3</v>
      </c>
      <c r="O727" s="339">
        <v>27.214285714285701</v>
      </c>
    </row>
    <row r="728" spans="1:15" s="187" customFormat="1" ht="14.45" customHeight="1" x14ac:dyDescent="0.2">
      <c r="A728" s="539"/>
      <c r="B728" s="337" t="s">
        <v>5110</v>
      </c>
      <c r="C728" s="258">
        <v>90</v>
      </c>
      <c r="D728" s="258">
        <v>81</v>
      </c>
      <c r="E728" s="338">
        <v>90</v>
      </c>
      <c r="F728" s="338">
        <v>90</v>
      </c>
      <c r="G728" s="338">
        <v>0</v>
      </c>
      <c r="H728" s="258">
        <v>40</v>
      </c>
      <c r="I728" s="258">
        <v>29</v>
      </c>
      <c r="J728" s="338">
        <v>37.9</v>
      </c>
      <c r="K728" s="339">
        <v>0.49382716049382702</v>
      </c>
      <c r="L728" s="258">
        <v>1986</v>
      </c>
      <c r="M728" s="258">
        <v>1732</v>
      </c>
      <c r="N728" s="338">
        <v>14.7</v>
      </c>
      <c r="O728" s="339">
        <v>24.518518518518501</v>
      </c>
    </row>
    <row r="729" spans="1:15" s="187" customFormat="1" ht="14.45" customHeight="1" x14ac:dyDescent="0.2">
      <c r="A729" s="539"/>
      <c r="B729" s="337" t="s">
        <v>1166</v>
      </c>
      <c r="C729" s="258">
        <v>70</v>
      </c>
      <c r="D729" s="258">
        <v>67</v>
      </c>
      <c r="E729" s="338">
        <v>95.714285714285694</v>
      </c>
      <c r="F729" s="338">
        <v>95.714285714285694</v>
      </c>
      <c r="G729" s="338">
        <v>0</v>
      </c>
      <c r="H729" s="258">
        <v>3</v>
      </c>
      <c r="I729" s="258">
        <v>6</v>
      </c>
      <c r="J729" s="338">
        <v>-50</v>
      </c>
      <c r="K729" s="339">
        <v>4.47761194029851E-2</v>
      </c>
      <c r="L729" s="258">
        <v>884</v>
      </c>
      <c r="M729" s="258">
        <v>685</v>
      </c>
      <c r="N729" s="338">
        <v>29.1</v>
      </c>
      <c r="O729" s="339">
        <v>13.194029850746301</v>
      </c>
    </row>
    <row r="730" spans="1:15" s="187" customFormat="1" ht="14.45" customHeight="1" x14ac:dyDescent="0.2">
      <c r="A730" s="539"/>
      <c r="B730" s="337" t="s">
        <v>4053</v>
      </c>
      <c r="C730" s="258">
        <v>104</v>
      </c>
      <c r="D730" s="258">
        <v>96</v>
      </c>
      <c r="E730" s="338">
        <v>92.307692307692307</v>
      </c>
      <c r="F730" s="338">
        <v>90.384615384615401</v>
      </c>
      <c r="G730" s="338">
        <v>2.1</v>
      </c>
      <c r="H730" s="258">
        <v>8</v>
      </c>
      <c r="I730" s="258">
        <v>3</v>
      </c>
      <c r="J730" s="338">
        <v>166.7</v>
      </c>
      <c r="K730" s="339">
        <v>8.3333333333333301E-2</v>
      </c>
      <c r="L730" s="258">
        <v>3365</v>
      </c>
      <c r="M730" s="258">
        <v>2928</v>
      </c>
      <c r="N730" s="338">
        <v>14.9</v>
      </c>
      <c r="O730" s="339">
        <v>35.0520833333333</v>
      </c>
    </row>
    <row r="731" spans="1:15" s="187" customFormat="1" ht="14.45" customHeight="1" x14ac:dyDescent="0.2">
      <c r="A731" s="539"/>
      <c r="B731" s="337" t="s">
        <v>4080</v>
      </c>
      <c r="C731" s="258">
        <v>16</v>
      </c>
      <c r="D731" s="258">
        <v>13</v>
      </c>
      <c r="E731" s="338">
        <v>81.25</v>
      </c>
      <c r="F731" s="338">
        <v>81.25</v>
      </c>
      <c r="G731" s="338">
        <v>0</v>
      </c>
      <c r="H731" s="258">
        <v>0</v>
      </c>
      <c r="I731" s="258">
        <v>0</v>
      </c>
      <c r="J731" s="338">
        <v>0</v>
      </c>
      <c r="K731" s="339">
        <v>0</v>
      </c>
      <c r="L731" s="258">
        <v>107</v>
      </c>
      <c r="M731" s="258">
        <v>118</v>
      </c>
      <c r="N731" s="338">
        <v>-9.3000000000000007</v>
      </c>
      <c r="O731" s="339">
        <v>8.2307692307692299</v>
      </c>
    </row>
    <row r="732" spans="1:15" s="187" customFormat="1" ht="14.45" customHeight="1" x14ac:dyDescent="0.2">
      <c r="A732" s="539"/>
      <c r="B732" s="337" t="s">
        <v>4084</v>
      </c>
      <c r="C732" s="258">
        <v>138</v>
      </c>
      <c r="D732" s="258">
        <v>105</v>
      </c>
      <c r="E732" s="338">
        <v>76.086956521739097</v>
      </c>
      <c r="F732" s="338">
        <v>75.362318840579704</v>
      </c>
      <c r="G732" s="338">
        <v>1</v>
      </c>
      <c r="H732" s="258">
        <v>11</v>
      </c>
      <c r="I732" s="258">
        <v>10</v>
      </c>
      <c r="J732" s="338">
        <v>10</v>
      </c>
      <c r="K732" s="339">
        <v>0.104761904761905</v>
      </c>
      <c r="L732" s="258">
        <v>3549</v>
      </c>
      <c r="M732" s="258">
        <v>3244</v>
      </c>
      <c r="N732" s="338">
        <v>9.4</v>
      </c>
      <c r="O732" s="339">
        <v>33.799999999999997</v>
      </c>
    </row>
    <row r="733" spans="1:15" s="187" customFormat="1" ht="14.45" customHeight="1" x14ac:dyDescent="0.2">
      <c r="A733" s="539"/>
      <c r="B733" s="337" t="s">
        <v>4228</v>
      </c>
      <c r="C733" s="258">
        <v>39</v>
      </c>
      <c r="D733" s="258">
        <v>39</v>
      </c>
      <c r="E733" s="338">
        <v>100</v>
      </c>
      <c r="F733" s="338">
        <v>100</v>
      </c>
      <c r="G733" s="338">
        <v>0</v>
      </c>
      <c r="H733" s="258">
        <v>105</v>
      </c>
      <c r="I733" s="258">
        <v>87</v>
      </c>
      <c r="J733" s="338">
        <v>20.7</v>
      </c>
      <c r="K733" s="339">
        <v>2.6923076923076898</v>
      </c>
      <c r="L733" s="258">
        <v>1100</v>
      </c>
      <c r="M733" s="258">
        <v>972</v>
      </c>
      <c r="N733" s="338">
        <v>13.2</v>
      </c>
      <c r="O733" s="339">
        <v>28.205128205128201</v>
      </c>
    </row>
    <row r="734" spans="1:15" s="187" customFormat="1" ht="14.45" customHeight="1" x14ac:dyDescent="0.2">
      <c r="A734" s="347" t="s">
        <v>262</v>
      </c>
      <c r="B734" s="337" t="s">
        <v>262</v>
      </c>
      <c r="C734" s="258">
        <v>80</v>
      </c>
      <c r="D734" s="258">
        <v>53</v>
      </c>
      <c r="E734" s="338">
        <v>66.25</v>
      </c>
      <c r="F734" s="338">
        <v>66.25</v>
      </c>
      <c r="G734" s="338">
        <v>0</v>
      </c>
      <c r="H734" s="258">
        <v>17</v>
      </c>
      <c r="I734" s="258">
        <v>24</v>
      </c>
      <c r="J734" s="338">
        <v>-29.2</v>
      </c>
      <c r="K734" s="339">
        <v>0.320754716981132</v>
      </c>
      <c r="L734" s="258">
        <v>1379</v>
      </c>
      <c r="M734" s="258">
        <v>1105</v>
      </c>
      <c r="N734" s="338">
        <v>24.8</v>
      </c>
      <c r="O734" s="339">
        <v>26.018867924528301</v>
      </c>
    </row>
    <row r="735" spans="1:15" s="187" customFormat="1" ht="14.45" customHeight="1" x14ac:dyDescent="0.2">
      <c r="A735" s="347" t="s">
        <v>261</v>
      </c>
      <c r="B735" s="337" t="s">
        <v>261</v>
      </c>
      <c r="C735" s="258">
        <v>70</v>
      </c>
      <c r="D735" s="258">
        <v>35</v>
      </c>
      <c r="E735" s="338">
        <v>50</v>
      </c>
      <c r="F735" s="338">
        <v>50</v>
      </c>
      <c r="G735" s="338">
        <v>0</v>
      </c>
      <c r="H735" s="258">
        <v>0</v>
      </c>
      <c r="I735" s="258">
        <v>0</v>
      </c>
      <c r="J735" s="338">
        <v>0</v>
      </c>
      <c r="K735" s="339">
        <v>0</v>
      </c>
      <c r="L735" s="258">
        <v>571</v>
      </c>
      <c r="M735" s="258">
        <v>474</v>
      </c>
      <c r="N735" s="338">
        <v>20.5</v>
      </c>
      <c r="O735" s="339">
        <v>16.314285714285699</v>
      </c>
    </row>
    <row r="736" spans="1:15" s="187" customFormat="1" ht="14.45" customHeight="1" x14ac:dyDescent="0.2">
      <c r="A736" s="539" t="s">
        <v>254</v>
      </c>
      <c r="B736" s="337" t="s">
        <v>1151</v>
      </c>
      <c r="C736" s="258">
        <v>35</v>
      </c>
      <c r="D736" s="258">
        <v>32</v>
      </c>
      <c r="E736" s="338">
        <v>91.428571428571402</v>
      </c>
      <c r="F736" s="338">
        <v>91.428571428571402</v>
      </c>
      <c r="G736" s="338">
        <v>0</v>
      </c>
      <c r="H736" s="258">
        <v>6</v>
      </c>
      <c r="I736" s="258">
        <v>7</v>
      </c>
      <c r="J736" s="338">
        <v>-14.3</v>
      </c>
      <c r="K736" s="339">
        <v>0.1875</v>
      </c>
      <c r="L736" s="258">
        <v>627</v>
      </c>
      <c r="M736" s="258">
        <v>525</v>
      </c>
      <c r="N736" s="338">
        <v>19.399999999999999</v>
      </c>
      <c r="O736" s="339">
        <v>19.59375</v>
      </c>
    </row>
    <row r="737" spans="1:15" s="187" customFormat="1" ht="14.45" customHeight="1" x14ac:dyDescent="0.2">
      <c r="A737" s="539"/>
      <c r="B737" s="337" t="s">
        <v>4349</v>
      </c>
      <c r="C737" s="258">
        <v>319</v>
      </c>
      <c r="D737" s="258">
        <v>295</v>
      </c>
      <c r="E737" s="338">
        <v>92.476489028213194</v>
      </c>
      <c r="F737" s="338">
        <v>92.163009404388703</v>
      </c>
      <c r="G737" s="338">
        <v>0.3</v>
      </c>
      <c r="H737" s="258">
        <v>107</v>
      </c>
      <c r="I737" s="258">
        <v>104</v>
      </c>
      <c r="J737" s="338">
        <v>2.9</v>
      </c>
      <c r="K737" s="339">
        <v>0.36271186440677999</v>
      </c>
      <c r="L737" s="258">
        <v>10101</v>
      </c>
      <c r="M737" s="258">
        <v>9175</v>
      </c>
      <c r="N737" s="338">
        <v>10.1</v>
      </c>
      <c r="O737" s="339">
        <v>34.2406779661017</v>
      </c>
    </row>
    <row r="738" spans="1:15" s="187" customFormat="1" ht="14.45" customHeight="1" x14ac:dyDescent="0.2">
      <c r="A738" s="539"/>
      <c r="B738" s="337" t="s">
        <v>1169</v>
      </c>
      <c r="C738" s="258">
        <v>65</v>
      </c>
      <c r="D738" s="258">
        <v>66</v>
      </c>
      <c r="E738" s="338">
        <v>101.538461538462</v>
      </c>
      <c r="F738" s="338">
        <v>101.538461538462</v>
      </c>
      <c r="G738" s="338">
        <v>0</v>
      </c>
      <c r="H738" s="258">
        <v>55</v>
      </c>
      <c r="I738" s="258">
        <v>49</v>
      </c>
      <c r="J738" s="338">
        <v>12.2</v>
      </c>
      <c r="K738" s="339">
        <v>0.83333333333333304</v>
      </c>
      <c r="L738" s="258">
        <v>2524</v>
      </c>
      <c r="M738" s="258">
        <v>2370</v>
      </c>
      <c r="N738" s="338">
        <v>6.5</v>
      </c>
      <c r="O738" s="339">
        <v>38.2424242424242</v>
      </c>
    </row>
    <row r="739" spans="1:15" s="187" customFormat="1" ht="14.45" customHeight="1" x14ac:dyDescent="0.2">
      <c r="A739" s="539"/>
      <c r="B739" s="337" t="s">
        <v>4363</v>
      </c>
      <c r="C739" s="258">
        <v>128</v>
      </c>
      <c r="D739" s="258">
        <v>123</v>
      </c>
      <c r="E739" s="338">
        <v>96.09375</v>
      </c>
      <c r="F739" s="338">
        <v>95.3125</v>
      </c>
      <c r="G739" s="338">
        <v>0.8</v>
      </c>
      <c r="H739" s="258">
        <v>177</v>
      </c>
      <c r="I739" s="258">
        <v>176</v>
      </c>
      <c r="J739" s="338">
        <v>0.6</v>
      </c>
      <c r="K739" s="339">
        <v>1.4390243902438999</v>
      </c>
      <c r="L739" s="258">
        <v>4984</v>
      </c>
      <c r="M739" s="258">
        <v>4815</v>
      </c>
      <c r="N739" s="338">
        <v>3.5</v>
      </c>
      <c r="O739" s="339">
        <v>40.520325203252</v>
      </c>
    </row>
    <row r="740" spans="1:15" s="187" customFormat="1" ht="14.45" customHeight="1" x14ac:dyDescent="0.2">
      <c r="A740" s="539"/>
      <c r="B740" s="337" t="s">
        <v>199</v>
      </c>
      <c r="C740" s="258">
        <v>65</v>
      </c>
      <c r="D740" s="258">
        <v>58</v>
      </c>
      <c r="E740" s="338">
        <v>89.230769230769198</v>
      </c>
      <c r="F740" s="338">
        <v>87.692307692307693</v>
      </c>
      <c r="G740" s="338">
        <v>1.8</v>
      </c>
      <c r="H740" s="258">
        <v>7</v>
      </c>
      <c r="I740" s="258">
        <v>11</v>
      </c>
      <c r="J740" s="338">
        <v>-36.4</v>
      </c>
      <c r="K740" s="339">
        <v>0.12068965517241401</v>
      </c>
      <c r="L740" s="258">
        <v>1554</v>
      </c>
      <c r="M740" s="258">
        <v>1463</v>
      </c>
      <c r="N740" s="338">
        <v>6.2</v>
      </c>
      <c r="O740" s="339">
        <v>26.7931034482759</v>
      </c>
    </row>
    <row r="741" spans="1:15" s="187" customFormat="1" ht="14.45" customHeight="1" x14ac:dyDescent="0.2">
      <c r="A741" s="539" t="s">
        <v>14925</v>
      </c>
      <c r="B741" s="337" t="s">
        <v>6307</v>
      </c>
      <c r="C741" s="258">
        <v>138</v>
      </c>
      <c r="D741" s="258">
        <v>111</v>
      </c>
      <c r="E741" s="338">
        <v>80.434782608695699</v>
      </c>
      <c r="F741" s="338">
        <v>80.434782608695699</v>
      </c>
      <c r="G741" s="338">
        <v>0</v>
      </c>
      <c r="H741" s="258">
        <v>50</v>
      </c>
      <c r="I741" s="258">
        <v>50</v>
      </c>
      <c r="J741" s="338">
        <v>0</v>
      </c>
      <c r="K741" s="339">
        <v>0.45045045045045101</v>
      </c>
      <c r="L741" s="258">
        <v>2523</v>
      </c>
      <c r="M741" s="258">
        <v>2102</v>
      </c>
      <c r="N741" s="338">
        <v>20</v>
      </c>
      <c r="O741" s="339">
        <v>22.729729729729701</v>
      </c>
    </row>
    <row r="742" spans="1:15" s="187" customFormat="1" ht="14.45" customHeight="1" x14ac:dyDescent="0.2">
      <c r="A742" s="539"/>
      <c r="B742" s="337" t="s">
        <v>15467</v>
      </c>
      <c r="C742" s="258">
        <v>197</v>
      </c>
      <c r="D742" s="258">
        <v>180</v>
      </c>
      <c r="E742" s="338">
        <v>91.370558375634502</v>
      </c>
      <c r="F742" s="338">
        <v>89.340101522842602</v>
      </c>
      <c r="G742" s="338">
        <v>2.2999999999999998</v>
      </c>
      <c r="H742" s="258">
        <v>69</v>
      </c>
      <c r="I742" s="258">
        <v>34</v>
      </c>
      <c r="J742" s="338">
        <v>102.9</v>
      </c>
      <c r="K742" s="339">
        <v>0.38333333333333303</v>
      </c>
      <c r="L742" s="258">
        <v>4417</v>
      </c>
      <c r="M742" s="258">
        <v>3592</v>
      </c>
      <c r="N742" s="338">
        <v>23</v>
      </c>
      <c r="O742" s="339">
        <v>24.538888888888899</v>
      </c>
    </row>
    <row r="743" spans="1:15" s="187" customFormat="1" ht="14.45" customHeight="1" x14ac:dyDescent="0.2">
      <c r="A743" s="539"/>
      <c r="B743" s="337" t="s">
        <v>5282</v>
      </c>
      <c r="C743" s="258">
        <v>316</v>
      </c>
      <c r="D743" s="258">
        <v>235</v>
      </c>
      <c r="E743" s="338">
        <v>74.367088607594894</v>
      </c>
      <c r="F743" s="338">
        <v>75.316455696202496</v>
      </c>
      <c r="G743" s="338">
        <v>-1.3</v>
      </c>
      <c r="H743" s="258">
        <v>59</v>
      </c>
      <c r="I743" s="258">
        <v>51</v>
      </c>
      <c r="J743" s="338">
        <v>15.7</v>
      </c>
      <c r="K743" s="339">
        <v>0.25106382978723402</v>
      </c>
      <c r="L743" s="258">
        <v>6519</v>
      </c>
      <c r="M743" s="258">
        <v>5502</v>
      </c>
      <c r="N743" s="338">
        <v>18.5</v>
      </c>
      <c r="O743" s="339">
        <v>27.740425531914902</v>
      </c>
    </row>
    <row r="744" spans="1:15" s="187" customFormat="1" ht="14.45" customHeight="1" x14ac:dyDescent="0.2">
      <c r="A744" s="539"/>
      <c r="B744" s="337" t="s">
        <v>1410</v>
      </c>
      <c r="C744" s="258">
        <v>135</v>
      </c>
      <c r="D744" s="258">
        <v>129</v>
      </c>
      <c r="E744" s="338">
        <v>95.5555555555556</v>
      </c>
      <c r="F744" s="338">
        <v>94.074074074074105</v>
      </c>
      <c r="G744" s="338">
        <v>1.6</v>
      </c>
      <c r="H744" s="258">
        <v>84</v>
      </c>
      <c r="I744" s="258">
        <v>64</v>
      </c>
      <c r="J744" s="338">
        <v>31.3</v>
      </c>
      <c r="K744" s="339">
        <v>0.65116279069767502</v>
      </c>
      <c r="L744" s="258">
        <v>3882</v>
      </c>
      <c r="M744" s="258">
        <v>3342</v>
      </c>
      <c r="N744" s="338">
        <v>16.2</v>
      </c>
      <c r="O744" s="339">
        <v>30.093023255814</v>
      </c>
    </row>
    <row r="745" spans="1:15" s="187" customFormat="1" ht="14.45" customHeight="1" x14ac:dyDescent="0.2">
      <c r="A745" s="539"/>
      <c r="B745" s="337" t="s">
        <v>5871</v>
      </c>
      <c r="C745" s="258">
        <v>147</v>
      </c>
      <c r="D745" s="258">
        <v>111</v>
      </c>
      <c r="E745" s="338">
        <v>75.510204081632693</v>
      </c>
      <c r="F745" s="338">
        <v>76.190476190476204</v>
      </c>
      <c r="G745" s="338">
        <v>-0.9</v>
      </c>
      <c r="H745" s="258">
        <v>2</v>
      </c>
      <c r="I745" s="258">
        <v>4</v>
      </c>
      <c r="J745" s="338">
        <v>-50</v>
      </c>
      <c r="K745" s="339">
        <v>1.8018018018018001E-2</v>
      </c>
      <c r="L745" s="258">
        <v>2303</v>
      </c>
      <c r="M745" s="258">
        <v>2103</v>
      </c>
      <c r="N745" s="338">
        <v>9.5</v>
      </c>
      <c r="O745" s="339">
        <v>20.747747747747699</v>
      </c>
    </row>
    <row r="746" spans="1:15" s="187" customFormat="1" ht="14.45" customHeight="1" x14ac:dyDescent="0.2">
      <c r="A746" s="539"/>
      <c r="B746" s="337" t="s">
        <v>5285</v>
      </c>
      <c r="C746" s="258">
        <v>127</v>
      </c>
      <c r="D746" s="258">
        <v>113</v>
      </c>
      <c r="E746" s="338">
        <v>88.976377952755897</v>
      </c>
      <c r="F746" s="338">
        <v>90.551181102362193</v>
      </c>
      <c r="G746" s="338">
        <v>-1.7</v>
      </c>
      <c r="H746" s="258">
        <v>9</v>
      </c>
      <c r="I746" s="258">
        <v>3</v>
      </c>
      <c r="J746" s="338">
        <v>200</v>
      </c>
      <c r="K746" s="339">
        <v>7.9646017699115002E-2</v>
      </c>
      <c r="L746" s="258">
        <v>2490</v>
      </c>
      <c r="M746" s="258">
        <v>2005</v>
      </c>
      <c r="N746" s="338">
        <v>24.2</v>
      </c>
      <c r="O746" s="339">
        <v>22.0353982300885</v>
      </c>
    </row>
    <row r="747" spans="1:15" s="187" customFormat="1" ht="14.45" customHeight="1" x14ac:dyDescent="0.2">
      <c r="A747" s="539"/>
      <c r="B747" s="337" t="s">
        <v>2334</v>
      </c>
      <c r="C747" s="258">
        <v>127</v>
      </c>
      <c r="D747" s="258">
        <v>120</v>
      </c>
      <c r="E747" s="338">
        <v>94.488188976377998</v>
      </c>
      <c r="F747" s="338">
        <v>92.125984251968504</v>
      </c>
      <c r="G747" s="338">
        <v>2.6</v>
      </c>
      <c r="H747" s="258">
        <v>11</v>
      </c>
      <c r="I747" s="258">
        <v>29</v>
      </c>
      <c r="J747" s="338">
        <v>-62.1</v>
      </c>
      <c r="K747" s="339">
        <v>9.1666666666666702E-2</v>
      </c>
      <c r="L747" s="258">
        <v>2987</v>
      </c>
      <c r="M747" s="258">
        <v>2636</v>
      </c>
      <c r="N747" s="338">
        <v>13.3</v>
      </c>
      <c r="O747" s="339">
        <v>24.891666666666701</v>
      </c>
    </row>
    <row r="748" spans="1:15" s="187" customFormat="1" ht="14.45" customHeight="1" x14ac:dyDescent="0.2">
      <c r="A748" s="539"/>
      <c r="B748" s="337" t="s">
        <v>5810</v>
      </c>
      <c r="C748" s="258">
        <v>178</v>
      </c>
      <c r="D748" s="258">
        <v>157</v>
      </c>
      <c r="E748" s="338">
        <v>88.202247191011196</v>
      </c>
      <c r="F748" s="338">
        <v>87.640449438202296</v>
      </c>
      <c r="G748" s="338">
        <v>0.6</v>
      </c>
      <c r="H748" s="258">
        <v>56</v>
      </c>
      <c r="I748" s="258">
        <v>40</v>
      </c>
      <c r="J748" s="338">
        <v>40</v>
      </c>
      <c r="K748" s="339">
        <v>0.35668789808917201</v>
      </c>
      <c r="L748" s="258">
        <v>3783</v>
      </c>
      <c r="M748" s="258">
        <v>3138</v>
      </c>
      <c r="N748" s="338">
        <v>20.6</v>
      </c>
      <c r="O748" s="339">
        <v>24.095541401273898</v>
      </c>
    </row>
    <row r="749" spans="1:15" s="187" customFormat="1" ht="14.45" customHeight="1" x14ac:dyDescent="0.2">
      <c r="A749" s="347" t="s">
        <v>487</v>
      </c>
      <c r="B749" s="337" t="s">
        <v>487</v>
      </c>
      <c r="C749" s="258">
        <v>237</v>
      </c>
      <c r="D749" s="258">
        <v>141</v>
      </c>
      <c r="E749" s="338">
        <v>59.493670886075897</v>
      </c>
      <c r="F749" s="338">
        <v>59.915611814346001</v>
      </c>
      <c r="G749" s="338">
        <v>-0.7</v>
      </c>
      <c r="H749" s="258">
        <v>12</v>
      </c>
      <c r="I749" s="258">
        <v>15</v>
      </c>
      <c r="J749" s="338">
        <v>-20</v>
      </c>
      <c r="K749" s="339">
        <v>8.5106382978723402E-2</v>
      </c>
      <c r="L749" s="258">
        <v>1881</v>
      </c>
      <c r="M749" s="258">
        <v>1962</v>
      </c>
      <c r="N749" s="338">
        <v>-4.0999999999999996</v>
      </c>
      <c r="O749" s="339">
        <v>13.340425531914899</v>
      </c>
    </row>
    <row r="750" spans="1:15" s="187" customFormat="1" ht="14.45" customHeight="1" x14ac:dyDescent="0.2">
      <c r="A750" s="347" t="s">
        <v>259</v>
      </c>
      <c r="B750" s="337" t="s">
        <v>259</v>
      </c>
      <c r="C750" s="258">
        <v>69</v>
      </c>
      <c r="D750" s="258">
        <v>54</v>
      </c>
      <c r="E750" s="338">
        <v>78.260869565217405</v>
      </c>
      <c r="F750" s="338">
        <v>78.260869565217405</v>
      </c>
      <c r="G750" s="338">
        <v>0</v>
      </c>
      <c r="H750" s="258">
        <v>1</v>
      </c>
      <c r="I750" s="258">
        <v>0</v>
      </c>
      <c r="J750" s="338">
        <v>0</v>
      </c>
      <c r="K750" s="339">
        <v>1.85185185185185E-2</v>
      </c>
      <c r="L750" s="258">
        <v>1008</v>
      </c>
      <c r="M750" s="258">
        <v>841</v>
      </c>
      <c r="N750" s="338">
        <v>19.899999999999999</v>
      </c>
      <c r="O750" s="339">
        <v>18.6666666666667</v>
      </c>
    </row>
    <row r="751" spans="1:15" s="187" customFormat="1" ht="14.45" customHeight="1" x14ac:dyDescent="0.2">
      <c r="A751" s="347" t="s">
        <v>260</v>
      </c>
      <c r="B751" s="337" t="s">
        <v>260</v>
      </c>
      <c r="C751" s="258">
        <v>52</v>
      </c>
      <c r="D751" s="258">
        <v>38</v>
      </c>
      <c r="E751" s="338">
        <v>73.076923076923094</v>
      </c>
      <c r="F751" s="338">
        <v>76.923076923076906</v>
      </c>
      <c r="G751" s="338">
        <v>-5</v>
      </c>
      <c r="H751" s="258">
        <v>1</v>
      </c>
      <c r="I751" s="258">
        <v>1</v>
      </c>
      <c r="J751" s="338">
        <v>0</v>
      </c>
      <c r="K751" s="339">
        <v>2.6315789473684199E-2</v>
      </c>
      <c r="L751" s="258">
        <v>454</v>
      </c>
      <c r="M751" s="258">
        <v>519</v>
      </c>
      <c r="N751" s="338">
        <v>-12.5</v>
      </c>
      <c r="O751" s="339">
        <v>11.9473684210526</v>
      </c>
    </row>
    <row r="752" spans="1:15" s="187" customFormat="1" ht="14.45" customHeight="1" x14ac:dyDescent="0.2">
      <c r="A752" s="539" t="s">
        <v>257</v>
      </c>
      <c r="B752" s="337" t="s">
        <v>1949</v>
      </c>
      <c r="C752" s="258">
        <v>76</v>
      </c>
      <c r="D752" s="258">
        <v>78</v>
      </c>
      <c r="E752" s="338">
        <v>102.631578947368</v>
      </c>
      <c r="F752" s="338">
        <v>100</v>
      </c>
      <c r="G752" s="338">
        <v>2.6</v>
      </c>
      <c r="H752" s="258">
        <v>18</v>
      </c>
      <c r="I752" s="258">
        <v>21</v>
      </c>
      <c r="J752" s="338">
        <v>-14.3</v>
      </c>
      <c r="K752" s="339">
        <v>0.230769230769231</v>
      </c>
      <c r="L752" s="258">
        <v>2342</v>
      </c>
      <c r="M752" s="258">
        <v>1991</v>
      </c>
      <c r="N752" s="338">
        <v>17.600000000000001</v>
      </c>
      <c r="O752" s="339">
        <v>30.025641025641001</v>
      </c>
    </row>
    <row r="753" spans="1:15" s="187" customFormat="1" ht="14.45" customHeight="1" x14ac:dyDescent="0.2">
      <c r="A753" s="539"/>
      <c r="B753" s="337" t="s">
        <v>2306</v>
      </c>
      <c r="C753" s="258">
        <v>43</v>
      </c>
      <c r="D753" s="258">
        <v>46</v>
      </c>
      <c r="E753" s="338">
        <v>106.976744186047</v>
      </c>
      <c r="F753" s="338">
        <v>106.976744186047</v>
      </c>
      <c r="G753" s="338">
        <v>0</v>
      </c>
      <c r="H753" s="258">
        <v>41</v>
      </c>
      <c r="I753" s="258">
        <v>34</v>
      </c>
      <c r="J753" s="338">
        <v>20.6</v>
      </c>
      <c r="K753" s="339">
        <v>0.89130434782608703</v>
      </c>
      <c r="L753" s="258">
        <v>2043</v>
      </c>
      <c r="M753" s="258">
        <v>1872</v>
      </c>
      <c r="N753" s="338">
        <v>9.1</v>
      </c>
      <c r="O753" s="339">
        <v>44.413043478260903</v>
      </c>
    </row>
    <row r="754" spans="1:15" s="187" customFormat="1" ht="14.45" customHeight="1" x14ac:dyDescent="0.2">
      <c r="A754" s="539"/>
      <c r="B754" s="337" t="s">
        <v>3353</v>
      </c>
      <c r="C754" s="258">
        <v>48</v>
      </c>
      <c r="D754" s="258">
        <v>45</v>
      </c>
      <c r="E754" s="338">
        <v>93.75</v>
      </c>
      <c r="F754" s="338">
        <v>89.5833333333333</v>
      </c>
      <c r="G754" s="338">
        <v>4.7</v>
      </c>
      <c r="H754" s="258">
        <v>83</v>
      </c>
      <c r="I754" s="258">
        <v>68</v>
      </c>
      <c r="J754" s="338">
        <v>22.1</v>
      </c>
      <c r="K754" s="339">
        <v>1.8444444444444399</v>
      </c>
      <c r="L754" s="258">
        <v>2062</v>
      </c>
      <c r="M754" s="258">
        <v>1723</v>
      </c>
      <c r="N754" s="338">
        <v>19.7</v>
      </c>
      <c r="O754" s="339">
        <v>45.822222222222202</v>
      </c>
    </row>
    <row r="755" spans="1:15" s="187" customFormat="1" ht="14.45" customHeight="1" x14ac:dyDescent="0.2">
      <c r="A755" s="539"/>
      <c r="B755" s="337" t="s">
        <v>2328</v>
      </c>
      <c r="C755" s="258">
        <v>12</v>
      </c>
      <c r="D755" s="258">
        <v>10</v>
      </c>
      <c r="E755" s="338">
        <v>83.3333333333333</v>
      </c>
      <c r="F755" s="338">
        <v>75</v>
      </c>
      <c r="G755" s="338">
        <v>11.1</v>
      </c>
      <c r="H755" s="258">
        <v>0</v>
      </c>
      <c r="I755" s="258">
        <v>0</v>
      </c>
      <c r="J755" s="338">
        <v>0</v>
      </c>
      <c r="K755" s="339">
        <v>0</v>
      </c>
      <c r="L755" s="258">
        <v>107</v>
      </c>
      <c r="M755" s="258">
        <v>98</v>
      </c>
      <c r="N755" s="338">
        <v>9.1999999999999993</v>
      </c>
      <c r="O755" s="339">
        <v>10.7</v>
      </c>
    </row>
    <row r="756" spans="1:15" s="187" customFormat="1" ht="14.45" customHeight="1" x14ac:dyDescent="0.2">
      <c r="A756" s="539"/>
      <c r="B756" s="337" t="s">
        <v>4553</v>
      </c>
      <c r="C756" s="258">
        <v>147</v>
      </c>
      <c r="D756" s="258">
        <v>145</v>
      </c>
      <c r="E756" s="338">
        <v>98.639455782312893</v>
      </c>
      <c r="F756" s="338">
        <v>97.959183673469397</v>
      </c>
      <c r="G756" s="338">
        <v>0.7</v>
      </c>
      <c r="H756" s="258">
        <v>168</v>
      </c>
      <c r="I756" s="258">
        <v>71</v>
      </c>
      <c r="J756" s="338">
        <v>136.6</v>
      </c>
      <c r="K756" s="339">
        <v>1.1586206896551701</v>
      </c>
      <c r="L756" s="258">
        <v>5999</v>
      </c>
      <c r="M756" s="258">
        <v>5509</v>
      </c>
      <c r="N756" s="338">
        <v>8.9</v>
      </c>
      <c r="O756" s="339">
        <v>41.372413793103497</v>
      </c>
    </row>
    <row r="757" spans="1:15" s="187" customFormat="1" ht="14.45" customHeight="1" x14ac:dyDescent="0.2">
      <c r="A757" s="539" t="s">
        <v>251</v>
      </c>
      <c r="B757" s="337" t="s">
        <v>1992</v>
      </c>
      <c r="C757" s="258">
        <v>31</v>
      </c>
      <c r="D757" s="258">
        <v>26</v>
      </c>
      <c r="E757" s="338">
        <v>83.870967741935502</v>
      </c>
      <c r="F757" s="338">
        <v>80.645161290322605</v>
      </c>
      <c r="G757" s="338">
        <v>4</v>
      </c>
      <c r="H757" s="258">
        <v>121</v>
      </c>
      <c r="I757" s="258">
        <v>83</v>
      </c>
      <c r="J757" s="338">
        <v>45.8</v>
      </c>
      <c r="K757" s="339">
        <v>4.6538461538461497</v>
      </c>
      <c r="L757" s="258">
        <v>1544</v>
      </c>
      <c r="M757" s="258">
        <v>1324</v>
      </c>
      <c r="N757" s="338">
        <v>16.600000000000001</v>
      </c>
      <c r="O757" s="339">
        <v>59.384615384615401</v>
      </c>
    </row>
    <row r="758" spans="1:15" s="187" customFormat="1" ht="14.45" customHeight="1" x14ac:dyDescent="0.2">
      <c r="A758" s="539"/>
      <c r="B758" s="337" t="s">
        <v>2007</v>
      </c>
      <c r="C758" s="258">
        <v>81</v>
      </c>
      <c r="D758" s="258">
        <v>80</v>
      </c>
      <c r="E758" s="338">
        <v>98.765432098765402</v>
      </c>
      <c r="F758" s="338">
        <v>100</v>
      </c>
      <c r="G758" s="338">
        <v>-1.2</v>
      </c>
      <c r="H758" s="258">
        <v>160</v>
      </c>
      <c r="I758" s="258">
        <v>172</v>
      </c>
      <c r="J758" s="338">
        <v>-7</v>
      </c>
      <c r="K758" s="339">
        <v>2</v>
      </c>
      <c r="L758" s="258">
        <v>2967</v>
      </c>
      <c r="M758" s="258">
        <v>2894</v>
      </c>
      <c r="N758" s="338">
        <v>2.5</v>
      </c>
      <c r="O758" s="339">
        <v>37.087499999999999</v>
      </c>
    </row>
    <row r="759" spans="1:15" s="187" customFormat="1" ht="14.45" customHeight="1" x14ac:dyDescent="0.2">
      <c r="A759" s="539"/>
      <c r="B759" s="337" t="s">
        <v>7995</v>
      </c>
      <c r="C759" s="258">
        <v>18</v>
      </c>
      <c r="D759" s="258">
        <v>17</v>
      </c>
      <c r="E759" s="338">
        <v>94.4444444444444</v>
      </c>
      <c r="F759" s="338">
        <v>94.4444444444444</v>
      </c>
      <c r="G759" s="338">
        <v>0</v>
      </c>
      <c r="H759" s="258">
        <v>1</v>
      </c>
      <c r="I759" s="258">
        <v>2</v>
      </c>
      <c r="J759" s="338">
        <v>-50</v>
      </c>
      <c r="K759" s="339">
        <v>5.8823529411764698E-2</v>
      </c>
      <c r="L759" s="258">
        <v>521</v>
      </c>
      <c r="M759" s="258">
        <v>486</v>
      </c>
      <c r="N759" s="338">
        <v>7.2</v>
      </c>
      <c r="O759" s="339">
        <v>30.647058823529399</v>
      </c>
    </row>
    <row r="760" spans="1:15" s="187" customFormat="1" ht="14.45" customHeight="1" x14ac:dyDescent="0.2">
      <c r="A760" s="539"/>
      <c r="B760" s="337" t="s">
        <v>6888</v>
      </c>
      <c r="C760" s="258">
        <v>9</v>
      </c>
      <c r="D760" s="258">
        <v>7</v>
      </c>
      <c r="E760" s="338">
        <v>77.7777777777778</v>
      </c>
      <c r="F760" s="338">
        <v>77.7777777777778</v>
      </c>
      <c r="G760" s="338">
        <v>0</v>
      </c>
      <c r="H760" s="258">
        <v>8</v>
      </c>
      <c r="I760" s="258">
        <v>6</v>
      </c>
      <c r="J760" s="338">
        <v>33.299999999999997</v>
      </c>
      <c r="K760" s="339">
        <v>1.1428571428571399</v>
      </c>
      <c r="L760" s="258">
        <v>250</v>
      </c>
      <c r="M760" s="258">
        <v>136</v>
      </c>
      <c r="N760" s="338">
        <v>83.8</v>
      </c>
      <c r="O760" s="339">
        <v>35.714285714285701</v>
      </c>
    </row>
    <row r="761" spans="1:15" s="187" customFormat="1" ht="14.45" customHeight="1" x14ac:dyDescent="0.2">
      <c r="A761" s="539"/>
      <c r="B761" s="337" t="s">
        <v>7996</v>
      </c>
      <c r="C761" s="258">
        <v>50</v>
      </c>
      <c r="D761" s="258">
        <v>47</v>
      </c>
      <c r="E761" s="338">
        <v>94</v>
      </c>
      <c r="F761" s="338">
        <v>94</v>
      </c>
      <c r="G761" s="338">
        <v>0</v>
      </c>
      <c r="H761" s="258">
        <v>271</v>
      </c>
      <c r="I761" s="258">
        <v>247</v>
      </c>
      <c r="J761" s="338">
        <v>9.6999999999999993</v>
      </c>
      <c r="K761" s="339">
        <v>5.7659574468085104</v>
      </c>
      <c r="L761" s="258">
        <v>1514</v>
      </c>
      <c r="M761" s="258">
        <v>1398</v>
      </c>
      <c r="N761" s="338">
        <v>8.3000000000000007</v>
      </c>
      <c r="O761" s="339">
        <v>32.212765957446798</v>
      </c>
    </row>
    <row r="762" spans="1:15" s="187" customFormat="1" ht="14.45" customHeight="1" x14ac:dyDescent="0.2">
      <c r="A762" s="539"/>
      <c r="B762" s="337" t="s">
        <v>2163</v>
      </c>
      <c r="C762" s="258">
        <v>34</v>
      </c>
      <c r="D762" s="258">
        <v>34</v>
      </c>
      <c r="E762" s="338">
        <v>100</v>
      </c>
      <c r="F762" s="338">
        <v>100</v>
      </c>
      <c r="G762" s="338">
        <v>0</v>
      </c>
      <c r="H762" s="258">
        <v>21</v>
      </c>
      <c r="I762" s="258">
        <v>23</v>
      </c>
      <c r="J762" s="338">
        <v>-8.6999999999999993</v>
      </c>
      <c r="K762" s="339">
        <v>0.61764705882352899</v>
      </c>
      <c r="L762" s="258">
        <v>1211</v>
      </c>
      <c r="M762" s="258">
        <v>932</v>
      </c>
      <c r="N762" s="338">
        <v>29.9</v>
      </c>
      <c r="O762" s="339">
        <v>35.617647058823501</v>
      </c>
    </row>
    <row r="763" spans="1:15" s="187" customFormat="1" ht="14.45" customHeight="1" x14ac:dyDescent="0.2">
      <c r="A763" s="539"/>
      <c r="B763" s="337" t="s">
        <v>2189</v>
      </c>
      <c r="C763" s="258">
        <v>259</v>
      </c>
      <c r="D763" s="258">
        <v>237</v>
      </c>
      <c r="E763" s="338">
        <v>91.505791505791507</v>
      </c>
      <c r="F763" s="338">
        <v>88.030888030887994</v>
      </c>
      <c r="G763" s="338">
        <v>3.9</v>
      </c>
      <c r="H763" s="258">
        <v>341</v>
      </c>
      <c r="I763" s="258">
        <v>298</v>
      </c>
      <c r="J763" s="338">
        <v>14.4</v>
      </c>
      <c r="K763" s="339">
        <v>1.4388185654008401</v>
      </c>
      <c r="L763" s="258">
        <v>10627</v>
      </c>
      <c r="M763" s="258">
        <v>9462</v>
      </c>
      <c r="N763" s="338">
        <v>12.3</v>
      </c>
      <c r="O763" s="339">
        <v>44.839662447257403</v>
      </c>
    </row>
    <row r="764" spans="1:15" s="187" customFormat="1" ht="14.45" customHeight="1" x14ac:dyDescent="0.2">
      <c r="A764" s="539"/>
      <c r="B764" s="337" t="s">
        <v>6893</v>
      </c>
      <c r="C764" s="258">
        <v>37</v>
      </c>
      <c r="D764" s="258">
        <v>34</v>
      </c>
      <c r="E764" s="338">
        <v>91.891891891891902</v>
      </c>
      <c r="F764" s="338">
        <v>91.891891891891902</v>
      </c>
      <c r="G764" s="338">
        <v>0</v>
      </c>
      <c r="H764" s="258">
        <v>57</v>
      </c>
      <c r="I764" s="258">
        <v>62</v>
      </c>
      <c r="J764" s="338">
        <v>-8.1</v>
      </c>
      <c r="K764" s="339">
        <v>1.6764705882352899</v>
      </c>
      <c r="L764" s="258">
        <v>1111</v>
      </c>
      <c r="M764" s="258">
        <v>1125</v>
      </c>
      <c r="N764" s="338">
        <v>-1.2</v>
      </c>
      <c r="O764" s="339">
        <v>32.676470588235297</v>
      </c>
    </row>
    <row r="765" spans="1:15" s="187" customFormat="1" ht="14.45" customHeight="1" x14ac:dyDescent="0.2">
      <c r="A765" s="539"/>
      <c r="B765" s="337" t="s">
        <v>2983</v>
      </c>
      <c r="C765" s="258">
        <v>61</v>
      </c>
      <c r="D765" s="258">
        <v>62</v>
      </c>
      <c r="E765" s="338">
        <v>101.639344262295</v>
      </c>
      <c r="F765" s="338">
        <v>103.27868852459</v>
      </c>
      <c r="G765" s="338">
        <v>-1.6</v>
      </c>
      <c r="H765" s="258">
        <v>147</v>
      </c>
      <c r="I765" s="258">
        <v>151</v>
      </c>
      <c r="J765" s="338">
        <v>-2.6</v>
      </c>
      <c r="K765" s="339">
        <v>2.37096774193548</v>
      </c>
      <c r="L765" s="258">
        <v>3268</v>
      </c>
      <c r="M765" s="258">
        <v>3035</v>
      </c>
      <c r="N765" s="338">
        <v>7.7</v>
      </c>
      <c r="O765" s="339">
        <v>52.709677419354797</v>
      </c>
    </row>
    <row r="766" spans="1:15" s="187" customFormat="1" ht="14.45" customHeight="1" x14ac:dyDescent="0.2">
      <c r="A766" s="539"/>
      <c r="B766" s="337" t="s">
        <v>2192</v>
      </c>
      <c r="C766" s="258">
        <v>32</v>
      </c>
      <c r="D766" s="258">
        <v>31</v>
      </c>
      <c r="E766" s="338">
        <v>96.875</v>
      </c>
      <c r="F766" s="338">
        <v>90.625</v>
      </c>
      <c r="G766" s="338">
        <v>6.9</v>
      </c>
      <c r="H766" s="258">
        <v>45</v>
      </c>
      <c r="I766" s="258">
        <v>24</v>
      </c>
      <c r="J766" s="338">
        <v>87.5</v>
      </c>
      <c r="K766" s="339">
        <v>1.45161290322581</v>
      </c>
      <c r="L766" s="258">
        <v>1264</v>
      </c>
      <c r="M766" s="258">
        <v>1159</v>
      </c>
      <c r="N766" s="338">
        <v>9.1</v>
      </c>
      <c r="O766" s="339">
        <v>40.774193548387103</v>
      </c>
    </row>
    <row r="767" spans="1:15" s="187" customFormat="1" ht="14.45" customHeight="1" x14ac:dyDescent="0.2">
      <c r="A767" s="539"/>
      <c r="B767" s="337" t="s">
        <v>3574</v>
      </c>
      <c r="C767" s="258">
        <v>107</v>
      </c>
      <c r="D767" s="258">
        <v>100</v>
      </c>
      <c r="E767" s="338">
        <v>93.457943925233707</v>
      </c>
      <c r="F767" s="338">
        <v>88.785046728972006</v>
      </c>
      <c r="G767" s="338">
        <v>5.3</v>
      </c>
      <c r="H767" s="258">
        <v>207</v>
      </c>
      <c r="I767" s="258">
        <v>96</v>
      </c>
      <c r="J767" s="338">
        <v>115.6</v>
      </c>
      <c r="K767" s="339">
        <v>2.0699999999999998</v>
      </c>
      <c r="L767" s="258">
        <v>3251</v>
      </c>
      <c r="M767" s="258">
        <v>2917</v>
      </c>
      <c r="N767" s="338">
        <v>11.5</v>
      </c>
      <c r="O767" s="339">
        <v>32.51</v>
      </c>
    </row>
    <row r="768" spans="1:15" s="187" customFormat="1" ht="14.45" customHeight="1" x14ac:dyDescent="0.2">
      <c r="A768" s="539"/>
      <c r="B768" s="337" t="s">
        <v>3432</v>
      </c>
      <c r="C768" s="258">
        <v>48</v>
      </c>
      <c r="D768" s="258">
        <v>44</v>
      </c>
      <c r="E768" s="338">
        <v>91.6666666666667</v>
      </c>
      <c r="F768" s="338">
        <v>91.6666666666667</v>
      </c>
      <c r="G768" s="338">
        <v>0</v>
      </c>
      <c r="H768" s="258">
        <v>155</v>
      </c>
      <c r="I768" s="258">
        <v>92</v>
      </c>
      <c r="J768" s="338">
        <v>68.5</v>
      </c>
      <c r="K768" s="339">
        <v>3.5227272727272698</v>
      </c>
      <c r="L768" s="258">
        <v>1966</v>
      </c>
      <c r="M768" s="258">
        <v>1790</v>
      </c>
      <c r="N768" s="338">
        <v>9.8000000000000007</v>
      </c>
      <c r="O768" s="339">
        <v>44.681818181818201</v>
      </c>
    </row>
    <row r="769" spans="1:15" s="187" customFormat="1" ht="14.45" customHeight="1" x14ac:dyDescent="0.2">
      <c r="A769" s="347" t="s">
        <v>15133</v>
      </c>
      <c r="B769" s="337" t="s">
        <v>15133</v>
      </c>
      <c r="C769" s="258">
        <v>0</v>
      </c>
      <c r="D769" s="258">
        <v>0</v>
      </c>
      <c r="E769" s="338">
        <v>0</v>
      </c>
      <c r="F769" s="338">
        <v>0</v>
      </c>
      <c r="G769" s="338">
        <v>0</v>
      </c>
      <c r="H769" s="258">
        <v>0</v>
      </c>
      <c r="I769" s="258">
        <v>0</v>
      </c>
      <c r="J769" s="338">
        <v>0</v>
      </c>
      <c r="K769" s="339" t="s">
        <v>17096</v>
      </c>
      <c r="L769" s="258">
        <v>0</v>
      </c>
      <c r="M769" s="258">
        <v>0</v>
      </c>
      <c r="N769" s="338">
        <v>0</v>
      </c>
      <c r="O769" s="339" t="s">
        <v>17096</v>
      </c>
    </row>
    <row r="770" spans="1:15" s="187" customFormat="1" ht="14.45" customHeight="1" x14ac:dyDescent="0.2">
      <c r="A770" s="539" t="s">
        <v>249</v>
      </c>
      <c r="B770" s="337" t="s">
        <v>7997</v>
      </c>
      <c r="C770" s="258">
        <v>21</v>
      </c>
      <c r="D770" s="258">
        <v>22</v>
      </c>
      <c r="E770" s="338">
        <v>104.761904761905</v>
      </c>
      <c r="F770" s="338">
        <v>100</v>
      </c>
      <c r="G770" s="338">
        <v>4.8</v>
      </c>
      <c r="H770" s="258">
        <v>30</v>
      </c>
      <c r="I770" s="258">
        <v>18</v>
      </c>
      <c r="J770" s="338">
        <v>66.7</v>
      </c>
      <c r="K770" s="339">
        <v>1.36363636363636</v>
      </c>
      <c r="L770" s="258">
        <v>432</v>
      </c>
      <c r="M770" s="258">
        <v>411</v>
      </c>
      <c r="N770" s="338">
        <v>5.0999999999999996</v>
      </c>
      <c r="O770" s="339">
        <v>19.636363636363601</v>
      </c>
    </row>
    <row r="771" spans="1:15" s="187" customFormat="1" ht="14.45" customHeight="1" x14ac:dyDescent="0.2">
      <c r="A771" s="539"/>
      <c r="B771" s="337" t="s">
        <v>1412</v>
      </c>
      <c r="C771" s="258">
        <v>51</v>
      </c>
      <c r="D771" s="258">
        <v>46</v>
      </c>
      <c r="E771" s="338">
        <v>90.196078431372598</v>
      </c>
      <c r="F771" s="338">
        <v>90.196078431372598</v>
      </c>
      <c r="G771" s="338">
        <v>0</v>
      </c>
      <c r="H771" s="258">
        <v>38</v>
      </c>
      <c r="I771" s="258">
        <v>36</v>
      </c>
      <c r="J771" s="338">
        <v>5.6</v>
      </c>
      <c r="K771" s="339">
        <v>0.82608695652173902</v>
      </c>
      <c r="L771" s="258">
        <v>2111</v>
      </c>
      <c r="M771" s="258">
        <v>2076</v>
      </c>
      <c r="N771" s="338">
        <v>1.7</v>
      </c>
      <c r="O771" s="339">
        <v>45.8913043478261</v>
      </c>
    </row>
    <row r="772" spans="1:15" s="187" customFormat="1" ht="14.45" customHeight="1" x14ac:dyDescent="0.2">
      <c r="A772" s="539"/>
      <c r="B772" s="337" t="s">
        <v>1452</v>
      </c>
      <c r="C772" s="258">
        <v>44</v>
      </c>
      <c r="D772" s="258">
        <v>41</v>
      </c>
      <c r="E772" s="338">
        <v>93.181818181818201</v>
      </c>
      <c r="F772" s="338">
        <v>88.636363636363598</v>
      </c>
      <c r="G772" s="338">
        <v>5.0999999999999996</v>
      </c>
      <c r="H772" s="258">
        <v>63</v>
      </c>
      <c r="I772" s="258">
        <v>39</v>
      </c>
      <c r="J772" s="338">
        <v>61.5</v>
      </c>
      <c r="K772" s="339">
        <v>1.5365853658536599</v>
      </c>
      <c r="L772" s="258">
        <v>1582</v>
      </c>
      <c r="M772" s="258">
        <v>1388</v>
      </c>
      <c r="N772" s="338">
        <v>14</v>
      </c>
      <c r="O772" s="339">
        <v>38.585365853658502</v>
      </c>
    </row>
    <row r="773" spans="1:15" s="187" customFormat="1" ht="14.45" customHeight="1" x14ac:dyDescent="0.2">
      <c r="A773" s="539"/>
      <c r="B773" s="337" t="s">
        <v>2518</v>
      </c>
      <c r="C773" s="258">
        <v>132</v>
      </c>
      <c r="D773" s="258">
        <v>116</v>
      </c>
      <c r="E773" s="338">
        <v>87.878787878787904</v>
      </c>
      <c r="F773" s="338">
        <v>87.878787878787904</v>
      </c>
      <c r="G773" s="338">
        <v>0</v>
      </c>
      <c r="H773" s="258">
        <v>30</v>
      </c>
      <c r="I773" s="258">
        <v>36</v>
      </c>
      <c r="J773" s="338">
        <v>-16.7</v>
      </c>
      <c r="K773" s="339">
        <v>0.25862068965517199</v>
      </c>
      <c r="L773" s="258">
        <v>5060</v>
      </c>
      <c r="M773" s="258">
        <v>4738</v>
      </c>
      <c r="N773" s="338">
        <v>6.8</v>
      </c>
      <c r="O773" s="339">
        <v>43.620689655172399</v>
      </c>
    </row>
    <row r="774" spans="1:15" s="187" customFormat="1" ht="14.45" customHeight="1" x14ac:dyDescent="0.2">
      <c r="A774" s="539"/>
      <c r="B774" s="337" t="s">
        <v>2638</v>
      </c>
      <c r="C774" s="258">
        <v>23</v>
      </c>
      <c r="D774" s="258">
        <v>24</v>
      </c>
      <c r="E774" s="338">
        <v>104.347826086957</v>
      </c>
      <c r="F774" s="338">
        <v>100</v>
      </c>
      <c r="G774" s="338">
        <v>4.3</v>
      </c>
      <c r="H774" s="258">
        <v>86</v>
      </c>
      <c r="I774" s="258">
        <v>91</v>
      </c>
      <c r="J774" s="338">
        <v>-5.5</v>
      </c>
      <c r="K774" s="339">
        <v>3.5833333333333299</v>
      </c>
      <c r="L774" s="258">
        <v>1092</v>
      </c>
      <c r="M774" s="258">
        <v>947</v>
      </c>
      <c r="N774" s="338">
        <v>15.3</v>
      </c>
      <c r="O774" s="339">
        <v>45.5</v>
      </c>
    </row>
    <row r="775" spans="1:15" s="187" customFormat="1" ht="14.45" customHeight="1" x14ac:dyDescent="0.2">
      <c r="A775" s="539"/>
      <c r="B775" s="337" t="s">
        <v>1421</v>
      </c>
      <c r="C775" s="258">
        <v>269</v>
      </c>
      <c r="D775" s="258">
        <v>228</v>
      </c>
      <c r="E775" s="338">
        <v>84.758364312267702</v>
      </c>
      <c r="F775" s="338">
        <v>85.130111524163596</v>
      </c>
      <c r="G775" s="338">
        <v>-0.4</v>
      </c>
      <c r="H775" s="258">
        <v>456</v>
      </c>
      <c r="I775" s="258">
        <v>523</v>
      </c>
      <c r="J775" s="338">
        <v>-12.8</v>
      </c>
      <c r="K775" s="339">
        <v>2</v>
      </c>
      <c r="L775" s="258">
        <v>8067</v>
      </c>
      <c r="M775" s="258">
        <v>7772</v>
      </c>
      <c r="N775" s="338">
        <v>3.8</v>
      </c>
      <c r="O775" s="339">
        <v>35.381578947368403</v>
      </c>
    </row>
    <row r="776" spans="1:15" s="187" customFormat="1" ht="14.45" customHeight="1" x14ac:dyDescent="0.2">
      <c r="A776" s="539"/>
      <c r="B776" s="337" t="s">
        <v>2885</v>
      </c>
      <c r="C776" s="258">
        <v>26</v>
      </c>
      <c r="D776" s="258">
        <v>25</v>
      </c>
      <c r="E776" s="338">
        <v>96.153846153846203</v>
      </c>
      <c r="F776" s="338">
        <v>96.153846153846203</v>
      </c>
      <c r="G776" s="338">
        <v>0</v>
      </c>
      <c r="H776" s="258">
        <v>95</v>
      </c>
      <c r="I776" s="258">
        <v>86</v>
      </c>
      <c r="J776" s="338">
        <v>10.5</v>
      </c>
      <c r="K776" s="339">
        <v>3.8</v>
      </c>
      <c r="L776" s="258">
        <v>1631</v>
      </c>
      <c r="M776" s="258">
        <v>1968</v>
      </c>
      <c r="N776" s="338">
        <v>-17.100000000000001</v>
      </c>
      <c r="O776" s="339">
        <v>65.239999999999995</v>
      </c>
    </row>
    <row r="777" spans="1:15" s="187" customFormat="1" ht="14.45" customHeight="1" x14ac:dyDescent="0.2">
      <c r="A777" s="539"/>
      <c r="B777" s="337" t="s">
        <v>1446</v>
      </c>
      <c r="C777" s="258">
        <v>217</v>
      </c>
      <c r="D777" s="258">
        <v>189</v>
      </c>
      <c r="E777" s="338">
        <v>87.096774193548399</v>
      </c>
      <c r="F777" s="338">
        <v>83.870967741935502</v>
      </c>
      <c r="G777" s="338">
        <v>3.8</v>
      </c>
      <c r="H777" s="258">
        <v>227</v>
      </c>
      <c r="I777" s="258">
        <v>198</v>
      </c>
      <c r="J777" s="338">
        <v>14.6</v>
      </c>
      <c r="K777" s="339">
        <v>1.2010582010582</v>
      </c>
      <c r="L777" s="258">
        <v>7135</v>
      </c>
      <c r="M777" s="258">
        <v>6616</v>
      </c>
      <c r="N777" s="338">
        <v>7.8</v>
      </c>
      <c r="O777" s="339">
        <v>37.751322751322803</v>
      </c>
    </row>
    <row r="778" spans="1:15" s="187" customFormat="1" ht="14.45" customHeight="1" x14ac:dyDescent="0.2">
      <c r="A778" s="539"/>
      <c r="B778" s="337" t="s">
        <v>1987</v>
      </c>
      <c r="C778" s="258">
        <v>13</v>
      </c>
      <c r="D778" s="258">
        <v>18</v>
      </c>
      <c r="E778" s="338">
        <v>138.461538461538</v>
      </c>
      <c r="F778" s="338">
        <v>123.07692307692299</v>
      </c>
      <c r="G778" s="338">
        <v>12.5</v>
      </c>
      <c r="H778" s="258">
        <v>36</v>
      </c>
      <c r="I778" s="258">
        <v>29</v>
      </c>
      <c r="J778" s="338">
        <v>24.1</v>
      </c>
      <c r="K778" s="339">
        <v>2</v>
      </c>
      <c r="L778" s="258">
        <v>744</v>
      </c>
      <c r="M778" s="258">
        <v>577</v>
      </c>
      <c r="N778" s="338">
        <v>28.9</v>
      </c>
      <c r="O778" s="339">
        <v>41.3333333333333</v>
      </c>
    </row>
    <row r="779" spans="1:15" s="187" customFormat="1" ht="14.45" customHeight="1" x14ac:dyDescent="0.2">
      <c r="A779" s="539"/>
      <c r="B779" s="337" t="s">
        <v>7998</v>
      </c>
      <c r="C779" s="258">
        <v>12</v>
      </c>
      <c r="D779" s="258">
        <v>8</v>
      </c>
      <c r="E779" s="338">
        <v>66.6666666666667</v>
      </c>
      <c r="F779" s="338">
        <v>66.6666666666667</v>
      </c>
      <c r="G779" s="338">
        <v>0</v>
      </c>
      <c r="H779" s="258">
        <v>120</v>
      </c>
      <c r="I779" s="258">
        <v>82</v>
      </c>
      <c r="J779" s="338">
        <v>46.3</v>
      </c>
      <c r="K779" s="339">
        <v>15</v>
      </c>
      <c r="L779" s="258">
        <v>746</v>
      </c>
      <c r="M779" s="258">
        <v>470</v>
      </c>
      <c r="N779" s="338">
        <v>58.7</v>
      </c>
      <c r="O779" s="339">
        <v>93.25</v>
      </c>
    </row>
    <row r="780" spans="1:15" s="187" customFormat="1" ht="14.45" customHeight="1" x14ac:dyDescent="0.2">
      <c r="A780" s="539"/>
      <c r="B780" s="337" t="s">
        <v>4926</v>
      </c>
      <c r="C780" s="258">
        <v>62</v>
      </c>
      <c r="D780" s="258">
        <v>56</v>
      </c>
      <c r="E780" s="338">
        <v>90.322580645161295</v>
      </c>
      <c r="F780" s="338">
        <v>87.096774193548399</v>
      </c>
      <c r="G780" s="338">
        <v>3.7</v>
      </c>
      <c r="H780" s="258">
        <v>7</v>
      </c>
      <c r="I780" s="258">
        <v>15</v>
      </c>
      <c r="J780" s="338">
        <v>-53.3</v>
      </c>
      <c r="K780" s="339">
        <v>0.125</v>
      </c>
      <c r="L780" s="258">
        <v>1565</v>
      </c>
      <c r="M780" s="258">
        <v>1463</v>
      </c>
      <c r="N780" s="338">
        <v>7</v>
      </c>
      <c r="O780" s="339">
        <v>27.946428571428601</v>
      </c>
    </row>
    <row r="781" spans="1:15" s="187" customFormat="1" ht="14.45" customHeight="1" x14ac:dyDescent="0.2">
      <c r="A781" s="539"/>
      <c r="B781" s="337" t="s">
        <v>2713</v>
      </c>
      <c r="C781" s="258">
        <v>66</v>
      </c>
      <c r="D781" s="258">
        <v>62</v>
      </c>
      <c r="E781" s="338">
        <v>93.939393939393895</v>
      </c>
      <c r="F781" s="338">
        <v>93.939393939393895</v>
      </c>
      <c r="G781" s="338">
        <v>0</v>
      </c>
      <c r="H781" s="258">
        <v>70</v>
      </c>
      <c r="I781" s="258">
        <v>60</v>
      </c>
      <c r="J781" s="338">
        <v>16.7</v>
      </c>
      <c r="K781" s="339">
        <v>1.12903225806452</v>
      </c>
      <c r="L781" s="258">
        <v>2295</v>
      </c>
      <c r="M781" s="258">
        <v>1987</v>
      </c>
      <c r="N781" s="338">
        <v>15.5</v>
      </c>
      <c r="O781" s="339">
        <v>37.0161290322581</v>
      </c>
    </row>
    <row r="782" spans="1:15" s="187" customFormat="1" ht="14.45" customHeight="1" x14ac:dyDescent="0.2">
      <c r="A782" s="539"/>
      <c r="B782" s="337" t="s">
        <v>2663</v>
      </c>
      <c r="C782" s="258">
        <v>30</v>
      </c>
      <c r="D782" s="258">
        <v>32</v>
      </c>
      <c r="E782" s="338">
        <v>106.666666666667</v>
      </c>
      <c r="F782" s="338">
        <v>103.333333333333</v>
      </c>
      <c r="G782" s="338">
        <v>3.2</v>
      </c>
      <c r="H782" s="258">
        <v>49</v>
      </c>
      <c r="I782" s="258">
        <v>61</v>
      </c>
      <c r="J782" s="338">
        <v>-19.7</v>
      </c>
      <c r="K782" s="339">
        <v>1.53125</v>
      </c>
      <c r="L782" s="258">
        <v>1386</v>
      </c>
      <c r="M782" s="258">
        <v>1182</v>
      </c>
      <c r="N782" s="338">
        <v>17.3</v>
      </c>
      <c r="O782" s="339">
        <v>43.3125</v>
      </c>
    </row>
    <row r="783" spans="1:15" s="187" customFormat="1" ht="14.45" customHeight="1" x14ac:dyDescent="0.2">
      <c r="A783" s="539" t="s">
        <v>250</v>
      </c>
      <c r="B783" s="337" t="s">
        <v>3667</v>
      </c>
      <c r="C783" s="258">
        <v>250</v>
      </c>
      <c r="D783" s="258">
        <v>223</v>
      </c>
      <c r="E783" s="338">
        <v>89.2</v>
      </c>
      <c r="F783" s="338">
        <v>88.8</v>
      </c>
      <c r="G783" s="338">
        <v>0.5</v>
      </c>
      <c r="H783" s="258">
        <v>2376</v>
      </c>
      <c r="I783" s="258">
        <v>2102</v>
      </c>
      <c r="J783" s="338">
        <v>13</v>
      </c>
      <c r="K783" s="339">
        <v>10.654708520179399</v>
      </c>
      <c r="L783" s="258">
        <v>11092</v>
      </c>
      <c r="M783" s="258">
        <v>9639</v>
      </c>
      <c r="N783" s="338">
        <v>15.1</v>
      </c>
      <c r="O783" s="339">
        <v>49.739910313901298</v>
      </c>
    </row>
    <row r="784" spans="1:15" s="187" customFormat="1" ht="14.45" customHeight="1" x14ac:dyDescent="0.2">
      <c r="A784" s="539"/>
      <c r="B784" s="337" t="s">
        <v>3722</v>
      </c>
      <c r="C784" s="258">
        <v>112</v>
      </c>
      <c r="D784" s="258">
        <v>114</v>
      </c>
      <c r="E784" s="338">
        <v>101.78571428571399</v>
      </c>
      <c r="F784" s="338">
        <v>100.892857142857</v>
      </c>
      <c r="G784" s="338">
        <v>0.9</v>
      </c>
      <c r="H784" s="258">
        <v>513</v>
      </c>
      <c r="I784" s="258">
        <v>355</v>
      </c>
      <c r="J784" s="338">
        <v>44.5</v>
      </c>
      <c r="K784" s="339">
        <v>4.5</v>
      </c>
      <c r="L784" s="258">
        <v>4767</v>
      </c>
      <c r="M784" s="258">
        <v>4340</v>
      </c>
      <c r="N784" s="338">
        <v>9.8000000000000007</v>
      </c>
      <c r="O784" s="339">
        <v>41.815789473684198</v>
      </c>
    </row>
    <row r="785" spans="1:15" s="187" customFormat="1" ht="14.45" customHeight="1" x14ac:dyDescent="0.2">
      <c r="A785" s="539"/>
      <c r="B785" s="337" t="s">
        <v>4043</v>
      </c>
      <c r="C785" s="258">
        <v>27</v>
      </c>
      <c r="D785" s="258">
        <v>23</v>
      </c>
      <c r="E785" s="338">
        <v>85.185185185185205</v>
      </c>
      <c r="F785" s="338">
        <v>85.185185185185205</v>
      </c>
      <c r="G785" s="338">
        <v>0</v>
      </c>
      <c r="H785" s="258">
        <v>88</v>
      </c>
      <c r="I785" s="258">
        <v>56</v>
      </c>
      <c r="J785" s="338">
        <v>57.1</v>
      </c>
      <c r="K785" s="339">
        <v>3.8260869565217401</v>
      </c>
      <c r="L785" s="258">
        <v>942</v>
      </c>
      <c r="M785" s="258">
        <v>1018</v>
      </c>
      <c r="N785" s="338">
        <v>-7.5</v>
      </c>
      <c r="O785" s="339">
        <v>40.956521739130402</v>
      </c>
    </row>
    <row r="786" spans="1:15" s="187" customFormat="1" ht="14.45" customHeight="1" x14ac:dyDescent="0.2">
      <c r="A786" s="539"/>
      <c r="B786" s="337" t="s">
        <v>2344</v>
      </c>
      <c r="C786" s="258">
        <v>62</v>
      </c>
      <c r="D786" s="258">
        <v>60</v>
      </c>
      <c r="E786" s="338">
        <v>96.774193548387103</v>
      </c>
      <c r="F786" s="338">
        <v>95.161290322580697</v>
      </c>
      <c r="G786" s="338">
        <v>1.7</v>
      </c>
      <c r="H786" s="258">
        <v>84</v>
      </c>
      <c r="I786" s="258">
        <v>32</v>
      </c>
      <c r="J786" s="338">
        <v>162.5</v>
      </c>
      <c r="K786" s="339">
        <v>1.4</v>
      </c>
      <c r="L786" s="258">
        <v>2059</v>
      </c>
      <c r="M786" s="258">
        <v>1810</v>
      </c>
      <c r="N786" s="338">
        <v>13.8</v>
      </c>
      <c r="O786" s="339">
        <v>34.316666666666698</v>
      </c>
    </row>
    <row r="787" spans="1:15" s="187" customFormat="1" ht="14.45" customHeight="1" x14ac:dyDescent="0.2">
      <c r="A787" s="539"/>
      <c r="B787" s="337" t="s">
        <v>3695</v>
      </c>
      <c r="C787" s="258">
        <v>84</v>
      </c>
      <c r="D787" s="258">
        <v>87</v>
      </c>
      <c r="E787" s="338">
        <v>103.571428571429</v>
      </c>
      <c r="F787" s="338">
        <v>102.380952380952</v>
      </c>
      <c r="G787" s="338">
        <v>1.2</v>
      </c>
      <c r="H787" s="258">
        <v>246</v>
      </c>
      <c r="I787" s="258">
        <v>209</v>
      </c>
      <c r="J787" s="338">
        <v>17.7</v>
      </c>
      <c r="K787" s="339">
        <v>2.8275862068965498</v>
      </c>
      <c r="L787" s="258">
        <v>4654</v>
      </c>
      <c r="M787" s="258">
        <v>4022</v>
      </c>
      <c r="N787" s="338">
        <v>15.7</v>
      </c>
      <c r="O787" s="339">
        <v>53.494252873563198</v>
      </c>
    </row>
    <row r="788" spans="1:15" s="187" customFormat="1" ht="14.45" customHeight="1" x14ac:dyDescent="0.2">
      <c r="A788" s="347" t="s">
        <v>15134</v>
      </c>
      <c r="B788" s="337" t="s">
        <v>15134</v>
      </c>
      <c r="C788" s="258">
        <v>0</v>
      </c>
      <c r="D788" s="258">
        <v>0</v>
      </c>
      <c r="E788" s="338">
        <v>0</v>
      </c>
      <c r="F788" s="338">
        <v>0</v>
      </c>
      <c r="G788" s="338">
        <v>0</v>
      </c>
      <c r="H788" s="258">
        <v>0</v>
      </c>
      <c r="I788" s="258">
        <v>0</v>
      </c>
      <c r="J788" s="338">
        <v>0</v>
      </c>
      <c r="K788" s="339" t="s">
        <v>17096</v>
      </c>
      <c r="L788" s="258">
        <v>0</v>
      </c>
      <c r="M788" s="258">
        <v>0</v>
      </c>
      <c r="N788" s="338">
        <v>0</v>
      </c>
      <c r="O788" s="339" t="s">
        <v>17096</v>
      </c>
    </row>
    <row r="789" spans="1:15" s="187" customFormat="1" ht="14.45" customHeight="1" x14ac:dyDescent="0.2">
      <c r="A789" s="539" t="s">
        <v>253</v>
      </c>
      <c r="B789" s="337" t="s">
        <v>1223</v>
      </c>
      <c r="C789" s="258">
        <v>23</v>
      </c>
      <c r="D789" s="258">
        <v>25</v>
      </c>
      <c r="E789" s="338">
        <v>108.695652173913</v>
      </c>
      <c r="F789" s="338">
        <v>108.695652173913</v>
      </c>
      <c r="G789" s="338">
        <v>0</v>
      </c>
      <c r="H789" s="258">
        <v>3</v>
      </c>
      <c r="I789" s="258">
        <v>0</v>
      </c>
      <c r="J789" s="338">
        <v>0</v>
      </c>
      <c r="K789" s="339">
        <v>0.12</v>
      </c>
      <c r="L789" s="258">
        <v>937</v>
      </c>
      <c r="M789" s="258">
        <v>881</v>
      </c>
      <c r="N789" s="338">
        <v>6.4</v>
      </c>
      <c r="O789" s="339">
        <v>37.479999999999997</v>
      </c>
    </row>
    <row r="790" spans="1:15" s="187" customFormat="1" ht="14.45" customHeight="1" x14ac:dyDescent="0.2">
      <c r="A790" s="539"/>
      <c r="B790" s="337" t="s">
        <v>1233</v>
      </c>
      <c r="C790" s="258">
        <v>138</v>
      </c>
      <c r="D790" s="258">
        <v>121</v>
      </c>
      <c r="E790" s="338">
        <v>87.681159420289902</v>
      </c>
      <c r="F790" s="338">
        <v>86.231884057971001</v>
      </c>
      <c r="G790" s="338">
        <v>1.7</v>
      </c>
      <c r="H790" s="258">
        <v>27</v>
      </c>
      <c r="I790" s="258">
        <v>10</v>
      </c>
      <c r="J790" s="338">
        <v>170</v>
      </c>
      <c r="K790" s="339">
        <v>0.22314049586776899</v>
      </c>
      <c r="L790" s="258">
        <v>1923</v>
      </c>
      <c r="M790" s="258">
        <v>1885</v>
      </c>
      <c r="N790" s="338">
        <v>2</v>
      </c>
      <c r="O790" s="339">
        <v>15.892561983471101</v>
      </c>
    </row>
    <row r="791" spans="1:15" s="187" customFormat="1" ht="14.45" customHeight="1" x14ac:dyDescent="0.2">
      <c r="A791" s="539"/>
      <c r="B791" s="337" t="s">
        <v>1472</v>
      </c>
      <c r="C791" s="258">
        <v>317</v>
      </c>
      <c r="D791" s="258">
        <v>273</v>
      </c>
      <c r="E791" s="338">
        <v>86.119873817034701</v>
      </c>
      <c r="F791" s="338">
        <v>83.596214511040998</v>
      </c>
      <c r="G791" s="338">
        <v>3</v>
      </c>
      <c r="H791" s="258">
        <v>43</v>
      </c>
      <c r="I791" s="258">
        <v>46</v>
      </c>
      <c r="J791" s="338">
        <v>-6.5</v>
      </c>
      <c r="K791" s="339">
        <v>0.157509157509158</v>
      </c>
      <c r="L791" s="258">
        <v>6800</v>
      </c>
      <c r="M791" s="258">
        <v>6200</v>
      </c>
      <c r="N791" s="338">
        <v>9.6999999999999993</v>
      </c>
      <c r="O791" s="339">
        <v>24.908424908424902</v>
      </c>
    </row>
    <row r="792" spans="1:15" s="187" customFormat="1" ht="14.45" customHeight="1" x14ac:dyDescent="0.2">
      <c r="A792" s="539"/>
      <c r="B792" s="337" t="s">
        <v>1230</v>
      </c>
      <c r="C792" s="258">
        <v>28</v>
      </c>
      <c r="D792" s="258">
        <v>22</v>
      </c>
      <c r="E792" s="338">
        <v>78.571428571428598</v>
      </c>
      <c r="F792" s="338">
        <v>78.571428571428598</v>
      </c>
      <c r="G792" s="338">
        <v>0</v>
      </c>
      <c r="H792" s="258">
        <v>11</v>
      </c>
      <c r="I792" s="258">
        <v>10</v>
      </c>
      <c r="J792" s="338">
        <v>10</v>
      </c>
      <c r="K792" s="339">
        <v>0.5</v>
      </c>
      <c r="L792" s="258">
        <v>481</v>
      </c>
      <c r="M792" s="258">
        <v>463</v>
      </c>
      <c r="N792" s="338">
        <v>3.9</v>
      </c>
      <c r="O792" s="339">
        <v>21.863636363636399</v>
      </c>
    </row>
    <row r="793" spans="1:15" s="187" customFormat="1" ht="14.45" customHeight="1" x14ac:dyDescent="0.2">
      <c r="A793" s="539"/>
      <c r="B793" s="337" t="s">
        <v>1253</v>
      </c>
      <c r="C793" s="258">
        <v>163</v>
      </c>
      <c r="D793" s="258">
        <v>145</v>
      </c>
      <c r="E793" s="338">
        <v>88.957055214723894</v>
      </c>
      <c r="F793" s="338">
        <v>87.116564417177898</v>
      </c>
      <c r="G793" s="338">
        <v>2.1</v>
      </c>
      <c r="H793" s="258">
        <v>56</v>
      </c>
      <c r="I793" s="258">
        <v>37</v>
      </c>
      <c r="J793" s="338">
        <v>51.4</v>
      </c>
      <c r="K793" s="339">
        <v>0.38620689655172402</v>
      </c>
      <c r="L793" s="258">
        <v>5497</v>
      </c>
      <c r="M793" s="258">
        <v>4937</v>
      </c>
      <c r="N793" s="338">
        <v>11.3</v>
      </c>
      <c r="O793" s="339">
        <v>37.910344827586201</v>
      </c>
    </row>
    <row r="794" spans="1:15" s="187" customFormat="1" ht="14.45" customHeight="1" x14ac:dyDescent="0.2">
      <c r="A794" s="539"/>
      <c r="B794" s="337" t="s">
        <v>1685</v>
      </c>
      <c r="C794" s="258">
        <v>86</v>
      </c>
      <c r="D794" s="258">
        <v>79</v>
      </c>
      <c r="E794" s="338">
        <v>91.860465116279101</v>
      </c>
      <c r="F794" s="338">
        <v>90.697674418604706</v>
      </c>
      <c r="G794" s="338">
        <v>1.3</v>
      </c>
      <c r="H794" s="258">
        <v>112</v>
      </c>
      <c r="I794" s="258">
        <v>70</v>
      </c>
      <c r="J794" s="338">
        <v>60</v>
      </c>
      <c r="K794" s="339">
        <v>1.41772151898734</v>
      </c>
      <c r="L794" s="258">
        <v>5870</v>
      </c>
      <c r="M794" s="258">
        <v>3184</v>
      </c>
      <c r="N794" s="338">
        <v>84.4</v>
      </c>
      <c r="O794" s="339">
        <v>74.303797468354404</v>
      </c>
    </row>
    <row r="795" spans="1:15" s="187" customFormat="1" ht="14.45" customHeight="1" x14ac:dyDescent="0.2">
      <c r="A795" s="347" t="s">
        <v>15135</v>
      </c>
      <c r="B795" s="337" t="s">
        <v>15468</v>
      </c>
      <c r="C795" s="258">
        <v>0</v>
      </c>
      <c r="D795" s="258">
        <v>2</v>
      </c>
      <c r="E795" s="338">
        <v>0</v>
      </c>
      <c r="F795" s="338">
        <v>0</v>
      </c>
      <c r="G795" s="338">
        <v>100</v>
      </c>
      <c r="H795" s="258">
        <v>0</v>
      </c>
      <c r="I795" s="258">
        <v>0</v>
      </c>
      <c r="J795" s="338">
        <v>0</v>
      </c>
      <c r="K795" s="339">
        <v>0</v>
      </c>
      <c r="L795" s="258">
        <v>34</v>
      </c>
      <c r="M795" s="258">
        <v>19</v>
      </c>
      <c r="N795" s="338">
        <v>78.900000000000006</v>
      </c>
      <c r="O795" s="339">
        <v>17</v>
      </c>
    </row>
    <row r="796" spans="1:15" s="187" customFormat="1" ht="14.45" customHeight="1" x14ac:dyDescent="0.2">
      <c r="A796" s="347" t="s">
        <v>15136</v>
      </c>
      <c r="B796" s="337" t="s">
        <v>15469</v>
      </c>
      <c r="C796" s="258">
        <v>0</v>
      </c>
      <c r="D796" s="258">
        <v>3</v>
      </c>
      <c r="E796" s="338">
        <v>0</v>
      </c>
      <c r="F796" s="338">
        <v>0</v>
      </c>
      <c r="G796" s="338">
        <v>-50</v>
      </c>
      <c r="H796" s="258">
        <v>0</v>
      </c>
      <c r="I796" s="258">
        <v>8</v>
      </c>
      <c r="J796" s="338">
        <v>-100</v>
      </c>
      <c r="K796" s="339">
        <v>0</v>
      </c>
      <c r="L796" s="258">
        <v>2</v>
      </c>
      <c r="M796" s="258">
        <v>22</v>
      </c>
      <c r="N796" s="338">
        <v>-90.9</v>
      </c>
      <c r="O796" s="339">
        <v>0.66666666666666696</v>
      </c>
    </row>
    <row r="797" spans="1:15" s="187" customFormat="1" ht="14.45" customHeight="1" x14ac:dyDescent="0.2">
      <c r="A797" s="347" t="s">
        <v>15137</v>
      </c>
      <c r="B797" s="337" t="s">
        <v>15137</v>
      </c>
      <c r="C797" s="258">
        <v>0</v>
      </c>
      <c r="D797" s="258">
        <v>0</v>
      </c>
      <c r="E797" s="338">
        <v>0</v>
      </c>
      <c r="F797" s="338">
        <v>0</v>
      </c>
      <c r="G797" s="338">
        <v>0</v>
      </c>
      <c r="H797" s="258">
        <v>0</v>
      </c>
      <c r="I797" s="258">
        <v>0</v>
      </c>
      <c r="J797" s="338">
        <v>0</v>
      </c>
      <c r="K797" s="339" t="s">
        <v>17096</v>
      </c>
      <c r="L797" s="258">
        <v>0</v>
      </c>
      <c r="M797" s="258">
        <v>0</v>
      </c>
      <c r="N797" s="338">
        <v>0</v>
      </c>
      <c r="O797" s="339" t="s">
        <v>17096</v>
      </c>
    </row>
    <row r="798" spans="1:15" s="187" customFormat="1" ht="14.45" customHeight="1" x14ac:dyDescent="0.2">
      <c r="A798" s="347" t="s">
        <v>15138</v>
      </c>
      <c r="B798" s="337" t="s">
        <v>15138</v>
      </c>
      <c r="C798" s="258">
        <v>0</v>
      </c>
      <c r="D798" s="258">
        <v>0</v>
      </c>
      <c r="E798" s="338">
        <v>0</v>
      </c>
      <c r="F798" s="338">
        <v>0</v>
      </c>
      <c r="G798" s="338">
        <v>0</v>
      </c>
      <c r="H798" s="258">
        <v>0</v>
      </c>
      <c r="I798" s="258">
        <v>0</v>
      </c>
      <c r="J798" s="338">
        <v>0</v>
      </c>
      <c r="K798" s="339" t="s">
        <v>17096</v>
      </c>
      <c r="L798" s="258">
        <v>0</v>
      </c>
      <c r="M798" s="258">
        <v>0</v>
      </c>
      <c r="N798" s="338">
        <v>0</v>
      </c>
      <c r="O798" s="339" t="s">
        <v>17096</v>
      </c>
    </row>
    <row r="799" spans="1:15" s="187" customFormat="1" ht="14.45" customHeight="1" x14ac:dyDescent="0.2">
      <c r="A799" s="347" t="s">
        <v>14002</v>
      </c>
      <c r="B799" s="337" t="s">
        <v>14002</v>
      </c>
      <c r="C799" s="258">
        <v>0</v>
      </c>
      <c r="D799" s="258">
        <v>0</v>
      </c>
      <c r="E799" s="338">
        <v>0</v>
      </c>
      <c r="F799" s="338">
        <v>0</v>
      </c>
      <c r="G799" s="338">
        <v>0</v>
      </c>
      <c r="H799" s="258">
        <v>0</v>
      </c>
      <c r="I799" s="258">
        <v>0</v>
      </c>
      <c r="J799" s="338">
        <v>0</v>
      </c>
      <c r="K799" s="339" t="s">
        <v>17096</v>
      </c>
      <c r="L799" s="258">
        <v>0</v>
      </c>
      <c r="M799" s="258">
        <v>0</v>
      </c>
      <c r="N799" s="338">
        <v>0</v>
      </c>
      <c r="O799" s="339" t="s">
        <v>17096</v>
      </c>
    </row>
  </sheetData>
  <mergeCells count="106">
    <mergeCell ref="A770:A782"/>
    <mergeCell ref="A783:A787"/>
    <mergeCell ref="A789:A794"/>
    <mergeCell ref="G2:I3"/>
    <mergeCell ref="M2:P3"/>
    <mergeCell ref="A722:A723"/>
    <mergeCell ref="A724:A733"/>
    <mergeCell ref="A736:A740"/>
    <mergeCell ref="A741:A748"/>
    <mergeCell ref="A752:A756"/>
    <mergeCell ref="A757:A768"/>
    <mergeCell ref="A688:B688"/>
    <mergeCell ref="A691:B691"/>
    <mergeCell ref="A692:A703"/>
    <mergeCell ref="A704:A711"/>
    <mergeCell ref="A712:A715"/>
    <mergeCell ref="A716:A721"/>
    <mergeCell ref="A628:A635"/>
    <mergeCell ref="A639:A643"/>
    <mergeCell ref="A644:A655"/>
    <mergeCell ref="A657:A669"/>
    <mergeCell ref="A670:A674"/>
    <mergeCell ref="A676:A681"/>
    <mergeCell ref="A591:A598"/>
    <mergeCell ref="A599:A602"/>
    <mergeCell ref="A603:A608"/>
    <mergeCell ref="A609:A610"/>
    <mergeCell ref="A611:A620"/>
    <mergeCell ref="A623:A627"/>
    <mergeCell ref="A544:A556"/>
    <mergeCell ref="A557:A561"/>
    <mergeCell ref="A563:A568"/>
    <mergeCell ref="A575:B575"/>
    <mergeCell ref="A578:B578"/>
    <mergeCell ref="A579:A590"/>
    <mergeCell ref="A496:A497"/>
    <mergeCell ref="A498:A507"/>
    <mergeCell ref="A510:A514"/>
    <mergeCell ref="A515:A522"/>
    <mergeCell ref="A526:A530"/>
    <mergeCell ref="A531:A542"/>
    <mergeCell ref="A462:B462"/>
    <mergeCell ref="A465:B465"/>
    <mergeCell ref="A466:A477"/>
    <mergeCell ref="A478:A485"/>
    <mergeCell ref="A486:A489"/>
    <mergeCell ref="A490:A495"/>
    <mergeCell ref="A402:A409"/>
    <mergeCell ref="A413:A417"/>
    <mergeCell ref="A418:A429"/>
    <mergeCell ref="A431:A443"/>
    <mergeCell ref="A444:A448"/>
    <mergeCell ref="A450:A455"/>
    <mergeCell ref="A365:A372"/>
    <mergeCell ref="A373:A376"/>
    <mergeCell ref="A377:A382"/>
    <mergeCell ref="A383:A384"/>
    <mergeCell ref="A385:A394"/>
    <mergeCell ref="A397:A401"/>
    <mergeCell ref="A318:A330"/>
    <mergeCell ref="A331:A335"/>
    <mergeCell ref="A337:A342"/>
    <mergeCell ref="A349:B349"/>
    <mergeCell ref="A352:B352"/>
    <mergeCell ref="A353:A364"/>
    <mergeCell ref="A269:A271"/>
    <mergeCell ref="A272:A281"/>
    <mergeCell ref="A284:A288"/>
    <mergeCell ref="A289:A296"/>
    <mergeCell ref="A300:A304"/>
    <mergeCell ref="A305:A316"/>
    <mergeCell ref="A235:B235"/>
    <mergeCell ref="A238:B238"/>
    <mergeCell ref="A239:A250"/>
    <mergeCell ref="A251:A258"/>
    <mergeCell ref="A259:A262"/>
    <mergeCell ref="A263:A268"/>
    <mergeCell ref="A174:A181"/>
    <mergeCell ref="A185:A189"/>
    <mergeCell ref="A190:A201"/>
    <mergeCell ref="A203:A215"/>
    <mergeCell ref="A216:A220"/>
    <mergeCell ref="A222:A227"/>
    <mergeCell ref="A137:A144"/>
    <mergeCell ref="A145:A148"/>
    <mergeCell ref="A149:A154"/>
    <mergeCell ref="A155:A156"/>
    <mergeCell ref="A157:A166"/>
    <mergeCell ref="A169:A173"/>
    <mergeCell ref="A89:A101"/>
    <mergeCell ref="A102:A106"/>
    <mergeCell ref="A108:A113"/>
    <mergeCell ref="A121:B121"/>
    <mergeCell ref="A124:B124"/>
    <mergeCell ref="A125:A136"/>
    <mergeCell ref="A40:A42"/>
    <mergeCell ref="A43:A52"/>
    <mergeCell ref="A55:A59"/>
    <mergeCell ref="A60:A67"/>
    <mergeCell ref="A71:A75"/>
    <mergeCell ref="A76:A87"/>
    <mergeCell ref="A9:B9"/>
    <mergeCell ref="A10:A21"/>
    <mergeCell ref="A22:A29"/>
    <mergeCell ref="A30:A33"/>
    <mergeCell ref="A34:A39"/>
  </mergeCells>
  <pageMargins left="0.7" right="0.7" top="0.75" bottom="0.75" header="0.3" footer="0.3"/>
  <pageSetup paperSize="9" orientation="portrait"/>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f961d6d-02ad-42b5-abe0-aa5074196e0a">
      <Terms xmlns="http://schemas.microsoft.com/office/infopath/2007/PartnerControls"/>
    </lcf76f155ced4ddcb4097134ff3c332f>
    <TaxCatchAll xmlns="58f0c7b8-152f-44fc-bb1d-bcab1cf93ff9" xsi:nil="true"/>
    <_ip_UnifiedCompliancePolicyProperties xmlns="http://schemas.microsoft.com/sharepoint/v3" xsi:nil="true"/>
    <_Flow_SignoffStatus xmlns="af961d6d-02ad-42b5-abe0-aa5074196e0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C602AD789C9D743BE4562183A3A8E79" ma:contentTypeVersion="21" ma:contentTypeDescription="Crée un document." ma:contentTypeScope="" ma:versionID="032e52ab01823dbc4059f0963bb558ea">
  <xsd:schema xmlns:xsd="http://www.w3.org/2001/XMLSchema" xmlns:xs="http://www.w3.org/2001/XMLSchema" xmlns:p="http://schemas.microsoft.com/office/2006/metadata/properties" xmlns:ns1="http://schemas.microsoft.com/sharepoint/v3" xmlns:ns2="af961d6d-02ad-42b5-abe0-aa5074196e0a" xmlns:ns3="58f0c7b8-152f-44fc-bb1d-bcab1cf93ff9" targetNamespace="http://schemas.microsoft.com/office/2006/metadata/properties" ma:root="true" ma:fieldsID="d4b9177ad692fc5400394a6a3d1e5efc" ns1:_="" ns2:_="" ns3:_="">
    <xsd:import namespace="http://schemas.microsoft.com/sharepoint/v3"/>
    <xsd:import namespace="af961d6d-02ad-42b5-abe0-aa5074196e0a"/>
    <xsd:import namespace="58f0c7b8-152f-44fc-bb1d-bcab1cf93f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_Flow_SignoffStatus" minOccurs="0"/>
                <xsd:element ref="ns1:_ip_UnifiedCompliancePolicyProperties" minOccurs="0"/>
                <xsd:element ref="ns1:_ip_UnifiedCompliancePolicyUIAction"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riétés de la stratégie de conformité unifiée" ma:hidden="true" ma:internalName="_ip_UnifiedCompliancePolicyProperties">
      <xsd:simpleType>
        <xsd:restriction base="dms:Note"/>
      </xsd:simpleType>
    </xsd:element>
    <xsd:element name="_ip_UnifiedCompliancePolicyUIAction" ma:index="25"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961d6d-02ad-42b5-abe0-aa5074196e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c4480557-28ee-4200-b705-f4b4ceb9c11a" ma:termSetId="09814cd3-568e-fe90-9814-8d621ff8fb84" ma:anchorId="fba54fb3-c3e1-fe81-a776-ca4b69148c4d" ma:open="true" ma:isKeyword="false">
      <xsd:complexType>
        <xsd:sequence>
          <xsd:element ref="pc:Terms" minOccurs="0" maxOccurs="1"/>
        </xsd:sequence>
      </xsd:complexType>
    </xsd:element>
    <xsd:element name="_Flow_SignoffStatus" ma:index="23" nillable="true" ma:displayName="État de validation" ma:internalName="_x00c9_tat_x0020_de_x0020_validation">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Location" ma:index="27" nillable="true" ma:displayName="Location" ma:descrip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8f0c7b8-152f-44fc-bb1d-bcab1cf93ff9"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df1cf5e1-74ee-481f-8835-574d81c27dfa}" ma:internalName="TaxCatchAll" ma:showField="CatchAllData" ma:web="58f0c7b8-152f-44fc-bb1d-bcab1cf93f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B9C7EC-2084-44E1-B8E6-9B90C1E131AB}">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f961d6d-02ad-42b5-abe0-aa5074196e0a"/>
    <ds:schemaRef ds:uri="http://purl.org/dc/terms/"/>
    <ds:schemaRef ds:uri="http://schemas.microsoft.com/office/infopath/2007/PartnerControls"/>
    <ds:schemaRef ds:uri="http://purl.org/dc/dcmitype/"/>
    <ds:schemaRef ds:uri="58f0c7b8-152f-44fc-bb1d-bcab1cf93ff9"/>
    <ds:schemaRef ds:uri="http://www.w3.org/XML/1998/namespace"/>
    <ds:schemaRef ds:uri="http://schemas.microsoft.com/sharepoint/v3"/>
  </ds:schemaRefs>
</ds:datastoreItem>
</file>

<file path=customXml/itemProps2.xml><?xml version="1.0" encoding="utf-8"?>
<ds:datastoreItem xmlns:ds="http://schemas.openxmlformats.org/officeDocument/2006/customXml" ds:itemID="{4A193CDE-8625-45D4-B20E-EE03B36AE319}">
  <ds:schemaRefs>
    <ds:schemaRef ds:uri="http://schemas.microsoft.com/sharepoint/v3/contenttype/forms"/>
  </ds:schemaRefs>
</ds:datastoreItem>
</file>

<file path=customXml/itemProps3.xml><?xml version="1.0" encoding="utf-8"?>
<ds:datastoreItem xmlns:ds="http://schemas.openxmlformats.org/officeDocument/2006/customXml" ds:itemID="{E3A76251-F93D-45F0-9620-CD65BFFCE1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f961d6d-02ad-42b5-abe0-aa5074196e0a"/>
    <ds:schemaRef ds:uri="58f0c7b8-152f-44fc-bb1d-bcab1cf93f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16</vt:i4>
      </vt:variant>
    </vt:vector>
  </HeadingPairs>
  <TitlesOfParts>
    <vt:vector size="31" baseType="lpstr">
      <vt:lpstr>Définitions</vt:lpstr>
      <vt:lpstr>Suivi Général</vt:lpstr>
      <vt:lpstr>ES - Analyse</vt:lpstr>
      <vt:lpstr>ES - Détail</vt:lpstr>
      <vt:lpstr>PSL - Analyse</vt:lpstr>
      <vt:lpstr>PSL - Détail</vt:lpstr>
      <vt:lpstr>LBM - Analyse</vt:lpstr>
      <vt:lpstr>LBM - Détail</vt:lpstr>
      <vt:lpstr>LBM Description Laboratoires</vt:lpstr>
      <vt:lpstr>Activité par opérateur</vt:lpstr>
      <vt:lpstr>PACA - Synthèse régionale</vt:lpstr>
      <vt:lpstr>PACA - Détail régional</vt:lpstr>
      <vt:lpstr>Solutions régionales - Détail</vt:lpstr>
      <vt:lpstr>Data</vt:lpstr>
      <vt:lpstr>Data Régions</vt:lpstr>
      <vt:lpstr>Activite_BAL</vt:lpstr>
      <vt:lpstr>activite_BAL_compil</vt:lpstr>
      <vt:lpstr>'ES - Détail'!Criteres</vt:lpstr>
      <vt:lpstr>Définitions!Impression_des_titres</vt:lpstr>
      <vt:lpstr>'PACA - Synthèse régionale'!Impression_des_titres</vt:lpstr>
      <vt:lpstr>'Suivi Général'!Impression_des_titres</vt:lpstr>
      <vt:lpstr>'Activité par opérateur'!Zone_d_impression</vt:lpstr>
      <vt:lpstr>Définitions!Zone_d_impression</vt:lpstr>
      <vt:lpstr>'ES - Analyse'!Zone_d_impression</vt:lpstr>
      <vt:lpstr>'ES - Détail'!Zone_d_impression</vt:lpstr>
      <vt:lpstr>'LBM - Analyse'!Zone_d_impression</vt:lpstr>
      <vt:lpstr>'LBM - Détail'!Zone_d_impression</vt:lpstr>
      <vt:lpstr>'PACA - Détail régional'!Zone_d_impression</vt:lpstr>
      <vt:lpstr>'PACA - Synthèse régionale'!Zone_d_impression</vt:lpstr>
      <vt:lpstr>'PSL - Analyse'!Zone_d_impression</vt:lpstr>
      <vt:lpstr>'Suivi Général'!Zone_d_impression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Slosar</dc:creator>
  <cp:lastModifiedBy>FELKER, Gwendoline (ARS-PACA/DPRS/OMEDIT/EXTERNES)</cp:lastModifiedBy>
  <cp:lastPrinted>2021-03-12T08:09:19Z</cp:lastPrinted>
  <dcterms:created xsi:type="dcterms:W3CDTF">2020-03-26T14:31:55Z</dcterms:created>
  <dcterms:modified xsi:type="dcterms:W3CDTF">2024-12-05T08:10:17Z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0x0101005C602AD789C9D743BE4562183A3A8E79</vt:lpwstr>
  </property>
  <property fmtid="{D5CDD505-2E9C-101B-9397-08002B2CF9AE}" pid="3" name="MediaServiceImageTags">
    <vt:lpwstr/>
  </property>
</Properties>
</file>